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1"/>
  <workbookPr/>
  <mc:AlternateContent xmlns:mc="http://schemas.openxmlformats.org/markup-compatibility/2006">
    <mc:Choice Requires="x15">
      <x15ac:absPath xmlns:x15ac="http://schemas.microsoft.com/office/spreadsheetml/2010/11/ac" url="/Volumes/Samsung USB/Hackathon 2019/"/>
    </mc:Choice>
  </mc:AlternateContent>
  <xr:revisionPtr revIDLastSave="0" documentId="8_{06ACFD65-A0F9-DF47-9AA1-B6FE8697BBC6}" xr6:coauthVersionLast="36" xr6:coauthVersionMax="36" xr10:uidLastSave="{00000000-0000-0000-0000-000000000000}"/>
  <bookViews>
    <workbookView xWindow="780" yWindow="460" windowWidth="28020" windowHeight="17540" firstSheet="43" activeTab="51" xr2:uid="{00000000-000D-0000-FFFF-FFFF00000000}"/>
  </bookViews>
  <sheets>
    <sheet name="Jan 2019" sheetId="4" r:id="rId1"/>
    <sheet name="Jan 2019 Résidence" sheetId="6" r:id="rId2"/>
    <sheet name="Jan 2019 Origination" sheetId="7" r:id="rId3"/>
    <sheet name="Jan 2019 Distance" sheetId="8" r:id="rId4"/>
    <sheet name="Jan 2019 Langue" sheetId="9" r:id="rId5"/>
    <sheet name="Feb 2019" sheetId="3" r:id="rId6"/>
    <sheet name="Feb 2019 Résidence" sheetId="10" r:id="rId7"/>
    <sheet name="Feb 2019 Origination" sheetId="11" r:id="rId8"/>
    <sheet name="Feb 2019 Distance" sheetId="12" r:id="rId9"/>
    <sheet name="Feb 2019 Langue" sheetId="13" r:id="rId10"/>
    <sheet name="Mar 2019 " sheetId="5" r:id="rId11"/>
    <sheet name="Mar 2019 Résidence" sheetId="14" r:id="rId12"/>
    <sheet name="Mar 2019  Origination" sheetId="15" r:id="rId13"/>
    <sheet name="Mar 2019 Distance" sheetId="22" r:id="rId14"/>
    <sheet name="Mar 2019 Langue" sheetId="21" r:id="rId15"/>
    <sheet name="Apr 2019" sheetId="16" r:id="rId16"/>
    <sheet name="Apr 2019 Résidence" sheetId="17" r:id="rId17"/>
    <sheet name="Apr 2019 Origination" sheetId="18" r:id="rId18"/>
    <sheet name="Apr 2019 Distance" sheetId="19" r:id="rId19"/>
    <sheet name="Apr 2019 langue" sheetId="20" r:id="rId20"/>
    <sheet name="May 2019" sheetId="23" r:id="rId21"/>
    <sheet name="May 2019 Résidence" sheetId="24" r:id="rId22"/>
    <sheet name="May 2019 Origination" sheetId="25" r:id="rId23"/>
    <sheet name="May 2019 Distance" sheetId="26" r:id="rId24"/>
    <sheet name="May 2019 Langue" sheetId="27" r:id="rId25"/>
    <sheet name="June 2019" sheetId="28" r:id="rId26"/>
    <sheet name="June 2019 Residence" sheetId="29" r:id="rId27"/>
    <sheet name="June 2019 Origination" sheetId="30" r:id="rId28"/>
    <sheet name="June 2019 Distance" sheetId="31" r:id="rId29"/>
    <sheet name="June 2019 Langue" sheetId="32" r:id="rId30"/>
    <sheet name="July 2019" sheetId="33" r:id="rId31"/>
    <sheet name="July 2019 Residence" sheetId="34" r:id="rId32"/>
    <sheet name="July 2919 Origination" sheetId="35" r:id="rId33"/>
    <sheet name="July 2019 Distance" sheetId="36" r:id="rId34"/>
    <sheet name="July 2019 Langue" sheetId="37" r:id="rId35"/>
    <sheet name="August 2019" sheetId="38" r:id="rId36"/>
    <sheet name="August 2019 Residence" sheetId="39" r:id="rId37"/>
    <sheet name="August 2019 Origination" sheetId="40" r:id="rId38"/>
    <sheet name="August 2019 Distance" sheetId="41" r:id="rId39"/>
    <sheet name="August 2019 Langue" sheetId="42" r:id="rId40"/>
    <sheet name="September 2019" sheetId="43" r:id="rId41"/>
    <sheet name="September Residence" sheetId="44" r:id="rId42"/>
    <sheet name="September Origination" sheetId="45" r:id="rId43"/>
    <sheet name="September Distance" sheetId="46" r:id="rId44"/>
    <sheet name="September Langue" sheetId="47" r:id="rId45"/>
    <sheet name="Octobre 2019" sheetId="48" r:id="rId46"/>
    <sheet name="Octobre Residence" sheetId="49" r:id="rId47"/>
    <sheet name="Octobre Origination" sheetId="50" r:id="rId48"/>
    <sheet name="Octobre Distance" sheetId="51" r:id="rId49"/>
    <sheet name="Octobre Langue" sheetId="52" r:id="rId50"/>
    <sheet name="November 2019" sheetId="53" r:id="rId51"/>
    <sheet name="November Residence" sheetId="54" r:id="rId52"/>
    <sheet name="November Origination" sheetId="55" r:id="rId53"/>
    <sheet name="November Distance" sheetId="56" r:id="rId54"/>
    <sheet name="November Langue" sheetId="57" r:id="rId55"/>
  </sheets>
  <definedNames>
    <definedName name="_xlnm._FilterDatabase" localSheetId="5" hidden="1">'Feb 2019'!$A$1:$J$1</definedName>
    <definedName name="_xlnm._FilterDatabase" localSheetId="8" hidden="1">'Feb 2019 Distance'!$A$1:$J$1</definedName>
    <definedName name="_xlnm._FilterDatabase" localSheetId="9" hidden="1">'Feb 2019 Langue'!$A$1:$J$1</definedName>
    <definedName name="_xlnm._FilterDatabase" localSheetId="7" hidden="1">'Feb 2019 Origination'!$A$1:$J$1</definedName>
    <definedName name="_xlnm._FilterDatabase" localSheetId="6" hidden="1">'Feb 2019 Résidence'!$A$1:$J$1</definedName>
    <definedName name="_xlnm._FilterDatabase" localSheetId="0" hidden="1">'Jan 2019'!$A$1:$I$1</definedName>
    <definedName name="_xlnm._FilterDatabase" localSheetId="3" hidden="1">'Jan 2019 Distance'!$A$1:$J$1</definedName>
    <definedName name="_xlnm._FilterDatabase" localSheetId="4" hidden="1">'Jan 2019 Langue'!$A$1:$J$1</definedName>
    <definedName name="_xlnm._FilterDatabase" localSheetId="2" hidden="1">'Jan 2019 Origination'!$A$1:$J$1</definedName>
    <definedName name="_xlnm._FilterDatabase" localSheetId="1" hidden="1">'Jan 2019 Résidence'!$A$1:$I$1</definedName>
    <definedName name="_xlnm._FilterDatabase" localSheetId="10" hidden="1">'Mar 2019 '!$A$1:$J$1</definedName>
    <definedName name="_xlnm._FilterDatabase" localSheetId="12" hidden="1">'Mar 2019  Origination'!$A$1:$J$1</definedName>
    <definedName name="_xlnm._FilterDatabase" localSheetId="11" hidden="1">'Mar 2019 Résidence'!$A$1:$J$1</definedName>
  </definedNames>
  <calcPr calcId="18102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45" i="55" l="1"/>
  <c r="V342" i="55"/>
  <c r="V341" i="55"/>
  <c r="V339" i="55"/>
  <c r="V338" i="55"/>
  <c r="V337" i="55"/>
  <c r="V341" i="54"/>
  <c r="V342" i="54"/>
  <c r="V344" i="54"/>
  <c r="V343" i="54"/>
  <c r="J340" i="56" l="1"/>
  <c r="I340" i="56"/>
  <c r="J338" i="56"/>
  <c r="I338" i="56"/>
  <c r="I337" i="56"/>
  <c r="V352" i="57"/>
  <c r="V350" i="57"/>
  <c r="V349" i="57"/>
  <c r="V345" i="57"/>
  <c r="V346" i="57"/>
  <c r="V348" i="57"/>
  <c r="V347" i="54"/>
  <c r="Z348" i="54" s="1"/>
  <c r="V357" i="54" l="1"/>
  <c r="Y357" i="54" s="1"/>
  <c r="V344" i="55"/>
  <c r="V351" i="57" l="1"/>
  <c r="V347" i="57"/>
  <c r="V346" i="55" l="1"/>
  <c r="Y359" i="54"/>
  <c r="J337" i="56" l="1"/>
  <c r="J339" i="56" s="1"/>
  <c r="I339" i="56"/>
  <c r="V351" i="54"/>
  <c r="V367" i="54" s="1"/>
  <c r="W343" i="55" l="1"/>
  <c r="X350" i="57"/>
  <c r="X351" i="57"/>
  <c r="V353" i="57"/>
  <c r="W345" i="57" s="1"/>
  <c r="T352" i="57"/>
  <c r="R352" i="57"/>
  <c r="P352" i="57"/>
  <c r="T351" i="57"/>
  <c r="R351" i="57"/>
  <c r="R350" i="57"/>
  <c r="T349" i="57"/>
  <c r="R349" i="57"/>
  <c r="X349" i="57" s="1"/>
  <c r="R348" i="57"/>
  <c r="P348" i="57"/>
  <c r="T347" i="57"/>
  <c r="P347" i="57"/>
  <c r="X347" i="57" s="1"/>
  <c r="T346" i="57"/>
  <c r="R346" i="57"/>
  <c r="P346" i="57"/>
  <c r="X346" i="57" s="1"/>
  <c r="T345" i="57"/>
  <c r="R345" i="57"/>
  <c r="P345" i="57"/>
  <c r="X345" i="57" s="1"/>
  <c r="Y360" i="54"/>
  <c r="Y361" i="54"/>
  <c r="Y362" i="54"/>
  <c r="Y363" i="54"/>
  <c r="Y364" i="54"/>
  <c r="V352" i="54"/>
  <c r="V368" i="54" s="1"/>
  <c r="V353" i="54"/>
  <c r="V369" i="54" s="1"/>
  <c r="V354" i="54"/>
  <c r="V370" i="54" s="1"/>
  <c r="V355" i="54"/>
  <c r="V371" i="54" s="1"/>
  <c r="V356" i="54"/>
  <c r="V372" i="54" s="1"/>
  <c r="Q348" i="57" l="1"/>
  <c r="S346" i="57"/>
  <c r="X352" i="57"/>
  <c r="X348" i="57"/>
  <c r="T353" i="57"/>
  <c r="U352" i="57" s="1"/>
  <c r="U345" i="57"/>
  <c r="Q345" i="57"/>
  <c r="W340" i="55"/>
  <c r="W337" i="55"/>
  <c r="W339" i="55"/>
  <c r="W346" i="55"/>
  <c r="W338" i="55"/>
  <c r="W345" i="55"/>
  <c r="W342" i="55"/>
  <c r="W341" i="55"/>
  <c r="W344" i="55"/>
  <c r="X353" i="57"/>
  <c r="Y345" i="57" s="1"/>
  <c r="Y350" i="57"/>
  <c r="W353" i="57"/>
  <c r="W352" i="57"/>
  <c r="W348" i="57"/>
  <c r="W351" i="57"/>
  <c r="W350" i="57"/>
  <c r="W349" i="57"/>
  <c r="W346" i="57"/>
  <c r="W347" i="57"/>
  <c r="P353" i="57"/>
  <c r="R353" i="57"/>
  <c r="S352" i="57" s="1"/>
  <c r="T376" i="54"/>
  <c r="U376" i="54" s="1"/>
  <c r="R376" i="54"/>
  <c r="S376" i="54" s="1"/>
  <c r="P376" i="54"/>
  <c r="Q376" i="54" s="1"/>
  <c r="T365" i="54"/>
  <c r="R365" i="54"/>
  <c r="P365" i="54"/>
  <c r="N365" i="54"/>
  <c r="L365" i="54"/>
  <c r="J365" i="54"/>
  <c r="H365" i="54"/>
  <c r="F365" i="54"/>
  <c r="D365" i="54"/>
  <c r="B365" i="54"/>
  <c r="L356" i="54"/>
  <c r="L372" i="54" s="1"/>
  <c r="J356" i="54"/>
  <c r="J372" i="54" s="1"/>
  <c r="H356" i="54"/>
  <c r="H372" i="54" s="1"/>
  <c r="F356" i="54"/>
  <c r="F372" i="54" s="1"/>
  <c r="D356" i="54"/>
  <c r="D372" i="54" s="1"/>
  <c r="B356" i="54"/>
  <c r="T355" i="54"/>
  <c r="R355" i="54"/>
  <c r="P355" i="54"/>
  <c r="L355" i="54"/>
  <c r="J355" i="54"/>
  <c r="H355" i="54"/>
  <c r="F355" i="54"/>
  <c r="D355" i="54"/>
  <c r="B355" i="54"/>
  <c r="L354" i="54"/>
  <c r="L370" i="54" s="1"/>
  <c r="J354" i="54"/>
  <c r="J370" i="54" s="1"/>
  <c r="H354" i="54"/>
  <c r="H370" i="54" s="1"/>
  <c r="F354" i="54"/>
  <c r="F370" i="54" s="1"/>
  <c r="D354" i="54"/>
  <c r="B354" i="54"/>
  <c r="B370" i="54" s="1"/>
  <c r="T353" i="54"/>
  <c r="T369" i="54" s="1"/>
  <c r="R353" i="54"/>
  <c r="R369" i="54" s="1"/>
  <c r="N353" i="54"/>
  <c r="N369" i="54" s="1"/>
  <c r="L353" i="54"/>
  <c r="L369" i="54" s="1"/>
  <c r="J353" i="54"/>
  <c r="J369" i="54" s="1"/>
  <c r="H353" i="54"/>
  <c r="H369" i="54" s="1"/>
  <c r="F353" i="54"/>
  <c r="F369" i="54" s="1"/>
  <c r="D353" i="54"/>
  <c r="D369" i="54" s="1"/>
  <c r="B353" i="54"/>
  <c r="L352" i="54"/>
  <c r="L368" i="54" s="1"/>
  <c r="J352" i="54"/>
  <c r="J368" i="54" s="1"/>
  <c r="H352" i="54"/>
  <c r="H368" i="54" s="1"/>
  <c r="F352" i="54"/>
  <c r="F368" i="54" s="1"/>
  <c r="D352" i="54"/>
  <c r="B352" i="54"/>
  <c r="L351" i="54"/>
  <c r="J351" i="54"/>
  <c r="H351" i="54"/>
  <c r="F351" i="54"/>
  <c r="F367" i="54" s="1"/>
  <c r="D351" i="54"/>
  <c r="D367" i="54" s="1"/>
  <c r="B351" i="54"/>
  <c r="T346" i="54"/>
  <c r="T356" i="54" s="1"/>
  <c r="T372" i="54" s="1"/>
  <c r="R346" i="54"/>
  <c r="R356" i="54" s="1"/>
  <c r="R372" i="54" s="1"/>
  <c r="P346" i="54"/>
  <c r="P356" i="54" s="1"/>
  <c r="P372" i="54" s="1"/>
  <c r="N346" i="54"/>
  <c r="N345" i="54"/>
  <c r="T344" i="54"/>
  <c r="R344" i="54"/>
  <c r="R354" i="54" s="1"/>
  <c r="R370" i="54" s="1"/>
  <c r="P344" i="54"/>
  <c r="N344" i="54"/>
  <c r="N354" i="54" s="1"/>
  <c r="N370" i="54" s="1"/>
  <c r="P343" i="54"/>
  <c r="P353" i="54" s="1"/>
  <c r="P369" i="54" s="1"/>
  <c r="T342" i="54"/>
  <c r="R342" i="54"/>
  <c r="R352" i="54" s="1"/>
  <c r="R368" i="54" s="1"/>
  <c r="P342" i="54"/>
  <c r="P352" i="54" s="1"/>
  <c r="P368" i="54" s="1"/>
  <c r="N342" i="54"/>
  <c r="T341" i="54"/>
  <c r="R341" i="54"/>
  <c r="P341" i="54"/>
  <c r="N341" i="54"/>
  <c r="N347" i="54" s="1"/>
  <c r="T345" i="55"/>
  <c r="R345" i="55"/>
  <c r="P345" i="55"/>
  <c r="N345" i="55"/>
  <c r="T344" i="55"/>
  <c r="R344" i="55"/>
  <c r="P344" i="55"/>
  <c r="Y344" i="55" s="1"/>
  <c r="T343" i="55"/>
  <c r="R343" i="55"/>
  <c r="P343" i="55"/>
  <c r="T342" i="55"/>
  <c r="R342" i="55"/>
  <c r="P342" i="55"/>
  <c r="N342" i="55"/>
  <c r="Y342" i="55" s="1"/>
  <c r="T341" i="55"/>
  <c r="R341" i="55"/>
  <c r="P341" i="55"/>
  <c r="Y341" i="55" s="1"/>
  <c r="T340" i="55"/>
  <c r="P340" i="55"/>
  <c r="T339" i="55"/>
  <c r="R339" i="55"/>
  <c r="P339" i="55"/>
  <c r="N339" i="55"/>
  <c r="Y339" i="55" s="1"/>
  <c r="T338" i="55"/>
  <c r="R338" i="55"/>
  <c r="P338" i="55"/>
  <c r="N338" i="55"/>
  <c r="T337" i="55"/>
  <c r="R337" i="55"/>
  <c r="P337" i="55"/>
  <c r="Y353" i="57" l="1"/>
  <c r="U349" i="57"/>
  <c r="U342" i="54"/>
  <c r="U351" i="57"/>
  <c r="U353" i="57"/>
  <c r="U348" i="57"/>
  <c r="U350" i="57"/>
  <c r="S345" i="57"/>
  <c r="T347" i="54"/>
  <c r="U344" i="54"/>
  <c r="Y365" i="54"/>
  <c r="S347" i="57"/>
  <c r="S353" i="57"/>
  <c r="S349" i="57"/>
  <c r="S348" i="57"/>
  <c r="S350" i="57"/>
  <c r="O345" i="54"/>
  <c r="H357" i="54"/>
  <c r="H373" i="54" s="1"/>
  <c r="Q350" i="57"/>
  <c r="Q346" i="57"/>
  <c r="Q347" i="57"/>
  <c r="Q351" i="57"/>
  <c r="Q349" i="57"/>
  <c r="Q353" i="57"/>
  <c r="S351" i="57"/>
  <c r="U347" i="57"/>
  <c r="Y343" i="55"/>
  <c r="O346" i="54"/>
  <c r="Y347" i="57"/>
  <c r="U346" i="57"/>
  <c r="Q352" i="57"/>
  <c r="Y346" i="57"/>
  <c r="Y348" i="57"/>
  <c r="S343" i="55"/>
  <c r="Q337" i="55"/>
  <c r="S345" i="55"/>
  <c r="S337" i="55"/>
  <c r="R346" i="55"/>
  <c r="S341" i="55" s="1"/>
  <c r="P346" i="55"/>
  <c r="Q344" i="55" s="1"/>
  <c r="Y337" i="55"/>
  <c r="T346" i="55"/>
  <c r="U342" i="55" s="1"/>
  <c r="Y345" i="55"/>
  <c r="N346" i="55"/>
  <c r="Y338" i="55"/>
  <c r="Y340" i="55"/>
  <c r="W347" i="55"/>
  <c r="Y352" i="57"/>
  <c r="Y351" i="57"/>
  <c r="Y349" i="57"/>
  <c r="O343" i="54"/>
  <c r="O347" i="54"/>
  <c r="O342" i="54"/>
  <c r="J357" i="54"/>
  <c r="J373" i="54" s="1"/>
  <c r="U347" i="54"/>
  <c r="U341" i="54"/>
  <c r="L357" i="54"/>
  <c r="L373" i="54" s="1"/>
  <c r="T352" i="54"/>
  <c r="T368" i="54" s="1"/>
  <c r="P354" i="54"/>
  <c r="P370" i="54" s="1"/>
  <c r="N355" i="54"/>
  <c r="Y355" i="54" s="1"/>
  <c r="U346" i="54"/>
  <c r="N351" i="54"/>
  <c r="N367" i="54" s="1"/>
  <c r="B369" i="54"/>
  <c r="Y353" i="54"/>
  <c r="T354" i="54"/>
  <c r="T370" i="54" s="1"/>
  <c r="O341" i="54"/>
  <c r="R347" i="54"/>
  <c r="S341" i="54" s="1"/>
  <c r="B368" i="54"/>
  <c r="Y352" i="54"/>
  <c r="D357" i="54"/>
  <c r="D373" i="54" s="1"/>
  <c r="B372" i="54"/>
  <c r="Y356" i="54"/>
  <c r="O344" i="54"/>
  <c r="B367" i="54"/>
  <c r="F357" i="54"/>
  <c r="F373" i="54" s="1"/>
  <c r="Q343" i="54"/>
  <c r="W342" i="54"/>
  <c r="V373" i="54"/>
  <c r="W347" i="54"/>
  <c r="W346" i="54"/>
  <c r="W345" i="54"/>
  <c r="W341" i="54"/>
  <c r="W344" i="54"/>
  <c r="W343" i="54"/>
  <c r="T357" i="54"/>
  <c r="T373" i="54" s="1"/>
  <c r="D370" i="54"/>
  <c r="P351" i="54"/>
  <c r="H367" i="54"/>
  <c r="P347" i="54"/>
  <c r="Q344" i="54" s="1"/>
  <c r="R351" i="54"/>
  <c r="B357" i="54"/>
  <c r="J367" i="54"/>
  <c r="D368" i="54"/>
  <c r="T351" i="54"/>
  <c r="T367" i="54" s="1"/>
  <c r="L367" i="54"/>
  <c r="N352" i="54"/>
  <c r="N368" i="54" s="1"/>
  <c r="N356" i="54"/>
  <c r="N372" i="54" s="1"/>
  <c r="T516" i="49"/>
  <c r="T517" i="49"/>
  <c r="T527" i="50"/>
  <c r="T525" i="50"/>
  <c r="T524" i="50"/>
  <c r="T522" i="50"/>
  <c r="T521" i="50"/>
  <c r="T520" i="50"/>
  <c r="J517" i="51"/>
  <c r="I517" i="51"/>
  <c r="J516" i="51"/>
  <c r="I516" i="51"/>
  <c r="T526" i="52"/>
  <c r="T521" i="52"/>
  <c r="T523" i="52"/>
  <c r="T519" i="52"/>
  <c r="T520" i="52"/>
  <c r="Q339" i="55" l="1"/>
  <c r="Q345" i="55"/>
  <c r="Z349" i="54"/>
  <c r="Z365" i="54"/>
  <c r="Z359" i="54"/>
  <c r="Z364" i="54"/>
  <c r="Z361" i="54"/>
  <c r="Z360" i="54"/>
  <c r="Z363" i="54"/>
  <c r="Z362" i="54"/>
  <c r="Y354" i="54"/>
  <c r="S339" i="55"/>
  <c r="U345" i="54"/>
  <c r="U343" i="54"/>
  <c r="Y346" i="55"/>
  <c r="Z337" i="55" s="1"/>
  <c r="O338" i="55"/>
  <c r="O343" i="55"/>
  <c r="O344" i="55"/>
  <c r="O346" i="55"/>
  <c r="O337" i="55"/>
  <c r="O340" i="55"/>
  <c r="O341" i="55"/>
  <c r="O339" i="55"/>
  <c r="O345" i="55"/>
  <c r="U340" i="55"/>
  <c r="Q342" i="55"/>
  <c r="Q346" i="55"/>
  <c r="Q340" i="55"/>
  <c r="O342" i="55"/>
  <c r="U344" i="55"/>
  <c r="U338" i="55"/>
  <c r="U346" i="55"/>
  <c r="U339" i="55"/>
  <c r="U337" i="55"/>
  <c r="U341" i="55"/>
  <c r="S346" i="55"/>
  <c r="S344" i="55"/>
  <c r="S340" i="55"/>
  <c r="S342" i="55"/>
  <c r="U343" i="55"/>
  <c r="Q341" i="55"/>
  <c r="U345" i="55"/>
  <c r="Q343" i="55"/>
  <c r="S338" i="55"/>
  <c r="S347" i="55" s="1"/>
  <c r="Q338" i="55"/>
  <c r="Q347" i="55" s="1"/>
  <c r="B373" i="54"/>
  <c r="S342" i="54"/>
  <c r="S343" i="54"/>
  <c r="S345" i="54"/>
  <c r="S347" i="54"/>
  <c r="Q345" i="54"/>
  <c r="Q347" i="54"/>
  <c r="Q342" i="54"/>
  <c r="S344" i="54"/>
  <c r="S346" i="54"/>
  <c r="N357" i="54"/>
  <c r="N373" i="54" s="1"/>
  <c r="Y351" i="54"/>
  <c r="Q346" i="54"/>
  <c r="Q341" i="54"/>
  <c r="P367" i="54"/>
  <c r="P357" i="54"/>
  <c r="P373" i="54" s="1"/>
  <c r="R367" i="54"/>
  <c r="R357" i="54"/>
  <c r="R373" i="54" s="1"/>
  <c r="U347" i="55" l="1"/>
  <c r="Z345" i="55"/>
  <c r="Z339" i="55"/>
  <c r="Z340" i="55"/>
  <c r="Z342" i="55"/>
  <c r="Z338" i="55"/>
  <c r="Z347" i="55" s="1"/>
  <c r="Z343" i="55"/>
  <c r="Z344" i="55"/>
  <c r="Z346" i="55"/>
  <c r="Z341" i="55"/>
  <c r="O347" i="55"/>
  <c r="Z351" i="54"/>
  <c r="Z352" i="54"/>
  <c r="AA348" i="54"/>
  <c r="Z355" i="54"/>
  <c r="Z354" i="54"/>
  <c r="Z353" i="54"/>
  <c r="Z356" i="54"/>
  <c r="Z357" i="54" l="1"/>
  <c r="T528" i="50" l="1"/>
  <c r="T521" i="49"/>
  <c r="T519" i="49"/>
  <c r="T522" i="49" s="1"/>
  <c r="T527" i="52"/>
  <c r="T525" i="52"/>
  <c r="T526" i="50" l="1"/>
  <c r="T523" i="50"/>
  <c r="T529" i="50" s="1"/>
  <c r="N3" i="51" l="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N102" i="51"/>
  <c r="N103" i="51"/>
  <c r="N104" i="51"/>
  <c r="N105" i="51"/>
  <c r="N106" i="51"/>
  <c r="N107" i="51"/>
  <c r="N108" i="51"/>
  <c r="N109" i="51"/>
  <c r="N110" i="51"/>
  <c r="N111" i="51"/>
  <c r="N112" i="51"/>
  <c r="N113" i="51"/>
  <c r="N114" i="51"/>
  <c r="N115" i="51"/>
  <c r="N116" i="51"/>
  <c r="N117" i="51"/>
  <c r="N118" i="51"/>
  <c r="N119" i="51"/>
  <c r="N120" i="51"/>
  <c r="N121" i="51"/>
  <c r="N122" i="51"/>
  <c r="N123" i="51"/>
  <c r="N124" i="51"/>
  <c r="N125" i="51"/>
  <c r="N126" i="51"/>
  <c r="N127" i="51"/>
  <c r="N128" i="51"/>
  <c r="N129" i="51"/>
  <c r="N130" i="51"/>
  <c r="N131" i="51"/>
  <c r="N132" i="51"/>
  <c r="N133" i="51"/>
  <c r="N134" i="51"/>
  <c r="N135" i="51"/>
  <c r="N136" i="51"/>
  <c r="N137" i="51"/>
  <c r="N138" i="51"/>
  <c r="N139" i="51"/>
  <c r="N140" i="51"/>
  <c r="N141" i="51"/>
  <c r="N142" i="51"/>
  <c r="N143" i="51"/>
  <c r="N144" i="51"/>
  <c r="N145" i="51"/>
  <c r="N146" i="51"/>
  <c r="N147" i="51"/>
  <c r="N148" i="51"/>
  <c r="N149" i="51"/>
  <c r="N150" i="51"/>
  <c r="N151" i="51"/>
  <c r="N152" i="51"/>
  <c r="N153" i="51"/>
  <c r="N154" i="51"/>
  <c r="N155" i="51"/>
  <c r="N156" i="51"/>
  <c r="N157" i="51"/>
  <c r="N158" i="51"/>
  <c r="N159" i="51"/>
  <c r="N160" i="51"/>
  <c r="N161" i="51"/>
  <c r="N162" i="51"/>
  <c r="N163" i="51"/>
  <c r="N164" i="51"/>
  <c r="N165" i="51"/>
  <c r="N166" i="51"/>
  <c r="N167" i="51"/>
  <c r="N168" i="51"/>
  <c r="N169" i="51"/>
  <c r="N170" i="51"/>
  <c r="N171" i="51"/>
  <c r="N172" i="51"/>
  <c r="N173" i="51"/>
  <c r="N174" i="51"/>
  <c r="N175" i="51"/>
  <c r="N176" i="51"/>
  <c r="N177" i="51"/>
  <c r="N178" i="51"/>
  <c r="N179" i="51"/>
  <c r="N180" i="51"/>
  <c r="N181" i="51"/>
  <c r="N182" i="51"/>
  <c r="N183" i="51"/>
  <c r="N184" i="51"/>
  <c r="N185" i="51"/>
  <c r="N186" i="51"/>
  <c r="N187" i="51"/>
  <c r="N188" i="51"/>
  <c r="N189" i="51"/>
  <c r="N190" i="51"/>
  <c r="N191" i="51"/>
  <c r="N192" i="51"/>
  <c r="N193" i="51"/>
  <c r="N194" i="51"/>
  <c r="N195" i="51"/>
  <c r="N196" i="51"/>
  <c r="N197" i="51"/>
  <c r="N198" i="51"/>
  <c r="N199" i="51"/>
  <c r="N200" i="51"/>
  <c r="N201" i="51"/>
  <c r="N202" i="51"/>
  <c r="N203" i="51"/>
  <c r="N204" i="51"/>
  <c r="N205" i="51"/>
  <c r="N206" i="51"/>
  <c r="N207" i="51"/>
  <c r="N208" i="51"/>
  <c r="N209" i="51"/>
  <c r="N210" i="51"/>
  <c r="N211" i="51"/>
  <c r="N212" i="51"/>
  <c r="N213" i="51"/>
  <c r="N214" i="51"/>
  <c r="N215" i="51"/>
  <c r="N216" i="51"/>
  <c r="N217" i="51"/>
  <c r="N218" i="51"/>
  <c r="N219" i="51"/>
  <c r="N220" i="51"/>
  <c r="N221" i="51"/>
  <c r="N222" i="51"/>
  <c r="N223" i="51"/>
  <c r="N224" i="51"/>
  <c r="N225" i="51"/>
  <c r="N226" i="51"/>
  <c r="N227" i="51"/>
  <c r="N228" i="51"/>
  <c r="N229" i="51"/>
  <c r="N230" i="51"/>
  <c r="N231" i="51"/>
  <c r="N232" i="51"/>
  <c r="N233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M102" i="51"/>
  <c r="M103" i="51"/>
  <c r="M104" i="51"/>
  <c r="M105" i="51"/>
  <c r="M106" i="51"/>
  <c r="M107" i="51"/>
  <c r="M108" i="51"/>
  <c r="M109" i="51"/>
  <c r="M110" i="51"/>
  <c r="M111" i="51"/>
  <c r="M112" i="51"/>
  <c r="M113" i="51"/>
  <c r="M114" i="51"/>
  <c r="M115" i="51"/>
  <c r="M116" i="51"/>
  <c r="M117" i="51"/>
  <c r="M118" i="51"/>
  <c r="M119" i="51"/>
  <c r="M120" i="51"/>
  <c r="M121" i="51"/>
  <c r="M122" i="51"/>
  <c r="M123" i="51"/>
  <c r="M124" i="51"/>
  <c r="M125" i="51"/>
  <c r="M126" i="51"/>
  <c r="M127" i="51"/>
  <c r="M128" i="51"/>
  <c r="M129" i="51"/>
  <c r="M130" i="51"/>
  <c r="M131" i="51"/>
  <c r="M132" i="51"/>
  <c r="M133" i="51"/>
  <c r="M134" i="51"/>
  <c r="M135" i="51"/>
  <c r="M136" i="51"/>
  <c r="M137" i="51"/>
  <c r="M138" i="51"/>
  <c r="M139" i="51"/>
  <c r="M140" i="51"/>
  <c r="M141" i="51"/>
  <c r="M142" i="51"/>
  <c r="M143" i="51"/>
  <c r="M144" i="51"/>
  <c r="M145" i="51"/>
  <c r="M146" i="51"/>
  <c r="M147" i="51"/>
  <c r="M148" i="51"/>
  <c r="M149" i="51"/>
  <c r="M150" i="51"/>
  <c r="M151" i="51"/>
  <c r="M152" i="51"/>
  <c r="M153" i="51"/>
  <c r="M154" i="51"/>
  <c r="M155" i="51"/>
  <c r="M156" i="51"/>
  <c r="M157" i="51"/>
  <c r="M158" i="51"/>
  <c r="M159" i="51"/>
  <c r="M160" i="51"/>
  <c r="M161" i="51"/>
  <c r="M162" i="51"/>
  <c r="M163" i="51"/>
  <c r="M164" i="51"/>
  <c r="M165" i="51"/>
  <c r="M166" i="51"/>
  <c r="M167" i="51"/>
  <c r="M168" i="51"/>
  <c r="M169" i="51"/>
  <c r="M170" i="51"/>
  <c r="M171" i="51"/>
  <c r="M172" i="51"/>
  <c r="M173" i="51"/>
  <c r="M174" i="51"/>
  <c r="M175" i="51"/>
  <c r="M176" i="51"/>
  <c r="M177" i="51"/>
  <c r="M178" i="51"/>
  <c r="M179" i="51"/>
  <c r="M180" i="51"/>
  <c r="M181" i="51"/>
  <c r="M182" i="51"/>
  <c r="M183" i="51"/>
  <c r="M184" i="51"/>
  <c r="M185" i="51"/>
  <c r="M186" i="51"/>
  <c r="M187" i="51"/>
  <c r="M188" i="51"/>
  <c r="M189" i="51"/>
  <c r="M190" i="51"/>
  <c r="M191" i="51"/>
  <c r="M192" i="51"/>
  <c r="M193" i="51"/>
  <c r="M194" i="51"/>
  <c r="M195" i="51"/>
  <c r="M196" i="51"/>
  <c r="M197" i="51"/>
  <c r="M198" i="51"/>
  <c r="M199" i="51"/>
  <c r="M200" i="51"/>
  <c r="M201" i="51"/>
  <c r="M202" i="51"/>
  <c r="M203" i="51"/>
  <c r="M204" i="51"/>
  <c r="M205" i="51"/>
  <c r="M206" i="51"/>
  <c r="M207" i="51"/>
  <c r="M208" i="51"/>
  <c r="M209" i="51"/>
  <c r="M210" i="51"/>
  <c r="M211" i="51"/>
  <c r="M212" i="51"/>
  <c r="M213" i="51"/>
  <c r="M214" i="51"/>
  <c r="M215" i="51"/>
  <c r="M216" i="51"/>
  <c r="M217" i="51"/>
  <c r="M218" i="51"/>
  <c r="M219" i="51"/>
  <c r="M220" i="51"/>
  <c r="M221" i="51"/>
  <c r="M222" i="51"/>
  <c r="M223" i="51"/>
  <c r="M224" i="51"/>
  <c r="M225" i="51"/>
  <c r="M226" i="51"/>
  <c r="M227" i="51"/>
  <c r="M228" i="51"/>
  <c r="M229" i="51"/>
  <c r="M230" i="51"/>
  <c r="M231" i="51"/>
  <c r="M232" i="51"/>
  <c r="M233" i="51"/>
  <c r="N2" i="51"/>
  <c r="M2" i="51"/>
  <c r="M487" i="51" s="1"/>
  <c r="J519" i="51"/>
  <c r="I519" i="51"/>
  <c r="N487" i="51" l="1"/>
  <c r="I518" i="51"/>
  <c r="T532" i="49" l="1"/>
  <c r="R524" i="50" l="1"/>
  <c r="V534" i="49" l="1"/>
  <c r="T526" i="49"/>
  <c r="T527" i="49"/>
  <c r="T528" i="49"/>
  <c r="T529" i="49"/>
  <c r="T530" i="49"/>
  <c r="T531" i="49"/>
  <c r="J518" i="51" l="1"/>
  <c r="F193" i="44" l="1"/>
  <c r="T551" i="49"/>
  <c r="U551" i="49" s="1"/>
  <c r="R551" i="49"/>
  <c r="S551" i="49" s="1"/>
  <c r="P551" i="49"/>
  <c r="Q551" i="49" s="1"/>
  <c r="V535" i="49"/>
  <c r="V536" i="49"/>
  <c r="V537" i="49"/>
  <c r="V538" i="49"/>
  <c r="V539" i="49"/>
  <c r="T540" i="49"/>
  <c r="R540" i="49"/>
  <c r="T543" i="49" l="1"/>
  <c r="T544" i="49"/>
  <c r="T545" i="49"/>
  <c r="T542" i="49"/>
  <c r="R528" i="49"/>
  <c r="R544" i="49" s="1"/>
  <c r="R530" i="49"/>
  <c r="P540" i="49"/>
  <c r="N540" i="49"/>
  <c r="L540" i="49"/>
  <c r="J540" i="49"/>
  <c r="H540" i="49"/>
  <c r="F540" i="49"/>
  <c r="D540" i="49"/>
  <c r="B540" i="49"/>
  <c r="L531" i="49"/>
  <c r="L547" i="49" s="1"/>
  <c r="J531" i="49"/>
  <c r="J547" i="49" s="1"/>
  <c r="H531" i="49"/>
  <c r="H547" i="49" s="1"/>
  <c r="F531" i="49"/>
  <c r="F547" i="49" s="1"/>
  <c r="D531" i="49"/>
  <c r="D547" i="49" s="1"/>
  <c r="B531" i="49"/>
  <c r="P530" i="49"/>
  <c r="L530" i="49"/>
  <c r="J530" i="49"/>
  <c r="H530" i="49"/>
  <c r="F530" i="49"/>
  <c r="D530" i="49"/>
  <c r="B530" i="49"/>
  <c r="L529" i="49"/>
  <c r="L545" i="49" s="1"/>
  <c r="J529" i="49"/>
  <c r="J545" i="49" s="1"/>
  <c r="H529" i="49"/>
  <c r="H545" i="49" s="1"/>
  <c r="F529" i="49"/>
  <c r="F545" i="49" s="1"/>
  <c r="D529" i="49"/>
  <c r="D545" i="49" s="1"/>
  <c r="B529" i="49"/>
  <c r="N528" i="49"/>
  <c r="N544" i="49" s="1"/>
  <c r="L528" i="49"/>
  <c r="L544" i="49" s="1"/>
  <c r="J528" i="49"/>
  <c r="J544" i="49" s="1"/>
  <c r="H528" i="49"/>
  <c r="H544" i="49" s="1"/>
  <c r="F528" i="49"/>
  <c r="F544" i="49" s="1"/>
  <c r="D528" i="49"/>
  <c r="D544" i="49" s="1"/>
  <c r="B528" i="49"/>
  <c r="L527" i="49"/>
  <c r="L543" i="49" s="1"/>
  <c r="J527" i="49"/>
  <c r="J543" i="49" s="1"/>
  <c r="H527" i="49"/>
  <c r="H543" i="49" s="1"/>
  <c r="F527" i="49"/>
  <c r="F543" i="49" s="1"/>
  <c r="D527" i="49"/>
  <c r="D543" i="49" s="1"/>
  <c r="B527" i="49"/>
  <c r="L526" i="49"/>
  <c r="L542" i="49" s="1"/>
  <c r="J526" i="49"/>
  <c r="J542" i="49" s="1"/>
  <c r="H526" i="49"/>
  <c r="H542" i="49" s="1"/>
  <c r="F526" i="49"/>
  <c r="F542" i="49" s="1"/>
  <c r="D526" i="49"/>
  <c r="D542" i="49" s="1"/>
  <c r="B526" i="49"/>
  <c r="R521" i="49"/>
  <c r="P521" i="49"/>
  <c r="P531" i="49" s="1"/>
  <c r="P547" i="49" s="1"/>
  <c r="N521" i="49"/>
  <c r="N531" i="49" s="1"/>
  <c r="N547" i="49" s="1"/>
  <c r="N520" i="49"/>
  <c r="R519" i="49"/>
  <c r="R529" i="49" s="1"/>
  <c r="R545" i="49" s="1"/>
  <c r="P519" i="49"/>
  <c r="P529" i="49" s="1"/>
  <c r="P545" i="49" s="1"/>
  <c r="N519" i="49"/>
  <c r="P518" i="49"/>
  <c r="P528" i="49" s="1"/>
  <c r="P544" i="49" s="1"/>
  <c r="R517" i="49"/>
  <c r="R527" i="49" s="1"/>
  <c r="R543" i="49" s="1"/>
  <c r="P517" i="49"/>
  <c r="P527" i="49" s="1"/>
  <c r="P543" i="49" s="1"/>
  <c r="N517" i="49"/>
  <c r="N527" i="49" s="1"/>
  <c r="N543" i="49" s="1"/>
  <c r="R516" i="49"/>
  <c r="P516" i="49"/>
  <c r="N516" i="49"/>
  <c r="U520" i="50"/>
  <c r="R528" i="50"/>
  <c r="P528" i="50"/>
  <c r="N528" i="50"/>
  <c r="R527" i="50"/>
  <c r="P527" i="50"/>
  <c r="R526" i="50"/>
  <c r="P526" i="50"/>
  <c r="R525" i="50"/>
  <c r="P525" i="50"/>
  <c r="N525" i="50"/>
  <c r="P524" i="50"/>
  <c r="P523" i="50"/>
  <c r="R522" i="50"/>
  <c r="P522" i="50"/>
  <c r="N522" i="50"/>
  <c r="R521" i="50"/>
  <c r="P521" i="50"/>
  <c r="N521" i="50"/>
  <c r="R520" i="50"/>
  <c r="P520" i="50"/>
  <c r="U524" i="52"/>
  <c r="R526" i="52"/>
  <c r="P526" i="52"/>
  <c r="R525" i="52"/>
  <c r="V525" i="52" s="1"/>
  <c r="R524" i="52"/>
  <c r="V524" i="52" s="1"/>
  <c r="R523" i="52"/>
  <c r="V523" i="52" s="1"/>
  <c r="R522" i="52"/>
  <c r="P522" i="52"/>
  <c r="V522" i="52" s="1"/>
  <c r="P521" i="52"/>
  <c r="V521" i="52" s="1"/>
  <c r="R520" i="52"/>
  <c r="P520" i="52"/>
  <c r="R519" i="52"/>
  <c r="P519" i="52"/>
  <c r="V519" i="52" s="1"/>
  <c r="V520" i="52" l="1"/>
  <c r="V526" i="52"/>
  <c r="V528" i="49"/>
  <c r="B542" i="49"/>
  <c r="V527" i="49"/>
  <c r="V543" i="49" s="1"/>
  <c r="B545" i="49"/>
  <c r="U520" i="49"/>
  <c r="T548" i="49"/>
  <c r="P522" i="49"/>
  <c r="Q522" i="49" s="1"/>
  <c r="U519" i="49"/>
  <c r="U523" i="50"/>
  <c r="U522" i="50"/>
  <c r="U529" i="50"/>
  <c r="U521" i="50"/>
  <c r="U526" i="50"/>
  <c r="U528" i="50"/>
  <c r="U527" i="50"/>
  <c r="U525" i="50"/>
  <c r="U524" i="50"/>
  <c r="R527" i="52"/>
  <c r="S526" i="52" s="1"/>
  <c r="U523" i="52"/>
  <c r="U522" i="52"/>
  <c r="U521" i="52"/>
  <c r="U520" i="52"/>
  <c r="U527" i="52"/>
  <c r="U525" i="52"/>
  <c r="U519" i="52"/>
  <c r="U526" i="52"/>
  <c r="U518" i="49"/>
  <c r="B544" i="49"/>
  <c r="U517" i="49"/>
  <c r="B543" i="49"/>
  <c r="R526" i="49"/>
  <c r="U516" i="49"/>
  <c r="R531" i="49"/>
  <c r="R547" i="49" s="1"/>
  <c r="U521" i="49"/>
  <c r="P526" i="49"/>
  <c r="P542" i="49" s="1"/>
  <c r="U522" i="49"/>
  <c r="T547" i="49"/>
  <c r="N522" i="49"/>
  <c r="O516" i="49" s="1"/>
  <c r="B547" i="49"/>
  <c r="R522" i="49"/>
  <c r="S516" i="49" s="1"/>
  <c r="B532" i="49"/>
  <c r="B548" i="49" s="1"/>
  <c r="V540" i="49"/>
  <c r="D532" i="49"/>
  <c r="D548" i="49" s="1"/>
  <c r="N529" i="49"/>
  <c r="N545" i="49" s="1"/>
  <c r="N526" i="49"/>
  <c r="N530" i="49"/>
  <c r="V530" i="49" s="1"/>
  <c r="F532" i="49"/>
  <c r="F548" i="49" s="1"/>
  <c r="H532" i="49"/>
  <c r="H548" i="49" s="1"/>
  <c r="J532" i="49"/>
  <c r="J548" i="49" s="1"/>
  <c r="L532" i="49"/>
  <c r="L548" i="49" s="1"/>
  <c r="P529" i="50"/>
  <c r="Q525" i="50" s="1"/>
  <c r="R529" i="50"/>
  <c r="S527" i="50" s="1"/>
  <c r="N529" i="50"/>
  <c r="P527" i="52"/>
  <c r="V529" i="49" l="1"/>
  <c r="Q520" i="52"/>
  <c r="V527" i="52"/>
  <c r="Q518" i="49"/>
  <c r="Q521" i="49"/>
  <c r="V531" i="49"/>
  <c r="V547" i="49" s="1"/>
  <c r="V546" i="49"/>
  <c r="Q519" i="49"/>
  <c r="V526" i="49"/>
  <c r="Q516" i="49"/>
  <c r="Q517" i="49"/>
  <c r="Q520" i="49"/>
  <c r="S519" i="52"/>
  <c r="S523" i="52"/>
  <c r="S524" i="52"/>
  <c r="S525" i="52"/>
  <c r="S521" i="52"/>
  <c r="U530" i="50"/>
  <c r="S519" i="49"/>
  <c r="P532" i="49"/>
  <c r="P548" i="49" s="1"/>
  <c r="Q526" i="50"/>
  <c r="S520" i="50"/>
  <c r="Q521" i="50"/>
  <c r="S524" i="50"/>
  <c r="S522" i="52"/>
  <c r="S527" i="52"/>
  <c r="S520" i="52"/>
  <c r="Q527" i="52"/>
  <c r="Q524" i="52"/>
  <c r="Q525" i="52"/>
  <c r="Q519" i="52"/>
  <c r="Q522" i="52"/>
  <c r="Q523" i="52"/>
  <c r="Q526" i="52"/>
  <c r="Q521" i="52"/>
  <c r="R542" i="49"/>
  <c r="R532" i="49"/>
  <c r="R548" i="49" s="1"/>
  <c r="W524" i="49"/>
  <c r="W534" i="49"/>
  <c r="W536" i="49"/>
  <c r="W539" i="49"/>
  <c r="W538" i="49"/>
  <c r="W537" i="49"/>
  <c r="W535" i="49"/>
  <c r="O517" i="49"/>
  <c r="O519" i="49"/>
  <c r="O518" i="49"/>
  <c r="O522" i="49"/>
  <c r="W523" i="49"/>
  <c r="W530" i="49" s="1"/>
  <c r="O521" i="49"/>
  <c r="S522" i="49"/>
  <c r="S520" i="49"/>
  <c r="S517" i="49"/>
  <c r="S518" i="49"/>
  <c r="O520" i="49"/>
  <c r="V545" i="49"/>
  <c r="S521" i="49"/>
  <c r="V544" i="49"/>
  <c r="N532" i="49"/>
  <c r="N548" i="49" s="1"/>
  <c r="N542" i="49"/>
  <c r="O523" i="50"/>
  <c r="O524" i="50"/>
  <c r="O525" i="50"/>
  <c r="O521" i="50"/>
  <c r="O520" i="50"/>
  <c r="O526" i="50"/>
  <c r="O528" i="50"/>
  <c r="O527" i="50"/>
  <c r="O529" i="50"/>
  <c r="S528" i="50"/>
  <c r="S529" i="50"/>
  <c r="S521" i="50"/>
  <c r="S523" i="50"/>
  <c r="S526" i="50"/>
  <c r="Q527" i="50"/>
  <c r="Q524" i="50"/>
  <c r="Q520" i="50"/>
  <c r="Q523" i="50"/>
  <c r="Q529" i="50"/>
  <c r="Q522" i="50"/>
  <c r="S525" i="50"/>
  <c r="Q528" i="50"/>
  <c r="O522" i="50"/>
  <c r="S522" i="50"/>
  <c r="W519" i="52"/>
  <c r="V532" i="49" l="1"/>
  <c r="V548" i="49" s="1"/>
  <c r="X523" i="49"/>
  <c r="S530" i="50"/>
  <c r="W525" i="52"/>
  <c r="W527" i="52"/>
  <c r="W526" i="52"/>
  <c r="W524" i="52"/>
  <c r="W521" i="52"/>
  <c r="W522" i="52"/>
  <c r="W523" i="52"/>
  <c r="W520" i="52"/>
  <c r="V542" i="49"/>
  <c r="W528" i="49"/>
  <c r="W526" i="49"/>
  <c r="W540" i="49"/>
  <c r="W527" i="49"/>
  <c r="W529" i="49"/>
  <c r="W531" i="49"/>
  <c r="O530" i="50"/>
  <c r="Q530" i="50"/>
  <c r="W532" i="49" l="1"/>
  <c r="R191" i="47" l="1"/>
  <c r="R184" i="47"/>
  <c r="J182" i="46"/>
  <c r="I182" i="46"/>
  <c r="R188" i="45"/>
  <c r="R184" i="45"/>
  <c r="R187" i="44"/>
  <c r="R188" i="47" l="1"/>
  <c r="R189" i="47"/>
  <c r="R185" i="47"/>
  <c r="R187" i="47"/>
  <c r="I181" i="46"/>
  <c r="I183" i="46" s="1"/>
  <c r="J181" i="46"/>
  <c r="J183" i="46" s="1"/>
  <c r="R191" i="45" l="1"/>
  <c r="R189" i="45"/>
  <c r="R185" i="45"/>
  <c r="R190" i="45"/>
  <c r="R187" i="45"/>
  <c r="R183" i="45"/>
  <c r="R190" i="44"/>
  <c r="R188" i="44"/>
  <c r="R190" i="47" l="1"/>
  <c r="R192" i="44"/>
  <c r="E464" i="19" l="1"/>
  <c r="G464" i="19" s="1"/>
  <c r="E463" i="19"/>
  <c r="G463" i="19" s="1"/>
  <c r="K139" i="31" l="1"/>
  <c r="M139" i="31" s="1"/>
  <c r="K138" i="31"/>
  <c r="M138" i="31" s="1"/>
  <c r="T188" i="47" l="1"/>
  <c r="T189" i="47"/>
  <c r="T190" i="47"/>
  <c r="P211" i="44" l="1"/>
  <c r="N211" i="44"/>
  <c r="L211" i="44"/>
  <c r="J211" i="44"/>
  <c r="H211" i="44"/>
  <c r="F211" i="44"/>
  <c r="D211" i="44"/>
  <c r="B211" i="44"/>
  <c r="R210" i="44"/>
  <c r="R209" i="44"/>
  <c r="R207" i="44"/>
  <c r="R208" i="44"/>
  <c r="R206" i="44"/>
  <c r="R205" i="44"/>
  <c r="B198" i="44"/>
  <c r="B214" i="44" s="1"/>
  <c r="B199" i="44"/>
  <c r="B215" i="44" s="1"/>
  <c r="B200" i="44"/>
  <c r="B216" i="44" s="1"/>
  <c r="B201" i="44"/>
  <c r="B202" i="44"/>
  <c r="B218" i="44" s="1"/>
  <c r="P201" i="44"/>
  <c r="N199" i="44"/>
  <c r="N215" i="44" s="1"/>
  <c r="L198" i="44"/>
  <c r="L214" i="44" s="1"/>
  <c r="L199" i="44"/>
  <c r="L215" i="44" s="1"/>
  <c r="L200" i="44"/>
  <c r="L216" i="44" s="1"/>
  <c r="L201" i="44"/>
  <c r="L202" i="44"/>
  <c r="L218" i="44" s="1"/>
  <c r="J198" i="44"/>
  <c r="J214" i="44" s="1"/>
  <c r="J199" i="44"/>
  <c r="J215" i="44" s="1"/>
  <c r="J200" i="44"/>
  <c r="J216" i="44" s="1"/>
  <c r="J201" i="44"/>
  <c r="J202" i="44"/>
  <c r="J218" i="44" s="1"/>
  <c r="H198" i="44"/>
  <c r="H214" i="44" s="1"/>
  <c r="H199" i="44"/>
  <c r="H215" i="44" s="1"/>
  <c r="H200" i="44"/>
  <c r="H216" i="44" s="1"/>
  <c r="H201" i="44"/>
  <c r="H202" i="44"/>
  <c r="H218" i="44" s="1"/>
  <c r="F198" i="44"/>
  <c r="F214" i="44" s="1"/>
  <c r="F199" i="44"/>
  <c r="F215" i="44" s="1"/>
  <c r="F200" i="44"/>
  <c r="F216" i="44" s="1"/>
  <c r="F201" i="44"/>
  <c r="F202" i="44"/>
  <c r="F218" i="44" s="1"/>
  <c r="D198" i="44"/>
  <c r="D214" i="44" s="1"/>
  <c r="D199" i="44"/>
  <c r="D215" i="44" s="1"/>
  <c r="D200" i="44"/>
  <c r="D216" i="44" s="1"/>
  <c r="D201" i="44"/>
  <c r="D202" i="44"/>
  <c r="D218" i="44" s="1"/>
  <c r="L197" i="44"/>
  <c r="L213" i="44" s="1"/>
  <c r="J197" i="44"/>
  <c r="J213" i="44" s="1"/>
  <c r="H197" i="44"/>
  <c r="H213" i="44" s="1"/>
  <c r="F197" i="44"/>
  <c r="F213" i="44" s="1"/>
  <c r="D197" i="44"/>
  <c r="D213" i="44" s="1"/>
  <c r="B197" i="44"/>
  <c r="B213" i="44" s="1"/>
  <c r="B203" i="44" l="1"/>
  <c r="D203" i="44"/>
  <c r="R211" i="44"/>
  <c r="S208" i="44" s="1"/>
  <c r="F203" i="44"/>
  <c r="H203" i="44"/>
  <c r="J203" i="44"/>
  <c r="L203" i="44"/>
  <c r="W195" i="44"/>
  <c r="S210" i="44" l="1"/>
  <c r="S209" i="44"/>
  <c r="S207" i="44"/>
  <c r="S206" i="44"/>
  <c r="S205" i="44"/>
  <c r="R193" i="44"/>
  <c r="S188" i="44" s="1"/>
  <c r="P192" i="44"/>
  <c r="P202" i="44" s="1"/>
  <c r="P218" i="44" s="1"/>
  <c r="N192" i="44"/>
  <c r="N191" i="44"/>
  <c r="P190" i="44"/>
  <c r="P200" i="44" s="1"/>
  <c r="P216" i="44" s="1"/>
  <c r="N190" i="44"/>
  <c r="P189" i="44"/>
  <c r="P188" i="44"/>
  <c r="P198" i="44" s="1"/>
  <c r="P214" i="44" s="1"/>
  <c r="N188" i="44"/>
  <c r="P187" i="44"/>
  <c r="P197" i="44" s="1"/>
  <c r="N187" i="44"/>
  <c r="R192" i="45"/>
  <c r="S187" i="45" s="1"/>
  <c r="P191" i="45"/>
  <c r="N191" i="45"/>
  <c r="P190" i="45"/>
  <c r="P189" i="45"/>
  <c r="P188" i="45"/>
  <c r="N188" i="45"/>
  <c r="P187" i="45"/>
  <c r="P186" i="45"/>
  <c r="P185" i="45"/>
  <c r="N185" i="45"/>
  <c r="P184" i="45"/>
  <c r="N184" i="45"/>
  <c r="P183" i="45"/>
  <c r="R192" i="47"/>
  <c r="P191" i="47"/>
  <c r="T191" i="47" s="1"/>
  <c r="P187" i="47"/>
  <c r="T187" i="47" s="1"/>
  <c r="P186" i="47"/>
  <c r="T186" i="47" s="1"/>
  <c r="P185" i="47"/>
  <c r="T185" i="47" s="1"/>
  <c r="P184" i="47"/>
  <c r="T184" i="47" s="1"/>
  <c r="S211" i="44" l="1"/>
  <c r="S184" i="47"/>
  <c r="S186" i="45"/>
  <c r="S185" i="45"/>
  <c r="S183" i="45"/>
  <c r="S190" i="45"/>
  <c r="S184" i="45"/>
  <c r="S191" i="45"/>
  <c r="S189" i="45"/>
  <c r="S188" i="45"/>
  <c r="N192" i="45"/>
  <c r="P192" i="47"/>
  <c r="Q190" i="47" s="1"/>
  <c r="S191" i="47"/>
  <c r="S190" i="47"/>
  <c r="S189" i="47"/>
  <c r="S188" i="47"/>
  <c r="S187" i="47"/>
  <c r="S186" i="47"/>
  <c r="S185" i="47"/>
  <c r="P213" i="44"/>
  <c r="N201" i="44"/>
  <c r="R201" i="44"/>
  <c r="R217" i="44" s="1"/>
  <c r="N202" i="44"/>
  <c r="N218" i="44" s="1"/>
  <c r="R202" i="44"/>
  <c r="R218" i="44" s="1"/>
  <c r="P199" i="44"/>
  <c r="P215" i="44" s="1"/>
  <c r="R199" i="44"/>
  <c r="R215" i="44" s="1"/>
  <c r="N200" i="44"/>
  <c r="N216" i="44" s="1"/>
  <c r="R200" i="44"/>
  <c r="R216" i="44" s="1"/>
  <c r="N197" i="44"/>
  <c r="R197" i="44"/>
  <c r="N198" i="44"/>
  <c r="N214" i="44" s="1"/>
  <c r="R198" i="44"/>
  <c r="R214" i="44" s="1"/>
  <c r="P193" i="44"/>
  <c r="Q190" i="44" s="1"/>
  <c r="S192" i="44"/>
  <c r="S191" i="44"/>
  <c r="S187" i="44"/>
  <c r="S190" i="44"/>
  <c r="S189" i="44"/>
  <c r="N193" i="44"/>
  <c r="P192" i="45"/>
  <c r="Q185" i="45" s="1"/>
  <c r="P533" i="42"/>
  <c r="P532" i="42"/>
  <c r="P531" i="42"/>
  <c r="P530" i="42"/>
  <c r="J529" i="41"/>
  <c r="I529" i="41"/>
  <c r="P538" i="40"/>
  <c r="P535" i="40"/>
  <c r="P534" i="40"/>
  <c r="P532" i="40"/>
  <c r="P531" i="40"/>
  <c r="P530" i="40"/>
  <c r="P535" i="39"/>
  <c r="P533" i="39"/>
  <c r="P532" i="39"/>
  <c r="P531" i="39"/>
  <c r="P530" i="39"/>
  <c r="P537" i="40"/>
  <c r="P536" i="40"/>
  <c r="P537" i="42"/>
  <c r="W194" i="44" l="1"/>
  <c r="X194" i="44" s="1"/>
  <c r="S192" i="45"/>
  <c r="Q186" i="47"/>
  <c r="Q184" i="47"/>
  <c r="Q191" i="47"/>
  <c r="Q192" i="47"/>
  <c r="Q189" i="47"/>
  <c r="T192" i="47"/>
  <c r="U184" i="47" s="1"/>
  <c r="Q190" i="45"/>
  <c r="Q189" i="45"/>
  <c r="Q188" i="45"/>
  <c r="Q183" i="45"/>
  <c r="Q186" i="45"/>
  <c r="O192" i="45"/>
  <c r="O186" i="45"/>
  <c r="O187" i="45"/>
  <c r="O190" i="45"/>
  <c r="O183" i="45"/>
  <c r="O189" i="45"/>
  <c r="O188" i="45"/>
  <c r="O184" i="45"/>
  <c r="S193" i="45"/>
  <c r="Q187" i="45"/>
  <c r="Q191" i="45"/>
  <c r="Q184" i="45"/>
  <c r="Q192" i="45"/>
  <c r="O185" i="45"/>
  <c r="O191" i="45"/>
  <c r="Q188" i="47"/>
  <c r="Q187" i="47"/>
  <c r="S192" i="47"/>
  <c r="Q185" i="47"/>
  <c r="S200" i="44"/>
  <c r="R213" i="44"/>
  <c r="R203" i="44"/>
  <c r="N213" i="44"/>
  <c r="N203" i="44"/>
  <c r="P203" i="44"/>
  <c r="O191" i="44"/>
  <c r="S193" i="44"/>
  <c r="O188" i="44"/>
  <c r="O189" i="44"/>
  <c r="O190" i="44"/>
  <c r="Q191" i="44"/>
  <c r="Q192" i="44"/>
  <c r="Q189" i="44"/>
  <c r="Q188" i="44"/>
  <c r="O187" i="44"/>
  <c r="Q187" i="44"/>
  <c r="O192" i="44"/>
  <c r="S202" i="44" l="1"/>
  <c r="U189" i="47"/>
  <c r="S197" i="44"/>
  <c r="S198" i="44"/>
  <c r="S201" i="44"/>
  <c r="U188" i="47"/>
  <c r="U187" i="47"/>
  <c r="U185" i="47"/>
  <c r="U191" i="47"/>
  <c r="U190" i="47"/>
  <c r="U186" i="47"/>
  <c r="Q193" i="45"/>
  <c r="S199" i="44"/>
  <c r="O193" i="45"/>
  <c r="O193" i="44"/>
  <c r="Q193" i="44"/>
  <c r="S203" i="44" l="1"/>
  <c r="P533" i="40"/>
  <c r="R446" i="42" l="1"/>
  <c r="I528" i="41" l="1"/>
  <c r="J528" i="41" l="1"/>
  <c r="J530" i="41" s="1"/>
  <c r="I530" i="41"/>
  <c r="L136" i="32" l="1"/>
  <c r="L137" i="32"/>
  <c r="P538" i="42"/>
  <c r="Q534" i="42" s="1"/>
  <c r="Q536" i="42" l="1"/>
  <c r="Q533" i="42"/>
  <c r="Q532" i="42"/>
  <c r="Q530" i="42"/>
  <c r="Q535" i="42"/>
  <c r="Q531" i="42"/>
  <c r="Q538" i="42"/>
  <c r="Q537" i="42"/>
  <c r="P539" i="40" l="1"/>
  <c r="Q533" i="40" s="1"/>
  <c r="N538" i="40"/>
  <c r="N535" i="40"/>
  <c r="N532" i="40"/>
  <c r="N531" i="40"/>
  <c r="P536" i="39"/>
  <c r="Q530" i="39" s="1"/>
  <c r="N535" i="39"/>
  <c r="N534" i="39"/>
  <c r="N533" i="39"/>
  <c r="N531" i="39"/>
  <c r="N530" i="39"/>
  <c r="N536" i="39" l="1"/>
  <c r="Q538" i="40"/>
  <c r="Q535" i="40"/>
  <c r="Q532" i="40"/>
  <c r="Q530" i="40"/>
  <c r="Q537" i="40"/>
  <c r="Q531" i="40"/>
  <c r="Q539" i="40"/>
  <c r="Q536" i="40"/>
  <c r="Q531" i="39"/>
  <c r="Q532" i="39"/>
  <c r="Q535" i="39"/>
  <c r="Q534" i="39"/>
  <c r="Q533" i="39"/>
  <c r="Q536" i="39"/>
  <c r="O534" i="39"/>
  <c r="O533" i="39"/>
  <c r="N539" i="40"/>
  <c r="O538" i="40" s="1"/>
  <c r="Q534" i="40"/>
  <c r="O531" i="40" l="1"/>
  <c r="O532" i="40"/>
  <c r="O532" i="39"/>
  <c r="O530" i="39"/>
  <c r="O535" i="39"/>
  <c r="O531" i="39"/>
  <c r="O536" i="39" s="1"/>
  <c r="Q540" i="40"/>
  <c r="O533" i="40"/>
  <c r="O534" i="40"/>
  <c r="O539" i="40"/>
  <c r="O530" i="40"/>
  <c r="O537" i="40"/>
  <c r="O536" i="40"/>
  <c r="O535" i="40"/>
  <c r="N299" i="35"/>
  <c r="N298" i="35"/>
  <c r="N302" i="35"/>
  <c r="N297" i="34"/>
  <c r="N298" i="34"/>
  <c r="N295" i="34"/>
  <c r="N294" i="34"/>
  <c r="N301" i="37"/>
  <c r="O540" i="40" l="1"/>
  <c r="N300" i="37"/>
  <c r="N308" i="37" s="1"/>
  <c r="O301" i="37" s="1"/>
  <c r="N299" i="34"/>
  <c r="O308" i="37" l="1"/>
  <c r="O307" i="37"/>
  <c r="O306" i="37"/>
  <c r="O305" i="37"/>
  <c r="O304" i="37"/>
  <c r="O303" i="37"/>
  <c r="O302" i="37"/>
  <c r="O300" i="37"/>
  <c r="N305" i="35" l="1"/>
  <c r="J295" i="36" l="1"/>
  <c r="I295" i="36"/>
  <c r="J294" i="36"/>
  <c r="J296" i="36" s="1"/>
  <c r="I294" i="36"/>
  <c r="I296" i="36" s="1"/>
  <c r="N306" i="35" l="1"/>
  <c r="O304" i="35" s="1"/>
  <c r="N300" i="34"/>
  <c r="O298" i="34" s="1"/>
  <c r="J138" i="30"/>
  <c r="L135" i="30"/>
  <c r="L133" i="30"/>
  <c r="L134" i="30"/>
  <c r="L132" i="30"/>
  <c r="L140" i="29"/>
  <c r="M135" i="29" s="1"/>
  <c r="O301" i="35" l="1"/>
  <c r="O303" i="35"/>
  <c r="O298" i="35"/>
  <c r="O302" i="35"/>
  <c r="O300" i="35"/>
  <c r="O299" i="35"/>
  <c r="O305" i="35"/>
  <c r="O297" i="35"/>
  <c r="O294" i="34"/>
  <c r="O297" i="34"/>
  <c r="O296" i="34"/>
  <c r="O295" i="34"/>
  <c r="O299" i="34"/>
  <c r="M134" i="29"/>
  <c r="M139" i="29"/>
  <c r="M138" i="29"/>
  <c r="M137" i="29"/>
  <c r="M136" i="29"/>
  <c r="J134" i="31"/>
  <c r="I134" i="31"/>
  <c r="I133" i="31"/>
  <c r="O307" i="35" l="1"/>
  <c r="O306" i="35"/>
  <c r="O300" i="34"/>
  <c r="M140" i="29"/>
  <c r="L144" i="32"/>
  <c r="M137" i="32" s="1"/>
  <c r="J133" i="31"/>
  <c r="J135" i="31" s="1"/>
  <c r="I135" i="31"/>
  <c r="K142" i="30"/>
  <c r="I142" i="30"/>
  <c r="G142" i="30"/>
  <c r="E142" i="30"/>
  <c r="C142" i="30"/>
  <c r="L141" i="30"/>
  <c r="M135" i="30" l="1"/>
  <c r="M132" i="30"/>
  <c r="M138" i="30"/>
  <c r="M134" i="30"/>
  <c r="M133" i="30"/>
  <c r="M140" i="30"/>
  <c r="M139" i="30"/>
  <c r="M137" i="30"/>
  <c r="M136" i="30"/>
  <c r="M136" i="32"/>
  <c r="M143" i="32"/>
  <c r="M142" i="32"/>
  <c r="M141" i="32"/>
  <c r="M140" i="32"/>
  <c r="M139" i="32"/>
  <c r="M138" i="32"/>
  <c r="B404" i="23"/>
  <c r="D404" i="23" s="1"/>
  <c r="J414" i="24"/>
  <c r="J413" i="24"/>
  <c r="J416" i="25"/>
  <c r="J415" i="25"/>
  <c r="J414" i="25"/>
  <c r="J413" i="25"/>
  <c r="J412" i="25"/>
  <c r="J405" i="26"/>
  <c r="I405" i="26"/>
  <c r="J412" i="27"/>
  <c r="J408" i="27"/>
  <c r="J405" i="27"/>
  <c r="J409" i="27"/>
  <c r="J406" i="27"/>
  <c r="J407" i="27"/>
  <c r="M142" i="30" l="1"/>
  <c r="M144" i="32"/>
  <c r="M141" i="30"/>
  <c r="I404" i="26"/>
  <c r="E407" i="23" l="1"/>
  <c r="E406" i="23"/>
  <c r="E405" i="23"/>
  <c r="E408" i="23" s="1"/>
  <c r="H417" i="25" l="1"/>
  <c r="H413" i="25"/>
  <c r="E414" i="24" l="1"/>
  <c r="E415" i="24"/>
  <c r="E416" i="24"/>
  <c r="E417" i="24"/>
  <c r="E418" i="24"/>
  <c r="E413" i="24"/>
  <c r="G419" i="24"/>
  <c r="H431" i="17"/>
  <c r="J419" i="24" l="1"/>
  <c r="K415" i="24" l="1"/>
  <c r="K417" i="24"/>
  <c r="K413" i="24"/>
  <c r="K418" i="24"/>
  <c r="K416" i="24"/>
  <c r="K414" i="24"/>
  <c r="J404" i="26"/>
  <c r="J406" i="26" s="1"/>
  <c r="I406" i="26"/>
  <c r="J413" i="27"/>
  <c r="H413" i="27"/>
  <c r="I405" i="27" s="1"/>
  <c r="J420" i="25"/>
  <c r="K414" i="25" l="1"/>
  <c r="K411" i="25"/>
  <c r="K419" i="24"/>
  <c r="K406" i="27"/>
  <c r="K407" i="27"/>
  <c r="K408" i="27"/>
  <c r="K409" i="27"/>
  <c r="K410" i="27"/>
  <c r="K411" i="27"/>
  <c r="K412" i="27"/>
  <c r="K413" i="27"/>
  <c r="K405" i="27"/>
  <c r="K419" i="25"/>
  <c r="K412" i="25"/>
  <c r="K418" i="25"/>
  <c r="K417" i="25"/>
  <c r="K416" i="25"/>
  <c r="K415" i="25"/>
  <c r="K413" i="25"/>
  <c r="K420" i="25" l="1"/>
  <c r="H426" i="17" l="1"/>
  <c r="K428" i="18" l="1"/>
  <c r="K429" i="18"/>
  <c r="K430" i="18"/>
  <c r="K431" i="18"/>
  <c r="K432" i="18"/>
  <c r="K433" i="18"/>
  <c r="K434" i="18"/>
  <c r="K435" i="18"/>
  <c r="K427" i="18"/>
  <c r="H439" i="20" l="1"/>
  <c r="H432" i="20"/>
  <c r="H436" i="20"/>
  <c r="H433" i="20"/>
  <c r="H434" i="20"/>
  <c r="H435" i="20"/>
  <c r="H429" i="17"/>
  <c r="H432" i="18"/>
  <c r="H433" i="18"/>
  <c r="J424" i="19"/>
  <c r="I424" i="19"/>
  <c r="J423" i="19"/>
  <c r="J425" i="19" s="1"/>
  <c r="I423" i="19"/>
  <c r="I425" i="19" s="1"/>
  <c r="I435" i="19" l="1"/>
  <c r="J435" i="19" s="1"/>
  <c r="I437" i="19"/>
  <c r="J437" i="19" s="1"/>
  <c r="I445" i="19"/>
  <c r="J445" i="19" s="1"/>
  <c r="I453" i="19"/>
  <c r="J453" i="19" s="1"/>
  <c r="H430" i="19"/>
  <c r="I430" i="19" s="1"/>
  <c r="J430" i="19" s="1"/>
  <c r="H431" i="19"/>
  <c r="I431" i="19" s="1"/>
  <c r="J431" i="19" s="1"/>
  <c r="H432" i="19"/>
  <c r="I432" i="19" s="1"/>
  <c r="J432" i="19" s="1"/>
  <c r="H433" i="19"/>
  <c r="I433" i="19" s="1"/>
  <c r="J433" i="19" s="1"/>
  <c r="H434" i="19"/>
  <c r="I434" i="19" s="1"/>
  <c r="J434" i="19" s="1"/>
  <c r="H435" i="19"/>
  <c r="H436" i="19"/>
  <c r="I436" i="19" s="1"/>
  <c r="J436" i="19" s="1"/>
  <c r="H437" i="19"/>
  <c r="H438" i="19"/>
  <c r="I438" i="19" s="1"/>
  <c r="J438" i="19" s="1"/>
  <c r="H439" i="19"/>
  <c r="I439" i="19" s="1"/>
  <c r="J439" i="19" s="1"/>
  <c r="H440" i="19"/>
  <c r="I440" i="19" s="1"/>
  <c r="J440" i="19" s="1"/>
  <c r="H442" i="19"/>
  <c r="I442" i="19" s="1"/>
  <c r="J442" i="19" s="1"/>
  <c r="H443" i="19"/>
  <c r="I443" i="19" s="1"/>
  <c r="J443" i="19" s="1"/>
  <c r="H444" i="19"/>
  <c r="I444" i="19" s="1"/>
  <c r="J444" i="19" s="1"/>
  <c r="H445" i="19"/>
  <c r="H446" i="19"/>
  <c r="I446" i="19" s="1"/>
  <c r="J446" i="19" s="1"/>
  <c r="H447" i="19"/>
  <c r="I447" i="19" s="1"/>
  <c r="J447" i="19" s="1"/>
  <c r="H448" i="19"/>
  <c r="I448" i="19" s="1"/>
  <c r="J448" i="19" s="1"/>
  <c r="H449" i="19"/>
  <c r="I449" i="19" s="1"/>
  <c r="J449" i="19" s="1"/>
  <c r="H450" i="19"/>
  <c r="I450" i="19" s="1"/>
  <c r="J450" i="19" s="1"/>
  <c r="H451" i="19"/>
  <c r="I451" i="19" s="1"/>
  <c r="J451" i="19" s="1"/>
  <c r="H452" i="19"/>
  <c r="I452" i="19" s="1"/>
  <c r="J452" i="19" s="1"/>
  <c r="H453" i="19"/>
  <c r="H429" i="19"/>
  <c r="I429" i="19" s="1"/>
  <c r="J429" i="19" s="1"/>
  <c r="F441" i="19"/>
  <c r="H441" i="19" s="1"/>
  <c r="I441" i="19" s="1"/>
  <c r="J441" i="19" s="1"/>
  <c r="E343" i="22"/>
  <c r="E344" i="22" s="1"/>
  <c r="E324" i="22"/>
  <c r="E341" i="22" s="1"/>
  <c r="E342" i="22" s="1"/>
  <c r="E328" i="22"/>
  <c r="F433" i="12"/>
  <c r="F452" i="12" s="1"/>
  <c r="F453" i="12" s="1"/>
  <c r="F437" i="12"/>
  <c r="C426" i="10"/>
  <c r="C424" i="10"/>
  <c r="J349" i="8"/>
  <c r="I349" i="8"/>
  <c r="J348" i="8"/>
  <c r="J350" i="8" s="1"/>
  <c r="I348" i="8"/>
  <c r="I350" i="8" s="1"/>
  <c r="F363" i="8"/>
  <c r="F357" i="8"/>
  <c r="F367" i="8"/>
  <c r="F358" i="8"/>
  <c r="E382" i="8"/>
  <c r="E381" i="8"/>
  <c r="H434" i="18"/>
  <c r="H429" i="18"/>
  <c r="H430" i="18"/>
  <c r="H428" i="18"/>
  <c r="H427" i="17"/>
  <c r="H428" i="17"/>
  <c r="F450" i="12" l="1"/>
  <c r="F451" i="12" s="1"/>
  <c r="F456" i="19"/>
  <c r="F454" i="19"/>
  <c r="F455" i="19" s="1"/>
  <c r="F380" i="8"/>
  <c r="F381" i="8" s="1"/>
  <c r="F382" i="8"/>
  <c r="F383" i="8" s="1"/>
  <c r="I456" i="19" l="1"/>
  <c r="J456" i="19" s="1"/>
  <c r="F457" i="19"/>
  <c r="F432" i="17"/>
  <c r="H432" i="17" l="1"/>
  <c r="I430" i="17" s="1"/>
  <c r="I427" i="17" l="1"/>
  <c r="I428" i="17"/>
  <c r="I429" i="17"/>
  <c r="I431" i="17"/>
  <c r="I426" i="17"/>
  <c r="H436" i="18"/>
  <c r="I427" i="18" s="1"/>
  <c r="C432" i="17"/>
  <c r="I428" i="18" l="1"/>
  <c r="I432" i="18"/>
  <c r="I431" i="18"/>
  <c r="I430" i="18"/>
  <c r="I429" i="18"/>
  <c r="I435" i="18"/>
  <c r="I434" i="18"/>
  <c r="I433" i="18"/>
  <c r="I436" i="18" l="1"/>
  <c r="H440" i="20"/>
  <c r="I438" i="20" s="1"/>
  <c r="F313" i="21"/>
  <c r="F312" i="21"/>
  <c r="D433" i="13"/>
  <c r="E427" i="13" s="1"/>
  <c r="D425" i="13"/>
  <c r="D426" i="13"/>
  <c r="E349" i="9"/>
  <c r="E350" i="9"/>
  <c r="J311" i="22"/>
  <c r="I311" i="22"/>
  <c r="J310" i="22"/>
  <c r="J312" i="22" s="1"/>
  <c r="I310" i="22"/>
  <c r="I312" i="22" s="1"/>
  <c r="F350" i="9" l="1"/>
  <c r="E426" i="13"/>
  <c r="E425" i="13"/>
  <c r="F320" i="21"/>
  <c r="E432" i="13"/>
  <c r="E431" i="13"/>
  <c r="E357" i="9"/>
  <c r="E430" i="13"/>
  <c r="E428" i="13"/>
  <c r="E429" i="13"/>
  <c r="I437" i="20"/>
  <c r="I436" i="20"/>
  <c r="I435" i="20"/>
  <c r="I434" i="20"/>
  <c r="I433" i="20"/>
  <c r="I439" i="20"/>
  <c r="I432" i="20"/>
  <c r="D311" i="14"/>
  <c r="D314" i="14"/>
  <c r="D313" i="14"/>
  <c r="D312" i="14"/>
  <c r="D316" i="15"/>
  <c r="D317" i="15"/>
  <c r="D313" i="15"/>
  <c r="C313" i="15"/>
  <c r="C314" i="15"/>
  <c r="C315" i="15"/>
  <c r="C318" i="15"/>
  <c r="C319" i="15"/>
  <c r="C320" i="15"/>
  <c r="C312" i="15"/>
  <c r="B317" i="15"/>
  <c r="C317" i="15" s="1"/>
  <c r="B316" i="15"/>
  <c r="C316" i="15" s="1"/>
  <c r="B314" i="15"/>
  <c r="B313" i="15"/>
  <c r="C321" i="15"/>
  <c r="E313" i="14" l="1"/>
  <c r="E311" i="14"/>
  <c r="G318" i="21"/>
  <c r="G319" i="21"/>
  <c r="G315" i="21"/>
  <c r="G317" i="21"/>
  <c r="G314" i="21"/>
  <c r="G316" i="21"/>
  <c r="D316" i="14"/>
  <c r="E312" i="14" s="1"/>
  <c r="G313" i="21"/>
  <c r="E433" i="13"/>
  <c r="F355" i="9"/>
  <c r="F356" i="9"/>
  <c r="F351" i="9"/>
  <c r="F352" i="9"/>
  <c r="F353" i="9"/>
  <c r="F354" i="9"/>
  <c r="G312" i="21"/>
  <c r="D321" i="15"/>
  <c r="F349" i="9"/>
  <c r="I432" i="17"/>
  <c r="I440" i="20"/>
  <c r="R272" i="14"/>
  <c r="R271" i="14" s="1"/>
  <c r="M268" i="14"/>
  <c r="P268" i="14" s="1"/>
  <c r="M267" i="14"/>
  <c r="P267" i="14"/>
  <c r="P269" i="14"/>
  <c r="P270" i="14"/>
  <c r="P271" i="14"/>
  <c r="E312" i="15" l="1"/>
  <c r="E320" i="15"/>
  <c r="E314" i="15"/>
  <c r="E315" i="15"/>
  <c r="E316" i="15"/>
  <c r="E317" i="15"/>
  <c r="E319" i="15"/>
  <c r="E318" i="15"/>
  <c r="F357" i="9"/>
  <c r="G320" i="21"/>
  <c r="E316" i="14"/>
  <c r="E314" i="14"/>
  <c r="E315" i="14"/>
  <c r="E313" i="15"/>
  <c r="R268" i="14"/>
  <c r="R267" i="14"/>
  <c r="R269" i="14"/>
  <c r="R270" i="14"/>
  <c r="P272" i="14"/>
  <c r="E321" i="15" l="1"/>
  <c r="J421" i="12"/>
  <c r="I421" i="12"/>
  <c r="I423" i="12" s="1"/>
  <c r="I422" i="12"/>
  <c r="J422" i="12" s="1"/>
  <c r="I434" i="11"/>
  <c r="H427" i="11"/>
  <c r="I427" i="11" s="1"/>
  <c r="C423" i="10"/>
  <c r="C428" i="10" s="1"/>
  <c r="D424" i="10" s="1"/>
  <c r="I428" i="11"/>
  <c r="I430" i="11"/>
  <c r="I431" i="11"/>
  <c r="I432" i="11"/>
  <c r="I433" i="11"/>
  <c r="H430" i="11"/>
  <c r="I425" i="11"/>
  <c r="H429" i="11"/>
  <c r="I429" i="11" s="1"/>
  <c r="H426" i="11"/>
  <c r="I426" i="11" s="1"/>
  <c r="H357" i="7"/>
  <c r="H352" i="7"/>
  <c r="H354" i="7"/>
  <c r="H351" i="7"/>
  <c r="H350" i="7"/>
  <c r="H353" i="7"/>
  <c r="C353" i="6"/>
  <c r="C352" i="6"/>
  <c r="C350" i="6"/>
  <c r="C351" i="6"/>
  <c r="C349" i="6"/>
  <c r="C354" i="6" s="1"/>
  <c r="D349" i="6" s="1"/>
  <c r="D353" i="6" l="1"/>
  <c r="D351" i="6"/>
  <c r="D350" i="6"/>
  <c r="I435" i="11"/>
  <c r="D352" i="6"/>
  <c r="H358" i="7"/>
  <c r="J423" i="12"/>
  <c r="D428" i="10"/>
  <c r="D423" i="10"/>
  <c r="D425" i="10"/>
  <c r="D427" i="10"/>
  <c r="D426" i="10"/>
  <c r="I349" i="7" l="1"/>
  <c r="J349" i="7" s="1"/>
  <c r="I354" i="7"/>
  <c r="I353" i="7"/>
  <c r="I355" i="7"/>
  <c r="I356" i="7"/>
  <c r="I357" i="7"/>
  <c r="I352" i="7"/>
  <c r="I351" i="7"/>
  <c r="J351" i="7" s="1"/>
  <c r="I350" i="7"/>
  <c r="J350" i="7" s="1"/>
  <c r="I358" i="7" l="1"/>
</calcChain>
</file>

<file path=xl/sharedStrings.xml><?xml version="1.0" encoding="utf-8"?>
<sst xmlns="http://schemas.openxmlformats.org/spreadsheetml/2006/main" count="103564" uniqueCount="2799">
  <si>
    <t>PAYS</t>
  </si>
  <si>
    <t>DATE</t>
  </si>
  <si>
    <t>COMMENT 
NOUS AVEZ-VOUS DECOUVERT?</t>
  </si>
  <si>
    <t>LU</t>
  </si>
  <si>
    <t>LUX</t>
  </si>
  <si>
    <t>DE</t>
  </si>
  <si>
    <t>FR</t>
  </si>
  <si>
    <t xml:space="preserve">FR </t>
  </si>
  <si>
    <t>IT</t>
  </si>
  <si>
    <t>ARABE</t>
  </si>
  <si>
    <t>RUSSE</t>
  </si>
  <si>
    <t>CHINOIS</t>
  </si>
  <si>
    <t>ROUMAIN</t>
  </si>
  <si>
    <t>MAISON RELAIS</t>
  </si>
  <si>
    <t>BE</t>
  </si>
  <si>
    <t>ANG</t>
  </si>
  <si>
    <t>PT</t>
  </si>
  <si>
    <t>FR/LUX</t>
  </si>
  <si>
    <t>ESP</t>
  </si>
  <si>
    <t>SUEDOIS</t>
  </si>
  <si>
    <t>FLAMAND</t>
  </si>
  <si>
    <t>LITUANIEN</t>
  </si>
  <si>
    <t>FR/ANG</t>
  </si>
  <si>
    <t>FB</t>
  </si>
  <si>
    <t>UNI.LU</t>
  </si>
  <si>
    <t>WORT</t>
  </si>
  <si>
    <t>FR / DE</t>
  </si>
  <si>
    <t>FR / ANG</t>
  </si>
  <si>
    <t>AFRICAIN</t>
  </si>
  <si>
    <t>AUCHAN</t>
  </si>
  <si>
    <t>CATALAN</t>
  </si>
  <si>
    <t>POLONAIS</t>
  </si>
  <si>
    <t>FR / LUX</t>
  </si>
  <si>
    <t>ANG/FR</t>
  </si>
  <si>
    <t>ALBANAIS</t>
  </si>
  <si>
    <t>AMIS</t>
  </si>
  <si>
    <t xml:space="preserve">FR / DE </t>
  </si>
  <si>
    <t>ECOLE</t>
  </si>
  <si>
    <t>LOCALITE</t>
  </si>
  <si>
    <t>STEINSEL</t>
  </si>
  <si>
    <t>DIFFERDANGE</t>
  </si>
  <si>
    <t>BERTRANGE</t>
  </si>
  <si>
    <t>STRASSEN</t>
  </si>
  <si>
    <t>HOWALD</t>
  </si>
  <si>
    <t>BERGEM</t>
  </si>
  <si>
    <t>COLMAR-BERG</t>
  </si>
  <si>
    <t>SOLEUVRE</t>
  </si>
  <si>
    <t>BISSEN</t>
  </si>
  <si>
    <t>JUNGLINSTER</t>
  </si>
  <si>
    <t>GREVENMACHER</t>
  </si>
  <si>
    <t>BELVAUX</t>
  </si>
  <si>
    <t>VICHTEN</t>
  </si>
  <si>
    <t>WILTZ</t>
  </si>
  <si>
    <t>BRIDEL</t>
  </si>
  <si>
    <t>LEUDELANGE</t>
  </si>
  <si>
    <t>BASCHARAGE</t>
  </si>
  <si>
    <t>BERELDANGE</t>
  </si>
  <si>
    <t>HOBSCHEID</t>
  </si>
  <si>
    <t>SCHUTTRANGE</t>
  </si>
  <si>
    <t>HELMSANGE</t>
  </si>
  <si>
    <t>ECHTERNACH</t>
  </si>
  <si>
    <t>SANEM</t>
  </si>
  <si>
    <t>EHLERANGE</t>
  </si>
  <si>
    <t>ETTELBRUCK</t>
  </si>
  <si>
    <t>MAMER</t>
  </si>
  <si>
    <t>HEISDORF</t>
  </si>
  <si>
    <t>SANDWEILER</t>
  </si>
  <si>
    <t>DUDELANGE</t>
  </si>
  <si>
    <t>PRATZ</t>
  </si>
  <si>
    <t>BOULAIDE</t>
  </si>
  <si>
    <t>PONTPIERRE</t>
  </si>
  <si>
    <t>MONDERCANGE</t>
  </si>
  <si>
    <t>HAGEN</t>
  </si>
  <si>
    <t>NIEDERANVEN</t>
  </si>
  <si>
    <t>ITZIG</t>
  </si>
  <si>
    <t>PETANGE</t>
  </si>
  <si>
    <t>KAYL</t>
  </si>
  <si>
    <t>BIVANGE</t>
  </si>
  <si>
    <t>FENTANGE</t>
  </si>
  <si>
    <t>CRAUTHEM</t>
  </si>
  <si>
    <t>NOSPELT</t>
  </si>
  <si>
    <t>PERLE</t>
  </si>
  <si>
    <t>TETANGE</t>
  </si>
  <si>
    <t>RUMELANGE</t>
  </si>
  <si>
    <t>SCHRASSIG</t>
  </si>
  <si>
    <t>RAMELDANGE</t>
  </si>
  <si>
    <t>SENNINGEN</t>
  </si>
  <si>
    <t>BETTANGE-SUR-MESS</t>
  </si>
  <si>
    <t>DIEKIRCH</t>
  </si>
  <si>
    <t>OLM</t>
  </si>
  <si>
    <t>LANGUE 
VEHICULAIRE</t>
  </si>
  <si>
    <t>LANGUE 
MATERNELLE</t>
  </si>
  <si>
    <t>LUXEMBOURG</t>
  </si>
  <si>
    <t>NIEDERKORN</t>
  </si>
  <si>
    <t>OBERKORN</t>
  </si>
  <si>
    <t>NORWEGIEN</t>
  </si>
  <si>
    <t>VISITE Luxembourg</t>
  </si>
  <si>
    <t>PERL</t>
  </si>
  <si>
    <t>LUX/FR</t>
  </si>
  <si>
    <t>FR/DE</t>
  </si>
  <si>
    <t>SCIENCE FESTIVAL</t>
  </si>
  <si>
    <t>LUX/DE</t>
  </si>
  <si>
    <t>/</t>
  </si>
  <si>
    <t>HABITE A DIFFERDANGE</t>
  </si>
  <si>
    <t>FNR</t>
  </si>
  <si>
    <t>CREOS</t>
  </si>
  <si>
    <t>HOLLONDAIS</t>
  </si>
  <si>
    <t>WIEN</t>
  </si>
  <si>
    <t>E-MAIL</t>
  </si>
  <si>
    <t>ROODT-SUR-SYRE</t>
  </si>
  <si>
    <t>CONSDORF</t>
  </si>
  <si>
    <t>RECKANGE-SUR-MESS</t>
  </si>
  <si>
    <t>GARNICH</t>
  </si>
  <si>
    <t>RODANGE</t>
  </si>
  <si>
    <t>ROEDGEN</t>
  </si>
  <si>
    <t>FENNANGE</t>
  </si>
  <si>
    <t>SCHIFFLANGE</t>
  </si>
  <si>
    <t>KOERICH</t>
  </si>
  <si>
    <t>HESPERANGE</t>
  </si>
  <si>
    <t>MEDERNACH</t>
  </si>
  <si>
    <t>WALFERDANGE</t>
  </si>
  <si>
    <t>SCHIEREN</t>
  </si>
  <si>
    <t>MOUTFORT</t>
  </si>
  <si>
    <t>HEFFINGEN</t>
  </si>
  <si>
    <t>LAMADELAINE</t>
  </si>
  <si>
    <t>ZOUFTGEN</t>
  </si>
  <si>
    <t>EHLANGE</t>
  </si>
  <si>
    <t>ARLON</t>
  </si>
  <si>
    <t>FRISANGE</t>
  </si>
  <si>
    <t>WORMELDANGE</t>
  </si>
  <si>
    <t>BASCHLEIDEN</t>
  </si>
  <si>
    <t>BETTEMBOURG</t>
  </si>
  <si>
    <t>HASSEL</t>
  </si>
  <si>
    <t>DIPPACH</t>
  </si>
  <si>
    <t>ASPELT</t>
  </si>
  <si>
    <t>MUNSBACH</t>
  </si>
  <si>
    <t>ATHUS</t>
  </si>
  <si>
    <t>AUDUN-LE-TICHE</t>
  </si>
  <si>
    <t>FAMECK</t>
  </si>
  <si>
    <t>CATTENOM</t>
  </si>
  <si>
    <t>DE/FR</t>
  </si>
  <si>
    <t>THIONVILLE</t>
  </si>
  <si>
    <t>MESSANCY</t>
  </si>
  <si>
    <t>VILLERS-LA-MONTAGNE</t>
  </si>
  <si>
    <t>TUNTANGE</t>
  </si>
  <si>
    <t>TURQUE</t>
  </si>
  <si>
    <t>ARCELOR MITTAL</t>
  </si>
  <si>
    <t>AUMETZ</t>
  </si>
  <si>
    <t>LASAUVAGE</t>
  </si>
  <si>
    <t>STEINFORT</t>
  </si>
  <si>
    <t>HAUTSCHARAGE</t>
  </si>
  <si>
    <t>B.A.O.</t>
  </si>
  <si>
    <t>2èME VISITE</t>
  </si>
  <si>
    <t>PRESSE</t>
  </si>
  <si>
    <t>TRIER</t>
  </si>
  <si>
    <t>GODBRANGE</t>
  </si>
  <si>
    <t>ROESER</t>
  </si>
  <si>
    <t>TCHEQUE</t>
  </si>
  <si>
    <t>BOURGLINSTER</t>
  </si>
  <si>
    <t>BULGARE</t>
  </si>
  <si>
    <t>MUSSON</t>
  </si>
  <si>
    <t>UCKANGE</t>
  </si>
  <si>
    <t>MERSCH</t>
  </si>
  <si>
    <t>PASSAGE</t>
  </si>
  <si>
    <t>HETTANGE-GRANDE</t>
  </si>
  <si>
    <t>STRASBOURG</t>
  </si>
  <si>
    <t>WINCHERINGEN</t>
  </si>
  <si>
    <t xml:space="preserve">ECOLE </t>
  </si>
  <si>
    <t>AUBANGE</t>
  </si>
  <si>
    <t>SLOVAQUE</t>
  </si>
  <si>
    <t>HUNGARIAN</t>
  </si>
  <si>
    <t xml:space="preserve"> FR</t>
  </si>
  <si>
    <t>GOOGLE</t>
  </si>
  <si>
    <t>REIMBERG</t>
  </si>
  <si>
    <t>FLORANGE</t>
  </si>
  <si>
    <t>SAULNES</t>
  </si>
  <si>
    <t>BURMERANGE</t>
  </si>
  <si>
    <t>B.A.O</t>
  </si>
  <si>
    <t>HAYANGE</t>
  </si>
  <si>
    <t>LONGWY</t>
  </si>
  <si>
    <t>HERSERANGE</t>
  </si>
  <si>
    <t>ETALLE</t>
  </si>
  <si>
    <t>ENTRANGE</t>
  </si>
  <si>
    <t>USA</t>
  </si>
  <si>
    <t xml:space="preserve">LUX / DE </t>
  </si>
  <si>
    <t>JAPONAIS</t>
  </si>
  <si>
    <t>LORENTZWEILER</t>
  </si>
  <si>
    <t>DANOIS</t>
  </si>
  <si>
    <t>HONGROIS</t>
  </si>
  <si>
    <t>HINDI</t>
  </si>
  <si>
    <t>SENNINGERBERG</t>
  </si>
  <si>
    <t>MERTZIG</t>
  </si>
  <si>
    <t>NEUFCHATEAU</t>
  </si>
  <si>
    <t>CANACH</t>
  </si>
  <si>
    <t>2EME VISITE</t>
  </si>
  <si>
    <t>NOERTZANGE</t>
  </si>
  <si>
    <t>CAPELLEN</t>
  </si>
  <si>
    <t>RUSSANGE</t>
  </si>
  <si>
    <t>MONDELANGE</t>
  </si>
  <si>
    <t>SPRINKANGE</t>
  </si>
  <si>
    <t>IMBRINGEN</t>
  </si>
  <si>
    <t>ANG / DE</t>
  </si>
  <si>
    <t>CLERVAUX</t>
  </si>
  <si>
    <t>CODE 
POSTAL</t>
  </si>
  <si>
    <t>LIMPACH</t>
  </si>
  <si>
    <t>PETTINGEN</t>
  </si>
  <si>
    <t>YUTZ</t>
  </si>
  <si>
    <t>REPUBLICAIN LORRAIN</t>
  </si>
  <si>
    <t>BRONVAUX</t>
  </si>
  <si>
    <t>MORFONTAINE</t>
  </si>
  <si>
    <t>NANCY</t>
  </si>
  <si>
    <t>METZ</t>
  </si>
  <si>
    <t>HABAY</t>
  </si>
  <si>
    <t>ARMENIEN</t>
  </si>
  <si>
    <t>LUX/ANG</t>
  </si>
  <si>
    <t>TERVILLE</t>
  </si>
  <si>
    <t>LILLE</t>
  </si>
  <si>
    <t>ANGEVILLERS</t>
  </si>
  <si>
    <t>REHON</t>
  </si>
  <si>
    <t>BOUSSE</t>
  </si>
  <si>
    <t>VOLSTROFF</t>
  </si>
  <si>
    <t>DE/ANG</t>
  </si>
  <si>
    <t>3EME VISITE</t>
  </si>
  <si>
    <t>USELDANGE</t>
  </si>
  <si>
    <t>KONZ</t>
  </si>
  <si>
    <t>AUDUN-LE-ROMAN</t>
  </si>
  <si>
    <t>ROSSELANGE</t>
  </si>
  <si>
    <t>PETITWEB.LU</t>
  </si>
  <si>
    <t>LETTON</t>
  </si>
  <si>
    <t>KEHLEN</t>
  </si>
  <si>
    <t>AG</t>
  </si>
  <si>
    <t>PASSE A COTE</t>
  </si>
  <si>
    <t>MERTERT</t>
  </si>
  <si>
    <t>MAROCAIN</t>
  </si>
  <si>
    <t>NL</t>
  </si>
  <si>
    <t>STEINHEIM</t>
  </si>
  <si>
    <t>TRAVAILLE A DIFFERDANGE</t>
  </si>
  <si>
    <t>B.A.O. / ECOLE</t>
  </si>
  <si>
    <t>WASSERBILLIG</t>
  </si>
  <si>
    <t>BOFFERDANGE</t>
  </si>
  <si>
    <t>CUTRY</t>
  </si>
  <si>
    <t>GB</t>
  </si>
  <si>
    <t>ALTRIER</t>
  </si>
  <si>
    <t>CROATE</t>
  </si>
  <si>
    <t>WHAT'S ON FOR KIDS</t>
  </si>
  <si>
    <t>NE SAIS PLUS</t>
  </si>
  <si>
    <t>STUART</t>
  </si>
  <si>
    <t>GOOGLE - WHAT'S ON</t>
  </si>
  <si>
    <t>ANG/DE</t>
  </si>
  <si>
    <t>FAMILLE</t>
  </si>
  <si>
    <t>BRUXELLES</t>
  </si>
  <si>
    <t>ROLLINGEN</t>
  </si>
  <si>
    <t>LINGER</t>
  </si>
  <si>
    <t>ERPELDANGE</t>
  </si>
  <si>
    <t>LONGLAVILLE</t>
  </si>
  <si>
    <t>TRIEUX</t>
  </si>
  <si>
    <t>ESP/ANG</t>
  </si>
  <si>
    <t>VIRTON</t>
  </si>
  <si>
    <t>4EME VISITE</t>
  </si>
  <si>
    <t>SAARBRUCKEN</t>
  </si>
  <si>
    <t>VIETNAMIEN</t>
  </si>
  <si>
    <t>ALZINGEN</t>
  </si>
  <si>
    <t>5EME VISITE</t>
  </si>
  <si>
    <t>JARNY</t>
  </si>
  <si>
    <t>NEUFCHEF</t>
  </si>
  <si>
    <t>KAERJENG</t>
  </si>
  <si>
    <t>BOULANGE</t>
  </si>
  <si>
    <t>TINTIGNY</t>
  </si>
  <si>
    <t>TRESSANGE</t>
  </si>
  <si>
    <t>RODEMACK</t>
  </si>
  <si>
    <t xml:space="preserve">ANG / DE </t>
  </si>
  <si>
    <t>BEYREN</t>
  </si>
  <si>
    <t>RAMBROUCH</t>
  </si>
  <si>
    <t>HAUTCHARAGE</t>
  </si>
  <si>
    <t>EISCHEN</t>
  </si>
  <si>
    <t>UKRAINIEN</t>
  </si>
  <si>
    <t>FREUDENBURG</t>
  </si>
  <si>
    <t>VILLERUPT</t>
  </si>
  <si>
    <t xml:space="preserve">GOOGLE </t>
  </si>
  <si>
    <t xml:space="preserve">Luxembourg CARD </t>
  </si>
  <si>
    <t>CONTERN</t>
  </si>
  <si>
    <t>FLAXWEILER</t>
  </si>
  <si>
    <t>ANGELSBERG</t>
  </si>
  <si>
    <t>REMICH</t>
  </si>
  <si>
    <t>Ecole</t>
  </si>
  <si>
    <t>LONDON</t>
  </si>
  <si>
    <t>EHLANGE-SUR-MESS</t>
  </si>
  <si>
    <t>FILSDORF</t>
  </si>
  <si>
    <t>LIBRAMONT</t>
  </si>
  <si>
    <t>KEISPELT</t>
  </si>
  <si>
    <t>TRIPADVISOR</t>
  </si>
  <si>
    <t>CRUSNES</t>
  </si>
  <si>
    <t>VISIT LUXEMBOURG</t>
  </si>
  <si>
    <t>ROCHONVILLERS</t>
  </si>
  <si>
    <t>CRECHE</t>
  </si>
  <si>
    <t xml:space="preserve">FOYER SCOLAIRE </t>
  </si>
  <si>
    <t>VOLMERANGE</t>
  </si>
  <si>
    <t>CHINY</t>
  </si>
  <si>
    <t xml:space="preserve"> B.A.O</t>
  </si>
  <si>
    <t>AALST</t>
  </si>
  <si>
    <t>MOINEVILLE</t>
  </si>
  <si>
    <t>ENSEIGNANTE</t>
  </si>
  <si>
    <t>DORTMUND</t>
  </si>
  <si>
    <t>GOOGLE MAPS</t>
  </si>
  <si>
    <t>ANG/IT</t>
  </si>
  <si>
    <t>CAP-VERDIEN</t>
  </si>
  <si>
    <t>LUX/PT</t>
  </si>
  <si>
    <t>DE/LUX</t>
  </si>
  <si>
    <t>BAO</t>
  </si>
  <si>
    <t>ERNZEN</t>
  </si>
  <si>
    <t xml:space="preserve">2èME VISITE </t>
  </si>
  <si>
    <t>MOERSDORF</t>
  </si>
  <si>
    <t xml:space="preserve">3èME VISITE </t>
  </si>
  <si>
    <t xml:space="preserve">2èME Visite </t>
  </si>
  <si>
    <t>QUOI FAIRE AVEC LES ENFANTS AU Luxembourg</t>
  </si>
  <si>
    <t>ESCHERANGE</t>
  </si>
  <si>
    <t>STUCKANGE</t>
  </si>
  <si>
    <t>IT/ANG</t>
  </si>
  <si>
    <t>GOOGLE - QUOI FAIRE AU LUX</t>
  </si>
  <si>
    <t>INTERNET (SAIS PLUS)</t>
  </si>
  <si>
    <t>NEWEL</t>
  </si>
  <si>
    <t>STATEC</t>
  </si>
  <si>
    <t>HAUTE-KONTZ</t>
  </si>
  <si>
    <t>HOMECOURT</t>
  </si>
  <si>
    <t>HAUCOURT-MOULAINE</t>
  </si>
  <si>
    <t>GOOGLE - SCIENCE CENTER</t>
  </si>
  <si>
    <t>PUB (SAIS PLUS)</t>
  </si>
  <si>
    <t>GOOGLE - NOTRE SITE</t>
  </si>
  <si>
    <t>METZERVISSE</t>
  </si>
  <si>
    <t>GORZE</t>
  </si>
  <si>
    <t>LORRY-LES-METZ</t>
  </si>
  <si>
    <t>GOOGLE - CENTRE DE SCIENCES</t>
  </si>
  <si>
    <t>SCHEIDGEN</t>
  </si>
  <si>
    <t>ANG/LUX</t>
  </si>
  <si>
    <t>B.AO.</t>
  </si>
  <si>
    <t>MAKERS FAIR</t>
  </si>
  <si>
    <t>NL/ANG</t>
  </si>
  <si>
    <t>RURANGE-LES-THIONVILLE</t>
  </si>
  <si>
    <t>HELLANGE</t>
  </si>
  <si>
    <t>COMMUNE DE DIFFERDANGE</t>
  </si>
  <si>
    <t>KM</t>
  </si>
  <si>
    <t>MIN</t>
  </si>
  <si>
    <t>1,6</t>
  </si>
  <si>
    <t>NENNING</t>
  </si>
  <si>
    <t>ROMBAS</t>
  </si>
  <si>
    <t>GORCY</t>
  </si>
  <si>
    <t>26,2</t>
  </si>
  <si>
    <t>27,2</t>
  </si>
  <si>
    <t>24,2</t>
  </si>
  <si>
    <t>55,6</t>
  </si>
  <si>
    <t>52,8</t>
  </si>
  <si>
    <t>22,4</t>
  </si>
  <si>
    <t>78,8</t>
  </si>
  <si>
    <t>19,8</t>
  </si>
  <si>
    <t>27,7</t>
  </si>
  <si>
    <t>24,9</t>
  </si>
  <si>
    <t>19,1</t>
  </si>
  <si>
    <t>LIST</t>
  </si>
  <si>
    <t>27,1</t>
  </si>
  <si>
    <t>25,8</t>
  </si>
  <si>
    <t>26,7</t>
  </si>
  <si>
    <t>10,2</t>
  </si>
  <si>
    <t>53,4</t>
  </si>
  <si>
    <t>20,2</t>
  </si>
  <si>
    <t>55,3</t>
  </si>
  <si>
    <t>5,5</t>
  </si>
  <si>
    <t>LAROCHETTE</t>
  </si>
  <si>
    <t>4,7</t>
  </si>
  <si>
    <t>1,3</t>
  </si>
  <si>
    <t>19,5</t>
  </si>
  <si>
    <t>5,8</t>
  </si>
  <si>
    <t>39,3</t>
  </si>
  <si>
    <t>45,2</t>
  </si>
  <si>
    <t>25,2</t>
  </si>
  <si>
    <t>4,6</t>
  </si>
  <si>
    <t>13,1</t>
  </si>
  <si>
    <t>72,9</t>
  </si>
  <si>
    <t>16,2</t>
  </si>
  <si>
    <t>18,9</t>
  </si>
  <si>
    <t>13,4</t>
  </si>
  <si>
    <t>31,3</t>
  </si>
  <si>
    <t>2,5</t>
  </si>
  <si>
    <t>19,7</t>
  </si>
  <si>
    <t>24,3</t>
  </si>
  <si>
    <t>9,3</t>
  </si>
  <si>
    <t>19,3</t>
  </si>
  <si>
    <t>34,5</t>
  </si>
  <si>
    <t>12,5</t>
  </si>
  <si>
    <t>27,3</t>
  </si>
  <si>
    <t>11,9</t>
  </si>
  <si>
    <t>26,3</t>
  </si>
  <si>
    <t>GOOGLE - WHAT'S ON FOR KIDS</t>
  </si>
  <si>
    <t>14,4</t>
  </si>
  <si>
    <t>25,9</t>
  </si>
  <si>
    <t>2,4</t>
  </si>
  <si>
    <t>SYREN</t>
  </si>
  <si>
    <t>WALDBREDIMUS</t>
  </si>
  <si>
    <t>33,9</t>
  </si>
  <si>
    <t>38,8</t>
  </si>
  <si>
    <t>1,2</t>
  </si>
  <si>
    <t>26,1</t>
  </si>
  <si>
    <t>7,1</t>
  </si>
  <si>
    <t>23,9</t>
  </si>
  <si>
    <t>12,9</t>
  </si>
  <si>
    <t>14,1</t>
  </si>
  <si>
    <t>39,9</t>
  </si>
  <si>
    <t>17,8</t>
  </si>
  <si>
    <t>88,2</t>
  </si>
  <si>
    <t>TALANGE</t>
  </si>
  <si>
    <t>19,9</t>
  </si>
  <si>
    <t>26,6</t>
  </si>
  <si>
    <t>13,8</t>
  </si>
  <si>
    <t>NIEDERDONVEN</t>
  </si>
  <si>
    <t>40,7</t>
  </si>
  <si>
    <t>43,9</t>
  </si>
  <si>
    <t>28,7</t>
  </si>
  <si>
    <t>28,8</t>
  </si>
  <si>
    <t>SANCY</t>
  </si>
  <si>
    <t>70,6</t>
  </si>
  <si>
    <t>5,1</t>
  </si>
  <si>
    <t>51,7</t>
  </si>
  <si>
    <t>59,7</t>
  </si>
  <si>
    <t>GOOGLE (SAIS PLUS)</t>
  </si>
  <si>
    <t>20,5</t>
  </si>
  <si>
    <t>27,5</t>
  </si>
  <si>
    <t>6,8</t>
  </si>
  <si>
    <t>25,5</t>
  </si>
  <si>
    <t>34,9</t>
  </si>
  <si>
    <t>24,5</t>
  </si>
  <si>
    <t>SERB</t>
  </si>
  <si>
    <t>VILLE DE DIFFERDANGE</t>
  </si>
  <si>
    <t>6,1</t>
  </si>
  <si>
    <t xml:space="preserve">ESCH SUR ALZETTE </t>
  </si>
  <si>
    <t xml:space="preserve">FAMILLE </t>
  </si>
  <si>
    <t>2èME Visite</t>
  </si>
  <si>
    <t>SARRBURG</t>
  </si>
  <si>
    <t>ERNSTER</t>
  </si>
  <si>
    <t>ANNIVERSAIRE AU LSC</t>
  </si>
  <si>
    <t>STADTBREDIMUS</t>
  </si>
  <si>
    <t>OSPERN</t>
  </si>
  <si>
    <t xml:space="preserve">RADIO RTL </t>
  </si>
  <si>
    <t xml:space="preserve">3 Ème Visite </t>
  </si>
  <si>
    <t>BOUDLER</t>
  </si>
  <si>
    <t>ETTLINGEN</t>
  </si>
  <si>
    <t>LEVEILLE</t>
  </si>
  <si>
    <t>FRAIZE</t>
  </si>
  <si>
    <t>FAULQUEMONT</t>
  </si>
  <si>
    <t xml:space="preserve">NE SE RAPPELLE PAS </t>
  </si>
  <si>
    <t>SACY</t>
  </si>
  <si>
    <t>TRIP ADVISOR</t>
  </si>
  <si>
    <t>KAUNDORF</t>
  </si>
  <si>
    <t>KANFEN</t>
  </si>
  <si>
    <t>NEUHAGEN</t>
  </si>
  <si>
    <t>Luxembourg FOR TOURISME</t>
  </si>
  <si>
    <t>REDANGE</t>
  </si>
  <si>
    <t>LUXINOVATION</t>
  </si>
  <si>
    <t xml:space="preserve">5 è ME Visite </t>
  </si>
  <si>
    <t>RECKANGE SUR MERSCH</t>
  </si>
  <si>
    <t>OPKORN</t>
  </si>
  <si>
    <t>2,00</t>
  </si>
  <si>
    <t>4,5</t>
  </si>
  <si>
    <t>WALSDORF</t>
  </si>
  <si>
    <t>3,4</t>
  </si>
  <si>
    <t>ELCHESHEIM</t>
  </si>
  <si>
    <t xml:space="preserve">NL </t>
  </si>
  <si>
    <t>GOOGLE / ECOLE</t>
  </si>
  <si>
    <t>LSC</t>
  </si>
  <si>
    <t>BOSNIEN</t>
  </si>
  <si>
    <t xml:space="preserve">UNI / ECOLE </t>
  </si>
  <si>
    <t>0,9</t>
  </si>
  <si>
    <t>BORDEAUX</t>
  </si>
  <si>
    <t>OUDRENNE</t>
  </si>
  <si>
    <t>43,4</t>
  </si>
  <si>
    <t>57,9</t>
  </si>
  <si>
    <t>SESSENHEIM</t>
  </si>
  <si>
    <t>WEURT</t>
  </si>
  <si>
    <t>NL / ANG</t>
  </si>
  <si>
    <t>GOOGLE - WHAT TO DO IN Luxembourg</t>
  </si>
  <si>
    <t>53,7</t>
  </si>
  <si>
    <t>40,1</t>
  </si>
  <si>
    <t>HAUCONCOURT</t>
  </si>
  <si>
    <t>57,5</t>
  </si>
  <si>
    <t>56,7</t>
  </si>
  <si>
    <t>ANG / GREC</t>
  </si>
  <si>
    <t>WAWERN</t>
  </si>
  <si>
    <t>DONDELANGE</t>
  </si>
  <si>
    <t>SCHENGEN</t>
  </si>
  <si>
    <t>PERSAN</t>
  </si>
  <si>
    <t>HABITANT</t>
  </si>
  <si>
    <t>RTL LUX</t>
  </si>
  <si>
    <t>65,7</t>
  </si>
  <si>
    <t>5,4</t>
  </si>
  <si>
    <t>28,1</t>
  </si>
  <si>
    <t>TOUR DE Luxembourg</t>
  </si>
  <si>
    <t>12,4</t>
  </si>
  <si>
    <t>31,7</t>
  </si>
  <si>
    <t>23,6</t>
  </si>
  <si>
    <t>25,4</t>
  </si>
  <si>
    <t>AT</t>
  </si>
  <si>
    <t>GOOGLE - SCIENCE MUSEUM NEAR TRIER</t>
  </si>
  <si>
    <t>UTSCHEID</t>
  </si>
  <si>
    <t>PASSAGE (TRAVAILLE A COTE)</t>
  </si>
  <si>
    <t>33,8</t>
  </si>
  <si>
    <t>73,9</t>
  </si>
  <si>
    <t>74,2</t>
  </si>
  <si>
    <t>33,7</t>
  </si>
  <si>
    <t xml:space="preserve">ESCH-SUR-ALZETTE </t>
  </si>
  <si>
    <t>LUX / IT</t>
  </si>
  <si>
    <t>40,2</t>
  </si>
  <si>
    <t>58,1</t>
  </si>
  <si>
    <t>9,4</t>
  </si>
  <si>
    <t>6,5</t>
  </si>
  <si>
    <t>10,9</t>
  </si>
  <si>
    <t>18,5</t>
  </si>
  <si>
    <t>22,6</t>
  </si>
  <si>
    <t>HEISDORG</t>
  </si>
  <si>
    <t>RADIO (SAIS PLUS)</t>
  </si>
  <si>
    <t>36,1</t>
  </si>
  <si>
    <t>HETTERMILLEN</t>
  </si>
  <si>
    <t>47,8</t>
  </si>
  <si>
    <t>MONSIEUR QUI VIENT PRESQUE TOUTS LES VENDREDIS</t>
  </si>
  <si>
    <t>26,4</t>
  </si>
  <si>
    <t>ROEDT</t>
  </si>
  <si>
    <t xml:space="preserve">CONNAISSANCE SARAH </t>
  </si>
  <si>
    <t>ESCHDORF</t>
  </si>
  <si>
    <t>2èME Viste</t>
  </si>
  <si>
    <t>SCHRONDWEILER</t>
  </si>
  <si>
    <t>HEBREISCH</t>
  </si>
  <si>
    <t xml:space="preserve">OFFICE DU TOURISME Luxembourg </t>
  </si>
  <si>
    <t>FLYER LSC</t>
  </si>
  <si>
    <t>B.A.O. + CONNAISSAIS LE LEIERBUD</t>
  </si>
  <si>
    <t>9,5</t>
  </si>
  <si>
    <t>6,3</t>
  </si>
  <si>
    <t>LIMAL</t>
  </si>
  <si>
    <t>GAVISSE</t>
  </si>
  <si>
    <t>A TRAVAILLER AVANT CHE ARCELOR MITTALE</t>
  </si>
  <si>
    <t xml:space="preserve">ECOLE MONTESSORI </t>
  </si>
  <si>
    <t xml:space="preserve">FR / ANG / LU / DE </t>
  </si>
  <si>
    <t xml:space="preserve">2 Ème Visite </t>
  </si>
  <si>
    <t>ROLINGEN</t>
  </si>
  <si>
    <t xml:space="preserve">QUOI FAIRE AVEC LES ENFANTS AU Luxembourg </t>
  </si>
  <si>
    <t xml:space="preserve">TRAVAILLE EN FACE </t>
  </si>
  <si>
    <t>CONNAISSANCE MONSIEUR DIDIER</t>
  </si>
  <si>
    <t>QUELUZ</t>
  </si>
  <si>
    <t>AZEITAO</t>
  </si>
  <si>
    <t>PASSE DEVANT</t>
  </si>
  <si>
    <t>10,3</t>
  </si>
  <si>
    <t>19,4</t>
  </si>
  <si>
    <t>GEYERSHAFF</t>
  </si>
  <si>
    <t>HERFORST</t>
  </si>
  <si>
    <t>96,8</t>
  </si>
  <si>
    <t>AHN</t>
  </si>
  <si>
    <t>SCHIFFWEILER</t>
  </si>
  <si>
    <t>SAAROIS</t>
  </si>
  <si>
    <t>TRAVAILLE A LA COMMUNE DIFF</t>
  </si>
  <si>
    <t>61,6</t>
  </si>
  <si>
    <t>ABBEVILLE-LES-CONFLANS</t>
  </si>
  <si>
    <t>CREHANGE</t>
  </si>
  <si>
    <t>JOURNAL (SAIS PLUS)</t>
  </si>
  <si>
    <t>A CONSTRUIT LA LEIERBUD</t>
  </si>
  <si>
    <t>50,7</t>
  </si>
  <si>
    <t>35,9</t>
  </si>
  <si>
    <t>33,5</t>
  </si>
  <si>
    <t>35,6</t>
  </si>
  <si>
    <t>54,7</t>
  </si>
  <si>
    <t>24,6</t>
  </si>
  <si>
    <t>2,1</t>
  </si>
  <si>
    <t>26,5</t>
  </si>
  <si>
    <t>33,1</t>
  </si>
  <si>
    <t>28,9</t>
  </si>
  <si>
    <t>SCIENCE DAY</t>
  </si>
  <si>
    <t>TATTENHEIM</t>
  </si>
  <si>
    <t>HUNCHERANGE</t>
  </si>
  <si>
    <t>CAPVERDIEN</t>
  </si>
  <si>
    <t xml:space="preserve">PETIT WEB . LU </t>
  </si>
  <si>
    <t>FIFE</t>
  </si>
  <si>
    <t xml:space="preserve">ENOVOS </t>
  </si>
  <si>
    <t>ECOSSE</t>
  </si>
  <si>
    <t>BIZ LEAD</t>
  </si>
  <si>
    <t>HALANZI</t>
  </si>
  <si>
    <t>CONNAISSANCE MONSIEUR DIDIER 5 Mr SCHAADECK</t>
  </si>
  <si>
    <t>EISENACH</t>
  </si>
  <si>
    <t>SIMMERSCHMELZ</t>
  </si>
  <si>
    <t>WELSDORF</t>
  </si>
  <si>
    <t>FR/IT/RUSS</t>
  </si>
  <si>
    <t>SERBE</t>
  </si>
  <si>
    <t>ECOLE/FB</t>
  </si>
  <si>
    <t>38,5</t>
  </si>
  <si>
    <t>80,2</t>
  </si>
  <si>
    <t>57,3</t>
  </si>
  <si>
    <t>20,1</t>
  </si>
  <si>
    <t>2,2</t>
  </si>
  <si>
    <t>MANTERNACH</t>
  </si>
  <si>
    <t>NORDHOUSE</t>
  </si>
  <si>
    <t>PELLINGEN</t>
  </si>
  <si>
    <t>FÖHREN</t>
  </si>
  <si>
    <t>KÄERJENG</t>
  </si>
  <si>
    <t>DORNOT</t>
  </si>
  <si>
    <t>MOSEL-FRANKICH</t>
  </si>
  <si>
    <t>CONNAISSANCE JULIEN</t>
  </si>
  <si>
    <t>GOOGLE - SCIENCE MUSEUM</t>
  </si>
  <si>
    <t>TRAVAILLE CHEZ ARCELOR</t>
  </si>
  <si>
    <t>1,8</t>
  </si>
  <si>
    <t>56,4</t>
  </si>
  <si>
    <t>37,7</t>
  </si>
  <si>
    <t>78,6</t>
  </si>
  <si>
    <t>52,7</t>
  </si>
  <si>
    <t>86,8</t>
  </si>
  <si>
    <t>75,2</t>
  </si>
  <si>
    <t>11,6</t>
  </si>
  <si>
    <t>82,3</t>
  </si>
  <si>
    <t>12,3</t>
  </si>
  <si>
    <t>27,4</t>
  </si>
  <si>
    <t>39,2</t>
  </si>
  <si>
    <t>6EME</t>
  </si>
  <si>
    <t>MAKERS FEST</t>
  </si>
  <si>
    <t>25,1</t>
  </si>
  <si>
    <t>5,0</t>
  </si>
  <si>
    <t>TORINO</t>
  </si>
  <si>
    <t>1,5</t>
  </si>
  <si>
    <t>WARNIMONT ROMAIN</t>
  </si>
  <si>
    <t>SARREBOURG</t>
  </si>
  <si>
    <t>CONNAISSANCE MR DIDIER</t>
  </si>
  <si>
    <t>MERZIG</t>
  </si>
  <si>
    <t>1,0</t>
  </si>
  <si>
    <t>8,8</t>
  </si>
  <si>
    <t>COSNES-ET-ROMAINS</t>
  </si>
  <si>
    <t>ALPEN</t>
  </si>
  <si>
    <t>BOSNIAC</t>
  </si>
  <si>
    <t>COURTEMAUX</t>
  </si>
  <si>
    <t>MALMEDY</t>
  </si>
  <si>
    <t xml:space="preserve">CONNAISSANCE MADAME GALES NATHALIE MéDIATRICE </t>
  </si>
  <si>
    <t>MONSIEUR QUI VIENT PRESQUE TOUTS LES VENDREDIS (DIMANCHE )</t>
  </si>
  <si>
    <t>BECKINGEN</t>
  </si>
  <si>
    <t>BETTINGEN</t>
  </si>
  <si>
    <t>2èPE VISITE</t>
  </si>
  <si>
    <t>METZERECHE</t>
  </si>
  <si>
    <t>HA14TN</t>
  </si>
  <si>
    <t>52,1</t>
  </si>
  <si>
    <t>14,3</t>
  </si>
  <si>
    <t>9,9</t>
  </si>
  <si>
    <t>69,4</t>
  </si>
  <si>
    <t>50,4</t>
  </si>
  <si>
    <t>PREUTIN-HIGNY</t>
  </si>
  <si>
    <t>GOOGLE - SCIENCE</t>
  </si>
  <si>
    <t>31,5</t>
  </si>
  <si>
    <t>AMNEVILLE</t>
  </si>
  <si>
    <t>KIDEAZ.COM</t>
  </si>
  <si>
    <t>23,2</t>
  </si>
  <si>
    <t>48,1</t>
  </si>
  <si>
    <t>51,2</t>
  </si>
  <si>
    <t>KOENIGSMACKER</t>
  </si>
  <si>
    <t>PUTTELANGE-LES--THIONVILLE</t>
  </si>
  <si>
    <t>HENNEBONT</t>
  </si>
  <si>
    <t>MERFY</t>
  </si>
  <si>
    <t>CHEMINET</t>
  </si>
  <si>
    <t>WALDWISSE</t>
  </si>
  <si>
    <t>CONNAIS NEVEU DE MARIO</t>
  </si>
  <si>
    <t>44,7</t>
  </si>
  <si>
    <t>53,8</t>
  </si>
  <si>
    <t>VALLEROY</t>
  </si>
  <si>
    <t>LES MEES</t>
  </si>
  <si>
    <t>ORLEANS</t>
  </si>
  <si>
    <t>FR/ESP</t>
  </si>
  <si>
    <t>46,7</t>
  </si>
  <si>
    <t>23,3</t>
  </si>
  <si>
    <t>8,7</t>
  </si>
  <si>
    <t>RICHMONT</t>
  </si>
  <si>
    <t>SAINT-MAX</t>
  </si>
  <si>
    <t>CHENICOURT</t>
  </si>
  <si>
    <t>CHÂTEAU-PORCIEN</t>
  </si>
  <si>
    <t>SAINT-MARCEL</t>
  </si>
  <si>
    <t>TELLANCOURT</t>
  </si>
  <si>
    <t>MENSA VISITE</t>
  </si>
  <si>
    <t>41,5</t>
  </si>
  <si>
    <t>68,7</t>
  </si>
  <si>
    <t>20,7</t>
  </si>
  <si>
    <t>12,6</t>
  </si>
  <si>
    <t>38,1</t>
  </si>
  <si>
    <t>TD5 7RF</t>
  </si>
  <si>
    <t>KELSO</t>
  </si>
  <si>
    <t>ANCIEN LEIERBUD</t>
  </si>
  <si>
    <t>51,8</t>
  </si>
  <si>
    <t>34,7</t>
  </si>
  <si>
    <t>6,4</t>
  </si>
  <si>
    <t>BASBELLAIN</t>
  </si>
  <si>
    <t>MONT ST MARTIN</t>
  </si>
  <si>
    <t>MALAUZAT</t>
  </si>
  <si>
    <t>WACHEHEIM</t>
  </si>
  <si>
    <t>NEUILLY-SUR-SUIZE</t>
  </si>
  <si>
    <t>FR/IT</t>
  </si>
  <si>
    <t>GOOGLE - WISSENSCHAFTEN</t>
  </si>
  <si>
    <t>34,3</t>
  </si>
  <si>
    <t>17,4</t>
  </si>
  <si>
    <t>54,8</t>
  </si>
  <si>
    <t>27,8</t>
  </si>
  <si>
    <t>1151 BW</t>
  </si>
  <si>
    <t>BROEK IN WATERLAND</t>
  </si>
  <si>
    <t>ST-MARCEL</t>
  </si>
  <si>
    <t>LES BAROCHES</t>
  </si>
  <si>
    <t>MONTIGNY</t>
  </si>
  <si>
    <t>50,1</t>
  </si>
  <si>
    <t>21,4</t>
  </si>
  <si>
    <t>41,3</t>
  </si>
  <si>
    <t>32,1</t>
  </si>
  <si>
    <t>40,4</t>
  </si>
  <si>
    <t>AJONCOURT</t>
  </si>
  <si>
    <t>LUVIGNY</t>
  </si>
  <si>
    <t>HUDIVILLER</t>
  </si>
  <si>
    <t>GLATIGNY</t>
  </si>
  <si>
    <t>XIVRY-CIRCOURT</t>
  </si>
  <si>
    <t>LOMMERANGE</t>
  </si>
  <si>
    <t>HAVANGE</t>
  </si>
  <si>
    <t>UGNY</t>
  </si>
  <si>
    <t>32,4</t>
  </si>
  <si>
    <t>86,5</t>
  </si>
  <si>
    <t>14,8</t>
  </si>
  <si>
    <t>29,7</t>
  </si>
  <si>
    <t>11,1</t>
  </si>
  <si>
    <t>17,9</t>
  </si>
  <si>
    <t>31,4</t>
  </si>
  <si>
    <t>56,9</t>
  </si>
  <si>
    <t>53,6</t>
  </si>
  <si>
    <t>37,6</t>
  </si>
  <si>
    <t>1,1</t>
  </si>
  <si>
    <t>7,7</t>
  </si>
  <si>
    <t>NILVANGE</t>
  </si>
  <si>
    <t>LIDINGÖ</t>
  </si>
  <si>
    <t>SAINT-AVOLD</t>
  </si>
  <si>
    <t>MERSCHEID</t>
  </si>
  <si>
    <t>CHEMINOT</t>
  </si>
  <si>
    <t>SAILLY</t>
  </si>
  <si>
    <t>GOEDANGE</t>
  </si>
  <si>
    <t>TIERCELET</t>
  </si>
  <si>
    <t>METTLACH</t>
  </si>
  <si>
    <t>ESO</t>
  </si>
  <si>
    <t>59,9</t>
  </si>
  <si>
    <t>84,3</t>
  </si>
  <si>
    <t>77,3</t>
  </si>
  <si>
    <t>34,1</t>
  </si>
  <si>
    <t>97,2</t>
  </si>
  <si>
    <t>53,9</t>
  </si>
  <si>
    <t>10,8</t>
  </si>
  <si>
    <t>66,6</t>
  </si>
  <si>
    <t>6,6</t>
  </si>
  <si>
    <t>10,1</t>
  </si>
  <si>
    <t>FEVES</t>
  </si>
  <si>
    <t>CAP VERDIEN</t>
  </si>
  <si>
    <t>40,9</t>
  </si>
  <si>
    <t>2,3</t>
  </si>
  <si>
    <t>30,5</t>
  </si>
  <si>
    <t>TER APPEL</t>
  </si>
  <si>
    <t>CHARLEVILLE</t>
  </si>
  <si>
    <t>VANDOEUVRE-LES-NANCY</t>
  </si>
  <si>
    <t>BERBERE</t>
  </si>
  <si>
    <t>25,3</t>
  </si>
  <si>
    <t>34,6</t>
  </si>
  <si>
    <t>29,9</t>
  </si>
  <si>
    <t>46,9</t>
  </si>
  <si>
    <t>35,7</t>
  </si>
  <si>
    <t>0,35</t>
  </si>
  <si>
    <t>73,2</t>
  </si>
  <si>
    <t>PONT-DE-L'ARCHE</t>
  </si>
  <si>
    <t>PASSAGE / B.A.O.</t>
  </si>
  <si>
    <t>86,1</t>
  </si>
  <si>
    <t>17,3</t>
  </si>
  <si>
    <t>44,9</t>
  </si>
  <si>
    <t>MERCY-LES-BAS</t>
  </si>
  <si>
    <t>GOOGLE - SORTIE EN FAMILLE AU LUX</t>
  </si>
  <si>
    <t>15,4</t>
  </si>
  <si>
    <t>ESCH-SUR-SURE</t>
  </si>
  <si>
    <t>IT/DE</t>
  </si>
  <si>
    <t>69,3</t>
  </si>
  <si>
    <t>25,7</t>
  </si>
  <si>
    <t>MARSEILLE</t>
  </si>
  <si>
    <t>CONNAISSANCE ATKINSON STUART</t>
  </si>
  <si>
    <t>5,9</t>
  </si>
  <si>
    <t>8,2</t>
  </si>
  <si>
    <t>ARS-LAQUENEXY</t>
  </si>
  <si>
    <t>ESCH/ALZETTE</t>
  </si>
  <si>
    <t>GENICOURT-SUR-MEUSE</t>
  </si>
  <si>
    <t>MOULIN-LES-METZ</t>
  </si>
  <si>
    <t>SAINTE-MARIE-AUX-CHÊNE</t>
  </si>
  <si>
    <t>BECH</t>
  </si>
  <si>
    <t>8,1</t>
  </si>
  <si>
    <t>ESTONIE</t>
  </si>
  <si>
    <t xml:space="preserve">3èME Visite </t>
  </si>
  <si>
    <t xml:space="preserve">FB TRANSMIS / AMIS </t>
  </si>
  <si>
    <t>MARNE LA VALLEE</t>
  </si>
  <si>
    <t>FR/DE/ANG</t>
  </si>
  <si>
    <t>LONGUYON</t>
  </si>
  <si>
    <t>CUTTING</t>
  </si>
  <si>
    <t>SERMERANGE</t>
  </si>
  <si>
    <t>SILVANGE</t>
  </si>
  <si>
    <t xml:space="preserve">BELVAL PLAZA </t>
  </si>
  <si>
    <t>PALM SPRINGS</t>
  </si>
  <si>
    <t>4èME VISITE</t>
  </si>
  <si>
    <t>1,00</t>
  </si>
  <si>
    <t>FR /ANG</t>
  </si>
  <si>
    <t>NASTÄTTEN</t>
  </si>
  <si>
    <t>F.B.</t>
  </si>
  <si>
    <t>ALSDORF</t>
  </si>
  <si>
    <t>7,4</t>
  </si>
  <si>
    <t>HEIDENBURG</t>
  </si>
  <si>
    <t>71,2</t>
  </si>
  <si>
    <t>BUDING</t>
  </si>
  <si>
    <t>BLASCHETTE</t>
  </si>
  <si>
    <t>RONCHAMP</t>
  </si>
  <si>
    <t>SAINT-VARENT</t>
  </si>
  <si>
    <t>CHINESE</t>
  </si>
  <si>
    <t>BULGARE/LUX</t>
  </si>
  <si>
    <t>69,6</t>
  </si>
  <si>
    <t>31,8</t>
  </si>
  <si>
    <t>46,8</t>
  </si>
  <si>
    <t>18,3</t>
  </si>
  <si>
    <t>KONSTANZ</t>
  </si>
  <si>
    <t>ROSMALEN</t>
  </si>
  <si>
    <t>RUSSE/UKRAINIEN</t>
  </si>
  <si>
    <t>ANG/NL</t>
  </si>
  <si>
    <t>AMIS A MARIO</t>
  </si>
  <si>
    <t>LET'S GO FAMILY</t>
  </si>
  <si>
    <t>6EME (MINIMUM)</t>
  </si>
  <si>
    <t>AMIS A GUILLAUME</t>
  </si>
  <si>
    <t>AMIS A NADIA</t>
  </si>
  <si>
    <t>62,5</t>
  </si>
  <si>
    <t>34,4</t>
  </si>
  <si>
    <t>43,2</t>
  </si>
  <si>
    <t>26,8</t>
  </si>
  <si>
    <t>0,75</t>
  </si>
  <si>
    <t>16,5</t>
  </si>
  <si>
    <t>35,5</t>
  </si>
  <si>
    <t>36,4</t>
  </si>
  <si>
    <t>45,6</t>
  </si>
  <si>
    <t>10,6</t>
  </si>
  <si>
    <t>32,8</t>
  </si>
  <si>
    <t>13,5</t>
  </si>
  <si>
    <t>OBERBILLIG</t>
  </si>
  <si>
    <t>FR,NL,DE,ANG</t>
  </si>
  <si>
    <t>l'HAY-LES-ROSES</t>
  </si>
  <si>
    <t>KEMPTEN</t>
  </si>
  <si>
    <t>BAIRISCH</t>
  </si>
  <si>
    <t>GOOGLE WISSENSCHAFTEN</t>
  </si>
  <si>
    <t>KRIFTEL</t>
  </si>
  <si>
    <t>LEUZE-EN-HAINAUT</t>
  </si>
  <si>
    <t>FLYER ( VIANDE HÔTEL)</t>
  </si>
  <si>
    <t>HALANZY</t>
  </si>
  <si>
    <t>GOOGLE - MUSEES GRAND-DUCHE</t>
  </si>
  <si>
    <t>16,4</t>
  </si>
  <si>
    <t>SENEFFE</t>
  </si>
  <si>
    <t>GOOGLE - MUSEE SCIENCE</t>
  </si>
  <si>
    <t>17,1</t>
  </si>
  <si>
    <t>ECOLE / PETIT WEB</t>
  </si>
  <si>
    <t>BODENHEIM</t>
  </si>
  <si>
    <t>TERVUREN</t>
  </si>
  <si>
    <t>MALLE</t>
  </si>
  <si>
    <t>THONNE-LE-THIL</t>
  </si>
  <si>
    <t>ANG/DE/FR</t>
  </si>
  <si>
    <t>FR/ANG/DE</t>
  </si>
  <si>
    <t>PUB SUR GOOGLE</t>
  </si>
  <si>
    <t>63,9</t>
  </si>
  <si>
    <t>44,4</t>
  </si>
  <si>
    <t>47,6</t>
  </si>
  <si>
    <t>56,2</t>
  </si>
  <si>
    <t>BAO AMIS</t>
  </si>
  <si>
    <t>Neutre ELLE NE SE RAPPELLE PLUS?????</t>
  </si>
  <si>
    <t>B.A.O. AMIS</t>
  </si>
  <si>
    <t>Google QUOI FAIRE AVEC LES ENFANTS AU Luxembourg</t>
  </si>
  <si>
    <t>B.A.O. FAMILLE</t>
  </si>
  <si>
    <t>Presse RADIO RTL</t>
  </si>
  <si>
    <t>Presse REPORTE M6</t>
  </si>
  <si>
    <t>Presse JOURNAL</t>
  </si>
  <si>
    <t xml:space="preserve">Neutre NE SE RAPPELLE PAS </t>
  </si>
  <si>
    <t>Presse TELEVISION RTL</t>
  </si>
  <si>
    <t>Presse REPUBLICAIN LORRAINE</t>
  </si>
  <si>
    <t>Presse REPUBLICAIN LORRAIN</t>
  </si>
  <si>
    <t>Presse RTL LUX</t>
  </si>
  <si>
    <t>Presse WORT</t>
  </si>
  <si>
    <t xml:space="preserve">MR FOYER DE JOUR VILLA  NIADOMO </t>
  </si>
  <si>
    <t>Presse JOURNAL ESSENTIEL</t>
  </si>
  <si>
    <t>Presse RADIO</t>
  </si>
  <si>
    <t>Neutre NE SE RAPPELLE PAS</t>
  </si>
  <si>
    <t>Presse REPORTAGE RTL</t>
  </si>
  <si>
    <t>Presse ESSENTIEL</t>
  </si>
  <si>
    <t>Science Center NEUMÜNSTER</t>
  </si>
  <si>
    <t>MR FOYER QUI NOUS A VISITÉ</t>
  </si>
  <si>
    <t xml:space="preserve">B.A.O. AMIS / COLLEGUE </t>
  </si>
  <si>
    <t xml:space="preserve">Neutre NE SE RAPPELLE PLUS </t>
  </si>
  <si>
    <t xml:space="preserve">4 Ème Visite </t>
  </si>
  <si>
    <t xml:space="preserve">MR </t>
  </si>
  <si>
    <t>Ecole ENSEIGNANTE</t>
  </si>
  <si>
    <t xml:space="preserve">MR CENTRE AREE France </t>
  </si>
  <si>
    <t>Presse SAARLAENDISCHES FERNSEHER</t>
  </si>
  <si>
    <t>MR FOYER</t>
  </si>
  <si>
    <t>Presse ELDORADIO</t>
  </si>
  <si>
    <t>MR VISITE AVEC UN FOYER SCOLAIRE</t>
  </si>
  <si>
    <t>Presse MEDIAS</t>
  </si>
  <si>
    <t>Presse Luxembourg TIMES</t>
  </si>
  <si>
    <t>Presse L'ESSENTIEL</t>
  </si>
  <si>
    <t>MR CRECHE</t>
  </si>
  <si>
    <t>Presse RTL TELE</t>
  </si>
  <si>
    <t>Presse ECOLE</t>
  </si>
  <si>
    <t>ECOLE AU Luxembourg</t>
  </si>
  <si>
    <t>Presse JOURNAL (SAIS PLUS)</t>
  </si>
  <si>
    <t>B.A.O. FAMILLE (BANQUE DE Luxembourg )</t>
  </si>
  <si>
    <t>Presse MEDIAS (SAIS PLUS)</t>
  </si>
  <si>
    <t>B.A.O. NOTRE SITE (B.A.O.)</t>
  </si>
  <si>
    <t>Ecole MEN</t>
  </si>
  <si>
    <t>Presse MEDIA (SAIS PLUS)</t>
  </si>
  <si>
    <t>2,8</t>
  </si>
  <si>
    <t>CHATEL-SAINT-GERMAIN</t>
  </si>
  <si>
    <t>MR MARIO TIDU</t>
  </si>
  <si>
    <t>BOLLENDORF-PONT</t>
  </si>
  <si>
    <t>HALLER</t>
  </si>
  <si>
    <t>PT / ESP</t>
  </si>
  <si>
    <t>7,9</t>
  </si>
  <si>
    <t>Autres</t>
  </si>
  <si>
    <t>Revenants</t>
  </si>
  <si>
    <t>Presse RADIO (SAIS PLUS)</t>
  </si>
  <si>
    <t xml:space="preserve">Presse RADIO RTL </t>
  </si>
  <si>
    <t>BAO STUART</t>
  </si>
  <si>
    <t>Visit LUXEMBOURG</t>
  </si>
  <si>
    <t>BAO LSC</t>
  </si>
  <si>
    <t>Presse</t>
  </si>
  <si>
    <t>Google</t>
  </si>
  <si>
    <t>Visit Luxembourg</t>
  </si>
  <si>
    <t>Passage</t>
  </si>
  <si>
    <t xml:space="preserve">Google QUOI FAIRE AVEC LES ENFANTS AU Luxembourg </t>
  </si>
  <si>
    <t xml:space="preserve">Visit Luxembourg Luxembourg CARD </t>
  </si>
  <si>
    <t>Visit Luxembourg Luxembourg FOR TOURISME</t>
  </si>
  <si>
    <t>Passage HABITANT</t>
  </si>
  <si>
    <t>10e visite MONSIEUR QUI VIENT PRESQUE TOUTS LES VENDREDIS</t>
  </si>
  <si>
    <t>11 visite MONSIEUR QUI VIENT PRESQUE TOUTS LES VENDREDIS</t>
  </si>
  <si>
    <t>12 visite MONSIEUR QUI VIENT PRESQUE TOUTS LES VENDREDIS (DIMANCHE )</t>
  </si>
  <si>
    <t>B.A.O. PASSAGE .</t>
  </si>
  <si>
    <t xml:space="preserve">Passage </t>
  </si>
  <si>
    <t>BAO CONNAIS NEVEU DE MARIO</t>
  </si>
  <si>
    <t>BAO CONNAISSANCE ATKINSON STUART</t>
  </si>
  <si>
    <t>BAO CONNAISSANCE JULIEN</t>
  </si>
  <si>
    <t xml:space="preserve">BAO CONNAISSANCE GALES NATHALIE </t>
  </si>
  <si>
    <t>BAO CONNAISSANCE MR DIDIER</t>
  </si>
  <si>
    <t xml:space="preserve">MR FOYER SCOLAIRE </t>
  </si>
  <si>
    <t>Differdange NIEDERKORN</t>
  </si>
  <si>
    <t>Differdange OBERKORN</t>
  </si>
  <si>
    <t xml:space="preserve">Differdange </t>
  </si>
  <si>
    <t>Differdange NiEDERKORN</t>
  </si>
  <si>
    <t>5,7</t>
  </si>
  <si>
    <t>BAOAMIS A MARIO</t>
  </si>
  <si>
    <t>BAO AMIS A GUILLAUME</t>
  </si>
  <si>
    <t>BAO AMIS A NADIA</t>
  </si>
  <si>
    <t>BAO MR MARIO TIDU</t>
  </si>
  <si>
    <t>PAGNY-SUR-MOSELLE</t>
  </si>
  <si>
    <t>AMIS /B.A.O</t>
  </si>
  <si>
    <t>MONDORF LES BAINS</t>
  </si>
  <si>
    <t xml:space="preserve">LUX </t>
  </si>
  <si>
    <t>MONTOY-FLANVILLE</t>
  </si>
  <si>
    <t>BULGNEVILLE</t>
  </si>
  <si>
    <t>VOLKINGEN</t>
  </si>
  <si>
    <t>MONTENKAEN</t>
  </si>
  <si>
    <t>RTL TELE</t>
  </si>
  <si>
    <t>KLEINBETTINGEN</t>
  </si>
  <si>
    <t>EHNEN</t>
  </si>
  <si>
    <t>47,4</t>
  </si>
  <si>
    <t>AUDUN LE TICHE</t>
  </si>
  <si>
    <t>PRESSE ( républicain lorrain)/ B.A.O</t>
  </si>
  <si>
    <t>11,4</t>
  </si>
  <si>
    <t>18,7</t>
  </si>
  <si>
    <t xml:space="preserve">TRAP GUILLAUME </t>
  </si>
  <si>
    <t>BOISMONT</t>
  </si>
  <si>
    <t>LUX / FR</t>
  </si>
  <si>
    <t xml:space="preserve">QUOI FAIRE AU  Luxembourg </t>
  </si>
  <si>
    <t>PALZEM</t>
  </si>
  <si>
    <t>LAMADELEINE</t>
  </si>
  <si>
    <t>6,9</t>
  </si>
  <si>
    <t>VERNY</t>
  </si>
  <si>
    <t xml:space="preserve">Google QUOI FAIRE AU  Luxembourg </t>
  </si>
  <si>
    <t xml:space="preserve">BAO TRAP GUILLAUME </t>
  </si>
  <si>
    <t>BAO FAMILLE</t>
  </si>
  <si>
    <t>Passage HABITE A DIFFERDANGE</t>
  </si>
  <si>
    <t>WEILER-LA-TOUR</t>
  </si>
  <si>
    <t>19,6</t>
  </si>
  <si>
    <t>AM BUED (ZEITUNG)</t>
  </si>
  <si>
    <t>24,4</t>
  </si>
  <si>
    <t>INSTALATEUR DU SON</t>
  </si>
  <si>
    <t>MONDORFF</t>
  </si>
  <si>
    <t>CREUTZWALD</t>
  </si>
  <si>
    <t>FR/POLONAIS</t>
  </si>
  <si>
    <t>98,6</t>
  </si>
  <si>
    <t>BETZDORF</t>
  </si>
  <si>
    <t>51,6</t>
  </si>
  <si>
    <t>INSTAGRAM</t>
  </si>
  <si>
    <t>1,7</t>
  </si>
  <si>
    <t>MALROY</t>
  </si>
  <si>
    <t>73,4</t>
  </si>
  <si>
    <t>ELVANGE</t>
  </si>
  <si>
    <t>35,8</t>
  </si>
  <si>
    <t>TRAVAILLE CHEZ TNS ILRES (B.A.O.)</t>
  </si>
  <si>
    <t>3,2</t>
  </si>
  <si>
    <t>ST-MARIE-AUX-CHENES</t>
  </si>
  <si>
    <t>ATUS</t>
  </si>
  <si>
    <t>11,7</t>
  </si>
  <si>
    <t>Presse AM BUED (ZEITUNG)</t>
  </si>
  <si>
    <t>B.A.O. TRAVAILLE CHEZ TNS ILRES ()</t>
  </si>
  <si>
    <t>BAO INSTALATEUR DU SON</t>
  </si>
  <si>
    <t>THIL</t>
  </si>
  <si>
    <t>TRAVAILLE CHEZ LISER</t>
  </si>
  <si>
    <t>SAINTE-MARIE-AUX-CHÊNES</t>
  </si>
  <si>
    <t>75,6</t>
  </si>
  <si>
    <t>31,6</t>
  </si>
  <si>
    <t>OSBURG</t>
  </si>
  <si>
    <t>MINIMAP</t>
  </si>
  <si>
    <t>91,2</t>
  </si>
  <si>
    <t>ALTWIES</t>
  </si>
  <si>
    <t>LANGSUR</t>
  </si>
  <si>
    <t>64,1</t>
  </si>
  <si>
    <t>38,2</t>
  </si>
  <si>
    <t>20,8</t>
  </si>
  <si>
    <t>ROCHEVILLERS</t>
  </si>
  <si>
    <t>MULLENDORF</t>
  </si>
  <si>
    <t>SLOVENIEN/LUX</t>
  </si>
  <si>
    <t>36,8</t>
  </si>
  <si>
    <t>18,4</t>
  </si>
  <si>
    <t>LUX/NORWEGIEN</t>
  </si>
  <si>
    <t>FNR AWARDS</t>
  </si>
  <si>
    <t>3,7</t>
  </si>
  <si>
    <t>GRAULINSTER</t>
  </si>
  <si>
    <t>STEEL RUN</t>
  </si>
  <si>
    <t>16,1</t>
  </si>
  <si>
    <t>61,4</t>
  </si>
  <si>
    <t>25,6</t>
  </si>
  <si>
    <t>1,9</t>
  </si>
  <si>
    <t>50,6</t>
  </si>
  <si>
    <t>74,8</t>
  </si>
  <si>
    <t>40,8</t>
  </si>
  <si>
    <t>46,2</t>
  </si>
  <si>
    <t>21,9</t>
  </si>
  <si>
    <t>MAERELBEKE</t>
  </si>
  <si>
    <t>PONT-A-CELLES</t>
  </si>
  <si>
    <t>OLDENBURG</t>
  </si>
  <si>
    <t>GOOGLE - PARC MERVEILLEUX</t>
  </si>
  <si>
    <t>WATERMAEL-BOITSFORT</t>
  </si>
  <si>
    <t>BERCHEM</t>
  </si>
  <si>
    <t>ELLANGE</t>
  </si>
  <si>
    <t>35,1</t>
  </si>
  <si>
    <t>SARRBRÜCKEN</t>
  </si>
  <si>
    <t>TUCQUEGNIEUX</t>
  </si>
  <si>
    <t>Passage habitant</t>
  </si>
  <si>
    <t xml:space="preserve">Visit Luxembourg OFFICE DU TOURISME Luxembourg </t>
  </si>
  <si>
    <t>Google WHAT'S ON FOR KIDS</t>
  </si>
  <si>
    <t>Mars</t>
  </si>
  <si>
    <t>Jan</t>
  </si>
  <si>
    <t>Fev</t>
  </si>
  <si>
    <t>Moyenne</t>
  </si>
  <si>
    <t>Optimisation</t>
  </si>
  <si>
    <t>Origine Residents</t>
  </si>
  <si>
    <t>ESNEUX</t>
  </si>
  <si>
    <t>GEMBLOUX</t>
  </si>
  <si>
    <t>FR / LU</t>
  </si>
  <si>
    <t>ESSENTIELLE</t>
  </si>
  <si>
    <t>OETRANGE</t>
  </si>
  <si>
    <t>42,9</t>
  </si>
  <si>
    <t>27,9</t>
  </si>
  <si>
    <t>MOUSEL ZEITUNG ?</t>
  </si>
  <si>
    <t>8,6</t>
  </si>
  <si>
    <t>7,3</t>
  </si>
  <si>
    <t>TAWERN</t>
  </si>
  <si>
    <t>MUSELZEITUNG</t>
  </si>
  <si>
    <t>62,6</t>
  </si>
  <si>
    <t>DALHEM</t>
  </si>
  <si>
    <t>KARLSRUHE</t>
  </si>
  <si>
    <t>BETTAINVILLERS</t>
  </si>
  <si>
    <t>36,3</t>
  </si>
  <si>
    <t>50,8</t>
  </si>
  <si>
    <t>RONCOURT</t>
  </si>
  <si>
    <t>GOOGLE - MUSEES LUX</t>
  </si>
  <si>
    <t>56,8</t>
  </si>
  <si>
    <t>36,6</t>
  </si>
  <si>
    <t>32,3</t>
  </si>
  <si>
    <t>18,6</t>
  </si>
  <si>
    <t>53,3</t>
  </si>
  <si>
    <t>AACHEN</t>
  </si>
  <si>
    <t>ARCHITUR ZEITUNG</t>
  </si>
  <si>
    <t xml:space="preserve">CALIFORNIA </t>
  </si>
  <si>
    <t xml:space="preserve">CRECHE </t>
  </si>
  <si>
    <t>02420</t>
  </si>
  <si>
    <t>LE CATELET</t>
  </si>
  <si>
    <t>GOOGLE / TOP 5</t>
  </si>
  <si>
    <t>BOURSCHEID</t>
  </si>
  <si>
    <t>BERDORF</t>
  </si>
  <si>
    <t>3,1</t>
  </si>
  <si>
    <t>GONDERANGE</t>
  </si>
  <si>
    <t>ELDORADIO</t>
  </si>
  <si>
    <t>KERLING-LES-SIERCK</t>
  </si>
  <si>
    <t>WALDBILLIG</t>
  </si>
  <si>
    <t>DILBEEK</t>
  </si>
  <si>
    <t>60,4</t>
  </si>
  <si>
    <t>BUSCHDORF</t>
  </si>
  <si>
    <t>RTL RADIO</t>
  </si>
  <si>
    <t>CHASTRE</t>
  </si>
  <si>
    <t>TRAVAIL A DIFFERDANGE</t>
  </si>
  <si>
    <t>AUSTRALIE</t>
  </si>
  <si>
    <t>SWANBOURNE</t>
  </si>
  <si>
    <t>24,7</t>
  </si>
  <si>
    <t>ECOLE/ENSEIGNANT</t>
  </si>
  <si>
    <t>GUIDE (SAIS PLUS)</t>
  </si>
  <si>
    <t>AMANVILLERS</t>
  </si>
  <si>
    <t>62,8</t>
  </si>
  <si>
    <t>MEXY</t>
  </si>
  <si>
    <t>16,9</t>
  </si>
  <si>
    <t>SOUTH AFRICA</t>
  </si>
  <si>
    <t>BELFAST</t>
  </si>
  <si>
    <t>SEATTLE</t>
  </si>
  <si>
    <t>LAANSCHT GEFUER</t>
  </si>
  <si>
    <t>18,8</t>
  </si>
  <si>
    <t>SE7 7HY</t>
  </si>
  <si>
    <t>L'ESSENTIEL</t>
  </si>
  <si>
    <t>FLEVY</t>
  </si>
  <si>
    <t>BEAUCLAIR</t>
  </si>
  <si>
    <t>64,3</t>
  </si>
  <si>
    <t>BEAUMONT-EN-VERDUNIERS</t>
  </si>
  <si>
    <t>74,3</t>
  </si>
  <si>
    <t>CUREL</t>
  </si>
  <si>
    <t>JOURNAL INFO (BELGE)</t>
  </si>
  <si>
    <t>57,1</t>
  </si>
  <si>
    <t>MERINDOL</t>
  </si>
  <si>
    <t>37,1</t>
  </si>
  <si>
    <t>FS</t>
  </si>
  <si>
    <t>0,85</t>
  </si>
  <si>
    <t>35,4</t>
  </si>
  <si>
    <t>7,2</t>
  </si>
  <si>
    <t>MACHTUM</t>
  </si>
  <si>
    <t>54,6</t>
  </si>
  <si>
    <t>5,3</t>
  </si>
  <si>
    <t>MONTIGNY-LES-METZ</t>
  </si>
  <si>
    <t>72,1</t>
  </si>
  <si>
    <t>OBERANVEN</t>
  </si>
  <si>
    <t>L</t>
  </si>
  <si>
    <t>24,1</t>
  </si>
  <si>
    <t>OSWALD</t>
  </si>
  <si>
    <t>GOOGLE - MUSEE SCIENCE Luxembourg</t>
  </si>
  <si>
    <t>B.A.O. -&gt; NOTE SITE</t>
  </si>
  <si>
    <t>COLMAR</t>
  </si>
  <si>
    <t>LUX/CHINOIS</t>
  </si>
  <si>
    <t>78,3</t>
  </si>
  <si>
    <t>MEY</t>
  </si>
  <si>
    <t>67,8</t>
  </si>
  <si>
    <t>54,9</t>
  </si>
  <si>
    <t>29,5</t>
  </si>
  <si>
    <t>6EME VISITE</t>
  </si>
  <si>
    <t>38,4</t>
  </si>
  <si>
    <t>BEZANNES</t>
  </si>
  <si>
    <t>23,4</t>
  </si>
  <si>
    <t>26,9</t>
  </si>
  <si>
    <t>SERBO-CROATE</t>
  </si>
  <si>
    <t>17,5</t>
  </si>
  <si>
    <t>FEVRIER</t>
  </si>
  <si>
    <t>MARS</t>
  </si>
  <si>
    <t xml:space="preserve">MR CRECHE </t>
  </si>
  <si>
    <t>Presse RTL RADIO</t>
  </si>
  <si>
    <t>Passage LAANSCHT GEFUER</t>
  </si>
  <si>
    <t>Presse JOURNAL INFO (BELGE)</t>
  </si>
  <si>
    <t xml:space="preserve">GOOG QUOI FAIRE AU  Luxembourg </t>
  </si>
  <si>
    <t>April</t>
  </si>
  <si>
    <t>FEB</t>
  </si>
  <si>
    <t>MAR</t>
  </si>
  <si>
    <t>FB / 2 Ème Visit</t>
  </si>
  <si>
    <t>HELMDANGE</t>
  </si>
  <si>
    <t>HOLLANDAIS</t>
  </si>
  <si>
    <t>BERBOURG</t>
  </si>
  <si>
    <t>LUTTANGE</t>
  </si>
  <si>
    <t>MEDINGEN</t>
  </si>
  <si>
    <t>BOUILLON</t>
  </si>
  <si>
    <t>JOURNAL " LA LIBRE Belgique "</t>
  </si>
  <si>
    <t>BEUVILLERS</t>
  </si>
  <si>
    <t>FAING-VAIREL</t>
  </si>
  <si>
    <t>Musée d'histoire au Naturelle</t>
  </si>
  <si>
    <t>SPINCOURT</t>
  </si>
  <si>
    <t>GUENANGE</t>
  </si>
  <si>
    <t>MERCY-LE-BAS</t>
  </si>
  <si>
    <t>CB58NS</t>
  </si>
  <si>
    <t>CAMBRIDGE</t>
  </si>
  <si>
    <t>MEDIATEQUE</t>
  </si>
  <si>
    <t>PASSAGE / FB</t>
  </si>
  <si>
    <t>VISITE COLLEGE</t>
  </si>
  <si>
    <t>36,7</t>
  </si>
  <si>
    <t>2 Ème Visit</t>
  </si>
  <si>
    <t>Ecole VISITE COLLEGE</t>
  </si>
  <si>
    <t xml:space="preserve">Presse </t>
  </si>
  <si>
    <t>Presse JOURNAL " LA LIBRE Belgique "</t>
  </si>
  <si>
    <t>Passage TRAVAILLe A DIFFERDANGE</t>
  </si>
  <si>
    <t>Avril</t>
  </si>
  <si>
    <t>UK</t>
  </si>
  <si>
    <t>RU</t>
  </si>
  <si>
    <t>Janvier</t>
  </si>
  <si>
    <t>Février</t>
  </si>
  <si>
    <t>PFORZHEIM</t>
  </si>
  <si>
    <t>GOOGLE - SEHENSWÜRDIGKEITEN IN LUX</t>
  </si>
  <si>
    <t>27,6</t>
  </si>
  <si>
    <t>NOERZANGE</t>
  </si>
  <si>
    <t>RUSSE/FR</t>
  </si>
  <si>
    <t>14,2</t>
  </si>
  <si>
    <t>02150</t>
  </si>
  <si>
    <t>NIZY-LE-COMTE</t>
  </si>
  <si>
    <t>4,1</t>
  </si>
  <si>
    <t>NOERDANGE</t>
  </si>
  <si>
    <t>51,3</t>
  </si>
  <si>
    <t>30,3</t>
  </si>
  <si>
    <t>CONNAISSANCE SOPHIE</t>
  </si>
  <si>
    <t>57970</t>
  </si>
  <si>
    <t>53175</t>
  </si>
  <si>
    <t>BONN</t>
  </si>
  <si>
    <t>ARMENIE</t>
  </si>
  <si>
    <t>0005</t>
  </si>
  <si>
    <t>YEREVAN</t>
  </si>
  <si>
    <t>AMENIEN</t>
  </si>
  <si>
    <t>1279</t>
  </si>
  <si>
    <t>9300</t>
  </si>
  <si>
    <t>FR/NL</t>
  </si>
  <si>
    <t>7100</t>
  </si>
  <si>
    <t>LA LOUVIERE</t>
  </si>
  <si>
    <t>IT/PT</t>
  </si>
  <si>
    <t>7330</t>
  </si>
  <si>
    <t>4981</t>
  </si>
  <si>
    <t>7238</t>
  </si>
  <si>
    <t>36,2</t>
  </si>
  <si>
    <t>57100</t>
  </si>
  <si>
    <t>GOOGLE -&gt; NOTRE SITE</t>
  </si>
  <si>
    <t>54439</t>
  </si>
  <si>
    <t>MERZKIRCHEN</t>
  </si>
  <si>
    <t>5425</t>
  </si>
  <si>
    <t>GOSTINGEN</t>
  </si>
  <si>
    <t>47,5</t>
  </si>
  <si>
    <t>66787</t>
  </si>
  <si>
    <t>WADGASSEN</t>
  </si>
  <si>
    <t>90,9</t>
  </si>
  <si>
    <t>5548</t>
  </si>
  <si>
    <t xml:space="preserve">N'AVAIS PLUS ENVIE DE ME REPONDRE! 
</t>
  </si>
  <si>
    <t>39,6</t>
  </si>
  <si>
    <t>54430</t>
  </si>
  <si>
    <t>54720</t>
  </si>
  <si>
    <t>4640</t>
  </si>
  <si>
    <t>4668</t>
  </si>
  <si>
    <t>8294</t>
  </si>
  <si>
    <t>57600</t>
  </si>
  <si>
    <t>FORBACH</t>
  </si>
  <si>
    <t>5670</t>
  </si>
  <si>
    <t>6950</t>
  </si>
  <si>
    <t>OLINGEN</t>
  </si>
  <si>
    <t>5441</t>
  </si>
  <si>
    <t>REMERSCHEN</t>
  </si>
  <si>
    <t>7391</t>
  </si>
  <si>
    <t>8237</t>
  </si>
  <si>
    <t>1275</t>
  </si>
  <si>
    <t xml:space="preserve">5EME VISITE </t>
  </si>
  <si>
    <t>57330</t>
  </si>
  <si>
    <t>Veut pas repondre</t>
  </si>
  <si>
    <t>MALTE</t>
  </si>
  <si>
    <t>ATD3011</t>
  </si>
  <si>
    <t>ATTARD</t>
  </si>
  <si>
    <t>MALTESE</t>
  </si>
  <si>
    <t>54600</t>
  </si>
  <si>
    <t>VILLERS-LES-NANCY</t>
  </si>
  <si>
    <t>6975</t>
  </si>
  <si>
    <t>3241</t>
  </si>
  <si>
    <t>3927</t>
  </si>
  <si>
    <t>1922</t>
  </si>
  <si>
    <t>SAIS PLUS</t>
  </si>
  <si>
    <t>4583</t>
  </si>
  <si>
    <t>55260</t>
  </si>
  <si>
    <t>COURCELLES-SUR-AIRE</t>
  </si>
  <si>
    <t>7307</t>
  </si>
  <si>
    <t>FB / VISITE DE L'ENFANT AVEC AMIS</t>
  </si>
  <si>
    <t>3321</t>
  </si>
  <si>
    <t>4026</t>
  </si>
  <si>
    <t>9366</t>
  </si>
  <si>
    <t>ERMSDORF</t>
  </si>
  <si>
    <t>59,1</t>
  </si>
  <si>
    <t>6834</t>
  </si>
  <si>
    <t>BIWER</t>
  </si>
  <si>
    <t>6762</t>
  </si>
  <si>
    <t>6760</t>
  </si>
  <si>
    <t>NOTRE SITE (B.A.O.)</t>
  </si>
  <si>
    <t>32,6</t>
  </si>
  <si>
    <t>4976</t>
  </si>
  <si>
    <t>8543</t>
  </si>
  <si>
    <t>LEVELANGE</t>
  </si>
  <si>
    <t>32,5</t>
  </si>
  <si>
    <t>4411</t>
  </si>
  <si>
    <t xml:space="preserve">PLUS ENVIE DE ME REPONDRE! 
</t>
  </si>
  <si>
    <t>JAN</t>
  </si>
  <si>
    <t>1932</t>
  </si>
  <si>
    <t>67100</t>
  </si>
  <si>
    <t>B.A.O./LUX</t>
  </si>
  <si>
    <t>8021</t>
  </si>
  <si>
    <t>HEBREU</t>
  </si>
  <si>
    <t>7243</t>
  </si>
  <si>
    <t>33,3</t>
  </si>
  <si>
    <t>9353</t>
  </si>
  <si>
    <t>BETTENDORF</t>
  </si>
  <si>
    <t>64,7</t>
  </si>
  <si>
    <t>57150</t>
  </si>
  <si>
    <t>98,8</t>
  </si>
  <si>
    <t>8715</t>
  </si>
  <si>
    <t>EVERLANGE</t>
  </si>
  <si>
    <t>57390</t>
  </si>
  <si>
    <t>4631</t>
  </si>
  <si>
    <t>6780</t>
  </si>
  <si>
    <t>57380</t>
  </si>
  <si>
    <t>7240</t>
  </si>
  <si>
    <t>1469</t>
  </si>
  <si>
    <t>57000</t>
  </si>
  <si>
    <t>64,8</t>
  </si>
  <si>
    <t>49000</t>
  </si>
  <si>
    <t>ANGERS</t>
  </si>
  <si>
    <t>54520</t>
  </si>
  <si>
    <t>LAXOU</t>
  </si>
  <si>
    <t>54000</t>
  </si>
  <si>
    <t>2328</t>
  </si>
  <si>
    <t>54400</t>
  </si>
  <si>
    <t>6700</t>
  </si>
  <si>
    <t>57155</t>
  </si>
  <si>
    <t>MARLY</t>
  </si>
  <si>
    <t>78,2</t>
  </si>
  <si>
    <t>5978</t>
  </si>
  <si>
    <t>8053</t>
  </si>
  <si>
    <t>4423</t>
  </si>
  <si>
    <t>9391</t>
  </si>
  <si>
    <t>REISDORF</t>
  </si>
  <si>
    <t>RTL / LUXDIDAC</t>
  </si>
  <si>
    <t>4924</t>
  </si>
  <si>
    <t>9137</t>
  </si>
  <si>
    <t>61,5</t>
  </si>
  <si>
    <t>7653</t>
  </si>
  <si>
    <t>29120</t>
  </si>
  <si>
    <t>TREMEOC</t>
  </si>
  <si>
    <t>79410</t>
  </si>
  <si>
    <t>ECHIRE</t>
  </si>
  <si>
    <t>9742</t>
  </si>
  <si>
    <t>BOXHORN</t>
  </si>
  <si>
    <t>57535</t>
  </si>
  <si>
    <t>52,9</t>
  </si>
  <si>
    <t>57050</t>
  </si>
  <si>
    <t>65,5</t>
  </si>
  <si>
    <t>9740</t>
  </si>
  <si>
    <t>BOEVANGE</t>
  </si>
  <si>
    <t>6831</t>
  </si>
  <si>
    <t>57,7</t>
  </si>
  <si>
    <t>3870</t>
  </si>
  <si>
    <t>13,2</t>
  </si>
  <si>
    <t>7453</t>
  </si>
  <si>
    <t>LINTGEN</t>
  </si>
  <si>
    <t>45,7</t>
  </si>
  <si>
    <t>2412</t>
  </si>
  <si>
    <t>4806</t>
  </si>
  <si>
    <t>57180</t>
  </si>
  <si>
    <t>4975</t>
  </si>
  <si>
    <t>B.A.O. / ENSEIGNANTE</t>
  </si>
  <si>
    <t>4690</t>
  </si>
  <si>
    <t>AUBERGE JEUNESSE ESCH</t>
  </si>
  <si>
    <t>1,4</t>
  </si>
  <si>
    <t>4522</t>
  </si>
  <si>
    <t>4915</t>
  </si>
  <si>
    <t>7,6</t>
  </si>
  <si>
    <t>8386</t>
  </si>
  <si>
    <t>3840</t>
  </si>
  <si>
    <t>4431</t>
  </si>
  <si>
    <t>3569</t>
  </si>
  <si>
    <t>4306</t>
  </si>
  <si>
    <t>8,3</t>
  </si>
  <si>
    <t>2155</t>
  </si>
  <si>
    <t>SCRIPT</t>
  </si>
  <si>
    <t>1870</t>
  </si>
  <si>
    <t>22,2</t>
  </si>
  <si>
    <t>8214</t>
  </si>
  <si>
    <t>ECOLE / PASSAGE</t>
  </si>
  <si>
    <t>BAO VISITE COLLEGE</t>
  </si>
  <si>
    <t>Presse RTL / LUXDIDAC</t>
  </si>
  <si>
    <t>Los Angeles</t>
  </si>
  <si>
    <t>8086</t>
  </si>
  <si>
    <t>20,3</t>
  </si>
  <si>
    <t>2128</t>
  </si>
  <si>
    <t>SLOVENIEN</t>
  </si>
  <si>
    <t>78746</t>
  </si>
  <si>
    <t>TEXAS</t>
  </si>
  <si>
    <t>57450</t>
  </si>
  <si>
    <t>THEDING</t>
  </si>
  <si>
    <t>4999</t>
  </si>
  <si>
    <t>FB / ECOLE</t>
  </si>
  <si>
    <t>2273</t>
  </si>
  <si>
    <t>25,</t>
  </si>
  <si>
    <t>54240</t>
  </si>
  <si>
    <t>JOEUF</t>
  </si>
  <si>
    <t>48,9</t>
  </si>
  <si>
    <t>8476</t>
  </si>
  <si>
    <t>6781</t>
  </si>
  <si>
    <t>52200</t>
  </si>
  <si>
    <t>MARDOR</t>
  </si>
  <si>
    <t>3424</t>
  </si>
  <si>
    <t>8279</t>
  </si>
  <si>
    <t>HOLZEM</t>
  </si>
  <si>
    <t>15,7</t>
  </si>
  <si>
    <t>2167</t>
  </si>
  <si>
    <t>40900</t>
  </si>
  <si>
    <t>1510</t>
  </si>
  <si>
    <t>Austin Texas</t>
  </si>
  <si>
    <t>8048</t>
  </si>
  <si>
    <t>GOOGLE - ATTRACTIONS LUX</t>
  </si>
  <si>
    <t>4505</t>
  </si>
  <si>
    <t>67150</t>
  </si>
  <si>
    <t>65,1</t>
  </si>
  <si>
    <t>OW17 2RW</t>
  </si>
  <si>
    <t>BANDBURY</t>
  </si>
  <si>
    <t>57120</t>
  </si>
  <si>
    <t>7446</t>
  </si>
  <si>
    <t>45,3</t>
  </si>
  <si>
    <t>204</t>
  </si>
  <si>
    <t>317</t>
  </si>
  <si>
    <t>8353</t>
  </si>
  <si>
    <t>4651</t>
  </si>
  <si>
    <t>2349</t>
  </si>
  <si>
    <t>4279</t>
  </si>
  <si>
    <t>9841</t>
  </si>
  <si>
    <t>WALHAUSEN</t>
  </si>
  <si>
    <t>83,1</t>
  </si>
  <si>
    <t>4737</t>
  </si>
  <si>
    <t>57190</t>
  </si>
  <si>
    <t>7,8</t>
  </si>
  <si>
    <t>6810</t>
  </si>
  <si>
    <t>4054</t>
  </si>
  <si>
    <t>BASEL</t>
  </si>
  <si>
    <t xml:space="preserve">VACANCES AU Luxembourg </t>
  </si>
  <si>
    <t>15121</t>
  </si>
  <si>
    <t>ALESSANDRIA</t>
  </si>
  <si>
    <t>CH</t>
  </si>
  <si>
    <t>DIFFERDANGE-NIEDERKORN</t>
  </si>
  <si>
    <t>Differdange-NIEDERKORN</t>
  </si>
  <si>
    <t>3739</t>
  </si>
  <si>
    <t>4780</t>
  </si>
  <si>
    <t>GOOGLE - WISSENSCHAFTEN FÜR KINDER</t>
  </si>
  <si>
    <t>2440</t>
  </si>
  <si>
    <t>4620</t>
  </si>
  <si>
    <t>7226</t>
  </si>
  <si>
    <t>34,8</t>
  </si>
  <si>
    <t>7373</t>
  </si>
  <si>
    <t>GOOGLE - WISSENSCHAFTS ZENTER</t>
  </si>
  <si>
    <t>45,1</t>
  </si>
  <si>
    <t>2221</t>
  </si>
  <si>
    <t>TELUGU</t>
  </si>
  <si>
    <t>ANG/HINDI</t>
  </si>
  <si>
    <t>GOOGLE - SCIENCE LUX</t>
  </si>
  <si>
    <t>33,4</t>
  </si>
  <si>
    <t>1133</t>
  </si>
  <si>
    <t>8079</t>
  </si>
  <si>
    <t>19,2</t>
  </si>
  <si>
    <t>8080</t>
  </si>
  <si>
    <t>1180</t>
  </si>
  <si>
    <t>4514</t>
  </si>
  <si>
    <t xml:space="preserve">OUVERTURE DU LSC FLYER AUCHAN </t>
  </si>
  <si>
    <t>6143</t>
  </si>
  <si>
    <t>10134</t>
  </si>
  <si>
    <t>70193</t>
  </si>
  <si>
    <t>STUTTGART</t>
  </si>
  <si>
    <t>41836</t>
  </si>
  <si>
    <t>HÜCKELHOVEN</t>
  </si>
  <si>
    <t xml:space="preserve">Luxembourg CARD / VISIT Luxembourg </t>
  </si>
  <si>
    <t>5314</t>
  </si>
  <si>
    <t>5331</t>
  </si>
  <si>
    <t xml:space="preserve">DE / ANG </t>
  </si>
  <si>
    <t xml:space="preserve"> ECOLE</t>
  </si>
  <si>
    <t>32120</t>
  </si>
  <si>
    <t>HIDDENHAUSEN</t>
  </si>
  <si>
    <t>97222</t>
  </si>
  <si>
    <t>RIMPAR</t>
  </si>
  <si>
    <t>DE / ANG</t>
  </si>
  <si>
    <t>54316</t>
  </si>
  <si>
    <t>PLUWIGERHAMMER</t>
  </si>
  <si>
    <t>54294</t>
  </si>
  <si>
    <t>GOOGLE - SITE LSC</t>
  </si>
  <si>
    <t>54456</t>
  </si>
  <si>
    <t>3354</t>
  </si>
  <si>
    <t>3418</t>
  </si>
  <si>
    <t>TAGEBLATT</t>
  </si>
  <si>
    <t>8096</t>
  </si>
  <si>
    <t>74250</t>
  </si>
  <si>
    <t xml:space="preserve">THONON LES BAINS </t>
  </si>
  <si>
    <t>FAMILLE ET ARCELORMITTAL</t>
  </si>
  <si>
    <t>57339</t>
  </si>
  <si>
    <t xml:space="preserve">ERNDTEBRÜCK </t>
  </si>
  <si>
    <t>41179</t>
  </si>
  <si>
    <t>MÖCHENGLADBACH</t>
  </si>
  <si>
    <t>54329</t>
  </si>
  <si>
    <t>7212</t>
  </si>
  <si>
    <t>66564</t>
  </si>
  <si>
    <t>OTTWEILER</t>
  </si>
  <si>
    <t>1243</t>
  </si>
  <si>
    <t>UNKRAINIEN/ANG</t>
  </si>
  <si>
    <t>54190</t>
  </si>
  <si>
    <t>4940</t>
  </si>
  <si>
    <t>2550</t>
  </si>
  <si>
    <t>2149</t>
  </si>
  <si>
    <t>1526</t>
  </si>
  <si>
    <t>IRISH</t>
  </si>
  <si>
    <t>5790</t>
  </si>
  <si>
    <t>WAREGEM</t>
  </si>
  <si>
    <t>6718</t>
  </si>
  <si>
    <t>5380</t>
  </si>
  <si>
    <t>41,4</t>
  </si>
  <si>
    <t>4570</t>
  </si>
  <si>
    <t>4209</t>
  </si>
  <si>
    <t>IT/FR</t>
  </si>
  <si>
    <t>PASSAGE / RTL TELE</t>
  </si>
  <si>
    <t>7,5</t>
  </si>
  <si>
    <t>57570</t>
  </si>
  <si>
    <t>SUISSE</t>
  </si>
  <si>
    <t>1786</t>
  </si>
  <si>
    <t>SUGIEZ</t>
  </si>
  <si>
    <t>3230</t>
  </si>
  <si>
    <t>3598</t>
  </si>
  <si>
    <t>PR</t>
  </si>
  <si>
    <t>3341</t>
  </si>
  <si>
    <t>44579</t>
  </si>
  <si>
    <t>CASTROP-RAUXEL</t>
  </si>
  <si>
    <t>1250</t>
  </si>
  <si>
    <t>8273</t>
  </si>
  <si>
    <t>1354</t>
  </si>
  <si>
    <t>7568</t>
  </si>
  <si>
    <t>2125</t>
  </si>
  <si>
    <t>BAO FAMILLE ET ARCELORMITTAL</t>
  </si>
  <si>
    <t>Presse TAGEBLATT</t>
  </si>
  <si>
    <t>1321</t>
  </si>
  <si>
    <t>8327</t>
  </si>
  <si>
    <t>2556</t>
  </si>
  <si>
    <t>9392</t>
  </si>
  <si>
    <t>WALLENDORF-PONT</t>
  </si>
  <si>
    <t>67,6</t>
  </si>
  <si>
    <t>2082BH</t>
  </si>
  <si>
    <t>SANDPOORT-ZUID</t>
  </si>
  <si>
    <t>2539</t>
  </si>
  <si>
    <t>69,1</t>
  </si>
  <si>
    <t>9357</t>
  </si>
  <si>
    <t>FLYER</t>
  </si>
  <si>
    <t>70,9</t>
  </si>
  <si>
    <t>4033</t>
  </si>
  <si>
    <t>7908EE</t>
  </si>
  <si>
    <t>HOOGEVAAN</t>
  </si>
  <si>
    <t>2902KA</t>
  </si>
  <si>
    <t>CAPELLE AAN DEN IJSSEL</t>
  </si>
  <si>
    <t>8332LB</t>
  </si>
  <si>
    <t>STEENWIJK</t>
  </si>
  <si>
    <t>CAMP "NORMALINE"</t>
  </si>
  <si>
    <t>5717</t>
  </si>
  <si>
    <t>1319</t>
  </si>
  <si>
    <t>7670</t>
  </si>
  <si>
    <t>REULAND</t>
  </si>
  <si>
    <t>49,7</t>
  </si>
  <si>
    <t>4408</t>
  </si>
  <si>
    <t>5622</t>
  </si>
  <si>
    <t>EINDHOVEN</t>
  </si>
  <si>
    <t>54560</t>
  </si>
  <si>
    <t>MERCY-LE-HAUT</t>
  </si>
  <si>
    <t>54440</t>
  </si>
  <si>
    <t>14,9</t>
  </si>
  <si>
    <t>5424</t>
  </si>
  <si>
    <t>ISLANDAIS</t>
  </si>
  <si>
    <t>6926</t>
  </si>
  <si>
    <t>ANG/DANOIS</t>
  </si>
  <si>
    <t>6860</t>
  </si>
  <si>
    <t>LEGLISE</t>
  </si>
  <si>
    <t>48,6</t>
  </si>
  <si>
    <t>4733</t>
  </si>
  <si>
    <t>7597</t>
  </si>
  <si>
    <t>RECKANGE</t>
  </si>
  <si>
    <t>51,4</t>
  </si>
  <si>
    <t>4579</t>
  </si>
  <si>
    <t>4990</t>
  </si>
  <si>
    <t>SUEDOIS/FR</t>
  </si>
  <si>
    <t>4,2</t>
  </si>
  <si>
    <t>2133</t>
  </si>
  <si>
    <t>8140</t>
  </si>
  <si>
    <t>1550</t>
  </si>
  <si>
    <t>MERL</t>
  </si>
  <si>
    <t>CHINE</t>
  </si>
  <si>
    <t>SHANGHAI</t>
  </si>
  <si>
    <t>ANG/CHINOIS</t>
  </si>
  <si>
    <t>AMIS A GEOFFROY</t>
  </si>
  <si>
    <t>57440</t>
  </si>
  <si>
    <t>30,4</t>
  </si>
  <si>
    <t>1540</t>
  </si>
  <si>
    <t>GASPERICH</t>
  </si>
  <si>
    <t>4418</t>
  </si>
  <si>
    <t>4482</t>
  </si>
  <si>
    <t>4,9</t>
  </si>
  <si>
    <t>4397</t>
  </si>
  <si>
    <t>///</t>
  </si>
  <si>
    <t>BAO AMIS A GEOFFROY</t>
  </si>
  <si>
    <t xml:space="preserve">BAO NOTRE SITE </t>
  </si>
  <si>
    <t xml:space="preserve">Visit Luxembourg CARD </t>
  </si>
  <si>
    <t>MR MAISON RELAIS</t>
  </si>
  <si>
    <t>Passage TRAVAILLE A DIFFERDANGE</t>
  </si>
  <si>
    <t>BAO CONNAISSANCE SOPHIE</t>
  </si>
  <si>
    <t>Presse MUSELZEITUNG</t>
  </si>
  <si>
    <t>ECOLE / FB</t>
  </si>
  <si>
    <t>BAO FB</t>
  </si>
  <si>
    <t>km</t>
  </si>
  <si>
    <t>minutes</t>
  </si>
  <si>
    <t>Differdange-OBERKORN</t>
  </si>
  <si>
    <t>Diferdange- NIEDERKORN</t>
  </si>
  <si>
    <t>Arlon</t>
  </si>
  <si>
    <t>Audun-le-Tiche</t>
  </si>
  <si>
    <t>Bascharage/ Kärjeng</t>
  </si>
  <si>
    <t>Belvaux/ Soleuvre</t>
  </si>
  <si>
    <t>Bertrange</t>
  </si>
  <si>
    <t>Bettembourg</t>
  </si>
  <si>
    <t>Bruxelles</t>
  </si>
  <si>
    <t>Differdange</t>
  </si>
  <si>
    <t>Dudelange</t>
  </si>
  <si>
    <t>Esch/ Alzette</t>
  </si>
  <si>
    <t>Luxembourg</t>
  </si>
  <si>
    <t>Mamer</t>
  </si>
  <si>
    <t>Mersch</t>
  </si>
  <si>
    <t>Pétange/ Rodange/ Lamadelaine</t>
  </si>
  <si>
    <t>Schifflange</t>
  </si>
  <si>
    <t xml:space="preserve">Strassen </t>
  </si>
  <si>
    <t>Thionville</t>
  </si>
  <si>
    <t>Walferdange</t>
  </si>
  <si>
    <t>Nancy</t>
  </si>
  <si>
    <t>Metz</t>
  </si>
  <si>
    <t>Saarbrücken</t>
  </si>
  <si>
    <t>Trier</t>
  </si>
  <si>
    <t>Dont Luxembourg</t>
  </si>
  <si>
    <t>Feb</t>
  </si>
  <si>
    <t>Mar</t>
  </si>
  <si>
    <t>Apr</t>
  </si>
  <si>
    <t>Bascharage KAERJENG</t>
  </si>
  <si>
    <t>1,10</t>
  </si>
  <si>
    <t>1,11</t>
  </si>
  <si>
    <t>1700</t>
  </si>
  <si>
    <t>Min</t>
  </si>
  <si>
    <t>Stuckange</t>
  </si>
  <si>
    <t>Cosnes-et-Romains</t>
  </si>
  <si>
    <t>Longwy</t>
  </si>
  <si>
    <t>COSNES-ET-ROMAIN</t>
  </si>
  <si>
    <t>%</t>
  </si>
  <si>
    <t>Population</t>
  </si>
  <si>
    <t>Cosnes-et-Romain</t>
  </si>
  <si>
    <t>54310</t>
  </si>
  <si>
    <t>RALINGEN</t>
  </si>
  <si>
    <t>6624KH</t>
  </si>
  <si>
    <t>HEEREWAARDEN</t>
  </si>
  <si>
    <t>SERBIE</t>
  </si>
  <si>
    <t>21000</t>
  </si>
  <si>
    <t>ORAHOVAC</t>
  </si>
  <si>
    <t>212</t>
  </si>
  <si>
    <t>336</t>
  </si>
  <si>
    <t>8049</t>
  </si>
  <si>
    <t>5,2</t>
  </si>
  <si>
    <t>8,9</t>
  </si>
  <si>
    <t>GREC</t>
  </si>
  <si>
    <t>BAO CONNAISSANCE M. DIDIER</t>
  </si>
  <si>
    <t>HIERHECK</t>
  </si>
  <si>
    <t>21,6</t>
  </si>
  <si>
    <t>16,3</t>
  </si>
  <si>
    <t>MR</t>
  </si>
  <si>
    <t>18,1</t>
  </si>
  <si>
    <t>ASSELSCHEUER</t>
  </si>
  <si>
    <t>43,3</t>
  </si>
  <si>
    <t>NIEDERFEULEN</t>
  </si>
  <si>
    <t>66,3</t>
  </si>
  <si>
    <t>Presse LUXTIMES</t>
  </si>
  <si>
    <t>BOSNIAQUE</t>
  </si>
  <si>
    <t>APRIL</t>
  </si>
  <si>
    <t>MAY</t>
  </si>
  <si>
    <t>ROUMANIE</t>
  </si>
  <si>
    <t>BUCAREST</t>
  </si>
  <si>
    <t>SAINT-GRATIEN</t>
  </si>
  <si>
    <t>1188KN</t>
  </si>
  <si>
    <t>AMSTELVEEN</t>
  </si>
  <si>
    <t>DUTCH</t>
  </si>
  <si>
    <t>CAMPING</t>
  </si>
  <si>
    <t>May</t>
  </si>
  <si>
    <t>9472ZL</t>
  </si>
  <si>
    <t>ZUIDLAREN</t>
  </si>
  <si>
    <t>5941AG</t>
  </si>
  <si>
    <t>VELDEN</t>
  </si>
  <si>
    <t>8017NK</t>
  </si>
  <si>
    <t>ZWOLLE</t>
  </si>
  <si>
    <t>5122BR</t>
  </si>
  <si>
    <t>RIJEN</t>
  </si>
  <si>
    <t>KIDEAZ</t>
  </si>
  <si>
    <t>AMERSFOORT</t>
  </si>
  <si>
    <t>KÖRPERICH</t>
  </si>
  <si>
    <t>BAD VILBEL</t>
  </si>
  <si>
    <t xml:space="preserve">GOOGLE QUOI FAIRE AU Luxembourg </t>
  </si>
  <si>
    <t>BITBURG</t>
  </si>
  <si>
    <t>IRLANDAIS</t>
  </si>
  <si>
    <t>SCHWEBESANGE</t>
  </si>
  <si>
    <t xml:space="preserve">LA GLACIèRE </t>
  </si>
  <si>
    <t>MEMER</t>
  </si>
  <si>
    <t>CHAVOT - COURCOURT</t>
  </si>
  <si>
    <t>KOPSTAL</t>
  </si>
  <si>
    <t xml:space="preserve">2èME VISITE EN VACANCES VISITE AMIS </t>
  </si>
  <si>
    <t>227</t>
  </si>
  <si>
    <t>345</t>
  </si>
  <si>
    <t>178</t>
  </si>
  <si>
    <t>270</t>
  </si>
  <si>
    <t>310</t>
  </si>
  <si>
    <t>512</t>
  </si>
  <si>
    <t>259</t>
  </si>
  <si>
    <t>418</t>
  </si>
  <si>
    <t>ANG / FR</t>
  </si>
  <si>
    <t>5èME VISITE</t>
  </si>
  <si>
    <t>DALSTEIN</t>
  </si>
  <si>
    <t xml:space="preserve">DE / FR </t>
  </si>
  <si>
    <t xml:space="preserve">B.A.O / FAMILLE </t>
  </si>
  <si>
    <t xml:space="preserve">HUSSSIGNY </t>
  </si>
  <si>
    <t>ECOLE MR</t>
  </si>
  <si>
    <t>FIXEM</t>
  </si>
  <si>
    <t>APACH</t>
  </si>
  <si>
    <t>ANG / IT</t>
  </si>
  <si>
    <t>VITRY-SUR-ORNE</t>
  </si>
  <si>
    <t>LEMBERG</t>
  </si>
  <si>
    <t>BRIEY</t>
  </si>
  <si>
    <t>WELLENSTEIN</t>
  </si>
  <si>
    <t>LUX / DE</t>
  </si>
  <si>
    <t>VILLERS-LES-MONTAGNE</t>
  </si>
  <si>
    <t xml:space="preserve">PAS ENVIE DE DONNER CE RENSEIGNEMENT </t>
  </si>
  <si>
    <t>VIANDEN</t>
  </si>
  <si>
    <t>450M</t>
  </si>
  <si>
    <t>90M</t>
  </si>
  <si>
    <t xml:space="preserve">SCHÖNBÜHLHOF </t>
  </si>
  <si>
    <t>NEUMAGEN-DHRON</t>
  </si>
  <si>
    <t>SUPERMIRO</t>
  </si>
  <si>
    <t>GREVENKNAPP</t>
  </si>
  <si>
    <t>8,00</t>
  </si>
  <si>
    <t>ACL / B.A.O</t>
  </si>
  <si>
    <t>4,4</t>
  </si>
  <si>
    <t>500M</t>
  </si>
  <si>
    <t>MONSIEUR DIDIER</t>
  </si>
  <si>
    <t xml:space="preserve">Ecole +MR + FB </t>
  </si>
  <si>
    <t>BAO MONSIEUR DIDIER</t>
  </si>
  <si>
    <t>=37*4.6</t>
  </si>
  <si>
    <t xml:space="preserve">VISITEUR DU VENDREDI </t>
  </si>
  <si>
    <t>46,6</t>
  </si>
  <si>
    <t>BOUSSU</t>
  </si>
  <si>
    <t>CHEMNITZ</t>
  </si>
  <si>
    <t>39,1</t>
  </si>
  <si>
    <t>COMORIEN</t>
  </si>
  <si>
    <t>COTTAGE HOTEL DUDELANGE</t>
  </si>
  <si>
    <t>21,2</t>
  </si>
  <si>
    <t>3,9</t>
  </si>
  <si>
    <t>MONT-SAINT-MARTIN</t>
  </si>
  <si>
    <t>47,3</t>
  </si>
  <si>
    <t>LETTON/RUSSE</t>
  </si>
  <si>
    <t>PEPPANGE</t>
  </si>
  <si>
    <t>3,8</t>
  </si>
  <si>
    <t>BASBERG</t>
  </si>
  <si>
    <t>UKRAINE</t>
  </si>
  <si>
    <t>KYIV</t>
  </si>
  <si>
    <t xml:space="preserve">BAO ACL </t>
  </si>
  <si>
    <t>CAMBODGIEN</t>
  </si>
  <si>
    <t>DE/FR/ANG</t>
  </si>
  <si>
    <t>53,2</t>
  </si>
  <si>
    <t>29,2</t>
  </si>
  <si>
    <t>CONCOURS MEN</t>
  </si>
  <si>
    <t>FOUHREN</t>
  </si>
  <si>
    <t>16,8</t>
  </si>
  <si>
    <t>PAR CURIOSITE</t>
  </si>
  <si>
    <t>WUNSIEDEL</t>
  </si>
  <si>
    <t>GOOGLE TRIPS</t>
  </si>
  <si>
    <t>LUX INNOVATIONS</t>
  </si>
  <si>
    <t>21,3</t>
  </si>
  <si>
    <t>55,4</t>
  </si>
  <si>
    <t>SCIENCE.LU</t>
  </si>
  <si>
    <t>12,1</t>
  </si>
  <si>
    <t>MARTELANGE</t>
  </si>
  <si>
    <t>FILS A M. DIDIER</t>
  </si>
  <si>
    <t>LEIERBUD</t>
  </si>
  <si>
    <t>Ecole ENSEIGNANT</t>
  </si>
  <si>
    <t>211</t>
  </si>
  <si>
    <t>312</t>
  </si>
  <si>
    <t>OHIO</t>
  </si>
  <si>
    <t>MIAMI UNI</t>
  </si>
  <si>
    <t xml:space="preserve">Ecole FOYER SCOLAIRE </t>
  </si>
  <si>
    <t>GOOGLE / AMIS</t>
  </si>
  <si>
    <t>ATTERT</t>
  </si>
  <si>
    <t xml:space="preserve">FLYER </t>
  </si>
  <si>
    <t>TELEVISION RTL</t>
  </si>
  <si>
    <t>RTL</t>
  </si>
  <si>
    <t xml:space="preserve">CREOLE </t>
  </si>
  <si>
    <t>WALLERFANGEN</t>
  </si>
  <si>
    <t>SEREMANGE</t>
  </si>
  <si>
    <t>HOLZGERLINGEN</t>
  </si>
  <si>
    <t>203</t>
  </si>
  <si>
    <t>316</t>
  </si>
  <si>
    <t>AUGSBOURG</t>
  </si>
  <si>
    <t>Luxembourg CARD</t>
  </si>
  <si>
    <t>294</t>
  </si>
  <si>
    <t>473</t>
  </si>
  <si>
    <t>BULGARIE</t>
  </si>
  <si>
    <t>SACLAY</t>
  </si>
  <si>
    <t>365</t>
  </si>
  <si>
    <t>Presse RTL</t>
  </si>
  <si>
    <t xml:space="preserve">10e Revenant VISITEUR DU VENDREDI </t>
  </si>
  <si>
    <t>SCHWEBSINGEN</t>
  </si>
  <si>
    <t>ROSPORT</t>
  </si>
  <si>
    <t>MIGNIERES</t>
  </si>
  <si>
    <t>WAHL</t>
  </si>
  <si>
    <t>GROSBOUS</t>
  </si>
  <si>
    <t>PISSANGE</t>
  </si>
  <si>
    <t>PERSE</t>
  </si>
  <si>
    <t>AU</t>
  </si>
  <si>
    <t>OBERSCHNADT</t>
  </si>
  <si>
    <t>FRANKFURT</t>
  </si>
  <si>
    <t>GL17 9TG</t>
  </si>
  <si>
    <t>CIRENCESTER</t>
  </si>
  <si>
    <t>HOSTERT</t>
  </si>
  <si>
    <t>CHRISTNACH</t>
  </si>
  <si>
    <t>LUX/IT</t>
  </si>
  <si>
    <t>HOSINGEN</t>
  </si>
  <si>
    <t>PUB</t>
  </si>
  <si>
    <t>WILTINGEN</t>
  </si>
  <si>
    <t>9781 LL</t>
  </si>
  <si>
    <t>BEDUM</t>
  </si>
  <si>
    <t>HAGONDANGE</t>
  </si>
  <si>
    <t>RIVENICH</t>
  </si>
  <si>
    <t>STEGEN</t>
  </si>
  <si>
    <t>FLYER / AQUASUD</t>
  </si>
  <si>
    <t>CHAMBREY</t>
  </si>
  <si>
    <t>ESSY-LES-NANCY</t>
  </si>
  <si>
    <t>5653 LK</t>
  </si>
  <si>
    <t>INDONESIEN</t>
  </si>
  <si>
    <t>GOOGLE - SCIENCE MUSEUM Luxembourg</t>
  </si>
  <si>
    <t>ALGRANGE</t>
  </si>
  <si>
    <t>MAIZIERES-LES-METZ</t>
  </si>
  <si>
    <t>Visit Luxembourg Luxembourg CARD</t>
  </si>
  <si>
    <t>32,7</t>
  </si>
  <si>
    <t>54,3</t>
  </si>
  <si>
    <t>FISCHBACH</t>
  </si>
  <si>
    <t>11,3</t>
  </si>
  <si>
    <t>HARRICOURT</t>
  </si>
  <si>
    <t>86,7</t>
  </si>
  <si>
    <t>LOHR AM MAIN</t>
  </si>
  <si>
    <t>FB AD</t>
  </si>
  <si>
    <t>17,6</t>
  </si>
  <si>
    <t>uK</t>
  </si>
  <si>
    <t>HP7 0AZ</t>
  </si>
  <si>
    <t>AMERSHAM</t>
  </si>
  <si>
    <t>210</t>
  </si>
  <si>
    <t>356</t>
  </si>
  <si>
    <t xml:space="preserve">6èME VISITE </t>
  </si>
  <si>
    <t>FRANKFURT - MAIN</t>
  </si>
  <si>
    <t xml:space="preserve">B.A.O SA FILLE EST DANS UN SPORT A DIFFERDANGE PAPA FAIT UN TOUR AU LSC </t>
  </si>
  <si>
    <t>MANDRES-LES-ROSES</t>
  </si>
  <si>
    <t>Luxembourg CARD ( VACANCES AU Luxembourg )</t>
  </si>
  <si>
    <t>AUTRICHE</t>
  </si>
  <si>
    <t>VIENNE</t>
  </si>
  <si>
    <t>VÖLKLINGEN</t>
  </si>
  <si>
    <t>Presse ZEITUNG FORUM</t>
  </si>
  <si>
    <t>BECKERICH</t>
  </si>
  <si>
    <t>LEVERKUSEN</t>
  </si>
  <si>
    <t xml:space="preserve">BAO PAPA DE THIERRY </t>
  </si>
  <si>
    <t>GOOGLE - MUSEE LUX</t>
  </si>
  <si>
    <t>2551BR</t>
  </si>
  <si>
    <t>THE HAGUE</t>
  </si>
  <si>
    <t>PAKISTANAIS</t>
  </si>
  <si>
    <t>NAMUR</t>
  </si>
  <si>
    <t>FR/AMU</t>
  </si>
  <si>
    <t>148</t>
  </si>
  <si>
    <t>252</t>
  </si>
  <si>
    <t>HESIDORF</t>
  </si>
  <si>
    <t>PRESSE / L'ESSSENTIEL</t>
  </si>
  <si>
    <t>WELLEN</t>
  </si>
  <si>
    <t>LAORCHETTE</t>
  </si>
  <si>
    <t xml:space="preserve">Presse EDI MAGAZINE </t>
  </si>
  <si>
    <t xml:space="preserve">FR / ESP </t>
  </si>
  <si>
    <t>June</t>
  </si>
  <si>
    <t>164</t>
  </si>
  <si>
    <t>295</t>
  </si>
  <si>
    <t>158</t>
  </si>
  <si>
    <t>250</t>
  </si>
  <si>
    <t>197</t>
  </si>
  <si>
    <t>343</t>
  </si>
  <si>
    <t>ECOLE PROF.</t>
  </si>
  <si>
    <t>BURE-LA-VILLE</t>
  </si>
  <si>
    <t>MANHEIM</t>
  </si>
  <si>
    <t>BEYERN</t>
  </si>
  <si>
    <t>TÜBINGEN</t>
  </si>
  <si>
    <t>CASASTRADA</t>
  </si>
  <si>
    <t xml:space="preserve">VacaNCES AU Luxembourg </t>
  </si>
  <si>
    <t>MANNHEIM</t>
  </si>
  <si>
    <t>236</t>
  </si>
  <si>
    <t>429</t>
  </si>
  <si>
    <t>714</t>
  </si>
  <si>
    <t>253</t>
  </si>
  <si>
    <t>352</t>
  </si>
  <si>
    <t>SPANGDAHLEM</t>
  </si>
  <si>
    <t>MACKENBACH</t>
  </si>
  <si>
    <t>KÖLN</t>
  </si>
  <si>
    <t>INTERNET</t>
  </si>
  <si>
    <t>ESING</t>
  </si>
  <si>
    <t>6631</t>
  </si>
  <si>
    <t>9051</t>
  </si>
  <si>
    <t>GAND</t>
  </si>
  <si>
    <t>4874</t>
  </si>
  <si>
    <t>5829</t>
  </si>
  <si>
    <t>88460</t>
  </si>
  <si>
    <t>LE ROULIER</t>
  </si>
  <si>
    <t>INDIA</t>
  </si>
  <si>
    <t>400049</t>
  </si>
  <si>
    <t>MUMBAI</t>
  </si>
  <si>
    <t>6660</t>
  </si>
  <si>
    <t>BORN</t>
  </si>
  <si>
    <t>AMI A MAUDE</t>
  </si>
  <si>
    <t>3831</t>
  </si>
  <si>
    <t>4445</t>
  </si>
  <si>
    <t>66125</t>
  </si>
  <si>
    <t>SAARBRÜCKEN</t>
  </si>
  <si>
    <t>54341</t>
  </si>
  <si>
    <t>FELL</t>
  </si>
  <si>
    <t>RTL RADIO / B.A.O.</t>
  </si>
  <si>
    <t>BRESIL</t>
  </si>
  <si>
    <t>03123070</t>
  </si>
  <si>
    <t>SAO PAOLO</t>
  </si>
  <si>
    <t>1030</t>
  </si>
  <si>
    <t xml:space="preserve"> Luxembourg CARD </t>
  </si>
  <si>
    <t>1224</t>
  </si>
  <si>
    <t>92130</t>
  </si>
  <si>
    <t>ISSY-LES-MOULINEAUX</t>
  </si>
  <si>
    <t>75010</t>
  </si>
  <si>
    <t>PARIS</t>
  </si>
  <si>
    <t>60870</t>
  </si>
  <si>
    <t>VILLERS-SAINT-PAUL</t>
  </si>
  <si>
    <t>5551</t>
  </si>
  <si>
    <t>57525</t>
  </si>
  <si>
    <t>2114</t>
  </si>
  <si>
    <t>54309</t>
  </si>
  <si>
    <t>4395</t>
  </si>
  <si>
    <t>CF5 2SP</t>
  </si>
  <si>
    <t>CARDIFF</t>
  </si>
  <si>
    <t>WELSH</t>
  </si>
  <si>
    <t>VISITE LUXEMBOURG</t>
  </si>
  <si>
    <t>8395</t>
  </si>
  <si>
    <t>SEPTFONTAINES</t>
  </si>
  <si>
    <t>33970</t>
  </si>
  <si>
    <t>LEGE-CAP-FERET</t>
  </si>
  <si>
    <t>GOOGLE  ( VA FREQUENTER EN SEPTEMBRE L'ECOLE LUNEX</t>
  </si>
  <si>
    <t>66873</t>
  </si>
  <si>
    <t>RAMSTEIN</t>
  </si>
  <si>
    <t>2555</t>
  </si>
  <si>
    <t>1618</t>
  </si>
  <si>
    <t xml:space="preserve">3 ème Visite </t>
  </si>
  <si>
    <t>57320</t>
  </si>
  <si>
    <t>WALDWEISTROFF</t>
  </si>
  <si>
    <t>3123070</t>
  </si>
  <si>
    <t>BAO AMI A MAUDE</t>
  </si>
  <si>
    <t xml:space="preserve">Visit Luxembourg  Luxembourg CARD </t>
  </si>
  <si>
    <t>54634</t>
  </si>
  <si>
    <t>ALBACH</t>
  </si>
  <si>
    <t>1313BW</t>
  </si>
  <si>
    <t>ALMERE</t>
  </si>
  <si>
    <t>SWISS</t>
  </si>
  <si>
    <t>FONTANEZIER</t>
  </si>
  <si>
    <t>ANVERS</t>
  </si>
  <si>
    <t>QUOI FAIRE AU  Luxembourg SITE GOOGLE</t>
  </si>
  <si>
    <t>BASTOGNE</t>
  </si>
  <si>
    <t>TURNHOUT</t>
  </si>
  <si>
    <t xml:space="preserve">NL / FR </t>
  </si>
  <si>
    <t>VERDUN</t>
  </si>
  <si>
    <t>SCHWEICH</t>
  </si>
  <si>
    <t>BERLIN</t>
  </si>
  <si>
    <t>DANEMARK</t>
  </si>
  <si>
    <t>IKAST</t>
  </si>
  <si>
    <t>FLIN</t>
  </si>
  <si>
    <t>VILLERS-STONCOURT</t>
  </si>
  <si>
    <t>GOOGLE - SORTIE LUX</t>
  </si>
  <si>
    <t>BAD KÖNIG</t>
  </si>
  <si>
    <t>IRANIEN</t>
  </si>
  <si>
    <t>CAMPING - NOMMERLEIN</t>
  </si>
  <si>
    <t>SAIS PAS</t>
  </si>
  <si>
    <t>COREEN</t>
  </si>
  <si>
    <t>CANADA</t>
  </si>
  <si>
    <t>S7N 0P9</t>
  </si>
  <si>
    <t>SASKATOON</t>
  </si>
  <si>
    <t>GOOGLE - MUSEE DES SCIENCES</t>
  </si>
  <si>
    <t>HORVE</t>
  </si>
  <si>
    <t>NALINNES</t>
  </si>
  <si>
    <t>GOOGLE - ACTIVITES PLUIE Luxembourg</t>
  </si>
  <si>
    <t>HAMBOURG</t>
  </si>
  <si>
    <t>GOOGLE - ALTERNATIVES PLUIE</t>
  </si>
  <si>
    <t>GOOGLE - SAIS PLUS</t>
  </si>
  <si>
    <t>TEMMELS</t>
  </si>
  <si>
    <t>BEAUFORT</t>
  </si>
  <si>
    <t>HUSSIGNY</t>
  </si>
  <si>
    <t>5245 CD</t>
  </si>
  <si>
    <t>GOOGLE - RAIN ACTIVITIES</t>
  </si>
  <si>
    <t>BRETTNACH</t>
  </si>
  <si>
    <t>SCHWEIZ</t>
  </si>
  <si>
    <t>BERN</t>
  </si>
  <si>
    <t>FOND NATIONAL</t>
  </si>
  <si>
    <t>BREHAIN-LA-VILLE</t>
  </si>
  <si>
    <t>ZELE</t>
  </si>
  <si>
    <t>WEBSITE</t>
  </si>
  <si>
    <t>MONT-ST-MARTIN</t>
  </si>
  <si>
    <t>ANG / LUX</t>
  </si>
  <si>
    <t xml:space="preserve">Luxembourg WORT </t>
  </si>
  <si>
    <t>GOSSELDANGE</t>
  </si>
  <si>
    <t>SIERCK- LES-BAINS</t>
  </si>
  <si>
    <t>LOSNING</t>
  </si>
  <si>
    <t>CHAUMONT</t>
  </si>
  <si>
    <t>VARSBERG</t>
  </si>
  <si>
    <t>BLOG MONTESSORI</t>
  </si>
  <si>
    <t>GOOGLE - MUSEE SCIENCES</t>
  </si>
  <si>
    <t>SAARLOUIS</t>
  </si>
  <si>
    <t>ENSEIGMENENT</t>
  </si>
  <si>
    <t>RUSSIAN</t>
  </si>
  <si>
    <t>MOTTELETTE</t>
  </si>
  <si>
    <t>DALHEIM</t>
  </si>
  <si>
    <t>IT / LUX</t>
  </si>
  <si>
    <t>VAKANZ DOHEEM</t>
  </si>
  <si>
    <t xml:space="preserve">NO71410 </t>
  </si>
  <si>
    <t>AMSTERDAM</t>
  </si>
  <si>
    <t>7721KD</t>
  </si>
  <si>
    <t>DALFSEN</t>
  </si>
  <si>
    <t>VERZIN</t>
  </si>
  <si>
    <t>PETITE-ROSSELLE</t>
  </si>
  <si>
    <t>HERENTALS</t>
  </si>
  <si>
    <t>MILSBEEK</t>
  </si>
  <si>
    <t>HUSS</t>
  </si>
  <si>
    <t>ROMBACH-LE-FRANC</t>
  </si>
  <si>
    <t>CLERMONT</t>
  </si>
  <si>
    <t>AN</t>
  </si>
  <si>
    <t xml:space="preserve">FR / DE / ANG </t>
  </si>
  <si>
    <t xml:space="preserve">MME CORINE CAHEN </t>
  </si>
  <si>
    <t>2241VP</t>
  </si>
  <si>
    <t>WASSENAAR</t>
  </si>
  <si>
    <t>MEDIA ( NE SAIS PLUS )</t>
  </si>
  <si>
    <t>HAMBURG</t>
  </si>
  <si>
    <t>FR/UKRAINIEN</t>
  </si>
  <si>
    <t>COUVIN</t>
  </si>
  <si>
    <t>ALL</t>
  </si>
  <si>
    <t>BAYIUN</t>
  </si>
  <si>
    <t>REP. TCH.</t>
  </si>
  <si>
    <t>SCHOUWEILER</t>
  </si>
  <si>
    <t>3073 JB</t>
  </si>
  <si>
    <t>ROTTERDAM</t>
  </si>
  <si>
    <t>TAMIL</t>
  </si>
  <si>
    <t>PRESSE (SAIS PLUS)</t>
  </si>
  <si>
    <t>GRATTAVACHE</t>
  </si>
  <si>
    <t>GOOGLE  - VISIT Luxembourg</t>
  </si>
  <si>
    <t>GORREDIJK</t>
  </si>
  <si>
    <t>HEILENBACH</t>
  </si>
  <si>
    <t>APP : VIAPARENTS</t>
  </si>
  <si>
    <t>CHAMBEON</t>
  </si>
  <si>
    <t>ISRAEL</t>
  </si>
  <si>
    <t>ZICHRON YAAKOV</t>
  </si>
  <si>
    <t>9408 JB</t>
  </si>
  <si>
    <t>ASSEN</t>
  </si>
  <si>
    <t>BEAUMONT - EN - VERDUNOIS</t>
  </si>
  <si>
    <t>CLUB ROTARY</t>
  </si>
  <si>
    <t>July</t>
  </si>
  <si>
    <t xml:space="preserve">Presse Luxembourg WORT </t>
  </si>
  <si>
    <t>ECOLE ENSEIGMENENT</t>
  </si>
  <si>
    <t>Presse MEDIA ( NE SAIS PLUS )</t>
  </si>
  <si>
    <t>Internet APP : VIAPARENTS</t>
  </si>
  <si>
    <t>Visit Luxembourg CARD</t>
  </si>
  <si>
    <t>Grattavache</t>
  </si>
  <si>
    <t>3260</t>
  </si>
  <si>
    <t>12345</t>
  </si>
  <si>
    <t>1234</t>
  </si>
  <si>
    <t>2022 CN</t>
  </si>
  <si>
    <t>HAARLEM</t>
  </si>
  <si>
    <t>900497</t>
  </si>
  <si>
    <t>CONSTANTZA</t>
  </si>
  <si>
    <t>US</t>
  </si>
  <si>
    <t>80134</t>
  </si>
  <si>
    <t>PARKER - COLORDAO</t>
  </si>
  <si>
    <t>1073 ER</t>
  </si>
  <si>
    <t>GERMERING</t>
  </si>
  <si>
    <t>PROFONDEVILLE</t>
  </si>
  <si>
    <t>CHALONS-EN-CHAMPAGNE</t>
  </si>
  <si>
    <t>DOUAI</t>
  </si>
  <si>
    <t>2613HL</t>
  </si>
  <si>
    <t>DELFT</t>
  </si>
  <si>
    <t>9785TC</t>
  </si>
  <si>
    <t>HEIDELBERG</t>
  </si>
  <si>
    <t>5213RG</t>
  </si>
  <si>
    <t>DENBOSCH</t>
  </si>
  <si>
    <t>NOMMERN</t>
  </si>
  <si>
    <t>5708LA</t>
  </si>
  <si>
    <t>HELMOND</t>
  </si>
  <si>
    <t>INFO LEAFLET AT CAMPING</t>
  </si>
  <si>
    <t>HOLLANDE</t>
  </si>
  <si>
    <t>3925LW</t>
  </si>
  <si>
    <t>SCHERPENZEEL</t>
  </si>
  <si>
    <t>MANOM</t>
  </si>
  <si>
    <t xml:space="preserve">GUILLAUME TRAP </t>
  </si>
  <si>
    <t>MAISON JOSY JUCKEM</t>
  </si>
  <si>
    <t>FACEBOOK</t>
  </si>
  <si>
    <t>DE / LUX</t>
  </si>
  <si>
    <t>5384AT</t>
  </si>
  <si>
    <t>HEESCH</t>
  </si>
  <si>
    <t>MOLDAVE</t>
  </si>
  <si>
    <t>PARKER - COLORADO</t>
  </si>
  <si>
    <t xml:space="preserve"> VISIT Luxembourg</t>
  </si>
  <si>
    <t>221</t>
  </si>
  <si>
    <t>380</t>
  </si>
  <si>
    <t>207</t>
  </si>
  <si>
    <t>358</t>
  </si>
  <si>
    <t>175</t>
  </si>
  <si>
    <t>275</t>
  </si>
  <si>
    <t>BAO FRIENDS</t>
  </si>
  <si>
    <t xml:space="preserve">Visit Luxembourg Tourist OFFICE   VUE  DANS  UN MAGAZINE </t>
  </si>
  <si>
    <t>190</t>
  </si>
  <si>
    <t>329</t>
  </si>
  <si>
    <t>186</t>
  </si>
  <si>
    <t>315</t>
  </si>
  <si>
    <t>304</t>
  </si>
  <si>
    <t>532</t>
  </si>
  <si>
    <t>366</t>
  </si>
  <si>
    <t>177</t>
  </si>
  <si>
    <t>302</t>
  </si>
  <si>
    <t xml:space="preserve">BAO GUILLAUME TRAP </t>
  </si>
  <si>
    <t>VISIT Luxembourg</t>
  </si>
  <si>
    <t>WEILER LA TOUR</t>
  </si>
  <si>
    <t>NATURPARK</t>
  </si>
  <si>
    <t>NOUVEAU JEU</t>
  </si>
  <si>
    <t>9951EK</t>
  </si>
  <si>
    <t>WINSUM</t>
  </si>
  <si>
    <t>6231 EB</t>
  </si>
  <si>
    <t>MEERSSEN</t>
  </si>
  <si>
    <t>INTERNET / GOOGLE</t>
  </si>
  <si>
    <t>TOURNAI</t>
  </si>
  <si>
    <t>LUX / ANG</t>
  </si>
  <si>
    <t>MAGAZINE EDUCATION Luxembourg</t>
  </si>
  <si>
    <t>CURTAI</t>
  </si>
  <si>
    <t>FR / ANG / DE</t>
  </si>
  <si>
    <t>VECKRING</t>
  </si>
  <si>
    <t>LEQUENEXY</t>
  </si>
  <si>
    <t>LEXY</t>
  </si>
  <si>
    <t>BALGERHOEKE</t>
  </si>
  <si>
    <t>3,0</t>
  </si>
  <si>
    <t xml:space="preserve">RODEMACK </t>
  </si>
  <si>
    <t>Ecole MAISON RELAIS</t>
  </si>
  <si>
    <t>308</t>
  </si>
  <si>
    <t>543</t>
  </si>
  <si>
    <t xml:space="preserve">Presse TELEVISION RTP </t>
  </si>
  <si>
    <t>FILIPINO</t>
  </si>
  <si>
    <t>TG. MURES</t>
  </si>
  <si>
    <t>PIERREVILLE</t>
  </si>
  <si>
    <t>WISCHWEILER</t>
  </si>
  <si>
    <t>PAPIAMENTO</t>
  </si>
  <si>
    <t>DIJON</t>
  </si>
  <si>
    <t>BEUVILLE</t>
  </si>
  <si>
    <t>ARCELOR</t>
  </si>
  <si>
    <t>179</t>
  </si>
  <si>
    <t>293</t>
  </si>
  <si>
    <t>BAO ARCELOR</t>
  </si>
  <si>
    <t xml:space="preserve">C'EST LE MONSIEUR QUI NOUS LIVRE LE COURRIER </t>
  </si>
  <si>
    <t>6571 BD</t>
  </si>
  <si>
    <t>BERG EN DAL</t>
  </si>
  <si>
    <t>8355 VB</t>
  </si>
  <si>
    <t>GIETHOORN</t>
  </si>
  <si>
    <t>GOOGLE -&gt; OUR WEBSITE</t>
  </si>
  <si>
    <t>ANCERVILLE</t>
  </si>
  <si>
    <t>NOODWIJK</t>
  </si>
  <si>
    <t>AMHERIC</t>
  </si>
  <si>
    <t>FB PAGE - Luxembourg EXPATS</t>
  </si>
  <si>
    <t>VISITE CLUB SENIOR</t>
  </si>
  <si>
    <t>01445</t>
  </si>
  <si>
    <t>RADEBEUL</t>
  </si>
  <si>
    <t xml:space="preserve">BAO  MONSIEUR QUI NOUS LIVRE LE COURRIER </t>
  </si>
  <si>
    <t>BAO VISITE CLUB SENIOR</t>
  </si>
  <si>
    <t>4872 RT</t>
  </si>
  <si>
    <t>ETTEN-LEUR</t>
  </si>
  <si>
    <t>7425 RG</t>
  </si>
  <si>
    <t>DEVENTER</t>
  </si>
  <si>
    <t>08340</t>
  </si>
  <si>
    <t>SCHWAZENBERG</t>
  </si>
  <si>
    <t>NOTHALTEN</t>
  </si>
  <si>
    <t>SUCY-EN-BRIE</t>
  </si>
  <si>
    <t>TN13 2HR</t>
  </si>
  <si>
    <t>SEVENOAKS</t>
  </si>
  <si>
    <t>EVRANGE</t>
  </si>
  <si>
    <t xml:space="preserve">LUX / FR </t>
  </si>
  <si>
    <t>EDANGE</t>
  </si>
  <si>
    <t>ALDINGEN</t>
  </si>
  <si>
    <t>BROCHURE</t>
  </si>
  <si>
    <t>INGELHEIM AM RHEIN</t>
  </si>
  <si>
    <t>GY57RF</t>
  </si>
  <si>
    <t>CASTEL</t>
  </si>
  <si>
    <t>ENGLESQUEVILLE</t>
  </si>
  <si>
    <t>REHLINGEN-SIERSBURG</t>
  </si>
  <si>
    <t>RH177AP</t>
  </si>
  <si>
    <t>HAYWARDS HEATH</t>
  </si>
  <si>
    <t xml:space="preserve">ANG / FR </t>
  </si>
  <si>
    <t>HOMBRECHTIKON</t>
  </si>
  <si>
    <t>SG</t>
  </si>
  <si>
    <t>439888</t>
  </si>
  <si>
    <t>SINGAPOUR</t>
  </si>
  <si>
    <t xml:space="preserve">SAINT - AVOLD </t>
  </si>
  <si>
    <t>THAI</t>
  </si>
  <si>
    <t>LONGEVILLE-LES-METZ</t>
  </si>
  <si>
    <t xml:space="preserve">BAO LEIERBUD FILS </t>
  </si>
  <si>
    <t>Aug</t>
  </si>
  <si>
    <t>SCHWARZENBERG</t>
  </si>
  <si>
    <t>233</t>
  </si>
  <si>
    <t>349</t>
  </si>
  <si>
    <t>240</t>
  </si>
  <si>
    <t>483</t>
  </si>
  <si>
    <t>282</t>
  </si>
  <si>
    <t>466</t>
  </si>
  <si>
    <t>131</t>
  </si>
  <si>
    <t>FINGIG</t>
  </si>
  <si>
    <t>E162PT</t>
  </si>
  <si>
    <t>SCHOONER ROAD</t>
  </si>
  <si>
    <t xml:space="preserve"> 2 Ème Visite </t>
  </si>
  <si>
    <t>900m</t>
  </si>
  <si>
    <t>WEHR</t>
  </si>
  <si>
    <t>MOUSELZEITUNG</t>
  </si>
  <si>
    <t>CHAMPAGNE</t>
  </si>
  <si>
    <t xml:space="preserve">NE SAIS PLUS LE SITE </t>
  </si>
  <si>
    <t>FERNSEH</t>
  </si>
  <si>
    <t>OBERWIL-LIELI</t>
  </si>
  <si>
    <t>5403AM</t>
  </si>
  <si>
    <t>UDEN</t>
  </si>
  <si>
    <t>SPEICHER</t>
  </si>
  <si>
    <t>5573SH</t>
  </si>
  <si>
    <t>THUNDERSLEY</t>
  </si>
  <si>
    <t>KLAGENFURT</t>
  </si>
  <si>
    <t>SAEUL</t>
  </si>
  <si>
    <t>QUOI FAIRE AU Luxembourg?</t>
  </si>
  <si>
    <t>CRECHE CALIMERO</t>
  </si>
  <si>
    <t>UKRAINA</t>
  </si>
  <si>
    <t>5403AR</t>
  </si>
  <si>
    <t>CHARLEROI</t>
  </si>
  <si>
    <t>9785BH</t>
  </si>
  <si>
    <t>ZUDWOLDE</t>
  </si>
  <si>
    <t>HINDIL</t>
  </si>
  <si>
    <t>ANG / ESP</t>
  </si>
  <si>
    <t>TARCHAMPS</t>
  </si>
  <si>
    <t>GOOGLE / FLYER BIBLIOTHEK LONGWY</t>
  </si>
  <si>
    <t xml:space="preserve">AUCHAN FLYER </t>
  </si>
  <si>
    <t>HAUCHARAGE</t>
  </si>
  <si>
    <t>COLMEN</t>
  </si>
  <si>
    <t>HAGONDAGE</t>
  </si>
  <si>
    <t>DE / FR</t>
  </si>
  <si>
    <t>Visit Luxemourg</t>
  </si>
  <si>
    <t>Presse FERNSEH</t>
  </si>
  <si>
    <t>ECOLE SORTIE SCOLAIRE</t>
  </si>
  <si>
    <t xml:space="preserve">BAO AMIS </t>
  </si>
  <si>
    <t>FOIRE SPRINGBREAK DAY</t>
  </si>
  <si>
    <t>ECOLE SCHOULBUS VUN ROESER</t>
  </si>
  <si>
    <t>TOSCANE</t>
  </si>
  <si>
    <t>HUNTING</t>
  </si>
  <si>
    <t>SALGESCH</t>
  </si>
  <si>
    <t>SHELL</t>
  </si>
  <si>
    <t>OFFICE DU TOURISME</t>
  </si>
  <si>
    <t>ESLING</t>
  </si>
  <si>
    <t>LUTTERBACH</t>
  </si>
  <si>
    <t>SAINT-SAUMONT</t>
  </si>
  <si>
    <t>HALSTROFF</t>
  </si>
  <si>
    <t>LES TROIS MAISON</t>
  </si>
  <si>
    <t>NEUFCHATEAUX</t>
  </si>
  <si>
    <t>NANTES</t>
  </si>
  <si>
    <t>MOYEUVRE-GRANDE</t>
  </si>
  <si>
    <t>SAINT-LOUIS</t>
  </si>
  <si>
    <t xml:space="preserve">FR / IT / ANG / DE </t>
  </si>
  <si>
    <t>ELSANGE</t>
  </si>
  <si>
    <t>ESCHWEILER</t>
  </si>
  <si>
    <t>3e visite</t>
  </si>
  <si>
    <t xml:space="preserve">BAO JANA </t>
  </si>
  <si>
    <t xml:space="preserve">Internet NE SAIS PLUS LE SITE </t>
  </si>
  <si>
    <t>ABG</t>
  </si>
  <si>
    <t>HONGRIE</t>
  </si>
  <si>
    <t>BUDAPEST</t>
  </si>
  <si>
    <t>OXEAËRE</t>
  </si>
  <si>
    <t>MONTIGNY-SUR-CHIER</t>
  </si>
  <si>
    <t>SAINT-PIERRE-DE-SOUCY</t>
  </si>
  <si>
    <t>PROSPECTUS</t>
  </si>
  <si>
    <t xml:space="preserve">ANG / LUX </t>
  </si>
  <si>
    <t xml:space="preserve">ECOLE INTERNATIONAL </t>
  </si>
  <si>
    <t>DILLING</t>
  </si>
  <si>
    <t>SOMME-LEUZE</t>
  </si>
  <si>
    <t>FREYMING-MERLERUCH</t>
  </si>
  <si>
    <t>COMINES-WAMETER</t>
  </si>
  <si>
    <t>CHELAINCOURT</t>
  </si>
  <si>
    <t>METZERESHE</t>
  </si>
  <si>
    <t>Ecole SCHOOL</t>
  </si>
  <si>
    <t>Ecole EIDE</t>
  </si>
  <si>
    <t>0000</t>
  </si>
  <si>
    <t>GOOGLE QUOI FAIRE AU Luxembourg?</t>
  </si>
  <si>
    <t>MR CRECHE CALIMERO</t>
  </si>
  <si>
    <t>11111</t>
  </si>
  <si>
    <t xml:space="preserve">10 Ème Visite </t>
  </si>
  <si>
    <t xml:space="preserve">MENETRAUX LE BAS </t>
  </si>
  <si>
    <t>JUNIVILLE</t>
  </si>
  <si>
    <t>DIFFERDANGE NIEDERKORN</t>
  </si>
  <si>
    <t>DIFFERDANGE OBERKORN</t>
  </si>
  <si>
    <t>193</t>
  </si>
  <si>
    <t>318</t>
  </si>
  <si>
    <t>313</t>
  </si>
  <si>
    <t>534</t>
  </si>
  <si>
    <t>359</t>
  </si>
  <si>
    <t>648</t>
  </si>
  <si>
    <t>422</t>
  </si>
  <si>
    <t>348</t>
  </si>
  <si>
    <t>251</t>
  </si>
  <si>
    <t>373</t>
  </si>
  <si>
    <t>GRAVENDEEL</t>
  </si>
  <si>
    <t>MADRID</t>
  </si>
  <si>
    <t xml:space="preserve">FB </t>
  </si>
  <si>
    <t>1705AL</t>
  </si>
  <si>
    <t>HEERHUGOWAARD</t>
  </si>
  <si>
    <t>GRENOBLE</t>
  </si>
  <si>
    <t>LUXEMBURGER WORT</t>
  </si>
  <si>
    <t>JOURNAL (AVENIR)</t>
  </si>
  <si>
    <t>RURANGE</t>
  </si>
  <si>
    <t>NIEUWLAND</t>
  </si>
  <si>
    <t>VIESVILLE</t>
  </si>
  <si>
    <t>STUDEN</t>
  </si>
  <si>
    <t>POLOGNE</t>
  </si>
  <si>
    <t>68-200</t>
  </si>
  <si>
    <t>ZARY</t>
  </si>
  <si>
    <t>6014RD</t>
  </si>
  <si>
    <t>ITTERVOORT</t>
  </si>
  <si>
    <t>AQUASUD</t>
  </si>
  <si>
    <t>MEIX-DEVANT-VIRTON</t>
  </si>
  <si>
    <t>WINDHOF</t>
  </si>
  <si>
    <t>ZEITUNG</t>
  </si>
  <si>
    <t>FB / B.A.O</t>
  </si>
  <si>
    <t>LIMOGES</t>
  </si>
  <si>
    <t>Presse ZEITUNG</t>
  </si>
  <si>
    <t>409</t>
  </si>
  <si>
    <t>746</t>
  </si>
  <si>
    <t>KARLSRUHENL</t>
  </si>
  <si>
    <t>Presse JOURNAL (AVENIR)</t>
  </si>
  <si>
    <t>Presse LUXEMBURGER WORT</t>
  </si>
  <si>
    <t>DE4FY</t>
  </si>
  <si>
    <t>DERBYSHIRE</t>
  </si>
  <si>
    <t>LEAFLET AT CAMPISTE</t>
  </si>
  <si>
    <t>BOUS</t>
  </si>
  <si>
    <t>FB / ZEITUNG</t>
  </si>
  <si>
    <t>POUSSEY</t>
  </si>
  <si>
    <t>2493XL</t>
  </si>
  <si>
    <t>LA HAYE</t>
  </si>
  <si>
    <t>SENNINGENBERG</t>
  </si>
  <si>
    <t>FOETZ</t>
  </si>
  <si>
    <t>MONTIGNY-SUR-LES-METS</t>
  </si>
  <si>
    <t>SARREVAILINGUE</t>
  </si>
  <si>
    <t>HEIDERSCHEID</t>
  </si>
  <si>
    <t>TRINTANGE</t>
  </si>
  <si>
    <t>KERLING</t>
  </si>
  <si>
    <t>SALZBOURG</t>
  </si>
  <si>
    <t xml:space="preserve">LU </t>
  </si>
  <si>
    <t>VOLKLINGEN</t>
  </si>
  <si>
    <t>173</t>
  </si>
  <si>
    <t>258</t>
  </si>
  <si>
    <t>215</t>
  </si>
  <si>
    <t>379</t>
  </si>
  <si>
    <t>3e VISITE</t>
  </si>
  <si>
    <t>Presse MEDIA</t>
  </si>
  <si>
    <t>BAO GALES NATHALIE</t>
  </si>
  <si>
    <t>Google QUOI FAIRE AU Luxembourg?</t>
  </si>
  <si>
    <t>MONTIGNY-SUR-LES-METZ</t>
  </si>
  <si>
    <t>SAARWELLINGEN</t>
  </si>
  <si>
    <t>MECHELEN</t>
  </si>
  <si>
    <t>TECHNOPOLIS</t>
  </si>
  <si>
    <t>LENNINGEN</t>
  </si>
  <si>
    <t>GOOGLE / B.A.O</t>
  </si>
  <si>
    <t>TANDEL</t>
  </si>
  <si>
    <t>BEZIERS</t>
  </si>
  <si>
    <t>OSWEILER</t>
  </si>
  <si>
    <t>DOCUMENTS MUSEE ROSPORT</t>
  </si>
  <si>
    <t>9603bd</t>
  </si>
  <si>
    <t>HOOGEZAND</t>
  </si>
  <si>
    <t>REIMS</t>
  </si>
  <si>
    <t>LOTTERT</t>
  </si>
  <si>
    <t>ROQUEFORT-LES-PINS</t>
  </si>
  <si>
    <t>5401AK</t>
  </si>
  <si>
    <t>RICHEMONT</t>
  </si>
  <si>
    <t>REVUE SPECTACLE</t>
  </si>
  <si>
    <t>MAASEIK</t>
  </si>
  <si>
    <t>BAO JULIEN MEYER</t>
  </si>
  <si>
    <t>NAO AMIS</t>
  </si>
  <si>
    <t>Presse ZEITUNG LUXEMBURGER WORT</t>
  </si>
  <si>
    <t xml:space="preserve">6 VISITES </t>
  </si>
  <si>
    <t>525</t>
  </si>
  <si>
    <t>O6330</t>
  </si>
  <si>
    <t>145</t>
  </si>
  <si>
    <t>224</t>
  </si>
  <si>
    <t>JUNLINSTER</t>
  </si>
  <si>
    <t>MARANGE-SILVANGE</t>
  </si>
  <si>
    <t>TAMPINES STREET</t>
  </si>
  <si>
    <t>PRAGUE</t>
  </si>
  <si>
    <t>CZ</t>
  </si>
  <si>
    <t>PETTORANO SUL GIZIO</t>
  </si>
  <si>
    <t>PASSAGE (TRAV. A DIFF.)</t>
  </si>
  <si>
    <t>THAILANDAIS</t>
  </si>
  <si>
    <t>WS138AN</t>
  </si>
  <si>
    <t>LICHFIELD</t>
  </si>
  <si>
    <t>FRERE MAUDE</t>
  </si>
  <si>
    <t>ARA RADIO</t>
  </si>
  <si>
    <t>VERT-SAINT-DENIS</t>
  </si>
  <si>
    <t>LAVAL</t>
  </si>
  <si>
    <t>3043 BT</t>
  </si>
  <si>
    <t>RONSPACH-LE-HAUT</t>
  </si>
  <si>
    <t>TALLINN</t>
  </si>
  <si>
    <t>ESTONIEN</t>
  </si>
  <si>
    <t>VACANZ DOHEEM</t>
  </si>
  <si>
    <t>205</t>
  </si>
  <si>
    <t>355</t>
  </si>
  <si>
    <t>SCHOOS</t>
  </si>
  <si>
    <t>WD195HD</t>
  </si>
  <si>
    <t>WATFORD</t>
  </si>
  <si>
    <t>PRENY</t>
  </si>
  <si>
    <t>HOF</t>
  </si>
  <si>
    <t>Presse ARA RADIO</t>
  </si>
  <si>
    <t>BAO FRERE MAUDE</t>
  </si>
  <si>
    <t>WELFRANGE</t>
  </si>
  <si>
    <t>ALLONDRELLE</t>
  </si>
  <si>
    <t>OTTANGE</t>
  </si>
  <si>
    <t xml:space="preserve">B.A.O. </t>
  </si>
  <si>
    <t>08130</t>
  </si>
  <si>
    <t>CHARBANGE</t>
  </si>
  <si>
    <t>PL23 1QG</t>
  </si>
  <si>
    <t>FOWEY</t>
  </si>
  <si>
    <t>BOFFERDINGEN</t>
  </si>
  <si>
    <t>117</t>
  </si>
  <si>
    <t>208</t>
  </si>
  <si>
    <t>630</t>
  </si>
  <si>
    <t>163</t>
  </si>
  <si>
    <t>263</t>
  </si>
  <si>
    <t>Metzervisse  (Thionville)</t>
  </si>
  <si>
    <t>September</t>
  </si>
  <si>
    <t>APR</t>
  </si>
  <si>
    <t>JUN</t>
  </si>
  <si>
    <t>JUL</t>
  </si>
  <si>
    <t>AUG</t>
  </si>
  <si>
    <t>COMPARAISON</t>
  </si>
  <si>
    <t>TOTAL</t>
  </si>
  <si>
    <t>PERSHORE</t>
  </si>
  <si>
    <t>CLERMONT-FERRAND</t>
  </si>
  <si>
    <t>FINISH/TAJIK</t>
  </si>
  <si>
    <t>GOOGLE - MR SCIENCE</t>
  </si>
  <si>
    <t>BAO AMIS MAUDE</t>
  </si>
  <si>
    <t>JUSTARRIVED.LU</t>
  </si>
  <si>
    <t>JONK FUERSCHER</t>
  </si>
  <si>
    <t>F.S.E.</t>
  </si>
  <si>
    <t>BECH-KLEINMACHER</t>
  </si>
  <si>
    <t>PT/LUX</t>
  </si>
  <si>
    <t>SCOUT</t>
  </si>
  <si>
    <t>COMMUNE</t>
  </si>
  <si>
    <t>FINLANDAIS</t>
  </si>
  <si>
    <t>GOOGLE - MUSEE</t>
  </si>
  <si>
    <t>GOOGLE - WHAT TO DO WITH KIDS</t>
  </si>
  <si>
    <t>GOOGLE - WHAT TO DO IN LUXEMBOURG</t>
  </si>
  <si>
    <t>GOOGLE - MUSEE EXPERIENCES</t>
  </si>
  <si>
    <t>Sept</t>
  </si>
  <si>
    <t>169</t>
  </si>
  <si>
    <t>246</t>
  </si>
  <si>
    <t>181</t>
  </si>
  <si>
    <t>290</t>
  </si>
  <si>
    <t>OBERDORF</t>
  </si>
  <si>
    <t>GRECE</t>
  </si>
  <si>
    <t>EISHEN</t>
  </si>
  <si>
    <t>EN</t>
  </si>
  <si>
    <t>STEINWENDEN</t>
  </si>
  <si>
    <t>ESPFR</t>
  </si>
  <si>
    <t>NANG</t>
  </si>
  <si>
    <t>vvvv</t>
  </si>
  <si>
    <t>DE/HONGROIS</t>
  </si>
  <si>
    <t>LE65 2QX</t>
  </si>
  <si>
    <t>ASHBY-DE-LA-ZOUCH</t>
  </si>
  <si>
    <t>KY12 7XZ</t>
  </si>
  <si>
    <t>DUNFERMLINE</t>
  </si>
  <si>
    <t>SITE INTERNET B.A.O.</t>
  </si>
  <si>
    <t>GREVENBROICH</t>
  </si>
  <si>
    <t>ARSDORF</t>
  </si>
  <si>
    <t>PETIT WEB</t>
  </si>
  <si>
    <t>DILLINGEN</t>
  </si>
  <si>
    <t>PT/ANG</t>
  </si>
  <si>
    <t>ORIOCOURT</t>
  </si>
  <si>
    <t>MALTAIS</t>
  </si>
  <si>
    <t>OUVROUER-LES-CHAMPS</t>
  </si>
  <si>
    <t>HABITANT DIFF</t>
  </si>
  <si>
    <t>M. CALMES</t>
  </si>
  <si>
    <t>BAO M. CALMES</t>
  </si>
  <si>
    <t>GOOGLE - WHAT TO DO ON WEEKENDS</t>
  </si>
  <si>
    <t>KINDSBACH</t>
  </si>
  <si>
    <t>NL/DE</t>
  </si>
  <si>
    <t>NOTRE BROCHURE</t>
  </si>
  <si>
    <t>Presse MEDIEN</t>
  </si>
  <si>
    <t>AACH</t>
  </si>
  <si>
    <t>DENMARK</t>
  </si>
  <si>
    <t>GLOSTRUP</t>
  </si>
  <si>
    <t>GOOGLE - ACTIVITEES Luxembourg</t>
  </si>
  <si>
    <t>Octobre</t>
  </si>
  <si>
    <t>October</t>
  </si>
  <si>
    <t>SEP</t>
  </si>
  <si>
    <t>OCT</t>
  </si>
  <si>
    <t>DIERDORF</t>
  </si>
  <si>
    <t>Presse MUSEL ZEITUNG</t>
  </si>
  <si>
    <t>HOMBOURG</t>
  </si>
  <si>
    <t>HEUSWEILER</t>
  </si>
  <si>
    <t>WIESBADEN</t>
  </si>
  <si>
    <t>GOOGLE - WHAT DO TO</t>
  </si>
  <si>
    <t>HALBERSTADT</t>
  </si>
  <si>
    <t>PT/ESP</t>
  </si>
  <si>
    <t>ALTHENGSTETT</t>
  </si>
  <si>
    <t>FERIEN IN LUX - GOOGLE</t>
  </si>
  <si>
    <t>VARESE</t>
  </si>
  <si>
    <t>GOOGLE - INDOOR ACTIVITIES Luxembourg</t>
  </si>
  <si>
    <t>MONDORF-LES-BAINS</t>
  </si>
  <si>
    <t>EIDD</t>
  </si>
  <si>
    <t>RTL.LU / B.A.O.</t>
  </si>
  <si>
    <t>DE/ESP</t>
  </si>
  <si>
    <t>PROF UNI.LU</t>
  </si>
  <si>
    <t>BONNEVOIE</t>
  </si>
  <si>
    <t xml:space="preserve"> CHARLEVILLE-MEZIERES</t>
  </si>
  <si>
    <t>W8 6DE</t>
  </si>
  <si>
    <t>SINHALA</t>
  </si>
  <si>
    <t>BOUZONVILLE</t>
  </si>
  <si>
    <t>HOFHEIM AM TAUNUS</t>
  </si>
  <si>
    <t>DEUTSCHE ZEITUNG - AUSFLÜGE IN Luxembourg</t>
  </si>
  <si>
    <t>SELINGENSTADT</t>
  </si>
  <si>
    <t>ANG/TCHEQUE</t>
  </si>
  <si>
    <t>ANG/RUSSE</t>
  </si>
  <si>
    <t>TRAVAILLE CHEZ CARGOLUX</t>
  </si>
  <si>
    <t>LE FAY</t>
  </si>
  <si>
    <t>IPPLING</t>
  </si>
  <si>
    <t>TRAVAILLE AU 1535</t>
  </si>
  <si>
    <t xml:space="preserve">FR/LUX </t>
  </si>
  <si>
    <t>VISITE SENIORS</t>
  </si>
  <si>
    <t>ZEITUNG LUXEMBURGER WORT</t>
  </si>
  <si>
    <t>PT/TCHEQUE</t>
  </si>
  <si>
    <t>EVENEMENT PROFESSIONNEL CHEZ NOUS</t>
  </si>
  <si>
    <t>PADOUE</t>
  </si>
  <si>
    <t>Ecole EIDD</t>
  </si>
  <si>
    <t>Presse RTL.LU / B.A.O.</t>
  </si>
  <si>
    <t>Ecole PROF UNI.LU</t>
  </si>
  <si>
    <t>Presse DEUTSCHE ZEITUNG - AUSFLÜGE IN Luxembourg</t>
  </si>
  <si>
    <t>GOOG FERIEN IN LUX - GOOGLE</t>
  </si>
  <si>
    <t>Passant TRAVAILLE AU 1535</t>
  </si>
  <si>
    <t>2e visite VISITE SENIORS</t>
  </si>
  <si>
    <t>2e visite EVENEMENT PROFESSIONNEL CHEZ NOUS</t>
  </si>
  <si>
    <t>BAO TRAVAILLE CHEZ CARGOLUX</t>
  </si>
  <si>
    <t>ANG / DANOIS</t>
  </si>
  <si>
    <t>LAMBRECHT</t>
  </si>
  <si>
    <t>BRÜHL</t>
  </si>
  <si>
    <t>GOOGLE - MUSEUM</t>
  </si>
  <si>
    <t>PÜTTINGEN</t>
  </si>
  <si>
    <t>SAARLÄNDICHER RUNDFUNK</t>
  </si>
  <si>
    <t>IRSCH</t>
  </si>
  <si>
    <t>BÜDLICH</t>
  </si>
  <si>
    <t>WALDRACH</t>
  </si>
  <si>
    <t>BRÊME</t>
  </si>
  <si>
    <t>Presse SAARLÄNDICHER RUNDFUNK</t>
  </si>
  <si>
    <t>2e Visite EVENEMENT PROFESSIONNEL CHEZ NOUS</t>
  </si>
  <si>
    <t>METTERICH</t>
  </si>
  <si>
    <t>TRAV. CHEZ STE ELISABETH AM PARK</t>
  </si>
  <si>
    <t>MÜNCHEN</t>
  </si>
  <si>
    <t>BAO TRAV. CHEZ STE ELISABETH AM PARK</t>
  </si>
  <si>
    <t>GREICH</t>
  </si>
  <si>
    <t>ANNIVERSAIRE</t>
  </si>
  <si>
    <t>OBERGECKLER</t>
  </si>
  <si>
    <t>NOHFELDER</t>
  </si>
  <si>
    <t>FB / VISIT Luxembourg</t>
  </si>
  <si>
    <t>LUX/ESP</t>
  </si>
  <si>
    <t>KORDEL</t>
  </si>
  <si>
    <t>GEORGIEN</t>
  </si>
  <si>
    <t>Presse LUX WORT</t>
  </si>
  <si>
    <t>GOOGLE - SCIENCES Luxembourg</t>
  </si>
  <si>
    <t>MALTA</t>
  </si>
  <si>
    <t>SLM 1255</t>
  </si>
  <si>
    <t>SLIEMA</t>
  </si>
  <si>
    <t>Wallerfangen</t>
  </si>
  <si>
    <t>WEISKIRCHEN</t>
  </si>
  <si>
    <t>2eme visite</t>
  </si>
  <si>
    <t>PA1 75PH</t>
  </si>
  <si>
    <t>PAISLEY</t>
  </si>
  <si>
    <t>ENG</t>
  </si>
  <si>
    <t>FR/NERO/ALL</t>
  </si>
  <si>
    <t>DOMEVRE-SOUS-MONTFORT</t>
  </si>
  <si>
    <t>TREVES</t>
  </si>
  <si>
    <t>ITALIEN</t>
  </si>
  <si>
    <t>7EME VISITE</t>
  </si>
  <si>
    <t>BAO CONNAISSANCE GUILLAUME</t>
  </si>
  <si>
    <t>Ecole PROF.</t>
  </si>
  <si>
    <t>MUHLENBACH</t>
  </si>
  <si>
    <t>ROSNY-SOUS-BOIS</t>
  </si>
  <si>
    <t>B.A.O/ GOOGLE</t>
  </si>
  <si>
    <t>KREFELD</t>
  </si>
  <si>
    <t>TRIERWEILER</t>
  </si>
  <si>
    <t>LITAUEN</t>
  </si>
  <si>
    <t>10EME VISITE</t>
  </si>
  <si>
    <t>ANG/DE/LU</t>
  </si>
  <si>
    <t>LU/DE</t>
  </si>
  <si>
    <t>HUSSIGNY-GODBRANGE</t>
  </si>
  <si>
    <t>KONKANI</t>
  </si>
  <si>
    <t>LU/FR/DE</t>
  </si>
  <si>
    <t>LE PETIT MOUTARD (INTERNET)</t>
  </si>
  <si>
    <t>VIELSALM</t>
  </si>
  <si>
    <t>URDU</t>
  </si>
  <si>
    <t>Passant HABITANT DIFF</t>
  </si>
  <si>
    <t>5e Visite</t>
  </si>
  <si>
    <t>216</t>
  </si>
  <si>
    <t>338</t>
  </si>
  <si>
    <t>346</t>
  </si>
  <si>
    <t>AB2 17BL</t>
  </si>
  <si>
    <t>ABERDEEN</t>
  </si>
  <si>
    <t>CUVILLERS</t>
  </si>
  <si>
    <t>AIGREMENT</t>
  </si>
  <si>
    <t>8921 IX</t>
  </si>
  <si>
    <t>LEEUWARDEN</t>
  </si>
  <si>
    <t>7031 JI</t>
  </si>
  <si>
    <t>WEHL</t>
  </si>
  <si>
    <t>220</t>
  </si>
  <si>
    <t>388</t>
  </si>
  <si>
    <t>ROZERIEULLES</t>
  </si>
  <si>
    <t>PARC MERVEILLEUX / BROCHURE</t>
  </si>
  <si>
    <t>GUESSLING-HEMERING</t>
  </si>
  <si>
    <t>NOTRE SITE</t>
  </si>
  <si>
    <t>HOLLERICH</t>
  </si>
  <si>
    <t>RéHON</t>
  </si>
  <si>
    <t>TN219HG</t>
  </si>
  <si>
    <t>VINES CROSS</t>
  </si>
  <si>
    <t>AMNéVILLE</t>
  </si>
  <si>
    <t>2353VS</t>
  </si>
  <si>
    <t>LEIDERDORP</t>
  </si>
  <si>
    <t>MERTEN</t>
  </si>
  <si>
    <t>VITERNE</t>
  </si>
  <si>
    <t>Average</t>
  </si>
  <si>
    <t>Median</t>
  </si>
  <si>
    <t>CALVIRE-ET CUIRE</t>
  </si>
  <si>
    <t>CALUIRE-ET-CUIRE</t>
  </si>
  <si>
    <t>FLESQUIèRES</t>
  </si>
  <si>
    <t>CORNY-SUR-MOSELLE</t>
  </si>
  <si>
    <t>VILLE-HOUDLéMANT</t>
  </si>
  <si>
    <t>ANG/ARABE</t>
  </si>
  <si>
    <t>GYE</t>
  </si>
  <si>
    <t>188</t>
  </si>
  <si>
    <t>300</t>
  </si>
  <si>
    <t>NEUHÄUSGEN</t>
  </si>
  <si>
    <t>KHARKIV</t>
  </si>
  <si>
    <t>SITE COMMUNE DIFF</t>
  </si>
  <si>
    <t>ATHEN</t>
  </si>
  <si>
    <t>GOOGLE - CITE SCIENCES Luxembourg</t>
  </si>
  <si>
    <t>LITAUNIEN</t>
  </si>
  <si>
    <t>SANKT INGBERT</t>
  </si>
  <si>
    <t>Passage HABITANT DIFF</t>
  </si>
  <si>
    <t>TAJIK</t>
  </si>
  <si>
    <t>OX10 6EQ</t>
  </si>
  <si>
    <t>WALLINGFORD</t>
  </si>
  <si>
    <t>ECOLE - PROF</t>
  </si>
  <si>
    <t>BERTRIX</t>
  </si>
  <si>
    <t>MILLANCAY</t>
  </si>
  <si>
    <t>TRAVAILLE CHEZ CREOS</t>
  </si>
  <si>
    <t>PANJABI</t>
  </si>
  <si>
    <t>BAO TRAVAILLE CHEZ CREOS</t>
  </si>
  <si>
    <t>BAO ANNIVERSAIRE</t>
  </si>
  <si>
    <t>GOEBLANGE</t>
  </si>
  <si>
    <t>FR /DE</t>
  </si>
  <si>
    <t>LUX EXPO</t>
  </si>
  <si>
    <t>VILLE HOUDLéMONT</t>
  </si>
  <si>
    <t>ROGéVILLE</t>
  </si>
  <si>
    <t>CESSANGE</t>
  </si>
  <si>
    <t>WINTRANGE</t>
  </si>
  <si>
    <t>LU/ANG</t>
  </si>
  <si>
    <t>CHAMPOUGNY</t>
  </si>
  <si>
    <t>LIBANAIS</t>
  </si>
  <si>
    <t xml:space="preserve">SENNINGEN </t>
  </si>
  <si>
    <t>FR/ANG/LU</t>
  </si>
  <si>
    <t>MARCHE-EN-FAMENNE</t>
  </si>
  <si>
    <t>GOETZINGEN</t>
  </si>
  <si>
    <t>NEUVECELLE</t>
  </si>
  <si>
    <t>KIRCHBERG</t>
  </si>
  <si>
    <t>BEGGEN</t>
  </si>
  <si>
    <t>550</t>
  </si>
  <si>
    <t>360</t>
  </si>
  <si>
    <t>CHARLEVILLE-MEZIERES</t>
  </si>
  <si>
    <t>EMERANGE</t>
  </si>
  <si>
    <t>REVIN</t>
  </si>
  <si>
    <t>BEAUMONT-EN-VERDURS</t>
  </si>
  <si>
    <t>ISLE</t>
  </si>
  <si>
    <t>CHANVILLE</t>
  </si>
  <si>
    <t>FLEBOUR</t>
  </si>
  <si>
    <t>FLEURUS</t>
  </si>
  <si>
    <t>OTTONVILLE</t>
  </si>
  <si>
    <t>VILLE HOUDLEMONT</t>
  </si>
  <si>
    <t>BERTOGNE</t>
  </si>
  <si>
    <t>EDUCATION</t>
  </si>
  <si>
    <t>LUXEXPO</t>
  </si>
  <si>
    <t>CHAMPAGNY</t>
  </si>
  <si>
    <t>INDIEN</t>
  </si>
  <si>
    <t>BOUCHAVESNES BERGEN</t>
  </si>
  <si>
    <t>IT/ESP/FR</t>
  </si>
  <si>
    <t>AMG</t>
  </si>
  <si>
    <t>KNUTANGE</t>
  </si>
  <si>
    <t>GANDRANGE</t>
  </si>
  <si>
    <t>JEZAINVILLE</t>
  </si>
  <si>
    <t>7EME</t>
  </si>
  <si>
    <t>TOMBLAINE</t>
  </si>
  <si>
    <t>MUSEE DU FER NANCY</t>
  </si>
  <si>
    <t>VAKANZ DOHEEM ZEITUNG</t>
  </si>
  <si>
    <t>NOCHER</t>
  </si>
  <si>
    <t>ESNES-EN-ARGONNE</t>
  </si>
  <si>
    <t>ELOYES</t>
  </si>
  <si>
    <t>AUGNY-LES-METZ</t>
  </si>
  <si>
    <t>LUXEXPO KIDS</t>
  </si>
  <si>
    <t>SLOVENIE</t>
  </si>
  <si>
    <t>LJUBLJANA</t>
  </si>
  <si>
    <t>SLOVENE</t>
  </si>
  <si>
    <t>KAISERSLAUTERN</t>
  </si>
  <si>
    <t>ESP/DANOIS</t>
  </si>
  <si>
    <t>IT/POLONAIS</t>
  </si>
  <si>
    <t>GOOGLE - WHAT TO DO IN</t>
  </si>
  <si>
    <t>ABLON-SUR-SEINE</t>
  </si>
  <si>
    <t>SITE WEB</t>
  </si>
  <si>
    <t>SCIENCE CLUB</t>
  </si>
  <si>
    <t>FOULIGNY</t>
  </si>
  <si>
    <t>MICHELAU</t>
  </si>
  <si>
    <t>EULMONT</t>
  </si>
  <si>
    <t>5EME</t>
  </si>
  <si>
    <t>BERINGEN</t>
  </si>
  <si>
    <t>ANF</t>
  </si>
  <si>
    <t>BOURENE</t>
  </si>
  <si>
    <t>MARI TRAV. A COTE</t>
  </si>
  <si>
    <t>JOURNAL</t>
  </si>
  <si>
    <t>KONY</t>
  </si>
  <si>
    <t>130</t>
  </si>
  <si>
    <t>Presse REVUE CITY LUX</t>
  </si>
  <si>
    <t>BAO CONNAISSANCE NADIA</t>
  </si>
  <si>
    <t>Presse TV</t>
  </si>
  <si>
    <t>November</t>
  </si>
  <si>
    <t>NOV</t>
  </si>
  <si>
    <t>Novembre</t>
  </si>
  <si>
    <t>ROMAIN</t>
  </si>
  <si>
    <t>BERTANGE</t>
  </si>
  <si>
    <t>HUNGARY</t>
  </si>
  <si>
    <t>OBERHAMBACH</t>
  </si>
  <si>
    <t>POL</t>
  </si>
  <si>
    <t>NOERTRANGE</t>
  </si>
  <si>
    <t>FOAMEIX-ORNEL</t>
  </si>
  <si>
    <t>HUETSCHENHAUSEN</t>
  </si>
  <si>
    <t>LITTENHEIM</t>
  </si>
  <si>
    <t>GIRST</t>
  </si>
  <si>
    <t>CHALIGNY</t>
  </si>
  <si>
    <t>EXPO</t>
  </si>
  <si>
    <t>SAINT-PRIVAT-LA-MONTAGNE</t>
  </si>
  <si>
    <t>TV</t>
  </si>
  <si>
    <t>ROBEBOUR</t>
  </si>
  <si>
    <t>MUENSCHEN</t>
  </si>
  <si>
    <t>LA CELLE-SAINT-CLOUD</t>
  </si>
  <si>
    <t>MUENCHEN</t>
  </si>
  <si>
    <t>140</t>
  </si>
  <si>
    <t>223</t>
  </si>
  <si>
    <t>MAINZ</t>
  </si>
  <si>
    <t>MALTE/ENG</t>
  </si>
  <si>
    <t>ORLENBACH</t>
  </si>
  <si>
    <t>KINDERZEITUNG</t>
  </si>
  <si>
    <t>FR/PT</t>
  </si>
  <si>
    <t>CITY Luxembourg</t>
  </si>
  <si>
    <t>SCHMELZ</t>
  </si>
  <si>
    <t>BELVAL</t>
  </si>
  <si>
    <t>MERTESDORF</t>
  </si>
  <si>
    <t>TRéMERY</t>
  </si>
  <si>
    <t>UNI</t>
  </si>
  <si>
    <t>PRETTEN</t>
  </si>
  <si>
    <t>HOSCHEID</t>
  </si>
  <si>
    <t>5e visit BEAUCOUP DE FOIS</t>
  </si>
  <si>
    <t>Presse KINDERZEITUNG</t>
  </si>
  <si>
    <t>NORVEGIEN</t>
  </si>
  <si>
    <t>AZAS</t>
  </si>
  <si>
    <t>GUIDE LUX</t>
  </si>
  <si>
    <t>SAINT-FERREOL-D'AUROURE</t>
  </si>
  <si>
    <t>CREOL</t>
  </si>
  <si>
    <t>FR/ENG</t>
  </si>
  <si>
    <t>DE/LU/FR/ENG</t>
  </si>
  <si>
    <t>LES BORDES</t>
  </si>
  <si>
    <t>SANCé</t>
  </si>
  <si>
    <t>ENG/ESP/TURC</t>
  </si>
  <si>
    <t>RUSSE/ENG</t>
  </si>
  <si>
    <t>MOMPACH</t>
  </si>
  <si>
    <t>SCHLEID</t>
  </si>
  <si>
    <t>NL/FR</t>
  </si>
  <si>
    <t>LES SOUHESMES-RAMPONT</t>
  </si>
  <si>
    <t>GREVENKANPP</t>
  </si>
  <si>
    <t>FINOIS</t>
  </si>
  <si>
    <t>LIVANGE</t>
  </si>
  <si>
    <t>LUX/RUSSE</t>
  </si>
  <si>
    <t>LA BARLIERE</t>
  </si>
  <si>
    <t>GOOGLE/TOURISME</t>
  </si>
  <si>
    <t>SE100LY</t>
  </si>
  <si>
    <t>MAYSTON MEWS</t>
  </si>
  <si>
    <t>NORROY-LE-VENEUR</t>
  </si>
  <si>
    <t>NEIDENBACH</t>
  </si>
  <si>
    <t>TREMERY</t>
  </si>
  <si>
    <t>CHAMPIGNEULLES</t>
  </si>
  <si>
    <t>BENONCHAMPS</t>
  </si>
  <si>
    <t>INTERNET / VISIT 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</si>
</sst>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0.0%"/>
    <numFmt numFmtId="167" formatCode="m/d/yy;@"/>
  </numFmts>
  <fonts count="10" x14ac:knownFonts="1">
    <font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245">
    <xf numFmtId="0" fontId="0" fillId="0" borderId="0" xfId="0"/>
    <xf numFmtId="0" fontId="1" fillId="0" borderId="2" xfId="0" applyFont="1" applyBorder="1" applyAlignment="1">
      <alignment horizontal="left" vertical="center"/>
    </xf>
    <xf numFmtId="0" fontId="1" fillId="4" borderId="3" xfId="0" applyFont="1" applyFill="1" applyBorder="1" applyAlignment="1">
      <alignment vertical="center"/>
    </xf>
    <xf numFmtId="0" fontId="1" fillId="6" borderId="2" xfId="0" applyFont="1" applyFill="1" applyBorder="1" applyAlignment="1">
      <alignment vertical="center" wrapText="1"/>
    </xf>
    <xf numFmtId="0" fontId="1" fillId="3" borderId="6" xfId="0" applyFont="1" applyFill="1" applyBorder="1" applyAlignment="1">
      <alignment vertical="center"/>
    </xf>
    <xf numFmtId="0" fontId="1" fillId="5" borderId="2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3" fillId="4" borderId="4" xfId="0" applyFont="1" applyFill="1" applyBorder="1" applyAlignment="1">
      <alignment horizontal="left" vertical="center" wrapText="1"/>
    </xf>
    <xf numFmtId="14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14" fontId="0" fillId="0" borderId="5" xfId="0" applyNumberFormat="1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4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vertical="center" wrapText="1"/>
    </xf>
    <xf numFmtId="0" fontId="1" fillId="0" borderId="0" xfId="0" applyFont="1" applyFill="1" applyBorder="1" applyAlignment="1">
      <alignment horizontal="left" vertical="center"/>
    </xf>
    <xf numFmtId="0" fontId="1" fillId="0" borderId="7" xfId="0" applyFont="1" applyFill="1" applyBorder="1" applyAlignment="1">
      <alignment vertical="center"/>
    </xf>
    <xf numFmtId="0" fontId="3" fillId="0" borderId="8" xfId="0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horizontal="left" vertical="center"/>
    </xf>
    <xf numFmtId="0" fontId="0" fillId="0" borderId="0" xfId="0" applyFill="1" applyAlignment="1">
      <alignment vertical="center"/>
    </xf>
    <xf numFmtId="9" fontId="0" fillId="0" borderId="1" xfId="1" applyFont="1" applyBorder="1" applyAlignment="1">
      <alignment vertical="center"/>
    </xf>
    <xf numFmtId="0" fontId="0" fillId="0" borderId="1" xfId="0" applyBorder="1" applyAlignment="1">
      <alignment horizontal="right" vertical="center"/>
    </xf>
    <xf numFmtId="9" fontId="0" fillId="0" borderId="1" xfId="1" applyFont="1" applyBorder="1" applyAlignment="1">
      <alignment horizontal="left" vertical="center"/>
    </xf>
    <xf numFmtId="9" fontId="0" fillId="0" borderId="1" xfId="0" applyNumberFormat="1" applyBorder="1" applyAlignment="1">
      <alignment horizontal="left" vertical="center"/>
    </xf>
    <xf numFmtId="9" fontId="0" fillId="7" borderId="1" xfId="0" applyNumberFormat="1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7" borderId="1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5" fillId="0" borderId="1" xfId="0" applyFont="1" applyBorder="1" applyAlignment="1">
      <alignment vertical="center"/>
    </xf>
    <xf numFmtId="9" fontId="0" fillId="0" borderId="0" xfId="1" applyFont="1" applyBorder="1" applyAlignment="1">
      <alignment vertical="center"/>
    </xf>
    <xf numFmtId="164" fontId="0" fillId="0" borderId="0" xfId="2" applyNumberFormat="1" applyFont="1" applyBorder="1" applyAlignment="1">
      <alignment vertical="center"/>
    </xf>
    <xf numFmtId="0" fontId="0" fillId="0" borderId="2" xfId="0" applyBorder="1" applyAlignment="1">
      <alignment vertical="center"/>
    </xf>
    <xf numFmtId="9" fontId="0" fillId="0" borderId="9" xfId="1" applyFont="1" applyBorder="1" applyAlignment="1">
      <alignment vertical="center"/>
    </xf>
    <xf numFmtId="0" fontId="0" fillId="0" borderId="2" xfId="0" applyBorder="1" applyAlignment="1">
      <alignment horizontal="center" vertical="center"/>
    </xf>
    <xf numFmtId="9" fontId="0" fillId="0" borderId="10" xfId="1" applyFont="1" applyBorder="1" applyAlignment="1">
      <alignment vertical="center"/>
    </xf>
    <xf numFmtId="0" fontId="0" fillId="0" borderId="11" xfId="0" applyBorder="1" applyAlignment="1">
      <alignment horizontal="center" vertical="center"/>
    </xf>
    <xf numFmtId="9" fontId="0" fillId="0" borderId="12" xfId="0" applyNumberFormat="1" applyBorder="1" applyAlignment="1">
      <alignment vertical="center"/>
    </xf>
    <xf numFmtId="0" fontId="0" fillId="0" borderId="13" xfId="0" applyBorder="1" applyAlignment="1">
      <alignment horizontal="center" vertical="center"/>
    </xf>
    <xf numFmtId="9" fontId="0" fillId="0" borderId="14" xfId="0" applyNumberFormat="1" applyBorder="1" applyAlignment="1">
      <alignment vertical="center"/>
    </xf>
    <xf numFmtId="0" fontId="0" fillId="0" borderId="15" xfId="0" applyBorder="1" applyAlignment="1">
      <alignment horizontal="center" vertical="center"/>
    </xf>
    <xf numFmtId="9" fontId="0" fillId="0" borderId="16" xfId="1" applyFont="1" applyBorder="1" applyAlignment="1">
      <alignment vertical="center"/>
    </xf>
    <xf numFmtId="0" fontId="0" fillId="0" borderId="17" xfId="0" applyBorder="1" applyAlignment="1">
      <alignment vertical="center"/>
    </xf>
    <xf numFmtId="49" fontId="0" fillId="0" borderId="1" xfId="0" applyNumberFormat="1" applyBorder="1" applyAlignment="1">
      <alignment horizontal="left" vertical="center"/>
    </xf>
    <xf numFmtId="9" fontId="0" fillId="7" borderId="1" xfId="0" applyNumberFormat="1" applyFill="1" applyBorder="1" applyAlignment="1">
      <alignment vertical="center"/>
    </xf>
    <xf numFmtId="9" fontId="0" fillId="0" borderId="0" xfId="1" applyFont="1"/>
    <xf numFmtId="9" fontId="0" fillId="7" borderId="0" xfId="1" applyFont="1" applyFill="1"/>
    <xf numFmtId="0" fontId="0" fillId="0" borderId="0" xfId="0" applyFill="1" applyBorder="1" applyAlignment="1">
      <alignment vertical="center"/>
    </xf>
    <xf numFmtId="0" fontId="0" fillId="0" borderId="18" xfId="0" applyBorder="1"/>
    <xf numFmtId="0" fontId="0" fillId="0" borderId="19" xfId="0" applyBorder="1"/>
    <xf numFmtId="0" fontId="0" fillId="0" borderId="20" xfId="0" applyBorder="1"/>
    <xf numFmtId="9" fontId="0" fillId="0" borderId="21" xfId="1" applyFont="1" applyBorder="1"/>
    <xf numFmtId="0" fontId="0" fillId="0" borderId="22" xfId="0" applyBorder="1"/>
    <xf numFmtId="9" fontId="0" fillId="0" borderId="23" xfId="1" applyFont="1" applyBorder="1"/>
    <xf numFmtId="0" fontId="0" fillId="0" borderId="18" xfId="0" applyFill="1" applyBorder="1" applyAlignment="1">
      <alignment vertical="center"/>
    </xf>
    <xf numFmtId="9" fontId="0" fillId="0" borderId="23" xfId="0" applyNumberFormat="1" applyBorder="1"/>
    <xf numFmtId="0" fontId="0" fillId="0" borderId="10" xfId="0" applyBorder="1" applyAlignment="1">
      <alignment horizontal="left" vertical="center"/>
    </xf>
    <xf numFmtId="0" fontId="0" fillId="0" borderId="24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13" xfId="0" applyBorder="1" applyAlignment="1">
      <alignment vertical="center"/>
    </xf>
    <xf numFmtId="9" fontId="0" fillId="0" borderId="14" xfId="1" applyFont="1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9" fontId="0" fillId="0" borderId="17" xfId="0" applyNumberFormat="1" applyBorder="1" applyAlignment="1">
      <alignment vertical="center"/>
    </xf>
    <xf numFmtId="0" fontId="0" fillId="0" borderId="9" xfId="0" applyBorder="1" applyAlignment="1">
      <alignment horizontal="left" vertical="center"/>
    </xf>
    <xf numFmtId="0" fontId="0" fillId="0" borderId="25" xfId="0" applyBorder="1" applyAlignment="1">
      <alignment horizontal="right" vertical="center"/>
    </xf>
    <xf numFmtId="0" fontId="0" fillId="0" borderId="27" xfId="0" applyBorder="1" applyAlignment="1">
      <alignment horizontal="left" vertical="center"/>
    </xf>
    <xf numFmtId="9" fontId="0" fillId="0" borderId="14" xfId="1" applyFont="1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9" fontId="0" fillId="0" borderId="17" xfId="1" applyFont="1" applyBorder="1" applyAlignment="1">
      <alignment horizontal="left" vertical="center"/>
    </xf>
    <xf numFmtId="0" fontId="0" fillId="0" borderId="20" xfId="0" applyFill="1" applyBorder="1"/>
    <xf numFmtId="0" fontId="0" fillId="8" borderId="20" xfId="0" applyFill="1" applyBorder="1"/>
    <xf numFmtId="9" fontId="0" fillId="8" borderId="21" xfId="1" applyFont="1" applyFill="1" applyBorder="1"/>
    <xf numFmtId="0" fontId="0" fillId="8" borderId="0" xfId="0" applyFill="1"/>
    <xf numFmtId="0" fontId="0" fillId="0" borderId="1" xfId="0" applyBorder="1" applyAlignment="1">
      <alignment horizontal="center" vertical="top" wrapText="1"/>
    </xf>
    <xf numFmtId="49" fontId="0" fillId="0" borderId="0" xfId="0" applyNumberFormat="1" applyBorder="1" applyAlignment="1">
      <alignment horizontal="left" vertical="center"/>
    </xf>
    <xf numFmtId="0" fontId="0" fillId="0" borderId="1" xfId="0" applyBorder="1" applyAlignment="1">
      <alignment vertical="top" wrapText="1"/>
    </xf>
    <xf numFmtId="0" fontId="0" fillId="7" borderId="1" xfId="0" applyFill="1" applyBorder="1" applyAlignment="1">
      <alignment vertical="center"/>
    </xf>
    <xf numFmtId="14" fontId="0" fillId="0" borderId="0" xfId="0" applyNumberFormat="1" applyBorder="1" applyAlignment="1">
      <alignment horizontal="left" vertical="center"/>
    </xf>
    <xf numFmtId="0" fontId="0" fillId="7" borderId="1" xfId="0" quotePrefix="1" applyFill="1" applyBorder="1" applyAlignment="1">
      <alignment horizontal="left" vertical="center"/>
    </xf>
    <xf numFmtId="9" fontId="0" fillId="0" borderId="0" xfId="1" applyFont="1" applyBorder="1" applyAlignment="1">
      <alignment horizontal="left" vertical="center"/>
    </xf>
    <xf numFmtId="9" fontId="0" fillId="7" borderId="0" xfId="0" applyNumberFormat="1" applyFill="1" applyBorder="1" applyAlignment="1">
      <alignment horizontal="left" vertical="center"/>
    </xf>
    <xf numFmtId="0" fontId="0" fillId="0" borderId="0" xfId="0" applyBorder="1"/>
    <xf numFmtId="2" fontId="0" fillId="0" borderId="0" xfId="0" applyNumberFormat="1"/>
    <xf numFmtId="1" fontId="0" fillId="0" borderId="1" xfId="0" applyNumberFormat="1" applyBorder="1" applyAlignment="1">
      <alignment vertical="center"/>
    </xf>
    <xf numFmtId="10" fontId="0" fillId="0" borderId="1" xfId="1" applyNumberFormat="1" applyFont="1" applyBorder="1" applyAlignment="1">
      <alignment vertical="center"/>
    </xf>
    <xf numFmtId="165" fontId="0" fillId="0" borderId="1" xfId="0" applyNumberFormat="1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165" fontId="0" fillId="7" borderId="1" xfId="0" applyNumberFormat="1" applyFill="1" applyBorder="1" applyAlignment="1">
      <alignment horizontal="left" vertical="center"/>
    </xf>
    <xf numFmtId="2" fontId="0" fillId="7" borderId="0" xfId="0" applyNumberFormat="1" applyFill="1"/>
    <xf numFmtId="0" fontId="0" fillId="7" borderId="0" xfId="0" applyFill="1"/>
    <xf numFmtId="1" fontId="0" fillId="0" borderId="0" xfId="0" applyNumberFormat="1"/>
    <xf numFmtId="10" fontId="0" fillId="0" borderId="0" xfId="1" applyNumberFormat="1" applyFont="1"/>
    <xf numFmtId="43" fontId="0" fillId="7" borderId="0" xfId="2" applyFont="1" applyFill="1"/>
    <xf numFmtId="0" fontId="0" fillId="0" borderId="29" xfId="0" applyBorder="1"/>
    <xf numFmtId="10" fontId="0" fillId="7" borderId="0" xfId="1" applyNumberFormat="1" applyFont="1" applyFill="1"/>
    <xf numFmtId="10" fontId="0" fillId="9" borderId="0" xfId="1" applyNumberFormat="1" applyFont="1" applyFill="1"/>
    <xf numFmtId="0" fontId="6" fillId="0" borderId="1" xfId="0" applyFont="1" applyBorder="1"/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right"/>
    </xf>
    <xf numFmtId="164" fontId="0" fillId="0" borderId="0" xfId="2" applyNumberFormat="1" applyFont="1"/>
    <xf numFmtId="14" fontId="5" fillId="0" borderId="1" xfId="0" applyNumberFormat="1" applyFont="1" applyBorder="1" applyAlignment="1">
      <alignment horizontal="left" vertical="center"/>
    </xf>
    <xf numFmtId="0" fontId="5" fillId="0" borderId="24" xfId="0" applyFont="1" applyBorder="1" applyAlignment="1">
      <alignment vertical="center"/>
    </xf>
    <xf numFmtId="49" fontId="5" fillId="0" borderId="24" xfId="0" applyNumberFormat="1" applyFont="1" applyBorder="1" applyAlignment="1">
      <alignment horizontal="left" vertical="center"/>
    </xf>
    <xf numFmtId="0" fontId="5" fillId="0" borderId="24" xfId="0" applyFont="1" applyBorder="1" applyAlignment="1">
      <alignment horizontal="left" vertical="center"/>
    </xf>
    <xf numFmtId="0" fontId="0" fillId="0" borderId="1" xfId="0" applyNumberFormat="1" applyBorder="1" applyAlignment="1">
      <alignment horizontal="left" vertical="center"/>
    </xf>
    <xf numFmtId="0" fontId="0" fillId="0" borderId="0" xfId="0" applyNumberFormat="1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0" fontId="0" fillId="0" borderId="20" xfId="0" applyBorder="1" applyAlignment="1">
      <alignment horizontal="right"/>
    </xf>
    <xf numFmtId="0" fontId="0" fillId="0" borderId="22" xfId="0" applyBorder="1" applyAlignment="1">
      <alignment horizontal="right"/>
    </xf>
    <xf numFmtId="9" fontId="0" fillId="0" borderId="19" xfId="1" applyFont="1" applyBorder="1" applyAlignment="1">
      <alignment horizontal="left"/>
    </xf>
    <xf numFmtId="9" fontId="0" fillId="0" borderId="21" xfId="1" applyFont="1" applyBorder="1" applyAlignment="1">
      <alignment horizontal="left"/>
    </xf>
    <xf numFmtId="9" fontId="0" fillId="7" borderId="23" xfId="1" applyFont="1" applyFill="1" applyBorder="1" applyAlignment="1">
      <alignment horizontal="left"/>
    </xf>
    <xf numFmtId="9" fontId="0" fillId="0" borderId="19" xfId="1" applyFont="1" applyBorder="1"/>
    <xf numFmtId="9" fontId="0" fillId="7" borderId="23" xfId="1" applyFont="1" applyFill="1" applyBorder="1"/>
    <xf numFmtId="0" fontId="0" fillId="0" borderId="18" xfId="0" applyBorder="1" applyAlignment="1">
      <alignment vertical="center"/>
    </xf>
    <xf numFmtId="9" fontId="0" fillId="0" borderId="19" xfId="1" applyFont="1" applyBorder="1" applyAlignment="1">
      <alignment horizontal="left" vertical="center"/>
    </xf>
    <xf numFmtId="0" fontId="0" fillId="0" borderId="20" xfId="0" applyBorder="1" applyAlignment="1">
      <alignment vertical="center"/>
    </xf>
    <xf numFmtId="9" fontId="0" fillId="0" borderId="21" xfId="1" applyFont="1" applyBorder="1" applyAlignment="1">
      <alignment horizontal="left" vertical="center"/>
    </xf>
    <xf numFmtId="0" fontId="0" fillId="0" borderId="22" xfId="0" applyBorder="1" applyAlignment="1">
      <alignment vertical="center"/>
    </xf>
    <xf numFmtId="9" fontId="0" fillId="7" borderId="23" xfId="0" applyNumberFormat="1" applyFill="1" applyBorder="1" applyAlignment="1">
      <alignment horizontal="left" vertical="center"/>
    </xf>
    <xf numFmtId="9" fontId="0" fillId="7" borderId="23" xfId="0" applyNumberFormat="1" applyFill="1" applyBorder="1" applyAlignment="1">
      <alignment horizontal="left"/>
    </xf>
    <xf numFmtId="0" fontId="0" fillId="10" borderId="0" xfId="0" applyFill="1"/>
    <xf numFmtId="0" fontId="0" fillId="10" borderId="20" xfId="0" applyFill="1" applyBorder="1" applyAlignment="1">
      <alignment vertical="center"/>
    </xf>
    <xf numFmtId="9" fontId="0" fillId="10" borderId="21" xfId="1" applyFont="1" applyFill="1" applyBorder="1" applyAlignment="1">
      <alignment horizontal="left" vertical="center"/>
    </xf>
    <xf numFmtId="0" fontId="0" fillId="10" borderId="20" xfId="0" applyFill="1" applyBorder="1"/>
    <xf numFmtId="9" fontId="0" fillId="10" borderId="21" xfId="1" applyFont="1" applyFill="1" applyBorder="1"/>
    <xf numFmtId="9" fontId="0" fillId="10" borderId="21" xfId="1" applyFont="1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2" fontId="0" fillId="0" borderId="1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0" fontId="7" fillId="7" borderId="1" xfId="0" applyFont="1" applyFill="1" applyBorder="1" applyAlignment="1">
      <alignment horizontal="left" vertical="center"/>
    </xf>
    <xf numFmtId="43" fontId="0" fillId="0" borderId="0" xfId="2" applyFont="1"/>
    <xf numFmtId="0" fontId="0" fillId="0" borderId="31" xfId="0" applyBorder="1"/>
    <xf numFmtId="9" fontId="0" fillId="0" borderId="32" xfId="1" applyFont="1" applyBorder="1"/>
    <xf numFmtId="0" fontId="0" fillId="0" borderId="33" xfId="0" applyBorder="1"/>
    <xf numFmtId="9" fontId="0" fillId="0" borderId="34" xfId="1" applyFont="1" applyBorder="1"/>
    <xf numFmtId="0" fontId="0" fillId="0" borderId="35" xfId="0" applyBorder="1"/>
    <xf numFmtId="9" fontId="0" fillId="0" borderId="36" xfId="1" applyFont="1" applyBorder="1"/>
    <xf numFmtId="9" fontId="0" fillId="0" borderId="37" xfId="1" applyFont="1" applyBorder="1"/>
    <xf numFmtId="9" fontId="0" fillId="0" borderId="8" xfId="1" applyFont="1" applyBorder="1"/>
    <xf numFmtId="9" fontId="0" fillId="0" borderId="38" xfId="1" applyFont="1" applyBorder="1"/>
    <xf numFmtId="0" fontId="0" fillId="0" borderId="39" xfId="0" applyBorder="1"/>
    <xf numFmtId="166" fontId="0" fillId="0" borderId="32" xfId="1" applyNumberFormat="1" applyFont="1" applyBorder="1"/>
    <xf numFmtId="166" fontId="0" fillId="0" borderId="34" xfId="1" applyNumberFormat="1" applyFont="1" applyBorder="1"/>
    <xf numFmtId="166" fontId="0" fillId="0" borderId="36" xfId="1" applyNumberFormat="1" applyFont="1" applyBorder="1"/>
    <xf numFmtId="0" fontId="0" fillId="0" borderId="23" xfId="0" applyBorder="1"/>
    <xf numFmtId="0" fontId="6" fillId="0" borderId="18" xfId="0" applyFont="1" applyBorder="1"/>
    <xf numFmtId="9" fontId="0" fillId="0" borderId="0" xfId="0" applyNumberFormat="1"/>
    <xf numFmtId="9" fontId="0" fillId="7" borderId="0" xfId="0" applyNumberFormat="1" applyFill="1"/>
    <xf numFmtId="0" fontId="0" fillId="0" borderId="1" xfId="0" quotePrefix="1" applyBorder="1" applyAlignment="1">
      <alignment horizontal="left" vertical="center"/>
    </xf>
    <xf numFmtId="0" fontId="0" fillId="0" borderId="1" xfId="0" quotePrefix="1" applyNumberFormat="1" applyBorder="1" applyAlignment="1">
      <alignment horizontal="left" vertical="center"/>
    </xf>
    <xf numFmtId="0" fontId="0" fillId="0" borderId="40" xfId="0" applyBorder="1"/>
    <xf numFmtId="9" fontId="0" fillId="0" borderId="0" xfId="1" applyFont="1" applyBorder="1"/>
    <xf numFmtId="9" fontId="0" fillId="0" borderId="5" xfId="1" applyFont="1" applyBorder="1"/>
    <xf numFmtId="9" fontId="0" fillId="0" borderId="41" xfId="1" applyFont="1" applyBorder="1"/>
    <xf numFmtId="9" fontId="0" fillId="0" borderId="9" xfId="0" applyNumberFormat="1" applyBorder="1"/>
    <xf numFmtId="0" fontId="0" fillId="0" borderId="0" xfId="0" applyFill="1" applyBorder="1"/>
    <xf numFmtId="9" fontId="0" fillId="0" borderId="42" xfId="0" applyNumberFormat="1" applyBorder="1"/>
    <xf numFmtId="0" fontId="0" fillId="0" borderId="43" xfId="0" applyBorder="1" applyAlignment="1">
      <alignment horizontal="left"/>
    </xf>
    <xf numFmtId="0" fontId="0" fillId="0" borderId="44" xfId="0" applyBorder="1"/>
    <xf numFmtId="49" fontId="0" fillId="0" borderId="1" xfId="0" quotePrefix="1" applyNumberFormat="1" applyBorder="1" applyAlignment="1">
      <alignment horizontal="left" vertical="center"/>
    </xf>
    <xf numFmtId="0" fontId="0" fillId="0" borderId="0" xfId="0" quotePrefix="1" applyNumberFormat="1" applyBorder="1" applyAlignment="1">
      <alignment horizontal="left" vertical="center"/>
    </xf>
    <xf numFmtId="9" fontId="0" fillId="0" borderId="39" xfId="1" applyFont="1" applyBorder="1"/>
    <xf numFmtId="9" fontId="0" fillId="0" borderId="45" xfId="1" applyFont="1" applyBorder="1"/>
    <xf numFmtId="0" fontId="0" fillId="0" borderId="0" xfId="0" applyFill="1"/>
    <xf numFmtId="9" fontId="0" fillId="0" borderId="38" xfId="0" applyNumberFormat="1" applyBorder="1"/>
    <xf numFmtId="0" fontId="0" fillId="0" borderId="18" xfId="0" applyFill="1" applyBorder="1"/>
    <xf numFmtId="0" fontId="0" fillId="0" borderId="46" xfId="0" applyBorder="1"/>
    <xf numFmtId="0" fontId="0" fillId="0" borderId="43" xfId="0" applyBorder="1"/>
    <xf numFmtId="166" fontId="6" fillId="7" borderId="0" xfId="1" applyNumberFormat="1" applyFont="1" applyFill="1"/>
    <xf numFmtId="0" fontId="0" fillId="11" borderId="0" xfId="0" applyFill="1"/>
    <xf numFmtId="0" fontId="0" fillId="3" borderId="0" xfId="0" applyFill="1"/>
    <xf numFmtId="0" fontId="0" fillId="3" borderId="47" xfId="0" applyFill="1" applyBorder="1"/>
    <xf numFmtId="0" fontId="0" fillId="11" borderId="47" xfId="0" applyFill="1" applyBorder="1"/>
    <xf numFmtId="0" fontId="0" fillId="12" borderId="0" xfId="0" applyFill="1"/>
    <xf numFmtId="166" fontId="0" fillId="12" borderId="0" xfId="1" applyNumberFormat="1" applyFont="1" applyFill="1"/>
    <xf numFmtId="9" fontId="0" fillId="12" borderId="0" xfId="1" applyFont="1" applyFill="1"/>
    <xf numFmtId="0" fontId="6" fillId="0" borderId="0" xfId="0" applyFont="1" applyAlignment="1">
      <alignment horizontal="right"/>
    </xf>
    <xf numFmtId="9" fontId="0" fillId="3" borderId="0" xfId="1" applyFont="1" applyFill="1"/>
    <xf numFmtId="9" fontId="0" fillId="3" borderId="0" xfId="0" applyNumberFormat="1" applyFill="1"/>
    <xf numFmtId="9" fontId="0" fillId="3" borderId="47" xfId="1" applyFont="1" applyFill="1" applyBorder="1"/>
    <xf numFmtId="9" fontId="0" fillId="11" borderId="0" xfId="1" applyFont="1" applyFill="1"/>
    <xf numFmtId="9" fontId="0" fillId="11" borderId="0" xfId="0" applyNumberFormat="1" applyFill="1"/>
    <xf numFmtId="9" fontId="0" fillId="11" borderId="47" xfId="1" applyFont="1" applyFill="1" applyBorder="1"/>
    <xf numFmtId="49" fontId="0" fillId="0" borderId="0" xfId="0" applyNumberFormat="1" applyAlignment="1">
      <alignment horizontal="left" vertical="center"/>
    </xf>
    <xf numFmtId="0" fontId="0" fillId="0" borderId="19" xfId="0" applyBorder="1" applyAlignment="1">
      <alignment vertical="center"/>
    </xf>
    <xf numFmtId="0" fontId="0" fillId="0" borderId="45" xfId="0" applyBorder="1" applyAlignment="1">
      <alignment vertical="center"/>
    </xf>
    <xf numFmtId="0" fontId="0" fillId="0" borderId="35" xfId="0" applyBorder="1" applyAlignment="1">
      <alignment horizontal="left" vertical="center"/>
    </xf>
    <xf numFmtId="0" fontId="0" fillId="0" borderId="48" xfId="0" applyBorder="1" applyAlignment="1">
      <alignment vertical="center"/>
    </xf>
    <xf numFmtId="0" fontId="0" fillId="0" borderId="48" xfId="0" applyBorder="1" applyAlignment="1">
      <alignment horizontal="left" vertical="center"/>
    </xf>
    <xf numFmtId="0" fontId="0" fillId="0" borderId="36" xfId="0" applyBorder="1" applyAlignment="1">
      <alignment horizontal="left" vertical="center"/>
    </xf>
    <xf numFmtId="0" fontId="0" fillId="0" borderId="1" xfId="0" applyBorder="1"/>
    <xf numFmtId="43" fontId="0" fillId="0" borderId="1" xfId="2" applyFont="1" applyBorder="1" applyAlignment="1">
      <alignment horizontal="right" vertical="center"/>
    </xf>
    <xf numFmtId="0" fontId="0" fillId="0" borderId="21" xfId="0" applyBorder="1"/>
    <xf numFmtId="0" fontId="8" fillId="13" borderId="0" xfId="0" applyFont="1" applyFill="1"/>
    <xf numFmtId="166" fontId="8" fillId="13" borderId="0" xfId="1" applyNumberFormat="1" applyFont="1" applyFill="1"/>
    <xf numFmtId="166" fontId="8" fillId="7" borderId="0" xfId="1" applyNumberFormat="1" applyFont="1" applyFill="1"/>
    <xf numFmtId="0" fontId="5" fillId="0" borderId="0" xfId="0" applyFont="1" applyAlignment="1">
      <alignment vertical="center"/>
    </xf>
    <xf numFmtId="0" fontId="0" fillId="0" borderId="24" xfId="0" applyBorder="1" applyAlignment="1">
      <alignment horizontal="left" vertical="center"/>
    </xf>
    <xf numFmtId="14" fontId="0" fillId="0" borderId="9" xfId="0" applyNumberFormat="1" applyBorder="1" applyAlignment="1">
      <alignment horizontal="left" vertical="center"/>
    </xf>
    <xf numFmtId="0" fontId="0" fillId="0" borderId="49" xfId="0" applyBorder="1" applyAlignment="1">
      <alignment vertical="center"/>
    </xf>
    <xf numFmtId="0" fontId="0" fillId="0" borderId="49" xfId="0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0" fillId="0" borderId="49" xfId="0" applyNumberFormat="1" applyBorder="1" applyAlignment="1">
      <alignment horizontal="left" vertical="center"/>
    </xf>
    <xf numFmtId="0" fontId="0" fillId="0" borderId="24" xfId="0" applyNumberFormat="1" applyBorder="1" applyAlignment="1">
      <alignment horizontal="left" vertical="center"/>
    </xf>
    <xf numFmtId="0" fontId="0" fillId="0" borderId="0" xfId="0" applyNumberFormat="1" applyAlignment="1">
      <alignment horizontal="left" vertical="center"/>
    </xf>
    <xf numFmtId="0" fontId="0" fillId="7" borderId="24" xfId="0" quotePrefix="1" applyFill="1" applyBorder="1" applyAlignment="1">
      <alignment horizontal="left" vertical="center"/>
    </xf>
    <xf numFmtId="0" fontId="0" fillId="7" borderId="49" xfId="0" quotePrefix="1" applyFill="1" applyBorder="1" applyAlignment="1">
      <alignment horizontal="left" vertical="center"/>
    </xf>
    <xf numFmtId="0" fontId="9" fillId="0" borderId="1" xfId="3" applyBorder="1" applyAlignment="1">
      <alignment vertical="center"/>
    </xf>
    <xf numFmtId="167" fontId="0" fillId="0" borderId="1" xfId="0" applyNumberFormat="1" applyBorder="1" applyAlignment="1">
      <alignment horizontal="left" vertical="center"/>
    </xf>
    <xf numFmtId="0" fontId="0" fillId="7" borderId="10" xfId="0" applyFill="1" applyBorder="1" applyAlignment="1">
      <alignment horizontal="left" vertical="center"/>
    </xf>
    <xf numFmtId="0" fontId="0" fillId="7" borderId="10" xfId="0" quotePrefix="1" applyFill="1" applyBorder="1" applyAlignment="1">
      <alignment horizontal="left" vertical="center"/>
    </xf>
    <xf numFmtId="0" fontId="0" fillId="0" borderId="8" xfId="0" applyFill="1" applyBorder="1"/>
    <xf numFmtId="0" fontId="0" fillId="0" borderId="8" xfId="0" applyFill="1" applyBorder="1" applyAlignment="1">
      <alignment horizontal="left" vertical="center"/>
    </xf>
    <xf numFmtId="0" fontId="5" fillId="0" borderId="8" xfId="0" applyFont="1" applyFill="1" applyBorder="1" applyAlignment="1">
      <alignment horizontal="left" vertical="center"/>
    </xf>
    <xf numFmtId="0" fontId="0" fillId="0" borderId="8" xfId="0" quotePrefix="1" applyFill="1" applyBorder="1" applyAlignment="1">
      <alignment horizontal="left" vertical="center"/>
    </xf>
    <xf numFmtId="0" fontId="0" fillId="0" borderId="7" xfId="0" applyFill="1" applyBorder="1"/>
    <xf numFmtId="0" fontId="0" fillId="0" borderId="7" xfId="0" applyFill="1" applyBorder="1" applyAlignment="1">
      <alignment horizontal="left" vertical="center"/>
    </xf>
    <xf numFmtId="0" fontId="5" fillId="0" borderId="7" xfId="0" applyFont="1" applyFill="1" applyBorder="1" applyAlignment="1">
      <alignment horizontal="left" vertical="center"/>
    </xf>
    <xf numFmtId="0" fontId="0" fillId="0" borderId="7" xfId="0" quotePrefix="1" applyFill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0" fillId="0" borderId="47" xfId="0" applyBorder="1" applyAlignment="1">
      <alignment horizontal="left" vertical="center"/>
    </xf>
    <xf numFmtId="0" fontId="0" fillId="0" borderId="50" xfId="0" applyBorder="1" applyAlignment="1">
      <alignment horizontal="left" vertical="center"/>
    </xf>
    <xf numFmtId="0" fontId="9" fillId="0" borderId="0" xfId="3" applyAlignment="1">
      <alignment vertical="center"/>
    </xf>
    <xf numFmtId="0" fontId="9" fillId="0" borderId="0" xfId="3" applyBorder="1" applyAlignment="1">
      <alignment vertical="center"/>
    </xf>
    <xf numFmtId="0" fontId="0" fillId="0" borderId="0" xfId="0" applyAlignment="1">
      <alignment horizontal="right"/>
    </xf>
    <xf numFmtId="0" fontId="0" fillId="0" borderId="39" xfId="0" applyFill="1" applyBorder="1"/>
    <xf numFmtId="0" fontId="0" fillId="0" borderId="45" xfId="0" applyBorder="1"/>
    <xf numFmtId="9" fontId="0" fillId="0" borderId="51" xfId="1" applyFont="1" applyBorder="1"/>
    <xf numFmtId="9" fontId="0" fillId="0" borderId="52" xfId="1" applyFont="1" applyBorder="1"/>
    <xf numFmtId="9" fontId="0" fillId="0" borderId="53" xfId="1" applyFont="1" applyBorder="1"/>
    <xf numFmtId="0" fontId="0" fillId="0" borderId="3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30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</cellXfs>
  <cellStyles count="4">
    <cellStyle name="Comma" xfId="2" builtinId="3"/>
    <cellStyle name="Hyperlink" xfId="3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CCFF"/>
      <color rgb="FFCCECFF"/>
      <color rgb="FFFFFFCC"/>
      <color rgb="FFFF99FF"/>
      <color rgb="FFF62A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07483-977E-A24B-B7F0-CD0EFF5B202B}">
  <dimension ref="A1:J707"/>
  <sheetViews>
    <sheetView topLeftCell="D1" zoomScale="151" zoomScaleNormal="151" workbookViewId="0">
      <pane ySplit="1" topLeftCell="A156" activePane="bottomLeft" state="frozen"/>
      <selection pane="bottomLeft" activeCell="H345" sqref="H1:H345"/>
    </sheetView>
  </sheetViews>
  <sheetFormatPr baseColWidth="10" defaultColWidth="11.5" defaultRowHeight="15" x14ac:dyDescent="0.2"/>
  <cols>
    <col min="1" max="1" width="11.5" style="10" customWidth="1"/>
    <col min="2" max="2" width="10" style="11" customWidth="1"/>
    <col min="3" max="3" width="19.33203125" style="10" customWidth="1"/>
    <col min="4" max="4" width="21.6640625" style="11" customWidth="1"/>
    <col min="5" max="5" width="23.5" style="11" customWidth="1"/>
    <col min="6" max="6" width="25" style="11" customWidth="1"/>
    <col min="7" max="7" width="50.33203125" style="11" customWidth="1"/>
    <col min="8" max="8" width="56.5" style="11" customWidth="1"/>
    <col min="9" max="10" width="11.5" style="10"/>
    <col min="11" max="16384" width="11.5" style="11"/>
  </cols>
  <sheetData>
    <row r="1" spans="1:10" ht="49.5" customHeight="1" thickBot="1" x14ac:dyDescent="0.25">
      <c r="A1" s="1" t="s">
        <v>1</v>
      </c>
      <c r="B1" s="2" t="s">
        <v>0</v>
      </c>
      <c r="C1" s="7" t="s">
        <v>203</v>
      </c>
      <c r="D1" s="4" t="s">
        <v>38</v>
      </c>
      <c r="E1" s="6" t="s">
        <v>91</v>
      </c>
      <c r="F1" s="5" t="s">
        <v>90</v>
      </c>
      <c r="G1" s="3" t="s">
        <v>2</v>
      </c>
      <c r="H1" s="16" t="s">
        <v>341</v>
      </c>
      <c r="I1" s="16" t="s">
        <v>340</v>
      </c>
      <c r="J1" s="11"/>
    </row>
    <row r="2" spans="1:10" x14ac:dyDescent="0.2">
      <c r="A2" s="8">
        <v>43467</v>
      </c>
      <c r="B2" s="12" t="s">
        <v>3</v>
      </c>
      <c r="C2" s="9">
        <v>3327</v>
      </c>
      <c r="D2" s="12" t="s">
        <v>79</v>
      </c>
      <c r="E2" s="12" t="s">
        <v>4</v>
      </c>
      <c r="F2" s="12" t="s">
        <v>4</v>
      </c>
      <c r="G2" s="12" t="s">
        <v>434</v>
      </c>
      <c r="H2" s="9">
        <v>22</v>
      </c>
      <c r="I2" s="9">
        <v>26</v>
      </c>
      <c r="J2" s="11"/>
    </row>
    <row r="3" spans="1:10" x14ac:dyDescent="0.2">
      <c r="A3" s="8">
        <v>43467</v>
      </c>
      <c r="B3" s="12" t="s">
        <v>3</v>
      </c>
      <c r="C3" s="9">
        <v>8214</v>
      </c>
      <c r="D3" s="12" t="s">
        <v>64</v>
      </c>
      <c r="E3" s="12" t="s">
        <v>106</v>
      </c>
      <c r="F3" s="12" t="s">
        <v>4</v>
      </c>
      <c r="G3" s="12" t="s">
        <v>864</v>
      </c>
      <c r="H3" s="9">
        <v>25</v>
      </c>
      <c r="I3" s="9">
        <v>18</v>
      </c>
      <c r="J3" s="11"/>
    </row>
    <row r="4" spans="1:10" x14ac:dyDescent="0.2">
      <c r="A4" s="8">
        <v>43467</v>
      </c>
      <c r="B4" s="12" t="s">
        <v>3</v>
      </c>
      <c r="C4" s="9">
        <v>5886</v>
      </c>
      <c r="D4" s="12" t="s">
        <v>261</v>
      </c>
      <c r="E4" s="12" t="s">
        <v>6</v>
      </c>
      <c r="F4" s="12" t="s">
        <v>15</v>
      </c>
      <c r="G4" s="12" t="s">
        <v>172</v>
      </c>
      <c r="H4" s="9">
        <v>25</v>
      </c>
      <c r="I4" s="9">
        <v>28</v>
      </c>
      <c r="J4" s="11"/>
    </row>
    <row r="5" spans="1:10" x14ac:dyDescent="0.2">
      <c r="A5" s="8">
        <v>43467</v>
      </c>
      <c r="B5" s="12" t="s">
        <v>3</v>
      </c>
      <c r="C5" s="9">
        <v>3872</v>
      </c>
      <c r="D5" s="12" t="s">
        <v>116</v>
      </c>
      <c r="E5" s="12" t="s">
        <v>4</v>
      </c>
      <c r="F5" s="12" t="s">
        <v>4</v>
      </c>
      <c r="G5" s="12" t="s">
        <v>865</v>
      </c>
      <c r="H5" s="9">
        <v>14</v>
      </c>
      <c r="I5" s="9">
        <v>13</v>
      </c>
      <c r="J5" s="11"/>
    </row>
    <row r="6" spans="1:10" x14ac:dyDescent="0.2">
      <c r="A6" s="8">
        <v>43467</v>
      </c>
      <c r="B6" s="12" t="s">
        <v>6</v>
      </c>
      <c r="C6" s="9">
        <v>57570</v>
      </c>
      <c r="D6" s="12" t="s">
        <v>139</v>
      </c>
      <c r="E6" s="12" t="s">
        <v>6</v>
      </c>
      <c r="F6" s="12" t="s">
        <v>6</v>
      </c>
      <c r="G6" s="12" t="s">
        <v>172</v>
      </c>
      <c r="H6" s="9">
        <v>34</v>
      </c>
      <c r="I6" s="9">
        <v>40</v>
      </c>
      <c r="J6" s="11"/>
    </row>
    <row r="7" spans="1:10" x14ac:dyDescent="0.2">
      <c r="A7" s="8">
        <v>43467</v>
      </c>
      <c r="B7" s="12" t="s">
        <v>3</v>
      </c>
      <c r="C7" s="9">
        <v>2117</v>
      </c>
      <c r="D7" s="12" t="s">
        <v>92</v>
      </c>
      <c r="E7" s="12" t="s">
        <v>6</v>
      </c>
      <c r="F7" s="12" t="s">
        <v>6</v>
      </c>
      <c r="G7" s="12" t="s">
        <v>23</v>
      </c>
      <c r="H7" s="9">
        <v>21</v>
      </c>
      <c r="I7" s="9" t="s">
        <v>428</v>
      </c>
      <c r="J7" s="11"/>
    </row>
    <row r="8" spans="1:10" x14ac:dyDescent="0.2">
      <c r="A8" s="8">
        <v>43467</v>
      </c>
      <c r="B8" s="12" t="s">
        <v>6</v>
      </c>
      <c r="C8" s="9">
        <v>57445</v>
      </c>
      <c r="D8" s="12" t="s">
        <v>435</v>
      </c>
      <c r="E8" s="12" t="s">
        <v>6</v>
      </c>
      <c r="F8" s="12" t="s">
        <v>6</v>
      </c>
      <c r="G8" s="12" t="s">
        <v>23</v>
      </c>
      <c r="H8" s="9">
        <v>112</v>
      </c>
      <c r="I8" s="9">
        <v>191</v>
      </c>
      <c r="J8" s="11"/>
    </row>
    <row r="9" spans="1:10" x14ac:dyDescent="0.2">
      <c r="A9" s="8">
        <v>43467</v>
      </c>
      <c r="B9" s="12" t="s">
        <v>3</v>
      </c>
      <c r="C9" s="9">
        <v>6166</v>
      </c>
      <c r="D9" s="12" t="s">
        <v>436</v>
      </c>
      <c r="E9" s="12" t="s">
        <v>4</v>
      </c>
      <c r="F9" s="12" t="s">
        <v>4</v>
      </c>
      <c r="G9" s="12" t="s">
        <v>437</v>
      </c>
      <c r="H9" s="9">
        <v>31</v>
      </c>
      <c r="I9" s="9">
        <v>41</v>
      </c>
      <c r="J9" s="11"/>
    </row>
    <row r="10" spans="1:10" x14ac:dyDescent="0.2">
      <c r="A10" s="8">
        <v>43467</v>
      </c>
      <c r="B10" s="12" t="s">
        <v>3</v>
      </c>
      <c r="C10" s="9">
        <v>8365</v>
      </c>
      <c r="D10" s="12" t="s">
        <v>72</v>
      </c>
      <c r="E10" s="12" t="s">
        <v>4</v>
      </c>
      <c r="F10" s="12" t="s">
        <v>4</v>
      </c>
      <c r="G10" s="12" t="s">
        <v>177</v>
      </c>
      <c r="H10" s="9">
        <v>25</v>
      </c>
      <c r="I10" s="9">
        <v>18</v>
      </c>
      <c r="J10" s="11"/>
    </row>
    <row r="11" spans="1:10" x14ac:dyDescent="0.2">
      <c r="A11" s="8">
        <v>43467</v>
      </c>
      <c r="B11" s="12" t="s">
        <v>3</v>
      </c>
      <c r="C11" s="9">
        <v>9370</v>
      </c>
      <c r="D11" s="12" t="s">
        <v>88</v>
      </c>
      <c r="E11" s="12" t="s">
        <v>4</v>
      </c>
      <c r="F11" s="12" t="s">
        <v>4</v>
      </c>
      <c r="G11" s="12" t="s">
        <v>23</v>
      </c>
      <c r="H11" s="9">
        <v>48</v>
      </c>
      <c r="I11" s="9">
        <v>69</v>
      </c>
      <c r="J11" s="11"/>
    </row>
    <row r="12" spans="1:10" x14ac:dyDescent="0.2">
      <c r="A12" s="8">
        <v>43467</v>
      </c>
      <c r="B12" s="12" t="s">
        <v>3</v>
      </c>
      <c r="C12" s="9">
        <v>5451</v>
      </c>
      <c r="D12" s="12" t="s">
        <v>438</v>
      </c>
      <c r="E12" s="12" t="s">
        <v>4</v>
      </c>
      <c r="F12" s="12" t="s">
        <v>4</v>
      </c>
      <c r="G12" s="12" t="s">
        <v>865</v>
      </c>
      <c r="H12" s="9">
        <v>35</v>
      </c>
      <c r="I12" s="9">
        <v>43</v>
      </c>
      <c r="J12" s="11"/>
    </row>
    <row r="13" spans="1:10" x14ac:dyDescent="0.2">
      <c r="A13" s="8">
        <v>43467</v>
      </c>
      <c r="B13" s="12" t="s">
        <v>3</v>
      </c>
      <c r="C13" s="9">
        <v>8540</v>
      </c>
      <c r="D13" s="12" t="s">
        <v>439</v>
      </c>
      <c r="E13" s="12" t="s">
        <v>106</v>
      </c>
      <c r="F13" s="12" t="s">
        <v>184</v>
      </c>
      <c r="G13" s="12" t="s">
        <v>440</v>
      </c>
      <c r="H13" s="9">
        <v>46</v>
      </c>
      <c r="I13" s="9">
        <v>36</v>
      </c>
      <c r="J13" s="11"/>
    </row>
    <row r="14" spans="1:10" x14ac:dyDescent="0.2">
      <c r="A14" s="8">
        <v>43467</v>
      </c>
      <c r="B14" s="12" t="s">
        <v>3</v>
      </c>
      <c r="C14" s="9">
        <v>1309</v>
      </c>
      <c r="D14" s="12" t="s">
        <v>92</v>
      </c>
      <c r="E14" s="12" t="s">
        <v>169</v>
      </c>
      <c r="F14" s="12" t="s">
        <v>5</v>
      </c>
      <c r="G14" s="12" t="s">
        <v>441</v>
      </c>
      <c r="H14" s="9">
        <v>21</v>
      </c>
      <c r="I14" s="9" t="s">
        <v>428</v>
      </c>
      <c r="J14" s="11"/>
    </row>
    <row r="15" spans="1:10" x14ac:dyDescent="0.2">
      <c r="A15" s="8">
        <v>43467</v>
      </c>
      <c r="B15" s="12" t="s">
        <v>14</v>
      </c>
      <c r="C15" s="9">
        <v>6730</v>
      </c>
      <c r="D15" s="12" t="s">
        <v>267</v>
      </c>
      <c r="E15" s="12" t="s">
        <v>6</v>
      </c>
      <c r="F15" s="12" t="s">
        <v>6</v>
      </c>
      <c r="G15" s="12" t="s">
        <v>865</v>
      </c>
      <c r="H15" s="9">
        <v>21</v>
      </c>
      <c r="I15" s="9" t="s">
        <v>428</v>
      </c>
      <c r="J15" s="11"/>
    </row>
    <row r="16" spans="1:10" x14ac:dyDescent="0.2">
      <c r="A16" s="8">
        <v>43467</v>
      </c>
      <c r="B16" s="12" t="s">
        <v>3</v>
      </c>
      <c r="C16" s="9">
        <v>6835</v>
      </c>
      <c r="D16" s="12" t="s">
        <v>442</v>
      </c>
      <c r="E16" s="12" t="s">
        <v>4</v>
      </c>
      <c r="F16" s="12" t="s">
        <v>4</v>
      </c>
      <c r="G16" s="12" t="s">
        <v>177</v>
      </c>
      <c r="H16" s="9">
        <v>43</v>
      </c>
      <c r="I16" s="9">
        <v>54</v>
      </c>
      <c r="J16" s="11"/>
    </row>
    <row r="17" spans="1:10" x14ac:dyDescent="0.2">
      <c r="A17" s="8">
        <v>43467</v>
      </c>
      <c r="B17" s="12" t="s">
        <v>3</v>
      </c>
      <c r="C17" s="9">
        <v>7248</v>
      </c>
      <c r="D17" s="12" t="s">
        <v>120</v>
      </c>
      <c r="E17" s="12" t="s">
        <v>36</v>
      </c>
      <c r="F17" s="12" t="s">
        <v>26</v>
      </c>
      <c r="G17" s="12" t="s">
        <v>177</v>
      </c>
      <c r="H17" s="9">
        <v>32</v>
      </c>
      <c r="I17" s="9">
        <v>34</v>
      </c>
      <c r="J17" s="11"/>
    </row>
    <row r="18" spans="1:10" x14ac:dyDescent="0.2">
      <c r="A18" s="8">
        <v>43467</v>
      </c>
      <c r="B18" s="12" t="s">
        <v>14</v>
      </c>
      <c r="C18" s="9">
        <v>6700</v>
      </c>
      <c r="D18" s="12" t="s">
        <v>127</v>
      </c>
      <c r="E18" s="12" t="s">
        <v>6</v>
      </c>
      <c r="F18" s="12" t="s">
        <v>15</v>
      </c>
      <c r="G18" s="12" t="s">
        <v>23</v>
      </c>
      <c r="H18" s="9">
        <v>35</v>
      </c>
      <c r="I18" s="9">
        <v>25</v>
      </c>
      <c r="J18" s="11"/>
    </row>
    <row r="19" spans="1:10" x14ac:dyDescent="0.2">
      <c r="A19" s="8">
        <v>43467</v>
      </c>
      <c r="B19" s="12" t="s">
        <v>6</v>
      </c>
      <c r="C19" s="9">
        <v>57180</v>
      </c>
      <c r="D19" s="12" t="s">
        <v>215</v>
      </c>
      <c r="E19" s="12" t="s">
        <v>6</v>
      </c>
      <c r="F19" s="12" t="s">
        <v>15</v>
      </c>
      <c r="G19" s="12" t="s">
        <v>177</v>
      </c>
      <c r="H19" s="9">
        <v>33</v>
      </c>
      <c r="I19" s="9">
        <v>39</v>
      </c>
      <c r="J19" s="11"/>
    </row>
    <row r="20" spans="1:10" x14ac:dyDescent="0.2">
      <c r="A20" s="8">
        <v>43467</v>
      </c>
      <c r="B20" s="12" t="s">
        <v>5</v>
      </c>
      <c r="C20" s="9">
        <v>76275</v>
      </c>
      <c r="D20" s="12" t="s">
        <v>443</v>
      </c>
      <c r="E20" s="12" t="s">
        <v>5</v>
      </c>
      <c r="F20" s="12" t="s">
        <v>15</v>
      </c>
      <c r="G20" s="12" t="s">
        <v>172</v>
      </c>
      <c r="H20" s="9">
        <v>153</v>
      </c>
      <c r="I20" s="9">
        <v>246</v>
      </c>
      <c r="J20" s="11"/>
    </row>
    <row r="21" spans="1:10" x14ac:dyDescent="0.2">
      <c r="A21" s="8">
        <v>43467</v>
      </c>
      <c r="B21" s="12" t="s">
        <v>5</v>
      </c>
      <c r="C21" s="9">
        <v>47143</v>
      </c>
      <c r="D21" s="12" t="s">
        <v>302</v>
      </c>
      <c r="E21" s="12" t="s">
        <v>5</v>
      </c>
      <c r="F21" s="12" t="s">
        <v>5</v>
      </c>
      <c r="G21" s="12" t="s">
        <v>866</v>
      </c>
      <c r="H21" s="9">
        <v>202</v>
      </c>
      <c r="I21" s="9">
        <v>321</v>
      </c>
      <c r="J21" s="11"/>
    </row>
    <row r="22" spans="1:10" x14ac:dyDescent="0.2">
      <c r="A22" s="8">
        <v>43467</v>
      </c>
      <c r="B22" s="12" t="s">
        <v>6</v>
      </c>
      <c r="C22" s="9">
        <v>57100</v>
      </c>
      <c r="D22" s="12" t="s">
        <v>141</v>
      </c>
      <c r="E22" s="12" t="s">
        <v>6</v>
      </c>
      <c r="F22" s="12" t="s">
        <v>6</v>
      </c>
      <c r="G22" s="12" t="s">
        <v>867</v>
      </c>
      <c r="H22" s="9">
        <v>40</v>
      </c>
      <c r="I22" s="9">
        <v>45</v>
      </c>
      <c r="J22" s="11"/>
    </row>
    <row r="23" spans="1:10" x14ac:dyDescent="0.2">
      <c r="A23" s="8">
        <v>43467</v>
      </c>
      <c r="B23" s="12" t="s">
        <v>14</v>
      </c>
      <c r="C23" s="9">
        <v>9308</v>
      </c>
      <c r="D23" s="12" t="s">
        <v>299</v>
      </c>
      <c r="E23" s="12" t="s">
        <v>15</v>
      </c>
      <c r="F23" s="12" t="s">
        <v>15</v>
      </c>
      <c r="G23" s="12" t="s">
        <v>23</v>
      </c>
      <c r="H23" s="9"/>
      <c r="I23" s="9"/>
      <c r="J23" s="11"/>
    </row>
    <row r="24" spans="1:10" x14ac:dyDescent="0.2">
      <c r="A24" s="8">
        <v>43467</v>
      </c>
      <c r="B24" s="12" t="s">
        <v>3</v>
      </c>
      <c r="C24" s="9">
        <v>5690</v>
      </c>
      <c r="D24" s="12" t="s">
        <v>286</v>
      </c>
      <c r="E24" s="12" t="s">
        <v>4</v>
      </c>
      <c r="F24" s="12" t="s">
        <v>4</v>
      </c>
      <c r="G24" s="12" t="s">
        <v>23</v>
      </c>
      <c r="H24" s="9">
        <v>10</v>
      </c>
      <c r="I24" s="9" t="s">
        <v>401</v>
      </c>
      <c r="J24" s="11"/>
    </row>
    <row r="25" spans="1:10" x14ac:dyDescent="0.2">
      <c r="A25" s="8">
        <v>43467</v>
      </c>
      <c r="B25" s="12" t="s">
        <v>14</v>
      </c>
      <c r="C25" s="9">
        <v>6740</v>
      </c>
      <c r="D25" s="12" t="s">
        <v>181</v>
      </c>
      <c r="E25" s="12" t="s">
        <v>6</v>
      </c>
      <c r="F25" s="12" t="s">
        <v>6</v>
      </c>
      <c r="G25" s="12" t="s">
        <v>867</v>
      </c>
      <c r="H25" s="9">
        <v>39</v>
      </c>
      <c r="I25" s="9">
        <v>39</v>
      </c>
      <c r="J25" s="11"/>
    </row>
    <row r="26" spans="1:10" x14ac:dyDescent="0.2">
      <c r="A26" s="8">
        <v>43467</v>
      </c>
      <c r="B26" s="12" t="s">
        <v>3</v>
      </c>
      <c r="C26" s="9">
        <v>6251</v>
      </c>
      <c r="D26" s="12" t="s">
        <v>332</v>
      </c>
      <c r="E26" s="12" t="s">
        <v>4</v>
      </c>
      <c r="F26" s="12" t="s">
        <v>4</v>
      </c>
      <c r="G26" s="12" t="s">
        <v>868</v>
      </c>
      <c r="H26" s="9">
        <v>44</v>
      </c>
      <c r="I26" s="9">
        <v>56</v>
      </c>
      <c r="J26" s="11"/>
    </row>
    <row r="27" spans="1:10" x14ac:dyDescent="0.2">
      <c r="A27" s="8">
        <v>43467</v>
      </c>
      <c r="B27" s="12" t="s">
        <v>14</v>
      </c>
      <c r="C27" s="9">
        <v>6700</v>
      </c>
      <c r="D27" s="12" t="s">
        <v>127</v>
      </c>
      <c r="E27" s="12" t="s">
        <v>6</v>
      </c>
      <c r="F27" s="12" t="s">
        <v>6</v>
      </c>
      <c r="G27" s="12" t="s">
        <v>865</v>
      </c>
      <c r="H27" s="9">
        <v>35</v>
      </c>
      <c r="I27" s="9">
        <v>25</v>
      </c>
      <c r="J27" s="11"/>
    </row>
    <row r="28" spans="1:10" x14ac:dyDescent="0.2">
      <c r="A28" s="8">
        <v>43467</v>
      </c>
      <c r="B28" s="12" t="s">
        <v>3</v>
      </c>
      <c r="C28" s="9">
        <v>1420</v>
      </c>
      <c r="D28" s="12" t="s">
        <v>92</v>
      </c>
      <c r="E28" s="12" t="s">
        <v>15</v>
      </c>
      <c r="F28" s="12" t="s">
        <v>6</v>
      </c>
      <c r="G28" s="12" t="s">
        <v>172</v>
      </c>
      <c r="H28" s="9">
        <v>21</v>
      </c>
      <c r="I28" s="9" t="s">
        <v>428</v>
      </c>
      <c r="J28" s="11"/>
    </row>
    <row r="29" spans="1:10" x14ac:dyDescent="0.2">
      <c r="A29" s="8">
        <v>43467</v>
      </c>
      <c r="B29" s="12" t="s">
        <v>3</v>
      </c>
      <c r="C29" s="9">
        <v>2324</v>
      </c>
      <c r="D29" s="12" t="s">
        <v>77</v>
      </c>
      <c r="E29" s="12" t="s">
        <v>4</v>
      </c>
      <c r="F29" s="12" t="s">
        <v>4</v>
      </c>
      <c r="G29" s="12" t="s">
        <v>37</v>
      </c>
      <c r="H29" s="9">
        <v>22</v>
      </c>
      <c r="I29" s="9">
        <v>26</v>
      </c>
      <c r="J29" s="11"/>
    </row>
    <row r="30" spans="1:10" x14ac:dyDescent="0.2">
      <c r="A30" s="8">
        <v>43467</v>
      </c>
      <c r="B30" s="12" t="s">
        <v>3</v>
      </c>
      <c r="C30" s="9">
        <v>9168</v>
      </c>
      <c r="D30" s="12" t="s">
        <v>191</v>
      </c>
      <c r="E30" s="12" t="s">
        <v>4</v>
      </c>
      <c r="F30" s="12" t="s">
        <v>4</v>
      </c>
      <c r="G30" s="12" t="s">
        <v>37</v>
      </c>
      <c r="H30" s="9">
        <v>50</v>
      </c>
      <c r="I30" s="9">
        <v>66</v>
      </c>
      <c r="J30" s="11"/>
    </row>
    <row r="31" spans="1:10" x14ac:dyDescent="0.2">
      <c r="A31" s="8">
        <v>43467</v>
      </c>
      <c r="B31" s="12" t="s">
        <v>3</v>
      </c>
      <c r="C31" s="9">
        <v>4564</v>
      </c>
      <c r="D31" s="12" t="s">
        <v>40</v>
      </c>
      <c r="E31" s="12" t="s">
        <v>4</v>
      </c>
      <c r="F31" s="12" t="s">
        <v>6</v>
      </c>
      <c r="G31" s="12" t="s">
        <v>867</v>
      </c>
      <c r="H31" s="9">
        <v>0</v>
      </c>
      <c r="I31" s="9">
        <v>0</v>
      </c>
      <c r="J31" s="11"/>
    </row>
    <row r="32" spans="1:10" x14ac:dyDescent="0.2">
      <c r="A32" s="8">
        <v>43467</v>
      </c>
      <c r="B32" s="12" t="s">
        <v>14</v>
      </c>
      <c r="C32" s="9">
        <v>1320</v>
      </c>
      <c r="D32" s="12" t="s">
        <v>250</v>
      </c>
      <c r="E32" s="12" t="s">
        <v>6</v>
      </c>
      <c r="F32" s="12" t="s">
        <v>6</v>
      </c>
      <c r="G32" s="12" t="s">
        <v>865</v>
      </c>
      <c r="H32" s="9">
        <v>143</v>
      </c>
      <c r="I32" s="9">
        <v>208</v>
      </c>
      <c r="J32" s="11"/>
    </row>
    <row r="33" spans="1:10" x14ac:dyDescent="0.2">
      <c r="A33" s="8">
        <v>43467</v>
      </c>
      <c r="B33" s="12" t="s">
        <v>3</v>
      </c>
      <c r="C33" s="9">
        <v>3385</v>
      </c>
      <c r="D33" s="12" t="s">
        <v>195</v>
      </c>
      <c r="E33" s="12" t="s">
        <v>4</v>
      </c>
      <c r="F33" s="12" t="s">
        <v>4</v>
      </c>
      <c r="G33" s="12" t="s">
        <v>172</v>
      </c>
      <c r="H33" s="9">
        <v>16</v>
      </c>
      <c r="I33" s="9">
        <v>17</v>
      </c>
      <c r="J33" s="11"/>
    </row>
    <row r="34" spans="1:10" x14ac:dyDescent="0.2">
      <c r="A34" s="8">
        <v>43467</v>
      </c>
      <c r="B34" s="12" t="s">
        <v>3</v>
      </c>
      <c r="C34" s="9">
        <v>7554</v>
      </c>
      <c r="D34" s="12" t="s">
        <v>162</v>
      </c>
      <c r="E34" s="12" t="s">
        <v>4</v>
      </c>
      <c r="F34" s="12" t="s">
        <v>4</v>
      </c>
      <c r="G34" s="12" t="s">
        <v>177</v>
      </c>
      <c r="H34" s="9">
        <v>39</v>
      </c>
      <c r="I34" s="9">
        <v>49</v>
      </c>
      <c r="J34" s="11"/>
    </row>
    <row r="35" spans="1:10" x14ac:dyDescent="0.2">
      <c r="A35" s="8">
        <v>43467</v>
      </c>
      <c r="B35" s="12" t="s">
        <v>14</v>
      </c>
      <c r="C35" s="9">
        <v>6769</v>
      </c>
      <c r="D35" s="12" t="s">
        <v>257</v>
      </c>
      <c r="E35" s="12" t="s">
        <v>6</v>
      </c>
      <c r="F35" s="12" t="s">
        <v>15</v>
      </c>
      <c r="G35" s="12" t="s">
        <v>172</v>
      </c>
      <c r="H35" s="9">
        <v>46</v>
      </c>
      <c r="I35" s="9">
        <v>33</v>
      </c>
      <c r="J35" s="11"/>
    </row>
    <row r="36" spans="1:10" x14ac:dyDescent="0.2">
      <c r="A36" s="8">
        <v>43467</v>
      </c>
      <c r="B36" s="12" t="s">
        <v>3</v>
      </c>
      <c r="C36" s="9">
        <v>3414</v>
      </c>
      <c r="D36" s="12" t="s">
        <v>67</v>
      </c>
      <c r="E36" s="12" t="s">
        <v>4</v>
      </c>
      <c r="F36" s="12" t="s">
        <v>4</v>
      </c>
      <c r="G36" s="12" t="s">
        <v>177</v>
      </c>
      <c r="H36" s="9">
        <v>23</v>
      </c>
      <c r="I36" s="9">
        <v>20</v>
      </c>
      <c r="J36" s="11"/>
    </row>
    <row r="37" spans="1:10" x14ac:dyDescent="0.2">
      <c r="A37" s="8">
        <v>43467</v>
      </c>
      <c r="B37" s="12" t="s">
        <v>6</v>
      </c>
      <c r="C37" s="9">
        <v>54520</v>
      </c>
      <c r="D37" s="12" t="s">
        <v>444</v>
      </c>
      <c r="E37" s="12" t="s">
        <v>6</v>
      </c>
      <c r="F37" s="12" t="s">
        <v>6</v>
      </c>
      <c r="G37" s="12" t="s">
        <v>23</v>
      </c>
      <c r="H37" s="9">
        <v>168</v>
      </c>
      <c r="I37" s="9">
        <v>255</v>
      </c>
      <c r="J37" s="11"/>
    </row>
    <row r="38" spans="1:10" x14ac:dyDescent="0.2">
      <c r="A38" s="8">
        <v>43467</v>
      </c>
      <c r="B38" s="12" t="s">
        <v>14</v>
      </c>
      <c r="C38" s="9">
        <v>6781</v>
      </c>
      <c r="D38" s="12" t="s">
        <v>142</v>
      </c>
      <c r="E38" s="12" t="s">
        <v>6</v>
      </c>
      <c r="F38" s="12" t="s">
        <v>6</v>
      </c>
      <c r="G38" s="12" t="s">
        <v>172</v>
      </c>
      <c r="H38" s="9">
        <v>22</v>
      </c>
      <c r="I38" s="9">
        <v>13</v>
      </c>
      <c r="J38" s="11"/>
    </row>
    <row r="39" spans="1:10" x14ac:dyDescent="0.2">
      <c r="A39" s="8">
        <v>43467</v>
      </c>
      <c r="B39" s="12" t="s">
        <v>6</v>
      </c>
      <c r="C39" s="9">
        <v>88230</v>
      </c>
      <c r="D39" s="12" t="s">
        <v>445</v>
      </c>
      <c r="E39" s="12" t="s">
        <v>6</v>
      </c>
      <c r="F39" s="12" t="s">
        <v>6</v>
      </c>
      <c r="G39" s="12" t="s">
        <v>177</v>
      </c>
      <c r="H39" s="9">
        <v>148</v>
      </c>
      <c r="I39" s="9">
        <v>219</v>
      </c>
      <c r="J39" s="11"/>
    </row>
    <row r="40" spans="1:10" x14ac:dyDescent="0.2">
      <c r="A40" s="8">
        <v>43467</v>
      </c>
      <c r="B40" s="12" t="s">
        <v>6</v>
      </c>
      <c r="C40" s="9">
        <v>57380</v>
      </c>
      <c r="D40" s="12" t="s">
        <v>446</v>
      </c>
      <c r="E40" s="12" t="s">
        <v>6</v>
      </c>
      <c r="F40" s="12" t="s">
        <v>6</v>
      </c>
      <c r="G40" s="12" t="s">
        <v>869</v>
      </c>
      <c r="H40" s="9">
        <v>77</v>
      </c>
      <c r="I40" s="9">
        <v>100</v>
      </c>
      <c r="J40" s="11"/>
    </row>
    <row r="41" spans="1:10" x14ac:dyDescent="0.2">
      <c r="A41" s="8">
        <v>43467</v>
      </c>
      <c r="B41" s="12" t="s">
        <v>3</v>
      </c>
      <c r="C41" s="9">
        <v>8248</v>
      </c>
      <c r="D41" s="12" t="s">
        <v>64</v>
      </c>
      <c r="E41" s="12" t="s">
        <v>4</v>
      </c>
      <c r="F41" s="12" t="s">
        <v>4</v>
      </c>
      <c r="G41" s="12" t="s">
        <v>864</v>
      </c>
      <c r="H41" s="9">
        <v>28</v>
      </c>
      <c r="I41" s="9">
        <v>18</v>
      </c>
      <c r="J41" s="11"/>
    </row>
    <row r="42" spans="1:10" x14ac:dyDescent="0.2">
      <c r="A42" s="8">
        <v>43467</v>
      </c>
      <c r="B42" s="12" t="s">
        <v>3</v>
      </c>
      <c r="C42" s="9">
        <v>4058</v>
      </c>
      <c r="D42" s="12" t="s">
        <v>432</v>
      </c>
      <c r="E42" s="12" t="s">
        <v>4</v>
      </c>
      <c r="F42" s="12" t="s">
        <v>4</v>
      </c>
      <c r="G42" s="12" t="s">
        <v>310</v>
      </c>
      <c r="H42" s="9">
        <v>17</v>
      </c>
      <c r="I42" s="9">
        <v>10</v>
      </c>
      <c r="J42" s="11"/>
    </row>
    <row r="43" spans="1:10" x14ac:dyDescent="0.2">
      <c r="A43" s="8">
        <v>43467</v>
      </c>
      <c r="B43" s="12" t="s">
        <v>6</v>
      </c>
      <c r="C43" s="9">
        <v>51500</v>
      </c>
      <c r="D43" s="12" t="s">
        <v>448</v>
      </c>
      <c r="E43" s="12" t="s">
        <v>6</v>
      </c>
      <c r="F43" s="12" t="s">
        <v>6</v>
      </c>
      <c r="G43" s="12" t="s">
        <v>449</v>
      </c>
      <c r="H43" s="9">
        <v>133</v>
      </c>
      <c r="I43" s="9">
        <v>200</v>
      </c>
      <c r="J43" s="11"/>
    </row>
    <row r="44" spans="1:10" x14ac:dyDescent="0.2">
      <c r="A44" s="8">
        <v>43468</v>
      </c>
      <c r="B44" s="12" t="s">
        <v>3</v>
      </c>
      <c r="C44" s="9">
        <v>7307</v>
      </c>
      <c r="D44" s="12" t="s">
        <v>39</v>
      </c>
      <c r="E44" s="12" t="s">
        <v>5</v>
      </c>
      <c r="F44" s="12" t="s">
        <v>4</v>
      </c>
      <c r="G44" s="12" t="s">
        <v>23</v>
      </c>
      <c r="H44" s="9">
        <v>30</v>
      </c>
      <c r="I44" s="9">
        <v>35</v>
      </c>
      <c r="J44" s="11"/>
    </row>
    <row r="45" spans="1:10" x14ac:dyDescent="0.2">
      <c r="A45" s="8">
        <v>43468</v>
      </c>
      <c r="B45" s="12" t="s">
        <v>3</v>
      </c>
      <c r="C45" s="9">
        <v>9189</v>
      </c>
      <c r="D45" s="12" t="s">
        <v>51</v>
      </c>
      <c r="E45" s="12" t="s">
        <v>4</v>
      </c>
      <c r="F45" s="12" t="s">
        <v>4</v>
      </c>
      <c r="G45" s="12" t="s">
        <v>152</v>
      </c>
      <c r="H45" s="9">
        <v>45</v>
      </c>
      <c r="I45" s="9">
        <v>61</v>
      </c>
      <c r="J45" s="11"/>
    </row>
    <row r="46" spans="1:10" x14ac:dyDescent="0.2">
      <c r="A46" s="8">
        <v>43468</v>
      </c>
      <c r="B46" s="12" t="s">
        <v>14</v>
      </c>
      <c r="C46" s="9">
        <v>6700</v>
      </c>
      <c r="D46" s="12" t="s">
        <v>127</v>
      </c>
      <c r="E46" s="12" t="s">
        <v>6</v>
      </c>
      <c r="F46" s="12" t="s">
        <v>6</v>
      </c>
      <c r="G46" s="12" t="s">
        <v>177</v>
      </c>
      <c r="H46" s="9">
        <v>34</v>
      </c>
      <c r="I46" s="9">
        <v>26</v>
      </c>
      <c r="J46" s="11"/>
    </row>
    <row r="47" spans="1:10" x14ac:dyDescent="0.2">
      <c r="A47" s="8">
        <v>43468</v>
      </c>
      <c r="B47" s="12" t="s">
        <v>3</v>
      </c>
      <c r="C47" s="9">
        <v>5340</v>
      </c>
      <c r="D47" s="12" t="s">
        <v>122</v>
      </c>
      <c r="E47" s="12" t="s">
        <v>4</v>
      </c>
      <c r="F47" s="12" t="s">
        <v>4</v>
      </c>
      <c r="G47" s="12" t="s">
        <v>37</v>
      </c>
      <c r="H47" s="9">
        <v>30</v>
      </c>
      <c r="I47" s="9">
        <v>37</v>
      </c>
      <c r="J47" s="11"/>
    </row>
    <row r="48" spans="1:10" x14ac:dyDescent="0.2">
      <c r="A48" s="8">
        <v>43468</v>
      </c>
      <c r="B48" s="12" t="s">
        <v>3</v>
      </c>
      <c r="C48" s="9">
        <v>6142</v>
      </c>
      <c r="D48" s="12" t="s">
        <v>48</v>
      </c>
      <c r="E48" s="12" t="s">
        <v>4</v>
      </c>
      <c r="F48" s="12" t="s">
        <v>4</v>
      </c>
      <c r="G48" s="12" t="s">
        <v>867</v>
      </c>
      <c r="H48" s="9">
        <v>34</v>
      </c>
      <c r="I48" s="9">
        <v>44</v>
      </c>
      <c r="J48" s="11"/>
    </row>
    <row r="49" spans="1:10" x14ac:dyDescent="0.2">
      <c r="A49" s="8">
        <v>43468</v>
      </c>
      <c r="B49" s="12" t="s">
        <v>5</v>
      </c>
      <c r="C49" s="9">
        <v>66706</v>
      </c>
      <c r="D49" s="12" t="s">
        <v>97</v>
      </c>
      <c r="E49" s="12" t="s">
        <v>4</v>
      </c>
      <c r="F49" s="12" t="s">
        <v>4</v>
      </c>
      <c r="G49" s="12" t="s">
        <v>867</v>
      </c>
      <c r="H49" s="9">
        <v>33</v>
      </c>
      <c r="I49" s="9">
        <v>43</v>
      </c>
      <c r="J49" s="11"/>
    </row>
    <row r="50" spans="1:10" x14ac:dyDescent="0.2">
      <c r="A50" s="8">
        <v>43468</v>
      </c>
      <c r="B50" s="12" t="s">
        <v>3</v>
      </c>
      <c r="C50" s="9">
        <v>9662</v>
      </c>
      <c r="D50" s="12" t="s">
        <v>450</v>
      </c>
      <c r="E50" s="12" t="s">
        <v>4</v>
      </c>
      <c r="F50" s="12" t="s">
        <v>4</v>
      </c>
      <c r="G50" s="12" t="s">
        <v>105</v>
      </c>
      <c r="H50" s="9">
        <v>62</v>
      </c>
      <c r="I50" s="9">
        <v>68</v>
      </c>
      <c r="J50" s="11"/>
    </row>
    <row r="51" spans="1:10" x14ac:dyDescent="0.2">
      <c r="A51" s="8">
        <v>43468</v>
      </c>
      <c r="B51" s="12" t="s">
        <v>3</v>
      </c>
      <c r="C51" s="9">
        <v>4677</v>
      </c>
      <c r="D51" s="12" t="s">
        <v>40</v>
      </c>
      <c r="E51" s="12" t="s">
        <v>6</v>
      </c>
      <c r="F51" s="12" t="s">
        <v>4</v>
      </c>
      <c r="G51" s="12" t="s">
        <v>29</v>
      </c>
      <c r="H51" s="9">
        <v>0</v>
      </c>
      <c r="I51" s="9">
        <v>0</v>
      </c>
      <c r="J51" s="11"/>
    </row>
    <row r="52" spans="1:10" x14ac:dyDescent="0.2">
      <c r="A52" s="8">
        <v>43468</v>
      </c>
      <c r="B52" s="12" t="s">
        <v>5</v>
      </c>
      <c r="C52" s="9">
        <v>66706</v>
      </c>
      <c r="D52" s="12" t="s">
        <v>97</v>
      </c>
      <c r="E52" s="12" t="s">
        <v>5</v>
      </c>
      <c r="F52" s="12" t="s">
        <v>6</v>
      </c>
      <c r="G52" s="12" t="s">
        <v>104</v>
      </c>
      <c r="H52" s="9">
        <v>33</v>
      </c>
      <c r="I52" s="9">
        <v>43</v>
      </c>
      <c r="J52" s="11"/>
    </row>
    <row r="53" spans="1:10" x14ac:dyDescent="0.2">
      <c r="A53" s="8">
        <v>43468</v>
      </c>
      <c r="B53" s="12" t="s">
        <v>3</v>
      </c>
      <c r="C53" s="9">
        <v>6962</v>
      </c>
      <c r="D53" s="12" t="s">
        <v>86</v>
      </c>
      <c r="E53" s="12" t="s">
        <v>234</v>
      </c>
      <c r="F53" s="12" t="s">
        <v>5</v>
      </c>
      <c r="G53" s="12" t="s">
        <v>865</v>
      </c>
      <c r="H53" s="9">
        <v>30</v>
      </c>
      <c r="I53" s="9">
        <v>39</v>
      </c>
      <c r="J53" s="11"/>
    </row>
    <row r="54" spans="1:10" x14ac:dyDescent="0.2">
      <c r="A54" s="8">
        <v>43468</v>
      </c>
      <c r="B54" s="12" t="s">
        <v>6</v>
      </c>
      <c r="C54" s="9">
        <v>57330</v>
      </c>
      <c r="D54" s="12" t="s">
        <v>451</v>
      </c>
      <c r="E54" s="12" t="s">
        <v>18</v>
      </c>
      <c r="F54" s="12" t="s">
        <v>6</v>
      </c>
      <c r="G54" s="12" t="s">
        <v>313</v>
      </c>
      <c r="H54" s="9">
        <v>23</v>
      </c>
      <c r="I54" s="9">
        <v>28</v>
      </c>
      <c r="J54" s="11"/>
    </row>
    <row r="55" spans="1:10" x14ac:dyDescent="0.2">
      <c r="A55" s="8">
        <v>43468</v>
      </c>
      <c r="B55" s="12" t="s">
        <v>3</v>
      </c>
      <c r="C55" s="9">
        <v>8073</v>
      </c>
      <c r="D55" s="12" t="s">
        <v>41</v>
      </c>
      <c r="E55" s="12" t="s">
        <v>18</v>
      </c>
      <c r="F55" s="12" t="s">
        <v>6</v>
      </c>
      <c r="G55" s="12" t="s">
        <v>870</v>
      </c>
      <c r="H55" s="9">
        <v>25</v>
      </c>
      <c r="I55" s="9">
        <v>26</v>
      </c>
      <c r="J55" s="11"/>
    </row>
    <row r="56" spans="1:10" x14ac:dyDescent="0.2">
      <c r="A56" s="8">
        <v>43468</v>
      </c>
      <c r="B56" s="12" t="s">
        <v>3</v>
      </c>
      <c r="C56" s="9">
        <v>8023</v>
      </c>
      <c r="D56" s="12" t="s">
        <v>42</v>
      </c>
      <c r="E56" s="12" t="s">
        <v>6</v>
      </c>
      <c r="F56" s="12" t="s">
        <v>15</v>
      </c>
      <c r="G56" s="12" t="s">
        <v>177</v>
      </c>
      <c r="H56" s="9">
        <v>24</v>
      </c>
      <c r="I56" s="9">
        <v>26</v>
      </c>
      <c r="J56" s="11"/>
    </row>
    <row r="57" spans="1:10" x14ac:dyDescent="0.2">
      <c r="A57" s="8">
        <v>43468</v>
      </c>
      <c r="B57" s="12" t="s">
        <v>5</v>
      </c>
      <c r="C57" s="9">
        <v>54347</v>
      </c>
      <c r="D57" s="12" t="s">
        <v>452</v>
      </c>
      <c r="E57" s="12" t="s">
        <v>5</v>
      </c>
      <c r="F57" s="12" t="s">
        <v>15</v>
      </c>
      <c r="G57" s="12" t="s">
        <v>177</v>
      </c>
      <c r="H57" s="9">
        <v>25</v>
      </c>
      <c r="I57" s="9">
        <v>25</v>
      </c>
      <c r="J57" s="11"/>
    </row>
    <row r="58" spans="1:10" x14ac:dyDescent="0.2">
      <c r="A58" s="8">
        <v>43468</v>
      </c>
      <c r="B58" s="12" t="s">
        <v>3</v>
      </c>
      <c r="C58" s="9">
        <v>7270</v>
      </c>
      <c r="D58" s="12" t="s">
        <v>59</v>
      </c>
      <c r="E58" s="12" t="s">
        <v>15</v>
      </c>
      <c r="F58" s="12" t="s">
        <v>6</v>
      </c>
      <c r="G58" s="12" t="s">
        <v>172</v>
      </c>
      <c r="H58" s="9">
        <v>31</v>
      </c>
      <c r="I58" s="9">
        <v>35</v>
      </c>
      <c r="J58" s="11"/>
    </row>
    <row r="59" spans="1:10" x14ac:dyDescent="0.2">
      <c r="A59" s="8">
        <v>43468</v>
      </c>
      <c r="B59" s="12" t="s">
        <v>3</v>
      </c>
      <c r="C59" s="9">
        <v>1534</v>
      </c>
      <c r="D59" s="12" t="s">
        <v>92</v>
      </c>
      <c r="E59" s="12" t="s">
        <v>4</v>
      </c>
      <c r="F59" s="12" t="s">
        <v>4</v>
      </c>
      <c r="G59" s="12" t="s">
        <v>871</v>
      </c>
      <c r="H59" s="9">
        <v>21</v>
      </c>
      <c r="I59" s="9" t="s">
        <v>428</v>
      </c>
      <c r="J59" s="11"/>
    </row>
    <row r="60" spans="1:10" x14ac:dyDescent="0.2">
      <c r="A60" s="8">
        <v>43468</v>
      </c>
      <c r="B60" s="12" t="s">
        <v>3</v>
      </c>
      <c r="C60" s="9">
        <v>6562</v>
      </c>
      <c r="D60" s="12" t="s">
        <v>60</v>
      </c>
      <c r="E60" s="12" t="s">
        <v>4</v>
      </c>
      <c r="F60" s="12" t="s">
        <v>6</v>
      </c>
      <c r="G60" s="12" t="s">
        <v>453</v>
      </c>
      <c r="H60" s="9">
        <v>49</v>
      </c>
      <c r="I60" s="9">
        <v>61</v>
      </c>
      <c r="J60" s="11"/>
    </row>
    <row r="61" spans="1:10" x14ac:dyDescent="0.2">
      <c r="A61" s="8">
        <v>43468</v>
      </c>
      <c r="B61" s="12" t="s">
        <v>3</v>
      </c>
      <c r="C61" s="9">
        <v>2325</v>
      </c>
      <c r="D61" s="12" t="s">
        <v>92</v>
      </c>
      <c r="E61" s="12" t="s">
        <v>19</v>
      </c>
      <c r="F61" s="12" t="s">
        <v>6</v>
      </c>
      <c r="G61" s="12" t="s">
        <v>172</v>
      </c>
      <c r="H61" s="9">
        <v>21</v>
      </c>
      <c r="I61" s="9" t="s">
        <v>428</v>
      </c>
      <c r="J61" s="11"/>
    </row>
    <row r="62" spans="1:10" x14ac:dyDescent="0.2">
      <c r="A62" s="8">
        <v>43468</v>
      </c>
      <c r="B62" s="12" t="s">
        <v>3</v>
      </c>
      <c r="C62" s="9">
        <v>6587</v>
      </c>
      <c r="D62" s="12" t="s">
        <v>235</v>
      </c>
      <c r="E62" s="12" t="s">
        <v>4</v>
      </c>
      <c r="F62" s="12" t="s">
        <v>4</v>
      </c>
      <c r="G62" s="12" t="s">
        <v>37</v>
      </c>
      <c r="H62" s="9">
        <v>53</v>
      </c>
      <c r="I62" s="9">
        <v>66</v>
      </c>
      <c r="J62" s="11"/>
    </row>
    <row r="63" spans="1:10" x14ac:dyDescent="0.2">
      <c r="A63" s="8">
        <v>43468</v>
      </c>
      <c r="B63" s="12" t="s">
        <v>3</v>
      </c>
      <c r="C63" s="9">
        <v>8508</v>
      </c>
      <c r="D63" s="12" t="s">
        <v>454</v>
      </c>
      <c r="E63" s="12" t="s">
        <v>4</v>
      </c>
      <c r="F63" s="12" t="s">
        <v>4</v>
      </c>
      <c r="G63" s="12" t="s">
        <v>37</v>
      </c>
      <c r="H63" s="9">
        <v>43</v>
      </c>
      <c r="I63" s="9">
        <v>34</v>
      </c>
      <c r="J63" s="11"/>
    </row>
    <row r="64" spans="1:10" x14ac:dyDescent="0.2">
      <c r="A64" s="8">
        <v>43468</v>
      </c>
      <c r="B64" s="12" t="s">
        <v>3</v>
      </c>
      <c r="C64" s="9">
        <v>5312</v>
      </c>
      <c r="D64" s="12" t="s">
        <v>280</v>
      </c>
      <c r="E64" s="12" t="s">
        <v>4</v>
      </c>
      <c r="F64" s="12" t="s">
        <v>4</v>
      </c>
      <c r="G64" s="12" t="s">
        <v>177</v>
      </c>
      <c r="H64" s="9">
        <v>29</v>
      </c>
      <c r="I64" s="9">
        <v>36</v>
      </c>
      <c r="J64" s="11"/>
    </row>
    <row r="65" spans="1:10" x14ac:dyDescent="0.2">
      <c r="A65" s="8">
        <v>43468</v>
      </c>
      <c r="B65" s="12" t="s">
        <v>3</v>
      </c>
      <c r="C65" s="9">
        <v>1526</v>
      </c>
      <c r="D65" s="12" t="s">
        <v>92</v>
      </c>
      <c r="E65" s="12" t="s">
        <v>8</v>
      </c>
      <c r="F65" s="12" t="s">
        <v>6</v>
      </c>
      <c r="G65" s="12" t="s">
        <v>867</v>
      </c>
      <c r="H65" s="9">
        <v>21</v>
      </c>
      <c r="I65" s="9" t="s">
        <v>428</v>
      </c>
      <c r="J65" s="11"/>
    </row>
    <row r="66" spans="1:10" x14ac:dyDescent="0.2">
      <c r="A66" s="8">
        <v>43468</v>
      </c>
      <c r="B66" s="12" t="s">
        <v>3</v>
      </c>
      <c r="C66" s="9">
        <v>5756</v>
      </c>
      <c r="D66" s="12" t="s">
        <v>128</v>
      </c>
      <c r="E66" s="12" t="s">
        <v>4</v>
      </c>
      <c r="F66" s="12" t="s">
        <v>4</v>
      </c>
      <c r="G66" s="12" t="s">
        <v>172</v>
      </c>
      <c r="H66" s="9">
        <v>21</v>
      </c>
      <c r="I66" s="9">
        <v>27</v>
      </c>
      <c r="J66" s="11"/>
    </row>
    <row r="67" spans="1:10" x14ac:dyDescent="0.2">
      <c r="A67" s="8">
        <v>43468</v>
      </c>
      <c r="B67" s="12" t="s">
        <v>3</v>
      </c>
      <c r="C67" s="9">
        <v>8295</v>
      </c>
      <c r="D67" s="12" t="s">
        <v>289</v>
      </c>
      <c r="E67" s="12" t="s">
        <v>4</v>
      </c>
      <c r="F67" s="12" t="s">
        <v>4</v>
      </c>
      <c r="G67" s="12" t="s">
        <v>37</v>
      </c>
      <c r="H67" s="9">
        <v>34</v>
      </c>
      <c r="I67" s="9">
        <v>37</v>
      </c>
      <c r="J67" s="11"/>
    </row>
    <row r="68" spans="1:10" x14ac:dyDescent="0.2">
      <c r="A68" s="8">
        <v>43468</v>
      </c>
      <c r="B68" s="12" t="s">
        <v>3</v>
      </c>
      <c r="C68" s="9">
        <v>3483</v>
      </c>
      <c r="D68" s="12" t="s">
        <v>67</v>
      </c>
      <c r="E68" s="12" t="s">
        <v>8</v>
      </c>
      <c r="F68" s="12" t="s">
        <v>4</v>
      </c>
      <c r="G68" s="12" t="s">
        <v>292</v>
      </c>
      <c r="H68" s="9">
        <v>22</v>
      </c>
      <c r="I68" s="9">
        <v>20</v>
      </c>
      <c r="J68" s="11"/>
    </row>
    <row r="69" spans="1:10" x14ac:dyDescent="0.2">
      <c r="A69" s="8">
        <v>43468</v>
      </c>
      <c r="B69" s="12" t="s">
        <v>3</v>
      </c>
      <c r="C69" s="9">
        <v>5716</v>
      </c>
      <c r="D69" s="12" t="s">
        <v>134</v>
      </c>
      <c r="E69" s="12" t="s">
        <v>4</v>
      </c>
      <c r="F69" s="12" t="s">
        <v>4</v>
      </c>
      <c r="G69" s="12" t="s">
        <v>177</v>
      </c>
      <c r="H69" s="9">
        <v>24</v>
      </c>
      <c r="I69" s="9">
        <v>32</v>
      </c>
      <c r="J69" s="11"/>
    </row>
    <row r="70" spans="1:10" x14ac:dyDescent="0.2">
      <c r="A70" s="8">
        <v>43468</v>
      </c>
      <c r="B70" s="12" t="s">
        <v>3</v>
      </c>
      <c r="C70" s="9">
        <v>8070</v>
      </c>
      <c r="D70" s="12" t="s">
        <v>41</v>
      </c>
      <c r="E70" s="12" t="s">
        <v>6</v>
      </c>
      <c r="F70" s="12" t="s">
        <v>6</v>
      </c>
      <c r="G70" s="12" t="s">
        <v>455</v>
      </c>
      <c r="H70" s="9">
        <v>25</v>
      </c>
      <c r="I70" s="9">
        <v>26</v>
      </c>
      <c r="J70" s="11"/>
    </row>
    <row r="71" spans="1:10" x14ac:dyDescent="0.2">
      <c r="A71" s="8">
        <v>43468</v>
      </c>
      <c r="B71" s="12" t="s">
        <v>3</v>
      </c>
      <c r="C71" s="9">
        <v>4640</v>
      </c>
      <c r="D71" s="12" t="s">
        <v>94</v>
      </c>
      <c r="E71" s="12" t="s">
        <v>4</v>
      </c>
      <c r="F71" s="12" t="s">
        <v>4</v>
      </c>
      <c r="G71" s="12" t="s">
        <v>23</v>
      </c>
      <c r="H71" s="9">
        <v>4</v>
      </c>
      <c r="I71" s="9" t="s">
        <v>399</v>
      </c>
      <c r="J71" s="11"/>
    </row>
    <row r="72" spans="1:10" x14ac:dyDescent="0.2">
      <c r="A72" s="8">
        <v>43468</v>
      </c>
      <c r="B72" s="12" t="s">
        <v>3</v>
      </c>
      <c r="C72" s="9">
        <v>5359</v>
      </c>
      <c r="D72" s="12" t="s">
        <v>58</v>
      </c>
      <c r="E72" s="12" t="s">
        <v>4</v>
      </c>
      <c r="F72" s="12" t="s">
        <v>4</v>
      </c>
      <c r="G72" s="12" t="s">
        <v>456</v>
      </c>
      <c r="H72" s="9">
        <v>33</v>
      </c>
      <c r="I72" s="9">
        <v>42</v>
      </c>
      <c r="J72" s="11"/>
    </row>
    <row r="73" spans="1:10" x14ac:dyDescent="0.2">
      <c r="A73" s="8">
        <v>43468</v>
      </c>
      <c r="B73" s="12" t="s">
        <v>3</v>
      </c>
      <c r="C73" s="9">
        <v>4570</v>
      </c>
      <c r="D73" s="12" t="s">
        <v>93</v>
      </c>
      <c r="E73" s="12" t="s">
        <v>4</v>
      </c>
      <c r="F73" s="12" t="s">
        <v>4</v>
      </c>
      <c r="G73" s="12" t="s">
        <v>172</v>
      </c>
      <c r="H73" s="9">
        <v>6</v>
      </c>
      <c r="I73" s="9" t="s">
        <v>459</v>
      </c>
      <c r="J73" s="11"/>
    </row>
    <row r="74" spans="1:10" x14ac:dyDescent="0.2">
      <c r="A74" s="8">
        <v>43468</v>
      </c>
      <c r="B74" s="12" t="s">
        <v>6</v>
      </c>
      <c r="C74" s="9">
        <v>57530</v>
      </c>
      <c r="D74" s="12" t="s">
        <v>125</v>
      </c>
      <c r="E74" s="12" t="s">
        <v>6</v>
      </c>
      <c r="F74" s="12" t="s">
        <v>15</v>
      </c>
      <c r="G74" s="12" t="s">
        <v>430</v>
      </c>
      <c r="H74" s="9">
        <v>22</v>
      </c>
      <c r="I74" s="9">
        <v>25</v>
      </c>
      <c r="J74" s="11"/>
    </row>
    <row r="75" spans="1:10" x14ac:dyDescent="0.2">
      <c r="A75" s="8">
        <v>43468</v>
      </c>
      <c r="B75" s="12" t="s">
        <v>3</v>
      </c>
      <c r="C75" s="9">
        <v>7597</v>
      </c>
      <c r="D75" s="12" t="s">
        <v>457</v>
      </c>
      <c r="E75" s="12" t="s">
        <v>4</v>
      </c>
      <c r="F75" s="12" t="s">
        <v>4</v>
      </c>
      <c r="G75" s="12" t="s">
        <v>37</v>
      </c>
      <c r="H75" s="9">
        <v>17</v>
      </c>
      <c r="I75" s="9">
        <v>17</v>
      </c>
      <c r="J75" s="11"/>
    </row>
    <row r="76" spans="1:10" x14ac:dyDescent="0.2">
      <c r="A76" s="8">
        <v>43468</v>
      </c>
      <c r="B76" s="12" t="s">
        <v>3</v>
      </c>
      <c r="C76" s="9">
        <v>4946</v>
      </c>
      <c r="D76" s="12" t="s">
        <v>55</v>
      </c>
      <c r="E76" s="12" t="s">
        <v>4</v>
      </c>
      <c r="F76" s="12" t="s">
        <v>4</v>
      </c>
      <c r="G76" s="12" t="s">
        <v>312</v>
      </c>
      <c r="H76" s="9">
        <v>12</v>
      </c>
      <c r="I76" s="9" t="s">
        <v>431</v>
      </c>
      <c r="J76" s="11"/>
    </row>
    <row r="77" spans="1:10" x14ac:dyDescent="0.2">
      <c r="A77" s="8">
        <v>43468</v>
      </c>
      <c r="B77" s="12" t="s">
        <v>3</v>
      </c>
      <c r="C77" s="9">
        <v>4368</v>
      </c>
      <c r="D77" s="12" t="s">
        <v>50</v>
      </c>
      <c r="E77" s="12" t="s">
        <v>6</v>
      </c>
      <c r="F77" s="12" t="s">
        <v>6</v>
      </c>
      <c r="G77" s="12" t="s">
        <v>458</v>
      </c>
      <c r="H77" s="9">
        <v>9</v>
      </c>
      <c r="I77" s="9" t="s">
        <v>460</v>
      </c>
      <c r="J77" s="11"/>
    </row>
    <row r="78" spans="1:10" x14ac:dyDescent="0.2">
      <c r="A78" s="8">
        <v>43468</v>
      </c>
      <c r="B78" s="12" t="s">
        <v>3</v>
      </c>
      <c r="C78" s="9">
        <v>2351</v>
      </c>
      <c r="D78" s="12" t="s">
        <v>92</v>
      </c>
      <c r="E78" s="12" t="s">
        <v>4</v>
      </c>
      <c r="F78" s="12" t="s">
        <v>4</v>
      </c>
      <c r="G78" s="12" t="s">
        <v>865</v>
      </c>
      <c r="H78" s="9">
        <v>21</v>
      </c>
      <c r="I78" s="9" t="s">
        <v>428</v>
      </c>
      <c r="J78" s="11"/>
    </row>
    <row r="79" spans="1:10" x14ac:dyDescent="0.2">
      <c r="A79" s="8">
        <v>43469</v>
      </c>
      <c r="B79" s="12" t="s">
        <v>3</v>
      </c>
      <c r="C79" s="9">
        <v>9232</v>
      </c>
      <c r="D79" s="12" t="s">
        <v>88</v>
      </c>
      <c r="E79" s="12" t="s">
        <v>8</v>
      </c>
      <c r="F79" s="12" t="s">
        <v>4</v>
      </c>
      <c r="G79" s="12" t="s">
        <v>865</v>
      </c>
      <c r="H79" s="9">
        <v>47</v>
      </c>
      <c r="I79" s="9">
        <v>69</v>
      </c>
      <c r="J79" s="11"/>
    </row>
    <row r="80" spans="1:10" x14ac:dyDescent="0.2">
      <c r="A80" s="8">
        <v>43469</v>
      </c>
      <c r="B80" s="12" t="s">
        <v>3</v>
      </c>
      <c r="C80" s="9">
        <v>4480</v>
      </c>
      <c r="D80" s="12" t="s">
        <v>46</v>
      </c>
      <c r="E80" s="12" t="s">
        <v>4</v>
      </c>
      <c r="F80" s="12" t="s">
        <v>4</v>
      </c>
      <c r="G80" s="12" t="s">
        <v>37</v>
      </c>
      <c r="H80" s="9">
        <v>6</v>
      </c>
      <c r="I80" s="9" t="s">
        <v>462</v>
      </c>
      <c r="J80" s="11"/>
    </row>
    <row r="81" spans="1:10" x14ac:dyDescent="0.2">
      <c r="A81" s="8">
        <v>43469</v>
      </c>
      <c r="B81" s="12" t="s">
        <v>3</v>
      </c>
      <c r="C81" s="9">
        <v>8041</v>
      </c>
      <c r="D81" s="12" t="s">
        <v>42</v>
      </c>
      <c r="E81" s="12" t="s">
        <v>4</v>
      </c>
      <c r="F81" s="12" t="s">
        <v>4</v>
      </c>
      <c r="G81" s="12" t="s">
        <v>37</v>
      </c>
      <c r="H81" s="9">
        <v>23</v>
      </c>
      <c r="I81" s="9">
        <v>26</v>
      </c>
      <c r="J81" s="11"/>
    </row>
    <row r="82" spans="1:10" x14ac:dyDescent="0.2">
      <c r="A82" s="8">
        <v>43469</v>
      </c>
      <c r="B82" s="12" t="s">
        <v>3</v>
      </c>
      <c r="C82" s="9">
        <v>9465</v>
      </c>
      <c r="D82" s="12" t="s">
        <v>461</v>
      </c>
      <c r="E82" s="12" t="s">
        <v>4</v>
      </c>
      <c r="F82" s="12" t="s">
        <v>4</v>
      </c>
      <c r="G82" s="12" t="s">
        <v>871</v>
      </c>
      <c r="H82" s="9">
        <v>60</v>
      </c>
      <c r="I82" s="9">
        <v>78</v>
      </c>
      <c r="J82" s="11"/>
    </row>
    <row r="83" spans="1:10" x14ac:dyDescent="0.2">
      <c r="A83" s="8">
        <v>43469</v>
      </c>
      <c r="B83" s="12" t="s">
        <v>3</v>
      </c>
      <c r="C83" s="9">
        <v>1845</v>
      </c>
      <c r="D83" s="12" t="s">
        <v>92</v>
      </c>
      <c r="E83" s="12" t="s">
        <v>6</v>
      </c>
      <c r="F83" s="12" t="s">
        <v>6</v>
      </c>
      <c r="G83" s="12" t="s">
        <v>37</v>
      </c>
      <c r="H83" s="9">
        <v>21</v>
      </c>
      <c r="I83" s="9" t="s">
        <v>428</v>
      </c>
      <c r="J83" s="11"/>
    </row>
    <row r="84" spans="1:10" x14ac:dyDescent="0.2">
      <c r="A84" s="8">
        <v>43469</v>
      </c>
      <c r="B84" s="12" t="s">
        <v>3</v>
      </c>
      <c r="C84" s="9">
        <v>7463</v>
      </c>
      <c r="D84" s="12" t="s">
        <v>205</v>
      </c>
      <c r="E84" s="12" t="s">
        <v>4</v>
      </c>
      <c r="F84" s="12" t="s">
        <v>4</v>
      </c>
      <c r="G84" s="12" t="s">
        <v>172</v>
      </c>
      <c r="H84" s="9">
        <v>38</v>
      </c>
      <c r="I84" s="9">
        <v>54</v>
      </c>
      <c r="J84" s="11"/>
    </row>
    <row r="85" spans="1:10" x14ac:dyDescent="0.2">
      <c r="A85" s="8">
        <v>43469</v>
      </c>
      <c r="B85" s="12" t="s">
        <v>3</v>
      </c>
      <c r="C85" s="9">
        <v>2443</v>
      </c>
      <c r="D85" s="12" t="s">
        <v>92</v>
      </c>
      <c r="E85" s="12" t="s">
        <v>15</v>
      </c>
      <c r="F85" s="12" t="s">
        <v>32</v>
      </c>
      <c r="G85" s="12" t="s">
        <v>172</v>
      </c>
      <c r="H85" s="9">
        <v>21</v>
      </c>
      <c r="I85" s="9" t="s">
        <v>428</v>
      </c>
      <c r="J85" s="11"/>
    </row>
    <row r="86" spans="1:10" x14ac:dyDescent="0.2">
      <c r="A86" s="8">
        <v>43469</v>
      </c>
      <c r="B86" s="12" t="s">
        <v>3</v>
      </c>
      <c r="C86" s="9">
        <v>8614</v>
      </c>
      <c r="D86" s="12" t="s">
        <v>173</v>
      </c>
      <c r="E86" s="12" t="s">
        <v>4</v>
      </c>
      <c r="F86" s="12" t="s">
        <v>4</v>
      </c>
      <c r="G86" s="12" t="s">
        <v>278</v>
      </c>
      <c r="H86" s="9">
        <v>50</v>
      </c>
      <c r="I86" s="9">
        <v>40</v>
      </c>
      <c r="J86" s="11"/>
    </row>
    <row r="87" spans="1:10" x14ac:dyDescent="0.2">
      <c r="A87" s="8">
        <v>43469</v>
      </c>
      <c r="B87" s="12" t="s">
        <v>3</v>
      </c>
      <c r="C87" s="9">
        <v>9128</v>
      </c>
      <c r="D87" s="12" t="s">
        <v>121</v>
      </c>
      <c r="E87" s="12" t="s">
        <v>4</v>
      </c>
      <c r="F87" s="12" t="s">
        <v>4</v>
      </c>
      <c r="G87" s="12" t="s">
        <v>872</v>
      </c>
      <c r="H87" s="9">
        <v>41</v>
      </c>
      <c r="I87" s="9">
        <v>61</v>
      </c>
      <c r="J87" s="11"/>
    </row>
    <row r="88" spans="1:10" x14ac:dyDescent="0.2">
      <c r="A88" s="8">
        <v>43469</v>
      </c>
      <c r="B88" s="12" t="s">
        <v>5</v>
      </c>
      <c r="C88" s="9">
        <v>764777</v>
      </c>
      <c r="D88" s="12" t="s">
        <v>463</v>
      </c>
      <c r="E88" s="12" t="s">
        <v>5</v>
      </c>
      <c r="F88" s="12" t="s">
        <v>5</v>
      </c>
      <c r="G88" s="12" t="s">
        <v>172</v>
      </c>
      <c r="H88" s="9">
        <v>160</v>
      </c>
      <c r="I88" s="9">
        <v>264</v>
      </c>
      <c r="J88" s="11"/>
    </row>
    <row r="89" spans="1:10" x14ac:dyDescent="0.2">
      <c r="A89" s="8">
        <v>43469</v>
      </c>
      <c r="B89" s="12" t="s">
        <v>3</v>
      </c>
      <c r="C89" s="9">
        <v>3395</v>
      </c>
      <c r="D89" s="12" t="s">
        <v>156</v>
      </c>
      <c r="E89" s="12" t="s">
        <v>464</v>
      </c>
      <c r="F89" s="12" t="s">
        <v>5</v>
      </c>
      <c r="G89" s="12" t="s">
        <v>868</v>
      </c>
      <c r="H89" s="9">
        <v>22</v>
      </c>
      <c r="I89" s="9">
        <v>26</v>
      </c>
      <c r="J89" s="11"/>
    </row>
    <row r="90" spans="1:10" x14ac:dyDescent="0.2">
      <c r="A90" s="8">
        <v>43469</v>
      </c>
      <c r="B90" s="12" t="s">
        <v>3</v>
      </c>
      <c r="C90" s="9">
        <v>8043</v>
      </c>
      <c r="D90" s="12" t="s">
        <v>42</v>
      </c>
      <c r="E90" s="12" t="s">
        <v>6</v>
      </c>
      <c r="F90" s="12" t="s">
        <v>6</v>
      </c>
      <c r="G90" s="12" t="s">
        <v>465</v>
      </c>
      <c r="H90" s="9">
        <v>23</v>
      </c>
      <c r="I90" s="9">
        <v>26</v>
      </c>
      <c r="J90" s="11"/>
    </row>
    <row r="91" spans="1:10" x14ac:dyDescent="0.2">
      <c r="A91" s="8">
        <v>43469</v>
      </c>
      <c r="B91" s="12" t="s">
        <v>3</v>
      </c>
      <c r="C91" s="9">
        <v>1145</v>
      </c>
      <c r="D91" s="12" t="s">
        <v>92</v>
      </c>
      <c r="E91" s="12" t="s">
        <v>4</v>
      </c>
      <c r="F91" s="12" t="s">
        <v>4</v>
      </c>
      <c r="G91" s="12" t="s">
        <v>868</v>
      </c>
      <c r="H91" s="9">
        <v>21</v>
      </c>
      <c r="I91" s="9" t="s">
        <v>428</v>
      </c>
      <c r="J91" s="11"/>
    </row>
    <row r="92" spans="1:10" x14ac:dyDescent="0.2">
      <c r="A92" s="8">
        <v>43469</v>
      </c>
      <c r="B92" s="12" t="s">
        <v>3</v>
      </c>
      <c r="C92" s="9">
        <v>3421</v>
      </c>
      <c r="D92" s="12" t="s">
        <v>67</v>
      </c>
      <c r="E92" s="12" t="s">
        <v>4</v>
      </c>
      <c r="F92" s="12" t="s">
        <v>4</v>
      </c>
      <c r="G92" s="12" t="s">
        <v>37</v>
      </c>
      <c r="H92" s="9">
        <v>21</v>
      </c>
      <c r="I92" s="9">
        <v>20</v>
      </c>
      <c r="J92" s="11"/>
    </row>
    <row r="93" spans="1:10" x14ac:dyDescent="0.2">
      <c r="A93" s="8">
        <v>43469</v>
      </c>
      <c r="B93" s="12" t="s">
        <v>3</v>
      </c>
      <c r="C93" s="9">
        <v>3357</v>
      </c>
      <c r="D93" s="12" t="s">
        <v>67</v>
      </c>
      <c r="E93" s="12" t="s">
        <v>4</v>
      </c>
      <c r="F93" s="12" t="s">
        <v>4</v>
      </c>
      <c r="G93" s="12" t="s">
        <v>177</v>
      </c>
      <c r="H93" s="9">
        <v>21</v>
      </c>
      <c r="I93" s="9">
        <v>20</v>
      </c>
      <c r="J93" s="11"/>
    </row>
    <row r="94" spans="1:10" x14ac:dyDescent="0.2">
      <c r="A94" s="8">
        <v>43469</v>
      </c>
      <c r="B94" s="12" t="s">
        <v>3</v>
      </c>
      <c r="C94" s="9">
        <v>4580</v>
      </c>
      <c r="D94" s="12" t="s">
        <v>40</v>
      </c>
      <c r="E94" s="12" t="s">
        <v>4</v>
      </c>
      <c r="F94" s="12" t="s">
        <v>4</v>
      </c>
      <c r="G94" s="12" t="s">
        <v>177</v>
      </c>
      <c r="H94" s="9">
        <v>6</v>
      </c>
      <c r="I94" s="9" t="s">
        <v>394</v>
      </c>
      <c r="J94" s="11"/>
    </row>
    <row r="95" spans="1:10" x14ac:dyDescent="0.2">
      <c r="A95" s="8">
        <v>43469</v>
      </c>
      <c r="B95" s="12" t="s">
        <v>3</v>
      </c>
      <c r="C95" s="9">
        <v>2316</v>
      </c>
      <c r="D95" s="12" t="s">
        <v>92</v>
      </c>
      <c r="E95" s="12" t="s">
        <v>429</v>
      </c>
      <c r="F95" s="12" t="s">
        <v>4</v>
      </c>
      <c r="G95" s="12" t="s">
        <v>163</v>
      </c>
      <c r="H95" s="9">
        <v>21</v>
      </c>
      <c r="I95" s="9" t="s">
        <v>428</v>
      </c>
      <c r="J95" s="11"/>
    </row>
    <row r="96" spans="1:10" x14ac:dyDescent="0.2">
      <c r="A96" s="8">
        <v>43469</v>
      </c>
      <c r="B96" s="12" t="s">
        <v>3</v>
      </c>
      <c r="C96" s="9">
        <v>6139</v>
      </c>
      <c r="D96" s="12" t="s">
        <v>48</v>
      </c>
      <c r="E96" s="12" t="s">
        <v>4</v>
      </c>
      <c r="F96" s="12" t="s">
        <v>4</v>
      </c>
      <c r="G96" s="12" t="s">
        <v>177</v>
      </c>
      <c r="H96" s="9">
        <v>34</v>
      </c>
      <c r="I96" s="9">
        <v>44</v>
      </c>
      <c r="J96" s="11"/>
    </row>
    <row r="97" spans="1:10" x14ac:dyDescent="0.2">
      <c r="A97" s="8">
        <v>43469</v>
      </c>
      <c r="B97" s="12" t="s">
        <v>3</v>
      </c>
      <c r="C97" s="9">
        <v>8124</v>
      </c>
      <c r="D97" s="12" t="s">
        <v>53</v>
      </c>
      <c r="E97" s="12" t="s">
        <v>4</v>
      </c>
      <c r="F97" s="12" t="s">
        <v>4</v>
      </c>
      <c r="G97" s="12" t="s">
        <v>466</v>
      </c>
      <c r="H97" s="9">
        <v>25</v>
      </c>
      <c r="I97" s="9">
        <v>31</v>
      </c>
      <c r="J97" s="11"/>
    </row>
    <row r="98" spans="1:10" x14ac:dyDescent="0.2">
      <c r="A98" s="8">
        <v>43469</v>
      </c>
      <c r="B98" s="12" t="s">
        <v>5</v>
      </c>
      <c r="C98" s="9">
        <v>54450</v>
      </c>
      <c r="D98" s="12" t="s">
        <v>276</v>
      </c>
      <c r="E98" s="12" t="s">
        <v>4</v>
      </c>
      <c r="F98" s="12" t="s">
        <v>4</v>
      </c>
      <c r="G98" s="12" t="s">
        <v>868</v>
      </c>
      <c r="H98" s="9">
        <v>42</v>
      </c>
      <c r="I98" s="9">
        <v>59</v>
      </c>
      <c r="J98" s="11"/>
    </row>
    <row r="99" spans="1:10" x14ac:dyDescent="0.2">
      <c r="A99" s="8">
        <v>43469</v>
      </c>
      <c r="B99" s="12" t="s">
        <v>3</v>
      </c>
      <c r="C99" s="9">
        <v>4570</v>
      </c>
      <c r="D99" s="12" t="s">
        <v>93</v>
      </c>
      <c r="E99" s="12" t="s">
        <v>4</v>
      </c>
      <c r="F99" s="12" t="s">
        <v>4</v>
      </c>
      <c r="G99" s="12" t="s">
        <v>177</v>
      </c>
      <c r="H99" s="9">
        <v>6</v>
      </c>
      <c r="I99" s="9" t="s">
        <v>459</v>
      </c>
      <c r="J99" s="11"/>
    </row>
    <row r="100" spans="1:10" x14ac:dyDescent="0.2">
      <c r="A100" s="8">
        <v>43469</v>
      </c>
      <c r="B100" s="12" t="s">
        <v>3</v>
      </c>
      <c r="C100" s="9">
        <v>8274</v>
      </c>
      <c r="D100" s="12" t="s">
        <v>229</v>
      </c>
      <c r="E100" s="12" t="s">
        <v>4</v>
      </c>
      <c r="F100" s="12" t="s">
        <v>4</v>
      </c>
      <c r="G100" s="12" t="s">
        <v>37</v>
      </c>
      <c r="H100" s="9">
        <v>28</v>
      </c>
      <c r="I100" s="9">
        <v>36</v>
      </c>
      <c r="J100" s="11"/>
    </row>
    <row r="101" spans="1:10" x14ac:dyDescent="0.2">
      <c r="A101" s="8">
        <v>43469</v>
      </c>
      <c r="B101" s="12" t="s">
        <v>3</v>
      </c>
      <c r="C101" s="9">
        <v>4531</v>
      </c>
      <c r="D101" s="12" t="s">
        <v>40</v>
      </c>
      <c r="E101" s="12" t="s">
        <v>467</v>
      </c>
      <c r="F101" s="12" t="s">
        <v>4</v>
      </c>
      <c r="G101" s="12" t="s">
        <v>430</v>
      </c>
      <c r="H101" s="9">
        <v>2</v>
      </c>
      <c r="I101" s="9" t="s">
        <v>469</v>
      </c>
      <c r="J101" s="11"/>
    </row>
    <row r="102" spans="1:10" x14ac:dyDescent="0.2">
      <c r="A102" s="8">
        <v>43469</v>
      </c>
      <c r="B102" s="12" t="s">
        <v>3</v>
      </c>
      <c r="C102" s="9">
        <v>57100</v>
      </c>
      <c r="D102" s="12" t="s">
        <v>141</v>
      </c>
      <c r="E102" s="12" t="s">
        <v>6</v>
      </c>
      <c r="F102" s="12" t="s">
        <v>6</v>
      </c>
      <c r="G102" s="12" t="s">
        <v>873</v>
      </c>
      <c r="H102" s="9">
        <v>34</v>
      </c>
      <c r="I102" s="9">
        <v>41</v>
      </c>
      <c r="J102" s="11"/>
    </row>
    <row r="103" spans="1:10" x14ac:dyDescent="0.2">
      <c r="A103" s="8">
        <v>43469</v>
      </c>
      <c r="B103" s="12" t="s">
        <v>3</v>
      </c>
      <c r="C103" s="9">
        <v>1357</v>
      </c>
      <c r="D103" s="12" t="s">
        <v>92</v>
      </c>
      <c r="E103" s="12" t="s">
        <v>4</v>
      </c>
      <c r="F103" s="12" t="s">
        <v>4</v>
      </c>
      <c r="G103" s="12" t="s">
        <v>23</v>
      </c>
      <c r="H103" s="9">
        <v>21</v>
      </c>
      <c r="I103" s="9" t="s">
        <v>428</v>
      </c>
      <c r="J103" s="11"/>
    </row>
    <row r="104" spans="1:10" x14ac:dyDescent="0.2">
      <c r="A104" s="8">
        <v>43469</v>
      </c>
      <c r="B104" s="12" t="s">
        <v>3</v>
      </c>
      <c r="C104" s="9">
        <v>4349</v>
      </c>
      <c r="D104" s="12" t="s">
        <v>432</v>
      </c>
      <c r="E104" s="12" t="s">
        <v>4</v>
      </c>
      <c r="F104" s="12" t="s">
        <v>4</v>
      </c>
      <c r="G104" s="12" t="s">
        <v>37</v>
      </c>
      <c r="H104" s="9">
        <v>16</v>
      </c>
      <c r="I104" s="9">
        <v>10</v>
      </c>
      <c r="J104" s="11"/>
    </row>
    <row r="105" spans="1:10" x14ac:dyDescent="0.2">
      <c r="A105" s="8">
        <v>43469</v>
      </c>
      <c r="B105" s="12" t="s">
        <v>6</v>
      </c>
      <c r="C105" s="9">
        <v>57390</v>
      </c>
      <c r="D105" s="12" t="s">
        <v>137</v>
      </c>
      <c r="E105" s="12" t="s">
        <v>6</v>
      </c>
      <c r="F105" s="12" t="s">
        <v>6</v>
      </c>
      <c r="G105" s="12" t="s">
        <v>865</v>
      </c>
      <c r="H105" s="9">
        <v>18</v>
      </c>
      <c r="I105" s="9">
        <v>11</v>
      </c>
      <c r="J105" s="11"/>
    </row>
    <row r="106" spans="1:10" x14ac:dyDescent="0.2">
      <c r="A106" s="8">
        <v>43469</v>
      </c>
      <c r="B106" s="12" t="s">
        <v>3</v>
      </c>
      <c r="C106" s="9">
        <v>3921</v>
      </c>
      <c r="D106" s="12" t="s">
        <v>71</v>
      </c>
      <c r="E106" s="12" t="s">
        <v>4</v>
      </c>
      <c r="F106" s="12" t="s">
        <v>4</v>
      </c>
      <c r="G106" s="12" t="s">
        <v>468</v>
      </c>
      <c r="H106" s="9">
        <v>13</v>
      </c>
      <c r="I106" s="9" t="s">
        <v>384</v>
      </c>
      <c r="J106" s="11"/>
    </row>
    <row r="107" spans="1:10" x14ac:dyDescent="0.2">
      <c r="A107" s="8">
        <v>43470</v>
      </c>
      <c r="B107" s="12" t="s">
        <v>6</v>
      </c>
      <c r="C107" s="9">
        <v>33800</v>
      </c>
      <c r="D107" s="12" t="s">
        <v>470</v>
      </c>
      <c r="E107" s="12" t="s">
        <v>260</v>
      </c>
      <c r="F107" s="12" t="s">
        <v>6</v>
      </c>
      <c r="G107" s="12" t="s">
        <v>292</v>
      </c>
      <c r="H107" s="9"/>
      <c r="I107" s="9"/>
      <c r="J107" s="11"/>
    </row>
    <row r="108" spans="1:10" x14ac:dyDescent="0.2">
      <c r="A108" s="8">
        <v>43470</v>
      </c>
      <c r="B108" s="12" t="s">
        <v>3</v>
      </c>
      <c r="C108" s="9">
        <v>6195</v>
      </c>
      <c r="D108" s="12" t="s">
        <v>200</v>
      </c>
      <c r="E108" s="12" t="s">
        <v>333</v>
      </c>
      <c r="F108" s="12" t="s">
        <v>6</v>
      </c>
      <c r="G108" s="12" t="s">
        <v>37</v>
      </c>
      <c r="H108" s="9">
        <v>33</v>
      </c>
      <c r="I108" s="9" t="s">
        <v>472</v>
      </c>
      <c r="J108" s="11"/>
    </row>
    <row r="109" spans="1:10" x14ac:dyDescent="0.2">
      <c r="A109" s="8">
        <v>43470</v>
      </c>
      <c r="B109" s="12" t="s">
        <v>3</v>
      </c>
      <c r="C109" s="9">
        <v>6700</v>
      </c>
      <c r="D109" s="12" t="s">
        <v>127</v>
      </c>
      <c r="E109" s="12" t="s">
        <v>6</v>
      </c>
      <c r="F109" s="12" t="s">
        <v>6</v>
      </c>
      <c r="G109" s="12" t="s">
        <v>24</v>
      </c>
      <c r="H109" s="9">
        <v>31</v>
      </c>
      <c r="I109" s="9" t="s">
        <v>390</v>
      </c>
      <c r="J109" s="11"/>
    </row>
    <row r="110" spans="1:10" x14ac:dyDescent="0.2">
      <c r="A110" s="8">
        <v>43470</v>
      </c>
      <c r="B110" s="12" t="s">
        <v>6</v>
      </c>
      <c r="C110" s="9">
        <v>57970</v>
      </c>
      <c r="D110" s="12" t="s">
        <v>471</v>
      </c>
      <c r="E110" s="12" t="s">
        <v>6</v>
      </c>
      <c r="F110" s="12" t="s">
        <v>15</v>
      </c>
      <c r="G110" s="12" t="s">
        <v>292</v>
      </c>
      <c r="H110" s="9">
        <v>46</v>
      </c>
      <c r="I110" s="9" t="s">
        <v>473</v>
      </c>
      <c r="J110" s="11"/>
    </row>
    <row r="111" spans="1:10" x14ac:dyDescent="0.2">
      <c r="A111" s="8">
        <v>43470</v>
      </c>
      <c r="B111" s="12" t="s">
        <v>6</v>
      </c>
      <c r="C111" s="9">
        <v>67770</v>
      </c>
      <c r="D111" s="12" t="s">
        <v>474</v>
      </c>
      <c r="E111" s="12" t="s">
        <v>6</v>
      </c>
      <c r="F111" s="12" t="s">
        <v>5</v>
      </c>
      <c r="G111" s="12" t="s">
        <v>327</v>
      </c>
      <c r="H111" s="9">
        <v>137</v>
      </c>
      <c r="I111" s="9">
        <v>242</v>
      </c>
      <c r="J111" s="11"/>
    </row>
    <row r="112" spans="1:10" x14ac:dyDescent="0.2">
      <c r="A112" s="8">
        <v>43470</v>
      </c>
      <c r="B112" s="12" t="s">
        <v>234</v>
      </c>
      <c r="C112" s="9">
        <v>6551</v>
      </c>
      <c r="D112" s="12" t="s">
        <v>475</v>
      </c>
      <c r="E112" s="12" t="s">
        <v>476</v>
      </c>
      <c r="F112" s="12" t="s">
        <v>6</v>
      </c>
      <c r="G112" s="12" t="s">
        <v>477</v>
      </c>
      <c r="H112" s="9">
        <v>216</v>
      </c>
      <c r="I112" s="9">
        <v>330</v>
      </c>
      <c r="J112" s="11"/>
    </row>
    <row r="113" spans="1:10" x14ac:dyDescent="0.2">
      <c r="A113" s="8">
        <v>43470</v>
      </c>
      <c r="B113" s="12" t="s">
        <v>3</v>
      </c>
      <c r="C113" s="9">
        <v>6793</v>
      </c>
      <c r="D113" s="12" t="s">
        <v>49</v>
      </c>
      <c r="E113" s="12" t="s">
        <v>234</v>
      </c>
      <c r="F113" s="12" t="s">
        <v>248</v>
      </c>
      <c r="G113" s="12" t="s">
        <v>151</v>
      </c>
      <c r="H113" s="9">
        <v>36</v>
      </c>
      <c r="I113" s="9" t="s">
        <v>478</v>
      </c>
      <c r="J113" s="11"/>
    </row>
    <row r="114" spans="1:10" x14ac:dyDescent="0.2">
      <c r="A114" s="8">
        <v>43470</v>
      </c>
      <c r="B114" s="12" t="s">
        <v>6</v>
      </c>
      <c r="C114" s="9">
        <v>57290</v>
      </c>
      <c r="D114" s="12" t="s">
        <v>138</v>
      </c>
      <c r="E114" s="12" t="s">
        <v>6</v>
      </c>
      <c r="F114" s="12" t="s">
        <v>6</v>
      </c>
      <c r="G114" s="12" t="s">
        <v>874</v>
      </c>
      <c r="H114" s="9">
        <v>36</v>
      </c>
      <c r="I114" s="9" t="s">
        <v>479</v>
      </c>
      <c r="J114" s="11"/>
    </row>
    <row r="115" spans="1:10" x14ac:dyDescent="0.2">
      <c r="A115" s="8">
        <v>43470</v>
      </c>
      <c r="B115" s="12" t="s">
        <v>6</v>
      </c>
      <c r="C115" s="9">
        <v>57280</v>
      </c>
      <c r="D115" s="12" t="s">
        <v>480</v>
      </c>
      <c r="E115" s="12" t="s">
        <v>6</v>
      </c>
      <c r="F115" s="12" t="s">
        <v>15</v>
      </c>
      <c r="G115" s="12" t="s">
        <v>23</v>
      </c>
      <c r="H115" s="9">
        <v>39</v>
      </c>
      <c r="I115" s="9" t="s">
        <v>481</v>
      </c>
      <c r="J115" s="11"/>
    </row>
    <row r="116" spans="1:10" x14ac:dyDescent="0.2">
      <c r="A116" s="8">
        <v>43470</v>
      </c>
      <c r="B116" s="12" t="s">
        <v>3</v>
      </c>
      <c r="C116" s="9">
        <v>7662</v>
      </c>
      <c r="D116" s="12" t="s">
        <v>119</v>
      </c>
      <c r="E116" s="12" t="s">
        <v>4</v>
      </c>
      <c r="F116" s="12" t="s">
        <v>6</v>
      </c>
      <c r="G116" s="12" t="s">
        <v>37</v>
      </c>
      <c r="H116" s="9">
        <v>47</v>
      </c>
      <c r="I116" s="9" t="s">
        <v>482</v>
      </c>
      <c r="J116" s="11"/>
    </row>
    <row r="117" spans="1:10" x14ac:dyDescent="0.2">
      <c r="A117" s="8">
        <v>43470</v>
      </c>
      <c r="B117" s="12" t="s">
        <v>6</v>
      </c>
      <c r="C117" s="9">
        <v>57100</v>
      </c>
      <c r="D117" s="12" t="s">
        <v>141</v>
      </c>
      <c r="E117" s="12" t="s">
        <v>6</v>
      </c>
      <c r="F117" s="12" t="s">
        <v>6</v>
      </c>
      <c r="G117" s="12" t="s">
        <v>194</v>
      </c>
      <c r="H117" s="9">
        <v>36</v>
      </c>
      <c r="I117" s="9" t="s">
        <v>413</v>
      </c>
      <c r="J117" s="11"/>
    </row>
    <row r="118" spans="1:10" x14ac:dyDescent="0.2">
      <c r="A118" s="8">
        <v>43470</v>
      </c>
      <c r="B118" s="12" t="s">
        <v>14</v>
      </c>
      <c r="C118" s="9">
        <v>6700</v>
      </c>
      <c r="D118" s="12" t="s">
        <v>127</v>
      </c>
      <c r="E118" s="12" t="s">
        <v>6</v>
      </c>
      <c r="F118" s="12" t="s">
        <v>483</v>
      </c>
      <c r="G118" s="12" t="s">
        <v>292</v>
      </c>
      <c r="H118" s="9">
        <v>31</v>
      </c>
      <c r="I118" s="9" t="s">
        <v>390</v>
      </c>
      <c r="J118" s="11"/>
    </row>
    <row r="119" spans="1:10" x14ac:dyDescent="0.2">
      <c r="A119" s="8">
        <v>43470</v>
      </c>
      <c r="B119" s="12" t="s">
        <v>3</v>
      </c>
      <c r="C119" s="9">
        <v>1244</v>
      </c>
      <c r="D119" s="12" t="s">
        <v>92</v>
      </c>
      <c r="E119" s="12" t="s">
        <v>4</v>
      </c>
      <c r="F119" s="12" t="s">
        <v>5</v>
      </c>
      <c r="G119" s="12" t="s">
        <v>194</v>
      </c>
      <c r="H119" s="9">
        <v>25</v>
      </c>
      <c r="I119" s="9">
        <v>28</v>
      </c>
      <c r="J119" s="11"/>
    </row>
    <row r="120" spans="1:10" x14ac:dyDescent="0.2">
      <c r="A120" s="8">
        <v>43470</v>
      </c>
      <c r="B120" s="12" t="s">
        <v>3</v>
      </c>
      <c r="C120" s="9">
        <v>5832</v>
      </c>
      <c r="D120" s="12" t="s">
        <v>78</v>
      </c>
      <c r="E120" s="12" t="s">
        <v>15</v>
      </c>
      <c r="F120" s="12" t="s">
        <v>6</v>
      </c>
      <c r="G120" s="12" t="s">
        <v>292</v>
      </c>
      <c r="H120" s="9">
        <v>22</v>
      </c>
      <c r="I120" s="9" t="s">
        <v>388</v>
      </c>
      <c r="J120" s="11"/>
    </row>
    <row r="121" spans="1:10" x14ac:dyDescent="0.2">
      <c r="A121" s="8">
        <v>43470</v>
      </c>
      <c r="B121" s="12" t="s">
        <v>3</v>
      </c>
      <c r="C121" s="9">
        <v>4544</v>
      </c>
      <c r="D121" s="12" t="s">
        <v>40</v>
      </c>
      <c r="E121" s="12" t="s">
        <v>4</v>
      </c>
      <c r="F121" s="12" t="s">
        <v>6</v>
      </c>
      <c r="G121" s="12" t="s">
        <v>488</v>
      </c>
      <c r="H121" s="9">
        <v>4</v>
      </c>
      <c r="I121" s="9" t="s">
        <v>342</v>
      </c>
      <c r="J121" s="11"/>
    </row>
    <row r="122" spans="1:10" x14ac:dyDescent="0.2">
      <c r="A122" s="8">
        <v>43470</v>
      </c>
      <c r="B122" s="12" t="s">
        <v>3</v>
      </c>
      <c r="C122" s="9">
        <v>8392</v>
      </c>
      <c r="D122" s="12" t="s">
        <v>80</v>
      </c>
      <c r="E122" s="12" t="s">
        <v>4</v>
      </c>
      <c r="F122" s="12" t="s">
        <v>243</v>
      </c>
      <c r="G122" s="12" t="s">
        <v>875</v>
      </c>
      <c r="H122" s="9">
        <v>28</v>
      </c>
      <c r="I122" s="9">
        <v>36</v>
      </c>
      <c r="J122" s="11"/>
    </row>
    <row r="123" spans="1:10" x14ac:dyDescent="0.2">
      <c r="A123" s="8">
        <v>43470</v>
      </c>
      <c r="B123" s="12" t="s">
        <v>5</v>
      </c>
      <c r="C123" s="9">
        <v>54441</v>
      </c>
      <c r="D123" s="12" t="s">
        <v>484</v>
      </c>
      <c r="E123" s="12" t="s">
        <v>6</v>
      </c>
      <c r="F123" s="12" t="s">
        <v>5</v>
      </c>
      <c r="G123" s="12" t="s">
        <v>151</v>
      </c>
      <c r="H123" s="9">
        <v>49</v>
      </c>
      <c r="I123" s="9" t="s">
        <v>490</v>
      </c>
      <c r="J123" s="11"/>
    </row>
    <row r="124" spans="1:10" x14ac:dyDescent="0.2">
      <c r="A124" s="8">
        <v>43470</v>
      </c>
      <c r="B124" s="12" t="s">
        <v>3</v>
      </c>
      <c r="C124" s="9">
        <v>4481</v>
      </c>
      <c r="D124" s="12" t="s">
        <v>61</v>
      </c>
      <c r="E124" s="12" t="s">
        <v>4</v>
      </c>
      <c r="F124" s="12" t="s">
        <v>6</v>
      </c>
      <c r="G124" s="12" t="s">
        <v>875</v>
      </c>
      <c r="H124" s="9">
        <v>10</v>
      </c>
      <c r="I124" s="9" t="s">
        <v>491</v>
      </c>
      <c r="J124" s="11"/>
    </row>
    <row r="125" spans="1:10" x14ac:dyDescent="0.2">
      <c r="A125" s="8">
        <v>43470</v>
      </c>
      <c r="B125" s="12" t="s">
        <v>3</v>
      </c>
      <c r="C125" s="9">
        <v>1349</v>
      </c>
      <c r="D125" s="12" t="s">
        <v>92</v>
      </c>
      <c r="E125" s="12" t="s">
        <v>6</v>
      </c>
      <c r="F125" s="12" t="s">
        <v>101</v>
      </c>
      <c r="G125" s="12" t="s">
        <v>151</v>
      </c>
      <c r="H125" s="9">
        <v>21</v>
      </c>
      <c r="I125" s="9" t="s">
        <v>346</v>
      </c>
      <c r="J125" s="11"/>
    </row>
    <row r="126" spans="1:10" x14ac:dyDescent="0.2">
      <c r="A126" s="8">
        <v>43470</v>
      </c>
      <c r="B126" s="12" t="s">
        <v>3</v>
      </c>
      <c r="C126" s="9">
        <v>7423</v>
      </c>
      <c r="D126" s="12" t="s">
        <v>485</v>
      </c>
      <c r="E126" s="12" t="s">
        <v>487</v>
      </c>
      <c r="F126" s="12" t="s">
        <v>33</v>
      </c>
      <c r="G126" s="12" t="s">
        <v>37</v>
      </c>
      <c r="H126" s="9">
        <v>33</v>
      </c>
      <c r="I126" s="9" t="s">
        <v>492</v>
      </c>
      <c r="J126" s="11"/>
    </row>
    <row r="127" spans="1:10" x14ac:dyDescent="0.2">
      <c r="A127" s="8">
        <v>43470</v>
      </c>
      <c r="B127" s="12" t="s">
        <v>3</v>
      </c>
      <c r="C127" s="9">
        <v>8086</v>
      </c>
      <c r="D127" s="12" t="s">
        <v>41</v>
      </c>
      <c r="E127" s="12" t="s">
        <v>6</v>
      </c>
      <c r="F127" s="12" t="s">
        <v>15</v>
      </c>
      <c r="G127" s="12" t="s">
        <v>151</v>
      </c>
      <c r="H127" s="9">
        <v>26</v>
      </c>
      <c r="I127" s="9" t="s">
        <v>363</v>
      </c>
      <c r="J127" s="11"/>
    </row>
    <row r="128" spans="1:10" x14ac:dyDescent="0.2">
      <c r="A128" s="8">
        <v>43470</v>
      </c>
      <c r="B128" s="12" t="s">
        <v>3</v>
      </c>
      <c r="C128" s="9">
        <v>8028</v>
      </c>
      <c r="D128" s="12" t="s">
        <v>42</v>
      </c>
      <c r="E128" s="12" t="s">
        <v>4</v>
      </c>
      <c r="F128" s="12" t="s">
        <v>5</v>
      </c>
      <c r="G128" s="12" t="s">
        <v>194</v>
      </c>
      <c r="H128" s="9">
        <v>24</v>
      </c>
      <c r="I128" s="9" t="s">
        <v>410</v>
      </c>
      <c r="J128" s="11"/>
    </row>
    <row r="129" spans="1:10" x14ac:dyDescent="0.2">
      <c r="A129" s="8">
        <v>43470</v>
      </c>
      <c r="B129" s="12" t="s">
        <v>3</v>
      </c>
      <c r="C129" s="9">
        <v>5445</v>
      </c>
      <c r="D129" s="12" t="s">
        <v>486</v>
      </c>
      <c r="E129" s="12" t="s">
        <v>4</v>
      </c>
      <c r="F129" s="12" t="s">
        <v>140</v>
      </c>
      <c r="G129" s="12" t="s">
        <v>151</v>
      </c>
      <c r="H129" s="9">
        <v>31</v>
      </c>
      <c r="I129" s="9">
        <v>43</v>
      </c>
      <c r="J129" s="11"/>
    </row>
    <row r="130" spans="1:10" x14ac:dyDescent="0.2">
      <c r="A130" s="8">
        <v>43470</v>
      </c>
      <c r="B130" s="12" t="s">
        <v>3</v>
      </c>
      <c r="C130" s="9">
        <v>4970</v>
      </c>
      <c r="D130" s="12" t="s">
        <v>87</v>
      </c>
      <c r="E130" s="12" t="s">
        <v>4</v>
      </c>
      <c r="F130" s="12" t="s">
        <v>6</v>
      </c>
      <c r="G130" s="12" t="s">
        <v>194</v>
      </c>
      <c r="H130" s="9">
        <v>15</v>
      </c>
      <c r="I130" s="9" t="s">
        <v>494</v>
      </c>
      <c r="J130" s="11"/>
    </row>
    <row r="131" spans="1:10" x14ac:dyDescent="0.2">
      <c r="A131" s="8">
        <v>43470</v>
      </c>
      <c r="B131" s="12" t="s">
        <v>3</v>
      </c>
      <c r="C131" s="9">
        <v>5712</v>
      </c>
      <c r="D131" s="12" t="s">
        <v>134</v>
      </c>
      <c r="E131" s="12" t="s">
        <v>4</v>
      </c>
      <c r="F131" s="12" t="s">
        <v>6</v>
      </c>
      <c r="G131" s="12" t="s">
        <v>326</v>
      </c>
      <c r="H131" s="9">
        <v>22</v>
      </c>
      <c r="I131" s="9" t="s">
        <v>495</v>
      </c>
      <c r="J131" s="11"/>
    </row>
    <row r="132" spans="1:10" x14ac:dyDescent="0.2">
      <c r="A132" s="8">
        <v>43470</v>
      </c>
      <c r="B132" s="12" t="s">
        <v>14</v>
      </c>
      <c r="C132" s="9">
        <v>6750</v>
      </c>
      <c r="D132" s="12" t="s">
        <v>160</v>
      </c>
      <c r="E132" s="12" t="s">
        <v>6</v>
      </c>
      <c r="F132" s="12" t="s">
        <v>15</v>
      </c>
      <c r="G132" s="12" t="s">
        <v>493</v>
      </c>
      <c r="H132" s="9">
        <v>30</v>
      </c>
      <c r="I132" s="9" t="s">
        <v>496</v>
      </c>
      <c r="J132" s="11"/>
    </row>
    <row r="133" spans="1:10" x14ac:dyDescent="0.2">
      <c r="A133" s="8">
        <v>43470</v>
      </c>
      <c r="B133" s="12" t="s">
        <v>3</v>
      </c>
      <c r="C133" s="9">
        <v>2164</v>
      </c>
      <c r="D133" s="12" t="s">
        <v>92</v>
      </c>
      <c r="E133" s="12" t="s">
        <v>4</v>
      </c>
      <c r="F133" s="12" t="s">
        <v>15</v>
      </c>
      <c r="G133" s="12" t="s">
        <v>876</v>
      </c>
      <c r="H133" s="9">
        <v>24</v>
      </c>
      <c r="I133" s="9" t="s">
        <v>415</v>
      </c>
      <c r="J133" s="11"/>
    </row>
    <row r="134" spans="1:10" x14ac:dyDescent="0.2">
      <c r="A134" s="8">
        <v>43470</v>
      </c>
      <c r="B134" s="12" t="s">
        <v>6</v>
      </c>
      <c r="C134" s="9">
        <v>54730</v>
      </c>
      <c r="D134" s="12" t="s">
        <v>345</v>
      </c>
      <c r="E134" s="12" t="s">
        <v>6</v>
      </c>
      <c r="F134" s="12" t="s">
        <v>15</v>
      </c>
      <c r="G134" s="12" t="s">
        <v>151</v>
      </c>
      <c r="H134" s="9">
        <v>35</v>
      </c>
      <c r="I134" s="9" t="s">
        <v>347</v>
      </c>
      <c r="J134" s="11"/>
    </row>
    <row r="135" spans="1:10" x14ac:dyDescent="0.2">
      <c r="A135" s="8">
        <v>43470</v>
      </c>
      <c r="B135" s="12" t="s">
        <v>6</v>
      </c>
      <c r="C135" s="9">
        <v>57970</v>
      </c>
      <c r="D135" s="12" t="s">
        <v>316</v>
      </c>
      <c r="E135" s="12" t="s">
        <v>6</v>
      </c>
      <c r="F135" s="12" t="s">
        <v>15</v>
      </c>
      <c r="G135" s="12" t="s">
        <v>874</v>
      </c>
      <c r="H135" s="9">
        <v>46</v>
      </c>
      <c r="I135" s="9" t="s">
        <v>473</v>
      </c>
      <c r="J135" s="11"/>
    </row>
    <row r="136" spans="1:10" x14ac:dyDescent="0.2">
      <c r="A136" s="8">
        <v>43470</v>
      </c>
      <c r="B136" s="12" t="s">
        <v>3</v>
      </c>
      <c r="C136" s="9">
        <v>8009</v>
      </c>
      <c r="D136" s="12" t="s">
        <v>42</v>
      </c>
      <c r="E136" s="12" t="s">
        <v>18</v>
      </c>
      <c r="F136" s="12" t="s">
        <v>4</v>
      </c>
      <c r="G136" s="12" t="s">
        <v>222</v>
      </c>
      <c r="H136" s="9">
        <v>20</v>
      </c>
      <c r="I136" s="9" t="s">
        <v>497</v>
      </c>
      <c r="J136" s="11"/>
    </row>
    <row r="137" spans="1:10" x14ac:dyDescent="0.2">
      <c r="A137" s="8">
        <v>43471</v>
      </c>
      <c r="B137" s="12" t="s">
        <v>498</v>
      </c>
      <c r="C137" s="9">
        <v>1020</v>
      </c>
      <c r="D137" s="12" t="s">
        <v>107</v>
      </c>
      <c r="E137" s="12" t="s">
        <v>169</v>
      </c>
      <c r="F137" s="12" t="s">
        <v>5</v>
      </c>
      <c r="G137" s="12" t="s">
        <v>292</v>
      </c>
      <c r="H137" s="9"/>
      <c r="I137" s="9"/>
      <c r="J137" s="11"/>
    </row>
    <row r="138" spans="1:10" x14ac:dyDescent="0.2">
      <c r="A138" s="8">
        <v>43471</v>
      </c>
      <c r="B138" s="12" t="s">
        <v>3</v>
      </c>
      <c r="C138" s="9">
        <v>4988</v>
      </c>
      <c r="D138" s="12" t="s">
        <v>61</v>
      </c>
      <c r="E138" s="12" t="s">
        <v>6</v>
      </c>
      <c r="F138" s="12" t="s">
        <v>333</v>
      </c>
      <c r="G138" s="12" t="s">
        <v>163</v>
      </c>
      <c r="H138" s="9">
        <v>8</v>
      </c>
      <c r="I138" s="9" t="s">
        <v>374</v>
      </c>
      <c r="J138" s="11"/>
    </row>
    <row r="139" spans="1:10" x14ac:dyDescent="0.2">
      <c r="A139" s="8">
        <v>43471</v>
      </c>
      <c r="B139" s="12" t="s">
        <v>6</v>
      </c>
      <c r="C139" s="9">
        <v>57100</v>
      </c>
      <c r="D139" s="12" t="s">
        <v>141</v>
      </c>
      <c r="E139" s="12" t="s">
        <v>6</v>
      </c>
      <c r="F139" s="12" t="s">
        <v>15</v>
      </c>
      <c r="G139" s="12" t="s">
        <v>292</v>
      </c>
      <c r="H139" s="9">
        <v>34</v>
      </c>
      <c r="I139" s="9" t="s">
        <v>413</v>
      </c>
      <c r="J139" s="11"/>
    </row>
    <row r="140" spans="1:10" x14ac:dyDescent="0.2">
      <c r="A140" s="8">
        <v>43471</v>
      </c>
      <c r="B140" s="12" t="s">
        <v>3</v>
      </c>
      <c r="C140" s="9">
        <v>5740</v>
      </c>
      <c r="D140" s="12" t="s">
        <v>287</v>
      </c>
      <c r="E140" s="12" t="s">
        <v>4</v>
      </c>
      <c r="F140" s="12" t="s">
        <v>6</v>
      </c>
      <c r="G140" s="12" t="s">
        <v>292</v>
      </c>
      <c r="H140" s="9">
        <v>24</v>
      </c>
      <c r="I140" s="9" t="s">
        <v>502</v>
      </c>
      <c r="J140" s="11"/>
    </row>
    <row r="141" spans="1:10" x14ac:dyDescent="0.2">
      <c r="A141" s="8">
        <v>43471</v>
      </c>
      <c r="B141" s="12" t="s">
        <v>6</v>
      </c>
      <c r="C141" s="9">
        <v>57270</v>
      </c>
      <c r="D141" s="12" t="s">
        <v>161</v>
      </c>
      <c r="E141" s="12" t="s">
        <v>6</v>
      </c>
      <c r="F141" s="12" t="s">
        <v>15</v>
      </c>
      <c r="G141" s="12" t="s">
        <v>37</v>
      </c>
      <c r="H141" s="9">
        <v>37</v>
      </c>
      <c r="I141" s="9" t="s">
        <v>420</v>
      </c>
      <c r="J141" s="11"/>
    </row>
    <row r="142" spans="1:10" x14ac:dyDescent="0.2">
      <c r="A142" s="8">
        <v>43471</v>
      </c>
      <c r="B142" s="12" t="s">
        <v>6</v>
      </c>
      <c r="C142" s="9">
        <v>57330</v>
      </c>
      <c r="D142" s="12" t="s">
        <v>296</v>
      </c>
      <c r="E142" s="12" t="s">
        <v>6</v>
      </c>
      <c r="F142" s="12" t="s">
        <v>15</v>
      </c>
      <c r="G142" s="12" t="s">
        <v>151</v>
      </c>
      <c r="H142" s="9">
        <v>23</v>
      </c>
      <c r="I142" s="9" t="s">
        <v>416</v>
      </c>
      <c r="J142" s="11"/>
    </row>
    <row r="143" spans="1:10" x14ac:dyDescent="0.2">
      <c r="A143" s="8">
        <v>43471</v>
      </c>
      <c r="B143" s="12" t="s">
        <v>5</v>
      </c>
      <c r="C143" s="9">
        <v>54290</v>
      </c>
      <c r="D143" s="12" t="s">
        <v>154</v>
      </c>
      <c r="E143" s="12" t="s">
        <v>221</v>
      </c>
      <c r="F143" s="12" t="s">
        <v>10</v>
      </c>
      <c r="G143" s="12" t="s">
        <v>499</v>
      </c>
      <c r="H143" s="9">
        <v>49</v>
      </c>
      <c r="I143" s="9" t="s">
        <v>503</v>
      </c>
      <c r="J143" s="11"/>
    </row>
    <row r="144" spans="1:10" x14ac:dyDescent="0.2">
      <c r="A144" s="8">
        <v>43471</v>
      </c>
      <c r="B144" s="12" t="s">
        <v>5</v>
      </c>
      <c r="C144" s="9">
        <v>54675</v>
      </c>
      <c r="D144" s="12" t="s">
        <v>500</v>
      </c>
      <c r="E144" s="12" t="s">
        <v>5</v>
      </c>
      <c r="F144" s="12" t="s">
        <v>4</v>
      </c>
      <c r="G144" s="12" t="s">
        <v>501</v>
      </c>
      <c r="H144" s="9">
        <v>63</v>
      </c>
      <c r="I144" s="9" t="s">
        <v>504</v>
      </c>
      <c r="J144" s="11"/>
    </row>
    <row r="145" spans="1:10" x14ac:dyDescent="0.2">
      <c r="A145" s="8">
        <v>43471</v>
      </c>
      <c r="B145" s="12" t="s">
        <v>14</v>
      </c>
      <c r="C145" s="9">
        <v>6760</v>
      </c>
      <c r="D145" s="12" t="s">
        <v>257</v>
      </c>
      <c r="E145" s="12" t="s">
        <v>6</v>
      </c>
      <c r="F145" s="12" t="s">
        <v>15</v>
      </c>
      <c r="G145" s="12" t="s">
        <v>151</v>
      </c>
      <c r="H145" s="9">
        <v>37</v>
      </c>
      <c r="I145" s="9" t="s">
        <v>505</v>
      </c>
      <c r="J145" s="11"/>
    </row>
    <row r="146" spans="1:10" x14ac:dyDescent="0.2">
      <c r="A146" s="8">
        <v>43471</v>
      </c>
      <c r="B146" s="12" t="s">
        <v>3</v>
      </c>
      <c r="C146" s="9">
        <v>5570</v>
      </c>
      <c r="D146" s="12" t="s">
        <v>283</v>
      </c>
      <c r="E146" s="12" t="s">
        <v>4</v>
      </c>
      <c r="F146" s="12" t="s">
        <v>15</v>
      </c>
      <c r="G146" s="12" t="s">
        <v>37</v>
      </c>
      <c r="H146" s="9">
        <v>30</v>
      </c>
      <c r="I146" s="9" t="s">
        <v>508</v>
      </c>
      <c r="J146" s="11"/>
    </row>
    <row r="147" spans="1:10" x14ac:dyDescent="0.2">
      <c r="A147" s="8">
        <v>43471</v>
      </c>
      <c r="B147" s="12" t="s">
        <v>3</v>
      </c>
      <c r="C147" s="9">
        <v>8022</v>
      </c>
      <c r="D147" s="12" t="s">
        <v>42</v>
      </c>
      <c r="E147" s="12" t="s">
        <v>8</v>
      </c>
      <c r="F147" s="12" t="s">
        <v>6</v>
      </c>
      <c r="G147" s="12" t="s">
        <v>23</v>
      </c>
      <c r="H147" s="9">
        <v>20</v>
      </c>
      <c r="I147" s="9" t="s">
        <v>346</v>
      </c>
      <c r="J147" s="11"/>
    </row>
    <row r="148" spans="1:10" x14ac:dyDescent="0.2">
      <c r="A148" s="8">
        <v>43471</v>
      </c>
      <c r="B148" s="12" t="s">
        <v>3</v>
      </c>
      <c r="C148" s="9">
        <v>2138</v>
      </c>
      <c r="D148" s="12" t="s">
        <v>92</v>
      </c>
      <c r="E148" s="12" t="s">
        <v>6</v>
      </c>
      <c r="F148" s="12" t="s">
        <v>230</v>
      </c>
      <c r="G148" s="12" t="s">
        <v>151</v>
      </c>
      <c r="H148" s="9">
        <v>22</v>
      </c>
      <c r="I148" s="9">
        <v>27</v>
      </c>
      <c r="J148" s="11"/>
    </row>
    <row r="149" spans="1:10" x14ac:dyDescent="0.2">
      <c r="A149" s="8">
        <v>43471</v>
      </c>
      <c r="B149" s="12" t="s">
        <v>3</v>
      </c>
      <c r="C149" s="9">
        <v>6120</v>
      </c>
      <c r="D149" s="12" t="s">
        <v>48</v>
      </c>
      <c r="E149" s="12" t="s">
        <v>4</v>
      </c>
      <c r="F149" s="12" t="s">
        <v>140</v>
      </c>
      <c r="G149" s="12" t="s">
        <v>194</v>
      </c>
      <c r="H149" s="9">
        <v>33</v>
      </c>
      <c r="I149" s="9" t="s">
        <v>414</v>
      </c>
      <c r="J149" s="11"/>
    </row>
    <row r="150" spans="1:10" x14ac:dyDescent="0.2">
      <c r="A150" s="8">
        <v>43471</v>
      </c>
      <c r="B150" s="12" t="s">
        <v>3</v>
      </c>
      <c r="C150" s="9">
        <v>3830</v>
      </c>
      <c r="D150" s="12" t="s">
        <v>116</v>
      </c>
      <c r="E150" s="12" t="s">
        <v>4</v>
      </c>
      <c r="F150" s="12" t="s">
        <v>6</v>
      </c>
      <c r="G150" s="12" t="s">
        <v>151</v>
      </c>
      <c r="H150" s="9">
        <v>14</v>
      </c>
      <c r="I150" s="9" t="s">
        <v>375</v>
      </c>
      <c r="J150" s="11"/>
    </row>
    <row r="151" spans="1:10" x14ac:dyDescent="0.2">
      <c r="A151" s="8">
        <v>43471</v>
      </c>
      <c r="B151" s="12" t="s">
        <v>3</v>
      </c>
      <c r="C151" s="9">
        <v>4940</v>
      </c>
      <c r="D151" s="12" t="s">
        <v>265</v>
      </c>
      <c r="E151" s="12" t="s">
        <v>4</v>
      </c>
      <c r="F151" s="12" t="s">
        <v>6</v>
      </c>
      <c r="G151" s="12" t="s">
        <v>23</v>
      </c>
      <c r="H151" s="9">
        <v>12</v>
      </c>
      <c r="I151" s="9">
        <v>7</v>
      </c>
      <c r="J151" s="11"/>
    </row>
    <row r="152" spans="1:10" x14ac:dyDescent="0.2">
      <c r="A152" s="8">
        <v>43471</v>
      </c>
      <c r="B152" s="12" t="s">
        <v>3</v>
      </c>
      <c r="C152" s="9">
        <v>2342</v>
      </c>
      <c r="D152" s="12" t="s">
        <v>92</v>
      </c>
      <c r="E152" s="12" t="s">
        <v>4</v>
      </c>
      <c r="F152" s="12" t="s">
        <v>15</v>
      </c>
      <c r="G152" s="12" t="s">
        <v>194</v>
      </c>
      <c r="H152" s="9">
        <v>18</v>
      </c>
      <c r="I152" s="9" t="s">
        <v>383</v>
      </c>
      <c r="J152" s="11"/>
    </row>
    <row r="153" spans="1:10" x14ac:dyDescent="0.2">
      <c r="A153" s="8">
        <v>43471</v>
      </c>
      <c r="B153" s="12" t="s">
        <v>3</v>
      </c>
      <c r="C153" s="9">
        <v>7733</v>
      </c>
      <c r="D153" s="12" t="s">
        <v>45</v>
      </c>
      <c r="E153" s="12" t="s">
        <v>16</v>
      </c>
      <c r="F153" s="12" t="s">
        <v>15</v>
      </c>
      <c r="G153" s="12" t="s">
        <v>334</v>
      </c>
      <c r="H153" s="9">
        <v>38</v>
      </c>
      <c r="I153" s="9" t="s">
        <v>509</v>
      </c>
      <c r="J153" s="11"/>
    </row>
    <row r="154" spans="1:10" x14ac:dyDescent="0.2">
      <c r="A154" s="8">
        <v>43471</v>
      </c>
      <c r="B154" s="12" t="s">
        <v>3</v>
      </c>
      <c r="C154" s="9">
        <v>4081</v>
      </c>
      <c r="D154" s="12" t="s">
        <v>506</v>
      </c>
      <c r="E154" s="12" t="s">
        <v>507</v>
      </c>
      <c r="F154" s="12" t="s">
        <v>99</v>
      </c>
      <c r="G154" s="12" t="s">
        <v>334</v>
      </c>
      <c r="H154" s="9">
        <v>15</v>
      </c>
      <c r="I154" s="9" t="s">
        <v>510</v>
      </c>
      <c r="J154" s="11"/>
    </row>
    <row r="155" spans="1:10" x14ac:dyDescent="0.2">
      <c r="A155" s="8">
        <v>43471</v>
      </c>
      <c r="B155" s="12" t="s">
        <v>3</v>
      </c>
      <c r="C155" s="9">
        <v>4797</v>
      </c>
      <c r="D155" s="12" t="s">
        <v>252</v>
      </c>
      <c r="E155" s="12" t="s">
        <v>507</v>
      </c>
      <c r="F155" s="12" t="s">
        <v>99</v>
      </c>
      <c r="G155" s="12" t="s">
        <v>37</v>
      </c>
      <c r="H155" s="9">
        <v>9</v>
      </c>
      <c r="I155" s="9" t="s">
        <v>511</v>
      </c>
      <c r="J155" s="11"/>
    </row>
    <row r="156" spans="1:10" x14ac:dyDescent="0.2">
      <c r="A156" s="8">
        <v>43471</v>
      </c>
      <c r="B156" s="12" t="s">
        <v>3</v>
      </c>
      <c r="C156" s="9">
        <v>4059</v>
      </c>
      <c r="D156" s="12" t="s">
        <v>506</v>
      </c>
      <c r="E156" s="12" t="s">
        <v>4</v>
      </c>
      <c r="F156" s="12" t="s">
        <v>99</v>
      </c>
      <c r="G156" s="12" t="s">
        <v>326</v>
      </c>
      <c r="H156" s="9">
        <v>13</v>
      </c>
      <c r="I156" s="9" t="s">
        <v>512</v>
      </c>
      <c r="J156" s="11"/>
    </row>
    <row r="157" spans="1:10" x14ac:dyDescent="0.2">
      <c r="A157" s="8">
        <v>43471</v>
      </c>
      <c r="B157" s="12" t="s">
        <v>3</v>
      </c>
      <c r="C157" s="9">
        <v>5466</v>
      </c>
      <c r="D157" s="12" t="s">
        <v>396</v>
      </c>
      <c r="E157" s="12" t="s">
        <v>22</v>
      </c>
      <c r="F157" s="12" t="s">
        <v>4</v>
      </c>
      <c r="G157" s="12" t="s">
        <v>319</v>
      </c>
      <c r="H157" s="9">
        <v>31</v>
      </c>
      <c r="I157" s="9">
        <v>39</v>
      </c>
      <c r="J157" s="11"/>
    </row>
    <row r="158" spans="1:10" x14ac:dyDescent="0.2">
      <c r="A158" s="8">
        <v>43471</v>
      </c>
      <c r="B158" s="12" t="s">
        <v>6</v>
      </c>
      <c r="C158" s="9">
        <v>57970</v>
      </c>
      <c r="D158" s="12" t="s">
        <v>316</v>
      </c>
      <c r="E158" s="12" t="s">
        <v>6</v>
      </c>
      <c r="F158" s="12" t="s">
        <v>15</v>
      </c>
      <c r="G158" s="12" t="s">
        <v>207</v>
      </c>
      <c r="H158" s="9">
        <v>44</v>
      </c>
      <c r="I158" s="9" t="s">
        <v>473</v>
      </c>
      <c r="J158" s="11"/>
    </row>
    <row r="159" spans="1:10" x14ac:dyDescent="0.2">
      <c r="A159" s="8">
        <v>43471</v>
      </c>
      <c r="B159" s="12" t="s">
        <v>3</v>
      </c>
      <c r="C159" s="9">
        <v>1549</v>
      </c>
      <c r="D159" s="12" t="s">
        <v>92</v>
      </c>
      <c r="E159" s="12" t="s">
        <v>275</v>
      </c>
      <c r="F159" s="12" t="s">
        <v>15</v>
      </c>
      <c r="G159" s="12" t="s">
        <v>194</v>
      </c>
      <c r="H159" s="9">
        <v>23</v>
      </c>
      <c r="I159" s="9" t="s">
        <v>390</v>
      </c>
      <c r="J159" s="11"/>
    </row>
    <row r="160" spans="1:10" x14ac:dyDescent="0.2">
      <c r="A160" s="8">
        <v>43471</v>
      </c>
      <c r="B160" s="12" t="s">
        <v>3</v>
      </c>
      <c r="C160" s="9">
        <v>4711</v>
      </c>
      <c r="D160" s="12" t="s">
        <v>75</v>
      </c>
      <c r="E160" s="12" t="s">
        <v>306</v>
      </c>
      <c r="F160" s="12" t="s">
        <v>6</v>
      </c>
      <c r="G160" s="12" t="s">
        <v>301</v>
      </c>
      <c r="H160" s="9">
        <v>9</v>
      </c>
      <c r="I160" s="9">
        <v>7</v>
      </c>
      <c r="J160" s="11"/>
    </row>
    <row r="161" spans="1:10" x14ac:dyDescent="0.2">
      <c r="A161" s="8">
        <v>43471</v>
      </c>
      <c r="B161" s="12" t="s">
        <v>3</v>
      </c>
      <c r="C161" s="9">
        <v>3332</v>
      </c>
      <c r="D161" s="12" t="s">
        <v>115</v>
      </c>
      <c r="E161" s="12" t="s">
        <v>16</v>
      </c>
      <c r="F161" s="12" t="s">
        <v>6</v>
      </c>
      <c r="G161" s="12" t="s">
        <v>222</v>
      </c>
      <c r="H161" s="9">
        <v>17</v>
      </c>
      <c r="I161" s="9" t="s">
        <v>513</v>
      </c>
      <c r="J161" s="11"/>
    </row>
    <row r="162" spans="1:10" x14ac:dyDescent="0.2">
      <c r="A162" s="8">
        <v>43471</v>
      </c>
      <c r="B162" s="12" t="s">
        <v>3</v>
      </c>
      <c r="C162" s="9">
        <v>2353</v>
      </c>
      <c r="D162" s="12" t="s">
        <v>92</v>
      </c>
      <c r="E162" s="12" t="s">
        <v>4</v>
      </c>
      <c r="F162" s="12" t="s">
        <v>6</v>
      </c>
      <c r="G162" s="12" t="s">
        <v>23</v>
      </c>
      <c r="H162" s="9">
        <v>19</v>
      </c>
      <c r="I162" s="9" t="s">
        <v>514</v>
      </c>
      <c r="J162" s="11"/>
    </row>
    <row r="163" spans="1:10" x14ac:dyDescent="0.2">
      <c r="A163" s="8">
        <v>43472</v>
      </c>
      <c r="B163" s="12" t="s">
        <v>3</v>
      </c>
      <c r="C163" s="9">
        <v>7329</v>
      </c>
      <c r="D163" s="12" t="s">
        <v>515</v>
      </c>
      <c r="E163" s="12" t="s">
        <v>4</v>
      </c>
      <c r="F163" s="12" t="s">
        <v>6</v>
      </c>
      <c r="G163" s="12" t="s">
        <v>516</v>
      </c>
      <c r="H163" s="9">
        <v>34</v>
      </c>
      <c r="I163" s="9" t="s">
        <v>517</v>
      </c>
      <c r="J163" s="11"/>
    </row>
    <row r="164" spans="1:10" x14ac:dyDescent="0.2">
      <c r="A164" s="8">
        <v>43472</v>
      </c>
      <c r="B164" s="12" t="s">
        <v>3</v>
      </c>
      <c r="C164" s="9">
        <v>8009</v>
      </c>
      <c r="D164" s="12" t="s">
        <v>42</v>
      </c>
      <c r="E164" s="12" t="s">
        <v>34</v>
      </c>
      <c r="F164" s="12" t="s">
        <v>6</v>
      </c>
      <c r="G164" s="12" t="s">
        <v>194</v>
      </c>
      <c r="H164" s="9">
        <v>20</v>
      </c>
      <c r="I164" s="9" t="s">
        <v>497</v>
      </c>
      <c r="J164" s="11"/>
    </row>
    <row r="165" spans="1:10" x14ac:dyDescent="0.2">
      <c r="A165" s="8">
        <v>43473</v>
      </c>
      <c r="B165" s="12" t="s">
        <v>14</v>
      </c>
      <c r="C165" s="9">
        <v>6750</v>
      </c>
      <c r="D165" s="12" t="s">
        <v>160</v>
      </c>
      <c r="E165" s="12" t="s">
        <v>27</v>
      </c>
      <c r="F165" s="12" t="s">
        <v>171</v>
      </c>
      <c r="G165" s="12" t="s">
        <v>177</v>
      </c>
      <c r="H165" s="9">
        <v>28</v>
      </c>
      <c r="I165" s="9">
        <v>22</v>
      </c>
      <c r="J165" s="11"/>
    </row>
    <row r="166" spans="1:10" x14ac:dyDescent="0.2">
      <c r="A166" s="8">
        <v>43473</v>
      </c>
      <c r="B166" s="12" t="s">
        <v>3</v>
      </c>
      <c r="C166" s="9">
        <v>8009</v>
      </c>
      <c r="D166" s="12" t="s">
        <v>42</v>
      </c>
      <c r="E166" s="12" t="s">
        <v>4</v>
      </c>
      <c r="F166" s="12" t="s">
        <v>4</v>
      </c>
      <c r="G166" s="12" t="s">
        <v>877</v>
      </c>
      <c r="H166" s="9">
        <v>25</v>
      </c>
      <c r="I166" s="9">
        <v>26</v>
      </c>
      <c r="J166" s="11"/>
    </row>
    <row r="167" spans="1:10" x14ac:dyDescent="0.2">
      <c r="A167" s="8">
        <v>43475</v>
      </c>
      <c r="B167" s="12" t="s">
        <v>3</v>
      </c>
      <c r="C167" s="9">
        <v>8096</v>
      </c>
      <c r="D167" s="12" t="s">
        <v>41</v>
      </c>
      <c r="E167" s="12" t="s">
        <v>10</v>
      </c>
      <c r="F167" s="12" t="s">
        <v>15</v>
      </c>
      <c r="G167" s="12" t="s">
        <v>262</v>
      </c>
      <c r="H167" s="9">
        <v>23</v>
      </c>
      <c r="I167" s="9" t="s">
        <v>385</v>
      </c>
      <c r="J167" s="11"/>
    </row>
    <row r="168" spans="1:10" x14ac:dyDescent="0.2">
      <c r="A168" s="8">
        <v>43475</v>
      </c>
      <c r="B168" s="12" t="s">
        <v>3</v>
      </c>
      <c r="C168" s="9">
        <v>5429</v>
      </c>
      <c r="D168" s="12" t="s">
        <v>518</v>
      </c>
      <c r="E168" s="12" t="s">
        <v>6</v>
      </c>
      <c r="F168" s="12" t="s">
        <v>4</v>
      </c>
      <c r="G168" s="12" t="s">
        <v>151</v>
      </c>
      <c r="H168" s="9">
        <v>39</v>
      </c>
      <c r="I168" s="9" t="s">
        <v>519</v>
      </c>
      <c r="J168" s="11"/>
    </row>
    <row r="169" spans="1:10" x14ac:dyDescent="0.2">
      <c r="A169" s="8">
        <v>43476</v>
      </c>
      <c r="B169" s="12" t="s">
        <v>3</v>
      </c>
      <c r="C169" s="9">
        <v>1522</v>
      </c>
      <c r="D169" s="12" t="s">
        <v>92</v>
      </c>
      <c r="E169" s="12" t="s">
        <v>4</v>
      </c>
      <c r="F169" s="12" t="s">
        <v>6</v>
      </c>
      <c r="G169" s="12" t="s">
        <v>151</v>
      </c>
      <c r="H169" s="9">
        <v>23</v>
      </c>
      <c r="I169" s="9" t="s">
        <v>521</v>
      </c>
      <c r="J169" s="11"/>
    </row>
    <row r="170" spans="1:10" x14ac:dyDescent="0.2">
      <c r="A170" s="8">
        <v>43476</v>
      </c>
      <c r="B170" s="12" t="s">
        <v>3</v>
      </c>
      <c r="C170" s="9">
        <v>1948</v>
      </c>
      <c r="D170" s="12" t="s">
        <v>92</v>
      </c>
      <c r="E170" s="12" t="s">
        <v>10</v>
      </c>
      <c r="F170" s="12" t="s">
        <v>15</v>
      </c>
      <c r="G170" s="12" t="s">
        <v>319</v>
      </c>
      <c r="H170" s="9">
        <v>20</v>
      </c>
      <c r="I170" s="9" t="s">
        <v>348</v>
      </c>
      <c r="J170" s="11"/>
    </row>
    <row r="171" spans="1:10" x14ac:dyDescent="0.2">
      <c r="A171" s="8">
        <v>43476</v>
      </c>
      <c r="B171" s="12" t="s">
        <v>6</v>
      </c>
      <c r="C171" s="9">
        <v>3280</v>
      </c>
      <c r="D171" s="12" t="s">
        <v>131</v>
      </c>
      <c r="E171" s="12" t="s">
        <v>6</v>
      </c>
      <c r="F171" s="12" t="s">
        <v>4</v>
      </c>
      <c r="G171" s="12" t="s">
        <v>520</v>
      </c>
      <c r="H171" s="9">
        <v>23</v>
      </c>
      <c r="I171" s="9" t="s">
        <v>383</v>
      </c>
      <c r="J171" s="11"/>
    </row>
    <row r="172" spans="1:10" x14ac:dyDescent="0.2">
      <c r="A172" s="8">
        <v>43477</v>
      </c>
      <c r="B172" s="12" t="s">
        <v>3</v>
      </c>
      <c r="C172" s="9">
        <v>8707</v>
      </c>
      <c r="D172" s="12" t="s">
        <v>223</v>
      </c>
      <c r="E172" s="12" t="s">
        <v>4</v>
      </c>
      <c r="F172" s="12" t="s">
        <v>4</v>
      </c>
      <c r="G172" s="12" t="s">
        <v>292</v>
      </c>
      <c r="H172" s="9">
        <v>40</v>
      </c>
      <c r="I172" s="9">
        <v>35</v>
      </c>
      <c r="J172" s="11"/>
    </row>
    <row r="173" spans="1:10" x14ac:dyDescent="0.2">
      <c r="A173" s="8">
        <v>43477</v>
      </c>
      <c r="B173" s="12" t="s">
        <v>3</v>
      </c>
      <c r="C173" s="9">
        <v>1250</v>
      </c>
      <c r="D173" s="12" t="s">
        <v>92</v>
      </c>
      <c r="E173" s="12" t="s">
        <v>15</v>
      </c>
      <c r="F173" s="12" t="s">
        <v>15</v>
      </c>
      <c r="G173" s="12" t="s">
        <v>152</v>
      </c>
      <c r="H173" s="9">
        <v>19</v>
      </c>
      <c r="I173" s="9" t="s">
        <v>514</v>
      </c>
      <c r="J173" s="11"/>
    </row>
    <row r="174" spans="1:10" x14ac:dyDescent="0.2">
      <c r="A174" s="8">
        <v>43477</v>
      </c>
      <c r="B174" s="12" t="s">
        <v>3</v>
      </c>
      <c r="C174" s="9">
        <v>4407</v>
      </c>
      <c r="D174" s="12" t="s">
        <v>50</v>
      </c>
      <c r="E174" s="12" t="s">
        <v>4</v>
      </c>
      <c r="F174" s="12" t="s">
        <v>4</v>
      </c>
      <c r="G174" s="12" t="s">
        <v>172</v>
      </c>
      <c r="H174" s="9">
        <v>8</v>
      </c>
      <c r="I174" s="9" t="s">
        <v>367</v>
      </c>
      <c r="J174" s="11"/>
    </row>
    <row r="175" spans="1:10" x14ac:dyDescent="0.2">
      <c r="A175" s="8">
        <v>43477</v>
      </c>
      <c r="B175" s="12" t="s">
        <v>3</v>
      </c>
      <c r="C175" s="9">
        <v>5442</v>
      </c>
      <c r="D175" s="12" t="s">
        <v>522</v>
      </c>
      <c r="E175" s="12" t="s">
        <v>6</v>
      </c>
      <c r="F175" s="12" t="s">
        <v>6</v>
      </c>
      <c r="G175" s="12" t="s">
        <v>172</v>
      </c>
      <c r="H175" s="9">
        <v>30</v>
      </c>
      <c r="I175" s="9">
        <v>40</v>
      </c>
      <c r="J175" s="11"/>
    </row>
    <row r="176" spans="1:10" x14ac:dyDescent="0.2">
      <c r="A176" s="8">
        <v>43477</v>
      </c>
      <c r="B176" s="12" t="s">
        <v>3</v>
      </c>
      <c r="C176" s="9">
        <v>57970</v>
      </c>
      <c r="D176" s="12" t="s">
        <v>206</v>
      </c>
      <c r="E176" s="12" t="s">
        <v>6</v>
      </c>
      <c r="F176" s="12" t="s">
        <v>27</v>
      </c>
      <c r="G176" s="12" t="s">
        <v>878</v>
      </c>
      <c r="H176" s="9">
        <v>33</v>
      </c>
      <c r="I176" s="9">
        <v>44</v>
      </c>
      <c r="J176" s="11"/>
    </row>
    <row r="177" spans="1:10" x14ac:dyDescent="0.2">
      <c r="A177" s="8">
        <v>43477</v>
      </c>
      <c r="B177" s="12" t="s">
        <v>3</v>
      </c>
      <c r="C177" s="9">
        <v>1420</v>
      </c>
      <c r="D177" s="12" t="s">
        <v>92</v>
      </c>
      <c r="E177" s="12" t="s">
        <v>31</v>
      </c>
      <c r="F177" s="12" t="s">
        <v>15</v>
      </c>
      <c r="G177" s="12" t="s">
        <v>172</v>
      </c>
      <c r="H177" s="9">
        <v>19</v>
      </c>
      <c r="I177" s="9" t="s">
        <v>514</v>
      </c>
      <c r="J177" s="11"/>
    </row>
    <row r="178" spans="1:10" x14ac:dyDescent="0.2">
      <c r="A178" s="8">
        <v>43477</v>
      </c>
      <c r="B178" s="12" t="s">
        <v>3</v>
      </c>
      <c r="C178" s="9">
        <v>3762</v>
      </c>
      <c r="D178" s="12" t="s">
        <v>82</v>
      </c>
      <c r="E178" s="12" t="s">
        <v>4</v>
      </c>
      <c r="F178" s="12" t="s">
        <v>4</v>
      </c>
      <c r="G178" s="12" t="s">
        <v>37</v>
      </c>
      <c r="H178" s="9">
        <v>19</v>
      </c>
      <c r="I178" s="9">
        <v>18</v>
      </c>
      <c r="J178" s="11"/>
    </row>
    <row r="179" spans="1:10" x14ac:dyDescent="0.2">
      <c r="A179" s="8">
        <v>43477</v>
      </c>
      <c r="B179" s="12" t="s">
        <v>3</v>
      </c>
      <c r="C179" s="9">
        <v>8242</v>
      </c>
      <c r="D179" s="12" t="s">
        <v>64</v>
      </c>
      <c r="E179" s="12" t="s">
        <v>4</v>
      </c>
      <c r="F179" s="12" t="s">
        <v>4</v>
      </c>
      <c r="G179" s="12" t="s">
        <v>523</v>
      </c>
      <c r="H179" s="9">
        <v>24</v>
      </c>
      <c r="I179" s="9">
        <v>18</v>
      </c>
      <c r="J179" s="11"/>
    </row>
    <row r="180" spans="1:10" x14ac:dyDescent="0.2">
      <c r="A180" s="8">
        <v>43477</v>
      </c>
      <c r="B180" s="12" t="s">
        <v>6</v>
      </c>
      <c r="C180" s="9">
        <v>57100</v>
      </c>
      <c r="D180" s="12" t="s">
        <v>141</v>
      </c>
      <c r="E180" s="12" t="s">
        <v>6</v>
      </c>
      <c r="F180" s="12" t="s">
        <v>171</v>
      </c>
      <c r="G180" s="12" t="s">
        <v>298</v>
      </c>
      <c r="H180" s="9">
        <v>30</v>
      </c>
      <c r="I180" s="9">
        <v>41</v>
      </c>
      <c r="J180" s="11"/>
    </row>
    <row r="181" spans="1:10" x14ac:dyDescent="0.2">
      <c r="A181" s="8">
        <v>43477</v>
      </c>
      <c r="B181" s="12" t="s">
        <v>14</v>
      </c>
      <c r="C181" s="9">
        <v>6740</v>
      </c>
      <c r="D181" s="12" t="s">
        <v>181</v>
      </c>
      <c r="E181" s="12" t="s">
        <v>5</v>
      </c>
      <c r="F181" s="12" t="s">
        <v>6</v>
      </c>
      <c r="G181" s="12" t="s">
        <v>153</v>
      </c>
      <c r="H181" s="9">
        <v>36</v>
      </c>
      <c r="I181" s="9">
        <v>42</v>
      </c>
      <c r="J181" s="11"/>
    </row>
    <row r="182" spans="1:10" x14ac:dyDescent="0.2">
      <c r="A182" s="8">
        <v>43477</v>
      </c>
      <c r="B182" s="12" t="s">
        <v>3</v>
      </c>
      <c r="C182" s="9">
        <v>5866</v>
      </c>
      <c r="D182" s="12" t="s">
        <v>118</v>
      </c>
      <c r="E182" s="12" t="s">
        <v>10</v>
      </c>
      <c r="F182" s="12" t="s">
        <v>15</v>
      </c>
      <c r="G182" s="12" t="s">
        <v>177</v>
      </c>
      <c r="H182" s="9">
        <v>24</v>
      </c>
      <c r="I182" s="9">
        <v>26</v>
      </c>
      <c r="J182" s="11"/>
    </row>
    <row r="183" spans="1:10" x14ac:dyDescent="0.2">
      <c r="A183" s="8">
        <v>43477</v>
      </c>
      <c r="B183" s="12" t="s">
        <v>14</v>
      </c>
      <c r="C183" s="9">
        <v>6700</v>
      </c>
      <c r="D183" s="12" t="s">
        <v>127</v>
      </c>
      <c r="E183" s="12" t="s">
        <v>6</v>
      </c>
      <c r="F183" s="12" t="s">
        <v>6</v>
      </c>
      <c r="G183" s="12" t="s">
        <v>177</v>
      </c>
      <c r="H183" s="9">
        <v>33</v>
      </c>
      <c r="I183" s="9">
        <v>25</v>
      </c>
      <c r="J183" s="11"/>
    </row>
    <row r="184" spans="1:10" x14ac:dyDescent="0.2">
      <c r="A184" s="8">
        <v>43477</v>
      </c>
      <c r="B184" s="12" t="s">
        <v>3</v>
      </c>
      <c r="C184" s="9">
        <v>7433</v>
      </c>
      <c r="D184" s="12" t="s">
        <v>162</v>
      </c>
      <c r="E184" s="12" t="s">
        <v>16</v>
      </c>
      <c r="F184" s="12" t="s">
        <v>6</v>
      </c>
      <c r="G184" s="12" t="s">
        <v>37</v>
      </c>
      <c r="H184" s="9">
        <v>36</v>
      </c>
      <c r="I184" s="9">
        <v>43</v>
      </c>
      <c r="J184" s="11"/>
    </row>
    <row r="185" spans="1:10" x14ac:dyDescent="0.2">
      <c r="A185" s="8">
        <v>43477</v>
      </c>
      <c r="B185" s="12" t="s">
        <v>3</v>
      </c>
      <c r="C185" s="9">
        <v>4630</v>
      </c>
      <c r="D185" s="12" t="s">
        <v>40</v>
      </c>
      <c r="E185" s="12" t="s">
        <v>4</v>
      </c>
      <c r="F185" s="12" t="s">
        <v>4</v>
      </c>
      <c r="G185" s="12" t="s">
        <v>430</v>
      </c>
      <c r="H185" s="9">
        <v>0</v>
      </c>
      <c r="I185" s="9">
        <v>0</v>
      </c>
      <c r="J185" s="11"/>
    </row>
    <row r="186" spans="1:10" x14ac:dyDescent="0.2">
      <c r="A186" s="8">
        <v>43477</v>
      </c>
      <c r="B186" s="12" t="s">
        <v>3</v>
      </c>
      <c r="C186" s="9">
        <v>4319</v>
      </c>
      <c r="D186" s="12" t="s">
        <v>506</v>
      </c>
      <c r="E186" s="12" t="s">
        <v>4</v>
      </c>
      <c r="F186" s="12" t="s">
        <v>4</v>
      </c>
      <c r="G186" s="12" t="s">
        <v>865</v>
      </c>
      <c r="H186" s="9">
        <v>15</v>
      </c>
      <c r="I186" s="9">
        <v>11</v>
      </c>
      <c r="J186" s="11"/>
    </row>
    <row r="187" spans="1:10" x14ac:dyDescent="0.2">
      <c r="A187" s="8">
        <v>43477</v>
      </c>
      <c r="B187" s="12" t="s">
        <v>3</v>
      </c>
      <c r="C187" s="9">
        <v>4220</v>
      </c>
      <c r="D187" s="12" t="s">
        <v>506</v>
      </c>
      <c r="E187" s="12" t="s">
        <v>4</v>
      </c>
      <c r="F187" s="12" t="s">
        <v>4</v>
      </c>
      <c r="G187" s="12" t="s">
        <v>172</v>
      </c>
      <c r="H187" s="9">
        <v>15</v>
      </c>
      <c r="I187" s="9">
        <v>11</v>
      </c>
      <c r="J187" s="11"/>
    </row>
    <row r="188" spans="1:10" x14ac:dyDescent="0.2">
      <c r="A188" s="8">
        <v>43477</v>
      </c>
      <c r="B188" s="12" t="s">
        <v>3</v>
      </c>
      <c r="C188" s="9">
        <v>7335</v>
      </c>
      <c r="D188" s="12" t="s">
        <v>524</v>
      </c>
      <c r="E188" s="12" t="s">
        <v>4</v>
      </c>
      <c r="F188" s="12" t="s">
        <v>4</v>
      </c>
      <c r="G188" s="12" t="s">
        <v>865</v>
      </c>
      <c r="H188" s="9">
        <v>56</v>
      </c>
      <c r="I188" s="9">
        <v>49</v>
      </c>
      <c r="J188" s="11"/>
    </row>
    <row r="189" spans="1:10" x14ac:dyDescent="0.2">
      <c r="A189" s="8">
        <v>43477</v>
      </c>
      <c r="B189" s="12" t="s">
        <v>3</v>
      </c>
      <c r="C189" s="9">
        <v>4482</v>
      </c>
      <c r="D189" s="12" t="s">
        <v>46</v>
      </c>
      <c r="E189" s="12" t="s">
        <v>4</v>
      </c>
      <c r="F189" s="12" t="s">
        <v>4</v>
      </c>
      <c r="G189" s="12" t="s">
        <v>163</v>
      </c>
      <c r="H189" s="9">
        <v>6</v>
      </c>
      <c r="I189" s="9" t="s">
        <v>462</v>
      </c>
      <c r="J189" s="11"/>
    </row>
    <row r="190" spans="1:10" x14ac:dyDescent="0.2">
      <c r="A190" s="8">
        <v>43477</v>
      </c>
      <c r="B190" s="12" t="s">
        <v>3</v>
      </c>
      <c r="C190" s="9">
        <v>3591</v>
      </c>
      <c r="D190" s="12" t="s">
        <v>67</v>
      </c>
      <c r="E190" s="12" t="s">
        <v>4</v>
      </c>
      <c r="F190" s="12" t="s">
        <v>4</v>
      </c>
      <c r="G190" s="12" t="s">
        <v>172</v>
      </c>
      <c r="H190" s="9">
        <v>20</v>
      </c>
      <c r="I190" s="9">
        <v>20</v>
      </c>
      <c r="J190" s="11"/>
    </row>
    <row r="191" spans="1:10" x14ac:dyDescent="0.2">
      <c r="A191" s="8">
        <v>43477</v>
      </c>
      <c r="B191" s="12" t="s">
        <v>3</v>
      </c>
      <c r="C191" s="9">
        <v>4591</v>
      </c>
      <c r="D191" s="12" t="s">
        <v>40</v>
      </c>
      <c r="E191" s="12" t="s">
        <v>4</v>
      </c>
      <c r="F191" s="12" t="s">
        <v>4</v>
      </c>
      <c r="G191" s="12" t="s">
        <v>172</v>
      </c>
      <c r="H191" s="9">
        <v>0</v>
      </c>
      <c r="I191" s="9">
        <v>0</v>
      </c>
      <c r="J191" s="11"/>
    </row>
    <row r="192" spans="1:10" x14ac:dyDescent="0.2">
      <c r="A192" s="8">
        <v>43477</v>
      </c>
      <c r="B192" s="12" t="s">
        <v>3</v>
      </c>
      <c r="C192" s="9">
        <v>4408</v>
      </c>
      <c r="D192" s="12" t="s">
        <v>50</v>
      </c>
      <c r="E192" s="12" t="s">
        <v>4</v>
      </c>
      <c r="F192" s="12" t="s">
        <v>4</v>
      </c>
      <c r="G192" s="12" t="s">
        <v>872</v>
      </c>
      <c r="H192" s="9">
        <v>8</v>
      </c>
      <c r="I192" s="9" t="s">
        <v>460</v>
      </c>
      <c r="J192" s="11"/>
    </row>
    <row r="193" spans="1:10" x14ac:dyDescent="0.2">
      <c r="A193" s="8">
        <v>43477</v>
      </c>
      <c r="B193" s="12" t="s">
        <v>3</v>
      </c>
      <c r="C193" s="9">
        <v>4408</v>
      </c>
      <c r="D193" s="12" t="s">
        <v>50</v>
      </c>
      <c r="E193" s="12" t="s">
        <v>4</v>
      </c>
      <c r="F193" s="12" t="s">
        <v>4</v>
      </c>
      <c r="G193" s="12" t="s">
        <v>865</v>
      </c>
      <c r="H193" s="9">
        <v>8</v>
      </c>
      <c r="I193" s="9" t="s">
        <v>460</v>
      </c>
      <c r="J193" s="11"/>
    </row>
    <row r="194" spans="1:10" x14ac:dyDescent="0.2">
      <c r="A194" s="8">
        <v>43477</v>
      </c>
      <c r="B194" s="12" t="s">
        <v>3</v>
      </c>
      <c r="C194" s="9">
        <v>5222</v>
      </c>
      <c r="D194" s="12" t="s">
        <v>66</v>
      </c>
      <c r="E194" s="12" t="s">
        <v>4</v>
      </c>
      <c r="F194" s="12" t="s">
        <v>4</v>
      </c>
      <c r="G194" s="12" t="s">
        <v>177</v>
      </c>
      <c r="H194" s="9">
        <v>23</v>
      </c>
      <c r="I194" s="9">
        <v>33</v>
      </c>
      <c r="J194" s="11"/>
    </row>
    <row r="195" spans="1:10" x14ac:dyDescent="0.2">
      <c r="A195" s="8">
        <v>43477</v>
      </c>
      <c r="B195" s="12" t="s">
        <v>14</v>
      </c>
      <c r="C195" s="9">
        <v>6790</v>
      </c>
      <c r="D195" s="12" t="s">
        <v>168</v>
      </c>
      <c r="E195" s="12" t="s">
        <v>4</v>
      </c>
      <c r="F195" s="12" t="s">
        <v>6</v>
      </c>
      <c r="G195" s="12" t="s">
        <v>525</v>
      </c>
      <c r="H195" s="9">
        <v>19</v>
      </c>
      <c r="I195" s="9">
        <v>12</v>
      </c>
      <c r="J195" s="11"/>
    </row>
    <row r="196" spans="1:10" x14ac:dyDescent="0.2">
      <c r="A196" s="8">
        <v>43477</v>
      </c>
      <c r="B196" s="12" t="s">
        <v>3</v>
      </c>
      <c r="C196" s="9">
        <v>2448</v>
      </c>
      <c r="D196" s="12" t="s">
        <v>92</v>
      </c>
      <c r="E196" s="12" t="s">
        <v>6</v>
      </c>
      <c r="F196" s="12" t="s">
        <v>6</v>
      </c>
      <c r="G196" s="12" t="s">
        <v>441</v>
      </c>
      <c r="H196" s="9">
        <v>19</v>
      </c>
      <c r="I196" s="9" t="s">
        <v>514</v>
      </c>
      <c r="J196" s="11"/>
    </row>
    <row r="197" spans="1:10" x14ac:dyDescent="0.2">
      <c r="A197" s="8">
        <v>43477</v>
      </c>
      <c r="B197" s="12" t="s">
        <v>3</v>
      </c>
      <c r="C197" s="9">
        <v>2448</v>
      </c>
      <c r="D197" s="12" t="s">
        <v>92</v>
      </c>
      <c r="E197" s="12" t="s">
        <v>15</v>
      </c>
      <c r="F197" s="12" t="s">
        <v>6</v>
      </c>
      <c r="G197" s="12" t="s">
        <v>865</v>
      </c>
      <c r="H197" s="9">
        <v>19</v>
      </c>
      <c r="I197" s="9" t="s">
        <v>514</v>
      </c>
      <c r="J197" s="11"/>
    </row>
    <row r="198" spans="1:10" x14ac:dyDescent="0.2">
      <c r="A198" s="8">
        <v>43478</v>
      </c>
      <c r="B198" s="12" t="s">
        <v>3</v>
      </c>
      <c r="C198" s="9">
        <v>4677</v>
      </c>
      <c r="D198" s="12" t="s">
        <v>40</v>
      </c>
      <c r="E198" s="12" t="s">
        <v>6</v>
      </c>
      <c r="F198" s="12" t="s">
        <v>6</v>
      </c>
      <c r="G198" s="12" t="s">
        <v>37</v>
      </c>
      <c r="H198" s="9">
        <v>0</v>
      </c>
      <c r="I198" s="9">
        <v>0</v>
      </c>
      <c r="J198" s="11"/>
    </row>
    <row r="199" spans="1:10" x14ac:dyDescent="0.2">
      <c r="A199" s="8">
        <v>43478</v>
      </c>
      <c r="B199" s="12" t="s">
        <v>3</v>
      </c>
      <c r="C199" s="9">
        <v>1225</v>
      </c>
      <c r="D199" s="12" t="s">
        <v>92</v>
      </c>
      <c r="E199" s="12" t="s">
        <v>6</v>
      </c>
      <c r="F199" s="12" t="s">
        <v>6</v>
      </c>
      <c r="G199" s="12" t="s">
        <v>172</v>
      </c>
      <c r="H199" s="9">
        <v>19</v>
      </c>
      <c r="I199" s="9" t="s">
        <v>514</v>
      </c>
      <c r="J199" s="11"/>
    </row>
    <row r="200" spans="1:10" x14ac:dyDescent="0.2">
      <c r="A200" s="8">
        <v>43478</v>
      </c>
      <c r="B200" s="12" t="s">
        <v>3</v>
      </c>
      <c r="C200" s="9">
        <v>9184</v>
      </c>
      <c r="D200" s="12" t="s">
        <v>526</v>
      </c>
      <c r="E200" s="12" t="s">
        <v>527</v>
      </c>
      <c r="F200" s="12" t="s">
        <v>4</v>
      </c>
      <c r="G200" s="12" t="s">
        <v>172</v>
      </c>
      <c r="H200" s="9">
        <v>41</v>
      </c>
      <c r="I200" s="9">
        <v>60</v>
      </c>
      <c r="J200" s="11"/>
    </row>
    <row r="201" spans="1:10" x14ac:dyDescent="0.2">
      <c r="A201" s="8">
        <v>43478</v>
      </c>
      <c r="B201" s="12" t="s">
        <v>3</v>
      </c>
      <c r="C201" s="9">
        <v>5959</v>
      </c>
      <c r="D201" s="12" t="s">
        <v>74</v>
      </c>
      <c r="E201" s="12" t="s">
        <v>4</v>
      </c>
      <c r="F201" s="12" t="s">
        <v>4</v>
      </c>
      <c r="G201" s="12" t="s">
        <v>37</v>
      </c>
      <c r="H201" s="9">
        <v>25</v>
      </c>
      <c r="I201" s="9">
        <v>28</v>
      </c>
      <c r="J201" s="11"/>
    </row>
    <row r="202" spans="1:10" x14ac:dyDescent="0.2">
      <c r="A202" s="8">
        <v>43478</v>
      </c>
      <c r="B202" s="12" t="s">
        <v>3</v>
      </c>
      <c r="C202" s="9">
        <v>5364</v>
      </c>
      <c r="D202" s="12" t="s">
        <v>84</v>
      </c>
      <c r="E202" s="12" t="s">
        <v>6</v>
      </c>
      <c r="F202" s="12" t="s">
        <v>6</v>
      </c>
      <c r="G202" s="12" t="s">
        <v>528</v>
      </c>
      <c r="H202" s="9">
        <v>27</v>
      </c>
      <c r="I202" s="9">
        <v>38</v>
      </c>
      <c r="J202" s="11"/>
    </row>
    <row r="203" spans="1:10" x14ac:dyDescent="0.2">
      <c r="A203" s="8">
        <v>43478</v>
      </c>
      <c r="B203" s="12" t="s">
        <v>3</v>
      </c>
      <c r="C203" s="9">
        <v>7350</v>
      </c>
      <c r="D203" s="12" t="s">
        <v>186</v>
      </c>
      <c r="E203" s="12" t="s">
        <v>31</v>
      </c>
      <c r="F203" s="12" t="s">
        <v>6</v>
      </c>
      <c r="G203" s="12" t="s">
        <v>172</v>
      </c>
      <c r="H203" s="9">
        <v>29</v>
      </c>
      <c r="I203" s="9">
        <v>44</v>
      </c>
      <c r="J203" s="11"/>
    </row>
    <row r="204" spans="1:10" x14ac:dyDescent="0.2">
      <c r="A204" s="8">
        <v>43478</v>
      </c>
      <c r="B204" s="12" t="s">
        <v>3</v>
      </c>
      <c r="C204" s="9">
        <v>3336</v>
      </c>
      <c r="D204" s="12" t="s">
        <v>338</v>
      </c>
      <c r="E204" s="12" t="s">
        <v>4</v>
      </c>
      <c r="F204" s="12" t="s">
        <v>4</v>
      </c>
      <c r="G204" s="12" t="s">
        <v>23</v>
      </c>
      <c r="H204" s="9">
        <v>17</v>
      </c>
      <c r="I204" s="9">
        <v>23</v>
      </c>
      <c r="J204" s="11"/>
    </row>
    <row r="205" spans="1:10" x14ac:dyDescent="0.2">
      <c r="A205" s="8">
        <v>43478</v>
      </c>
      <c r="B205" s="12" t="s">
        <v>6</v>
      </c>
      <c r="C205" s="9">
        <v>57330</v>
      </c>
      <c r="D205" s="12" t="s">
        <v>164</v>
      </c>
      <c r="E205" s="12" t="s">
        <v>6</v>
      </c>
      <c r="F205" s="12" t="s">
        <v>6</v>
      </c>
      <c r="G205" s="12" t="s">
        <v>434</v>
      </c>
      <c r="H205" s="9">
        <v>24</v>
      </c>
      <c r="I205" s="9">
        <v>31</v>
      </c>
      <c r="J205" s="11"/>
    </row>
    <row r="206" spans="1:10" x14ac:dyDescent="0.2">
      <c r="A206" s="8">
        <v>43478</v>
      </c>
      <c r="B206" s="12" t="s">
        <v>3</v>
      </c>
      <c r="C206" s="9">
        <v>7220</v>
      </c>
      <c r="D206" s="12" t="s">
        <v>120</v>
      </c>
      <c r="E206" s="12" t="s">
        <v>15</v>
      </c>
      <c r="F206" s="12" t="s">
        <v>6</v>
      </c>
      <c r="G206" s="12" t="s">
        <v>879</v>
      </c>
      <c r="H206" s="9">
        <v>26</v>
      </c>
      <c r="I206" s="9">
        <v>34</v>
      </c>
      <c r="J206" s="11"/>
    </row>
    <row r="207" spans="1:10" x14ac:dyDescent="0.2">
      <c r="A207" s="8">
        <v>43478</v>
      </c>
      <c r="B207" s="12" t="s">
        <v>3</v>
      </c>
      <c r="C207" s="9">
        <v>7319</v>
      </c>
      <c r="D207" s="12" t="s">
        <v>39</v>
      </c>
      <c r="E207" s="12" t="s">
        <v>4</v>
      </c>
      <c r="F207" s="12" t="s">
        <v>4</v>
      </c>
      <c r="G207" s="12" t="s">
        <v>871</v>
      </c>
      <c r="H207" s="9">
        <v>28</v>
      </c>
      <c r="I207" s="9">
        <v>35</v>
      </c>
      <c r="J207" s="11"/>
    </row>
    <row r="208" spans="1:10" x14ac:dyDescent="0.2">
      <c r="A208" s="8">
        <v>43478</v>
      </c>
      <c r="B208" s="12" t="s">
        <v>3</v>
      </c>
      <c r="C208" s="9">
        <v>4489</v>
      </c>
      <c r="D208" s="12" t="s">
        <v>50</v>
      </c>
      <c r="E208" s="12" t="s">
        <v>4</v>
      </c>
      <c r="F208" s="12" t="s">
        <v>4</v>
      </c>
      <c r="G208" s="12" t="s">
        <v>172</v>
      </c>
      <c r="H208" s="9">
        <v>8</v>
      </c>
      <c r="I208" s="9" t="s">
        <v>460</v>
      </c>
      <c r="J208" s="11"/>
    </row>
    <row r="209" spans="1:10" x14ac:dyDescent="0.2">
      <c r="A209" s="8">
        <v>43478</v>
      </c>
      <c r="B209" s="12" t="s">
        <v>5</v>
      </c>
      <c r="C209" s="9">
        <v>66787</v>
      </c>
      <c r="D209" s="12" t="s">
        <v>259</v>
      </c>
      <c r="E209" s="12" t="s">
        <v>5</v>
      </c>
      <c r="F209" s="12" t="s">
        <v>5</v>
      </c>
      <c r="G209" s="12" t="s">
        <v>866</v>
      </c>
      <c r="H209" s="9">
        <v>65</v>
      </c>
      <c r="I209" s="9">
        <v>106</v>
      </c>
      <c r="J209" s="11"/>
    </row>
    <row r="210" spans="1:10" x14ac:dyDescent="0.2">
      <c r="A210" s="8">
        <v>43478</v>
      </c>
      <c r="B210" s="12" t="s">
        <v>3</v>
      </c>
      <c r="C210" s="9">
        <v>5410</v>
      </c>
      <c r="D210" s="12" t="s">
        <v>271</v>
      </c>
      <c r="E210" s="12" t="s">
        <v>4</v>
      </c>
      <c r="F210" s="12" t="s">
        <v>4</v>
      </c>
      <c r="G210" s="12" t="s">
        <v>880</v>
      </c>
      <c r="H210" s="9">
        <v>31</v>
      </c>
      <c r="I210" s="9">
        <v>46</v>
      </c>
      <c r="J210" s="11"/>
    </row>
    <row r="211" spans="1:10" x14ac:dyDescent="0.2">
      <c r="A211" s="8">
        <v>43478</v>
      </c>
      <c r="B211" s="12" t="s">
        <v>3</v>
      </c>
      <c r="C211" s="9">
        <v>5323</v>
      </c>
      <c r="D211" s="12" t="s">
        <v>280</v>
      </c>
      <c r="E211" s="12" t="s">
        <v>4</v>
      </c>
      <c r="F211" s="12" t="s">
        <v>4</v>
      </c>
      <c r="G211" s="12" t="s">
        <v>447</v>
      </c>
      <c r="H211" s="9">
        <v>25</v>
      </c>
      <c r="I211" s="9">
        <v>36</v>
      </c>
      <c r="J211" s="11"/>
    </row>
    <row r="212" spans="1:10" x14ac:dyDescent="0.2">
      <c r="A212" s="8">
        <v>43478</v>
      </c>
      <c r="B212" s="12" t="s">
        <v>3</v>
      </c>
      <c r="C212" s="9">
        <v>5418</v>
      </c>
      <c r="D212" s="12" t="s">
        <v>129</v>
      </c>
      <c r="E212" s="12" t="s">
        <v>5</v>
      </c>
      <c r="F212" s="12" t="s">
        <v>5</v>
      </c>
      <c r="G212" s="12" t="s">
        <v>172</v>
      </c>
      <c r="H212" s="9">
        <v>36</v>
      </c>
      <c r="I212" s="9">
        <v>55</v>
      </c>
      <c r="J212" s="11"/>
    </row>
    <row r="213" spans="1:10" x14ac:dyDescent="0.2">
      <c r="A213" s="8">
        <v>43478</v>
      </c>
      <c r="B213" s="12" t="s">
        <v>6</v>
      </c>
      <c r="C213" s="9">
        <v>54560</v>
      </c>
      <c r="D213" s="12" t="s">
        <v>225</v>
      </c>
      <c r="E213" s="12" t="s">
        <v>6</v>
      </c>
      <c r="F213" s="12" t="s">
        <v>6</v>
      </c>
      <c r="G213" s="12" t="s">
        <v>207</v>
      </c>
      <c r="H213" s="9">
        <v>23</v>
      </c>
      <c r="I213" s="9">
        <v>23</v>
      </c>
      <c r="J213" s="11"/>
    </row>
    <row r="214" spans="1:10" x14ac:dyDescent="0.2">
      <c r="A214" s="8">
        <v>43478</v>
      </c>
      <c r="B214" s="12" t="s">
        <v>3</v>
      </c>
      <c r="C214" s="9">
        <v>3935</v>
      </c>
      <c r="D214" s="12" t="s">
        <v>71</v>
      </c>
      <c r="E214" s="12" t="s">
        <v>6</v>
      </c>
      <c r="F214" s="12" t="s">
        <v>6</v>
      </c>
      <c r="G214" s="12" t="s">
        <v>177</v>
      </c>
      <c r="H214" s="9">
        <v>12</v>
      </c>
      <c r="I214" s="9" t="s">
        <v>384</v>
      </c>
      <c r="J214" s="11"/>
    </row>
    <row r="215" spans="1:10" x14ac:dyDescent="0.2">
      <c r="A215" s="8">
        <v>43478</v>
      </c>
      <c r="B215" s="12" t="s">
        <v>3</v>
      </c>
      <c r="C215" s="9">
        <v>3428</v>
      </c>
      <c r="D215" s="12" t="s">
        <v>67</v>
      </c>
      <c r="E215" s="12" t="s">
        <v>4</v>
      </c>
      <c r="F215" s="12" t="s">
        <v>4</v>
      </c>
      <c r="G215" s="12" t="s">
        <v>152</v>
      </c>
      <c r="H215" s="9">
        <v>18</v>
      </c>
      <c r="I215" s="9">
        <v>20</v>
      </c>
      <c r="J215" s="11"/>
    </row>
    <row r="216" spans="1:10" x14ac:dyDescent="0.2">
      <c r="A216" s="8">
        <v>43478</v>
      </c>
      <c r="B216" s="12" t="s">
        <v>3</v>
      </c>
      <c r="C216" s="9">
        <v>6170</v>
      </c>
      <c r="D216" s="12" t="s">
        <v>155</v>
      </c>
      <c r="E216" s="12" t="s">
        <v>4</v>
      </c>
      <c r="F216" s="12" t="s">
        <v>4</v>
      </c>
      <c r="G216" s="12" t="s">
        <v>177</v>
      </c>
      <c r="H216" s="9">
        <v>34</v>
      </c>
      <c r="I216" s="9">
        <v>47</v>
      </c>
      <c r="J216" s="11"/>
    </row>
    <row r="217" spans="1:10" x14ac:dyDescent="0.2">
      <c r="A217" s="8">
        <v>43478</v>
      </c>
      <c r="B217" s="12" t="s">
        <v>3</v>
      </c>
      <c r="C217" s="9">
        <v>5374</v>
      </c>
      <c r="D217" s="12" t="s">
        <v>135</v>
      </c>
      <c r="E217" s="12" t="s">
        <v>5</v>
      </c>
      <c r="F217" s="12" t="s">
        <v>4</v>
      </c>
      <c r="G217" s="12" t="s">
        <v>314</v>
      </c>
      <c r="H217" s="9">
        <v>26</v>
      </c>
      <c r="I217" s="9">
        <v>40</v>
      </c>
      <c r="J217" s="11"/>
    </row>
    <row r="218" spans="1:10" x14ac:dyDescent="0.2">
      <c r="A218" s="8">
        <v>43478</v>
      </c>
      <c r="B218" s="12" t="s">
        <v>3</v>
      </c>
      <c r="C218" s="9">
        <v>4696</v>
      </c>
      <c r="D218" s="12" t="s">
        <v>148</v>
      </c>
      <c r="E218" s="12" t="s">
        <v>4</v>
      </c>
      <c r="F218" s="12" t="s">
        <v>4</v>
      </c>
      <c r="G218" s="12" t="s">
        <v>249</v>
      </c>
      <c r="H218" s="9">
        <v>9</v>
      </c>
      <c r="I218" s="9" t="s">
        <v>532</v>
      </c>
      <c r="J218" s="11"/>
    </row>
    <row r="219" spans="1:10" x14ac:dyDescent="0.2">
      <c r="A219" s="8">
        <v>43478</v>
      </c>
      <c r="B219" s="12" t="s">
        <v>3</v>
      </c>
      <c r="C219" s="9">
        <v>5782</v>
      </c>
      <c r="D219" s="12" t="s">
        <v>47</v>
      </c>
      <c r="E219" s="12" t="s">
        <v>6</v>
      </c>
      <c r="F219" s="12" t="s">
        <v>6</v>
      </c>
      <c r="G219" s="12" t="s">
        <v>529</v>
      </c>
      <c r="H219" s="9">
        <v>36</v>
      </c>
      <c r="I219" s="9">
        <v>55</v>
      </c>
      <c r="J219" s="11"/>
    </row>
    <row r="220" spans="1:10" x14ac:dyDescent="0.2">
      <c r="A220" s="8">
        <v>43478</v>
      </c>
      <c r="B220" s="12" t="s">
        <v>3</v>
      </c>
      <c r="C220" s="9">
        <v>3333</v>
      </c>
      <c r="D220" s="12" t="s">
        <v>126</v>
      </c>
      <c r="E220" s="12" t="s">
        <v>6</v>
      </c>
      <c r="F220" s="12" t="s">
        <v>6</v>
      </c>
      <c r="G220" s="12" t="s">
        <v>312</v>
      </c>
      <c r="H220" s="9">
        <v>14</v>
      </c>
      <c r="I220" s="9">
        <v>16</v>
      </c>
      <c r="J220" s="11"/>
    </row>
    <row r="221" spans="1:10" x14ac:dyDescent="0.2">
      <c r="A221" s="8">
        <v>43478</v>
      </c>
      <c r="B221" s="12" t="s">
        <v>3</v>
      </c>
      <c r="C221" s="9">
        <v>4994</v>
      </c>
      <c r="D221" s="12" t="s">
        <v>199</v>
      </c>
      <c r="E221" s="12" t="s">
        <v>4</v>
      </c>
      <c r="F221" s="12" t="s">
        <v>4</v>
      </c>
      <c r="G221" s="12" t="s">
        <v>530</v>
      </c>
      <c r="H221" s="9">
        <v>15</v>
      </c>
      <c r="I221" s="9">
        <v>11</v>
      </c>
      <c r="J221" s="11"/>
    </row>
    <row r="222" spans="1:10" x14ac:dyDescent="0.2">
      <c r="A222" s="8">
        <v>43478</v>
      </c>
      <c r="B222" s="12" t="s">
        <v>3</v>
      </c>
      <c r="C222" s="9">
        <v>5405</v>
      </c>
      <c r="D222" s="12" t="s">
        <v>40</v>
      </c>
      <c r="E222" s="12" t="s">
        <v>4</v>
      </c>
      <c r="F222" s="12" t="s">
        <v>4</v>
      </c>
      <c r="G222" s="12" t="s">
        <v>35</v>
      </c>
      <c r="H222" s="9">
        <v>0</v>
      </c>
      <c r="I222" s="9">
        <v>0</v>
      </c>
      <c r="J222" s="11"/>
    </row>
    <row r="223" spans="1:10" x14ac:dyDescent="0.2">
      <c r="A223" s="8">
        <v>43478</v>
      </c>
      <c r="B223" s="12" t="s">
        <v>3</v>
      </c>
      <c r="C223" s="9">
        <v>4672</v>
      </c>
      <c r="D223" s="12" t="s">
        <v>40</v>
      </c>
      <c r="E223" s="12" t="s">
        <v>4</v>
      </c>
      <c r="F223" s="12" t="s">
        <v>4</v>
      </c>
      <c r="G223" s="12" t="s">
        <v>35</v>
      </c>
      <c r="H223" s="9">
        <v>0</v>
      </c>
      <c r="I223" s="9">
        <v>0</v>
      </c>
      <c r="J223" s="11"/>
    </row>
    <row r="224" spans="1:10" x14ac:dyDescent="0.2">
      <c r="A224" s="8">
        <v>43478</v>
      </c>
      <c r="B224" s="12" t="s">
        <v>3</v>
      </c>
      <c r="C224" s="9">
        <v>4951</v>
      </c>
      <c r="D224" s="12" t="s">
        <v>55</v>
      </c>
      <c r="E224" s="12" t="s">
        <v>4</v>
      </c>
      <c r="F224" s="12" t="s">
        <v>4</v>
      </c>
      <c r="G224" s="12" t="s">
        <v>177</v>
      </c>
      <c r="H224" s="9">
        <v>10</v>
      </c>
      <c r="I224" s="9" t="s">
        <v>431</v>
      </c>
      <c r="J224" s="11"/>
    </row>
    <row r="225" spans="1:10" x14ac:dyDescent="0.2">
      <c r="A225" s="8">
        <v>43478</v>
      </c>
      <c r="B225" s="12" t="s">
        <v>6</v>
      </c>
      <c r="C225" s="9">
        <v>54710</v>
      </c>
      <c r="D225" s="12" t="s">
        <v>210</v>
      </c>
      <c r="E225" s="12" t="s">
        <v>6</v>
      </c>
      <c r="F225" s="12" t="s">
        <v>6</v>
      </c>
      <c r="G225" s="12" t="s">
        <v>249</v>
      </c>
      <c r="H225" s="9">
        <v>82</v>
      </c>
      <c r="I225" s="9">
        <v>122</v>
      </c>
      <c r="J225" s="11"/>
    </row>
    <row r="226" spans="1:10" x14ac:dyDescent="0.2">
      <c r="A226" s="8">
        <v>43478</v>
      </c>
      <c r="B226" s="12" t="s">
        <v>3</v>
      </c>
      <c r="C226" s="9">
        <v>6161</v>
      </c>
      <c r="D226" s="12" t="s">
        <v>158</v>
      </c>
      <c r="E226" s="12" t="s">
        <v>4</v>
      </c>
      <c r="F226" s="12" t="s">
        <v>4</v>
      </c>
      <c r="G226" s="12" t="s">
        <v>249</v>
      </c>
      <c r="H226" s="9">
        <v>31</v>
      </c>
      <c r="I226" s="9">
        <v>44</v>
      </c>
      <c r="J226" s="11"/>
    </row>
    <row r="227" spans="1:10" x14ac:dyDescent="0.2">
      <c r="A227" s="8">
        <v>43478</v>
      </c>
      <c r="B227" s="12" t="s">
        <v>3</v>
      </c>
      <c r="C227" s="9">
        <v>4487</v>
      </c>
      <c r="D227" s="12" t="s">
        <v>50</v>
      </c>
      <c r="E227" s="12" t="s">
        <v>4</v>
      </c>
      <c r="F227" s="12" t="s">
        <v>4</v>
      </c>
      <c r="G227" s="12" t="s">
        <v>177</v>
      </c>
      <c r="H227" s="9">
        <v>8</v>
      </c>
      <c r="I227" s="9" t="s">
        <v>367</v>
      </c>
      <c r="J227" s="11"/>
    </row>
    <row r="228" spans="1:10" x14ac:dyDescent="0.2">
      <c r="A228" s="8">
        <v>43478</v>
      </c>
      <c r="B228" s="12" t="s">
        <v>14</v>
      </c>
      <c r="C228" s="9">
        <v>1300</v>
      </c>
      <c r="D228" s="12" t="s">
        <v>533</v>
      </c>
      <c r="E228" s="12" t="s">
        <v>6</v>
      </c>
      <c r="F228" s="12" t="s">
        <v>6</v>
      </c>
      <c r="G228" s="12" t="s">
        <v>177</v>
      </c>
      <c r="H228" s="9">
        <v>108</v>
      </c>
      <c r="I228" s="9">
        <v>187</v>
      </c>
      <c r="J228" s="11"/>
    </row>
    <row r="229" spans="1:10" x14ac:dyDescent="0.2">
      <c r="A229" s="8">
        <v>43478</v>
      </c>
      <c r="B229" s="12" t="s">
        <v>3</v>
      </c>
      <c r="C229" s="9">
        <v>8110</v>
      </c>
      <c r="D229" s="12" t="s">
        <v>42</v>
      </c>
      <c r="E229" s="12" t="s">
        <v>8</v>
      </c>
      <c r="F229" s="12" t="s">
        <v>6</v>
      </c>
      <c r="G229" s="12" t="s">
        <v>177</v>
      </c>
      <c r="H229" s="9">
        <v>20</v>
      </c>
      <c r="I229" s="9">
        <v>26</v>
      </c>
      <c r="J229" s="11"/>
    </row>
    <row r="230" spans="1:10" x14ac:dyDescent="0.2">
      <c r="A230" s="8">
        <v>43478</v>
      </c>
      <c r="B230" s="12" t="s">
        <v>6</v>
      </c>
      <c r="C230" s="9">
        <v>54440</v>
      </c>
      <c r="D230" s="12" t="s">
        <v>180</v>
      </c>
      <c r="E230" s="12" t="s">
        <v>6</v>
      </c>
      <c r="F230" s="12" t="s">
        <v>6</v>
      </c>
      <c r="G230" s="12" t="s">
        <v>310</v>
      </c>
      <c r="H230" s="9">
        <v>17</v>
      </c>
      <c r="I230" s="9">
        <v>13</v>
      </c>
      <c r="J230" s="11"/>
    </row>
    <row r="231" spans="1:10" x14ac:dyDescent="0.2">
      <c r="A231" s="8">
        <v>43478</v>
      </c>
      <c r="B231" s="12" t="s">
        <v>3</v>
      </c>
      <c r="C231" s="9">
        <v>1250</v>
      </c>
      <c r="D231" s="12" t="s">
        <v>92</v>
      </c>
      <c r="E231" s="12" t="s">
        <v>15</v>
      </c>
      <c r="F231" s="12" t="s">
        <v>15</v>
      </c>
      <c r="G231" s="12" t="s">
        <v>312</v>
      </c>
      <c r="H231" s="9">
        <v>19</v>
      </c>
      <c r="I231" s="9" t="s">
        <v>514</v>
      </c>
      <c r="J231" s="11"/>
    </row>
    <row r="232" spans="1:10" x14ac:dyDescent="0.2">
      <c r="A232" s="8">
        <v>43478</v>
      </c>
      <c r="B232" s="12" t="s">
        <v>14</v>
      </c>
      <c r="C232" s="9">
        <v>6791</v>
      </c>
      <c r="D232" s="12" t="s">
        <v>136</v>
      </c>
      <c r="E232" s="12" t="s">
        <v>188</v>
      </c>
      <c r="F232" s="12" t="s">
        <v>6</v>
      </c>
      <c r="G232" s="12" t="s">
        <v>312</v>
      </c>
      <c r="H232" s="9">
        <v>12</v>
      </c>
      <c r="I232" s="9" t="s">
        <v>531</v>
      </c>
      <c r="J232" s="11"/>
    </row>
    <row r="233" spans="1:10" x14ac:dyDescent="0.2">
      <c r="A233" s="8">
        <v>43478</v>
      </c>
      <c r="B233" s="12" t="s">
        <v>3</v>
      </c>
      <c r="C233" s="9">
        <v>5978</v>
      </c>
      <c r="D233" s="12" t="s">
        <v>74</v>
      </c>
      <c r="E233" s="12" t="s">
        <v>4</v>
      </c>
      <c r="F233" s="12" t="s">
        <v>4</v>
      </c>
      <c r="G233" s="12" t="s">
        <v>37</v>
      </c>
      <c r="H233" s="9">
        <v>25</v>
      </c>
      <c r="I233" s="9">
        <v>28</v>
      </c>
      <c r="J233" s="11"/>
    </row>
    <row r="234" spans="1:10" x14ac:dyDescent="0.2">
      <c r="A234" s="8">
        <v>43478</v>
      </c>
      <c r="B234" s="12" t="s">
        <v>6</v>
      </c>
      <c r="C234" s="9">
        <v>57570</v>
      </c>
      <c r="D234" s="12" t="s">
        <v>534</v>
      </c>
      <c r="E234" s="12" t="s">
        <v>6</v>
      </c>
      <c r="F234" s="12" t="s">
        <v>6</v>
      </c>
      <c r="G234" s="12" t="s">
        <v>529</v>
      </c>
      <c r="H234" s="9">
        <v>32</v>
      </c>
      <c r="I234" s="9">
        <v>42</v>
      </c>
      <c r="J234" s="11"/>
    </row>
    <row r="235" spans="1:10" x14ac:dyDescent="0.2">
      <c r="A235" s="8">
        <v>43478</v>
      </c>
      <c r="B235" s="12" t="s">
        <v>3</v>
      </c>
      <c r="C235" s="9">
        <v>6630</v>
      </c>
      <c r="D235" s="12" t="s">
        <v>238</v>
      </c>
      <c r="E235" s="12" t="s">
        <v>4</v>
      </c>
      <c r="F235" s="12" t="s">
        <v>4</v>
      </c>
      <c r="G235" s="12" t="s">
        <v>535</v>
      </c>
      <c r="H235" s="9">
        <v>38</v>
      </c>
      <c r="I235" s="9">
        <v>59</v>
      </c>
      <c r="J235" s="11"/>
    </row>
    <row r="236" spans="1:10" x14ac:dyDescent="0.2">
      <c r="A236" s="8">
        <v>43478</v>
      </c>
      <c r="B236" s="12" t="s">
        <v>3</v>
      </c>
      <c r="C236" s="9">
        <v>4916</v>
      </c>
      <c r="D236" s="12" t="s">
        <v>55</v>
      </c>
      <c r="E236" s="12" t="s">
        <v>6</v>
      </c>
      <c r="F236" s="12" t="s">
        <v>6</v>
      </c>
      <c r="G236" s="12" t="s">
        <v>536</v>
      </c>
      <c r="H236" s="9">
        <v>10</v>
      </c>
      <c r="I236" s="9" t="s">
        <v>431</v>
      </c>
      <c r="J236" s="11"/>
    </row>
    <row r="237" spans="1:10" x14ac:dyDescent="0.2">
      <c r="A237" s="8">
        <v>43479</v>
      </c>
      <c r="B237" s="12" t="s">
        <v>3</v>
      </c>
      <c r="C237" s="9">
        <v>8293</v>
      </c>
      <c r="D237" s="12" t="s">
        <v>289</v>
      </c>
      <c r="E237" s="12" t="s">
        <v>234</v>
      </c>
      <c r="F237" s="12" t="s">
        <v>537</v>
      </c>
      <c r="G237" s="12" t="s">
        <v>538</v>
      </c>
      <c r="H237" s="9">
        <v>32</v>
      </c>
      <c r="I237" s="9">
        <v>37</v>
      </c>
      <c r="J237" s="11"/>
    </row>
    <row r="238" spans="1:10" x14ac:dyDescent="0.2">
      <c r="A238" s="8">
        <v>43479</v>
      </c>
      <c r="B238" s="12" t="s">
        <v>3</v>
      </c>
      <c r="C238" s="9">
        <v>7332</v>
      </c>
      <c r="D238" s="12" t="s">
        <v>65</v>
      </c>
      <c r="E238" s="12" t="s">
        <v>4</v>
      </c>
      <c r="F238" s="12" t="s">
        <v>4</v>
      </c>
      <c r="G238" s="12" t="s">
        <v>177</v>
      </c>
      <c r="H238" s="9">
        <v>41</v>
      </c>
      <c r="I238" s="9">
        <v>36</v>
      </c>
      <c r="J238" s="11"/>
    </row>
    <row r="239" spans="1:10" x14ac:dyDescent="0.2">
      <c r="A239" s="8">
        <v>43480</v>
      </c>
      <c r="B239" s="12" t="s">
        <v>3</v>
      </c>
      <c r="C239" s="9">
        <v>1543</v>
      </c>
      <c r="D239" s="12" t="s">
        <v>92</v>
      </c>
      <c r="E239" s="12" t="s">
        <v>4</v>
      </c>
      <c r="F239" s="12" t="s">
        <v>4</v>
      </c>
      <c r="G239" s="12" t="s">
        <v>489</v>
      </c>
      <c r="H239" s="9">
        <v>19</v>
      </c>
      <c r="I239" s="9" t="s">
        <v>514</v>
      </c>
      <c r="J239" s="11"/>
    </row>
    <row r="240" spans="1:10" x14ac:dyDescent="0.2">
      <c r="A240" s="8">
        <v>43480</v>
      </c>
      <c r="B240" s="12" t="s">
        <v>5</v>
      </c>
      <c r="C240" s="9">
        <v>54310</v>
      </c>
      <c r="D240" s="12" t="s">
        <v>539</v>
      </c>
      <c r="E240" s="12" t="s">
        <v>4</v>
      </c>
      <c r="F240" s="12" t="s">
        <v>4</v>
      </c>
      <c r="G240" s="12" t="s">
        <v>172</v>
      </c>
      <c r="H240" s="9">
        <v>43</v>
      </c>
      <c r="I240" s="9">
        <v>47</v>
      </c>
      <c r="J240" s="11"/>
    </row>
    <row r="241" spans="1:10" x14ac:dyDescent="0.2">
      <c r="A241" s="8">
        <v>43480</v>
      </c>
      <c r="B241" s="12" t="s">
        <v>3</v>
      </c>
      <c r="C241" s="9">
        <v>4323</v>
      </c>
      <c r="D241" s="12" t="s">
        <v>432</v>
      </c>
      <c r="E241" s="12" t="s">
        <v>10</v>
      </c>
      <c r="F241" s="12" t="s">
        <v>6</v>
      </c>
      <c r="G241" s="12" t="s">
        <v>540</v>
      </c>
      <c r="H241" s="9">
        <v>15</v>
      </c>
      <c r="I241" s="9">
        <v>11</v>
      </c>
      <c r="J241" s="11"/>
    </row>
    <row r="242" spans="1:10" x14ac:dyDescent="0.2">
      <c r="A242" s="8">
        <v>43480</v>
      </c>
      <c r="B242" s="12" t="s">
        <v>3</v>
      </c>
      <c r="C242" s="9">
        <v>4480</v>
      </c>
      <c r="D242" s="12" t="s">
        <v>50</v>
      </c>
      <c r="E242" s="12" t="s">
        <v>4</v>
      </c>
      <c r="F242" s="12" t="s">
        <v>4</v>
      </c>
      <c r="G242" s="12" t="s">
        <v>310</v>
      </c>
      <c r="H242" s="9">
        <v>8</v>
      </c>
      <c r="I242" s="9" t="s">
        <v>367</v>
      </c>
      <c r="J242" s="11"/>
    </row>
    <row r="243" spans="1:10" x14ac:dyDescent="0.2">
      <c r="A243" s="8">
        <v>43480</v>
      </c>
      <c r="B243" s="12" t="s">
        <v>3</v>
      </c>
      <c r="C243" s="9">
        <v>1941</v>
      </c>
      <c r="D243" s="12" t="s">
        <v>92</v>
      </c>
      <c r="E243" s="12" t="s">
        <v>18</v>
      </c>
      <c r="F243" s="12" t="s">
        <v>6</v>
      </c>
      <c r="G243" s="12" t="s">
        <v>35</v>
      </c>
      <c r="H243" s="9">
        <v>19</v>
      </c>
      <c r="I243" s="9" t="s">
        <v>514</v>
      </c>
      <c r="J243" s="11"/>
    </row>
    <row r="244" spans="1:10" x14ac:dyDescent="0.2">
      <c r="A244" s="8">
        <v>43482</v>
      </c>
      <c r="B244" s="12" t="s">
        <v>3</v>
      </c>
      <c r="C244" s="9">
        <v>4620</v>
      </c>
      <c r="D244" s="12" t="s">
        <v>40</v>
      </c>
      <c r="E244" s="12" t="s">
        <v>6</v>
      </c>
      <c r="F244" s="12" t="s">
        <v>6</v>
      </c>
      <c r="G244" s="12" t="s">
        <v>541</v>
      </c>
      <c r="H244" s="9">
        <v>0</v>
      </c>
      <c r="I244" s="9">
        <v>0</v>
      </c>
      <c r="J244" s="11"/>
    </row>
    <row r="245" spans="1:10" x14ac:dyDescent="0.2">
      <c r="A245" s="8">
        <v>43482</v>
      </c>
      <c r="B245" s="12" t="s">
        <v>3</v>
      </c>
      <c r="C245" s="9">
        <v>4531</v>
      </c>
      <c r="D245" s="12" t="s">
        <v>94</v>
      </c>
      <c r="E245" s="12" t="s">
        <v>6</v>
      </c>
      <c r="F245" s="12" t="s">
        <v>6</v>
      </c>
      <c r="G245" s="12" t="s">
        <v>529</v>
      </c>
      <c r="H245" s="9">
        <v>4</v>
      </c>
      <c r="I245" s="9" t="s">
        <v>368</v>
      </c>
      <c r="J245" s="11"/>
    </row>
    <row r="246" spans="1:10" x14ac:dyDescent="0.2">
      <c r="A246" s="8">
        <v>43482</v>
      </c>
      <c r="B246" s="12" t="s">
        <v>3</v>
      </c>
      <c r="C246" s="9">
        <v>5421</v>
      </c>
      <c r="D246" s="12" t="s">
        <v>253</v>
      </c>
      <c r="E246" s="12" t="s">
        <v>12</v>
      </c>
      <c r="F246" s="12" t="s">
        <v>6</v>
      </c>
      <c r="G246" s="12" t="s">
        <v>37</v>
      </c>
      <c r="H246" s="9">
        <v>48</v>
      </c>
      <c r="I246" s="9">
        <v>65</v>
      </c>
      <c r="J246" s="11"/>
    </row>
    <row r="247" spans="1:10" x14ac:dyDescent="0.2">
      <c r="A247" s="8">
        <v>43483</v>
      </c>
      <c r="B247" s="12" t="s">
        <v>3</v>
      </c>
      <c r="C247" s="9">
        <v>4989</v>
      </c>
      <c r="D247" s="12" t="s">
        <v>61</v>
      </c>
      <c r="E247" s="12" t="s">
        <v>4</v>
      </c>
      <c r="F247" s="12" t="s">
        <v>4</v>
      </c>
      <c r="G247" s="12" t="s">
        <v>542</v>
      </c>
      <c r="H247" s="9">
        <v>9</v>
      </c>
      <c r="I247" s="9" t="s">
        <v>365</v>
      </c>
      <c r="J247" s="11"/>
    </row>
    <row r="248" spans="1:10" x14ac:dyDescent="0.2">
      <c r="A248" s="8">
        <v>43483</v>
      </c>
      <c r="B248" s="12" t="s">
        <v>14</v>
      </c>
      <c r="C248" s="9">
        <v>1170</v>
      </c>
      <c r="D248" s="12" t="s">
        <v>250</v>
      </c>
      <c r="E248" s="12" t="s">
        <v>6</v>
      </c>
      <c r="F248" s="12" t="s">
        <v>6</v>
      </c>
      <c r="G248" s="12" t="s">
        <v>433</v>
      </c>
      <c r="H248" s="9">
        <v>136</v>
      </c>
      <c r="I248" s="9">
        <v>208</v>
      </c>
      <c r="J248" s="11"/>
    </row>
    <row r="249" spans="1:10" x14ac:dyDescent="0.2">
      <c r="A249" s="8">
        <v>43483</v>
      </c>
      <c r="B249" s="12" t="s">
        <v>16</v>
      </c>
      <c r="C249" s="9">
        <v>2745</v>
      </c>
      <c r="D249" s="12" t="s">
        <v>543</v>
      </c>
      <c r="E249" s="12" t="s">
        <v>16</v>
      </c>
      <c r="F249" s="12" t="s">
        <v>16</v>
      </c>
      <c r="G249" s="12" t="s">
        <v>279</v>
      </c>
      <c r="H249" s="9" t="s">
        <v>102</v>
      </c>
      <c r="I249" s="9">
        <v>1694</v>
      </c>
      <c r="J249" s="11"/>
    </row>
    <row r="250" spans="1:10" x14ac:dyDescent="0.2">
      <c r="A250" s="8">
        <v>43483</v>
      </c>
      <c r="B250" s="12" t="s">
        <v>16</v>
      </c>
      <c r="C250" s="9">
        <v>2925</v>
      </c>
      <c r="D250" s="12" t="s">
        <v>544</v>
      </c>
      <c r="E250" s="12" t="s">
        <v>16</v>
      </c>
      <c r="F250" s="12" t="s">
        <v>16</v>
      </c>
      <c r="G250" s="12" t="s">
        <v>279</v>
      </c>
      <c r="H250" s="9" t="s">
        <v>102</v>
      </c>
      <c r="I250" s="9">
        <v>1700</v>
      </c>
      <c r="J250" s="11"/>
    </row>
    <row r="251" spans="1:10" x14ac:dyDescent="0.2">
      <c r="A251" s="8">
        <v>43484</v>
      </c>
      <c r="B251" s="12" t="s">
        <v>3</v>
      </c>
      <c r="C251" s="9">
        <v>4022</v>
      </c>
      <c r="D251" s="12" t="s">
        <v>506</v>
      </c>
      <c r="E251" s="12" t="s">
        <v>4</v>
      </c>
      <c r="F251" s="12" t="s">
        <v>6</v>
      </c>
      <c r="G251" s="12" t="s">
        <v>545</v>
      </c>
      <c r="H251" s="9">
        <v>17</v>
      </c>
      <c r="I251" s="9" t="s">
        <v>546</v>
      </c>
      <c r="J251" s="11"/>
    </row>
    <row r="252" spans="1:10" x14ac:dyDescent="0.2">
      <c r="A252" s="8">
        <v>43484</v>
      </c>
      <c r="B252" s="12" t="s">
        <v>3</v>
      </c>
      <c r="C252" s="9">
        <v>8055</v>
      </c>
      <c r="D252" s="12" t="s">
        <v>41</v>
      </c>
      <c r="E252" s="12" t="s">
        <v>4</v>
      </c>
      <c r="F252" s="12" t="s">
        <v>6</v>
      </c>
      <c r="G252" s="12" t="s">
        <v>151</v>
      </c>
      <c r="H252" s="9">
        <v>23</v>
      </c>
      <c r="I252" s="9" t="s">
        <v>547</v>
      </c>
      <c r="J252" s="11"/>
    </row>
    <row r="253" spans="1:10" x14ac:dyDescent="0.2">
      <c r="A253" s="8">
        <v>43484</v>
      </c>
      <c r="B253" s="12" t="s">
        <v>3</v>
      </c>
      <c r="C253" s="9">
        <v>8422</v>
      </c>
      <c r="D253" s="12" t="s">
        <v>149</v>
      </c>
      <c r="E253" s="12" t="s">
        <v>4</v>
      </c>
      <c r="F253" s="12" t="s">
        <v>15</v>
      </c>
      <c r="G253" s="12" t="s">
        <v>151</v>
      </c>
      <c r="H253" s="9">
        <v>26</v>
      </c>
      <c r="I253" s="9" t="s">
        <v>382</v>
      </c>
      <c r="J253" s="11"/>
    </row>
    <row r="254" spans="1:10" x14ac:dyDescent="0.2">
      <c r="A254" s="8">
        <v>43484</v>
      </c>
      <c r="B254" s="12" t="s">
        <v>3</v>
      </c>
      <c r="C254" s="9">
        <v>5465</v>
      </c>
      <c r="D254" s="12" t="s">
        <v>396</v>
      </c>
      <c r="E254" s="12" t="s">
        <v>4</v>
      </c>
      <c r="F254" s="12" t="s">
        <v>6</v>
      </c>
      <c r="G254" s="12" t="s">
        <v>151</v>
      </c>
      <c r="H254" s="9">
        <v>32</v>
      </c>
      <c r="I254" s="9" t="s">
        <v>398</v>
      </c>
      <c r="J254" s="11"/>
    </row>
    <row r="255" spans="1:10" x14ac:dyDescent="0.2">
      <c r="A255" s="8">
        <v>43484</v>
      </c>
      <c r="B255" s="12" t="s">
        <v>3</v>
      </c>
      <c r="C255" s="9">
        <v>1137</v>
      </c>
      <c r="D255" s="12" t="s">
        <v>43</v>
      </c>
      <c r="E255" s="12" t="s">
        <v>6</v>
      </c>
      <c r="F255" s="12" t="s">
        <v>4</v>
      </c>
      <c r="G255" s="12" t="s">
        <v>151</v>
      </c>
      <c r="H255" s="9">
        <v>25</v>
      </c>
      <c r="I255" s="9">
        <v>26</v>
      </c>
      <c r="J255" s="11"/>
    </row>
    <row r="256" spans="1:10" x14ac:dyDescent="0.2">
      <c r="A256" s="8">
        <v>43484</v>
      </c>
      <c r="B256" s="12" t="s">
        <v>3</v>
      </c>
      <c r="C256" s="9">
        <v>6251</v>
      </c>
      <c r="D256" s="12" t="s">
        <v>548</v>
      </c>
      <c r="E256" s="12" t="s">
        <v>4</v>
      </c>
      <c r="F256" s="12" t="s">
        <v>15</v>
      </c>
      <c r="G256" s="12" t="s">
        <v>37</v>
      </c>
      <c r="H256" s="9">
        <v>44</v>
      </c>
      <c r="I256" s="9" t="s">
        <v>482</v>
      </c>
      <c r="J256" s="11"/>
    </row>
    <row r="257" spans="1:10" x14ac:dyDescent="0.2">
      <c r="A257" s="8">
        <v>43484</v>
      </c>
      <c r="B257" s="12" t="s">
        <v>5</v>
      </c>
      <c r="C257" s="9">
        <v>54662</v>
      </c>
      <c r="D257" s="12" t="s">
        <v>549</v>
      </c>
      <c r="E257" s="12" t="s">
        <v>221</v>
      </c>
      <c r="F257" s="12" t="s">
        <v>221</v>
      </c>
      <c r="G257" s="12" t="s">
        <v>23</v>
      </c>
      <c r="H257" s="9">
        <v>66</v>
      </c>
      <c r="I257" s="9" t="s">
        <v>550</v>
      </c>
      <c r="J257" s="11"/>
    </row>
    <row r="258" spans="1:10" x14ac:dyDescent="0.2">
      <c r="A258" s="8">
        <v>43484</v>
      </c>
      <c r="B258" s="12" t="s">
        <v>3</v>
      </c>
      <c r="C258" s="9">
        <v>5762</v>
      </c>
      <c r="D258" s="12" t="s">
        <v>132</v>
      </c>
      <c r="E258" s="12" t="s">
        <v>15</v>
      </c>
      <c r="F258" s="12" t="s">
        <v>6</v>
      </c>
      <c r="G258" s="12" t="s">
        <v>290</v>
      </c>
      <c r="H258" s="9">
        <v>26</v>
      </c>
      <c r="I258" s="9">
        <v>32</v>
      </c>
      <c r="J258" s="11"/>
    </row>
    <row r="259" spans="1:10" x14ac:dyDescent="0.2">
      <c r="A259" s="8">
        <v>43484</v>
      </c>
      <c r="B259" s="12" t="s">
        <v>3</v>
      </c>
      <c r="C259" s="9">
        <v>3630</v>
      </c>
      <c r="D259" s="12" t="s">
        <v>76</v>
      </c>
      <c r="E259" s="12" t="s">
        <v>4</v>
      </c>
      <c r="F259" s="12" t="s">
        <v>6</v>
      </c>
      <c r="G259" s="12" t="s">
        <v>237</v>
      </c>
      <c r="H259" s="9">
        <v>15</v>
      </c>
      <c r="I259" s="9">
        <v>17</v>
      </c>
      <c r="J259" s="11"/>
    </row>
    <row r="260" spans="1:10" x14ac:dyDescent="0.2">
      <c r="A260" s="8">
        <v>43484</v>
      </c>
      <c r="B260" s="12" t="s">
        <v>3</v>
      </c>
      <c r="C260" s="9">
        <v>1716</v>
      </c>
      <c r="D260" s="12" t="s">
        <v>92</v>
      </c>
      <c r="E260" s="12" t="s">
        <v>10</v>
      </c>
      <c r="F260" s="12" t="s">
        <v>15</v>
      </c>
      <c r="G260" s="12" t="s">
        <v>23</v>
      </c>
      <c r="H260" s="9">
        <v>29</v>
      </c>
      <c r="I260" s="9">
        <v>27</v>
      </c>
      <c r="J260" s="11"/>
    </row>
    <row r="261" spans="1:10" x14ac:dyDescent="0.2">
      <c r="A261" s="8">
        <v>43484</v>
      </c>
      <c r="B261" s="12" t="s">
        <v>3</v>
      </c>
      <c r="C261" s="9">
        <v>9115</v>
      </c>
      <c r="D261" s="12" t="s">
        <v>121</v>
      </c>
      <c r="E261" s="12" t="s">
        <v>11</v>
      </c>
      <c r="F261" s="12" t="s">
        <v>15</v>
      </c>
      <c r="G261" s="12" t="s">
        <v>151</v>
      </c>
      <c r="H261" s="9">
        <v>42</v>
      </c>
      <c r="I261" s="9" t="s">
        <v>555</v>
      </c>
      <c r="J261" s="11"/>
    </row>
    <row r="262" spans="1:10" x14ac:dyDescent="0.2">
      <c r="A262" s="8">
        <v>43484</v>
      </c>
      <c r="B262" s="12" t="s">
        <v>3</v>
      </c>
      <c r="C262" s="9">
        <v>3961</v>
      </c>
      <c r="D262" s="12" t="s">
        <v>286</v>
      </c>
      <c r="E262" s="12" t="s">
        <v>16</v>
      </c>
      <c r="F262" s="12" t="s">
        <v>6</v>
      </c>
      <c r="G262" s="12" t="s">
        <v>151</v>
      </c>
      <c r="H262" s="9">
        <v>16</v>
      </c>
      <c r="I262" s="9" t="s">
        <v>403</v>
      </c>
      <c r="J262" s="11"/>
    </row>
    <row r="263" spans="1:10" x14ac:dyDescent="0.2">
      <c r="A263" s="8">
        <v>43484</v>
      </c>
      <c r="B263" s="12" t="s">
        <v>3</v>
      </c>
      <c r="C263" s="9">
        <v>5401</v>
      </c>
      <c r="D263" s="12" t="s">
        <v>551</v>
      </c>
      <c r="E263" s="12" t="s">
        <v>3</v>
      </c>
      <c r="F263" s="12" t="s">
        <v>6</v>
      </c>
      <c r="G263" s="12" t="s">
        <v>246</v>
      </c>
      <c r="H263" s="9">
        <v>38</v>
      </c>
      <c r="I263" s="9" t="s">
        <v>478</v>
      </c>
      <c r="J263" s="11"/>
    </row>
    <row r="264" spans="1:10" x14ac:dyDescent="0.2">
      <c r="A264" s="8">
        <v>43484</v>
      </c>
      <c r="B264" s="12" t="s">
        <v>5</v>
      </c>
      <c r="C264" s="9">
        <v>66578</v>
      </c>
      <c r="D264" s="12" t="s">
        <v>552</v>
      </c>
      <c r="E264" s="12" t="s">
        <v>5</v>
      </c>
      <c r="F264" s="12" t="s">
        <v>553</v>
      </c>
      <c r="G264" s="12" t="s">
        <v>319</v>
      </c>
      <c r="H264" s="9">
        <v>73</v>
      </c>
      <c r="I264" s="9">
        <v>114</v>
      </c>
      <c r="J264" s="11"/>
    </row>
    <row r="265" spans="1:10" x14ac:dyDescent="0.2">
      <c r="A265" s="8">
        <v>43484</v>
      </c>
      <c r="B265" s="12" t="s">
        <v>3</v>
      </c>
      <c r="C265" s="9">
        <v>3860</v>
      </c>
      <c r="D265" s="12" t="s">
        <v>116</v>
      </c>
      <c r="E265" s="12" t="s">
        <v>17</v>
      </c>
      <c r="F265" s="12" t="s">
        <v>17</v>
      </c>
      <c r="G265" s="12" t="s">
        <v>545</v>
      </c>
      <c r="H265" s="9">
        <v>14</v>
      </c>
      <c r="I265" s="9" t="s">
        <v>379</v>
      </c>
      <c r="J265" s="11"/>
    </row>
    <row r="266" spans="1:10" x14ac:dyDescent="0.2">
      <c r="A266" s="8">
        <v>43484</v>
      </c>
      <c r="B266" s="12" t="s">
        <v>3</v>
      </c>
      <c r="C266" s="9">
        <v>7230</v>
      </c>
      <c r="D266" s="12" t="s">
        <v>59</v>
      </c>
      <c r="E266" s="12" t="s">
        <v>157</v>
      </c>
      <c r="F266" s="12" t="s">
        <v>17</v>
      </c>
      <c r="G266" s="12" t="s">
        <v>194</v>
      </c>
      <c r="H266" s="9">
        <v>30</v>
      </c>
      <c r="I266" s="9">
        <v>35</v>
      </c>
      <c r="J266" s="11"/>
    </row>
    <row r="267" spans="1:10" x14ac:dyDescent="0.2">
      <c r="A267" s="8">
        <v>43484</v>
      </c>
      <c r="B267" s="12" t="s">
        <v>6</v>
      </c>
      <c r="C267" s="9">
        <v>57330</v>
      </c>
      <c r="D267" s="12" t="s">
        <v>315</v>
      </c>
      <c r="E267" s="12" t="s">
        <v>6</v>
      </c>
      <c r="F267" s="12" t="s">
        <v>15</v>
      </c>
      <c r="G267" s="12" t="s">
        <v>545</v>
      </c>
      <c r="H267" s="9">
        <v>23</v>
      </c>
      <c r="I267" s="9" t="s">
        <v>416</v>
      </c>
      <c r="J267" s="11"/>
    </row>
    <row r="268" spans="1:10" x14ac:dyDescent="0.2">
      <c r="A268" s="8">
        <v>43484</v>
      </c>
      <c r="B268" s="12" t="s">
        <v>3</v>
      </c>
      <c r="C268" s="9">
        <v>4932</v>
      </c>
      <c r="D268" s="12" t="s">
        <v>150</v>
      </c>
      <c r="E268" s="12" t="s">
        <v>6</v>
      </c>
      <c r="F268" s="12" t="s">
        <v>6</v>
      </c>
      <c r="G268" s="12" t="s">
        <v>554</v>
      </c>
      <c r="H268" s="9">
        <v>12</v>
      </c>
      <c r="I268" s="9" t="s">
        <v>425</v>
      </c>
      <c r="J268" s="11"/>
    </row>
    <row r="269" spans="1:10" x14ac:dyDescent="0.2">
      <c r="A269" s="8">
        <v>43485</v>
      </c>
      <c r="B269" s="12" t="s">
        <v>14</v>
      </c>
      <c r="C269" s="9">
        <v>6700</v>
      </c>
      <c r="D269" s="12" t="s">
        <v>127</v>
      </c>
      <c r="E269" s="12" t="s">
        <v>6</v>
      </c>
      <c r="F269" s="12" t="s">
        <v>6</v>
      </c>
      <c r="G269" s="12" t="s">
        <v>151</v>
      </c>
      <c r="H269" s="9">
        <v>28</v>
      </c>
      <c r="I269" s="9" t="s">
        <v>390</v>
      </c>
      <c r="J269" s="11"/>
    </row>
    <row r="270" spans="1:10" x14ac:dyDescent="0.2">
      <c r="A270" s="8">
        <v>43485</v>
      </c>
      <c r="B270" s="12" t="s">
        <v>3</v>
      </c>
      <c r="C270" s="9">
        <v>6225</v>
      </c>
      <c r="D270" s="12" t="s">
        <v>242</v>
      </c>
      <c r="E270" s="12" t="s">
        <v>6</v>
      </c>
      <c r="F270" s="12" t="s">
        <v>15</v>
      </c>
      <c r="G270" s="12" t="s">
        <v>151</v>
      </c>
      <c r="H270" s="9">
        <v>36</v>
      </c>
      <c r="I270" s="9" t="s">
        <v>560</v>
      </c>
      <c r="J270" s="11"/>
    </row>
    <row r="271" spans="1:10" x14ac:dyDescent="0.2">
      <c r="A271" s="8">
        <v>43485</v>
      </c>
      <c r="B271" s="12" t="s">
        <v>3</v>
      </c>
      <c r="C271" s="9">
        <v>7347</v>
      </c>
      <c r="D271" s="12" t="s">
        <v>39</v>
      </c>
      <c r="E271" s="12" t="s">
        <v>4</v>
      </c>
      <c r="F271" s="12" t="s">
        <v>6</v>
      </c>
      <c r="G271" s="12" t="s">
        <v>151</v>
      </c>
      <c r="H271" s="9">
        <v>30</v>
      </c>
      <c r="I271" s="9" t="s">
        <v>561</v>
      </c>
      <c r="J271" s="11"/>
    </row>
    <row r="272" spans="1:10" x14ac:dyDescent="0.2">
      <c r="A272" s="8">
        <v>43485</v>
      </c>
      <c r="B272" s="12" t="s">
        <v>3</v>
      </c>
      <c r="C272" s="9">
        <v>1541</v>
      </c>
      <c r="D272" s="12" t="s">
        <v>92</v>
      </c>
      <c r="E272" s="12" t="s">
        <v>18</v>
      </c>
      <c r="F272" s="12" t="s">
        <v>6</v>
      </c>
      <c r="G272" s="12" t="s">
        <v>194</v>
      </c>
      <c r="H272" s="9">
        <v>22</v>
      </c>
      <c r="I272" s="9" t="s">
        <v>354</v>
      </c>
      <c r="J272" s="11"/>
    </row>
    <row r="273" spans="1:10" x14ac:dyDescent="0.2">
      <c r="A273" s="8">
        <v>43485</v>
      </c>
      <c r="B273" s="12" t="s">
        <v>14</v>
      </c>
      <c r="C273" s="9">
        <v>6700</v>
      </c>
      <c r="D273" s="12" t="s">
        <v>127</v>
      </c>
      <c r="E273" s="12" t="s">
        <v>6</v>
      </c>
      <c r="F273" s="12" t="s">
        <v>6</v>
      </c>
      <c r="G273" s="12" t="s">
        <v>151</v>
      </c>
      <c r="H273" s="9">
        <v>28</v>
      </c>
      <c r="I273" s="9" t="s">
        <v>390</v>
      </c>
      <c r="J273" s="11"/>
    </row>
    <row r="274" spans="1:10" x14ac:dyDescent="0.2">
      <c r="A274" s="8">
        <v>43485</v>
      </c>
      <c r="B274" s="12" t="s">
        <v>3</v>
      </c>
      <c r="C274" s="9">
        <v>7265</v>
      </c>
      <c r="D274" s="12" t="s">
        <v>56</v>
      </c>
      <c r="E274" s="12" t="s">
        <v>18</v>
      </c>
      <c r="F274" s="12" t="s">
        <v>6</v>
      </c>
      <c r="G274" s="12" t="s">
        <v>151</v>
      </c>
      <c r="H274" s="9">
        <v>26</v>
      </c>
      <c r="I274" s="9" t="s">
        <v>562</v>
      </c>
      <c r="J274" s="11"/>
    </row>
    <row r="275" spans="1:10" x14ac:dyDescent="0.2">
      <c r="A275" s="8">
        <v>43485</v>
      </c>
      <c r="B275" s="12" t="s">
        <v>3</v>
      </c>
      <c r="C275" s="9">
        <v>7220</v>
      </c>
      <c r="D275" s="12" t="s">
        <v>120</v>
      </c>
      <c r="E275" s="12" t="s">
        <v>6</v>
      </c>
      <c r="F275" s="12" t="s">
        <v>15</v>
      </c>
      <c r="G275" s="12" t="s">
        <v>194</v>
      </c>
      <c r="H275" s="9">
        <v>30</v>
      </c>
      <c r="I275" s="9" t="s">
        <v>563</v>
      </c>
      <c r="J275" s="11"/>
    </row>
    <row r="276" spans="1:10" x14ac:dyDescent="0.2">
      <c r="A276" s="8">
        <v>43485</v>
      </c>
      <c r="B276" s="12" t="s">
        <v>3</v>
      </c>
      <c r="C276" s="9">
        <v>7224</v>
      </c>
      <c r="D276" s="12" t="s">
        <v>120</v>
      </c>
      <c r="E276" s="12" t="s">
        <v>5</v>
      </c>
      <c r="F276" s="12" t="s">
        <v>6</v>
      </c>
      <c r="G276" s="12" t="s">
        <v>194</v>
      </c>
      <c r="H276" s="9">
        <v>32</v>
      </c>
      <c r="I276" s="9" t="s">
        <v>561</v>
      </c>
      <c r="J276" s="11"/>
    </row>
    <row r="277" spans="1:10" x14ac:dyDescent="0.2">
      <c r="A277" s="8">
        <v>43485</v>
      </c>
      <c r="B277" s="12" t="s">
        <v>3</v>
      </c>
      <c r="C277" s="9">
        <v>5310</v>
      </c>
      <c r="D277" s="12" t="s">
        <v>280</v>
      </c>
      <c r="E277" s="12" t="s">
        <v>6</v>
      </c>
      <c r="F277" s="12" t="s">
        <v>15</v>
      </c>
      <c r="G277" s="12" t="s">
        <v>558</v>
      </c>
      <c r="H277" s="9">
        <v>27</v>
      </c>
      <c r="I277" s="9">
        <v>36</v>
      </c>
      <c r="J277" s="11"/>
    </row>
    <row r="278" spans="1:10" x14ac:dyDescent="0.2">
      <c r="A278" s="8">
        <v>43485</v>
      </c>
      <c r="B278" s="12" t="s">
        <v>6</v>
      </c>
      <c r="C278" s="9">
        <v>54800</v>
      </c>
      <c r="D278" s="12" t="s">
        <v>556</v>
      </c>
      <c r="E278" s="12" t="s">
        <v>6</v>
      </c>
      <c r="F278" s="12" t="s">
        <v>6</v>
      </c>
      <c r="G278" s="12" t="s">
        <v>319</v>
      </c>
      <c r="H278" s="9">
        <v>57</v>
      </c>
      <c r="I278" s="9" t="s">
        <v>564</v>
      </c>
      <c r="J278" s="11"/>
    </row>
    <row r="279" spans="1:10" x14ac:dyDescent="0.2">
      <c r="A279" s="8">
        <v>43485</v>
      </c>
      <c r="B279" s="12" t="s">
        <v>3</v>
      </c>
      <c r="C279" s="9">
        <v>8470</v>
      </c>
      <c r="D279" s="12" t="s">
        <v>274</v>
      </c>
      <c r="E279" s="12" t="s">
        <v>159</v>
      </c>
      <c r="F279" s="12" t="s">
        <v>15</v>
      </c>
      <c r="G279" s="12" t="s">
        <v>292</v>
      </c>
      <c r="H279" s="9">
        <v>31</v>
      </c>
      <c r="I279" s="9" t="s">
        <v>565</v>
      </c>
      <c r="J279" s="11"/>
    </row>
    <row r="280" spans="1:10" x14ac:dyDescent="0.2">
      <c r="A280" s="8">
        <v>43485</v>
      </c>
      <c r="B280" s="12" t="s">
        <v>3</v>
      </c>
      <c r="C280" s="9">
        <v>2141</v>
      </c>
      <c r="D280" s="12" t="s">
        <v>92</v>
      </c>
      <c r="E280" s="12" t="s">
        <v>6</v>
      </c>
      <c r="F280" s="12" t="s">
        <v>15</v>
      </c>
      <c r="G280" s="12" t="s">
        <v>37</v>
      </c>
      <c r="H280" s="9">
        <v>24</v>
      </c>
      <c r="I280" s="9">
        <v>28</v>
      </c>
      <c r="J280" s="11"/>
    </row>
    <row r="281" spans="1:10" x14ac:dyDescent="0.2">
      <c r="A281" s="8">
        <v>43485</v>
      </c>
      <c r="B281" s="12" t="s">
        <v>6</v>
      </c>
      <c r="C281" s="9">
        <v>57690</v>
      </c>
      <c r="D281" s="12" t="s">
        <v>557</v>
      </c>
      <c r="E281" s="12" t="s">
        <v>6</v>
      </c>
      <c r="F281" s="12" t="s">
        <v>15</v>
      </c>
      <c r="G281" s="12" t="s">
        <v>207</v>
      </c>
      <c r="H281" s="9">
        <v>70</v>
      </c>
      <c r="I281" s="9">
        <v>101</v>
      </c>
      <c r="J281" s="11"/>
    </row>
    <row r="282" spans="1:10" x14ac:dyDescent="0.2">
      <c r="A282" s="8">
        <v>43485</v>
      </c>
      <c r="B282" s="12" t="s">
        <v>3</v>
      </c>
      <c r="C282" s="9">
        <v>2342</v>
      </c>
      <c r="D282" s="12" t="s">
        <v>92</v>
      </c>
      <c r="E282" s="12" t="s">
        <v>187</v>
      </c>
      <c r="F282" s="12" t="s">
        <v>248</v>
      </c>
      <c r="G282" s="12" t="s">
        <v>23</v>
      </c>
      <c r="H282" s="9">
        <v>19</v>
      </c>
      <c r="I282" s="9" t="s">
        <v>383</v>
      </c>
      <c r="J282" s="11"/>
    </row>
    <row r="283" spans="1:10" x14ac:dyDescent="0.2">
      <c r="A283" s="8">
        <v>43485</v>
      </c>
      <c r="B283" s="12" t="s">
        <v>3</v>
      </c>
      <c r="C283" s="9">
        <v>3630</v>
      </c>
      <c r="D283" s="12" t="s">
        <v>76</v>
      </c>
      <c r="E283" s="12" t="s">
        <v>4</v>
      </c>
      <c r="F283" s="12" t="s">
        <v>6</v>
      </c>
      <c r="G283" s="12" t="s">
        <v>37</v>
      </c>
      <c r="H283" s="9">
        <v>15</v>
      </c>
      <c r="I283" s="9">
        <v>17</v>
      </c>
      <c r="J283" s="11"/>
    </row>
    <row r="284" spans="1:10" x14ac:dyDescent="0.2">
      <c r="A284" s="8">
        <v>43485</v>
      </c>
      <c r="B284" s="12" t="s">
        <v>3</v>
      </c>
      <c r="C284" s="9">
        <v>4666</v>
      </c>
      <c r="D284" s="12" t="s">
        <v>40</v>
      </c>
      <c r="E284" s="12" t="s">
        <v>8</v>
      </c>
      <c r="F284" s="12" t="s">
        <v>6</v>
      </c>
      <c r="G284" s="12" t="s">
        <v>163</v>
      </c>
      <c r="H284" s="9">
        <v>5</v>
      </c>
      <c r="I284" s="9" t="s">
        <v>566</v>
      </c>
      <c r="J284" s="11"/>
    </row>
    <row r="285" spans="1:10" x14ac:dyDescent="0.2">
      <c r="A285" s="8">
        <v>43485</v>
      </c>
      <c r="B285" s="12" t="s">
        <v>3</v>
      </c>
      <c r="C285" s="9">
        <v>1467</v>
      </c>
      <c r="D285" s="12" t="s">
        <v>92</v>
      </c>
      <c r="E285" s="12" t="s">
        <v>6</v>
      </c>
      <c r="F285" s="12" t="s">
        <v>15</v>
      </c>
      <c r="G285" s="12" t="s">
        <v>319</v>
      </c>
      <c r="H285" s="9">
        <v>22</v>
      </c>
      <c r="I285" s="9" t="s">
        <v>567</v>
      </c>
      <c r="J285" s="11"/>
    </row>
    <row r="286" spans="1:10" x14ac:dyDescent="0.2">
      <c r="A286" s="8">
        <v>43485</v>
      </c>
      <c r="B286" s="12" t="s">
        <v>3</v>
      </c>
      <c r="C286" s="9">
        <v>1310</v>
      </c>
      <c r="D286" s="12" t="s">
        <v>92</v>
      </c>
      <c r="E286" s="12" t="s">
        <v>4</v>
      </c>
      <c r="F286" s="12" t="s">
        <v>140</v>
      </c>
      <c r="G286" s="12" t="s">
        <v>875</v>
      </c>
      <c r="H286" s="9">
        <v>25</v>
      </c>
      <c r="I286" s="9" t="s">
        <v>568</v>
      </c>
      <c r="J286" s="11"/>
    </row>
    <row r="287" spans="1:10" x14ac:dyDescent="0.2">
      <c r="A287" s="8">
        <v>43485</v>
      </c>
      <c r="B287" s="12" t="s">
        <v>3</v>
      </c>
      <c r="C287" s="9">
        <v>4888</v>
      </c>
      <c r="D287" s="12" t="s">
        <v>124</v>
      </c>
      <c r="E287" s="12" t="s">
        <v>4</v>
      </c>
      <c r="F287" s="12" t="s">
        <v>6</v>
      </c>
      <c r="G287" s="12" t="s">
        <v>559</v>
      </c>
      <c r="H287" s="9">
        <v>12</v>
      </c>
      <c r="I287" s="9" t="s">
        <v>425</v>
      </c>
      <c r="J287" s="11"/>
    </row>
    <row r="288" spans="1:10" x14ac:dyDescent="0.2">
      <c r="A288" s="8">
        <v>43485</v>
      </c>
      <c r="B288" s="12" t="s">
        <v>3</v>
      </c>
      <c r="C288" s="9">
        <v>5836</v>
      </c>
      <c r="D288" s="12" t="s">
        <v>261</v>
      </c>
      <c r="E288" s="12" t="s">
        <v>6</v>
      </c>
      <c r="F288" s="12" t="s">
        <v>15</v>
      </c>
      <c r="G288" s="12" t="s">
        <v>292</v>
      </c>
      <c r="H288" s="9">
        <v>24</v>
      </c>
      <c r="I288" s="9" t="s">
        <v>569</v>
      </c>
      <c r="J288" s="11"/>
    </row>
    <row r="289" spans="1:10" x14ac:dyDescent="0.2">
      <c r="A289" s="8">
        <v>43486</v>
      </c>
      <c r="B289" s="12" t="s">
        <v>3</v>
      </c>
      <c r="C289" s="9">
        <v>4535</v>
      </c>
      <c r="D289" s="12" t="s">
        <v>40</v>
      </c>
      <c r="E289" s="12" t="s">
        <v>4</v>
      </c>
      <c r="F289" s="12" t="s">
        <v>140</v>
      </c>
      <c r="G289" s="12" t="s">
        <v>163</v>
      </c>
      <c r="H289" s="9">
        <v>2</v>
      </c>
      <c r="I289" s="9" t="s">
        <v>469</v>
      </c>
      <c r="J289" s="11"/>
    </row>
    <row r="290" spans="1:10" x14ac:dyDescent="0.2">
      <c r="A290" s="8">
        <v>43489</v>
      </c>
      <c r="B290" s="12" t="s">
        <v>3</v>
      </c>
      <c r="C290" s="9">
        <v>2444</v>
      </c>
      <c r="D290" s="12" t="s">
        <v>92</v>
      </c>
      <c r="E290" s="12" t="s">
        <v>4</v>
      </c>
      <c r="F290" s="12" t="s">
        <v>6</v>
      </c>
      <c r="G290" s="12" t="s">
        <v>37</v>
      </c>
      <c r="H290" s="9">
        <v>25</v>
      </c>
      <c r="I290" s="9" t="s">
        <v>388</v>
      </c>
      <c r="J290" s="11"/>
    </row>
    <row r="291" spans="1:10" x14ac:dyDescent="0.2">
      <c r="A291" s="8">
        <v>43491</v>
      </c>
      <c r="B291" s="12" t="s">
        <v>3</v>
      </c>
      <c r="C291" s="9">
        <v>3327</v>
      </c>
      <c r="D291" s="12" t="s">
        <v>79</v>
      </c>
      <c r="E291" s="12" t="s">
        <v>4</v>
      </c>
      <c r="F291" s="12" t="s">
        <v>4</v>
      </c>
      <c r="G291" s="12" t="s">
        <v>152</v>
      </c>
      <c r="H291" s="9">
        <v>21</v>
      </c>
      <c r="I291" s="9">
        <v>26</v>
      </c>
      <c r="J291" s="11"/>
    </row>
    <row r="292" spans="1:10" x14ac:dyDescent="0.2">
      <c r="A292" s="8">
        <v>43491</v>
      </c>
      <c r="B292" s="12" t="s">
        <v>3</v>
      </c>
      <c r="C292" s="9">
        <v>2443</v>
      </c>
      <c r="D292" s="12" t="s">
        <v>92</v>
      </c>
      <c r="E292" s="12" t="s">
        <v>4</v>
      </c>
      <c r="F292" s="12" t="s">
        <v>4</v>
      </c>
      <c r="G292" s="12" t="s">
        <v>177</v>
      </c>
      <c r="H292" s="9">
        <v>19</v>
      </c>
      <c r="I292" s="9" t="s">
        <v>383</v>
      </c>
      <c r="J292" s="11"/>
    </row>
    <row r="293" spans="1:10" x14ac:dyDescent="0.2">
      <c r="A293" s="8">
        <v>43491</v>
      </c>
      <c r="B293" s="12" t="s">
        <v>3</v>
      </c>
      <c r="C293" s="9">
        <v>1328</v>
      </c>
      <c r="D293" s="12" t="s">
        <v>92</v>
      </c>
      <c r="E293" s="12" t="s">
        <v>4</v>
      </c>
      <c r="F293" s="12" t="s">
        <v>4</v>
      </c>
      <c r="G293" s="12" t="s">
        <v>879</v>
      </c>
      <c r="H293" s="9">
        <v>19</v>
      </c>
      <c r="I293" s="9" t="s">
        <v>383</v>
      </c>
      <c r="J293" s="11"/>
    </row>
    <row r="294" spans="1:10" x14ac:dyDescent="0.2">
      <c r="A294" s="8">
        <v>43491</v>
      </c>
      <c r="B294" s="12" t="s">
        <v>6</v>
      </c>
      <c r="C294" s="9">
        <v>57390</v>
      </c>
      <c r="D294" s="12" t="s">
        <v>137</v>
      </c>
      <c r="E294" s="12" t="s">
        <v>6</v>
      </c>
      <c r="F294" s="12" t="s">
        <v>6</v>
      </c>
      <c r="G294" s="12" t="s">
        <v>570</v>
      </c>
      <c r="H294" s="9">
        <v>16</v>
      </c>
      <c r="I294" s="9">
        <v>11</v>
      </c>
      <c r="J294" s="11"/>
    </row>
    <row r="295" spans="1:10" x14ac:dyDescent="0.2">
      <c r="A295" s="8">
        <v>43491</v>
      </c>
      <c r="B295" s="12" t="s">
        <v>3</v>
      </c>
      <c r="C295" s="9">
        <v>7714</v>
      </c>
      <c r="D295" s="12" t="s">
        <v>45</v>
      </c>
      <c r="E295" s="12" t="s">
        <v>4</v>
      </c>
      <c r="F295" s="12" t="s">
        <v>4</v>
      </c>
      <c r="G295" s="12" t="s">
        <v>865</v>
      </c>
      <c r="H295" s="9">
        <v>38</v>
      </c>
      <c r="I295" s="9">
        <v>59</v>
      </c>
      <c r="J295" s="11"/>
    </row>
    <row r="296" spans="1:10" x14ac:dyDescent="0.2">
      <c r="A296" s="8">
        <v>43491</v>
      </c>
      <c r="B296" s="12" t="s">
        <v>3</v>
      </c>
      <c r="C296" s="9">
        <v>5243</v>
      </c>
      <c r="D296" s="12" t="s">
        <v>66</v>
      </c>
      <c r="E296" s="12" t="s">
        <v>8</v>
      </c>
      <c r="F296" s="12" t="s">
        <v>6</v>
      </c>
      <c r="G296" s="12" t="s">
        <v>865</v>
      </c>
      <c r="H296" s="9">
        <v>23</v>
      </c>
      <c r="I296" s="9">
        <v>33</v>
      </c>
      <c r="J296" s="11"/>
    </row>
    <row r="297" spans="1:10" x14ac:dyDescent="0.2">
      <c r="A297" s="8">
        <v>43491</v>
      </c>
      <c r="B297" s="12" t="s">
        <v>3</v>
      </c>
      <c r="C297" s="9">
        <v>4408</v>
      </c>
      <c r="D297" s="12" t="s">
        <v>50</v>
      </c>
      <c r="E297" s="12" t="s">
        <v>4</v>
      </c>
      <c r="F297" s="12" t="s">
        <v>4</v>
      </c>
      <c r="G297" s="12" t="s">
        <v>153</v>
      </c>
      <c r="H297" s="9">
        <v>8</v>
      </c>
      <c r="I297" s="9" t="s">
        <v>367</v>
      </c>
      <c r="J297" s="11"/>
    </row>
    <row r="298" spans="1:10" x14ac:dyDescent="0.2">
      <c r="A298" s="8">
        <v>43491</v>
      </c>
      <c r="B298" s="12" t="s">
        <v>5</v>
      </c>
      <c r="C298" s="9">
        <v>54329</v>
      </c>
      <c r="D298" s="12" t="s">
        <v>224</v>
      </c>
      <c r="E298" s="12" t="s">
        <v>5</v>
      </c>
      <c r="F298" s="12" t="s">
        <v>5</v>
      </c>
      <c r="G298" s="12" t="s">
        <v>172</v>
      </c>
      <c r="H298" s="9">
        <v>50</v>
      </c>
      <c r="I298" s="9">
        <v>66</v>
      </c>
      <c r="J298" s="11"/>
    </row>
    <row r="299" spans="1:10" x14ac:dyDescent="0.2">
      <c r="A299" s="8">
        <v>43491</v>
      </c>
      <c r="B299" s="12" t="s">
        <v>3</v>
      </c>
      <c r="C299" s="9">
        <v>1541</v>
      </c>
      <c r="D299" s="12" t="s">
        <v>92</v>
      </c>
      <c r="E299" s="12" t="s">
        <v>15</v>
      </c>
      <c r="F299" s="12" t="s">
        <v>6</v>
      </c>
      <c r="G299" s="12" t="s">
        <v>172</v>
      </c>
      <c r="H299" s="9">
        <v>19</v>
      </c>
      <c r="I299" s="9" t="s">
        <v>383</v>
      </c>
      <c r="J299" s="11"/>
    </row>
    <row r="300" spans="1:10" x14ac:dyDescent="0.2">
      <c r="A300" s="8">
        <v>43491</v>
      </c>
      <c r="B300" s="12" t="s">
        <v>3</v>
      </c>
      <c r="C300" s="9">
        <v>5741</v>
      </c>
      <c r="D300" s="12" t="s">
        <v>287</v>
      </c>
      <c r="E300" s="12" t="s">
        <v>4</v>
      </c>
      <c r="F300" s="12" t="s">
        <v>5</v>
      </c>
      <c r="G300" s="12" t="s">
        <v>881</v>
      </c>
      <c r="H300" s="9">
        <v>25</v>
      </c>
      <c r="I300" s="9">
        <v>32</v>
      </c>
      <c r="J300" s="11"/>
    </row>
    <row r="301" spans="1:10" x14ac:dyDescent="0.2">
      <c r="A301" s="8">
        <v>43491</v>
      </c>
      <c r="B301" s="12" t="s">
        <v>5</v>
      </c>
      <c r="C301" s="9">
        <v>54636</v>
      </c>
      <c r="D301" s="12" t="s">
        <v>571</v>
      </c>
      <c r="E301" s="12" t="s">
        <v>5</v>
      </c>
      <c r="F301" s="12" t="s">
        <v>5</v>
      </c>
      <c r="G301" s="12" t="s">
        <v>172</v>
      </c>
      <c r="H301" s="9"/>
      <c r="I301" s="9"/>
      <c r="J301" s="11"/>
    </row>
    <row r="302" spans="1:10" x14ac:dyDescent="0.2">
      <c r="A302" s="8">
        <v>43491</v>
      </c>
      <c r="B302" s="12" t="s">
        <v>3</v>
      </c>
      <c r="C302" s="9">
        <v>8224</v>
      </c>
      <c r="D302" s="12" t="s">
        <v>64</v>
      </c>
      <c r="E302" s="12" t="s">
        <v>201</v>
      </c>
      <c r="F302" s="12" t="s">
        <v>4</v>
      </c>
      <c r="G302" s="12" t="s">
        <v>177</v>
      </c>
      <c r="H302" s="9">
        <v>24</v>
      </c>
      <c r="I302" s="9">
        <v>18</v>
      </c>
      <c r="J302" s="11"/>
    </row>
    <row r="303" spans="1:10" x14ac:dyDescent="0.2">
      <c r="A303" s="8">
        <v>43491</v>
      </c>
      <c r="B303" s="12" t="s">
        <v>3</v>
      </c>
      <c r="C303" s="9">
        <v>4243</v>
      </c>
      <c r="D303" s="12" t="s">
        <v>432</v>
      </c>
      <c r="E303" s="12" t="s">
        <v>4</v>
      </c>
      <c r="F303" s="12" t="s">
        <v>4</v>
      </c>
      <c r="G303" s="12" t="s">
        <v>37</v>
      </c>
      <c r="H303" s="9">
        <v>15</v>
      </c>
      <c r="I303" s="9">
        <v>11</v>
      </c>
      <c r="J303" s="11"/>
    </row>
    <row r="304" spans="1:10" x14ac:dyDescent="0.2">
      <c r="A304" s="8">
        <v>43491</v>
      </c>
      <c r="B304" s="12" t="s">
        <v>3</v>
      </c>
      <c r="C304" s="9">
        <v>7561</v>
      </c>
      <c r="D304" s="12" t="s">
        <v>162</v>
      </c>
      <c r="E304" s="12" t="s">
        <v>4</v>
      </c>
      <c r="F304" s="12" t="s">
        <v>4</v>
      </c>
      <c r="G304" s="12" t="s">
        <v>172</v>
      </c>
      <c r="H304" s="9">
        <v>36</v>
      </c>
      <c r="I304" s="9">
        <v>43</v>
      </c>
      <c r="J304" s="11"/>
    </row>
    <row r="305" spans="1:10" x14ac:dyDescent="0.2">
      <c r="A305" s="8">
        <v>43491</v>
      </c>
      <c r="B305" s="12" t="s">
        <v>3</v>
      </c>
      <c r="C305" s="9">
        <v>3341</v>
      </c>
      <c r="D305" s="12" t="s">
        <v>572</v>
      </c>
      <c r="E305" s="12" t="s">
        <v>184</v>
      </c>
      <c r="F305" s="12" t="s">
        <v>5</v>
      </c>
      <c r="G305" s="12" t="s">
        <v>151</v>
      </c>
      <c r="H305" s="9">
        <v>15</v>
      </c>
      <c r="I305" s="9">
        <v>17</v>
      </c>
      <c r="J305" s="11"/>
    </row>
    <row r="306" spans="1:10" x14ac:dyDescent="0.2">
      <c r="A306" s="8">
        <v>43491</v>
      </c>
      <c r="B306" s="12" t="s">
        <v>3</v>
      </c>
      <c r="C306" s="9">
        <v>4291</v>
      </c>
      <c r="D306" s="12" t="s">
        <v>432</v>
      </c>
      <c r="E306" s="12" t="s">
        <v>6</v>
      </c>
      <c r="F306" s="12" t="s">
        <v>6</v>
      </c>
      <c r="G306" s="12" t="s">
        <v>37</v>
      </c>
      <c r="H306" s="9">
        <v>15</v>
      </c>
      <c r="I306" s="9">
        <v>11</v>
      </c>
      <c r="J306" s="11"/>
    </row>
    <row r="307" spans="1:10" x14ac:dyDescent="0.2">
      <c r="A307" s="8">
        <v>43491</v>
      </c>
      <c r="B307" s="12" t="s">
        <v>3</v>
      </c>
      <c r="C307" s="9">
        <v>3220</v>
      </c>
      <c r="D307" s="12" t="s">
        <v>131</v>
      </c>
      <c r="E307" s="12" t="s">
        <v>4</v>
      </c>
      <c r="F307" s="12" t="s">
        <v>4</v>
      </c>
      <c r="G307" s="12" t="s">
        <v>172</v>
      </c>
      <c r="H307" s="9">
        <v>19</v>
      </c>
      <c r="I307" s="9">
        <v>20</v>
      </c>
      <c r="J307" s="11"/>
    </row>
    <row r="308" spans="1:10" x14ac:dyDescent="0.2">
      <c r="A308" s="8">
        <v>43491</v>
      </c>
      <c r="B308" s="12" t="s">
        <v>14</v>
      </c>
      <c r="C308" s="9">
        <v>6771</v>
      </c>
      <c r="D308" s="12" t="s">
        <v>160</v>
      </c>
      <c r="E308" s="12" t="s">
        <v>6</v>
      </c>
      <c r="F308" s="12" t="s">
        <v>6</v>
      </c>
      <c r="G308" s="12" t="s">
        <v>172</v>
      </c>
      <c r="H308" s="9">
        <v>27</v>
      </c>
      <c r="I308" s="9">
        <v>19</v>
      </c>
      <c r="J308" s="11"/>
    </row>
    <row r="309" spans="1:10" x14ac:dyDescent="0.2">
      <c r="A309" s="8">
        <v>43491</v>
      </c>
      <c r="B309" s="12" t="s">
        <v>3</v>
      </c>
      <c r="C309" s="9">
        <v>1250</v>
      </c>
      <c r="D309" s="12" t="s">
        <v>92</v>
      </c>
      <c r="E309" s="12" t="s">
        <v>15</v>
      </c>
      <c r="F309" s="12" t="s">
        <v>15</v>
      </c>
      <c r="G309" s="12" t="s">
        <v>434</v>
      </c>
      <c r="H309" s="9">
        <v>19</v>
      </c>
      <c r="I309" s="9" t="s">
        <v>383</v>
      </c>
      <c r="J309" s="11"/>
    </row>
    <row r="310" spans="1:10" x14ac:dyDescent="0.2">
      <c r="A310" s="8">
        <v>43491</v>
      </c>
      <c r="B310" s="12" t="s">
        <v>3</v>
      </c>
      <c r="C310" s="9">
        <v>3863</v>
      </c>
      <c r="D310" s="12" t="s">
        <v>116</v>
      </c>
      <c r="E310" s="12" t="s">
        <v>573</v>
      </c>
      <c r="F310" s="12" t="s">
        <v>6</v>
      </c>
      <c r="G310" s="12" t="s">
        <v>574</v>
      </c>
      <c r="H310" s="9">
        <v>21</v>
      </c>
      <c r="I310" s="9">
        <v>20</v>
      </c>
      <c r="J310" s="11"/>
    </row>
    <row r="311" spans="1:10" x14ac:dyDescent="0.2">
      <c r="A311" s="8">
        <v>43491</v>
      </c>
      <c r="B311" s="12" t="s">
        <v>3</v>
      </c>
      <c r="C311" s="9">
        <v>3488</v>
      </c>
      <c r="D311" s="12" t="s">
        <v>67</v>
      </c>
      <c r="E311" s="12" t="s">
        <v>6</v>
      </c>
      <c r="F311" s="12" t="s">
        <v>6</v>
      </c>
      <c r="G311" s="12" t="s">
        <v>37</v>
      </c>
      <c r="H311" s="9">
        <v>18</v>
      </c>
      <c r="I311" s="9">
        <v>20</v>
      </c>
      <c r="J311" s="11"/>
    </row>
    <row r="312" spans="1:10" x14ac:dyDescent="0.2">
      <c r="A312" s="8">
        <v>43492</v>
      </c>
      <c r="B312" s="12" t="s">
        <v>577</v>
      </c>
      <c r="C312" s="9"/>
      <c r="D312" s="12" t="s">
        <v>575</v>
      </c>
      <c r="E312" s="12" t="s">
        <v>15</v>
      </c>
      <c r="F312" s="12" t="s">
        <v>15</v>
      </c>
      <c r="G312" s="12" t="s">
        <v>172</v>
      </c>
      <c r="H312" s="9">
        <v>790</v>
      </c>
      <c r="I312" s="9">
        <v>1293</v>
      </c>
      <c r="J312" s="11"/>
    </row>
    <row r="313" spans="1:10" x14ac:dyDescent="0.2">
      <c r="A313" s="8">
        <v>43492</v>
      </c>
      <c r="B313" s="12" t="s">
        <v>3</v>
      </c>
      <c r="C313" s="9">
        <v>4408</v>
      </c>
      <c r="D313" s="12" t="s">
        <v>50</v>
      </c>
      <c r="E313" s="12" t="s">
        <v>234</v>
      </c>
      <c r="F313" s="12" t="s">
        <v>6</v>
      </c>
      <c r="G313" s="12" t="s">
        <v>172</v>
      </c>
      <c r="H313" s="9">
        <v>8</v>
      </c>
      <c r="I313" s="9" t="s">
        <v>460</v>
      </c>
      <c r="J313" s="11"/>
    </row>
    <row r="314" spans="1:10" x14ac:dyDescent="0.2">
      <c r="A314" s="8">
        <v>43492</v>
      </c>
      <c r="B314" s="12" t="s">
        <v>3</v>
      </c>
      <c r="C314" s="9">
        <v>2380</v>
      </c>
      <c r="D314" s="12" t="s">
        <v>92</v>
      </c>
      <c r="E314" s="12" t="s">
        <v>18</v>
      </c>
      <c r="F314" s="12" t="s">
        <v>6</v>
      </c>
      <c r="G314" s="12" t="s">
        <v>172</v>
      </c>
      <c r="H314" s="9">
        <v>19</v>
      </c>
      <c r="I314" s="9" t="s">
        <v>383</v>
      </c>
      <c r="J314" s="11"/>
    </row>
    <row r="315" spans="1:10" x14ac:dyDescent="0.2">
      <c r="A315" s="8">
        <v>43492</v>
      </c>
      <c r="B315" s="12" t="s">
        <v>3</v>
      </c>
      <c r="C315" s="9">
        <v>1511</v>
      </c>
      <c r="D315" s="12" t="s">
        <v>92</v>
      </c>
      <c r="E315" s="12" t="s">
        <v>18</v>
      </c>
      <c r="F315" s="12" t="s">
        <v>7</v>
      </c>
      <c r="G315" s="12" t="s">
        <v>576</v>
      </c>
      <c r="H315" s="9">
        <v>19</v>
      </c>
      <c r="I315" s="9" t="s">
        <v>383</v>
      </c>
      <c r="J315" s="11"/>
    </row>
    <row r="316" spans="1:10" x14ac:dyDescent="0.2">
      <c r="A316" s="8">
        <v>43492</v>
      </c>
      <c r="B316" s="12" t="s">
        <v>3</v>
      </c>
      <c r="C316" s="9">
        <v>8393</v>
      </c>
      <c r="D316" s="12" t="s">
        <v>89</v>
      </c>
      <c r="E316" s="12" t="s">
        <v>6</v>
      </c>
      <c r="F316" s="12" t="s">
        <v>15</v>
      </c>
      <c r="G316" s="12" t="s">
        <v>867</v>
      </c>
      <c r="H316" s="9">
        <v>23</v>
      </c>
      <c r="I316" s="9">
        <v>34</v>
      </c>
      <c r="J316" s="11"/>
    </row>
    <row r="317" spans="1:10" x14ac:dyDescent="0.2">
      <c r="A317" s="8">
        <v>43492</v>
      </c>
      <c r="B317" s="12" t="s">
        <v>3</v>
      </c>
      <c r="C317" s="9">
        <v>8077</v>
      </c>
      <c r="D317" s="12" t="s">
        <v>41</v>
      </c>
      <c r="E317" s="12" t="s">
        <v>31</v>
      </c>
      <c r="F317" s="12" t="s">
        <v>6</v>
      </c>
      <c r="G317" s="12" t="s">
        <v>865</v>
      </c>
      <c r="H317" s="9">
        <v>21</v>
      </c>
      <c r="I317" s="9">
        <v>26</v>
      </c>
      <c r="J317" s="11"/>
    </row>
    <row r="318" spans="1:10" x14ac:dyDescent="0.2">
      <c r="A318" s="8">
        <v>43492</v>
      </c>
      <c r="B318" s="12" t="s">
        <v>3</v>
      </c>
      <c r="C318" s="9">
        <v>2128</v>
      </c>
      <c r="D318" s="12" t="s">
        <v>92</v>
      </c>
      <c r="E318" s="12" t="s">
        <v>31</v>
      </c>
      <c r="F318" s="12" t="s">
        <v>6</v>
      </c>
      <c r="G318" s="12" t="s">
        <v>865</v>
      </c>
      <c r="H318" s="9">
        <v>19</v>
      </c>
      <c r="I318" s="9" t="s">
        <v>383</v>
      </c>
      <c r="J318" s="11"/>
    </row>
    <row r="319" spans="1:10" x14ac:dyDescent="0.2">
      <c r="A319" s="8">
        <v>43492</v>
      </c>
      <c r="B319" s="12" t="s">
        <v>3</v>
      </c>
      <c r="C319" s="9">
        <v>1626</v>
      </c>
      <c r="D319" s="12" t="s">
        <v>92</v>
      </c>
      <c r="E319" s="12" t="s">
        <v>10</v>
      </c>
      <c r="F319" s="12" t="s">
        <v>15</v>
      </c>
      <c r="G319" s="12" t="s">
        <v>172</v>
      </c>
      <c r="H319" s="9">
        <v>19</v>
      </c>
      <c r="I319" s="9" t="s">
        <v>383</v>
      </c>
      <c r="J319" s="11"/>
    </row>
    <row r="320" spans="1:10" x14ac:dyDescent="0.2">
      <c r="A320" s="8">
        <v>43492</v>
      </c>
      <c r="B320" s="12" t="s">
        <v>3</v>
      </c>
      <c r="C320" s="9">
        <v>3273</v>
      </c>
      <c r="D320" s="12" t="s">
        <v>131</v>
      </c>
      <c r="E320" s="12" t="s">
        <v>4</v>
      </c>
      <c r="F320" s="12" t="s">
        <v>4</v>
      </c>
      <c r="G320" s="12" t="s">
        <v>152</v>
      </c>
      <c r="H320" s="9">
        <v>18</v>
      </c>
      <c r="I320" s="9">
        <v>20</v>
      </c>
      <c r="J320" s="11"/>
    </row>
    <row r="321" spans="1:10" x14ac:dyDescent="0.2">
      <c r="A321" s="8">
        <v>43492</v>
      </c>
      <c r="B321" s="12" t="s">
        <v>3</v>
      </c>
      <c r="C321" s="9">
        <v>6959</v>
      </c>
      <c r="D321" s="12" t="s">
        <v>73</v>
      </c>
      <c r="E321" s="12" t="s">
        <v>5</v>
      </c>
      <c r="F321" s="12" t="s">
        <v>15</v>
      </c>
      <c r="G321" s="12" t="s">
        <v>172</v>
      </c>
      <c r="H321" s="9">
        <v>27</v>
      </c>
      <c r="I321" s="9">
        <v>41</v>
      </c>
      <c r="J321" s="11"/>
    </row>
    <row r="322" spans="1:10" x14ac:dyDescent="0.2">
      <c r="A322" s="8">
        <v>43492</v>
      </c>
      <c r="B322" s="12" t="s">
        <v>3</v>
      </c>
      <c r="C322" s="9">
        <v>8272</v>
      </c>
      <c r="D322" s="12" t="s">
        <v>64</v>
      </c>
      <c r="E322" s="12" t="s">
        <v>5</v>
      </c>
      <c r="F322" s="12" t="s">
        <v>15</v>
      </c>
      <c r="G322" s="12" t="s">
        <v>172</v>
      </c>
      <c r="H322" s="9">
        <v>24</v>
      </c>
      <c r="I322" s="9">
        <v>18</v>
      </c>
      <c r="J322" s="11"/>
    </row>
    <row r="323" spans="1:10" x14ac:dyDescent="0.2">
      <c r="A323" s="8">
        <v>43492</v>
      </c>
      <c r="B323" s="12" t="s">
        <v>3</v>
      </c>
      <c r="C323" s="9">
        <v>4499</v>
      </c>
      <c r="D323" s="12" t="s">
        <v>204</v>
      </c>
      <c r="E323" s="12" t="s">
        <v>4</v>
      </c>
      <c r="F323" s="12" t="s">
        <v>4</v>
      </c>
      <c r="G323" s="12" t="s">
        <v>172</v>
      </c>
      <c r="H323" s="9">
        <v>16</v>
      </c>
      <c r="I323" s="9">
        <v>13</v>
      </c>
      <c r="J323" s="11"/>
    </row>
    <row r="324" spans="1:10" x14ac:dyDescent="0.2">
      <c r="A324" s="8">
        <v>43492</v>
      </c>
      <c r="B324" s="12" t="s">
        <v>3</v>
      </c>
      <c r="C324" s="9">
        <v>5433</v>
      </c>
      <c r="D324" s="12" t="s">
        <v>412</v>
      </c>
      <c r="E324" s="12" t="s">
        <v>4</v>
      </c>
      <c r="F324" s="12" t="s">
        <v>4</v>
      </c>
      <c r="G324" s="12" t="s">
        <v>37</v>
      </c>
      <c r="H324" s="9">
        <v>33</v>
      </c>
      <c r="I324" s="9">
        <v>51</v>
      </c>
      <c r="J324" s="11"/>
    </row>
    <row r="325" spans="1:10" x14ac:dyDescent="0.2">
      <c r="A325" s="8">
        <v>43492</v>
      </c>
      <c r="B325" s="12" t="s">
        <v>3</v>
      </c>
      <c r="C325" s="9">
        <v>2410</v>
      </c>
      <c r="D325" s="12" t="s">
        <v>92</v>
      </c>
      <c r="E325" s="12" t="s">
        <v>228</v>
      </c>
      <c r="F325" s="12" t="s">
        <v>6</v>
      </c>
      <c r="G325" s="12" t="s">
        <v>152</v>
      </c>
      <c r="H325" s="9">
        <v>19</v>
      </c>
      <c r="I325" s="9" t="s">
        <v>383</v>
      </c>
      <c r="J325" s="11"/>
    </row>
    <row r="326" spans="1:10" x14ac:dyDescent="0.2">
      <c r="A326" s="8">
        <v>43492</v>
      </c>
      <c r="B326" s="12" t="s">
        <v>3</v>
      </c>
      <c r="C326" s="9">
        <v>4319</v>
      </c>
      <c r="D326" s="12" t="s">
        <v>432</v>
      </c>
      <c r="E326" s="12" t="s">
        <v>6</v>
      </c>
      <c r="F326" s="12" t="s">
        <v>6</v>
      </c>
      <c r="G326" s="12" t="s">
        <v>578</v>
      </c>
      <c r="H326" s="9">
        <v>13</v>
      </c>
      <c r="I326" s="9">
        <v>11</v>
      </c>
      <c r="J326" s="11"/>
    </row>
    <row r="327" spans="1:10" x14ac:dyDescent="0.2">
      <c r="A327" s="8">
        <v>43492</v>
      </c>
      <c r="B327" s="12" t="s">
        <v>3</v>
      </c>
      <c r="C327" s="9">
        <v>4970</v>
      </c>
      <c r="D327" s="12" t="s">
        <v>87</v>
      </c>
      <c r="E327" s="12" t="s">
        <v>6</v>
      </c>
      <c r="F327" s="12" t="s">
        <v>6</v>
      </c>
      <c r="G327" s="12" t="s">
        <v>172</v>
      </c>
      <c r="H327" s="9">
        <v>16</v>
      </c>
      <c r="I327" s="9">
        <v>12</v>
      </c>
      <c r="J327" s="11"/>
    </row>
    <row r="328" spans="1:10" x14ac:dyDescent="0.2">
      <c r="A328" s="8">
        <v>43492</v>
      </c>
      <c r="B328" s="12" t="s">
        <v>3</v>
      </c>
      <c r="C328" s="9">
        <v>8282</v>
      </c>
      <c r="D328" s="12" t="s">
        <v>229</v>
      </c>
      <c r="E328" s="12" t="s">
        <v>6</v>
      </c>
      <c r="F328" s="12" t="s">
        <v>6</v>
      </c>
      <c r="G328" s="12" t="s">
        <v>882</v>
      </c>
      <c r="H328" s="9">
        <v>25</v>
      </c>
      <c r="I328" s="9">
        <v>36</v>
      </c>
      <c r="J328" s="11"/>
    </row>
    <row r="329" spans="1:10" x14ac:dyDescent="0.2">
      <c r="A329" s="8">
        <v>43492</v>
      </c>
      <c r="B329" s="12" t="s">
        <v>3</v>
      </c>
      <c r="C329" s="9">
        <v>4740</v>
      </c>
      <c r="D329" s="12" t="s">
        <v>75</v>
      </c>
      <c r="E329" s="12" t="s">
        <v>4</v>
      </c>
      <c r="F329" s="12" t="s">
        <v>4</v>
      </c>
      <c r="G329" s="12" t="s">
        <v>37</v>
      </c>
      <c r="H329" s="9">
        <v>9</v>
      </c>
      <c r="I329" s="9" t="s">
        <v>419</v>
      </c>
      <c r="J329" s="11"/>
    </row>
    <row r="330" spans="1:10" x14ac:dyDescent="0.2">
      <c r="A330" s="8">
        <v>43492</v>
      </c>
      <c r="B330" s="12" t="s">
        <v>3</v>
      </c>
      <c r="C330" s="9">
        <v>4926</v>
      </c>
      <c r="D330" s="12" t="s">
        <v>55</v>
      </c>
      <c r="E330" s="12" t="s">
        <v>4</v>
      </c>
      <c r="F330" s="12" t="s">
        <v>4</v>
      </c>
      <c r="G330" s="12" t="s">
        <v>37</v>
      </c>
      <c r="H330" s="9">
        <v>9</v>
      </c>
      <c r="I330" s="9" t="s">
        <v>431</v>
      </c>
      <c r="J330" s="11"/>
    </row>
    <row r="331" spans="1:10" x14ac:dyDescent="0.2">
      <c r="A331" s="8">
        <v>43492</v>
      </c>
      <c r="B331" s="12" t="s">
        <v>3</v>
      </c>
      <c r="C331" s="9">
        <v>1455</v>
      </c>
      <c r="D331" s="12" t="s">
        <v>92</v>
      </c>
      <c r="E331" s="12" t="s">
        <v>4</v>
      </c>
      <c r="F331" s="12" t="s">
        <v>4</v>
      </c>
      <c r="G331" s="12" t="s">
        <v>37</v>
      </c>
      <c r="H331" s="9">
        <v>19</v>
      </c>
      <c r="I331" s="9" t="s">
        <v>383</v>
      </c>
      <c r="J331" s="11"/>
    </row>
    <row r="332" spans="1:10" x14ac:dyDescent="0.2">
      <c r="A332" s="8">
        <v>43492</v>
      </c>
      <c r="B332" s="12" t="s">
        <v>3</v>
      </c>
      <c r="C332" s="9">
        <v>8010</v>
      </c>
      <c r="D332" s="12" t="s">
        <v>42</v>
      </c>
      <c r="E332" s="12" t="s">
        <v>4</v>
      </c>
      <c r="F332" s="12" t="s">
        <v>4</v>
      </c>
      <c r="G332" s="12" t="s">
        <v>37</v>
      </c>
      <c r="H332" s="9">
        <v>20</v>
      </c>
      <c r="I332" s="9">
        <v>26</v>
      </c>
      <c r="J332" s="11"/>
    </row>
    <row r="333" spans="1:10" x14ac:dyDescent="0.2">
      <c r="A333" s="8">
        <v>43492</v>
      </c>
      <c r="B333" s="12" t="s">
        <v>3</v>
      </c>
      <c r="C333" s="9">
        <v>2141</v>
      </c>
      <c r="D333" s="12" t="s">
        <v>92</v>
      </c>
      <c r="E333" s="12" t="s">
        <v>4</v>
      </c>
      <c r="F333" s="12" t="s">
        <v>4</v>
      </c>
      <c r="G333" s="12" t="s">
        <v>172</v>
      </c>
      <c r="H333" s="9">
        <v>19</v>
      </c>
      <c r="I333" s="9" t="s">
        <v>383</v>
      </c>
      <c r="J333" s="11"/>
    </row>
    <row r="334" spans="1:10" x14ac:dyDescent="0.2">
      <c r="A334" s="8">
        <v>43492</v>
      </c>
      <c r="B334" s="12" t="s">
        <v>14</v>
      </c>
      <c r="C334" s="9">
        <v>6792</v>
      </c>
      <c r="D334" s="12" t="s">
        <v>579</v>
      </c>
      <c r="E334" s="12" t="s">
        <v>6</v>
      </c>
      <c r="F334" s="12" t="s">
        <v>6</v>
      </c>
      <c r="G334" s="12" t="s">
        <v>172</v>
      </c>
      <c r="H334" s="9">
        <v>20</v>
      </c>
      <c r="I334" s="9">
        <v>18</v>
      </c>
      <c r="J334" s="11"/>
    </row>
    <row r="335" spans="1:10" x14ac:dyDescent="0.2">
      <c r="A335" s="8">
        <v>43492</v>
      </c>
      <c r="B335" s="12" t="s">
        <v>3</v>
      </c>
      <c r="C335" s="9">
        <v>2157</v>
      </c>
      <c r="D335" s="12" t="s">
        <v>92</v>
      </c>
      <c r="E335" s="12" t="s">
        <v>4</v>
      </c>
      <c r="F335" s="12" t="s">
        <v>6</v>
      </c>
      <c r="G335" s="12" t="s">
        <v>35</v>
      </c>
      <c r="H335" s="9">
        <v>19</v>
      </c>
      <c r="I335" s="9" t="s">
        <v>383</v>
      </c>
      <c r="J335" s="11"/>
    </row>
    <row r="336" spans="1:10" x14ac:dyDescent="0.2">
      <c r="A336" s="8">
        <v>43492</v>
      </c>
      <c r="B336" s="12" t="s">
        <v>3</v>
      </c>
      <c r="C336" s="9">
        <v>5837</v>
      </c>
      <c r="D336" s="12" t="s">
        <v>261</v>
      </c>
      <c r="E336" s="12" t="s">
        <v>6</v>
      </c>
      <c r="F336" s="12" t="s">
        <v>6</v>
      </c>
      <c r="G336" s="12" t="s">
        <v>434</v>
      </c>
      <c r="H336" s="9">
        <v>23</v>
      </c>
      <c r="I336" s="9">
        <v>26</v>
      </c>
      <c r="J336" s="11"/>
    </row>
    <row r="337" spans="1:10" x14ac:dyDescent="0.2">
      <c r="A337" s="8">
        <v>43492</v>
      </c>
      <c r="B337" s="12" t="s">
        <v>3</v>
      </c>
      <c r="C337" s="9">
        <v>2628</v>
      </c>
      <c r="D337" s="12" t="s">
        <v>92</v>
      </c>
      <c r="E337" s="12" t="s">
        <v>5</v>
      </c>
      <c r="F337" s="12" t="s">
        <v>15</v>
      </c>
      <c r="G337" s="12" t="s">
        <v>37</v>
      </c>
      <c r="H337" s="9">
        <v>19</v>
      </c>
      <c r="I337" s="9" t="s">
        <v>383</v>
      </c>
      <c r="J337" s="11"/>
    </row>
    <row r="338" spans="1:10" x14ac:dyDescent="0.2">
      <c r="A338" s="8">
        <v>43492</v>
      </c>
      <c r="B338" s="12" t="s">
        <v>3</v>
      </c>
      <c r="C338" s="9">
        <v>4665</v>
      </c>
      <c r="D338" s="12" t="s">
        <v>94</v>
      </c>
      <c r="E338" s="12" t="s">
        <v>6</v>
      </c>
      <c r="F338" s="12" t="s">
        <v>4</v>
      </c>
      <c r="G338" s="12" t="s">
        <v>339</v>
      </c>
      <c r="H338" s="9">
        <v>3</v>
      </c>
      <c r="I338" s="9" t="s">
        <v>368</v>
      </c>
      <c r="J338" s="11"/>
    </row>
    <row r="339" spans="1:10" x14ac:dyDescent="0.2">
      <c r="A339" s="8">
        <v>43492</v>
      </c>
      <c r="B339" s="12" t="s">
        <v>3</v>
      </c>
      <c r="C339" s="9">
        <v>2153</v>
      </c>
      <c r="D339" s="12" t="s">
        <v>92</v>
      </c>
      <c r="E339" s="12" t="s">
        <v>4</v>
      </c>
      <c r="F339" s="12" t="s">
        <v>4</v>
      </c>
      <c r="G339" s="12" t="s">
        <v>867</v>
      </c>
      <c r="H339" s="9">
        <v>19</v>
      </c>
      <c r="I339" s="9" t="s">
        <v>383</v>
      </c>
      <c r="J339" s="11"/>
    </row>
    <row r="340" spans="1:10" x14ac:dyDescent="0.2">
      <c r="A340" s="8">
        <v>43492</v>
      </c>
      <c r="B340" s="12" t="s">
        <v>3</v>
      </c>
      <c r="C340" s="9">
        <v>4460</v>
      </c>
      <c r="D340" s="12" t="s">
        <v>50</v>
      </c>
      <c r="E340" s="12" t="s">
        <v>12</v>
      </c>
      <c r="F340" s="12" t="s">
        <v>6</v>
      </c>
      <c r="G340" s="12" t="s">
        <v>172</v>
      </c>
      <c r="H340" s="9" t="s">
        <v>367</v>
      </c>
      <c r="I340" s="9">
        <v>8</v>
      </c>
      <c r="J340" s="11"/>
    </row>
    <row r="341" spans="1:10" x14ac:dyDescent="0.2">
      <c r="A341" s="8">
        <v>43492</v>
      </c>
      <c r="B341" s="12" t="s">
        <v>3</v>
      </c>
      <c r="C341" s="9">
        <v>7255</v>
      </c>
      <c r="D341" s="12" t="s">
        <v>59</v>
      </c>
      <c r="E341" s="12" t="s">
        <v>4</v>
      </c>
      <c r="F341" s="12" t="s">
        <v>4</v>
      </c>
      <c r="G341" s="12" t="s">
        <v>37</v>
      </c>
      <c r="H341" s="9">
        <v>26</v>
      </c>
      <c r="I341" s="9">
        <v>34</v>
      </c>
      <c r="J341" s="11"/>
    </row>
    <row r="342" spans="1:10" x14ac:dyDescent="0.2">
      <c r="A342" s="8">
        <v>43492</v>
      </c>
      <c r="B342" s="12" t="s">
        <v>3</v>
      </c>
      <c r="C342" s="9">
        <v>3655</v>
      </c>
      <c r="D342" s="12" t="s">
        <v>76</v>
      </c>
      <c r="E342" s="12" t="s">
        <v>4</v>
      </c>
      <c r="F342" s="12" t="s">
        <v>4</v>
      </c>
      <c r="G342" s="12" t="s">
        <v>867</v>
      </c>
      <c r="H342" s="9">
        <v>15</v>
      </c>
      <c r="I342" s="9">
        <v>17</v>
      </c>
      <c r="J342" s="11"/>
    </row>
    <row r="343" spans="1:10" x14ac:dyDescent="0.2">
      <c r="A343" s="13">
        <v>43493</v>
      </c>
      <c r="B343" s="15" t="s">
        <v>3</v>
      </c>
      <c r="C343" s="14">
        <v>8078</v>
      </c>
      <c r="D343" s="15" t="s">
        <v>41</v>
      </c>
      <c r="E343" s="15" t="s">
        <v>4</v>
      </c>
      <c r="F343" s="15" t="s">
        <v>4</v>
      </c>
      <c r="G343" s="15" t="s">
        <v>580</v>
      </c>
      <c r="H343" s="14">
        <v>23</v>
      </c>
      <c r="I343" s="9">
        <v>26</v>
      </c>
      <c r="J343" s="11"/>
    </row>
    <row r="344" spans="1:10" x14ac:dyDescent="0.2">
      <c r="A344" s="8">
        <v>43494</v>
      </c>
      <c r="B344" s="12" t="s">
        <v>3</v>
      </c>
      <c r="C344" s="9">
        <v>1727</v>
      </c>
      <c r="D344" s="12" t="s">
        <v>92</v>
      </c>
      <c r="E344" s="12" t="s">
        <v>18</v>
      </c>
      <c r="F344" s="12" t="s">
        <v>6</v>
      </c>
      <c r="G344" s="12" t="s">
        <v>313</v>
      </c>
      <c r="H344" s="9">
        <v>19</v>
      </c>
      <c r="I344" s="9" t="s">
        <v>383</v>
      </c>
      <c r="J344" s="11"/>
    </row>
    <row r="345" spans="1:10" x14ac:dyDescent="0.2">
      <c r="A345" s="8">
        <v>43495</v>
      </c>
      <c r="B345" s="12" t="s">
        <v>3</v>
      </c>
      <c r="C345" s="9">
        <v>3260</v>
      </c>
      <c r="D345" s="12" t="s">
        <v>131</v>
      </c>
      <c r="E345" s="12" t="s">
        <v>4</v>
      </c>
      <c r="F345" s="12" t="s">
        <v>4</v>
      </c>
      <c r="G345" s="12" t="s">
        <v>542</v>
      </c>
      <c r="H345" s="9">
        <v>18</v>
      </c>
      <c r="I345" s="9">
        <v>20</v>
      </c>
      <c r="J345" s="11"/>
    </row>
    <row r="346" spans="1:10" x14ac:dyDescent="0.2">
      <c r="A346" s="9"/>
      <c r="B346" s="12"/>
      <c r="C346" s="9"/>
      <c r="D346" s="12"/>
      <c r="E346" s="12"/>
      <c r="F346" s="12"/>
      <c r="G346" s="12"/>
      <c r="H346" s="12"/>
      <c r="I346" s="9"/>
      <c r="J346" s="9"/>
    </row>
    <row r="347" spans="1:10" x14ac:dyDescent="0.2">
      <c r="A347" s="9"/>
      <c r="B347" s="12"/>
      <c r="C347" s="9"/>
      <c r="D347" s="12"/>
      <c r="E347" s="12"/>
      <c r="F347" s="12"/>
      <c r="G347" s="12"/>
      <c r="H347" s="12"/>
      <c r="I347" s="9"/>
      <c r="J347" s="9"/>
    </row>
    <row r="348" spans="1:10" x14ac:dyDescent="0.2">
      <c r="A348" s="9"/>
      <c r="B348" s="12"/>
      <c r="C348" s="9"/>
      <c r="D348" s="12"/>
      <c r="E348" s="12"/>
      <c r="F348" s="12"/>
      <c r="G348" s="12"/>
      <c r="H348" s="12"/>
      <c r="I348" s="9"/>
      <c r="J348" s="9"/>
    </row>
    <row r="349" spans="1:10" x14ac:dyDescent="0.2">
      <c r="A349" s="9"/>
      <c r="B349" s="12"/>
      <c r="C349" s="9"/>
      <c r="D349" s="12"/>
      <c r="E349" s="12"/>
      <c r="F349" s="12"/>
      <c r="G349" s="12"/>
      <c r="H349" s="12"/>
      <c r="I349" s="9"/>
      <c r="J349" s="9"/>
    </row>
    <row r="350" spans="1:10" x14ac:dyDescent="0.2">
      <c r="A350" s="9"/>
      <c r="B350" s="12"/>
      <c r="C350" s="9"/>
      <c r="D350" s="12"/>
      <c r="E350" s="12"/>
      <c r="F350" s="12"/>
      <c r="G350" s="12"/>
      <c r="H350" s="12"/>
      <c r="I350" s="9"/>
      <c r="J350" s="9"/>
    </row>
    <row r="351" spans="1:10" x14ac:dyDescent="0.2">
      <c r="A351" s="9"/>
      <c r="B351" s="12"/>
      <c r="C351" s="9"/>
      <c r="D351" s="12"/>
      <c r="E351" s="12"/>
      <c r="F351" s="12"/>
      <c r="G351" s="12"/>
      <c r="H351" s="12"/>
      <c r="I351" s="9"/>
      <c r="J351" s="9"/>
    </row>
    <row r="352" spans="1:10" x14ac:dyDescent="0.2">
      <c r="A352" s="9"/>
      <c r="B352" s="12"/>
      <c r="C352" s="9"/>
      <c r="D352" s="12"/>
      <c r="E352" s="12"/>
      <c r="F352" s="12"/>
      <c r="G352" s="12"/>
      <c r="H352" s="12"/>
      <c r="I352" s="9"/>
      <c r="J352" s="9"/>
    </row>
    <row r="353" spans="1:10" x14ac:dyDescent="0.2">
      <c r="A353" s="9"/>
      <c r="B353" s="12"/>
      <c r="C353" s="9"/>
      <c r="D353" s="12"/>
      <c r="E353" s="12"/>
      <c r="F353" s="12"/>
      <c r="G353" s="12"/>
      <c r="H353" s="12"/>
      <c r="I353" s="9"/>
      <c r="J353" s="9"/>
    </row>
    <row r="354" spans="1:10" x14ac:dyDescent="0.2">
      <c r="A354" s="9"/>
      <c r="B354" s="12"/>
      <c r="C354" s="9"/>
      <c r="D354" s="12"/>
      <c r="E354" s="12"/>
      <c r="F354" s="12"/>
      <c r="G354" s="12"/>
      <c r="H354" s="12"/>
      <c r="I354" s="9"/>
      <c r="J354" s="9"/>
    </row>
    <row r="355" spans="1:10" x14ac:dyDescent="0.2">
      <c r="A355" s="9"/>
      <c r="B355" s="12"/>
      <c r="C355" s="9"/>
      <c r="D355" s="12"/>
      <c r="E355" s="12"/>
      <c r="F355" s="12"/>
      <c r="G355" s="12"/>
      <c r="H355" s="12"/>
      <c r="I355" s="9"/>
      <c r="J355" s="9"/>
    </row>
    <row r="356" spans="1:10" x14ac:dyDescent="0.2">
      <c r="A356" s="9"/>
      <c r="B356" s="12"/>
      <c r="C356" s="9"/>
      <c r="D356" s="12"/>
      <c r="E356" s="12"/>
      <c r="F356" s="12"/>
      <c r="G356" s="12"/>
      <c r="H356" s="12"/>
      <c r="I356" s="9"/>
      <c r="J356" s="9"/>
    </row>
    <row r="357" spans="1:10" x14ac:dyDescent="0.2">
      <c r="A357" s="9"/>
      <c r="B357" s="12"/>
      <c r="C357" s="9"/>
      <c r="D357" s="12"/>
      <c r="E357" s="12"/>
      <c r="F357" s="12"/>
      <c r="G357" s="12"/>
      <c r="H357" s="12"/>
      <c r="I357" s="9"/>
      <c r="J357" s="9"/>
    </row>
    <row r="358" spans="1:10" x14ac:dyDescent="0.2">
      <c r="A358" s="9"/>
      <c r="B358" s="12"/>
      <c r="C358" s="9"/>
      <c r="D358" s="12"/>
      <c r="E358" s="12"/>
      <c r="F358" s="12"/>
      <c r="G358" s="12"/>
      <c r="H358" s="12"/>
      <c r="I358" s="9"/>
      <c r="J358" s="9"/>
    </row>
    <row r="359" spans="1:10" x14ac:dyDescent="0.2">
      <c r="A359" s="9"/>
      <c r="B359" s="12"/>
      <c r="C359" s="9"/>
      <c r="D359" s="12"/>
      <c r="E359" s="12"/>
      <c r="F359" s="12"/>
      <c r="G359" s="12"/>
      <c r="H359" s="12"/>
      <c r="I359" s="9"/>
      <c r="J359" s="9"/>
    </row>
    <row r="360" spans="1:10" x14ac:dyDescent="0.2">
      <c r="A360" s="9"/>
      <c r="B360" s="12"/>
      <c r="C360" s="9"/>
      <c r="D360" s="12"/>
      <c r="E360" s="12"/>
      <c r="F360" s="12"/>
      <c r="G360" s="12"/>
      <c r="H360" s="12"/>
      <c r="I360" s="9"/>
      <c r="J360" s="9"/>
    </row>
    <row r="361" spans="1:10" x14ac:dyDescent="0.2">
      <c r="A361" s="9"/>
      <c r="B361" s="12"/>
      <c r="C361" s="9"/>
      <c r="D361" s="12"/>
      <c r="E361" s="12"/>
      <c r="F361" s="12"/>
      <c r="G361" s="12"/>
      <c r="H361" s="12"/>
      <c r="I361" s="9"/>
      <c r="J361" s="9"/>
    </row>
    <row r="362" spans="1:10" x14ac:dyDescent="0.2">
      <c r="A362" s="9"/>
      <c r="B362" s="12"/>
      <c r="C362" s="9"/>
      <c r="D362" s="12"/>
      <c r="E362" s="12"/>
      <c r="F362" s="12"/>
      <c r="G362" s="12"/>
      <c r="H362" s="12"/>
      <c r="I362" s="9"/>
      <c r="J362" s="9"/>
    </row>
    <row r="363" spans="1:10" x14ac:dyDescent="0.2">
      <c r="A363" s="9"/>
      <c r="B363" s="12"/>
      <c r="C363" s="9"/>
      <c r="D363" s="12"/>
      <c r="E363" s="12"/>
      <c r="F363" s="12"/>
      <c r="G363" s="12"/>
      <c r="H363" s="12"/>
      <c r="I363" s="9"/>
      <c r="J363" s="9"/>
    </row>
    <row r="364" spans="1:10" x14ac:dyDescent="0.2">
      <c r="A364" s="9"/>
      <c r="B364" s="12"/>
      <c r="C364" s="9"/>
      <c r="D364" s="12"/>
      <c r="E364" s="12"/>
      <c r="F364" s="12"/>
      <c r="G364" s="12"/>
      <c r="H364" s="12"/>
      <c r="I364" s="9"/>
      <c r="J364" s="9"/>
    </row>
    <row r="365" spans="1:10" x14ac:dyDescent="0.2">
      <c r="A365" s="9"/>
      <c r="B365" s="12"/>
      <c r="C365" s="9"/>
      <c r="D365" s="12"/>
      <c r="E365" s="12"/>
      <c r="F365" s="12"/>
      <c r="G365" s="12"/>
      <c r="H365" s="12"/>
      <c r="I365" s="9"/>
      <c r="J365" s="9"/>
    </row>
    <row r="366" spans="1:10" x14ac:dyDescent="0.2">
      <c r="A366" s="9"/>
      <c r="B366" s="12"/>
      <c r="C366" s="9"/>
      <c r="D366" s="12"/>
      <c r="E366" s="12"/>
      <c r="F366" s="12"/>
      <c r="G366" s="12"/>
      <c r="H366" s="12"/>
      <c r="I366" s="9"/>
      <c r="J366" s="9"/>
    </row>
    <row r="367" spans="1:10" x14ac:dyDescent="0.2">
      <c r="A367" s="9"/>
      <c r="B367" s="12"/>
      <c r="C367" s="9"/>
      <c r="D367" s="12"/>
      <c r="E367" s="12"/>
      <c r="F367" s="12"/>
      <c r="G367" s="12"/>
      <c r="H367" s="12"/>
      <c r="I367" s="9"/>
      <c r="J367" s="9"/>
    </row>
    <row r="368" spans="1:10" x14ac:dyDescent="0.2">
      <c r="A368" s="9"/>
      <c r="B368" s="12"/>
      <c r="C368" s="9"/>
      <c r="D368" s="12"/>
      <c r="E368" s="12"/>
      <c r="F368" s="12"/>
      <c r="G368" s="12"/>
      <c r="H368" s="12"/>
      <c r="I368" s="9"/>
      <c r="J368" s="9"/>
    </row>
    <row r="369" spans="1:10" x14ac:dyDescent="0.2">
      <c r="A369" s="9"/>
      <c r="B369" s="12"/>
      <c r="C369" s="9"/>
      <c r="D369" s="12"/>
      <c r="E369" s="12"/>
      <c r="F369" s="12"/>
      <c r="G369" s="12"/>
      <c r="H369" s="12"/>
      <c r="I369" s="9"/>
      <c r="J369" s="9"/>
    </row>
    <row r="370" spans="1:10" x14ac:dyDescent="0.2">
      <c r="A370" s="9"/>
      <c r="B370" s="12"/>
      <c r="C370" s="9"/>
      <c r="D370" s="12"/>
      <c r="E370" s="12"/>
      <c r="F370" s="12"/>
      <c r="G370" s="12"/>
      <c r="H370" s="12"/>
      <c r="I370" s="9"/>
      <c r="J370" s="9"/>
    </row>
    <row r="371" spans="1:10" x14ac:dyDescent="0.2">
      <c r="A371" s="9"/>
      <c r="B371" s="12"/>
      <c r="C371" s="9"/>
      <c r="D371" s="12"/>
      <c r="E371" s="12"/>
      <c r="F371" s="12"/>
      <c r="G371" s="12"/>
      <c r="H371" s="12"/>
      <c r="I371" s="9"/>
      <c r="J371" s="9"/>
    </row>
    <row r="372" spans="1:10" x14ac:dyDescent="0.2">
      <c r="A372" s="9"/>
      <c r="B372" s="12"/>
      <c r="C372" s="9"/>
      <c r="D372" s="12"/>
      <c r="E372" s="12"/>
      <c r="F372" s="12"/>
      <c r="G372" s="12"/>
      <c r="H372" s="12"/>
      <c r="I372" s="9"/>
      <c r="J372" s="9"/>
    </row>
    <row r="373" spans="1:10" x14ac:dyDescent="0.2">
      <c r="A373" s="9"/>
      <c r="B373" s="12"/>
      <c r="C373" s="9"/>
      <c r="D373" s="12"/>
      <c r="E373" s="12"/>
      <c r="F373" s="12"/>
      <c r="G373" s="12"/>
      <c r="H373" s="12"/>
      <c r="I373" s="9"/>
      <c r="J373" s="9"/>
    </row>
    <row r="374" spans="1:10" x14ac:dyDescent="0.2">
      <c r="A374" s="9"/>
      <c r="B374" s="12"/>
      <c r="C374" s="9"/>
      <c r="D374" s="12"/>
      <c r="E374" s="12"/>
      <c r="F374" s="12"/>
      <c r="G374" s="12"/>
      <c r="H374" s="12"/>
      <c r="I374" s="9"/>
      <c r="J374" s="9"/>
    </row>
    <row r="375" spans="1:10" x14ac:dyDescent="0.2">
      <c r="A375" s="9"/>
      <c r="B375" s="12"/>
      <c r="C375" s="9"/>
      <c r="D375" s="12"/>
      <c r="E375" s="12"/>
      <c r="F375" s="12"/>
      <c r="G375" s="12"/>
      <c r="H375" s="12"/>
      <c r="I375" s="9"/>
      <c r="J375" s="9"/>
    </row>
    <row r="376" spans="1:10" x14ac:dyDescent="0.2">
      <c r="A376" s="9"/>
      <c r="B376" s="12"/>
      <c r="C376" s="9"/>
      <c r="D376" s="12"/>
      <c r="E376" s="12"/>
      <c r="F376" s="12"/>
      <c r="G376" s="12"/>
      <c r="H376" s="12"/>
      <c r="I376" s="9"/>
      <c r="J376" s="9"/>
    </row>
    <row r="377" spans="1:10" x14ac:dyDescent="0.2">
      <c r="A377" s="9"/>
      <c r="B377" s="12"/>
      <c r="C377" s="9"/>
      <c r="D377" s="12"/>
      <c r="E377" s="12"/>
      <c r="F377" s="12"/>
      <c r="G377" s="12"/>
      <c r="H377" s="12"/>
      <c r="I377" s="9"/>
      <c r="J377" s="9"/>
    </row>
    <row r="378" spans="1:10" x14ac:dyDescent="0.2">
      <c r="A378" s="9"/>
      <c r="B378" s="12"/>
      <c r="C378" s="9"/>
      <c r="D378" s="12"/>
      <c r="E378" s="12"/>
      <c r="F378" s="12"/>
      <c r="G378" s="12"/>
      <c r="H378" s="12"/>
      <c r="I378" s="9"/>
      <c r="J378" s="9"/>
    </row>
    <row r="379" spans="1:10" x14ac:dyDescent="0.2">
      <c r="A379" s="9"/>
      <c r="B379" s="12"/>
      <c r="C379" s="9"/>
      <c r="D379" s="12"/>
      <c r="E379" s="12"/>
      <c r="F379" s="12"/>
      <c r="G379" s="12"/>
      <c r="H379" s="12"/>
      <c r="I379" s="9"/>
      <c r="J379" s="9"/>
    </row>
    <row r="380" spans="1:10" x14ac:dyDescent="0.2">
      <c r="A380" s="9"/>
      <c r="B380" s="12"/>
      <c r="C380" s="9"/>
      <c r="D380" s="12"/>
      <c r="E380" s="12"/>
      <c r="F380" s="12"/>
      <c r="G380" s="12"/>
      <c r="H380" s="12"/>
      <c r="I380" s="9"/>
      <c r="J380" s="9"/>
    </row>
    <row r="381" spans="1:10" x14ac:dyDescent="0.2">
      <c r="A381" s="9"/>
      <c r="B381" s="12"/>
      <c r="C381" s="9"/>
      <c r="D381" s="12"/>
      <c r="E381" s="12"/>
      <c r="F381" s="12"/>
      <c r="G381" s="12"/>
      <c r="H381" s="12"/>
      <c r="I381" s="9"/>
      <c r="J381" s="9"/>
    </row>
    <row r="382" spans="1:10" x14ac:dyDescent="0.2">
      <c r="A382" s="9"/>
      <c r="B382" s="12"/>
      <c r="C382" s="9"/>
      <c r="D382" s="12"/>
      <c r="E382" s="12"/>
      <c r="F382" s="12"/>
      <c r="G382" s="12"/>
      <c r="H382" s="12"/>
      <c r="I382" s="9"/>
      <c r="J382" s="9"/>
    </row>
    <row r="383" spans="1:10" x14ac:dyDescent="0.2">
      <c r="A383" s="9"/>
      <c r="B383" s="12"/>
      <c r="C383" s="9"/>
      <c r="D383" s="12"/>
      <c r="E383" s="12"/>
      <c r="F383" s="12"/>
      <c r="G383" s="12"/>
      <c r="H383" s="12"/>
      <c r="I383" s="9"/>
      <c r="J383" s="9"/>
    </row>
    <row r="384" spans="1:10" x14ac:dyDescent="0.2">
      <c r="A384" s="9"/>
      <c r="B384" s="12"/>
      <c r="C384" s="9"/>
      <c r="D384" s="12"/>
      <c r="E384" s="12"/>
      <c r="F384" s="12"/>
      <c r="G384" s="12"/>
      <c r="H384" s="12"/>
      <c r="I384" s="9"/>
      <c r="J384" s="9"/>
    </row>
    <row r="385" spans="1:10" x14ac:dyDescent="0.2">
      <c r="A385" s="9"/>
      <c r="B385" s="12"/>
      <c r="C385" s="9"/>
      <c r="D385" s="12"/>
      <c r="E385" s="12"/>
      <c r="F385" s="12"/>
      <c r="G385" s="12"/>
      <c r="H385" s="12"/>
      <c r="I385" s="9"/>
      <c r="J385" s="9"/>
    </row>
    <row r="386" spans="1:10" x14ac:dyDescent="0.2">
      <c r="A386" s="9"/>
      <c r="B386" s="12"/>
      <c r="C386" s="9"/>
      <c r="D386" s="12"/>
      <c r="E386" s="12"/>
      <c r="F386" s="12"/>
      <c r="G386" s="12"/>
      <c r="H386" s="12"/>
      <c r="I386" s="9"/>
      <c r="J386" s="9"/>
    </row>
    <row r="387" spans="1:10" x14ac:dyDescent="0.2">
      <c r="A387" s="9"/>
      <c r="B387" s="12"/>
      <c r="C387" s="9"/>
      <c r="D387" s="12"/>
      <c r="E387" s="12"/>
      <c r="F387" s="12"/>
      <c r="G387" s="12"/>
      <c r="H387" s="12"/>
      <c r="I387" s="9"/>
      <c r="J387" s="9"/>
    </row>
    <row r="388" spans="1:10" x14ac:dyDescent="0.2">
      <c r="A388" s="9"/>
      <c r="B388" s="12"/>
      <c r="C388" s="9"/>
      <c r="D388" s="12"/>
      <c r="E388" s="12"/>
      <c r="F388" s="12"/>
      <c r="G388" s="12"/>
      <c r="H388" s="12"/>
      <c r="I388" s="9"/>
      <c r="J388" s="9"/>
    </row>
    <row r="389" spans="1:10" x14ac:dyDescent="0.2">
      <c r="A389" s="9"/>
      <c r="B389" s="12"/>
      <c r="C389" s="9"/>
      <c r="D389" s="12"/>
      <c r="E389" s="12"/>
      <c r="F389" s="12"/>
      <c r="G389" s="12"/>
      <c r="H389" s="12"/>
      <c r="I389" s="9"/>
      <c r="J389" s="9"/>
    </row>
    <row r="390" spans="1:10" x14ac:dyDescent="0.2">
      <c r="A390" s="9"/>
      <c r="B390" s="12"/>
      <c r="C390" s="9"/>
      <c r="D390" s="12"/>
      <c r="E390" s="12"/>
      <c r="F390" s="12"/>
      <c r="G390" s="12"/>
      <c r="H390" s="12"/>
      <c r="I390" s="9"/>
      <c r="J390" s="9"/>
    </row>
    <row r="391" spans="1:10" x14ac:dyDescent="0.2">
      <c r="A391" s="9"/>
      <c r="B391" s="12"/>
      <c r="C391" s="9"/>
      <c r="D391" s="12"/>
      <c r="E391" s="12"/>
      <c r="F391" s="12"/>
      <c r="G391" s="12"/>
      <c r="H391" s="12"/>
      <c r="I391" s="9"/>
      <c r="J391" s="9"/>
    </row>
    <row r="392" spans="1:10" x14ac:dyDescent="0.2">
      <c r="A392" s="9"/>
      <c r="B392" s="12"/>
      <c r="C392" s="9"/>
      <c r="D392" s="12"/>
      <c r="E392" s="12"/>
      <c r="F392" s="12"/>
      <c r="G392" s="12"/>
      <c r="H392" s="12"/>
      <c r="I392" s="9"/>
      <c r="J392" s="9"/>
    </row>
    <row r="393" spans="1:10" x14ac:dyDescent="0.2">
      <c r="A393" s="9"/>
      <c r="B393" s="12"/>
      <c r="C393" s="9"/>
      <c r="D393" s="12"/>
      <c r="E393" s="12"/>
      <c r="F393" s="12"/>
      <c r="G393" s="12"/>
      <c r="H393" s="12"/>
      <c r="I393" s="9"/>
      <c r="J393" s="9"/>
    </row>
    <row r="394" spans="1:10" x14ac:dyDescent="0.2">
      <c r="A394" s="9"/>
      <c r="B394" s="12"/>
      <c r="C394" s="9"/>
      <c r="D394" s="12"/>
      <c r="E394" s="12"/>
      <c r="F394" s="12"/>
      <c r="G394" s="12"/>
      <c r="H394" s="12"/>
      <c r="I394" s="9"/>
      <c r="J394" s="9"/>
    </row>
    <row r="395" spans="1:10" x14ac:dyDescent="0.2">
      <c r="A395" s="9"/>
      <c r="B395" s="12"/>
      <c r="C395" s="9"/>
      <c r="D395" s="12"/>
      <c r="E395" s="12"/>
      <c r="F395" s="12"/>
      <c r="G395" s="12"/>
      <c r="H395" s="12"/>
      <c r="I395" s="9"/>
      <c r="J395" s="9"/>
    </row>
    <row r="396" spans="1:10" x14ac:dyDescent="0.2">
      <c r="A396" s="9"/>
      <c r="B396" s="12"/>
      <c r="C396" s="9"/>
      <c r="D396" s="12"/>
      <c r="E396" s="12"/>
      <c r="F396" s="12"/>
      <c r="G396" s="12"/>
      <c r="H396" s="12"/>
      <c r="I396" s="9"/>
      <c r="J396" s="9"/>
    </row>
    <row r="397" spans="1:10" x14ac:dyDescent="0.2">
      <c r="A397" s="9"/>
      <c r="B397" s="12"/>
      <c r="C397" s="9"/>
      <c r="D397" s="12"/>
      <c r="E397" s="12"/>
      <c r="F397" s="12"/>
      <c r="G397" s="12"/>
      <c r="H397" s="12"/>
      <c r="I397" s="9"/>
      <c r="J397" s="9"/>
    </row>
    <row r="398" spans="1:10" x14ac:dyDescent="0.2">
      <c r="A398" s="9"/>
      <c r="B398" s="12"/>
      <c r="C398" s="9"/>
      <c r="D398" s="12"/>
      <c r="E398" s="12"/>
      <c r="F398" s="12"/>
      <c r="G398" s="12"/>
      <c r="H398" s="12"/>
      <c r="I398" s="9"/>
      <c r="J398" s="9"/>
    </row>
    <row r="399" spans="1:10" x14ac:dyDescent="0.2">
      <c r="A399" s="9"/>
      <c r="B399" s="12"/>
      <c r="C399" s="9"/>
      <c r="D399" s="12"/>
      <c r="E399" s="12"/>
      <c r="F399" s="12"/>
      <c r="G399" s="12"/>
      <c r="H399" s="12"/>
      <c r="I399" s="9"/>
      <c r="J399" s="9"/>
    </row>
    <row r="400" spans="1:10" x14ac:dyDescent="0.2">
      <c r="A400" s="9"/>
      <c r="B400" s="12"/>
      <c r="C400" s="9"/>
      <c r="D400" s="12"/>
      <c r="E400" s="12"/>
      <c r="F400" s="12"/>
      <c r="G400" s="12"/>
      <c r="H400" s="12"/>
      <c r="I400" s="9"/>
      <c r="J400" s="9"/>
    </row>
    <row r="401" spans="1:10" x14ac:dyDescent="0.2">
      <c r="A401" s="9"/>
      <c r="B401" s="12"/>
      <c r="C401" s="9"/>
      <c r="D401" s="12"/>
      <c r="E401" s="12"/>
      <c r="F401" s="12"/>
      <c r="G401" s="12"/>
      <c r="H401" s="12"/>
      <c r="I401" s="9"/>
      <c r="J401" s="9"/>
    </row>
    <row r="402" spans="1:10" x14ac:dyDescent="0.2">
      <c r="A402" s="9"/>
      <c r="B402" s="12"/>
      <c r="C402" s="9"/>
      <c r="D402" s="12"/>
      <c r="E402" s="12"/>
      <c r="F402" s="12"/>
      <c r="G402" s="12"/>
      <c r="H402" s="12"/>
      <c r="I402" s="9"/>
      <c r="J402" s="9"/>
    </row>
    <row r="403" spans="1:10" x14ac:dyDescent="0.2">
      <c r="A403" s="9"/>
      <c r="B403" s="12"/>
      <c r="C403" s="9"/>
      <c r="D403" s="12"/>
      <c r="E403" s="12"/>
      <c r="F403" s="12"/>
      <c r="G403" s="12"/>
      <c r="H403" s="12"/>
      <c r="I403" s="9"/>
      <c r="J403" s="9"/>
    </row>
    <row r="404" spans="1:10" x14ac:dyDescent="0.2">
      <c r="A404" s="9"/>
      <c r="B404" s="12"/>
      <c r="C404" s="9"/>
      <c r="D404" s="12"/>
      <c r="E404" s="12"/>
      <c r="F404" s="12"/>
      <c r="G404" s="12"/>
      <c r="H404" s="12"/>
      <c r="I404" s="9"/>
      <c r="J404" s="9"/>
    </row>
    <row r="405" spans="1:10" x14ac:dyDescent="0.2">
      <c r="A405" s="9"/>
      <c r="B405" s="12"/>
      <c r="C405" s="9"/>
      <c r="D405" s="12"/>
      <c r="E405" s="12"/>
      <c r="F405" s="12"/>
      <c r="G405" s="12"/>
      <c r="H405" s="12"/>
      <c r="I405" s="9"/>
      <c r="J405" s="9"/>
    </row>
    <row r="406" spans="1:10" x14ac:dyDescent="0.2">
      <c r="A406" s="9"/>
      <c r="B406" s="12"/>
      <c r="C406" s="9"/>
      <c r="D406" s="12"/>
      <c r="E406" s="12"/>
      <c r="F406" s="12"/>
      <c r="G406" s="12"/>
      <c r="H406" s="12"/>
      <c r="I406" s="9"/>
      <c r="J406" s="9"/>
    </row>
    <row r="407" spans="1:10" x14ac:dyDescent="0.2">
      <c r="A407" s="9"/>
      <c r="B407" s="12"/>
      <c r="C407" s="9"/>
      <c r="D407" s="12"/>
      <c r="E407" s="12"/>
      <c r="F407" s="12"/>
      <c r="G407" s="12"/>
      <c r="H407" s="12"/>
      <c r="I407" s="9"/>
      <c r="J407" s="9"/>
    </row>
    <row r="408" spans="1:10" x14ac:dyDescent="0.2">
      <c r="A408" s="9"/>
      <c r="B408" s="12"/>
      <c r="C408" s="9"/>
      <c r="D408" s="12"/>
      <c r="E408" s="12"/>
      <c r="F408" s="12"/>
      <c r="G408" s="12"/>
      <c r="H408" s="12"/>
      <c r="I408" s="9"/>
      <c r="J408" s="9"/>
    </row>
    <row r="409" spans="1:10" x14ac:dyDescent="0.2">
      <c r="A409" s="9"/>
      <c r="B409" s="12"/>
      <c r="C409" s="9"/>
      <c r="D409" s="12"/>
      <c r="E409" s="12"/>
      <c r="F409" s="12"/>
      <c r="G409" s="12"/>
      <c r="H409" s="12"/>
      <c r="I409" s="9"/>
      <c r="J409" s="9"/>
    </row>
    <row r="410" spans="1:10" x14ac:dyDescent="0.2">
      <c r="A410" s="9"/>
      <c r="B410" s="12"/>
      <c r="C410" s="9"/>
      <c r="D410" s="12"/>
      <c r="E410" s="12"/>
      <c r="F410" s="12"/>
      <c r="G410" s="12"/>
      <c r="H410" s="12"/>
      <c r="I410" s="9"/>
      <c r="J410" s="9"/>
    </row>
    <row r="411" spans="1:10" x14ac:dyDescent="0.2">
      <c r="A411" s="9"/>
      <c r="B411" s="12"/>
      <c r="C411" s="9"/>
      <c r="D411" s="12"/>
      <c r="E411" s="12"/>
      <c r="F411" s="12"/>
      <c r="G411" s="12"/>
      <c r="H411" s="12"/>
      <c r="I411" s="9"/>
      <c r="J411" s="9"/>
    </row>
    <row r="412" spans="1:10" x14ac:dyDescent="0.2">
      <c r="A412" s="9"/>
      <c r="B412" s="12"/>
      <c r="C412" s="9"/>
      <c r="D412" s="12"/>
      <c r="E412" s="12"/>
      <c r="F412" s="12"/>
      <c r="G412" s="12"/>
      <c r="H412" s="12"/>
      <c r="I412" s="9"/>
      <c r="J412" s="9"/>
    </row>
    <row r="413" spans="1:10" x14ac:dyDescent="0.2">
      <c r="A413" s="9"/>
      <c r="B413" s="12"/>
      <c r="C413" s="9"/>
      <c r="D413" s="12"/>
      <c r="E413" s="12"/>
      <c r="F413" s="12"/>
      <c r="G413" s="12"/>
      <c r="H413" s="12"/>
      <c r="I413" s="9"/>
      <c r="J413" s="9"/>
    </row>
    <row r="414" spans="1:10" x14ac:dyDescent="0.2">
      <c r="A414" s="9"/>
      <c r="B414" s="12"/>
      <c r="C414" s="9"/>
      <c r="D414" s="12"/>
      <c r="E414" s="12"/>
      <c r="F414" s="12"/>
      <c r="G414" s="12"/>
      <c r="H414" s="12"/>
      <c r="I414" s="9"/>
      <c r="J414" s="9"/>
    </row>
    <row r="415" spans="1:10" x14ac:dyDescent="0.2">
      <c r="A415" s="9"/>
      <c r="B415" s="12"/>
      <c r="C415" s="9"/>
      <c r="D415" s="12"/>
      <c r="E415" s="12"/>
      <c r="F415" s="12"/>
      <c r="G415" s="12"/>
      <c r="H415" s="12"/>
      <c r="I415" s="9"/>
      <c r="J415" s="9"/>
    </row>
    <row r="416" spans="1:10" x14ac:dyDescent="0.2">
      <c r="A416" s="9"/>
      <c r="B416" s="12"/>
      <c r="C416" s="9"/>
      <c r="D416" s="12"/>
      <c r="E416" s="12"/>
      <c r="F416" s="12"/>
      <c r="G416" s="12"/>
      <c r="H416" s="12"/>
      <c r="I416" s="9"/>
      <c r="J416" s="9"/>
    </row>
    <row r="417" spans="1:10" x14ac:dyDescent="0.2">
      <c r="A417" s="9"/>
      <c r="B417" s="12"/>
      <c r="C417" s="9"/>
      <c r="D417" s="12"/>
      <c r="E417" s="12"/>
      <c r="F417" s="12"/>
      <c r="G417" s="12"/>
      <c r="H417" s="12"/>
      <c r="I417" s="9"/>
      <c r="J417" s="9"/>
    </row>
    <row r="418" spans="1:10" x14ac:dyDescent="0.2">
      <c r="A418" s="9"/>
      <c r="B418" s="12"/>
      <c r="C418" s="9"/>
      <c r="D418" s="12"/>
      <c r="E418" s="12"/>
      <c r="F418" s="12"/>
      <c r="G418" s="12"/>
      <c r="H418" s="12"/>
      <c r="I418" s="9"/>
      <c r="J418" s="9"/>
    </row>
    <row r="419" spans="1:10" x14ac:dyDescent="0.2">
      <c r="A419" s="9"/>
      <c r="B419" s="12"/>
      <c r="C419" s="9"/>
      <c r="D419" s="12"/>
      <c r="E419" s="12"/>
      <c r="F419" s="12"/>
      <c r="G419" s="12"/>
      <c r="H419" s="12"/>
      <c r="I419" s="9"/>
      <c r="J419" s="9"/>
    </row>
    <row r="420" spans="1:10" x14ac:dyDescent="0.2">
      <c r="A420" s="9"/>
      <c r="B420" s="12"/>
      <c r="C420" s="9"/>
      <c r="D420" s="12"/>
      <c r="E420" s="12"/>
      <c r="F420" s="12"/>
      <c r="G420" s="12"/>
      <c r="H420" s="12"/>
      <c r="I420" s="9"/>
      <c r="J420" s="9"/>
    </row>
    <row r="421" spans="1:10" x14ac:dyDescent="0.2">
      <c r="A421" s="9"/>
      <c r="B421" s="12"/>
      <c r="C421" s="9"/>
      <c r="D421" s="12"/>
      <c r="E421" s="12"/>
      <c r="F421" s="12"/>
      <c r="G421" s="12"/>
      <c r="H421" s="12"/>
      <c r="I421" s="9"/>
      <c r="J421" s="9"/>
    </row>
    <row r="422" spans="1:10" x14ac:dyDescent="0.2">
      <c r="A422" s="9"/>
      <c r="B422" s="12"/>
      <c r="C422" s="9"/>
      <c r="D422" s="12"/>
      <c r="E422" s="12"/>
      <c r="F422" s="12"/>
      <c r="G422" s="12"/>
      <c r="H422" s="12"/>
      <c r="I422" s="9"/>
      <c r="J422" s="9"/>
    </row>
    <row r="423" spans="1:10" x14ac:dyDescent="0.2">
      <c r="A423" s="9"/>
      <c r="B423" s="12"/>
      <c r="C423" s="9"/>
      <c r="D423" s="12"/>
      <c r="E423" s="12"/>
      <c r="F423" s="12"/>
      <c r="G423" s="12"/>
      <c r="H423" s="12"/>
      <c r="I423" s="9"/>
      <c r="J423" s="9"/>
    </row>
    <row r="424" spans="1:10" x14ac:dyDescent="0.2">
      <c r="A424" s="9"/>
      <c r="B424" s="12"/>
      <c r="C424" s="9"/>
      <c r="D424" s="12"/>
      <c r="E424" s="12"/>
      <c r="F424" s="12"/>
      <c r="G424" s="12"/>
      <c r="H424" s="12"/>
      <c r="I424" s="9"/>
      <c r="J424" s="9"/>
    </row>
    <row r="425" spans="1:10" x14ac:dyDescent="0.2">
      <c r="A425" s="9"/>
      <c r="B425" s="12"/>
      <c r="C425" s="9"/>
      <c r="D425" s="12"/>
      <c r="E425" s="12"/>
      <c r="F425" s="12"/>
      <c r="G425" s="12"/>
      <c r="H425" s="12"/>
      <c r="I425" s="9"/>
      <c r="J425" s="9"/>
    </row>
    <row r="426" spans="1:10" x14ac:dyDescent="0.2">
      <c r="A426" s="9"/>
      <c r="B426" s="12"/>
      <c r="C426" s="9"/>
      <c r="D426" s="12"/>
      <c r="E426" s="12"/>
      <c r="F426" s="12"/>
      <c r="G426" s="12"/>
      <c r="H426" s="12"/>
      <c r="I426" s="9"/>
      <c r="J426" s="9"/>
    </row>
    <row r="427" spans="1:10" x14ac:dyDescent="0.2">
      <c r="A427" s="9"/>
      <c r="B427" s="12"/>
      <c r="C427" s="9"/>
      <c r="D427" s="12"/>
      <c r="E427" s="12"/>
      <c r="F427" s="12"/>
      <c r="G427" s="12"/>
      <c r="H427" s="12"/>
      <c r="I427" s="9"/>
      <c r="J427" s="9"/>
    </row>
    <row r="428" spans="1:10" x14ac:dyDescent="0.2">
      <c r="A428" s="9"/>
      <c r="B428" s="12"/>
      <c r="C428" s="9"/>
      <c r="D428" s="12"/>
      <c r="E428" s="12"/>
      <c r="F428" s="12"/>
      <c r="G428" s="12"/>
      <c r="H428" s="12"/>
      <c r="I428" s="9"/>
      <c r="J428" s="9"/>
    </row>
    <row r="429" spans="1:10" x14ac:dyDescent="0.2">
      <c r="A429" s="9"/>
      <c r="B429" s="12"/>
      <c r="C429" s="9"/>
      <c r="D429" s="12"/>
      <c r="E429" s="12"/>
      <c r="F429" s="12"/>
      <c r="G429" s="12"/>
      <c r="H429" s="12"/>
      <c r="I429" s="9"/>
      <c r="J429" s="9"/>
    </row>
    <row r="430" spans="1:10" x14ac:dyDescent="0.2">
      <c r="A430" s="9"/>
      <c r="B430" s="12"/>
      <c r="C430" s="9"/>
      <c r="D430" s="12"/>
      <c r="E430" s="12"/>
      <c r="F430" s="12"/>
      <c r="G430" s="12"/>
      <c r="H430" s="12"/>
      <c r="I430" s="9"/>
      <c r="J430" s="9"/>
    </row>
    <row r="431" spans="1:10" x14ac:dyDescent="0.2">
      <c r="A431" s="9"/>
      <c r="B431" s="12"/>
      <c r="C431" s="9"/>
      <c r="D431" s="12"/>
      <c r="E431" s="12"/>
      <c r="F431" s="12"/>
      <c r="G431" s="12"/>
      <c r="H431" s="12"/>
      <c r="I431" s="9"/>
      <c r="J431" s="9"/>
    </row>
    <row r="432" spans="1:10" x14ac:dyDescent="0.2">
      <c r="A432" s="9"/>
      <c r="B432" s="12"/>
      <c r="C432" s="9"/>
      <c r="D432" s="12"/>
      <c r="E432" s="12"/>
      <c r="F432" s="12"/>
      <c r="G432" s="12"/>
      <c r="H432" s="12"/>
      <c r="I432" s="9"/>
      <c r="J432" s="9"/>
    </row>
    <row r="433" spans="1:10" x14ac:dyDescent="0.2">
      <c r="A433" s="9"/>
      <c r="B433" s="12"/>
      <c r="C433" s="9"/>
      <c r="D433" s="12"/>
      <c r="E433" s="12"/>
      <c r="F433" s="12"/>
      <c r="G433" s="12"/>
      <c r="H433" s="12"/>
      <c r="I433" s="9"/>
      <c r="J433" s="9"/>
    </row>
    <row r="434" spans="1:10" x14ac:dyDescent="0.2">
      <c r="A434" s="9"/>
      <c r="B434" s="12"/>
      <c r="C434" s="9"/>
      <c r="D434" s="12"/>
      <c r="E434" s="12"/>
      <c r="F434" s="12"/>
      <c r="G434" s="12"/>
      <c r="H434" s="12"/>
      <c r="I434" s="9"/>
      <c r="J434" s="9"/>
    </row>
    <row r="435" spans="1:10" x14ac:dyDescent="0.2">
      <c r="A435" s="9"/>
      <c r="B435" s="12"/>
      <c r="C435" s="9"/>
      <c r="D435" s="12"/>
      <c r="E435" s="12"/>
      <c r="F435" s="12"/>
      <c r="G435" s="12"/>
      <c r="H435" s="12"/>
      <c r="I435" s="9"/>
      <c r="J435" s="9"/>
    </row>
    <row r="436" spans="1:10" x14ac:dyDescent="0.2">
      <c r="A436" s="9"/>
      <c r="B436" s="12"/>
      <c r="C436" s="9"/>
      <c r="D436" s="12"/>
      <c r="E436" s="12"/>
      <c r="F436" s="12"/>
      <c r="G436" s="12"/>
      <c r="H436" s="12"/>
      <c r="I436" s="9"/>
      <c r="J436" s="9"/>
    </row>
    <row r="437" spans="1:10" x14ac:dyDescent="0.2">
      <c r="A437" s="9"/>
      <c r="B437" s="12"/>
      <c r="C437" s="9"/>
      <c r="D437" s="12"/>
      <c r="E437" s="12"/>
      <c r="F437" s="12"/>
      <c r="G437" s="12"/>
      <c r="H437" s="12"/>
      <c r="I437" s="9"/>
      <c r="J437" s="9"/>
    </row>
    <row r="438" spans="1:10" x14ac:dyDescent="0.2">
      <c r="A438" s="9"/>
      <c r="B438" s="12"/>
      <c r="C438" s="9"/>
      <c r="D438" s="12"/>
      <c r="E438" s="12"/>
      <c r="F438" s="12"/>
      <c r="G438" s="12"/>
      <c r="H438" s="12"/>
      <c r="I438" s="9"/>
      <c r="J438" s="9"/>
    </row>
    <row r="439" spans="1:10" x14ac:dyDescent="0.2">
      <c r="A439" s="9"/>
      <c r="B439" s="12"/>
      <c r="C439" s="9"/>
      <c r="D439" s="12"/>
      <c r="E439" s="12"/>
      <c r="F439" s="12"/>
      <c r="G439" s="12"/>
      <c r="H439" s="12"/>
      <c r="I439" s="9"/>
      <c r="J439" s="9"/>
    </row>
    <row r="440" spans="1:10" x14ac:dyDescent="0.2">
      <c r="A440" s="9"/>
      <c r="B440" s="12"/>
      <c r="C440" s="9"/>
      <c r="D440" s="12"/>
      <c r="E440" s="12"/>
      <c r="F440" s="12"/>
      <c r="G440" s="12"/>
      <c r="H440" s="12"/>
      <c r="I440" s="9"/>
      <c r="J440" s="9"/>
    </row>
    <row r="441" spans="1:10" x14ac:dyDescent="0.2">
      <c r="A441" s="9"/>
      <c r="B441" s="12"/>
      <c r="C441" s="9"/>
      <c r="D441" s="12"/>
      <c r="E441" s="12"/>
      <c r="F441" s="12"/>
      <c r="G441" s="12"/>
      <c r="H441" s="12"/>
      <c r="I441" s="9"/>
      <c r="J441" s="9"/>
    </row>
    <row r="442" spans="1:10" x14ac:dyDescent="0.2">
      <c r="A442" s="9"/>
      <c r="B442" s="12"/>
      <c r="C442" s="9"/>
      <c r="D442" s="12"/>
      <c r="E442" s="12"/>
      <c r="F442" s="12"/>
      <c r="G442" s="12"/>
      <c r="H442" s="12"/>
      <c r="I442" s="9"/>
      <c r="J442" s="9"/>
    </row>
    <row r="443" spans="1:10" x14ac:dyDescent="0.2">
      <c r="A443" s="9"/>
      <c r="B443" s="12"/>
      <c r="C443" s="9"/>
      <c r="D443" s="12"/>
      <c r="E443" s="12"/>
      <c r="F443" s="12"/>
      <c r="G443" s="12"/>
      <c r="H443" s="12"/>
      <c r="I443" s="9"/>
      <c r="J443" s="9"/>
    </row>
    <row r="444" spans="1:10" x14ac:dyDescent="0.2">
      <c r="A444" s="9"/>
      <c r="B444" s="12"/>
      <c r="C444" s="9"/>
      <c r="D444" s="12"/>
      <c r="E444" s="12"/>
      <c r="F444" s="12"/>
      <c r="G444" s="12"/>
      <c r="H444" s="12"/>
      <c r="I444" s="9"/>
      <c r="J444" s="9"/>
    </row>
    <row r="445" spans="1:10" x14ac:dyDescent="0.2">
      <c r="A445" s="9"/>
      <c r="B445" s="12"/>
      <c r="C445" s="9"/>
      <c r="D445" s="12"/>
      <c r="E445" s="12"/>
      <c r="F445" s="12"/>
      <c r="G445" s="12"/>
      <c r="H445" s="12"/>
      <c r="I445" s="9"/>
      <c r="J445" s="9"/>
    </row>
    <row r="446" spans="1:10" x14ac:dyDescent="0.2">
      <c r="A446" s="9"/>
      <c r="B446" s="12"/>
      <c r="C446" s="9"/>
      <c r="D446" s="12"/>
      <c r="E446" s="12"/>
      <c r="F446" s="12"/>
      <c r="G446" s="12"/>
      <c r="H446" s="12"/>
      <c r="I446" s="9"/>
      <c r="J446" s="9"/>
    </row>
    <row r="447" spans="1:10" x14ac:dyDescent="0.2">
      <c r="A447" s="9"/>
      <c r="B447" s="12"/>
      <c r="C447" s="9"/>
      <c r="D447" s="12"/>
      <c r="E447" s="12"/>
      <c r="F447" s="12"/>
      <c r="G447" s="12"/>
      <c r="H447" s="12"/>
      <c r="I447" s="9"/>
      <c r="J447" s="9"/>
    </row>
    <row r="448" spans="1:10" x14ac:dyDescent="0.2">
      <c r="A448" s="9"/>
      <c r="B448" s="12"/>
      <c r="C448" s="9"/>
      <c r="D448" s="12"/>
      <c r="E448" s="12"/>
      <c r="F448" s="12"/>
      <c r="G448" s="12"/>
      <c r="H448" s="12"/>
      <c r="I448" s="9"/>
      <c r="J448" s="9"/>
    </row>
    <row r="449" spans="1:10" x14ac:dyDescent="0.2">
      <c r="A449" s="9"/>
      <c r="B449" s="12"/>
      <c r="C449" s="9"/>
      <c r="D449" s="12"/>
      <c r="E449" s="12"/>
      <c r="F449" s="12"/>
      <c r="G449" s="12"/>
      <c r="H449" s="12"/>
      <c r="I449" s="9"/>
      <c r="J449" s="9"/>
    </row>
    <row r="450" spans="1:10" x14ac:dyDescent="0.2">
      <c r="A450" s="9"/>
      <c r="B450" s="12"/>
      <c r="C450" s="9"/>
      <c r="D450" s="12"/>
      <c r="E450" s="12"/>
      <c r="F450" s="12"/>
      <c r="G450" s="12"/>
      <c r="H450" s="12"/>
      <c r="I450" s="9"/>
      <c r="J450" s="9"/>
    </row>
    <row r="451" spans="1:10" x14ac:dyDescent="0.2">
      <c r="A451" s="9"/>
      <c r="B451" s="12"/>
      <c r="C451" s="9"/>
      <c r="D451" s="12"/>
      <c r="E451" s="12"/>
      <c r="F451" s="12"/>
      <c r="G451" s="12"/>
      <c r="H451" s="12"/>
      <c r="I451" s="9"/>
      <c r="J451" s="9"/>
    </row>
    <row r="452" spans="1:10" x14ac:dyDescent="0.2">
      <c r="A452" s="9"/>
      <c r="B452" s="12"/>
      <c r="C452" s="9"/>
      <c r="D452" s="12"/>
      <c r="E452" s="12"/>
      <c r="F452" s="12"/>
      <c r="G452" s="12"/>
      <c r="H452" s="12"/>
      <c r="I452" s="9"/>
      <c r="J452" s="9"/>
    </row>
    <row r="453" spans="1:10" x14ac:dyDescent="0.2">
      <c r="A453" s="9"/>
      <c r="B453" s="12"/>
      <c r="C453" s="9"/>
      <c r="D453" s="12"/>
      <c r="E453" s="12"/>
      <c r="F453" s="12"/>
      <c r="G453" s="12"/>
      <c r="H453" s="12"/>
      <c r="I453" s="9"/>
      <c r="J453" s="9"/>
    </row>
    <row r="454" spans="1:10" x14ac:dyDescent="0.2">
      <c r="A454" s="9"/>
      <c r="B454" s="12"/>
      <c r="C454" s="9"/>
      <c r="D454" s="12"/>
      <c r="E454" s="12"/>
      <c r="F454" s="12"/>
      <c r="G454" s="12"/>
      <c r="H454" s="12"/>
      <c r="I454" s="9"/>
      <c r="J454" s="9"/>
    </row>
    <row r="455" spans="1:10" x14ac:dyDescent="0.2">
      <c r="A455" s="9"/>
      <c r="B455" s="12"/>
      <c r="C455" s="9"/>
      <c r="D455" s="12"/>
      <c r="E455" s="12"/>
      <c r="F455" s="12"/>
      <c r="G455" s="12"/>
      <c r="H455" s="12"/>
      <c r="I455" s="9"/>
      <c r="J455" s="9"/>
    </row>
    <row r="456" spans="1:10" x14ac:dyDescent="0.2">
      <c r="A456" s="9"/>
      <c r="B456" s="12"/>
      <c r="C456" s="9"/>
      <c r="D456" s="12"/>
      <c r="E456" s="12"/>
      <c r="F456" s="12"/>
      <c r="G456" s="12"/>
      <c r="H456" s="12"/>
      <c r="I456" s="9"/>
      <c r="J456" s="9"/>
    </row>
    <row r="457" spans="1:10" x14ac:dyDescent="0.2">
      <c r="A457" s="9"/>
      <c r="B457" s="12"/>
      <c r="C457" s="9"/>
      <c r="D457" s="12"/>
      <c r="E457" s="12"/>
      <c r="F457" s="12"/>
      <c r="G457" s="12"/>
      <c r="H457" s="12"/>
      <c r="I457" s="9"/>
      <c r="J457" s="9"/>
    </row>
    <row r="458" spans="1:10" x14ac:dyDescent="0.2">
      <c r="A458" s="9"/>
      <c r="B458" s="12"/>
      <c r="C458" s="9"/>
      <c r="D458" s="12"/>
      <c r="E458" s="12"/>
      <c r="F458" s="12"/>
      <c r="G458" s="12"/>
      <c r="H458" s="12"/>
      <c r="I458" s="9"/>
      <c r="J458" s="9"/>
    </row>
    <row r="459" spans="1:10" x14ac:dyDescent="0.2">
      <c r="A459" s="9"/>
      <c r="B459" s="12"/>
      <c r="C459" s="9"/>
      <c r="D459" s="12"/>
      <c r="E459" s="12"/>
      <c r="F459" s="12"/>
      <c r="G459" s="12"/>
      <c r="H459" s="12"/>
      <c r="I459" s="9"/>
      <c r="J459" s="9"/>
    </row>
    <row r="460" spans="1:10" x14ac:dyDescent="0.2">
      <c r="A460" s="9"/>
      <c r="B460" s="12"/>
      <c r="C460" s="9"/>
      <c r="D460" s="12"/>
      <c r="E460" s="12"/>
      <c r="F460" s="12"/>
      <c r="G460" s="12"/>
      <c r="H460" s="12"/>
      <c r="I460" s="9"/>
      <c r="J460" s="9"/>
    </row>
    <row r="461" spans="1:10" x14ac:dyDescent="0.2">
      <c r="A461" s="9"/>
      <c r="B461" s="12"/>
      <c r="C461" s="9"/>
      <c r="D461" s="12"/>
      <c r="E461" s="12"/>
      <c r="F461" s="12"/>
      <c r="G461" s="12"/>
      <c r="H461" s="12"/>
      <c r="I461" s="9"/>
      <c r="J461" s="9"/>
    </row>
    <row r="462" spans="1:10" x14ac:dyDescent="0.2">
      <c r="A462" s="9"/>
      <c r="B462" s="12"/>
      <c r="C462" s="9"/>
      <c r="D462" s="12"/>
      <c r="E462" s="12"/>
      <c r="F462" s="12"/>
      <c r="G462" s="12"/>
      <c r="H462" s="12"/>
      <c r="I462" s="9"/>
      <c r="J462" s="9"/>
    </row>
    <row r="463" spans="1:10" x14ac:dyDescent="0.2">
      <c r="A463" s="9"/>
      <c r="B463" s="12"/>
      <c r="C463" s="9"/>
      <c r="D463" s="12"/>
      <c r="E463" s="12"/>
      <c r="F463" s="12"/>
      <c r="G463" s="12"/>
      <c r="H463" s="12"/>
      <c r="I463" s="9"/>
      <c r="J463" s="9"/>
    </row>
    <row r="464" spans="1:10" x14ac:dyDescent="0.2">
      <c r="A464" s="9"/>
      <c r="B464" s="12"/>
      <c r="C464" s="9"/>
      <c r="D464" s="12"/>
      <c r="E464" s="12"/>
      <c r="F464" s="12"/>
      <c r="G464" s="12"/>
      <c r="H464" s="12"/>
      <c r="I464" s="9"/>
      <c r="J464" s="9"/>
    </row>
    <row r="465" spans="1:10" x14ac:dyDescent="0.2">
      <c r="A465" s="9"/>
      <c r="B465" s="12"/>
      <c r="C465" s="9"/>
      <c r="D465" s="12"/>
      <c r="E465" s="12"/>
      <c r="F465" s="12"/>
      <c r="G465" s="12"/>
      <c r="H465" s="12"/>
      <c r="I465" s="9"/>
      <c r="J465" s="9"/>
    </row>
    <row r="466" spans="1:10" x14ac:dyDescent="0.2">
      <c r="A466" s="9"/>
      <c r="B466" s="12"/>
      <c r="C466" s="9"/>
      <c r="D466" s="12"/>
      <c r="E466" s="12"/>
      <c r="F466" s="12"/>
      <c r="G466" s="12"/>
      <c r="H466" s="12"/>
      <c r="I466" s="9"/>
      <c r="J466" s="9"/>
    </row>
    <row r="467" spans="1:10" x14ac:dyDescent="0.2">
      <c r="A467" s="9"/>
      <c r="B467" s="12"/>
      <c r="C467" s="9"/>
      <c r="D467" s="12"/>
      <c r="E467" s="12"/>
      <c r="F467" s="12"/>
      <c r="G467" s="12"/>
      <c r="H467" s="12"/>
      <c r="I467" s="9"/>
      <c r="J467" s="9"/>
    </row>
    <row r="468" spans="1:10" x14ac:dyDescent="0.2">
      <c r="A468" s="9"/>
      <c r="B468" s="12"/>
      <c r="C468" s="9"/>
      <c r="D468" s="12"/>
      <c r="E468" s="12"/>
      <c r="F468" s="12"/>
      <c r="G468" s="12"/>
      <c r="H468" s="12"/>
      <c r="I468" s="9"/>
      <c r="J468" s="9"/>
    </row>
    <row r="469" spans="1:10" x14ac:dyDescent="0.2">
      <c r="A469" s="9"/>
      <c r="B469" s="12"/>
      <c r="C469" s="9"/>
      <c r="D469" s="12"/>
      <c r="E469" s="12"/>
      <c r="F469" s="12"/>
      <c r="G469" s="12"/>
      <c r="H469" s="12"/>
      <c r="I469" s="9"/>
      <c r="J469" s="9"/>
    </row>
    <row r="470" spans="1:10" x14ac:dyDescent="0.2">
      <c r="A470" s="9"/>
      <c r="B470" s="12"/>
      <c r="C470" s="9"/>
      <c r="D470" s="12"/>
      <c r="E470" s="12"/>
      <c r="F470" s="12"/>
      <c r="G470" s="12"/>
      <c r="H470" s="12"/>
      <c r="I470" s="9"/>
      <c r="J470" s="9"/>
    </row>
    <row r="471" spans="1:10" x14ac:dyDescent="0.2">
      <c r="A471" s="9"/>
      <c r="B471" s="12"/>
      <c r="C471" s="9"/>
      <c r="D471" s="12"/>
      <c r="E471" s="12"/>
      <c r="F471" s="12"/>
      <c r="G471" s="12"/>
      <c r="H471" s="12"/>
      <c r="I471" s="9"/>
      <c r="J471" s="9"/>
    </row>
    <row r="472" spans="1:10" x14ac:dyDescent="0.2">
      <c r="A472" s="9"/>
      <c r="B472" s="12"/>
      <c r="C472" s="9"/>
      <c r="D472" s="12"/>
      <c r="E472" s="12"/>
      <c r="F472" s="12"/>
      <c r="G472" s="12"/>
      <c r="H472" s="12"/>
      <c r="I472" s="9"/>
      <c r="J472" s="9"/>
    </row>
    <row r="473" spans="1:10" x14ac:dyDescent="0.2">
      <c r="A473" s="9"/>
      <c r="B473" s="12"/>
      <c r="C473" s="9"/>
      <c r="D473" s="12"/>
      <c r="E473" s="12"/>
      <c r="F473" s="12"/>
      <c r="G473" s="12"/>
      <c r="H473" s="12"/>
      <c r="I473" s="9"/>
      <c r="J473" s="9"/>
    </row>
    <row r="474" spans="1:10" x14ac:dyDescent="0.2">
      <c r="A474" s="9"/>
      <c r="B474" s="12"/>
      <c r="C474" s="9"/>
      <c r="D474" s="12"/>
      <c r="E474" s="12"/>
      <c r="F474" s="12"/>
      <c r="G474" s="12"/>
      <c r="H474" s="12"/>
      <c r="I474" s="9"/>
      <c r="J474" s="9"/>
    </row>
    <row r="475" spans="1:10" x14ac:dyDescent="0.2">
      <c r="A475" s="9"/>
      <c r="B475" s="12"/>
      <c r="C475" s="9"/>
      <c r="D475" s="12"/>
      <c r="E475" s="12"/>
      <c r="F475" s="12"/>
      <c r="G475" s="12"/>
      <c r="H475" s="12"/>
      <c r="I475" s="9"/>
      <c r="J475" s="9"/>
    </row>
    <row r="476" spans="1:10" x14ac:dyDescent="0.2">
      <c r="A476" s="9"/>
      <c r="B476" s="12"/>
      <c r="C476" s="9"/>
      <c r="D476" s="12"/>
      <c r="E476" s="12"/>
      <c r="F476" s="12"/>
      <c r="G476" s="12"/>
      <c r="H476" s="12"/>
      <c r="I476" s="9"/>
      <c r="J476" s="9"/>
    </row>
    <row r="477" spans="1:10" x14ac:dyDescent="0.2">
      <c r="A477" s="9"/>
      <c r="B477" s="12"/>
      <c r="C477" s="9"/>
      <c r="D477" s="12"/>
      <c r="E477" s="12"/>
      <c r="F477" s="12"/>
      <c r="G477" s="12"/>
      <c r="H477" s="12"/>
      <c r="I477" s="9"/>
      <c r="J477" s="9"/>
    </row>
    <row r="478" spans="1:10" x14ac:dyDescent="0.2">
      <c r="A478" s="9"/>
      <c r="B478" s="12"/>
      <c r="C478" s="9"/>
      <c r="D478" s="12"/>
      <c r="E478" s="12"/>
      <c r="F478" s="12"/>
      <c r="G478" s="12"/>
      <c r="H478" s="12"/>
      <c r="I478" s="9"/>
      <c r="J478" s="9"/>
    </row>
    <row r="479" spans="1:10" x14ac:dyDescent="0.2">
      <c r="A479" s="9"/>
      <c r="B479" s="12"/>
      <c r="C479" s="9"/>
      <c r="D479" s="12"/>
      <c r="E479" s="12"/>
      <c r="F479" s="12"/>
      <c r="G479" s="12"/>
      <c r="H479" s="12"/>
      <c r="I479" s="9"/>
      <c r="J479" s="9"/>
    </row>
    <row r="480" spans="1:10" x14ac:dyDescent="0.2">
      <c r="A480" s="9"/>
      <c r="B480" s="12"/>
      <c r="C480" s="9"/>
      <c r="D480" s="12"/>
      <c r="E480" s="12"/>
      <c r="F480" s="12"/>
      <c r="G480" s="12"/>
      <c r="H480" s="12"/>
      <c r="I480" s="9"/>
      <c r="J480" s="9"/>
    </row>
    <row r="481" spans="1:10" x14ac:dyDescent="0.2">
      <c r="A481" s="9"/>
      <c r="B481" s="12"/>
      <c r="C481" s="9"/>
      <c r="D481" s="12"/>
      <c r="E481" s="12"/>
      <c r="F481" s="12"/>
      <c r="G481" s="12"/>
      <c r="H481" s="12"/>
      <c r="I481" s="9"/>
      <c r="J481" s="9"/>
    </row>
    <row r="482" spans="1:10" x14ac:dyDescent="0.2">
      <c r="A482" s="9"/>
      <c r="B482" s="12"/>
      <c r="C482" s="9"/>
      <c r="D482" s="12"/>
      <c r="E482" s="12"/>
      <c r="F482" s="12"/>
      <c r="G482" s="12"/>
      <c r="H482" s="12"/>
      <c r="I482" s="9"/>
      <c r="J482" s="9"/>
    </row>
    <row r="483" spans="1:10" x14ac:dyDescent="0.2">
      <c r="A483" s="9"/>
      <c r="B483" s="12"/>
      <c r="C483" s="9"/>
      <c r="D483" s="12"/>
      <c r="E483" s="12"/>
      <c r="F483" s="12"/>
      <c r="G483" s="12"/>
      <c r="H483" s="12"/>
      <c r="I483" s="9"/>
      <c r="J483" s="9"/>
    </row>
    <row r="484" spans="1:10" x14ac:dyDescent="0.2">
      <c r="A484" s="9"/>
      <c r="B484" s="12"/>
      <c r="C484" s="9"/>
      <c r="D484" s="12"/>
      <c r="E484" s="12"/>
      <c r="F484" s="12"/>
      <c r="G484" s="12"/>
      <c r="H484" s="12"/>
      <c r="I484" s="9"/>
      <c r="J484" s="9"/>
    </row>
    <row r="485" spans="1:10" x14ac:dyDescent="0.2">
      <c r="A485" s="9"/>
      <c r="B485" s="12"/>
      <c r="C485" s="9"/>
      <c r="D485" s="12"/>
      <c r="E485" s="12"/>
      <c r="F485" s="12"/>
      <c r="G485" s="12"/>
      <c r="H485" s="12"/>
      <c r="I485" s="9"/>
      <c r="J485" s="9"/>
    </row>
    <row r="486" spans="1:10" x14ac:dyDescent="0.2">
      <c r="A486" s="9"/>
      <c r="B486" s="12"/>
      <c r="C486" s="9"/>
      <c r="D486" s="12"/>
      <c r="E486" s="12"/>
      <c r="F486" s="12"/>
      <c r="G486" s="12"/>
      <c r="H486" s="12"/>
      <c r="I486" s="9"/>
      <c r="J486" s="9"/>
    </row>
    <row r="487" spans="1:10" x14ac:dyDescent="0.2">
      <c r="A487" s="9"/>
      <c r="B487" s="12"/>
      <c r="C487" s="9"/>
      <c r="D487" s="12"/>
      <c r="E487" s="12"/>
      <c r="F487" s="12"/>
      <c r="G487" s="12"/>
      <c r="H487" s="12"/>
      <c r="I487" s="9"/>
      <c r="J487" s="9"/>
    </row>
    <row r="488" spans="1:10" x14ac:dyDescent="0.2">
      <c r="A488" s="9"/>
      <c r="B488" s="12"/>
      <c r="C488" s="9"/>
      <c r="D488" s="12"/>
      <c r="E488" s="12"/>
      <c r="F488" s="12"/>
      <c r="G488" s="12"/>
      <c r="H488" s="12"/>
      <c r="I488" s="9"/>
      <c r="J488" s="9"/>
    </row>
    <row r="489" spans="1:10" x14ac:dyDescent="0.2">
      <c r="A489" s="9"/>
      <c r="B489" s="12"/>
      <c r="C489" s="9"/>
      <c r="D489" s="12"/>
      <c r="E489" s="12"/>
      <c r="F489" s="12"/>
      <c r="G489" s="12"/>
      <c r="H489" s="12"/>
      <c r="I489" s="9"/>
      <c r="J489" s="9"/>
    </row>
    <row r="490" spans="1:10" x14ac:dyDescent="0.2">
      <c r="A490" s="9"/>
      <c r="B490" s="12"/>
      <c r="C490" s="9"/>
      <c r="D490" s="12"/>
      <c r="E490" s="12"/>
      <c r="F490" s="12"/>
      <c r="G490" s="12"/>
      <c r="H490" s="12"/>
      <c r="I490" s="9"/>
      <c r="J490" s="9"/>
    </row>
    <row r="491" spans="1:10" x14ac:dyDescent="0.2">
      <c r="A491" s="9"/>
      <c r="B491" s="12"/>
      <c r="C491" s="9"/>
      <c r="D491" s="12"/>
      <c r="E491" s="12"/>
      <c r="F491" s="12"/>
      <c r="G491" s="12"/>
      <c r="H491" s="12"/>
      <c r="I491" s="9"/>
      <c r="J491" s="9"/>
    </row>
    <row r="492" spans="1:10" x14ac:dyDescent="0.2">
      <c r="A492" s="9"/>
      <c r="B492" s="12"/>
      <c r="C492" s="9"/>
      <c r="D492" s="12"/>
      <c r="E492" s="12"/>
      <c r="F492" s="12"/>
      <c r="G492" s="12"/>
      <c r="H492" s="12"/>
      <c r="I492" s="9"/>
      <c r="J492" s="9"/>
    </row>
    <row r="493" spans="1:10" x14ac:dyDescent="0.2">
      <c r="A493" s="9"/>
      <c r="B493" s="12"/>
      <c r="C493" s="9"/>
      <c r="D493" s="12"/>
      <c r="E493" s="12"/>
      <c r="F493" s="12"/>
      <c r="G493" s="12"/>
      <c r="H493" s="12"/>
      <c r="I493" s="9"/>
      <c r="J493" s="9"/>
    </row>
    <row r="494" spans="1:10" x14ac:dyDescent="0.2">
      <c r="A494" s="9"/>
      <c r="B494" s="12"/>
      <c r="C494" s="9"/>
      <c r="D494" s="12"/>
      <c r="E494" s="12"/>
      <c r="F494" s="12"/>
      <c r="G494" s="12"/>
      <c r="H494" s="12"/>
      <c r="I494" s="9"/>
      <c r="J494" s="9"/>
    </row>
    <row r="495" spans="1:10" x14ac:dyDescent="0.2">
      <c r="A495" s="9"/>
      <c r="B495" s="12"/>
      <c r="C495" s="9"/>
      <c r="D495" s="12"/>
      <c r="E495" s="12"/>
      <c r="F495" s="12"/>
      <c r="G495" s="12"/>
      <c r="H495" s="12"/>
      <c r="I495" s="9"/>
      <c r="J495" s="9"/>
    </row>
    <row r="496" spans="1:10" x14ac:dyDescent="0.2">
      <c r="A496" s="9"/>
      <c r="B496" s="12"/>
      <c r="C496" s="9"/>
      <c r="D496" s="12"/>
      <c r="E496" s="12"/>
      <c r="F496" s="12"/>
      <c r="G496" s="12"/>
      <c r="H496" s="12"/>
      <c r="I496" s="9"/>
      <c r="J496" s="9"/>
    </row>
    <row r="497" spans="1:10" x14ac:dyDescent="0.2">
      <c r="A497" s="9"/>
      <c r="B497" s="12"/>
      <c r="C497" s="9"/>
      <c r="D497" s="12"/>
      <c r="E497" s="12"/>
      <c r="F497" s="12"/>
      <c r="G497" s="12"/>
      <c r="H497" s="12"/>
      <c r="I497" s="9"/>
      <c r="J497" s="9"/>
    </row>
    <row r="498" spans="1:10" x14ac:dyDescent="0.2">
      <c r="A498" s="9"/>
      <c r="B498" s="12"/>
      <c r="C498" s="9"/>
      <c r="D498" s="12"/>
      <c r="E498" s="12"/>
      <c r="F498" s="12"/>
      <c r="G498" s="12"/>
      <c r="H498" s="12"/>
      <c r="I498" s="9"/>
      <c r="J498" s="9"/>
    </row>
    <row r="499" spans="1:10" x14ac:dyDescent="0.2">
      <c r="A499" s="9"/>
      <c r="B499" s="12"/>
      <c r="C499" s="9"/>
      <c r="D499" s="12"/>
      <c r="E499" s="12"/>
      <c r="F499" s="12"/>
      <c r="G499" s="12"/>
      <c r="H499" s="12"/>
      <c r="I499" s="9"/>
      <c r="J499" s="9"/>
    </row>
    <row r="500" spans="1:10" x14ac:dyDescent="0.2">
      <c r="A500" s="9"/>
      <c r="B500" s="12"/>
      <c r="C500" s="9"/>
      <c r="D500" s="12"/>
      <c r="E500" s="12"/>
      <c r="F500" s="12"/>
      <c r="G500" s="12"/>
      <c r="H500" s="12"/>
      <c r="I500" s="9"/>
      <c r="J500" s="9"/>
    </row>
    <row r="501" spans="1:10" x14ac:dyDescent="0.2">
      <c r="A501" s="9"/>
      <c r="B501" s="12"/>
      <c r="C501" s="9"/>
      <c r="D501" s="12"/>
      <c r="E501" s="12"/>
      <c r="F501" s="12"/>
      <c r="G501" s="12"/>
      <c r="H501" s="12"/>
      <c r="I501" s="9"/>
      <c r="J501" s="9"/>
    </row>
    <row r="502" spans="1:10" x14ac:dyDescent="0.2">
      <c r="A502" s="9"/>
      <c r="B502" s="12"/>
      <c r="C502" s="9"/>
      <c r="D502" s="12"/>
      <c r="E502" s="12"/>
      <c r="F502" s="12"/>
      <c r="G502" s="12"/>
      <c r="H502" s="12"/>
      <c r="I502" s="9"/>
      <c r="J502" s="9"/>
    </row>
    <row r="503" spans="1:10" x14ac:dyDescent="0.2">
      <c r="A503" s="9"/>
      <c r="B503" s="12"/>
      <c r="C503" s="9"/>
      <c r="D503" s="12"/>
      <c r="E503" s="12"/>
      <c r="F503" s="12"/>
      <c r="G503" s="12"/>
      <c r="H503" s="12"/>
      <c r="I503" s="9"/>
      <c r="J503" s="9"/>
    </row>
    <row r="504" spans="1:10" x14ac:dyDescent="0.2">
      <c r="A504" s="9"/>
      <c r="B504" s="12"/>
      <c r="C504" s="9"/>
      <c r="D504" s="12"/>
      <c r="E504" s="12"/>
      <c r="F504" s="12"/>
      <c r="G504" s="12"/>
      <c r="H504" s="12"/>
      <c r="I504" s="9"/>
      <c r="J504" s="9"/>
    </row>
    <row r="505" spans="1:10" x14ac:dyDescent="0.2">
      <c r="A505" s="9"/>
      <c r="B505" s="12"/>
      <c r="C505" s="9"/>
      <c r="D505" s="12"/>
      <c r="E505" s="12"/>
      <c r="F505" s="12"/>
      <c r="G505" s="12"/>
      <c r="H505" s="12"/>
      <c r="I505" s="9"/>
      <c r="J505" s="9"/>
    </row>
    <row r="506" spans="1:10" x14ac:dyDescent="0.2">
      <c r="A506" s="9"/>
      <c r="B506" s="12"/>
      <c r="C506" s="9"/>
      <c r="D506" s="12"/>
      <c r="E506" s="12"/>
      <c r="F506" s="12"/>
      <c r="G506" s="12"/>
      <c r="H506" s="12"/>
      <c r="I506" s="9"/>
      <c r="J506" s="9"/>
    </row>
    <row r="507" spans="1:10" x14ac:dyDescent="0.2">
      <c r="A507" s="9"/>
      <c r="B507" s="12"/>
      <c r="C507" s="9"/>
      <c r="D507" s="12"/>
      <c r="E507" s="12"/>
      <c r="F507" s="12"/>
      <c r="G507" s="12"/>
      <c r="H507" s="12"/>
      <c r="I507" s="9"/>
      <c r="J507" s="9"/>
    </row>
    <row r="508" spans="1:10" x14ac:dyDescent="0.2">
      <c r="A508" s="9"/>
      <c r="B508" s="12"/>
      <c r="C508" s="9"/>
      <c r="D508" s="12"/>
      <c r="E508" s="12"/>
      <c r="F508" s="12"/>
      <c r="G508" s="12"/>
      <c r="H508" s="12"/>
      <c r="I508" s="9"/>
      <c r="J508" s="9"/>
    </row>
    <row r="509" spans="1:10" x14ac:dyDescent="0.2">
      <c r="A509" s="9"/>
      <c r="B509" s="12"/>
      <c r="C509" s="9"/>
      <c r="D509" s="12"/>
      <c r="E509" s="12"/>
      <c r="F509" s="12"/>
      <c r="G509" s="12"/>
      <c r="H509" s="12"/>
      <c r="I509" s="9"/>
      <c r="J509" s="9"/>
    </row>
    <row r="510" spans="1:10" x14ac:dyDescent="0.2">
      <c r="A510" s="9"/>
      <c r="B510" s="12"/>
      <c r="C510" s="9"/>
      <c r="D510" s="12"/>
      <c r="E510" s="12"/>
      <c r="F510" s="12"/>
      <c r="G510" s="12"/>
      <c r="H510" s="12"/>
      <c r="I510" s="9"/>
      <c r="J510" s="9"/>
    </row>
    <row r="511" spans="1:10" x14ac:dyDescent="0.2">
      <c r="A511" s="9"/>
      <c r="B511" s="12"/>
      <c r="C511" s="9"/>
      <c r="D511" s="12"/>
      <c r="E511" s="12"/>
      <c r="F511" s="12"/>
      <c r="G511" s="12"/>
      <c r="H511" s="12"/>
      <c r="I511" s="9"/>
      <c r="J511" s="9"/>
    </row>
    <row r="512" spans="1:10" x14ac:dyDescent="0.2">
      <c r="A512" s="9"/>
      <c r="B512" s="12"/>
      <c r="C512" s="9"/>
      <c r="D512" s="12"/>
      <c r="E512" s="12"/>
      <c r="F512" s="12"/>
      <c r="G512" s="12"/>
      <c r="H512" s="12"/>
      <c r="I512" s="9"/>
      <c r="J512" s="9"/>
    </row>
    <row r="513" spans="1:10" x14ac:dyDescent="0.2">
      <c r="A513" s="9"/>
      <c r="B513" s="12"/>
      <c r="C513" s="9"/>
      <c r="D513" s="12"/>
      <c r="E513" s="12"/>
      <c r="F513" s="12"/>
      <c r="G513" s="12"/>
      <c r="H513" s="12"/>
      <c r="I513" s="9"/>
      <c r="J513" s="9"/>
    </row>
    <row r="514" spans="1:10" x14ac:dyDescent="0.2">
      <c r="A514" s="9"/>
      <c r="B514" s="12"/>
      <c r="C514" s="9"/>
      <c r="D514" s="12"/>
      <c r="E514" s="12"/>
      <c r="F514" s="12"/>
      <c r="G514" s="12"/>
      <c r="H514" s="12"/>
      <c r="I514" s="9"/>
      <c r="J514" s="9"/>
    </row>
    <row r="515" spans="1:10" x14ac:dyDescent="0.2">
      <c r="A515" s="9"/>
      <c r="B515" s="12"/>
      <c r="C515" s="9"/>
      <c r="D515" s="12"/>
      <c r="E515" s="12"/>
      <c r="F515" s="12"/>
      <c r="G515" s="12"/>
      <c r="H515" s="12"/>
      <c r="I515" s="9"/>
      <c r="J515" s="9"/>
    </row>
    <row r="516" spans="1:10" x14ac:dyDescent="0.2">
      <c r="A516" s="9"/>
      <c r="B516" s="12"/>
      <c r="C516" s="9"/>
      <c r="D516" s="12"/>
      <c r="E516" s="12"/>
      <c r="F516" s="12"/>
      <c r="G516" s="12"/>
      <c r="H516" s="12"/>
      <c r="I516" s="9"/>
      <c r="J516" s="9"/>
    </row>
    <row r="517" spans="1:10" x14ac:dyDescent="0.2">
      <c r="A517" s="9"/>
      <c r="B517" s="12"/>
      <c r="C517" s="9"/>
      <c r="D517" s="12"/>
      <c r="E517" s="12"/>
      <c r="F517" s="12"/>
      <c r="G517" s="12"/>
      <c r="H517" s="12"/>
      <c r="I517" s="9"/>
      <c r="J517" s="9"/>
    </row>
    <row r="518" spans="1:10" x14ac:dyDescent="0.2">
      <c r="A518" s="9"/>
      <c r="B518" s="12"/>
      <c r="C518" s="9"/>
      <c r="D518" s="12"/>
      <c r="E518" s="12"/>
      <c r="F518" s="12"/>
      <c r="G518" s="12"/>
      <c r="H518" s="12"/>
      <c r="I518" s="9"/>
      <c r="J518" s="9"/>
    </row>
    <row r="519" spans="1:10" x14ac:dyDescent="0.2">
      <c r="A519" s="9"/>
      <c r="B519" s="12"/>
      <c r="C519" s="9"/>
      <c r="D519" s="12"/>
      <c r="E519" s="12"/>
      <c r="F519" s="12"/>
      <c r="G519" s="12"/>
      <c r="H519" s="12"/>
      <c r="I519" s="9"/>
      <c r="J519" s="9"/>
    </row>
    <row r="520" spans="1:10" x14ac:dyDescent="0.2">
      <c r="A520" s="9"/>
      <c r="B520" s="12"/>
      <c r="C520" s="9"/>
      <c r="D520" s="12"/>
      <c r="E520" s="12"/>
      <c r="F520" s="12"/>
      <c r="G520" s="12"/>
      <c r="H520" s="12"/>
      <c r="I520" s="9"/>
      <c r="J520" s="9"/>
    </row>
    <row r="521" spans="1:10" x14ac:dyDescent="0.2">
      <c r="A521" s="9"/>
      <c r="B521" s="12"/>
      <c r="C521" s="9"/>
      <c r="D521" s="12"/>
      <c r="E521" s="12"/>
      <c r="F521" s="12"/>
      <c r="G521" s="12"/>
      <c r="H521" s="12"/>
      <c r="I521" s="9"/>
      <c r="J521" s="9"/>
    </row>
    <row r="522" spans="1:10" x14ac:dyDescent="0.2">
      <c r="A522" s="9"/>
      <c r="B522" s="12"/>
      <c r="C522" s="9"/>
      <c r="D522" s="12"/>
      <c r="E522" s="12"/>
      <c r="F522" s="12"/>
      <c r="G522" s="12"/>
      <c r="H522" s="12"/>
      <c r="I522" s="9"/>
      <c r="J522" s="9"/>
    </row>
    <row r="523" spans="1:10" x14ac:dyDescent="0.2">
      <c r="A523" s="9"/>
      <c r="B523" s="12"/>
      <c r="C523" s="9"/>
      <c r="D523" s="12"/>
      <c r="E523" s="12"/>
      <c r="F523" s="12"/>
      <c r="G523" s="12"/>
      <c r="H523" s="12"/>
      <c r="I523" s="9"/>
      <c r="J523" s="9"/>
    </row>
    <row r="524" spans="1:10" x14ac:dyDescent="0.2">
      <c r="A524" s="9"/>
      <c r="B524" s="12"/>
      <c r="C524" s="9"/>
      <c r="D524" s="12"/>
      <c r="E524" s="12"/>
      <c r="F524" s="12"/>
      <c r="G524" s="12"/>
      <c r="H524" s="12"/>
      <c r="I524" s="9"/>
      <c r="J524" s="9"/>
    </row>
    <row r="525" spans="1:10" x14ac:dyDescent="0.2">
      <c r="A525" s="9"/>
      <c r="B525" s="12"/>
      <c r="C525" s="9"/>
      <c r="D525" s="12"/>
      <c r="E525" s="12"/>
      <c r="F525" s="12"/>
      <c r="G525" s="12"/>
      <c r="H525" s="12"/>
      <c r="I525" s="9"/>
      <c r="J525" s="9"/>
    </row>
    <row r="526" spans="1:10" x14ac:dyDescent="0.2">
      <c r="A526" s="9"/>
      <c r="B526" s="12"/>
      <c r="C526" s="9"/>
      <c r="D526" s="12"/>
      <c r="E526" s="12"/>
      <c r="F526" s="12"/>
      <c r="G526" s="12"/>
      <c r="H526" s="12"/>
      <c r="I526" s="9"/>
      <c r="J526" s="9"/>
    </row>
    <row r="527" spans="1:10" x14ac:dyDescent="0.2">
      <c r="A527" s="9"/>
      <c r="B527" s="12"/>
      <c r="C527" s="9"/>
      <c r="D527" s="12"/>
      <c r="E527" s="12"/>
      <c r="F527" s="12"/>
      <c r="G527" s="12"/>
      <c r="H527" s="12"/>
      <c r="I527" s="9"/>
      <c r="J527" s="9"/>
    </row>
    <row r="528" spans="1:10" x14ac:dyDescent="0.2">
      <c r="A528" s="9"/>
      <c r="B528" s="12"/>
      <c r="C528" s="9"/>
      <c r="D528" s="12"/>
      <c r="E528" s="12"/>
      <c r="F528" s="12"/>
      <c r="G528" s="12"/>
      <c r="H528" s="12"/>
      <c r="I528" s="9"/>
      <c r="J528" s="9"/>
    </row>
    <row r="529" spans="1:10" x14ac:dyDescent="0.2">
      <c r="A529" s="9"/>
      <c r="B529" s="12"/>
      <c r="C529" s="9"/>
      <c r="D529" s="12"/>
      <c r="E529" s="12"/>
      <c r="F529" s="12"/>
      <c r="G529" s="12"/>
      <c r="H529" s="12"/>
      <c r="I529" s="9"/>
      <c r="J529" s="9"/>
    </row>
    <row r="530" spans="1:10" x14ac:dyDescent="0.2">
      <c r="A530" s="9"/>
      <c r="B530" s="12"/>
      <c r="C530" s="9"/>
      <c r="D530" s="12"/>
      <c r="E530" s="12"/>
      <c r="F530" s="12"/>
      <c r="G530" s="12"/>
      <c r="H530" s="12"/>
      <c r="I530" s="9"/>
      <c r="J530" s="9"/>
    </row>
    <row r="531" spans="1:10" x14ac:dyDescent="0.2">
      <c r="A531" s="9"/>
      <c r="B531" s="12"/>
      <c r="C531" s="9"/>
      <c r="D531" s="12"/>
      <c r="E531" s="12"/>
      <c r="F531" s="12"/>
      <c r="G531" s="12"/>
      <c r="H531" s="12"/>
      <c r="I531" s="9"/>
      <c r="J531" s="9"/>
    </row>
    <row r="532" spans="1:10" x14ac:dyDescent="0.2">
      <c r="A532" s="9"/>
      <c r="B532" s="12"/>
      <c r="C532" s="9"/>
      <c r="D532" s="12"/>
      <c r="E532" s="12"/>
      <c r="F532" s="12"/>
      <c r="G532" s="12"/>
      <c r="H532" s="12"/>
      <c r="I532" s="9"/>
      <c r="J532" s="9"/>
    </row>
    <row r="533" spans="1:10" x14ac:dyDescent="0.2">
      <c r="A533" s="9"/>
      <c r="B533" s="12"/>
      <c r="C533" s="9"/>
      <c r="D533" s="12"/>
      <c r="E533" s="12"/>
      <c r="F533" s="12"/>
      <c r="G533" s="12"/>
      <c r="H533" s="12"/>
      <c r="I533" s="9"/>
      <c r="J533" s="9"/>
    </row>
    <row r="534" spans="1:10" x14ac:dyDescent="0.2">
      <c r="A534" s="9"/>
      <c r="B534" s="12"/>
      <c r="C534" s="9"/>
      <c r="D534" s="12"/>
      <c r="E534" s="12"/>
      <c r="F534" s="12"/>
      <c r="G534" s="12"/>
      <c r="H534" s="12"/>
      <c r="I534" s="9"/>
      <c r="J534" s="9"/>
    </row>
    <row r="535" spans="1:10" x14ac:dyDescent="0.2">
      <c r="A535" s="9"/>
      <c r="B535" s="12"/>
      <c r="C535" s="9"/>
      <c r="D535" s="12"/>
      <c r="E535" s="12"/>
      <c r="F535" s="12"/>
      <c r="G535" s="12"/>
      <c r="H535" s="12"/>
      <c r="I535" s="9"/>
      <c r="J535" s="9"/>
    </row>
    <row r="536" spans="1:10" x14ac:dyDescent="0.2">
      <c r="A536" s="9"/>
      <c r="B536" s="12"/>
      <c r="C536" s="9"/>
      <c r="D536" s="12"/>
      <c r="E536" s="12"/>
      <c r="F536" s="12"/>
      <c r="G536" s="12"/>
      <c r="H536" s="12"/>
      <c r="I536" s="9"/>
      <c r="J536" s="9"/>
    </row>
    <row r="537" spans="1:10" x14ac:dyDescent="0.2">
      <c r="A537" s="9"/>
      <c r="B537" s="12"/>
      <c r="C537" s="9"/>
      <c r="D537" s="12"/>
      <c r="E537" s="12"/>
      <c r="F537" s="12"/>
      <c r="G537" s="12"/>
      <c r="H537" s="12"/>
      <c r="I537" s="9"/>
      <c r="J537" s="9"/>
    </row>
    <row r="538" spans="1:10" x14ac:dyDescent="0.2">
      <c r="A538" s="9"/>
      <c r="B538" s="12"/>
      <c r="C538" s="9"/>
      <c r="D538" s="12"/>
      <c r="E538" s="12"/>
      <c r="F538" s="12"/>
      <c r="G538" s="12"/>
      <c r="H538" s="12"/>
      <c r="I538" s="9"/>
      <c r="J538" s="9"/>
    </row>
    <row r="539" spans="1:10" x14ac:dyDescent="0.2">
      <c r="A539" s="9"/>
      <c r="B539" s="12"/>
      <c r="C539" s="9"/>
      <c r="D539" s="12"/>
      <c r="E539" s="12"/>
      <c r="F539" s="12"/>
      <c r="G539" s="12"/>
      <c r="H539" s="12"/>
      <c r="I539" s="9"/>
      <c r="J539" s="9"/>
    </row>
    <row r="540" spans="1:10" x14ac:dyDescent="0.2">
      <c r="A540" s="9"/>
      <c r="B540" s="12"/>
      <c r="C540" s="9"/>
      <c r="D540" s="12"/>
      <c r="E540" s="12"/>
      <c r="F540" s="12"/>
      <c r="G540" s="12"/>
      <c r="H540" s="12"/>
      <c r="I540" s="9"/>
      <c r="J540" s="9"/>
    </row>
    <row r="541" spans="1:10" x14ac:dyDescent="0.2">
      <c r="A541" s="9"/>
      <c r="B541" s="12"/>
      <c r="C541" s="9"/>
      <c r="D541" s="12"/>
      <c r="E541" s="12"/>
      <c r="F541" s="12"/>
      <c r="G541" s="12"/>
      <c r="H541" s="12"/>
      <c r="I541" s="9"/>
      <c r="J541" s="9"/>
    </row>
    <row r="542" spans="1:10" x14ac:dyDescent="0.2">
      <c r="A542" s="9"/>
      <c r="B542" s="12"/>
      <c r="C542" s="9"/>
      <c r="D542" s="12"/>
      <c r="E542" s="12"/>
      <c r="F542" s="12"/>
      <c r="G542" s="12"/>
      <c r="H542" s="12"/>
      <c r="I542" s="9"/>
      <c r="J542" s="9"/>
    </row>
    <row r="543" spans="1:10" x14ac:dyDescent="0.2">
      <c r="A543" s="9"/>
      <c r="B543" s="12"/>
      <c r="C543" s="9"/>
      <c r="D543" s="12"/>
      <c r="E543" s="12"/>
      <c r="F543" s="12"/>
      <c r="G543" s="12"/>
      <c r="H543" s="12"/>
      <c r="I543" s="9"/>
      <c r="J543" s="9"/>
    </row>
    <row r="544" spans="1:10" x14ac:dyDescent="0.2">
      <c r="A544" s="9"/>
      <c r="B544" s="12"/>
      <c r="C544" s="9"/>
      <c r="D544" s="12"/>
      <c r="E544" s="12"/>
      <c r="F544" s="12"/>
      <c r="G544" s="12"/>
      <c r="H544" s="12"/>
      <c r="I544" s="9"/>
      <c r="J544" s="9"/>
    </row>
    <row r="545" spans="1:10" x14ac:dyDescent="0.2">
      <c r="A545" s="9"/>
      <c r="B545" s="12"/>
      <c r="C545" s="9"/>
      <c r="D545" s="12"/>
      <c r="E545" s="12"/>
      <c r="F545" s="12"/>
      <c r="G545" s="12"/>
      <c r="H545" s="12"/>
      <c r="I545" s="9"/>
      <c r="J545" s="9"/>
    </row>
    <row r="546" spans="1:10" x14ac:dyDescent="0.2">
      <c r="A546" s="9"/>
      <c r="B546" s="12"/>
      <c r="C546" s="9"/>
      <c r="D546" s="12"/>
      <c r="E546" s="12"/>
      <c r="F546" s="12"/>
      <c r="G546" s="12"/>
      <c r="H546" s="12"/>
      <c r="I546" s="9"/>
      <c r="J546" s="9"/>
    </row>
    <row r="547" spans="1:10" x14ac:dyDescent="0.2">
      <c r="A547" s="9"/>
      <c r="B547" s="12"/>
      <c r="C547" s="9"/>
      <c r="D547" s="12"/>
      <c r="E547" s="12"/>
      <c r="F547" s="12"/>
      <c r="G547" s="12"/>
      <c r="H547" s="12"/>
      <c r="I547" s="9"/>
      <c r="J547" s="9"/>
    </row>
    <row r="548" spans="1:10" x14ac:dyDescent="0.2">
      <c r="A548" s="9"/>
      <c r="B548" s="12"/>
      <c r="C548" s="9"/>
      <c r="D548" s="12"/>
      <c r="E548" s="12"/>
      <c r="F548" s="12"/>
      <c r="G548" s="12"/>
      <c r="H548" s="12"/>
      <c r="I548" s="9"/>
      <c r="J548" s="9"/>
    </row>
    <row r="549" spans="1:10" x14ac:dyDescent="0.2">
      <c r="A549" s="9"/>
      <c r="B549" s="12"/>
      <c r="C549" s="9"/>
      <c r="D549" s="12"/>
      <c r="E549" s="12"/>
      <c r="F549" s="12"/>
      <c r="G549" s="12"/>
      <c r="H549" s="12"/>
      <c r="I549" s="9"/>
      <c r="J549" s="9"/>
    </row>
    <row r="550" spans="1:10" x14ac:dyDescent="0.2">
      <c r="A550" s="9"/>
      <c r="B550" s="12"/>
      <c r="C550" s="9"/>
      <c r="D550" s="12"/>
      <c r="E550" s="12"/>
      <c r="F550" s="12"/>
      <c r="G550" s="12"/>
      <c r="H550" s="12"/>
      <c r="I550" s="9"/>
      <c r="J550" s="9"/>
    </row>
    <row r="551" spans="1:10" x14ac:dyDescent="0.2">
      <c r="A551" s="9"/>
      <c r="B551" s="12"/>
      <c r="C551" s="9"/>
      <c r="D551" s="12"/>
      <c r="E551" s="12"/>
      <c r="F551" s="12"/>
      <c r="G551" s="12"/>
      <c r="H551" s="12"/>
      <c r="I551" s="9"/>
      <c r="J551" s="9"/>
    </row>
    <row r="552" spans="1:10" x14ac:dyDescent="0.2">
      <c r="A552" s="9"/>
      <c r="B552" s="12"/>
      <c r="C552" s="9"/>
      <c r="D552" s="12"/>
      <c r="E552" s="12"/>
      <c r="F552" s="12"/>
      <c r="G552" s="12"/>
      <c r="H552" s="12"/>
      <c r="I552" s="9"/>
      <c r="J552" s="9"/>
    </row>
    <row r="553" spans="1:10" x14ac:dyDescent="0.2">
      <c r="A553" s="9"/>
      <c r="B553" s="12"/>
      <c r="C553" s="9"/>
      <c r="D553" s="12"/>
      <c r="E553" s="12"/>
      <c r="F553" s="12"/>
      <c r="G553" s="12"/>
      <c r="H553" s="12"/>
      <c r="I553" s="9"/>
      <c r="J553" s="9"/>
    </row>
    <row r="554" spans="1:10" x14ac:dyDescent="0.2">
      <c r="A554" s="9"/>
      <c r="B554" s="12"/>
      <c r="C554" s="9"/>
      <c r="D554" s="12"/>
      <c r="E554" s="12"/>
      <c r="F554" s="12"/>
      <c r="G554" s="12"/>
      <c r="H554" s="12"/>
      <c r="I554" s="9"/>
      <c r="J554" s="9"/>
    </row>
    <row r="555" spans="1:10" x14ac:dyDescent="0.2">
      <c r="A555" s="9"/>
      <c r="B555" s="12"/>
      <c r="C555" s="9"/>
      <c r="D555" s="12"/>
      <c r="E555" s="12"/>
      <c r="F555" s="12"/>
      <c r="G555" s="12"/>
      <c r="H555" s="12"/>
      <c r="I555" s="9"/>
      <c r="J555" s="9"/>
    </row>
    <row r="556" spans="1:10" x14ac:dyDescent="0.2">
      <c r="A556" s="9"/>
      <c r="B556" s="12"/>
      <c r="C556" s="9"/>
      <c r="D556" s="12"/>
      <c r="E556" s="12"/>
      <c r="F556" s="12"/>
      <c r="G556" s="12"/>
      <c r="H556" s="12"/>
      <c r="I556" s="9"/>
      <c r="J556" s="9"/>
    </row>
    <row r="557" spans="1:10" x14ac:dyDescent="0.2">
      <c r="A557" s="9"/>
      <c r="B557" s="12"/>
      <c r="C557" s="9"/>
      <c r="D557" s="12"/>
      <c r="E557" s="12"/>
      <c r="F557" s="12"/>
      <c r="G557" s="12"/>
      <c r="H557" s="12"/>
      <c r="I557" s="9"/>
      <c r="J557" s="9"/>
    </row>
    <row r="558" spans="1:10" x14ac:dyDescent="0.2">
      <c r="A558" s="9"/>
      <c r="B558" s="12"/>
      <c r="C558" s="9"/>
      <c r="D558" s="12"/>
      <c r="E558" s="12"/>
      <c r="F558" s="12"/>
      <c r="G558" s="12"/>
      <c r="H558" s="12"/>
      <c r="I558" s="9"/>
      <c r="J558" s="9"/>
    </row>
    <row r="559" spans="1:10" x14ac:dyDescent="0.2">
      <c r="A559" s="9"/>
      <c r="B559" s="12"/>
      <c r="C559" s="9"/>
      <c r="D559" s="12"/>
      <c r="E559" s="12"/>
      <c r="F559" s="12"/>
      <c r="G559" s="12"/>
      <c r="H559" s="12"/>
      <c r="I559" s="9"/>
      <c r="J559" s="9"/>
    </row>
    <row r="560" spans="1:10" x14ac:dyDescent="0.2">
      <c r="A560" s="9"/>
      <c r="B560" s="12"/>
      <c r="C560" s="9"/>
      <c r="D560" s="12"/>
      <c r="E560" s="12"/>
      <c r="F560" s="12"/>
      <c r="G560" s="12"/>
      <c r="H560" s="12"/>
      <c r="I560" s="9"/>
      <c r="J560" s="9"/>
    </row>
    <row r="561" spans="1:10" x14ac:dyDescent="0.2">
      <c r="A561" s="9"/>
      <c r="B561" s="12"/>
      <c r="C561" s="9"/>
      <c r="D561" s="12"/>
      <c r="E561" s="12"/>
      <c r="F561" s="12"/>
      <c r="G561" s="12"/>
      <c r="H561" s="12"/>
      <c r="I561" s="9"/>
      <c r="J561" s="9"/>
    </row>
    <row r="562" spans="1:10" x14ac:dyDescent="0.2">
      <c r="A562" s="9"/>
      <c r="B562" s="12"/>
      <c r="C562" s="9"/>
      <c r="D562" s="12"/>
      <c r="E562" s="12"/>
      <c r="F562" s="12"/>
      <c r="G562" s="12"/>
      <c r="H562" s="12"/>
      <c r="I562" s="9"/>
      <c r="J562" s="9"/>
    </row>
    <row r="563" spans="1:10" x14ac:dyDescent="0.2">
      <c r="A563" s="9"/>
      <c r="B563" s="12"/>
      <c r="C563" s="9"/>
      <c r="D563" s="12"/>
      <c r="E563" s="12"/>
      <c r="F563" s="12"/>
      <c r="G563" s="12"/>
      <c r="H563" s="12"/>
      <c r="I563" s="9"/>
      <c r="J563" s="9"/>
    </row>
    <row r="564" spans="1:10" x14ac:dyDescent="0.2">
      <c r="A564" s="9"/>
      <c r="B564" s="12"/>
      <c r="C564" s="9"/>
      <c r="D564" s="12"/>
      <c r="E564" s="12"/>
      <c r="F564" s="12"/>
      <c r="G564" s="12"/>
      <c r="H564" s="12"/>
      <c r="I564" s="9"/>
      <c r="J564" s="9"/>
    </row>
    <row r="565" spans="1:10" x14ac:dyDescent="0.2">
      <c r="A565" s="9"/>
      <c r="B565" s="12"/>
      <c r="C565" s="9"/>
      <c r="D565" s="12"/>
      <c r="E565" s="12"/>
      <c r="F565" s="12"/>
      <c r="G565" s="12"/>
      <c r="H565" s="12"/>
      <c r="I565" s="9"/>
      <c r="J565" s="9"/>
    </row>
    <row r="566" spans="1:10" x14ac:dyDescent="0.2">
      <c r="A566" s="9"/>
      <c r="B566" s="12"/>
      <c r="C566" s="9"/>
      <c r="D566" s="12"/>
      <c r="E566" s="12"/>
      <c r="F566" s="12"/>
      <c r="G566" s="12"/>
      <c r="H566" s="12"/>
      <c r="I566" s="9"/>
      <c r="J566" s="9"/>
    </row>
    <row r="567" spans="1:10" x14ac:dyDescent="0.2">
      <c r="A567" s="9"/>
      <c r="B567" s="12"/>
      <c r="C567" s="9"/>
      <c r="D567" s="12"/>
      <c r="E567" s="12"/>
      <c r="F567" s="12"/>
      <c r="G567" s="12"/>
      <c r="H567" s="12"/>
      <c r="I567" s="9"/>
      <c r="J567" s="9"/>
    </row>
    <row r="568" spans="1:10" x14ac:dyDescent="0.2">
      <c r="A568" s="9"/>
      <c r="B568" s="12"/>
      <c r="C568" s="9"/>
      <c r="D568" s="12"/>
      <c r="E568" s="12"/>
      <c r="F568" s="12"/>
      <c r="G568" s="12"/>
      <c r="H568" s="12"/>
      <c r="I568" s="9"/>
      <c r="J568" s="9"/>
    </row>
    <row r="569" spans="1:10" x14ac:dyDescent="0.2">
      <c r="A569" s="9"/>
      <c r="B569" s="12"/>
      <c r="C569" s="9"/>
      <c r="D569" s="12"/>
      <c r="E569" s="12"/>
      <c r="F569" s="12"/>
      <c r="G569" s="12"/>
      <c r="H569" s="12"/>
      <c r="I569" s="9"/>
      <c r="J569" s="9"/>
    </row>
    <row r="570" spans="1:10" x14ac:dyDescent="0.2">
      <c r="A570" s="9"/>
      <c r="B570" s="12"/>
      <c r="C570" s="9"/>
      <c r="D570" s="12"/>
      <c r="E570" s="12"/>
      <c r="F570" s="12"/>
      <c r="G570" s="12"/>
      <c r="H570" s="12"/>
      <c r="I570" s="9"/>
      <c r="J570" s="9"/>
    </row>
    <row r="571" spans="1:10" x14ac:dyDescent="0.2">
      <c r="A571" s="9"/>
      <c r="B571" s="12"/>
      <c r="C571" s="9"/>
      <c r="D571" s="12"/>
      <c r="E571" s="12"/>
      <c r="F571" s="12"/>
      <c r="G571" s="12"/>
      <c r="H571" s="12"/>
      <c r="I571" s="9"/>
      <c r="J571" s="9"/>
    </row>
    <row r="572" spans="1:10" x14ac:dyDescent="0.2">
      <c r="A572" s="9"/>
      <c r="B572" s="12"/>
      <c r="C572" s="9"/>
      <c r="D572" s="12"/>
      <c r="E572" s="12"/>
      <c r="F572" s="12"/>
      <c r="G572" s="12"/>
      <c r="H572" s="12"/>
      <c r="I572" s="9"/>
      <c r="J572" s="9"/>
    </row>
    <row r="573" spans="1:10" x14ac:dyDescent="0.2">
      <c r="A573" s="9"/>
      <c r="B573" s="12"/>
      <c r="C573" s="9"/>
      <c r="D573" s="12"/>
      <c r="E573" s="12"/>
      <c r="F573" s="12"/>
      <c r="G573" s="12"/>
      <c r="H573" s="12"/>
      <c r="I573" s="9"/>
      <c r="J573" s="9"/>
    </row>
    <row r="574" spans="1:10" x14ac:dyDescent="0.2">
      <c r="A574" s="9"/>
      <c r="B574" s="12"/>
      <c r="C574" s="9"/>
      <c r="D574" s="12"/>
      <c r="E574" s="12"/>
      <c r="F574" s="12"/>
      <c r="G574" s="12"/>
      <c r="H574" s="12"/>
      <c r="I574" s="9"/>
      <c r="J574" s="9"/>
    </row>
    <row r="575" spans="1:10" x14ac:dyDescent="0.2">
      <c r="A575" s="9"/>
      <c r="B575" s="12"/>
      <c r="C575" s="9"/>
      <c r="D575" s="12"/>
      <c r="E575" s="12"/>
      <c r="F575" s="12"/>
      <c r="G575" s="12"/>
      <c r="H575" s="12"/>
      <c r="I575" s="9"/>
      <c r="J575" s="9"/>
    </row>
    <row r="576" spans="1:10" x14ac:dyDescent="0.2">
      <c r="A576" s="9"/>
      <c r="B576" s="12"/>
      <c r="C576" s="9"/>
      <c r="D576" s="12"/>
      <c r="E576" s="12"/>
      <c r="F576" s="12"/>
      <c r="G576" s="12"/>
      <c r="H576" s="12"/>
      <c r="I576" s="9"/>
      <c r="J576" s="9"/>
    </row>
    <row r="577" spans="1:10" x14ac:dyDescent="0.2">
      <c r="A577" s="9"/>
      <c r="B577" s="12"/>
      <c r="C577" s="9"/>
      <c r="D577" s="12"/>
      <c r="E577" s="12"/>
      <c r="F577" s="12"/>
      <c r="G577" s="12"/>
      <c r="H577" s="12"/>
      <c r="I577" s="9"/>
      <c r="J577" s="9"/>
    </row>
    <row r="578" spans="1:10" x14ac:dyDescent="0.2">
      <c r="A578" s="9"/>
      <c r="B578" s="12"/>
      <c r="C578" s="9"/>
      <c r="D578" s="12"/>
      <c r="E578" s="12"/>
      <c r="F578" s="12"/>
      <c r="G578" s="12"/>
      <c r="H578" s="12"/>
      <c r="I578" s="9"/>
      <c r="J578" s="9"/>
    </row>
    <row r="579" spans="1:10" x14ac:dyDescent="0.2">
      <c r="A579" s="9"/>
      <c r="B579" s="12"/>
      <c r="C579" s="9"/>
      <c r="D579" s="12"/>
      <c r="E579" s="12"/>
      <c r="F579" s="12"/>
      <c r="G579" s="12"/>
      <c r="H579" s="12"/>
      <c r="I579" s="9"/>
      <c r="J579" s="9"/>
    </row>
    <row r="580" spans="1:10" x14ac:dyDescent="0.2">
      <c r="A580" s="9"/>
      <c r="B580" s="12"/>
      <c r="C580" s="9"/>
      <c r="D580" s="12"/>
      <c r="E580" s="12"/>
      <c r="F580" s="12"/>
      <c r="G580" s="12"/>
      <c r="H580" s="12"/>
      <c r="I580" s="9"/>
      <c r="J580" s="9"/>
    </row>
    <row r="581" spans="1:10" x14ac:dyDescent="0.2">
      <c r="A581" s="9"/>
      <c r="B581" s="12"/>
      <c r="C581" s="9"/>
      <c r="D581" s="12"/>
      <c r="E581" s="12"/>
      <c r="F581" s="12"/>
      <c r="G581" s="12"/>
      <c r="H581" s="12"/>
      <c r="I581" s="9"/>
      <c r="J581" s="9"/>
    </row>
    <row r="582" spans="1:10" x14ac:dyDescent="0.2">
      <c r="A582" s="9"/>
      <c r="B582" s="12"/>
      <c r="C582" s="9"/>
      <c r="D582" s="12"/>
      <c r="E582" s="12"/>
      <c r="F582" s="12"/>
      <c r="G582" s="12"/>
      <c r="H582" s="12"/>
      <c r="I582" s="9"/>
      <c r="J582" s="9"/>
    </row>
    <row r="583" spans="1:10" x14ac:dyDescent="0.2">
      <c r="A583" s="9"/>
      <c r="B583" s="12"/>
      <c r="C583" s="9"/>
      <c r="D583" s="12"/>
      <c r="E583" s="12"/>
      <c r="F583" s="12"/>
      <c r="G583" s="12"/>
      <c r="H583" s="12"/>
      <c r="I583" s="9"/>
      <c r="J583" s="9"/>
    </row>
    <row r="584" spans="1:10" x14ac:dyDescent="0.2">
      <c r="A584" s="9"/>
      <c r="B584" s="12"/>
      <c r="C584" s="9"/>
      <c r="D584" s="12"/>
      <c r="E584" s="12"/>
      <c r="F584" s="12"/>
      <c r="G584" s="12"/>
      <c r="H584" s="12"/>
      <c r="I584" s="9"/>
      <c r="J584" s="9"/>
    </row>
    <row r="585" spans="1:10" x14ac:dyDescent="0.2">
      <c r="A585" s="9"/>
      <c r="B585" s="12"/>
      <c r="C585" s="9"/>
      <c r="D585" s="12"/>
      <c r="E585" s="12"/>
      <c r="F585" s="12"/>
      <c r="G585" s="12"/>
      <c r="H585" s="12"/>
      <c r="I585" s="9"/>
      <c r="J585" s="9"/>
    </row>
    <row r="586" spans="1:10" x14ac:dyDescent="0.2">
      <c r="A586" s="9"/>
      <c r="B586" s="12"/>
      <c r="C586" s="9"/>
      <c r="D586" s="12"/>
      <c r="E586" s="12"/>
      <c r="F586" s="12"/>
      <c r="G586" s="12"/>
      <c r="H586" s="12"/>
      <c r="I586" s="9"/>
      <c r="J586" s="9"/>
    </row>
    <row r="587" spans="1:10" x14ac:dyDescent="0.2">
      <c r="A587" s="9"/>
      <c r="B587" s="12"/>
      <c r="C587" s="9"/>
      <c r="D587" s="12"/>
      <c r="E587" s="12"/>
      <c r="F587" s="12"/>
      <c r="G587" s="12"/>
      <c r="H587" s="12"/>
      <c r="I587" s="9"/>
      <c r="J587" s="9"/>
    </row>
    <row r="588" spans="1:10" x14ac:dyDescent="0.2">
      <c r="A588" s="9"/>
      <c r="B588" s="12"/>
      <c r="C588" s="9"/>
      <c r="D588" s="12"/>
      <c r="E588" s="12"/>
      <c r="F588" s="12"/>
      <c r="G588" s="12"/>
      <c r="H588" s="12"/>
      <c r="I588" s="9"/>
      <c r="J588" s="9"/>
    </row>
    <row r="589" spans="1:10" x14ac:dyDescent="0.2">
      <c r="A589" s="9"/>
      <c r="B589" s="12"/>
      <c r="C589" s="9"/>
      <c r="D589" s="12"/>
      <c r="E589" s="12"/>
      <c r="F589" s="12"/>
      <c r="G589" s="12"/>
      <c r="H589" s="12"/>
      <c r="I589" s="9"/>
      <c r="J589" s="9"/>
    </row>
    <row r="590" spans="1:10" x14ac:dyDescent="0.2">
      <c r="A590" s="9"/>
      <c r="B590" s="12"/>
      <c r="C590" s="9"/>
      <c r="D590" s="12"/>
      <c r="E590" s="12"/>
      <c r="F590" s="12"/>
      <c r="G590" s="12"/>
      <c r="H590" s="12"/>
      <c r="I590" s="9"/>
      <c r="J590" s="9"/>
    </row>
    <row r="591" spans="1:10" x14ac:dyDescent="0.2">
      <c r="A591" s="9"/>
      <c r="B591" s="12"/>
      <c r="C591" s="9"/>
      <c r="D591" s="12"/>
      <c r="E591" s="12"/>
      <c r="F591" s="12"/>
      <c r="G591" s="12"/>
      <c r="H591" s="12"/>
      <c r="I591" s="9"/>
      <c r="J591" s="9"/>
    </row>
    <row r="592" spans="1:10" x14ac:dyDescent="0.2">
      <c r="A592" s="9"/>
      <c r="B592" s="12"/>
      <c r="C592" s="9"/>
      <c r="D592" s="12"/>
      <c r="E592" s="12"/>
      <c r="F592" s="12"/>
      <c r="G592" s="12"/>
      <c r="H592" s="12"/>
      <c r="I592" s="9"/>
      <c r="J592" s="9"/>
    </row>
    <row r="593" spans="1:10" x14ac:dyDescent="0.2">
      <c r="A593" s="9"/>
      <c r="B593" s="12"/>
      <c r="C593" s="9"/>
      <c r="D593" s="12"/>
      <c r="E593" s="12"/>
      <c r="F593" s="12"/>
      <c r="G593" s="12"/>
      <c r="H593" s="12"/>
      <c r="I593" s="9"/>
      <c r="J593" s="9"/>
    </row>
    <row r="594" spans="1:10" x14ac:dyDescent="0.2">
      <c r="A594" s="9"/>
      <c r="B594" s="12"/>
      <c r="C594" s="9"/>
      <c r="D594" s="12"/>
      <c r="E594" s="12"/>
      <c r="F594" s="12"/>
      <c r="G594" s="12"/>
      <c r="H594" s="12"/>
      <c r="I594" s="9"/>
      <c r="J594" s="9"/>
    </row>
    <row r="595" spans="1:10" x14ac:dyDescent="0.2">
      <c r="A595" s="9"/>
      <c r="B595" s="12"/>
      <c r="C595" s="9"/>
      <c r="D595" s="12"/>
      <c r="E595" s="12"/>
      <c r="F595" s="12"/>
      <c r="G595" s="12"/>
      <c r="H595" s="12"/>
      <c r="I595" s="9"/>
      <c r="J595" s="9"/>
    </row>
    <row r="596" spans="1:10" x14ac:dyDescent="0.2">
      <c r="A596" s="9"/>
      <c r="B596" s="12"/>
      <c r="C596" s="9"/>
      <c r="D596" s="12"/>
      <c r="E596" s="12"/>
      <c r="F596" s="12"/>
      <c r="G596" s="12"/>
      <c r="H596" s="12"/>
      <c r="I596" s="9"/>
      <c r="J596" s="9"/>
    </row>
    <row r="597" spans="1:10" x14ac:dyDescent="0.2">
      <c r="A597" s="9"/>
      <c r="B597" s="12"/>
      <c r="C597" s="9"/>
      <c r="D597" s="12"/>
      <c r="E597" s="12"/>
      <c r="F597" s="12"/>
      <c r="G597" s="12"/>
      <c r="H597" s="12"/>
      <c r="I597" s="9"/>
      <c r="J597" s="9"/>
    </row>
    <row r="598" spans="1:10" x14ac:dyDescent="0.2">
      <c r="A598" s="9"/>
      <c r="B598" s="12"/>
      <c r="C598" s="9"/>
      <c r="D598" s="12"/>
      <c r="E598" s="12"/>
      <c r="F598" s="12"/>
      <c r="G598" s="12"/>
      <c r="H598" s="12"/>
      <c r="I598" s="9"/>
      <c r="J598" s="9"/>
    </row>
    <row r="599" spans="1:10" x14ac:dyDescent="0.2">
      <c r="A599" s="9"/>
      <c r="B599" s="12"/>
      <c r="C599" s="9"/>
      <c r="D599" s="12"/>
      <c r="E599" s="12"/>
      <c r="F599" s="12"/>
      <c r="G599" s="12"/>
      <c r="H599" s="12"/>
      <c r="I599" s="9"/>
      <c r="J599" s="9"/>
    </row>
    <row r="600" spans="1:10" x14ac:dyDescent="0.2">
      <c r="A600" s="9"/>
      <c r="B600" s="12"/>
      <c r="C600" s="9"/>
      <c r="D600" s="12"/>
      <c r="E600" s="12"/>
      <c r="F600" s="12"/>
      <c r="G600" s="12"/>
      <c r="H600" s="12"/>
      <c r="I600" s="9"/>
      <c r="J600" s="9"/>
    </row>
    <row r="601" spans="1:10" x14ac:dyDescent="0.2">
      <c r="A601" s="9"/>
      <c r="B601" s="12"/>
      <c r="C601" s="9"/>
      <c r="D601" s="12"/>
      <c r="E601" s="12"/>
      <c r="F601" s="12"/>
      <c r="G601" s="12"/>
      <c r="H601" s="12"/>
      <c r="I601" s="9"/>
      <c r="J601" s="9"/>
    </row>
    <row r="602" spans="1:10" x14ac:dyDescent="0.2">
      <c r="A602" s="9"/>
      <c r="B602" s="12"/>
      <c r="C602" s="9"/>
      <c r="D602" s="12"/>
      <c r="E602" s="12"/>
      <c r="F602" s="12"/>
      <c r="G602" s="12"/>
      <c r="H602" s="12"/>
      <c r="I602" s="9"/>
      <c r="J602" s="9"/>
    </row>
    <row r="603" spans="1:10" x14ac:dyDescent="0.2">
      <c r="A603" s="9"/>
      <c r="B603" s="12"/>
      <c r="C603" s="9"/>
      <c r="D603" s="12"/>
      <c r="E603" s="12"/>
      <c r="F603" s="12"/>
      <c r="G603" s="12"/>
      <c r="H603" s="12"/>
      <c r="I603" s="9"/>
      <c r="J603" s="9"/>
    </row>
    <row r="604" spans="1:10" x14ac:dyDescent="0.2">
      <c r="A604" s="9"/>
      <c r="B604" s="12"/>
      <c r="C604" s="9"/>
      <c r="D604" s="12"/>
      <c r="E604" s="12"/>
      <c r="F604" s="12"/>
      <c r="G604" s="12"/>
      <c r="H604" s="12"/>
      <c r="I604" s="9"/>
      <c r="J604" s="9"/>
    </row>
    <row r="605" spans="1:10" x14ac:dyDescent="0.2">
      <c r="A605" s="9"/>
      <c r="B605" s="12"/>
      <c r="C605" s="9"/>
      <c r="D605" s="12"/>
      <c r="E605" s="12"/>
      <c r="F605" s="12"/>
      <c r="G605" s="12"/>
      <c r="H605" s="12"/>
      <c r="I605" s="9"/>
      <c r="J605" s="9"/>
    </row>
    <row r="606" spans="1:10" x14ac:dyDescent="0.2">
      <c r="A606" s="9"/>
      <c r="B606" s="12"/>
      <c r="C606" s="9"/>
      <c r="D606" s="12"/>
      <c r="E606" s="12"/>
      <c r="F606" s="12"/>
      <c r="G606" s="12"/>
      <c r="H606" s="12"/>
      <c r="I606" s="9"/>
      <c r="J606" s="9"/>
    </row>
    <row r="607" spans="1:10" x14ac:dyDescent="0.2">
      <c r="A607" s="9"/>
      <c r="B607" s="12"/>
      <c r="C607" s="9"/>
      <c r="D607" s="12"/>
      <c r="E607" s="12"/>
      <c r="F607" s="12"/>
      <c r="G607" s="12"/>
      <c r="H607" s="12"/>
      <c r="I607" s="9"/>
      <c r="J607" s="9"/>
    </row>
    <row r="608" spans="1:10" x14ac:dyDescent="0.2">
      <c r="A608" s="9"/>
      <c r="B608" s="12"/>
      <c r="C608" s="9"/>
      <c r="D608" s="12"/>
      <c r="E608" s="12"/>
      <c r="F608" s="12"/>
      <c r="G608" s="12"/>
      <c r="H608" s="12"/>
      <c r="I608" s="9"/>
      <c r="J608" s="9"/>
    </row>
    <row r="609" spans="1:10" x14ac:dyDescent="0.2">
      <c r="A609" s="9"/>
      <c r="B609" s="12"/>
      <c r="C609" s="9"/>
      <c r="D609" s="12"/>
      <c r="E609" s="12"/>
      <c r="F609" s="12"/>
      <c r="G609" s="12"/>
      <c r="H609" s="12"/>
      <c r="I609" s="9"/>
      <c r="J609" s="9"/>
    </row>
    <row r="610" spans="1:10" x14ac:dyDescent="0.2">
      <c r="A610" s="9"/>
      <c r="B610" s="12"/>
      <c r="C610" s="9"/>
      <c r="D610" s="12"/>
      <c r="E610" s="12"/>
      <c r="F610" s="12"/>
      <c r="G610" s="12"/>
      <c r="H610" s="12"/>
      <c r="I610" s="9"/>
      <c r="J610" s="9"/>
    </row>
    <row r="611" spans="1:10" x14ac:dyDescent="0.2">
      <c r="A611" s="9"/>
      <c r="B611" s="12"/>
      <c r="C611" s="9"/>
      <c r="D611" s="12"/>
      <c r="E611" s="12"/>
      <c r="F611" s="12"/>
      <c r="G611" s="12"/>
      <c r="H611" s="12"/>
      <c r="I611" s="9"/>
      <c r="J611" s="9"/>
    </row>
    <row r="612" spans="1:10" x14ac:dyDescent="0.2">
      <c r="A612" s="9"/>
      <c r="B612" s="12"/>
      <c r="C612" s="9"/>
      <c r="D612" s="12"/>
      <c r="E612" s="12"/>
      <c r="F612" s="12"/>
      <c r="G612" s="12"/>
      <c r="H612" s="12"/>
      <c r="I612" s="9"/>
      <c r="J612" s="9"/>
    </row>
    <row r="613" spans="1:10" x14ac:dyDescent="0.2">
      <c r="A613" s="9"/>
      <c r="B613" s="12"/>
      <c r="C613" s="9"/>
      <c r="D613" s="12"/>
      <c r="E613" s="12"/>
      <c r="F613" s="12"/>
      <c r="G613" s="12"/>
      <c r="H613" s="12"/>
      <c r="I613" s="9"/>
      <c r="J613" s="9"/>
    </row>
    <row r="614" spans="1:10" x14ac:dyDescent="0.2">
      <c r="A614" s="9"/>
      <c r="B614" s="12"/>
      <c r="C614" s="9"/>
      <c r="D614" s="12"/>
      <c r="E614" s="12"/>
      <c r="F614" s="12"/>
      <c r="G614" s="12"/>
      <c r="H614" s="12"/>
      <c r="I614" s="9"/>
      <c r="J614" s="9"/>
    </row>
    <row r="615" spans="1:10" x14ac:dyDescent="0.2">
      <c r="A615" s="9"/>
      <c r="B615" s="12"/>
      <c r="C615" s="9"/>
      <c r="D615" s="12"/>
      <c r="E615" s="12"/>
      <c r="F615" s="12"/>
      <c r="G615" s="12"/>
      <c r="H615" s="12"/>
      <c r="I615" s="9"/>
      <c r="J615" s="9"/>
    </row>
    <row r="616" spans="1:10" x14ac:dyDescent="0.2">
      <c r="A616" s="9"/>
      <c r="B616" s="12"/>
      <c r="C616" s="9"/>
      <c r="D616" s="12"/>
      <c r="E616" s="12"/>
      <c r="F616" s="12"/>
      <c r="G616" s="12"/>
      <c r="H616" s="12"/>
      <c r="I616" s="9"/>
      <c r="J616" s="9"/>
    </row>
    <row r="617" spans="1:10" x14ac:dyDescent="0.2">
      <c r="A617" s="9"/>
      <c r="B617" s="12"/>
      <c r="C617" s="9"/>
      <c r="D617" s="12"/>
      <c r="E617" s="12"/>
      <c r="F617" s="12"/>
      <c r="G617" s="12"/>
      <c r="H617" s="12"/>
      <c r="I617" s="9"/>
      <c r="J617" s="9"/>
    </row>
    <row r="618" spans="1:10" x14ac:dyDescent="0.2">
      <c r="A618" s="9"/>
      <c r="B618" s="12"/>
      <c r="C618" s="9"/>
      <c r="D618" s="12"/>
      <c r="E618" s="12"/>
      <c r="F618" s="12"/>
      <c r="G618" s="12"/>
      <c r="H618" s="12"/>
      <c r="I618" s="9"/>
      <c r="J618" s="9"/>
    </row>
    <row r="619" spans="1:10" x14ac:dyDescent="0.2">
      <c r="A619" s="9"/>
      <c r="B619" s="12"/>
      <c r="C619" s="9"/>
      <c r="D619" s="12"/>
      <c r="E619" s="12"/>
      <c r="F619" s="12"/>
      <c r="G619" s="12"/>
      <c r="H619" s="12"/>
      <c r="I619" s="9"/>
      <c r="J619" s="9"/>
    </row>
    <row r="620" spans="1:10" x14ac:dyDescent="0.2">
      <c r="A620" s="9"/>
      <c r="B620" s="12"/>
      <c r="C620" s="9"/>
      <c r="D620" s="12"/>
      <c r="E620" s="12"/>
      <c r="F620" s="12"/>
      <c r="G620" s="12"/>
      <c r="H620" s="12"/>
      <c r="I620" s="9"/>
      <c r="J620" s="9"/>
    </row>
    <row r="621" spans="1:10" x14ac:dyDescent="0.2">
      <c r="A621" s="9"/>
      <c r="B621" s="12"/>
      <c r="C621" s="9"/>
      <c r="D621" s="12"/>
      <c r="E621" s="12"/>
      <c r="F621" s="12"/>
      <c r="G621" s="12"/>
      <c r="H621" s="12"/>
      <c r="I621" s="9"/>
      <c r="J621" s="9"/>
    </row>
    <row r="622" spans="1:10" x14ac:dyDescent="0.2">
      <c r="A622" s="9"/>
      <c r="B622" s="12"/>
      <c r="C622" s="9"/>
      <c r="D622" s="12"/>
      <c r="E622" s="12"/>
      <c r="F622" s="12"/>
      <c r="G622" s="12"/>
      <c r="H622" s="12"/>
      <c r="I622" s="9"/>
      <c r="J622" s="9"/>
    </row>
    <row r="623" spans="1:10" x14ac:dyDescent="0.2">
      <c r="A623" s="9"/>
      <c r="B623" s="12"/>
      <c r="C623" s="9"/>
      <c r="D623" s="12"/>
      <c r="E623" s="12"/>
      <c r="F623" s="12"/>
      <c r="G623" s="12"/>
      <c r="H623" s="12"/>
      <c r="I623" s="9"/>
      <c r="J623" s="9"/>
    </row>
    <row r="624" spans="1:10" x14ac:dyDescent="0.2">
      <c r="A624" s="9"/>
      <c r="B624" s="12"/>
      <c r="C624" s="9"/>
      <c r="D624" s="12"/>
      <c r="E624" s="12"/>
      <c r="F624" s="12"/>
      <c r="G624" s="12"/>
      <c r="H624" s="12"/>
      <c r="I624" s="9"/>
      <c r="J624" s="9"/>
    </row>
    <row r="625" spans="1:10" x14ac:dyDescent="0.2">
      <c r="A625" s="9"/>
      <c r="B625" s="12"/>
      <c r="C625" s="9"/>
      <c r="D625" s="12"/>
      <c r="E625" s="12"/>
      <c r="F625" s="12"/>
      <c r="G625" s="12"/>
      <c r="H625" s="12"/>
      <c r="I625" s="9"/>
      <c r="J625" s="9"/>
    </row>
    <row r="626" spans="1:10" x14ac:dyDescent="0.2">
      <c r="A626" s="9"/>
      <c r="B626" s="12"/>
      <c r="C626" s="9"/>
      <c r="D626" s="12"/>
      <c r="E626" s="12"/>
      <c r="F626" s="12"/>
      <c r="G626" s="12"/>
      <c r="H626" s="12"/>
      <c r="I626" s="9"/>
      <c r="J626" s="9"/>
    </row>
    <row r="627" spans="1:10" x14ac:dyDescent="0.2">
      <c r="A627" s="9"/>
      <c r="B627" s="12"/>
      <c r="C627" s="9"/>
      <c r="D627" s="12"/>
      <c r="E627" s="12"/>
      <c r="F627" s="12"/>
      <c r="G627" s="12"/>
      <c r="H627" s="12"/>
      <c r="I627" s="9"/>
      <c r="J627" s="9"/>
    </row>
    <row r="628" spans="1:10" x14ac:dyDescent="0.2">
      <c r="A628" s="9"/>
      <c r="B628" s="12"/>
      <c r="C628" s="9"/>
      <c r="D628" s="12"/>
      <c r="E628" s="12"/>
      <c r="F628" s="12"/>
      <c r="G628" s="12"/>
      <c r="H628" s="12"/>
      <c r="I628" s="9"/>
      <c r="J628" s="9"/>
    </row>
    <row r="629" spans="1:10" x14ac:dyDescent="0.2">
      <c r="A629" s="9"/>
      <c r="B629" s="12"/>
      <c r="C629" s="9"/>
      <c r="D629" s="12"/>
      <c r="E629" s="12"/>
      <c r="F629" s="12"/>
      <c r="G629" s="12"/>
      <c r="H629" s="12"/>
      <c r="I629" s="9"/>
      <c r="J629" s="9"/>
    </row>
    <row r="630" spans="1:10" x14ac:dyDescent="0.2">
      <c r="A630" s="9"/>
      <c r="B630" s="12"/>
      <c r="C630" s="9"/>
      <c r="D630" s="12"/>
      <c r="E630" s="12"/>
      <c r="F630" s="12"/>
      <c r="G630" s="12"/>
      <c r="H630" s="12"/>
      <c r="I630" s="9"/>
      <c r="J630" s="9"/>
    </row>
    <row r="631" spans="1:10" x14ac:dyDescent="0.2">
      <c r="A631" s="9"/>
      <c r="B631" s="12"/>
      <c r="C631" s="9"/>
      <c r="D631" s="12"/>
      <c r="E631" s="12"/>
      <c r="F631" s="12"/>
      <c r="G631" s="12"/>
      <c r="H631" s="12"/>
      <c r="I631" s="9"/>
      <c r="J631" s="9"/>
    </row>
    <row r="632" spans="1:10" x14ac:dyDescent="0.2">
      <c r="A632" s="9"/>
      <c r="B632" s="12"/>
      <c r="C632" s="9"/>
      <c r="D632" s="12"/>
      <c r="E632" s="12"/>
      <c r="F632" s="12"/>
      <c r="G632" s="12"/>
      <c r="H632" s="12"/>
      <c r="I632" s="9"/>
      <c r="J632" s="9"/>
    </row>
    <row r="633" spans="1:10" x14ac:dyDescent="0.2">
      <c r="A633" s="9"/>
      <c r="B633" s="12"/>
      <c r="C633" s="9"/>
      <c r="D633" s="12"/>
      <c r="E633" s="12"/>
      <c r="F633" s="12"/>
      <c r="G633" s="12"/>
      <c r="H633" s="12"/>
      <c r="I633" s="9"/>
      <c r="J633" s="9"/>
    </row>
    <row r="634" spans="1:10" x14ac:dyDescent="0.2">
      <c r="A634" s="9"/>
      <c r="B634" s="12"/>
      <c r="C634" s="9"/>
      <c r="D634" s="12"/>
      <c r="E634" s="12"/>
      <c r="F634" s="12"/>
      <c r="G634" s="12"/>
      <c r="H634" s="12"/>
      <c r="I634" s="9"/>
      <c r="J634" s="9"/>
    </row>
    <row r="635" spans="1:10" x14ac:dyDescent="0.2">
      <c r="A635" s="9"/>
      <c r="B635" s="12"/>
      <c r="C635" s="9"/>
      <c r="D635" s="12"/>
      <c r="E635" s="12"/>
      <c r="F635" s="12"/>
      <c r="G635" s="12"/>
      <c r="H635" s="12"/>
      <c r="I635" s="9"/>
      <c r="J635" s="9"/>
    </row>
    <row r="636" spans="1:10" x14ac:dyDescent="0.2">
      <c r="A636" s="9"/>
      <c r="B636" s="12"/>
      <c r="C636" s="9"/>
      <c r="D636" s="12"/>
      <c r="E636" s="12"/>
      <c r="F636" s="12"/>
      <c r="G636" s="12"/>
      <c r="H636" s="12"/>
      <c r="I636" s="9"/>
      <c r="J636" s="9"/>
    </row>
    <row r="637" spans="1:10" x14ac:dyDescent="0.2">
      <c r="A637" s="9"/>
      <c r="B637" s="12"/>
      <c r="C637" s="9"/>
      <c r="D637" s="12"/>
      <c r="E637" s="12"/>
      <c r="F637" s="12"/>
      <c r="G637" s="12"/>
      <c r="H637" s="12"/>
      <c r="I637" s="9"/>
      <c r="J637" s="9"/>
    </row>
    <row r="638" spans="1:10" x14ac:dyDescent="0.2">
      <c r="A638" s="9"/>
      <c r="B638" s="12"/>
      <c r="C638" s="9"/>
      <c r="D638" s="12"/>
      <c r="E638" s="12"/>
      <c r="F638" s="12"/>
      <c r="G638" s="12"/>
      <c r="H638" s="12"/>
      <c r="I638" s="9"/>
      <c r="J638" s="9"/>
    </row>
    <row r="639" spans="1:10" x14ac:dyDescent="0.2">
      <c r="A639" s="9"/>
      <c r="B639" s="12"/>
      <c r="C639" s="9"/>
      <c r="D639" s="12"/>
      <c r="E639" s="12"/>
      <c r="F639" s="12"/>
      <c r="G639" s="12"/>
      <c r="H639" s="12"/>
      <c r="I639" s="9"/>
      <c r="J639" s="9"/>
    </row>
    <row r="640" spans="1:10" x14ac:dyDescent="0.2">
      <c r="A640" s="9"/>
      <c r="B640" s="12"/>
      <c r="C640" s="9"/>
      <c r="D640" s="12"/>
      <c r="E640" s="12"/>
      <c r="F640" s="12"/>
      <c r="G640" s="12"/>
      <c r="H640" s="12"/>
      <c r="I640" s="9"/>
      <c r="J640" s="9"/>
    </row>
    <row r="641" spans="1:10" x14ac:dyDescent="0.2">
      <c r="A641" s="9"/>
      <c r="B641" s="12"/>
      <c r="C641" s="9"/>
      <c r="D641" s="12"/>
      <c r="E641" s="12"/>
      <c r="F641" s="12"/>
      <c r="G641" s="12"/>
      <c r="H641" s="12"/>
      <c r="I641" s="9"/>
      <c r="J641" s="9"/>
    </row>
    <row r="642" spans="1:10" x14ac:dyDescent="0.2">
      <c r="A642" s="9"/>
      <c r="B642" s="12"/>
      <c r="C642" s="9"/>
      <c r="D642" s="12"/>
      <c r="E642" s="12"/>
      <c r="F642" s="12"/>
      <c r="G642" s="12"/>
      <c r="H642" s="12"/>
      <c r="I642" s="9"/>
      <c r="J642" s="9"/>
    </row>
    <row r="643" spans="1:10" x14ac:dyDescent="0.2">
      <c r="A643" s="9"/>
      <c r="B643" s="12"/>
      <c r="C643" s="9"/>
      <c r="D643" s="12"/>
      <c r="E643" s="12"/>
      <c r="F643" s="12"/>
      <c r="G643" s="12"/>
      <c r="H643" s="12"/>
      <c r="I643" s="9"/>
      <c r="J643" s="9"/>
    </row>
    <row r="644" spans="1:10" x14ac:dyDescent="0.2">
      <c r="A644" s="9"/>
      <c r="B644" s="12"/>
      <c r="C644" s="9"/>
      <c r="D644" s="12"/>
      <c r="E644" s="12"/>
      <c r="F644" s="12"/>
      <c r="G644" s="12"/>
      <c r="H644" s="12"/>
      <c r="I644" s="9"/>
      <c r="J644" s="9"/>
    </row>
    <row r="645" spans="1:10" x14ac:dyDescent="0.2">
      <c r="A645" s="9"/>
      <c r="B645" s="12"/>
      <c r="C645" s="9"/>
      <c r="D645" s="12"/>
      <c r="E645" s="12"/>
      <c r="F645" s="12"/>
      <c r="G645" s="12"/>
      <c r="H645" s="12"/>
      <c r="I645" s="9"/>
      <c r="J645" s="9"/>
    </row>
    <row r="646" spans="1:10" x14ac:dyDescent="0.2">
      <c r="A646" s="9"/>
      <c r="B646" s="12"/>
      <c r="C646" s="9"/>
      <c r="D646" s="12"/>
      <c r="E646" s="12"/>
      <c r="F646" s="12"/>
      <c r="G646" s="12"/>
      <c r="H646" s="12"/>
      <c r="I646" s="9"/>
      <c r="J646" s="9"/>
    </row>
    <row r="647" spans="1:10" x14ac:dyDescent="0.2">
      <c r="A647" s="9"/>
      <c r="B647" s="12"/>
      <c r="C647" s="9"/>
      <c r="D647" s="12"/>
      <c r="E647" s="12"/>
      <c r="F647" s="12"/>
      <c r="G647" s="12"/>
      <c r="H647" s="12"/>
      <c r="I647" s="9"/>
      <c r="J647" s="9"/>
    </row>
    <row r="648" spans="1:10" x14ac:dyDescent="0.2">
      <c r="A648" s="9"/>
      <c r="B648" s="12"/>
      <c r="C648" s="9"/>
      <c r="D648" s="12"/>
      <c r="E648" s="12"/>
      <c r="F648" s="12"/>
      <c r="G648" s="12"/>
      <c r="H648" s="12"/>
      <c r="I648" s="9"/>
      <c r="J648" s="9"/>
    </row>
    <row r="649" spans="1:10" x14ac:dyDescent="0.2">
      <c r="A649" s="9"/>
      <c r="B649" s="12"/>
      <c r="C649" s="9"/>
      <c r="D649" s="12"/>
      <c r="E649" s="12"/>
      <c r="F649" s="12"/>
      <c r="G649" s="12"/>
      <c r="H649" s="12"/>
      <c r="I649" s="9"/>
      <c r="J649" s="9"/>
    </row>
    <row r="650" spans="1:10" x14ac:dyDescent="0.2">
      <c r="A650" s="9"/>
      <c r="B650" s="12"/>
      <c r="C650" s="9"/>
      <c r="D650" s="12"/>
      <c r="E650" s="12"/>
      <c r="F650" s="12"/>
      <c r="G650" s="12"/>
      <c r="H650" s="12"/>
      <c r="I650" s="9"/>
      <c r="J650" s="9"/>
    </row>
    <row r="651" spans="1:10" x14ac:dyDescent="0.2">
      <c r="A651" s="9"/>
      <c r="B651" s="12"/>
      <c r="C651" s="9"/>
      <c r="D651" s="12"/>
      <c r="E651" s="12"/>
      <c r="F651" s="12"/>
      <c r="G651" s="12"/>
      <c r="H651" s="12"/>
      <c r="I651" s="9"/>
      <c r="J651" s="9"/>
    </row>
    <row r="652" spans="1:10" x14ac:dyDescent="0.2">
      <c r="A652" s="9"/>
      <c r="B652" s="12"/>
      <c r="C652" s="9"/>
      <c r="D652" s="12"/>
      <c r="E652" s="12"/>
      <c r="F652" s="12"/>
      <c r="G652" s="12"/>
      <c r="H652" s="12"/>
      <c r="I652" s="9"/>
      <c r="J652" s="9"/>
    </row>
    <row r="653" spans="1:10" x14ac:dyDescent="0.2">
      <c r="A653" s="9"/>
      <c r="B653" s="12"/>
      <c r="C653" s="9"/>
      <c r="D653" s="12"/>
      <c r="E653" s="12"/>
      <c r="F653" s="12"/>
      <c r="G653" s="12"/>
      <c r="H653" s="12"/>
      <c r="I653" s="9"/>
      <c r="J653" s="9"/>
    </row>
    <row r="654" spans="1:10" x14ac:dyDescent="0.2">
      <c r="A654" s="9"/>
      <c r="B654" s="12"/>
      <c r="C654" s="9"/>
      <c r="D654" s="12"/>
      <c r="E654" s="12"/>
      <c r="F654" s="12"/>
      <c r="G654" s="12"/>
      <c r="H654" s="12"/>
      <c r="I654" s="9"/>
      <c r="J654" s="9"/>
    </row>
    <row r="655" spans="1:10" x14ac:dyDescent="0.2">
      <c r="A655" s="9"/>
      <c r="B655" s="12"/>
      <c r="C655" s="9"/>
      <c r="D655" s="12"/>
      <c r="E655" s="12"/>
      <c r="F655" s="12"/>
      <c r="G655" s="12"/>
      <c r="H655" s="12"/>
      <c r="I655" s="9"/>
      <c r="J655" s="9"/>
    </row>
    <row r="656" spans="1:10" x14ac:dyDescent="0.2">
      <c r="A656" s="9"/>
      <c r="B656" s="12"/>
      <c r="C656" s="9"/>
      <c r="D656" s="12"/>
      <c r="E656" s="12"/>
      <c r="F656" s="12"/>
      <c r="G656" s="12"/>
      <c r="H656" s="12"/>
      <c r="I656" s="9"/>
      <c r="J656" s="9"/>
    </row>
    <row r="657" spans="1:10" x14ac:dyDescent="0.2">
      <c r="A657" s="9"/>
      <c r="B657" s="12"/>
      <c r="C657" s="9"/>
      <c r="D657" s="12"/>
      <c r="E657" s="12"/>
      <c r="F657" s="12"/>
      <c r="G657" s="12"/>
      <c r="H657" s="12"/>
      <c r="I657" s="9"/>
      <c r="J657" s="9"/>
    </row>
    <row r="658" spans="1:10" x14ac:dyDescent="0.2">
      <c r="A658" s="9"/>
      <c r="B658" s="12"/>
      <c r="C658" s="9"/>
      <c r="D658" s="12"/>
      <c r="E658" s="12"/>
      <c r="F658" s="12"/>
      <c r="G658" s="12"/>
      <c r="H658" s="12"/>
      <c r="I658" s="9"/>
      <c r="J658" s="9"/>
    </row>
    <row r="659" spans="1:10" x14ac:dyDescent="0.2">
      <c r="A659" s="9"/>
      <c r="B659" s="12"/>
      <c r="C659" s="9"/>
      <c r="D659" s="12"/>
      <c r="E659" s="12"/>
      <c r="F659" s="12"/>
      <c r="G659" s="12"/>
      <c r="H659" s="12"/>
      <c r="I659" s="9"/>
      <c r="J659" s="9"/>
    </row>
    <row r="660" spans="1:10" x14ac:dyDescent="0.2">
      <c r="A660" s="9"/>
      <c r="B660" s="12"/>
      <c r="C660" s="9"/>
      <c r="D660" s="12"/>
      <c r="E660" s="12"/>
      <c r="F660" s="12"/>
      <c r="G660" s="12"/>
      <c r="H660" s="12"/>
      <c r="I660" s="9"/>
      <c r="J660" s="9"/>
    </row>
    <row r="661" spans="1:10" x14ac:dyDescent="0.2">
      <c r="A661" s="9"/>
      <c r="B661" s="12"/>
      <c r="C661" s="9"/>
      <c r="D661" s="12"/>
      <c r="E661" s="12"/>
      <c r="F661" s="12"/>
      <c r="G661" s="12"/>
      <c r="H661" s="12"/>
      <c r="I661" s="9"/>
      <c r="J661" s="9"/>
    </row>
    <row r="662" spans="1:10" x14ac:dyDescent="0.2">
      <c r="A662" s="9"/>
      <c r="B662" s="12"/>
      <c r="C662" s="9"/>
      <c r="D662" s="12"/>
      <c r="E662" s="12"/>
      <c r="F662" s="12"/>
      <c r="G662" s="12"/>
      <c r="H662" s="12"/>
      <c r="I662" s="9"/>
      <c r="J662" s="9"/>
    </row>
    <row r="663" spans="1:10" x14ac:dyDescent="0.2">
      <c r="A663" s="9"/>
      <c r="B663" s="12"/>
      <c r="C663" s="9"/>
      <c r="D663" s="12"/>
      <c r="E663" s="12"/>
      <c r="F663" s="12"/>
      <c r="G663" s="12"/>
      <c r="H663" s="12"/>
      <c r="I663" s="9"/>
      <c r="J663" s="9"/>
    </row>
    <row r="664" spans="1:10" x14ac:dyDescent="0.2">
      <c r="A664" s="9"/>
      <c r="B664" s="12"/>
      <c r="C664" s="9"/>
      <c r="D664" s="12"/>
      <c r="E664" s="12"/>
      <c r="F664" s="12"/>
      <c r="G664" s="12"/>
      <c r="H664" s="12"/>
      <c r="I664" s="9"/>
      <c r="J664" s="9"/>
    </row>
    <row r="665" spans="1:10" x14ac:dyDescent="0.2">
      <c r="A665" s="9"/>
      <c r="B665" s="12"/>
      <c r="C665" s="9"/>
      <c r="D665" s="12"/>
      <c r="E665" s="12"/>
      <c r="F665" s="12"/>
      <c r="G665" s="12"/>
      <c r="H665" s="12"/>
      <c r="I665" s="9"/>
      <c r="J665" s="9"/>
    </row>
    <row r="666" spans="1:10" x14ac:dyDescent="0.2">
      <c r="A666" s="9"/>
      <c r="B666" s="12"/>
      <c r="C666" s="9"/>
      <c r="D666" s="12"/>
      <c r="E666" s="12"/>
      <c r="F666" s="12"/>
      <c r="G666" s="12"/>
      <c r="H666" s="12"/>
      <c r="I666" s="9"/>
      <c r="J666" s="9"/>
    </row>
    <row r="667" spans="1:10" x14ac:dyDescent="0.2">
      <c r="A667" s="9"/>
      <c r="B667" s="12"/>
      <c r="C667" s="9"/>
      <c r="D667" s="12"/>
      <c r="E667" s="12"/>
      <c r="F667" s="12"/>
      <c r="G667" s="12"/>
      <c r="H667" s="12"/>
      <c r="I667" s="9"/>
      <c r="J667" s="9"/>
    </row>
    <row r="668" spans="1:10" x14ac:dyDescent="0.2">
      <c r="A668" s="9"/>
      <c r="B668" s="12"/>
      <c r="C668" s="9"/>
      <c r="D668" s="12"/>
      <c r="E668" s="12"/>
      <c r="F668" s="12"/>
      <c r="G668" s="12"/>
      <c r="H668" s="12"/>
      <c r="I668" s="9"/>
      <c r="J668" s="9"/>
    </row>
    <row r="669" spans="1:10" x14ac:dyDescent="0.2">
      <c r="A669" s="9"/>
      <c r="B669" s="12"/>
      <c r="C669" s="9"/>
      <c r="D669" s="12"/>
      <c r="E669" s="12"/>
      <c r="F669" s="12"/>
      <c r="G669" s="12"/>
      <c r="H669" s="12"/>
      <c r="I669" s="9"/>
      <c r="J669" s="9"/>
    </row>
    <row r="670" spans="1:10" x14ac:dyDescent="0.2">
      <c r="A670" s="9"/>
      <c r="B670" s="12"/>
      <c r="C670" s="9"/>
      <c r="D670" s="12"/>
      <c r="E670" s="12"/>
      <c r="F670" s="12"/>
      <c r="G670" s="12"/>
      <c r="H670" s="12"/>
      <c r="I670" s="9"/>
      <c r="J670" s="9"/>
    </row>
    <row r="671" spans="1:10" x14ac:dyDescent="0.2">
      <c r="A671" s="9"/>
      <c r="B671" s="12"/>
      <c r="C671" s="9"/>
      <c r="D671" s="12"/>
      <c r="E671" s="12"/>
      <c r="F671" s="12"/>
      <c r="G671" s="12"/>
      <c r="H671" s="12"/>
      <c r="I671" s="9"/>
      <c r="J671" s="9"/>
    </row>
    <row r="672" spans="1:10" x14ac:dyDescent="0.2">
      <c r="A672" s="9"/>
      <c r="B672" s="12"/>
      <c r="C672" s="9"/>
      <c r="D672" s="12"/>
      <c r="E672" s="12"/>
      <c r="F672" s="12"/>
      <c r="G672" s="12"/>
      <c r="H672" s="12"/>
      <c r="I672" s="9"/>
      <c r="J672" s="9"/>
    </row>
    <row r="673" spans="1:10" x14ac:dyDescent="0.2">
      <c r="A673" s="9"/>
      <c r="B673" s="12"/>
      <c r="C673" s="9"/>
      <c r="D673" s="12"/>
      <c r="E673" s="12"/>
      <c r="F673" s="12"/>
      <c r="G673" s="12"/>
      <c r="H673" s="12"/>
      <c r="I673" s="9"/>
      <c r="J673" s="9"/>
    </row>
    <row r="674" spans="1:10" x14ac:dyDescent="0.2">
      <c r="A674" s="9"/>
      <c r="B674" s="12"/>
      <c r="C674" s="9"/>
      <c r="D674" s="12"/>
      <c r="E674" s="12"/>
      <c r="F674" s="12"/>
      <c r="G674" s="12"/>
      <c r="H674" s="12"/>
      <c r="I674" s="9"/>
      <c r="J674" s="9"/>
    </row>
    <row r="675" spans="1:10" x14ac:dyDescent="0.2">
      <c r="A675" s="9"/>
      <c r="B675" s="12"/>
      <c r="C675" s="9"/>
      <c r="D675" s="12"/>
      <c r="E675" s="12"/>
      <c r="F675" s="12"/>
      <c r="G675" s="12"/>
      <c r="H675" s="12"/>
      <c r="I675" s="9"/>
      <c r="J675" s="9"/>
    </row>
    <row r="676" spans="1:10" x14ac:dyDescent="0.2">
      <c r="A676" s="9"/>
      <c r="B676" s="12"/>
      <c r="C676" s="9"/>
      <c r="D676" s="12"/>
      <c r="E676" s="12"/>
      <c r="F676" s="12"/>
      <c r="G676" s="12"/>
      <c r="H676" s="12"/>
      <c r="I676" s="9"/>
      <c r="J676" s="9"/>
    </row>
    <row r="677" spans="1:10" x14ac:dyDescent="0.2">
      <c r="A677" s="9"/>
      <c r="B677" s="12"/>
      <c r="C677" s="9"/>
      <c r="D677" s="12"/>
      <c r="E677" s="12"/>
      <c r="F677" s="12"/>
      <c r="G677" s="12"/>
      <c r="H677" s="12"/>
      <c r="I677" s="9"/>
      <c r="J677" s="9"/>
    </row>
    <row r="678" spans="1:10" x14ac:dyDescent="0.2">
      <c r="A678" s="9"/>
      <c r="B678" s="12"/>
      <c r="C678" s="9"/>
      <c r="D678" s="12"/>
      <c r="E678" s="12"/>
      <c r="F678" s="12"/>
      <c r="G678" s="12"/>
      <c r="H678" s="12"/>
      <c r="I678" s="9"/>
      <c r="J678" s="9"/>
    </row>
    <row r="679" spans="1:10" x14ac:dyDescent="0.2">
      <c r="A679" s="9"/>
      <c r="B679" s="12"/>
      <c r="C679" s="9"/>
      <c r="D679" s="12"/>
      <c r="E679" s="12"/>
      <c r="F679" s="12"/>
      <c r="G679" s="12"/>
      <c r="H679" s="12"/>
      <c r="I679" s="9"/>
      <c r="J679" s="9"/>
    </row>
    <row r="680" spans="1:10" x14ac:dyDescent="0.2">
      <c r="A680" s="9"/>
      <c r="B680" s="12"/>
      <c r="C680" s="9"/>
      <c r="D680" s="12"/>
      <c r="E680" s="12"/>
      <c r="F680" s="12"/>
      <c r="G680" s="12"/>
      <c r="H680" s="12"/>
      <c r="I680" s="9"/>
      <c r="J680" s="9"/>
    </row>
    <row r="681" spans="1:10" x14ac:dyDescent="0.2">
      <c r="A681" s="9"/>
      <c r="B681" s="12"/>
      <c r="C681" s="9"/>
      <c r="D681" s="12"/>
      <c r="E681" s="12"/>
      <c r="F681" s="12"/>
      <c r="G681" s="12"/>
      <c r="H681" s="12"/>
      <c r="I681" s="9"/>
      <c r="J681" s="9"/>
    </row>
    <row r="682" spans="1:10" x14ac:dyDescent="0.2">
      <c r="A682" s="9"/>
      <c r="B682" s="12"/>
      <c r="C682" s="9"/>
      <c r="D682" s="12"/>
      <c r="E682" s="12"/>
      <c r="F682" s="12"/>
      <c r="G682" s="12"/>
      <c r="H682" s="12"/>
      <c r="I682" s="9"/>
      <c r="J682" s="9"/>
    </row>
    <row r="683" spans="1:10" x14ac:dyDescent="0.2">
      <c r="A683" s="9"/>
      <c r="B683" s="12"/>
      <c r="C683" s="9"/>
      <c r="D683" s="12"/>
      <c r="E683" s="12"/>
      <c r="F683" s="12"/>
      <c r="G683" s="12"/>
      <c r="H683" s="12"/>
      <c r="I683" s="9"/>
      <c r="J683" s="9"/>
    </row>
    <row r="684" spans="1:10" x14ac:dyDescent="0.2">
      <c r="A684" s="9"/>
      <c r="B684" s="12"/>
      <c r="C684" s="9"/>
      <c r="D684" s="12"/>
      <c r="E684" s="12"/>
      <c r="F684" s="12"/>
      <c r="G684" s="12"/>
      <c r="H684" s="12"/>
      <c r="I684" s="9"/>
      <c r="J684" s="9"/>
    </row>
    <row r="685" spans="1:10" x14ac:dyDescent="0.2">
      <c r="A685" s="9"/>
      <c r="B685" s="12"/>
      <c r="C685" s="9"/>
      <c r="D685" s="12"/>
      <c r="E685" s="12"/>
      <c r="F685" s="12"/>
      <c r="G685" s="12"/>
      <c r="H685" s="12"/>
      <c r="I685" s="9"/>
      <c r="J685" s="9"/>
    </row>
    <row r="686" spans="1:10" x14ac:dyDescent="0.2">
      <c r="A686" s="9"/>
      <c r="B686" s="12"/>
      <c r="C686" s="9"/>
      <c r="D686" s="12"/>
      <c r="E686" s="12"/>
      <c r="F686" s="12"/>
      <c r="G686" s="12"/>
      <c r="H686" s="12"/>
      <c r="I686" s="9"/>
      <c r="J686" s="9"/>
    </row>
    <row r="687" spans="1:10" x14ac:dyDescent="0.2">
      <c r="A687" s="9"/>
      <c r="B687" s="12"/>
      <c r="C687" s="9"/>
      <c r="D687" s="12"/>
      <c r="E687" s="12"/>
      <c r="F687" s="12"/>
      <c r="G687" s="12"/>
      <c r="H687" s="12"/>
      <c r="I687" s="9"/>
      <c r="J687" s="9"/>
    </row>
    <row r="688" spans="1:10" x14ac:dyDescent="0.2">
      <c r="A688" s="9"/>
      <c r="B688" s="12"/>
      <c r="C688" s="9"/>
      <c r="D688" s="12"/>
      <c r="E688" s="12"/>
      <c r="F688" s="12"/>
      <c r="G688" s="12"/>
      <c r="H688" s="12"/>
      <c r="I688" s="9"/>
      <c r="J688" s="9"/>
    </row>
    <row r="689" spans="1:10" x14ac:dyDescent="0.2">
      <c r="A689" s="9"/>
      <c r="B689" s="12"/>
      <c r="C689" s="9"/>
      <c r="D689" s="12"/>
      <c r="E689" s="12"/>
      <c r="F689" s="12"/>
      <c r="G689" s="12"/>
      <c r="H689" s="12"/>
      <c r="I689" s="9"/>
      <c r="J689" s="9"/>
    </row>
    <row r="690" spans="1:10" x14ac:dyDescent="0.2">
      <c r="A690" s="9"/>
      <c r="B690" s="12"/>
      <c r="C690" s="9"/>
      <c r="D690" s="12"/>
      <c r="E690" s="12"/>
      <c r="F690" s="12"/>
      <c r="G690" s="12"/>
      <c r="H690" s="12"/>
      <c r="I690" s="9"/>
      <c r="J690" s="9"/>
    </row>
    <row r="691" spans="1:10" x14ac:dyDescent="0.2">
      <c r="A691" s="9"/>
      <c r="B691" s="12"/>
      <c r="C691" s="9"/>
      <c r="D691" s="12"/>
      <c r="E691" s="12"/>
      <c r="F691" s="12"/>
      <c r="G691" s="12"/>
      <c r="H691" s="12"/>
      <c r="I691" s="9"/>
      <c r="J691" s="9"/>
    </row>
    <row r="692" spans="1:10" x14ac:dyDescent="0.2">
      <c r="A692" s="9"/>
      <c r="B692" s="12"/>
      <c r="C692" s="9"/>
      <c r="D692" s="12"/>
      <c r="E692" s="12"/>
      <c r="F692" s="12"/>
      <c r="G692" s="12"/>
      <c r="H692" s="12"/>
      <c r="I692" s="9"/>
      <c r="J692" s="9"/>
    </row>
    <row r="693" spans="1:10" x14ac:dyDescent="0.2">
      <c r="A693" s="9"/>
      <c r="B693" s="12"/>
      <c r="C693" s="9"/>
      <c r="D693" s="12"/>
      <c r="E693" s="12"/>
      <c r="F693" s="12"/>
      <c r="G693" s="12"/>
      <c r="H693" s="12"/>
      <c r="I693" s="9"/>
      <c r="J693" s="9"/>
    </row>
    <row r="694" spans="1:10" x14ac:dyDescent="0.2">
      <c r="A694" s="9"/>
      <c r="B694" s="12"/>
      <c r="C694" s="9"/>
      <c r="D694" s="12"/>
      <c r="E694" s="12"/>
      <c r="F694" s="12"/>
      <c r="G694" s="12"/>
      <c r="H694" s="12"/>
      <c r="I694" s="9"/>
      <c r="J694" s="9"/>
    </row>
    <row r="695" spans="1:10" x14ac:dyDescent="0.2">
      <c r="A695" s="9"/>
      <c r="B695" s="12"/>
      <c r="C695" s="9"/>
      <c r="D695" s="12"/>
      <c r="E695" s="12"/>
      <c r="F695" s="12"/>
      <c r="G695" s="12"/>
      <c r="H695" s="12"/>
      <c r="I695" s="9"/>
      <c r="J695" s="9"/>
    </row>
    <row r="696" spans="1:10" x14ac:dyDescent="0.2">
      <c r="A696" s="9"/>
      <c r="B696" s="12"/>
      <c r="C696" s="9"/>
      <c r="D696" s="12"/>
      <c r="E696" s="12"/>
      <c r="F696" s="12"/>
      <c r="G696" s="12"/>
      <c r="H696" s="12"/>
      <c r="I696" s="9"/>
      <c r="J696" s="9"/>
    </row>
    <row r="697" spans="1:10" x14ac:dyDescent="0.2">
      <c r="A697" s="9"/>
      <c r="B697" s="12"/>
      <c r="C697" s="9"/>
      <c r="D697" s="12"/>
      <c r="E697" s="12"/>
      <c r="F697" s="12"/>
      <c r="G697" s="12"/>
      <c r="H697" s="12"/>
      <c r="I697" s="9"/>
      <c r="J697" s="9"/>
    </row>
    <row r="698" spans="1:10" x14ac:dyDescent="0.2">
      <c r="A698" s="9"/>
      <c r="B698" s="12"/>
      <c r="C698" s="9"/>
      <c r="D698" s="12"/>
      <c r="E698" s="12"/>
      <c r="F698" s="12"/>
      <c r="G698" s="12"/>
      <c r="H698" s="12"/>
      <c r="I698" s="9"/>
      <c r="J698" s="9"/>
    </row>
    <row r="699" spans="1:10" x14ac:dyDescent="0.2">
      <c r="A699" s="9"/>
      <c r="B699" s="12"/>
      <c r="C699" s="9"/>
      <c r="D699" s="12"/>
      <c r="E699" s="12"/>
      <c r="F699" s="12"/>
      <c r="G699" s="12"/>
      <c r="H699" s="12"/>
      <c r="I699" s="9"/>
      <c r="J699" s="9"/>
    </row>
    <row r="700" spans="1:10" x14ac:dyDescent="0.2">
      <c r="A700" s="9"/>
      <c r="B700" s="12"/>
      <c r="C700" s="9"/>
      <c r="D700" s="12"/>
      <c r="E700" s="12"/>
      <c r="F700" s="12"/>
      <c r="G700" s="12"/>
      <c r="H700" s="12"/>
      <c r="I700" s="9"/>
      <c r="J700" s="9"/>
    </row>
    <row r="701" spans="1:10" x14ac:dyDescent="0.2">
      <c r="A701" s="9"/>
      <c r="B701" s="12"/>
      <c r="C701" s="9"/>
      <c r="D701" s="12"/>
      <c r="E701" s="12"/>
      <c r="F701" s="12"/>
      <c r="G701" s="12"/>
      <c r="H701" s="12"/>
      <c r="I701" s="9"/>
      <c r="J701" s="9"/>
    </row>
    <row r="702" spans="1:10" x14ac:dyDescent="0.2">
      <c r="A702" s="9"/>
      <c r="B702" s="12"/>
      <c r="C702" s="9"/>
      <c r="D702" s="12"/>
      <c r="E702" s="12"/>
      <c r="F702" s="12"/>
      <c r="G702" s="12"/>
      <c r="H702" s="12"/>
      <c r="I702" s="9"/>
      <c r="J702" s="9"/>
    </row>
    <row r="703" spans="1:10" x14ac:dyDescent="0.2">
      <c r="A703" s="9"/>
      <c r="B703" s="12"/>
      <c r="C703" s="9"/>
      <c r="D703" s="12"/>
      <c r="E703" s="12"/>
      <c r="F703" s="12"/>
      <c r="G703" s="12"/>
      <c r="H703" s="12"/>
      <c r="I703" s="9"/>
      <c r="J703" s="9"/>
    </row>
    <row r="704" spans="1:10" x14ac:dyDescent="0.2">
      <c r="A704" s="9"/>
      <c r="B704" s="12"/>
      <c r="C704" s="9"/>
      <c r="D704" s="12"/>
      <c r="E704" s="12"/>
      <c r="F704" s="12"/>
      <c r="G704" s="12"/>
      <c r="H704" s="12"/>
      <c r="I704" s="9"/>
      <c r="J704" s="9"/>
    </row>
    <row r="705" spans="1:10" x14ac:dyDescent="0.2">
      <c r="A705" s="9"/>
      <c r="B705" s="12"/>
      <c r="C705" s="9"/>
      <c r="D705" s="12"/>
      <c r="E705" s="12"/>
      <c r="F705" s="12"/>
      <c r="G705" s="12"/>
      <c r="H705" s="12"/>
      <c r="I705" s="9"/>
      <c r="J705" s="9"/>
    </row>
    <row r="706" spans="1:10" x14ac:dyDescent="0.2">
      <c r="A706" s="9"/>
      <c r="B706" s="12"/>
      <c r="C706" s="9"/>
      <c r="D706" s="12"/>
      <c r="E706" s="12"/>
      <c r="F706" s="12"/>
      <c r="G706" s="12"/>
      <c r="H706" s="12"/>
      <c r="I706" s="9"/>
      <c r="J706" s="9"/>
    </row>
    <row r="707" spans="1:10" x14ac:dyDescent="0.2">
      <c r="A707" s="9"/>
      <c r="B707" s="12"/>
      <c r="C707" s="9"/>
      <c r="D707" s="12"/>
      <c r="E707" s="12"/>
      <c r="F707" s="12"/>
      <c r="G707" s="12"/>
      <c r="H707" s="12"/>
      <c r="I707" s="9"/>
      <c r="J707" s="9"/>
    </row>
  </sheetData>
  <autoFilter ref="A1:J1" xr:uid="{1C25AA86-C164-4D56-972F-B1BD407D1FFB}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4F542-344C-4D45-87E5-603E0EEDDB20}">
  <dimension ref="A1:I708"/>
  <sheetViews>
    <sheetView topLeftCell="D1" zoomScale="151" zoomScaleNormal="151" workbookViewId="0">
      <pane ySplit="1" topLeftCell="A335" activePane="bottomLeft" state="frozen"/>
      <selection pane="bottomLeft" activeCell="H1" sqref="H1:H1048576"/>
    </sheetView>
  </sheetViews>
  <sheetFormatPr baseColWidth="10" defaultColWidth="11.5" defaultRowHeight="15" x14ac:dyDescent="0.2"/>
  <cols>
    <col min="1" max="1" width="11.5" style="10" customWidth="1"/>
    <col min="2" max="2" width="10" style="11" customWidth="1"/>
    <col min="3" max="3" width="19.33203125" style="10" customWidth="1"/>
    <col min="4" max="4" width="21.6640625" style="11" customWidth="1"/>
    <col min="5" max="5" width="23.5" style="11" customWidth="1"/>
    <col min="6" max="6" width="25" style="11" customWidth="1"/>
    <col min="7" max="7" width="50.33203125" style="11" customWidth="1"/>
    <col min="8" max="9" width="11.5" style="10"/>
    <col min="10" max="16384" width="11.5" style="11"/>
  </cols>
  <sheetData>
    <row r="1" spans="1:9" ht="49.5" customHeight="1" thickBot="1" x14ac:dyDescent="0.25">
      <c r="A1" s="1" t="s">
        <v>1</v>
      </c>
      <c r="B1" s="2" t="s">
        <v>0</v>
      </c>
      <c r="C1" s="7" t="s">
        <v>203</v>
      </c>
      <c r="D1" s="4" t="s">
        <v>38</v>
      </c>
      <c r="E1" s="6" t="s">
        <v>91</v>
      </c>
      <c r="F1" s="5" t="s">
        <v>90</v>
      </c>
      <c r="G1" s="3" t="s">
        <v>2</v>
      </c>
      <c r="H1" s="16" t="s">
        <v>341</v>
      </c>
      <c r="I1" s="16" t="s">
        <v>340</v>
      </c>
    </row>
    <row r="2" spans="1:9" s="24" customFormat="1" ht="49.5" customHeight="1" x14ac:dyDescent="0.2">
      <c r="A2" s="18"/>
      <c r="B2" s="19"/>
      <c r="C2" s="20"/>
      <c r="D2" s="21"/>
      <c r="E2" s="22"/>
      <c r="F2" s="22"/>
      <c r="G2" s="22"/>
      <c r="H2" s="23"/>
      <c r="I2" s="23"/>
    </row>
    <row r="3" spans="1:9" x14ac:dyDescent="0.2">
      <c r="A3" s="8">
        <v>43471</v>
      </c>
      <c r="B3" s="12" t="s">
        <v>498</v>
      </c>
      <c r="C3" s="9">
        <v>1020</v>
      </c>
      <c r="D3" s="12" t="s">
        <v>107</v>
      </c>
      <c r="E3" s="12" t="s">
        <v>169</v>
      </c>
      <c r="F3" s="12" t="s">
        <v>5</v>
      </c>
      <c r="G3" s="12" t="s">
        <v>292</v>
      </c>
      <c r="H3" s="9"/>
      <c r="I3" s="9"/>
    </row>
    <row r="4" spans="1:9" x14ac:dyDescent="0.2">
      <c r="A4" s="8">
        <v>43467</v>
      </c>
      <c r="B4" s="12" t="s">
        <v>14</v>
      </c>
      <c r="C4" s="9">
        <v>6730</v>
      </c>
      <c r="D4" s="12" t="s">
        <v>267</v>
      </c>
      <c r="E4" s="12" t="s">
        <v>6</v>
      </c>
      <c r="F4" s="12" t="s">
        <v>6</v>
      </c>
      <c r="G4" s="12" t="s">
        <v>865</v>
      </c>
      <c r="H4" s="9">
        <v>21</v>
      </c>
      <c r="I4" s="9" t="s">
        <v>428</v>
      </c>
    </row>
    <row r="5" spans="1:9" x14ac:dyDescent="0.2">
      <c r="A5" s="8">
        <v>43467</v>
      </c>
      <c r="B5" s="12" t="s">
        <v>14</v>
      </c>
      <c r="C5" s="9">
        <v>6700</v>
      </c>
      <c r="D5" s="12" t="s">
        <v>127</v>
      </c>
      <c r="E5" s="12" t="s">
        <v>6</v>
      </c>
      <c r="F5" s="12" t="s">
        <v>15</v>
      </c>
      <c r="G5" s="12" t="s">
        <v>23</v>
      </c>
      <c r="H5" s="9">
        <v>35</v>
      </c>
      <c r="I5" s="9">
        <v>25</v>
      </c>
    </row>
    <row r="6" spans="1:9" x14ac:dyDescent="0.2">
      <c r="A6" s="8">
        <v>43467</v>
      </c>
      <c r="B6" s="12" t="s">
        <v>14</v>
      </c>
      <c r="C6" s="9">
        <v>9308</v>
      </c>
      <c r="D6" s="12" t="s">
        <v>299</v>
      </c>
      <c r="E6" s="12" t="s">
        <v>15</v>
      </c>
      <c r="F6" s="12" t="s">
        <v>15</v>
      </c>
      <c r="G6" s="12" t="s">
        <v>23</v>
      </c>
      <c r="H6" s="9"/>
      <c r="I6" s="9"/>
    </row>
    <row r="7" spans="1:9" x14ac:dyDescent="0.2">
      <c r="A7" s="8">
        <v>43467</v>
      </c>
      <c r="B7" s="12" t="s">
        <v>14</v>
      </c>
      <c r="C7" s="9">
        <v>6740</v>
      </c>
      <c r="D7" s="12" t="s">
        <v>181</v>
      </c>
      <c r="E7" s="12" t="s">
        <v>6</v>
      </c>
      <c r="F7" s="12" t="s">
        <v>6</v>
      </c>
      <c r="G7" s="12" t="s">
        <v>867</v>
      </c>
      <c r="H7" s="9">
        <v>39</v>
      </c>
      <c r="I7" s="9">
        <v>39</v>
      </c>
    </row>
    <row r="8" spans="1:9" x14ac:dyDescent="0.2">
      <c r="A8" s="8">
        <v>43467</v>
      </c>
      <c r="B8" s="12" t="s">
        <v>14</v>
      </c>
      <c r="C8" s="9">
        <v>6700</v>
      </c>
      <c r="D8" s="12" t="s">
        <v>127</v>
      </c>
      <c r="E8" s="12" t="s">
        <v>6</v>
      </c>
      <c r="F8" s="12" t="s">
        <v>6</v>
      </c>
      <c r="G8" s="12" t="s">
        <v>865</v>
      </c>
      <c r="H8" s="9">
        <v>35</v>
      </c>
      <c r="I8" s="9">
        <v>25</v>
      </c>
    </row>
    <row r="9" spans="1:9" x14ac:dyDescent="0.2">
      <c r="A9" s="8">
        <v>43467</v>
      </c>
      <c r="B9" s="12" t="s">
        <v>14</v>
      </c>
      <c r="C9" s="9">
        <v>1320</v>
      </c>
      <c r="D9" s="12" t="s">
        <v>250</v>
      </c>
      <c r="E9" s="12" t="s">
        <v>6</v>
      </c>
      <c r="F9" s="12" t="s">
        <v>6</v>
      </c>
      <c r="G9" s="12" t="s">
        <v>865</v>
      </c>
      <c r="H9" s="9">
        <v>143</v>
      </c>
      <c r="I9" s="9">
        <v>208</v>
      </c>
    </row>
    <row r="10" spans="1:9" x14ac:dyDescent="0.2">
      <c r="A10" s="8">
        <v>43467</v>
      </c>
      <c r="B10" s="12" t="s">
        <v>14</v>
      </c>
      <c r="C10" s="9">
        <v>6769</v>
      </c>
      <c r="D10" s="12" t="s">
        <v>257</v>
      </c>
      <c r="E10" s="12" t="s">
        <v>6</v>
      </c>
      <c r="F10" s="12" t="s">
        <v>15</v>
      </c>
      <c r="G10" s="12" t="s">
        <v>172</v>
      </c>
      <c r="H10" s="9">
        <v>46</v>
      </c>
      <c r="I10" s="9">
        <v>33</v>
      </c>
    </row>
    <row r="11" spans="1:9" x14ac:dyDescent="0.2">
      <c r="A11" s="8">
        <v>43467</v>
      </c>
      <c r="B11" s="12" t="s">
        <v>14</v>
      </c>
      <c r="C11" s="9">
        <v>6781</v>
      </c>
      <c r="D11" s="12" t="s">
        <v>142</v>
      </c>
      <c r="E11" s="12" t="s">
        <v>6</v>
      </c>
      <c r="F11" s="12" t="s">
        <v>6</v>
      </c>
      <c r="G11" s="12" t="s">
        <v>172</v>
      </c>
      <c r="H11" s="9">
        <v>22</v>
      </c>
      <c r="I11" s="9">
        <v>13</v>
      </c>
    </row>
    <row r="12" spans="1:9" x14ac:dyDescent="0.2">
      <c r="A12" s="8">
        <v>43468</v>
      </c>
      <c r="B12" s="12" t="s">
        <v>14</v>
      </c>
      <c r="C12" s="9">
        <v>6700</v>
      </c>
      <c r="D12" s="12" t="s">
        <v>127</v>
      </c>
      <c r="E12" s="12" t="s">
        <v>6</v>
      </c>
      <c r="F12" s="12" t="s">
        <v>6</v>
      </c>
      <c r="G12" s="12" t="s">
        <v>177</v>
      </c>
      <c r="H12" s="9">
        <v>34</v>
      </c>
      <c r="I12" s="9">
        <v>26</v>
      </c>
    </row>
    <row r="13" spans="1:9" x14ac:dyDescent="0.2">
      <c r="A13" s="8">
        <v>43470</v>
      </c>
      <c r="B13" s="12" t="s">
        <v>14</v>
      </c>
      <c r="C13" s="9">
        <v>6700</v>
      </c>
      <c r="D13" s="12" t="s">
        <v>127</v>
      </c>
      <c r="E13" s="12" t="s">
        <v>6</v>
      </c>
      <c r="F13" s="12" t="s">
        <v>483</v>
      </c>
      <c r="G13" s="12" t="s">
        <v>292</v>
      </c>
      <c r="H13" s="9">
        <v>31</v>
      </c>
      <c r="I13" s="9" t="s">
        <v>390</v>
      </c>
    </row>
    <row r="14" spans="1:9" x14ac:dyDescent="0.2">
      <c r="A14" s="8">
        <v>43470</v>
      </c>
      <c r="B14" s="12" t="s">
        <v>14</v>
      </c>
      <c r="C14" s="9">
        <v>6750</v>
      </c>
      <c r="D14" s="12" t="s">
        <v>160</v>
      </c>
      <c r="E14" s="12" t="s">
        <v>6</v>
      </c>
      <c r="F14" s="12" t="s">
        <v>15</v>
      </c>
      <c r="G14" s="12" t="s">
        <v>493</v>
      </c>
      <c r="H14" s="9">
        <v>30</v>
      </c>
      <c r="I14" s="9" t="s">
        <v>496</v>
      </c>
    </row>
    <row r="15" spans="1:9" x14ac:dyDescent="0.2">
      <c r="A15" s="8">
        <v>43471</v>
      </c>
      <c r="B15" s="12" t="s">
        <v>14</v>
      </c>
      <c r="C15" s="9">
        <v>6760</v>
      </c>
      <c r="D15" s="12" t="s">
        <v>257</v>
      </c>
      <c r="E15" s="12" t="s">
        <v>6</v>
      </c>
      <c r="F15" s="12" t="s">
        <v>15</v>
      </c>
      <c r="G15" s="12" t="s">
        <v>151</v>
      </c>
      <c r="H15" s="9">
        <v>37</v>
      </c>
      <c r="I15" s="9" t="s">
        <v>505</v>
      </c>
    </row>
    <row r="16" spans="1:9" x14ac:dyDescent="0.2">
      <c r="A16" s="8">
        <v>43473</v>
      </c>
      <c r="B16" s="12" t="s">
        <v>14</v>
      </c>
      <c r="C16" s="9">
        <v>6750</v>
      </c>
      <c r="D16" s="12" t="s">
        <v>160</v>
      </c>
      <c r="E16" s="12" t="s">
        <v>27</v>
      </c>
      <c r="F16" s="12" t="s">
        <v>171</v>
      </c>
      <c r="G16" s="12" t="s">
        <v>177</v>
      </c>
      <c r="H16" s="9">
        <v>28</v>
      </c>
      <c r="I16" s="9">
        <v>22</v>
      </c>
    </row>
    <row r="17" spans="1:9" x14ac:dyDescent="0.2">
      <c r="A17" s="8">
        <v>43477</v>
      </c>
      <c r="B17" s="12" t="s">
        <v>14</v>
      </c>
      <c r="C17" s="9">
        <v>6740</v>
      </c>
      <c r="D17" s="12" t="s">
        <v>181</v>
      </c>
      <c r="E17" s="12" t="s">
        <v>5</v>
      </c>
      <c r="F17" s="12" t="s">
        <v>6</v>
      </c>
      <c r="G17" s="12" t="s">
        <v>153</v>
      </c>
      <c r="H17" s="9">
        <v>36</v>
      </c>
      <c r="I17" s="9">
        <v>42</v>
      </c>
    </row>
    <row r="18" spans="1:9" x14ac:dyDescent="0.2">
      <c r="A18" s="8">
        <v>43477</v>
      </c>
      <c r="B18" s="12" t="s">
        <v>14</v>
      </c>
      <c r="C18" s="9">
        <v>6700</v>
      </c>
      <c r="D18" s="12" t="s">
        <v>127</v>
      </c>
      <c r="E18" s="12" t="s">
        <v>6</v>
      </c>
      <c r="F18" s="12" t="s">
        <v>6</v>
      </c>
      <c r="G18" s="12" t="s">
        <v>177</v>
      </c>
      <c r="H18" s="9">
        <v>33</v>
      </c>
      <c r="I18" s="9">
        <v>25</v>
      </c>
    </row>
    <row r="19" spans="1:9" x14ac:dyDescent="0.2">
      <c r="A19" s="8">
        <v>43477</v>
      </c>
      <c r="B19" s="12" t="s">
        <v>14</v>
      </c>
      <c r="C19" s="9">
        <v>6790</v>
      </c>
      <c r="D19" s="12" t="s">
        <v>168</v>
      </c>
      <c r="E19" s="12" t="s">
        <v>4</v>
      </c>
      <c r="F19" s="12" t="s">
        <v>6</v>
      </c>
      <c r="G19" s="12" t="s">
        <v>525</v>
      </c>
      <c r="H19" s="9">
        <v>19</v>
      </c>
      <c r="I19" s="9">
        <v>12</v>
      </c>
    </row>
    <row r="20" spans="1:9" x14ac:dyDescent="0.2">
      <c r="A20" s="8">
        <v>43478</v>
      </c>
      <c r="B20" s="12" t="s">
        <v>14</v>
      </c>
      <c r="C20" s="9">
        <v>1300</v>
      </c>
      <c r="D20" s="12" t="s">
        <v>533</v>
      </c>
      <c r="E20" s="12" t="s">
        <v>6</v>
      </c>
      <c r="F20" s="12" t="s">
        <v>6</v>
      </c>
      <c r="G20" s="12" t="s">
        <v>177</v>
      </c>
      <c r="H20" s="9">
        <v>108</v>
      </c>
      <c r="I20" s="9">
        <v>187</v>
      </c>
    </row>
    <row r="21" spans="1:9" x14ac:dyDescent="0.2">
      <c r="A21" s="8">
        <v>43478</v>
      </c>
      <c r="B21" s="12" t="s">
        <v>14</v>
      </c>
      <c r="C21" s="9">
        <v>6791</v>
      </c>
      <c r="D21" s="12" t="s">
        <v>136</v>
      </c>
      <c r="E21" s="12" t="s">
        <v>188</v>
      </c>
      <c r="F21" s="12" t="s">
        <v>6</v>
      </c>
      <c r="G21" s="12" t="s">
        <v>312</v>
      </c>
      <c r="H21" s="9">
        <v>12</v>
      </c>
      <c r="I21" s="9" t="s">
        <v>531</v>
      </c>
    </row>
    <row r="22" spans="1:9" x14ac:dyDescent="0.2">
      <c r="A22" s="8">
        <v>43483</v>
      </c>
      <c r="B22" s="12" t="s">
        <v>14</v>
      </c>
      <c r="C22" s="9">
        <v>1170</v>
      </c>
      <c r="D22" s="12" t="s">
        <v>250</v>
      </c>
      <c r="E22" s="12" t="s">
        <v>6</v>
      </c>
      <c r="F22" s="12" t="s">
        <v>6</v>
      </c>
      <c r="G22" s="12" t="s">
        <v>433</v>
      </c>
      <c r="H22" s="9">
        <v>136</v>
      </c>
      <c r="I22" s="9">
        <v>208</v>
      </c>
    </row>
    <row r="23" spans="1:9" x14ac:dyDescent="0.2">
      <c r="A23" s="8">
        <v>43485</v>
      </c>
      <c r="B23" s="12" t="s">
        <v>14</v>
      </c>
      <c r="C23" s="9">
        <v>6700</v>
      </c>
      <c r="D23" s="12" t="s">
        <v>127</v>
      </c>
      <c r="E23" s="12" t="s">
        <v>6</v>
      </c>
      <c r="F23" s="12" t="s">
        <v>6</v>
      </c>
      <c r="G23" s="12" t="s">
        <v>151</v>
      </c>
      <c r="H23" s="9">
        <v>28</v>
      </c>
      <c r="I23" s="9" t="s">
        <v>390</v>
      </c>
    </row>
    <row r="24" spans="1:9" x14ac:dyDescent="0.2">
      <c r="A24" s="8">
        <v>43485</v>
      </c>
      <c r="B24" s="12" t="s">
        <v>14</v>
      </c>
      <c r="C24" s="9">
        <v>6700</v>
      </c>
      <c r="D24" s="12" t="s">
        <v>127</v>
      </c>
      <c r="E24" s="12" t="s">
        <v>6</v>
      </c>
      <c r="F24" s="12" t="s">
        <v>6</v>
      </c>
      <c r="G24" s="12" t="s">
        <v>151</v>
      </c>
      <c r="H24" s="9">
        <v>28</v>
      </c>
      <c r="I24" s="9" t="s">
        <v>390</v>
      </c>
    </row>
    <row r="25" spans="1:9" x14ac:dyDescent="0.2">
      <c r="A25" s="8">
        <v>43491</v>
      </c>
      <c r="B25" s="12" t="s">
        <v>14</v>
      </c>
      <c r="C25" s="9">
        <v>6771</v>
      </c>
      <c r="D25" s="12" t="s">
        <v>160</v>
      </c>
      <c r="E25" s="12" t="s">
        <v>6</v>
      </c>
      <c r="F25" s="12" t="s">
        <v>6</v>
      </c>
      <c r="G25" s="12" t="s">
        <v>172</v>
      </c>
      <c r="H25" s="9">
        <v>27</v>
      </c>
      <c r="I25" s="9">
        <v>19</v>
      </c>
    </row>
    <row r="26" spans="1:9" x14ac:dyDescent="0.2">
      <c r="A26" s="8">
        <v>43492</v>
      </c>
      <c r="B26" s="12" t="s">
        <v>14</v>
      </c>
      <c r="C26" s="9">
        <v>6792</v>
      </c>
      <c r="D26" s="12" t="s">
        <v>579</v>
      </c>
      <c r="E26" s="12" t="s">
        <v>6</v>
      </c>
      <c r="F26" s="12" t="s">
        <v>6</v>
      </c>
      <c r="G26" s="12" t="s">
        <v>172</v>
      </c>
      <c r="H26" s="9">
        <v>20</v>
      </c>
      <c r="I26" s="9">
        <v>18</v>
      </c>
    </row>
    <row r="27" spans="1:9" x14ac:dyDescent="0.2">
      <c r="A27" s="8">
        <v>43467</v>
      </c>
      <c r="B27" s="12" t="s">
        <v>5</v>
      </c>
      <c r="C27" s="9">
        <v>76275</v>
      </c>
      <c r="D27" s="12" t="s">
        <v>443</v>
      </c>
      <c r="E27" s="12" t="s">
        <v>5</v>
      </c>
      <c r="F27" s="12" t="s">
        <v>15</v>
      </c>
      <c r="G27" s="12" t="s">
        <v>172</v>
      </c>
      <c r="H27" s="9">
        <v>153</v>
      </c>
      <c r="I27" s="9">
        <v>246</v>
      </c>
    </row>
    <row r="28" spans="1:9" x14ac:dyDescent="0.2">
      <c r="A28" s="8">
        <v>43467</v>
      </c>
      <c r="B28" s="12" t="s">
        <v>5</v>
      </c>
      <c r="C28" s="9">
        <v>47143</v>
      </c>
      <c r="D28" s="12" t="s">
        <v>302</v>
      </c>
      <c r="E28" s="12" t="s">
        <v>5</v>
      </c>
      <c r="F28" s="12" t="s">
        <v>5</v>
      </c>
      <c r="G28" s="12" t="s">
        <v>866</v>
      </c>
      <c r="H28" s="9">
        <v>202</v>
      </c>
      <c r="I28" s="9">
        <v>321</v>
      </c>
    </row>
    <row r="29" spans="1:9" x14ac:dyDescent="0.2">
      <c r="A29" s="8">
        <v>43468</v>
      </c>
      <c r="B29" s="12" t="s">
        <v>5</v>
      </c>
      <c r="C29" s="9">
        <v>66706</v>
      </c>
      <c r="D29" s="12" t="s">
        <v>97</v>
      </c>
      <c r="E29" s="12" t="s">
        <v>4</v>
      </c>
      <c r="F29" s="12" t="s">
        <v>4</v>
      </c>
      <c r="G29" s="12" t="s">
        <v>867</v>
      </c>
      <c r="H29" s="9">
        <v>33</v>
      </c>
      <c r="I29" s="9">
        <v>43</v>
      </c>
    </row>
    <row r="30" spans="1:9" x14ac:dyDescent="0.2">
      <c r="A30" s="8">
        <v>43468</v>
      </c>
      <c r="B30" s="12" t="s">
        <v>5</v>
      </c>
      <c r="C30" s="9">
        <v>66706</v>
      </c>
      <c r="D30" s="12" t="s">
        <v>97</v>
      </c>
      <c r="E30" s="12" t="s">
        <v>5</v>
      </c>
      <c r="F30" s="12" t="s">
        <v>6</v>
      </c>
      <c r="G30" s="12" t="s">
        <v>104</v>
      </c>
      <c r="H30" s="9">
        <v>33</v>
      </c>
      <c r="I30" s="9">
        <v>43</v>
      </c>
    </row>
    <row r="31" spans="1:9" x14ac:dyDescent="0.2">
      <c r="A31" s="8">
        <v>43468</v>
      </c>
      <c r="B31" s="12" t="s">
        <v>5</v>
      </c>
      <c r="C31" s="9">
        <v>54347</v>
      </c>
      <c r="D31" s="12" t="s">
        <v>452</v>
      </c>
      <c r="E31" s="12" t="s">
        <v>5</v>
      </c>
      <c r="F31" s="12" t="s">
        <v>15</v>
      </c>
      <c r="G31" s="12" t="s">
        <v>177</v>
      </c>
      <c r="H31" s="9">
        <v>25</v>
      </c>
      <c r="I31" s="9">
        <v>25</v>
      </c>
    </row>
    <row r="32" spans="1:9" x14ac:dyDescent="0.2">
      <c r="A32" s="8">
        <v>43469</v>
      </c>
      <c r="B32" s="12" t="s">
        <v>5</v>
      </c>
      <c r="C32" s="9">
        <v>764777</v>
      </c>
      <c r="D32" s="12" t="s">
        <v>463</v>
      </c>
      <c r="E32" s="12" t="s">
        <v>5</v>
      </c>
      <c r="F32" s="12" t="s">
        <v>5</v>
      </c>
      <c r="G32" s="12" t="s">
        <v>172</v>
      </c>
      <c r="H32" s="9">
        <v>160</v>
      </c>
      <c r="I32" s="9">
        <v>264</v>
      </c>
    </row>
    <row r="33" spans="1:9" x14ac:dyDescent="0.2">
      <c r="A33" s="8">
        <v>43469</v>
      </c>
      <c r="B33" s="12" t="s">
        <v>5</v>
      </c>
      <c r="C33" s="9">
        <v>54450</v>
      </c>
      <c r="D33" s="12" t="s">
        <v>276</v>
      </c>
      <c r="E33" s="12" t="s">
        <v>4</v>
      </c>
      <c r="F33" s="12" t="s">
        <v>4</v>
      </c>
      <c r="G33" s="12" t="s">
        <v>868</v>
      </c>
      <c r="H33" s="9">
        <v>42</v>
      </c>
      <c r="I33" s="9">
        <v>59</v>
      </c>
    </row>
    <row r="34" spans="1:9" x14ac:dyDescent="0.2">
      <c r="A34" s="8">
        <v>43470</v>
      </c>
      <c r="B34" s="12" t="s">
        <v>5</v>
      </c>
      <c r="C34" s="9">
        <v>54441</v>
      </c>
      <c r="D34" s="12" t="s">
        <v>484</v>
      </c>
      <c r="E34" s="12" t="s">
        <v>6</v>
      </c>
      <c r="F34" s="12" t="s">
        <v>5</v>
      </c>
      <c r="G34" s="12" t="s">
        <v>151</v>
      </c>
      <c r="H34" s="9">
        <v>49</v>
      </c>
      <c r="I34" s="9" t="s">
        <v>490</v>
      </c>
    </row>
    <row r="35" spans="1:9" x14ac:dyDescent="0.2">
      <c r="A35" s="8">
        <v>43471</v>
      </c>
      <c r="B35" s="12" t="s">
        <v>5</v>
      </c>
      <c r="C35" s="9">
        <v>54290</v>
      </c>
      <c r="D35" s="12" t="s">
        <v>154</v>
      </c>
      <c r="E35" s="12" t="s">
        <v>221</v>
      </c>
      <c r="F35" s="12" t="s">
        <v>10</v>
      </c>
      <c r="G35" s="12" t="s">
        <v>499</v>
      </c>
      <c r="H35" s="9">
        <v>49</v>
      </c>
      <c r="I35" s="9" t="s">
        <v>503</v>
      </c>
    </row>
    <row r="36" spans="1:9" x14ac:dyDescent="0.2">
      <c r="A36" s="8">
        <v>43471</v>
      </c>
      <c r="B36" s="12" t="s">
        <v>5</v>
      </c>
      <c r="C36" s="9">
        <v>54675</v>
      </c>
      <c r="D36" s="12" t="s">
        <v>500</v>
      </c>
      <c r="E36" s="12" t="s">
        <v>5</v>
      </c>
      <c r="F36" s="12" t="s">
        <v>4</v>
      </c>
      <c r="G36" s="12" t="s">
        <v>501</v>
      </c>
      <c r="H36" s="9">
        <v>63</v>
      </c>
      <c r="I36" s="9" t="s">
        <v>504</v>
      </c>
    </row>
    <row r="37" spans="1:9" x14ac:dyDescent="0.2">
      <c r="A37" s="8">
        <v>43478</v>
      </c>
      <c r="B37" s="12" t="s">
        <v>5</v>
      </c>
      <c r="C37" s="9">
        <v>66787</v>
      </c>
      <c r="D37" s="12" t="s">
        <v>259</v>
      </c>
      <c r="E37" s="12" t="s">
        <v>5</v>
      </c>
      <c r="F37" s="12" t="s">
        <v>5</v>
      </c>
      <c r="G37" s="12" t="s">
        <v>866</v>
      </c>
      <c r="H37" s="9">
        <v>65</v>
      </c>
      <c r="I37" s="9">
        <v>106</v>
      </c>
    </row>
    <row r="38" spans="1:9" x14ac:dyDescent="0.2">
      <c r="A38" s="8">
        <v>43480</v>
      </c>
      <c r="B38" s="12" t="s">
        <v>5</v>
      </c>
      <c r="C38" s="9">
        <v>54310</v>
      </c>
      <c r="D38" s="12" t="s">
        <v>539</v>
      </c>
      <c r="E38" s="12" t="s">
        <v>4</v>
      </c>
      <c r="F38" s="12" t="s">
        <v>4</v>
      </c>
      <c r="G38" s="12" t="s">
        <v>172</v>
      </c>
      <c r="H38" s="9">
        <v>43</v>
      </c>
      <c r="I38" s="9">
        <v>47</v>
      </c>
    </row>
    <row r="39" spans="1:9" x14ac:dyDescent="0.2">
      <c r="A39" s="8">
        <v>43484</v>
      </c>
      <c r="B39" s="12" t="s">
        <v>5</v>
      </c>
      <c r="C39" s="9">
        <v>54662</v>
      </c>
      <c r="D39" s="12" t="s">
        <v>549</v>
      </c>
      <c r="E39" s="12" t="s">
        <v>221</v>
      </c>
      <c r="F39" s="12" t="s">
        <v>221</v>
      </c>
      <c r="G39" s="12" t="s">
        <v>23</v>
      </c>
      <c r="H39" s="9">
        <v>66</v>
      </c>
      <c r="I39" s="9" t="s">
        <v>550</v>
      </c>
    </row>
    <row r="40" spans="1:9" x14ac:dyDescent="0.2">
      <c r="A40" s="8">
        <v>43484</v>
      </c>
      <c r="B40" s="12" t="s">
        <v>5</v>
      </c>
      <c r="C40" s="9">
        <v>66578</v>
      </c>
      <c r="D40" s="12" t="s">
        <v>552</v>
      </c>
      <c r="E40" s="12" t="s">
        <v>5</v>
      </c>
      <c r="F40" s="12" t="s">
        <v>553</v>
      </c>
      <c r="G40" s="12" t="s">
        <v>319</v>
      </c>
      <c r="H40" s="9">
        <v>73</v>
      </c>
      <c r="I40" s="9">
        <v>114</v>
      </c>
    </row>
    <row r="41" spans="1:9" x14ac:dyDescent="0.2">
      <c r="A41" s="8">
        <v>43491</v>
      </c>
      <c r="B41" s="12" t="s">
        <v>5</v>
      </c>
      <c r="C41" s="9">
        <v>54329</v>
      </c>
      <c r="D41" s="12" t="s">
        <v>224</v>
      </c>
      <c r="E41" s="12" t="s">
        <v>5</v>
      </c>
      <c r="F41" s="12" t="s">
        <v>5</v>
      </c>
      <c r="G41" s="12" t="s">
        <v>172</v>
      </c>
      <c r="H41" s="9">
        <v>50</v>
      </c>
      <c r="I41" s="9">
        <v>66</v>
      </c>
    </row>
    <row r="42" spans="1:9" x14ac:dyDescent="0.2">
      <c r="A42" s="8">
        <v>43491</v>
      </c>
      <c r="B42" s="12" t="s">
        <v>5</v>
      </c>
      <c r="C42" s="9">
        <v>54636</v>
      </c>
      <c r="D42" s="12" t="s">
        <v>571</v>
      </c>
      <c r="E42" s="12" t="s">
        <v>5</v>
      </c>
      <c r="F42" s="12" t="s">
        <v>5</v>
      </c>
      <c r="G42" s="12" t="s">
        <v>172</v>
      </c>
      <c r="H42" s="9"/>
      <c r="I42" s="9"/>
    </row>
    <row r="43" spans="1:9" x14ac:dyDescent="0.2">
      <c r="A43" s="8">
        <v>43492</v>
      </c>
      <c r="B43" s="12" t="s">
        <v>577</v>
      </c>
      <c r="C43" s="9"/>
      <c r="D43" s="12" t="s">
        <v>575</v>
      </c>
      <c r="E43" s="12" t="s">
        <v>15</v>
      </c>
      <c r="F43" s="12" t="s">
        <v>15</v>
      </c>
      <c r="G43" s="12" t="s">
        <v>172</v>
      </c>
      <c r="H43" s="9">
        <v>790</v>
      </c>
      <c r="I43" s="9">
        <v>1293</v>
      </c>
    </row>
    <row r="44" spans="1:9" x14ac:dyDescent="0.2">
      <c r="A44" s="8">
        <v>43467</v>
      </c>
      <c r="B44" s="12" t="s">
        <v>6</v>
      </c>
      <c r="C44" s="9">
        <v>57570</v>
      </c>
      <c r="D44" s="12" t="s">
        <v>139</v>
      </c>
      <c r="E44" s="12" t="s">
        <v>6</v>
      </c>
      <c r="F44" s="12" t="s">
        <v>6</v>
      </c>
      <c r="G44" s="12" t="s">
        <v>172</v>
      </c>
      <c r="H44" s="9">
        <v>34</v>
      </c>
      <c r="I44" s="9">
        <v>40</v>
      </c>
    </row>
    <row r="45" spans="1:9" x14ac:dyDescent="0.2">
      <c r="A45" s="8">
        <v>43467</v>
      </c>
      <c r="B45" s="12" t="s">
        <v>6</v>
      </c>
      <c r="C45" s="9">
        <v>57445</v>
      </c>
      <c r="D45" s="12" t="s">
        <v>435</v>
      </c>
      <c r="E45" s="12" t="s">
        <v>6</v>
      </c>
      <c r="F45" s="12" t="s">
        <v>6</v>
      </c>
      <c r="G45" s="12" t="s">
        <v>23</v>
      </c>
      <c r="H45" s="9">
        <v>112</v>
      </c>
      <c r="I45" s="9">
        <v>191</v>
      </c>
    </row>
    <row r="46" spans="1:9" x14ac:dyDescent="0.2">
      <c r="A46" s="8">
        <v>43467</v>
      </c>
      <c r="B46" s="12" t="s">
        <v>6</v>
      </c>
      <c r="C46" s="9">
        <v>57180</v>
      </c>
      <c r="D46" s="12" t="s">
        <v>215</v>
      </c>
      <c r="E46" s="12" t="s">
        <v>6</v>
      </c>
      <c r="F46" s="12" t="s">
        <v>15</v>
      </c>
      <c r="G46" s="12" t="s">
        <v>177</v>
      </c>
      <c r="H46" s="9">
        <v>33</v>
      </c>
      <c r="I46" s="9">
        <v>39</v>
      </c>
    </row>
    <row r="47" spans="1:9" x14ac:dyDescent="0.2">
      <c r="A47" s="8">
        <v>43467</v>
      </c>
      <c r="B47" s="12" t="s">
        <v>6</v>
      </c>
      <c r="C47" s="9">
        <v>57100</v>
      </c>
      <c r="D47" s="12" t="s">
        <v>141</v>
      </c>
      <c r="E47" s="12" t="s">
        <v>6</v>
      </c>
      <c r="F47" s="12" t="s">
        <v>6</v>
      </c>
      <c r="G47" s="12" t="s">
        <v>867</v>
      </c>
      <c r="H47" s="9">
        <v>40</v>
      </c>
      <c r="I47" s="9">
        <v>45</v>
      </c>
    </row>
    <row r="48" spans="1:9" x14ac:dyDescent="0.2">
      <c r="A48" s="8">
        <v>43467</v>
      </c>
      <c r="B48" s="12" t="s">
        <v>6</v>
      </c>
      <c r="C48" s="9">
        <v>54520</v>
      </c>
      <c r="D48" s="12" t="s">
        <v>444</v>
      </c>
      <c r="E48" s="12" t="s">
        <v>6</v>
      </c>
      <c r="F48" s="12" t="s">
        <v>6</v>
      </c>
      <c r="G48" s="12" t="s">
        <v>23</v>
      </c>
      <c r="H48" s="9">
        <v>168</v>
      </c>
      <c r="I48" s="9">
        <v>255</v>
      </c>
    </row>
    <row r="49" spans="1:9" x14ac:dyDescent="0.2">
      <c r="A49" s="8">
        <v>43467</v>
      </c>
      <c r="B49" s="12" t="s">
        <v>6</v>
      </c>
      <c r="C49" s="9">
        <v>88230</v>
      </c>
      <c r="D49" s="12" t="s">
        <v>445</v>
      </c>
      <c r="E49" s="12" t="s">
        <v>6</v>
      </c>
      <c r="F49" s="12" t="s">
        <v>6</v>
      </c>
      <c r="G49" s="12" t="s">
        <v>177</v>
      </c>
      <c r="H49" s="9">
        <v>148</v>
      </c>
      <c r="I49" s="9">
        <v>219</v>
      </c>
    </row>
    <row r="50" spans="1:9" x14ac:dyDescent="0.2">
      <c r="A50" s="8">
        <v>43467</v>
      </c>
      <c r="B50" s="12" t="s">
        <v>6</v>
      </c>
      <c r="C50" s="9">
        <v>57380</v>
      </c>
      <c r="D50" s="12" t="s">
        <v>446</v>
      </c>
      <c r="E50" s="12" t="s">
        <v>6</v>
      </c>
      <c r="F50" s="12" t="s">
        <v>6</v>
      </c>
      <c r="G50" s="12" t="s">
        <v>869</v>
      </c>
      <c r="H50" s="9">
        <v>77</v>
      </c>
      <c r="I50" s="9">
        <v>100</v>
      </c>
    </row>
    <row r="51" spans="1:9" x14ac:dyDescent="0.2">
      <c r="A51" s="8">
        <v>43467</v>
      </c>
      <c r="B51" s="12" t="s">
        <v>6</v>
      </c>
      <c r="C51" s="9">
        <v>51500</v>
      </c>
      <c r="D51" s="12" t="s">
        <v>448</v>
      </c>
      <c r="E51" s="12" t="s">
        <v>6</v>
      </c>
      <c r="F51" s="12" t="s">
        <v>6</v>
      </c>
      <c r="G51" s="12" t="s">
        <v>449</v>
      </c>
      <c r="H51" s="9">
        <v>133</v>
      </c>
      <c r="I51" s="9">
        <v>200</v>
      </c>
    </row>
    <row r="52" spans="1:9" x14ac:dyDescent="0.2">
      <c r="A52" s="8">
        <v>43468</v>
      </c>
      <c r="B52" s="12" t="s">
        <v>6</v>
      </c>
      <c r="C52" s="9">
        <v>57330</v>
      </c>
      <c r="D52" s="12" t="s">
        <v>451</v>
      </c>
      <c r="E52" s="12" t="s">
        <v>18</v>
      </c>
      <c r="F52" s="12" t="s">
        <v>6</v>
      </c>
      <c r="G52" s="12" t="s">
        <v>313</v>
      </c>
      <c r="H52" s="9">
        <v>23</v>
      </c>
      <c r="I52" s="9">
        <v>28</v>
      </c>
    </row>
    <row r="53" spans="1:9" x14ac:dyDescent="0.2">
      <c r="A53" s="8">
        <v>43468</v>
      </c>
      <c r="B53" s="12" t="s">
        <v>6</v>
      </c>
      <c r="C53" s="9">
        <v>57530</v>
      </c>
      <c r="D53" s="12" t="s">
        <v>125</v>
      </c>
      <c r="E53" s="12" t="s">
        <v>6</v>
      </c>
      <c r="F53" s="12" t="s">
        <v>15</v>
      </c>
      <c r="G53" s="12" t="s">
        <v>430</v>
      </c>
      <c r="H53" s="9">
        <v>22</v>
      </c>
      <c r="I53" s="9">
        <v>25</v>
      </c>
    </row>
    <row r="54" spans="1:9" x14ac:dyDescent="0.2">
      <c r="A54" s="8">
        <v>43469</v>
      </c>
      <c r="B54" s="12" t="s">
        <v>6</v>
      </c>
      <c r="C54" s="9">
        <v>57390</v>
      </c>
      <c r="D54" s="12" t="s">
        <v>137</v>
      </c>
      <c r="E54" s="12" t="s">
        <v>6</v>
      </c>
      <c r="F54" s="12" t="s">
        <v>6</v>
      </c>
      <c r="G54" s="12" t="s">
        <v>865</v>
      </c>
      <c r="H54" s="9">
        <v>18</v>
      </c>
      <c r="I54" s="9">
        <v>11</v>
      </c>
    </row>
    <row r="55" spans="1:9" x14ac:dyDescent="0.2">
      <c r="A55" s="8">
        <v>43470</v>
      </c>
      <c r="B55" s="12" t="s">
        <v>6</v>
      </c>
      <c r="C55" s="9">
        <v>33800</v>
      </c>
      <c r="D55" s="12" t="s">
        <v>470</v>
      </c>
      <c r="E55" s="12" t="s">
        <v>260</v>
      </c>
      <c r="F55" s="12" t="s">
        <v>6</v>
      </c>
      <c r="G55" s="12" t="s">
        <v>292</v>
      </c>
      <c r="H55" s="9"/>
      <c r="I55" s="9"/>
    </row>
    <row r="56" spans="1:9" x14ac:dyDescent="0.2">
      <c r="A56" s="8">
        <v>43470</v>
      </c>
      <c r="B56" s="12" t="s">
        <v>6</v>
      </c>
      <c r="C56" s="9">
        <v>57970</v>
      </c>
      <c r="D56" s="12" t="s">
        <v>471</v>
      </c>
      <c r="E56" s="12" t="s">
        <v>6</v>
      </c>
      <c r="F56" s="12" t="s">
        <v>15</v>
      </c>
      <c r="G56" s="12" t="s">
        <v>292</v>
      </c>
      <c r="H56" s="9">
        <v>46</v>
      </c>
      <c r="I56" s="9" t="s">
        <v>473</v>
      </c>
    </row>
    <row r="57" spans="1:9" x14ac:dyDescent="0.2">
      <c r="A57" s="8">
        <v>43470</v>
      </c>
      <c r="B57" s="12" t="s">
        <v>6</v>
      </c>
      <c r="C57" s="9">
        <v>67770</v>
      </c>
      <c r="D57" s="12" t="s">
        <v>474</v>
      </c>
      <c r="E57" s="12" t="s">
        <v>6</v>
      </c>
      <c r="F57" s="12" t="s">
        <v>5</v>
      </c>
      <c r="G57" s="12" t="s">
        <v>327</v>
      </c>
      <c r="H57" s="9">
        <v>137</v>
      </c>
      <c r="I57" s="9">
        <v>242</v>
      </c>
    </row>
    <row r="58" spans="1:9" x14ac:dyDescent="0.2">
      <c r="A58" s="8">
        <v>43470</v>
      </c>
      <c r="B58" s="12" t="s">
        <v>6</v>
      </c>
      <c r="C58" s="9">
        <v>57290</v>
      </c>
      <c r="D58" s="12" t="s">
        <v>138</v>
      </c>
      <c r="E58" s="12" t="s">
        <v>6</v>
      </c>
      <c r="F58" s="12" t="s">
        <v>6</v>
      </c>
      <c r="G58" s="12" t="s">
        <v>874</v>
      </c>
      <c r="H58" s="9">
        <v>36</v>
      </c>
      <c r="I58" s="9" t="s">
        <v>479</v>
      </c>
    </row>
    <row r="59" spans="1:9" x14ac:dyDescent="0.2">
      <c r="A59" s="8">
        <v>43470</v>
      </c>
      <c r="B59" s="12" t="s">
        <v>6</v>
      </c>
      <c r="C59" s="9">
        <v>57280</v>
      </c>
      <c r="D59" s="12" t="s">
        <v>480</v>
      </c>
      <c r="E59" s="12" t="s">
        <v>6</v>
      </c>
      <c r="F59" s="12" t="s">
        <v>15</v>
      </c>
      <c r="G59" s="12" t="s">
        <v>23</v>
      </c>
      <c r="H59" s="9">
        <v>39</v>
      </c>
      <c r="I59" s="9" t="s">
        <v>481</v>
      </c>
    </row>
    <row r="60" spans="1:9" x14ac:dyDescent="0.2">
      <c r="A60" s="8">
        <v>43470</v>
      </c>
      <c r="B60" s="12" t="s">
        <v>6</v>
      </c>
      <c r="C60" s="9">
        <v>57100</v>
      </c>
      <c r="D60" s="12" t="s">
        <v>141</v>
      </c>
      <c r="E60" s="12" t="s">
        <v>6</v>
      </c>
      <c r="F60" s="12" t="s">
        <v>6</v>
      </c>
      <c r="G60" s="12" t="s">
        <v>194</v>
      </c>
      <c r="H60" s="9">
        <v>36</v>
      </c>
      <c r="I60" s="9" t="s">
        <v>413</v>
      </c>
    </row>
    <row r="61" spans="1:9" x14ac:dyDescent="0.2">
      <c r="A61" s="8">
        <v>43470</v>
      </c>
      <c r="B61" s="12" t="s">
        <v>6</v>
      </c>
      <c r="C61" s="9">
        <v>54730</v>
      </c>
      <c r="D61" s="12" t="s">
        <v>345</v>
      </c>
      <c r="E61" s="12" t="s">
        <v>6</v>
      </c>
      <c r="F61" s="12" t="s">
        <v>15</v>
      </c>
      <c r="G61" s="12" t="s">
        <v>151</v>
      </c>
      <c r="H61" s="9">
        <v>35</v>
      </c>
      <c r="I61" s="9" t="s">
        <v>347</v>
      </c>
    </row>
    <row r="62" spans="1:9" x14ac:dyDescent="0.2">
      <c r="A62" s="8">
        <v>43470</v>
      </c>
      <c r="B62" s="12" t="s">
        <v>6</v>
      </c>
      <c r="C62" s="9">
        <v>57970</v>
      </c>
      <c r="D62" s="12" t="s">
        <v>316</v>
      </c>
      <c r="E62" s="12" t="s">
        <v>6</v>
      </c>
      <c r="F62" s="12" t="s">
        <v>15</v>
      </c>
      <c r="G62" s="12" t="s">
        <v>874</v>
      </c>
      <c r="H62" s="9">
        <v>46</v>
      </c>
      <c r="I62" s="9" t="s">
        <v>473</v>
      </c>
    </row>
    <row r="63" spans="1:9" x14ac:dyDescent="0.2">
      <c r="A63" s="8">
        <v>43471</v>
      </c>
      <c r="B63" s="12" t="s">
        <v>6</v>
      </c>
      <c r="C63" s="9">
        <v>57100</v>
      </c>
      <c r="D63" s="12" t="s">
        <v>141</v>
      </c>
      <c r="E63" s="12" t="s">
        <v>6</v>
      </c>
      <c r="F63" s="12" t="s">
        <v>15</v>
      </c>
      <c r="G63" s="12" t="s">
        <v>292</v>
      </c>
      <c r="H63" s="9">
        <v>34</v>
      </c>
      <c r="I63" s="9" t="s">
        <v>413</v>
      </c>
    </row>
    <row r="64" spans="1:9" x14ac:dyDescent="0.2">
      <c r="A64" s="8">
        <v>43471</v>
      </c>
      <c r="B64" s="12" t="s">
        <v>6</v>
      </c>
      <c r="C64" s="9">
        <v>57270</v>
      </c>
      <c r="D64" s="12" t="s">
        <v>161</v>
      </c>
      <c r="E64" s="12" t="s">
        <v>6</v>
      </c>
      <c r="F64" s="12" t="s">
        <v>15</v>
      </c>
      <c r="G64" s="12" t="s">
        <v>37</v>
      </c>
      <c r="H64" s="9">
        <v>37</v>
      </c>
      <c r="I64" s="9" t="s">
        <v>420</v>
      </c>
    </row>
    <row r="65" spans="1:9" x14ac:dyDescent="0.2">
      <c r="A65" s="8">
        <v>43471</v>
      </c>
      <c r="B65" s="12" t="s">
        <v>6</v>
      </c>
      <c r="C65" s="9">
        <v>57330</v>
      </c>
      <c r="D65" s="12" t="s">
        <v>296</v>
      </c>
      <c r="E65" s="12" t="s">
        <v>6</v>
      </c>
      <c r="F65" s="12" t="s">
        <v>15</v>
      </c>
      <c r="G65" s="12" t="s">
        <v>151</v>
      </c>
      <c r="H65" s="9">
        <v>23</v>
      </c>
      <c r="I65" s="9" t="s">
        <v>416</v>
      </c>
    </row>
    <row r="66" spans="1:9" x14ac:dyDescent="0.2">
      <c r="A66" s="8">
        <v>43471</v>
      </c>
      <c r="B66" s="12" t="s">
        <v>6</v>
      </c>
      <c r="C66" s="9">
        <v>57970</v>
      </c>
      <c r="D66" s="12" t="s">
        <v>316</v>
      </c>
      <c r="E66" s="12" t="s">
        <v>6</v>
      </c>
      <c r="F66" s="12" t="s">
        <v>15</v>
      </c>
      <c r="G66" s="12" t="s">
        <v>207</v>
      </c>
      <c r="H66" s="9">
        <v>44</v>
      </c>
      <c r="I66" s="9" t="s">
        <v>473</v>
      </c>
    </row>
    <row r="67" spans="1:9" x14ac:dyDescent="0.2">
      <c r="A67" s="8">
        <v>43476</v>
      </c>
      <c r="B67" s="12" t="s">
        <v>6</v>
      </c>
      <c r="C67" s="9">
        <v>3280</v>
      </c>
      <c r="D67" s="12" t="s">
        <v>131</v>
      </c>
      <c r="E67" s="12" t="s">
        <v>6</v>
      </c>
      <c r="F67" s="12" t="s">
        <v>4</v>
      </c>
      <c r="G67" s="12" t="s">
        <v>520</v>
      </c>
      <c r="H67" s="9">
        <v>23</v>
      </c>
      <c r="I67" s="9" t="s">
        <v>383</v>
      </c>
    </row>
    <row r="68" spans="1:9" x14ac:dyDescent="0.2">
      <c r="A68" s="8">
        <v>43477</v>
      </c>
      <c r="B68" s="12" t="s">
        <v>6</v>
      </c>
      <c r="C68" s="9">
        <v>57100</v>
      </c>
      <c r="D68" s="12" t="s">
        <v>141</v>
      </c>
      <c r="E68" s="12" t="s">
        <v>6</v>
      </c>
      <c r="F68" s="12" t="s">
        <v>171</v>
      </c>
      <c r="G68" s="12" t="s">
        <v>298</v>
      </c>
      <c r="H68" s="9">
        <v>30</v>
      </c>
      <c r="I68" s="9">
        <v>41</v>
      </c>
    </row>
    <row r="69" spans="1:9" x14ac:dyDescent="0.2">
      <c r="A69" s="8">
        <v>43478</v>
      </c>
      <c r="B69" s="12" t="s">
        <v>6</v>
      </c>
      <c r="C69" s="9">
        <v>57330</v>
      </c>
      <c r="D69" s="12" t="s">
        <v>164</v>
      </c>
      <c r="E69" s="12" t="s">
        <v>6</v>
      </c>
      <c r="F69" s="12" t="s">
        <v>6</v>
      </c>
      <c r="G69" s="12" t="s">
        <v>434</v>
      </c>
      <c r="H69" s="9">
        <v>24</v>
      </c>
      <c r="I69" s="9">
        <v>31</v>
      </c>
    </row>
    <row r="70" spans="1:9" x14ac:dyDescent="0.2">
      <c r="A70" s="8">
        <v>43478</v>
      </c>
      <c r="B70" s="12" t="s">
        <v>6</v>
      </c>
      <c r="C70" s="9">
        <v>54560</v>
      </c>
      <c r="D70" s="12" t="s">
        <v>225</v>
      </c>
      <c r="E70" s="12" t="s">
        <v>6</v>
      </c>
      <c r="F70" s="12" t="s">
        <v>6</v>
      </c>
      <c r="G70" s="12" t="s">
        <v>207</v>
      </c>
      <c r="H70" s="9">
        <v>23</v>
      </c>
      <c r="I70" s="9">
        <v>23</v>
      </c>
    </row>
    <row r="71" spans="1:9" x14ac:dyDescent="0.2">
      <c r="A71" s="8">
        <v>43478</v>
      </c>
      <c r="B71" s="12" t="s">
        <v>6</v>
      </c>
      <c r="C71" s="9">
        <v>54710</v>
      </c>
      <c r="D71" s="12" t="s">
        <v>210</v>
      </c>
      <c r="E71" s="12" t="s">
        <v>6</v>
      </c>
      <c r="F71" s="12" t="s">
        <v>6</v>
      </c>
      <c r="G71" s="12" t="s">
        <v>249</v>
      </c>
      <c r="H71" s="9">
        <v>82</v>
      </c>
      <c r="I71" s="9">
        <v>122</v>
      </c>
    </row>
    <row r="72" spans="1:9" x14ac:dyDescent="0.2">
      <c r="A72" s="8">
        <v>43478</v>
      </c>
      <c r="B72" s="12" t="s">
        <v>6</v>
      </c>
      <c r="C72" s="9">
        <v>54440</v>
      </c>
      <c r="D72" s="12" t="s">
        <v>180</v>
      </c>
      <c r="E72" s="12" t="s">
        <v>6</v>
      </c>
      <c r="F72" s="12" t="s">
        <v>6</v>
      </c>
      <c r="G72" s="12" t="s">
        <v>310</v>
      </c>
      <c r="H72" s="9">
        <v>17</v>
      </c>
      <c r="I72" s="9">
        <v>13</v>
      </c>
    </row>
    <row r="73" spans="1:9" x14ac:dyDescent="0.2">
      <c r="A73" s="8">
        <v>43478</v>
      </c>
      <c r="B73" s="12" t="s">
        <v>6</v>
      </c>
      <c r="C73" s="9">
        <v>57570</v>
      </c>
      <c r="D73" s="12" t="s">
        <v>534</v>
      </c>
      <c r="E73" s="12" t="s">
        <v>6</v>
      </c>
      <c r="F73" s="12" t="s">
        <v>6</v>
      </c>
      <c r="G73" s="12" t="s">
        <v>529</v>
      </c>
      <c r="H73" s="9">
        <v>32</v>
      </c>
      <c r="I73" s="9">
        <v>42</v>
      </c>
    </row>
    <row r="74" spans="1:9" x14ac:dyDescent="0.2">
      <c r="A74" s="8">
        <v>43484</v>
      </c>
      <c r="B74" s="12" t="s">
        <v>6</v>
      </c>
      <c r="C74" s="9">
        <v>57330</v>
      </c>
      <c r="D74" s="12" t="s">
        <v>315</v>
      </c>
      <c r="E74" s="12" t="s">
        <v>6</v>
      </c>
      <c r="F74" s="12" t="s">
        <v>15</v>
      </c>
      <c r="G74" s="12" t="s">
        <v>545</v>
      </c>
      <c r="H74" s="9">
        <v>23</v>
      </c>
      <c r="I74" s="9" t="s">
        <v>416</v>
      </c>
    </row>
    <row r="75" spans="1:9" x14ac:dyDescent="0.2">
      <c r="A75" s="8">
        <v>43485</v>
      </c>
      <c r="B75" s="12" t="s">
        <v>6</v>
      </c>
      <c r="C75" s="9">
        <v>54800</v>
      </c>
      <c r="D75" s="12" t="s">
        <v>556</v>
      </c>
      <c r="E75" s="12" t="s">
        <v>6</v>
      </c>
      <c r="F75" s="12" t="s">
        <v>6</v>
      </c>
      <c r="G75" s="12" t="s">
        <v>319</v>
      </c>
      <c r="H75" s="9">
        <v>57</v>
      </c>
      <c r="I75" s="9" t="s">
        <v>564</v>
      </c>
    </row>
    <row r="76" spans="1:9" x14ac:dyDescent="0.2">
      <c r="A76" s="8">
        <v>43485</v>
      </c>
      <c r="B76" s="12" t="s">
        <v>6</v>
      </c>
      <c r="C76" s="9">
        <v>57690</v>
      </c>
      <c r="D76" s="12" t="s">
        <v>557</v>
      </c>
      <c r="E76" s="12" t="s">
        <v>6</v>
      </c>
      <c r="F76" s="12" t="s">
        <v>15</v>
      </c>
      <c r="G76" s="12" t="s">
        <v>207</v>
      </c>
      <c r="H76" s="9">
        <v>70</v>
      </c>
      <c r="I76" s="9">
        <v>101</v>
      </c>
    </row>
    <row r="77" spans="1:9" x14ac:dyDescent="0.2">
      <c r="A77" s="8">
        <v>43491</v>
      </c>
      <c r="B77" s="12" t="s">
        <v>6</v>
      </c>
      <c r="C77" s="9">
        <v>57390</v>
      </c>
      <c r="D77" s="12" t="s">
        <v>137</v>
      </c>
      <c r="E77" s="12" t="s">
        <v>6</v>
      </c>
      <c r="F77" s="12" t="s">
        <v>6</v>
      </c>
      <c r="G77" s="12" t="s">
        <v>570</v>
      </c>
      <c r="H77" s="9">
        <v>16</v>
      </c>
      <c r="I77" s="9">
        <v>11</v>
      </c>
    </row>
    <row r="78" spans="1:9" x14ac:dyDescent="0.2">
      <c r="A78" s="8">
        <v>43467</v>
      </c>
      <c r="B78" s="12" t="s">
        <v>3</v>
      </c>
      <c r="C78" s="9">
        <v>3327</v>
      </c>
      <c r="D78" s="12" t="s">
        <v>79</v>
      </c>
      <c r="E78" s="12" t="s">
        <v>4</v>
      </c>
      <c r="F78" s="12" t="s">
        <v>4</v>
      </c>
      <c r="G78" s="12" t="s">
        <v>434</v>
      </c>
      <c r="H78" s="9">
        <v>22</v>
      </c>
      <c r="I78" s="9">
        <v>26</v>
      </c>
    </row>
    <row r="79" spans="1:9" x14ac:dyDescent="0.2">
      <c r="A79" s="8">
        <v>43467</v>
      </c>
      <c r="B79" s="12" t="s">
        <v>3</v>
      </c>
      <c r="C79" s="9">
        <v>8214</v>
      </c>
      <c r="D79" s="12" t="s">
        <v>64</v>
      </c>
      <c r="E79" s="12" t="s">
        <v>106</v>
      </c>
      <c r="F79" s="12" t="s">
        <v>4</v>
      </c>
      <c r="G79" s="12" t="s">
        <v>864</v>
      </c>
      <c r="H79" s="9">
        <v>25</v>
      </c>
      <c r="I79" s="9">
        <v>18</v>
      </c>
    </row>
    <row r="80" spans="1:9" x14ac:dyDescent="0.2">
      <c r="A80" s="8">
        <v>43467</v>
      </c>
      <c r="B80" s="12" t="s">
        <v>3</v>
      </c>
      <c r="C80" s="9">
        <v>5886</v>
      </c>
      <c r="D80" s="12" t="s">
        <v>261</v>
      </c>
      <c r="E80" s="12" t="s">
        <v>6</v>
      </c>
      <c r="F80" s="12" t="s">
        <v>15</v>
      </c>
      <c r="G80" s="12" t="s">
        <v>172</v>
      </c>
      <c r="H80" s="9">
        <v>25</v>
      </c>
      <c r="I80" s="9">
        <v>28</v>
      </c>
    </row>
    <row r="81" spans="1:9" x14ac:dyDescent="0.2">
      <c r="A81" s="8">
        <v>43467</v>
      </c>
      <c r="B81" s="12" t="s">
        <v>3</v>
      </c>
      <c r="C81" s="9">
        <v>3872</v>
      </c>
      <c r="D81" s="12" t="s">
        <v>116</v>
      </c>
      <c r="E81" s="12" t="s">
        <v>4</v>
      </c>
      <c r="F81" s="12" t="s">
        <v>4</v>
      </c>
      <c r="G81" s="12" t="s">
        <v>865</v>
      </c>
      <c r="H81" s="9">
        <v>14</v>
      </c>
      <c r="I81" s="9">
        <v>13</v>
      </c>
    </row>
    <row r="82" spans="1:9" x14ac:dyDescent="0.2">
      <c r="A82" s="8">
        <v>43467</v>
      </c>
      <c r="B82" s="12" t="s">
        <v>3</v>
      </c>
      <c r="C82" s="9">
        <v>2117</v>
      </c>
      <c r="D82" s="12" t="s">
        <v>92</v>
      </c>
      <c r="E82" s="12" t="s">
        <v>6</v>
      </c>
      <c r="F82" s="12" t="s">
        <v>6</v>
      </c>
      <c r="G82" s="12" t="s">
        <v>23</v>
      </c>
      <c r="H82" s="9">
        <v>21</v>
      </c>
      <c r="I82" s="9" t="s">
        <v>428</v>
      </c>
    </row>
    <row r="83" spans="1:9" x14ac:dyDescent="0.2">
      <c r="A83" s="8">
        <v>43467</v>
      </c>
      <c r="B83" s="12" t="s">
        <v>3</v>
      </c>
      <c r="C83" s="9">
        <v>6166</v>
      </c>
      <c r="D83" s="12" t="s">
        <v>436</v>
      </c>
      <c r="E83" s="12" t="s">
        <v>4</v>
      </c>
      <c r="F83" s="12" t="s">
        <v>4</v>
      </c>
      <c r="G83" s="12" t="s">
        <v>437</v>
      </c>
      <c r="H83" s="9">
        <v>31</v>
      </c>
      <c r="I83" s="9">
        <v>41</v>
      </c>
    </row>
    <row r="84" spans="1:9" x14ac:dyDescent="0.2">
      <c r="A84" s="8">
        <v>43467</v>
      </c>
      <c r="B84" s="12" t="s">
        <v>3</v>
      </c>
      <c r="C84" s="9">
        <v>8365</v>
      </c>
      <c r="D84" s="12" t="s">
        <v>72</v>
      </c>
      <c r="E84" s="12" t="s">
        <v>4</v>
      </c>
      <c r="F84" s="12" t="s">
        <v>4</v>
      </c>
      <c r="G84" s="12" t="s">
        <v>177</v>
      </c>
      <c r="H84" s="9">
        <v>25</v>
      </c>
      <c r="I84" s="9">
        <v>18</v>
      </c>
    </row>
    <row r="85" spans="1:9" x14ac:dyDescent="0.2">
      <c r="A85" s="8">
        <v>43467</v>
      </c>
      <c r="B85" s="12" t="s">
        <v>3</v>
      </c>
      <c r="C85" s="9">
        <v>9370</v>
      </c>
      <c r="D85" s="12" t="s">
        <v>88</v>
      </c>
      <c r="E85" s="12" t="s">
        <v>4</v>
      </c>
      <c r="F85" s="12" t="s">
        <v>4</v>
      </c>
      <c r="G85" s="12" t="s">
        <v>23</v>
      </c>
      <c r="H85" s="9">
        <v>48</v>
      </c>
      <c r="I85" s="9">
        <v>69</v>
      </c>
    </row>
    <row r="86" spans="1:9" x14ac:dyDescent="0.2">
      <c r="A86" s="8">
        <v>43467</v>
      </c>
      <c r="B86" s="12" t="s">
        <v>3</v>
      </c>
      <c r="C86" s="9">
        <v>5451</v>
      </c>
      <c r="D86" s="12" t="s">
        <v>438</v>
      </c>
      <c r="E86" s="12" t="s">
        <v>4</v>
      </c>
      <c r="F86" s="12" t="s">
        <v>4</v>
      </c>
      <c r="G86" s="12" t="s">
        <v>865</v>
      </c>
      <c r="H86" s="9">
        <v>35</v>
      </c>
      <c r="I86" s="9">
        <v>43</v>
      </c>
    </row>
    <row r="87" spans="1:9" x14ac:dyDescent="0.2">
      <c r="A87" s="8">
        <v>43467</v>
      </c>
      <c r="B87" s="12" t="s">
        <v>3</v>
      </c>
      <c r="C87" s="9">
        <v>8540</v>
      </c>
      <c r="D87" s="12" t="s">
        <v>439</v>
      </c>
      <c r="E87" s="12" t="s">
        <v>106</v>
      </c>
      <c r="F87" s="12" t="s">
        <v>184</v>
      </c>
      <c r="G87" s="12" t="s">
        <v>440</v>
      </c>
      <c r="H87" s="9">
        <v>46</v>
      </c>
      <c r="I87" s="9">
        <v>36</v>
      </c>
    </row>
    <row r="88" spans="1:9" x14ac:dyDescent="0.2">
      <c r="A88" s="8">
        <v>43467</v>
      </c>
      <c r="B88" s="12" t="s">
        <v>3</v>
      </c>
      <c r="C88" s="9">
        <v>1309</v>
      </c>
      <c r="D88" s="12" t="s">
        <v>92</v>
      </c>
      <c r="E88" s="12" t="s">
        <v>169</v>
      </c>
      <c r="F88" s="12" t="s">
        <v>5</v>
      </c>
      <c r="G88" s="12" t="s">
        <v>441</v>
      </c>
      <c r="H88" s="9">
        <v>21</v>
      </c>
      <c r="I88" s="9" t="s">
        <v>428</v>
      </c>
    </row>
    <row r="89" spans="1:9" x14ac:dyDescent="0.2">
      <c r="A89" s="8">
        <v>43467</v>
      </c>
      <c r="B89" s="12" t="s">
        <v>3</v>
      </c>
      <c r="C89" s="9">
        <v>6835</v>
      </c>
      <c r="D89" s="12" t="s">
        <v>442</v>
      </c>
      <c r="E89" s="12" t="s">
        <v>4</v>
      </c>
      <c r="F89" s="12" t="s">
        <v>4</v>
      </c>
      <c r="G89" s="12" t="s">
        <v>177</v>
      </c>
      <c r="H89" s="9">
        <v>43</v>
      </c>
      <c r="I89" s="9">
        <v>54</v>
      </c>
    </row>
    <row r="90" spans="1:9" x14ac:dyDescent="0.2">
      <c r="A90" s="8">
        <v>43467</v>
      </c>
      <c r="B90" s="12" t="s">
        <v>3</v>
      </c>
      <c r="C90" s="9">
        <v>7248</v>
      </c>
      <c r="D90" s="12" t="s">
        <v>120</v>
      </c>
      <c r="E90" s="12" t="s">
        <v>36</v>
      </c>
      <c r="F90" s="12" t="s">
        <v>26</v>
      </c>
      <c r="G90" s="12" t="s">
        <v>177</v>
      </c>
      <c r="H90" s="9">
        <v>32</v>
      </c>
      <c r="I90" s="9">
        <v>34</v>
      </c>
    </row>
    <row r="91" spans="1:9" x14ac:dyDescent="0.2">
      <c r="A91" s="8">
        <v>43467</v>
      </c>
      <c r="B91" s="12" t="s">
        <v>3</v>
      </c>
      <c r="C91" s="9">
        <v>5690</v>
      </c>
      <c r="D91" s="12" t="s">
        <v>286</v>
      </c>
      <c r="E91" s="12" t="s">
        <v>4</v>
      </c>
      <c r="F91" s="12" t="s">
        <v>4</v>
      </c>
      <c r="G91" s="12" t="s">
        <v>23</v>
      </c>
      <c r="H91" s="9">
        <v>10</v>
      </c>
      <c r="I91" s="9" t="s">
        <v>401</v>
      </c>
    </row>
    <row r="92" spans="1:9" x14ac:dyDescent="0.2">
      <c r="A92" s="8">
        <v>43467</v>
      </c>
      <c r="B92" s="12" t="s">
        <v>3</v>
      </c>
      <c r="C92" s="9">
        <v>6251</v>
      </c>
      <c r="D92" s="12" t="s">
        <v>332</v>
      </c>
      <c r="E92" s="12" t="s">
        <v>4</v>
      </c>
      <c r="F92" s="12" t="s">
        <v>4</v>
      </c>
      <c r="G92" s="12" t="s">
        <v>868</v>
      </c>
      <c r="H92" s="9">
        <v>44</v>
      </c>
      <c r="I92" s="9">
        <v>56</v>
      </c>
    </row>
    <row r="93" spans="1:9" x14ac:dyDescent="0.2">
      <c r="A93" s="8">
        <v>43467</v>
      </c>
      <c r="B93" s="12" t="s">
        <v>3</v>
      </c>
      <c r="C93" s="9">
        <v>1420</v>
      </c>
      <c r="D93" s="12" t="s">
        <v>92</v>
      </c>
      <c r="E93" s="12" t="s">
        <v>15</v>
      </c>
      <c r="F93" s="12" t="s">
        <v>6</v>
      </c>
      <c r="G93" s="12" t="s">
        <v>172</v>
      </c>
      <c r="H93" s="9">
        <v>21</v>
      </c>
      <c r="I93" s="9" t="s">
        <v>428</v>
      </c>
    </row>
    <row r="94" spans="1:9" x14ac:dyDescent="0.2">
      <c r="A94" s="8">
        <v>43467</v>
      </c>
      <c r="B94" s="12" t="s">
        <v>3</v>
      </c>
      <c r="C94" s="9">
        <v>2324</v>
      </c>
      <c r="D94" s="12" t="s">
        <v>77</v>
      </c>
      <c r="E94" s="12" t="s">
        <v>4</v>
      </c>
      <c r="F94" s="12" t="s">
        <v>4</v>
      </c>
      <c r="G94" s="12" t="s">
        <v>37</v>
      </c>
      <c r="H94" s="9">
        <v>22</v>
      </c>
      <c r="I94" s="9">
        <v>26</v>
      </c>
    </row>
    <row r="95" spans="1:9" x14ac:dyDescent="0.2">
      <c r="A95" s="8">
        <v>43467</v>
      </c>
      <c r="B95" s="12" t="s">
        <v>3</v>
      </c>
      <c r="C95" s="9">
        <v>9168</v>
      </c>
      <c r="D95" s="12" t="s">
        <v>191</v>
      </c>
      <c r="E95" s="12" t="s">
        <v>4</v>
      </c>
      <c r="F95" s="12" t="s">
        <v>4</v>
      </c>
      <c r="G95" s="12" t="s">
        <v>37</v>
      </c>
      <c r="H95" s="9">
        <v>50</v>
      </c>
      <c r="I95" s="9">
        <v>66</v>
      </c>
    </row>
    <row r="96" spans="1:9" x14ac:dyDescent="0.2">
      <c r="A96" s="8">
        <v>43467</v>
      </c>
      <c r="B96" s="12" t="s">
        <v>3</v>
      </c>
      <c r="C96" s="9">
        <v>4564</v>
      </c>
      <c r="D96" s="12" t="s">
        <v>40</v>
      </c>
      <c r="E96" s="12" t="s">
        <v>4</v>
      </c>
      <c r="F96" s="12" t="s">
        <v>6</v>
      </c>
      <c r="G96" s="12" t="s">
        <v>867</v>
      </c>
      <c r="H96" s="9">
        <v>0</v>
      </c>
      <c r="I96" s="9">
        <v>0</v>
      </c>
    </row>
    <row r="97" spans="1:9" x14ac:dyDescent="0.2">
      <c r="A97" s="8">
        <v>43467</v>
      </c>
      <c r="B97" s="12" t="s">
        <v>3</v>
      </c>
      <c r="C97" s="9">
        <v>3385</v>
      </c>
      <c r="D97" s="12" t="s">
        <v>195</v>
      </c>
      <c r="E97" s="12" t="s">
        <v>4</v>
      </c>
      <c r="F97" s="12" t="s">
        <v>4</v>
      </c>
      <c r="G97" s="12" t="s">
        <v>172</v>
      </c>
      <c r="H97" s="9">
        <v>16</v>
      </c>
      <c r="I97" s="9">
        <v>17</v>
      </c>
    </row>
    <row r="98" spans="1:9" x14ac:dyDescent="0.2">
      <c r="A98" s="8">
        <v>43467</v>
      </c>
      <c r="B98" s="12" t="s">
        <v>3</v>
      </c>
      <c r="C98" s="9">
        <v>7554</v>
      </c>
      <c r="D98" s="12" t="s">
        <v>162</v>
      </c>
      <c r="E98" s="12" t="s">
        <v>4</v>
      </c>
      <c r="F98" s="12" t="s">
        <v>4</v>
      </c>
      <c r="G98" s="12" t="s">
        <v>177</v>
      </c>
      <c r="H98" s="9">
        <v>39</v>
      </c>
      <c r="I98" s="9">
        <v>49</v>
      </c>
    </row>
    <row r="99" spans="1:9" x14ac:dyDescent="0.2">
      <c r="A99" s="8">
        <v>43467</v>
      </c>
      <c r="B99" s="12" t="s">
        <v>3</v>
      </c>
      <c r="C99" s="9">
        <v>3414</v>
      </c>
      <c r="D99" s="12" t="s">
        <v>67</v>
      </c>
      <c r="E99" s="12" t="s">
        <v>4</v>
      </c>
      <c r="F99" s="12" t="s">
        <v>4</v>
      </c>
      <c r="G99" s="12" t="s">
        <v>177</v>
      </c>
      <c r="H99" s="9">
        <v>23</v>
      </c>
      <c r="I99" s="9">
        <v>20</v>
      </c>
    </row>
    <row r="100" spans="1:9" x14ac:dyDescent="0.2">
      <c r="A100" s="8">
        <v>43467</v>
      </c>
      <c r="B100" s="12" t="s">
        <v>3</v>
      </c>
      <c r="C100" s="9">
        <v>8248</v>
      </c>
      <c r="D100" s="12" t="s">
        <v>64</v>
      </c>
      <c r="E100" s="12" t="s">
        <v>4</v>
      </c>
      <c r="F100" s="12" t="s">
        <v>4</v>
      </c>
      <c r="G100" s="12" t="s">
        <v>864</v>
      </c>
      <c r="H100" s="9">
        <v>28</v>
      </c>
      <c r="I100" s="9">
        <v>18</v>
      </c>
    </row>
    <row r="101" spans="1:9" x14ac:dyDescent="0.2">
      <c r="A101" s="8">
        <v>43467</v>
      </c>
      <c r="B101" s="12" t="s">
        <v>3</v>
      </c>
      <c r="C101" s="9">
        <v>4058</v>
      </c>
      <c r="D101" s="12" t="s">
        <v>432</v>
      </c>
      <c r="E101" s="12" t="s">
        <v>4</v>
      </c>
      <c r="F101" s="12" t="s">
        <v>4</v>
      </c>
      <c r="G101" s="12" t="s">
        <v>310</v>
      </c>
      <c r="H101" s="9">
        <v>17</v>
      </c>
      <c r="I101" s="9">
        <v>10</v>
      </c>
    </row>
    <row r="102" spans="1:9" x14ac:dyDescent="0.2">
      <c r="A102" s="8">
        <v>43468</v>
      </c>
      <c r="B102" s="12" t="s">
        <v>3</v>
      </c>
      <c r="C102" s="9">
        <v>7307</v>
      </c>
      <c r="D102" s="12" t="s">
        <v>39</v>
      </c>
      <c r="E102" s="12" t="s">
        <v>5</v>
      </c>
      <c r="F102" s="12" t="s">
        <v>4</v>
      </c>
      <c r="G102" s="12" t="s">
        <v>23</v>
      </c>
      <c r="H102" s="9">
        <v>30</v>
      </c>
      <c r="I102" s="9">
        <v>35</v>
      </c>
    </row>
    <row r="103" spans="1:9" x14ac:dyDescent="0.2">
      <c r="A103" s="8">
        <v>43468</v>
      </c>
      <c r="B103" s="12" t="s">
        <v>3</v>
      </c>
      <c r="C103" s="9">
        <v>9189</v>
      </c>
      <c r="D103" s="12" t="s">
        <v>51</v>
      </c>
      <c r="E103" s="12" t="s">
        <v>4</v>
      </c>
      <c r="F103" s="12" t="s">
        <v>4</v>
      </c>
      <c r="G103" s="12" t="s">
        <v>152</v>
      </c>
      <c r="H103" s="9">
        <v>45</v>
      </c>
      <c r="I103" s="9">
        <v>61</v>
      </c>
    </row>
    <row r="104" spans="1:9" x14ac:dyDescent="0.2">
      <c r="A104" s="8">
        <v>43468</v>
      </c>
      <c r="B104" s="12" t="s">
        <v>3</v>
      </c>
      <c r="C104" s="9">
        <v>5340</v>
      </c>
      <c r="D104" s="12" t="s">
        <v>122</v>
      </c>
      <c r="E104" s="12" t="s">
        <v>4</v>
      </c>
      <c r="F104" s="12" t="s">
        <v>4</v>
      </c>
      <c r="G104" s="12" t="s">
        <v>37</v>
      </c>
      <c r="H104" s="9">
        <v>30</v>
      </c>
      <c r="I104" s="9">
        <v>37</v>
      </c>
    </row>
    <row r="105" spans="1:9" x14ac:dyDescent="0.2">
      <c r="A105" s="8">
        <v>43468</v>
      </c>
      <c r="B105" s="12" t="s">
        <v>3</v>
      </c>
      <c r="C105" s="9">
        <v>6142</v>
      </c>
      <c r="D105" s="12" t="s">
        <v>48</v>
      </c>
      <c r="E105" s="12" t="s">
        <v>4</v>
      </c>
      <c r="F105" s="12" t="s">
        <v>4</v>
      </c>
      <c r="G105" s="12" t="s">
        <v>867</v>
      </c>
      <c r="H105" s="9">
        <v>34</v>
      </c>
      <c r="I105" s="9">
        <v>44</v>
      </c>
    </row>
    <row r="106" spans="1:9" x14ac:dyDescent="0.2">
      <c r="A106" s="8">
        <v>43468</v>
      </c>
      <c r="B106" s="12" t="s">
        <v>3</v>
      </c>
      <c r="C106" s="9">
        <v>9662</v>
      </c>
      <c r="D106" s="12" t="s">
        <v>450</v>
      </c>
      <c r="E106" s="12" t="s">
        <v>4</v>
      </c>
      <c r="F106" s="12" t="s">
        <v>4</v>
      </c>
      <c r="G106" s="12" t="s">
        <v>105</v>
      </c>
      <c r="H106" s="9">
        <v>62</v>
      </c>
      <c r="I106" s="9">
        <v>68</v>
      </c>
    </row>
    <row r="107" spans="1:9" x14ac:dyDescent="0.2">
      <c r="A107" s="8">
        <v>43468</v>
      </c>
      <c r="B107" s="12" t="s">
        <v>3</v>
      </c>
      <c r="C107" s="9">
        <v>4677</v>
      </c>
      <c r="D107" s="12" t="s">
        <v>40</v>
      </c>
      <c r="E107" s="12" t="s">
        <v>6</v>
      </c>
      <c r="F107" s="12" t="s">
        <v>4</v>
      </c>
      <c r="G107" s="12" t="s">
        <v>29</v>
      </c>
      <c r="H107" s="9">
        <v>0</v>
      </c>
      <c r="I107" s="9">
        <v>0</v>
      </c>
    </row>
    <row r="108" spans="1:9" x14ac:dyDescent="0.2">
      <c r="A108" s="8">
        <v>43468</v>
      </c>
      <c r="B108" s="12" t="s">
        <v>3</v>
      </c>
      <c r="C108" s="9">
        <v>6962</v>
      </c>
      <c r="D108" s="12" t="s">
        <v>86</v>
      </c>
      <c r="E108" s="12" t="s">
        <v>234</v>
      </c>
      <c r="F108" s="12" t="s">
        <v>5</v>
      </c>
      <c r="G108" s="12" t="s">
        <v>865</v>
      </c>
      <c r="H108" s="9">
        <v>30</v>
      </c>
      <c r="I108" s="9">
        <v>39</v>
      </c>
    </row>
    <row r="109" spans="1:9" x14ac:dyDescent="0.2">
      <c r="A109" s="8">
        <v>43468</v>
      </c>
      <c r="B109" s="12" t="s">
        <v>3</v>
      </c>
      <c r="C109" s="9">
        <v>8073</v>
      </c>
      <c r="D109" s="12" t="s">
        <v>41</v>
      </c>
      <c r="E109" s="12" t="s">
        <v>18</v>
      </c>
      <c r="F109" s="12" t="s">
        <v>6</v>
      </c>
      <c r="G109" s="12" t="s">
        <v>870</v>
      </c>
      <c r="H109" s="9">
        <v>25</v>
      </c>
      <c r="I109" s="9">
        <v>26</v>
      </c>
    </row>
    <row r="110" spans="1:9" x14ac:dyDescent="0.2">
      <c r="A110" s="8">
        <v>43468</v>
      </c>
      <c r="B110" s="12" t="s">
        <v>3</v>
      </c>
      <c r="C110" s="9">
        <v>8023</v>
      </c>
      <c r="D110" s="12" t="s">
        <v>42</v>
      </c>
      <c r="E110" s="12" t="s">
        <v>6</v>
      </c>
      <c r="F110" s="12" t="s">
        <v>15</v>
      </c>
      <c r="G110" s="12" t="s">
        <v>177</v>
      </c>
      <c r="H110" s="9">
        <v>24</v>
      </c>
      <c r="I110" s="9">
        <v>26</v>
      </c>
    </row>
    <row r="111" spans="1:9" x14ac:dyDescent="0.2">
      <c r="A111" s="8">
        <v>43468</v>
      </c>
      <c r="B111" s="12" t="s">
        <v>3</v>
      </c>
      <c r="C111" s="9">
        <v>7270</v>
      </c>
      <c r="D111" s="12" t="s">
        <v>59</v>
      </c>
      <c r="E111" s="12" t="s">
        <v>15</v>
      </c>
      <c r="F111" s="12" t="s">
        <v>6</v>
      </c>
      <c r="G111" s="12" t="s">
        <v>172</v>
      </c>
      <c r="H111" s="9">
        <v>31</v>
      </c>
      <c r="I111" s="9">
        <v>35</v>
      </c>
    </row>
    <row r="112" spans="1:9" x14ac:dyDescent="0.2">
      <c r="A112" s="8">
        <v>43468</v>
      </c>
      <c r="B112" s="12" t="s">
        <v>3</v>
      </c>
      <c r="C112" s="9">
        <v>1534</v>
      </c>
      <c r="D112" s="12" t="s">
        <v>92</v>
      </c>
      <c r="E112" s="12" t="s">
        <v>4</v>
      </c>
      <c r="F112" s="12" t="s">
        <v>4</v>
      </c>
      <c r="G112" s="12" t="s">
        <v>871</v>
      </c>
      <c r="H112" s="9">
        <v>21</v>
      </c>
      <c r="I112" s="9" t="s">
        <v>428</v>
      </c>
    </row>
    <row r="113" spans="1:9" x14ac:dyDescent="0.2">
      <c r="A113" s="8">
        <v>43468</v>
      </c>
      <c r="B113" s="12" t="s">
        <v>3</v>
      </c>
      <c r="C113" s="9">
        <v>6562</v>
      </c>
      <c r="D113" s="12" t="s">
        <v>60</v>
      </c>
      <c r="E113" s="12" t="s">
        <v>4</v>
      </c>
      <c r="F113" s="12" t="s">
        <v>6</v>
      </c>
      <c r="G113" s="12" t="s">
        <v>453</v>
      </c>
      <c r="H113" s="9">
        <v>49</v>
      </c>
      <c r="I113" s="9">
        <v>61</v>
      </c>
    </row>
    <row r="114" spans="1:9" x14ac:dyDescent="0.2">
      <c r="A114" s="8">
        <v>43468</v>
      </c>
      <c r="B114" s="12" t="s">
        <v>3</v>
      </c>
      <c r="C114" s="9">
        <v>2325</v>
      </c>
      <c r="D114" s="12" t="s">
        <v>92</v>
      </c>
      <c r="E114" s="12" t="s">
        <v>19</v>
      </c>
      <c r="F114" s="12" t="s">
        <v>6</v>
      </c>
      <c r="G114" s="12" t="s">
        <v>172</v>
      </c>
      <c r="H114" s="9">
        <v>21</v>
      </c>
      <c r="I114" s="9" t="s">
        <v>428</v>
      </c>
    </row>
    <row r="115" spans="1:9" x14ac:dyDescent="0.2">
      <c r="A115" s="8">
        <v>43468</v>
      </c>
      <c r="B115" s="12" t="s">
        <v>3</v>
      </c>
      <c r="C115" s="9">
        <v>6587</v>
      </c>
      <c r="D115" s="12" t="s">
        <v>235</v>
      </c>
      <c r="E115" s="12" t="s">
        <v>4</v>
      </c>
      <c r="F115" s="12" t="s">
        <v>4</v>
      </c>
      <c r="G115" s="12" t="s">
        <v>37</v>
      </c>
      <c r="H115" s="9">
        <v>53</v>
      </c>
      <c r="I115" s="9">
        <v>66</v>
      </c>
    </row>
    <row r="116" spans="1:9" x14ac:dyDescent="0.2">
      <c r="A116" s="8">
        <v>43468</v>
      </c>
      <c r="B116" s="12" t="s">
        <v>3</v>
      </c>
      <c r="C116" s="9">
        <v>8508</v>
      </c>
      <c r="D116" s="12" t="s">
        <v>454</v>
      </c>
      <c r="E116" s="12" t="s">
        <v>4</v>
      </c>
      <c r="F116" s="12" t="s">
        <v>4</v>
      </c>
      <c r="G116" s="12" t="s">
        <v>37</v>
      </c>
      <c r="H116" s="9">
        <v>43</v>
      </c>
      <c r="I116" s="9">
        <v>34</v>
      </c>
    </row>
    <row r="117" spans="1:9" x14ac:dyDescent="0.2">
      <c r="A117" s="8">
        <v>43468</v>
      </c>
      <c r="B117" s="12" t="s">
        <v>3</v>
      </c>
      <c r="C117" s="9">
        <v>5312</v>
      </c>
      <c r="D117" s="12" t="s">
        <v>280</v>
      </c>
      <c r="E117" s="12" t="s">
        <v>4</v>
      </c>
      <c r="F117" s="12" t="s">
        <v>4</v>
      </c>
      <c r="G117" s="12" t="s">
        <v>177</v>
      </c>
      <c r="H117" s="9">
        <v>29</v>
      </c>
      <c r="I117" s="9">
        <v>36</v>
      </c>
    </row>
    <row r="118" spans="1:9" x14ac:dyDescent="0.2">
      <c r="A118" s="8">
        <v>43468</v>
      </c>
      <c r="B118" s="12" t="s">
        <v>3</v>
      </c>
      <c r="C118" s="9">
        <v>1526</v>
      </c>
      <c r="D118" s="12" t="s">
        <v>92</v>
      </c>
      <c r="E118" s="12" t="s">
        <v>8</v>
      </c>
      <c r="F118" s="12" t="s">
        <v>6</v>
      </c>
      <c r="G118" s="12" t="s">
        <v>867</v>
      </c>
      <c r="H118" s="9">
        <v>21</v>
      </c>
      <c r="I118" s="9" t="s">
        <v>428</v>
      </c>
    </row>
    <row r="119" spans="1:9" x14ac:dyDescent="0.2">
      <c r="A119" s="8">
        <v>43468</v>
      </c>
      <c r="B119" s="12" t="s">
        <v>3</v>
      </c>
      <c r="C119" s="9">
        <v>5756</v>
      </c>
      <c r="D119" s="12" t="s">
        <v>128</v>
      </c>
      <c r="E119" s="12" t="s">
        <v>4</v>
      </c>
      <c r="F119" s="12" t="s">
        <v>4</v>
      </c>
      <c r="G119" s="12" t="s">
        <v>172</v>
      </c>
      <c r="H119" s="9">
        <v>21</v>
      </c>
      <c r="I119" s="9">
        <v>27</v>
      </c>
    </row>
    <row r="120" spans="1:9" x14ac:dyDescent="0.2">
      <c r="A120" s="8">
        <v>43468</v>
      </c>
      <c r="B120" s="12" t="s">
        <v>3</v>
      </c>
      <c r="C120" s="9">
        <v>8295</v>
      </c>
      <c r="D120" s="12" t="s">
        <v>289</v>
      </c>
      <c r="E120" s="12" t="s">
        <v>4</v>
      </c>
      <c r="F120" s="12" t="s">
        <v>4</v>
      </c>
      <c r="G120" s="12" t="s">
        <v>37</v>
      </c>
      <c r="H120" s="9">
        <v>34</v>
      </c>
      <c r="I120" s="9">
        <v>37</v>
      </c>
    </row>
    <row r="121" spans="1:9" x14ac:dyDescent="0.2">
      <c r="A121" s="8">
        <v>43468</v>
      </c>
      <c r="B121" s="12" t="s">
        <v>3</v>
      </c>
      <c r="C121" s="9">
        <v>3483</v>
      </c>
      <c r="D121" s="12" t="s">
        <v>67</v>
      </c>
      <c r="E121" s="12" t="s">
        <v>8</v>
      </c>
      <c r="F121" s="12" t="s">
        <v>4</v>
      </c>
      <c r="G121" s="12" t="s">
        <v>292</v>
      </c>
      <c r="H121" s="9">
        <v>22</v>
      </c>
      <c r="I121" s="9">
        <v>20</v>
      </c>
    </row>
    <row r="122" spans="1:9" x14ac:dyDescent="0.2">
      <c r="A122" s="8">
        <v>43468</v>
      </c>
      <c r="B122" s="12" t="s">
        <v>3</v>
      </c>
      <c r="C122" s="9">
        <v>5716</v>
      </c>
      <c r="D122" s="12" t="s">
        <v>134</v>
      </c>
      <c r="E122" s="12" t="s">
        <v>4</v>
      </c>
      <c r="F122" s="12" t="s">
        <v>4</v>
      </c>
      <c r="G122" s="12" t="s">
        <v>177</v>
      </c>
      <c r="H122" s="9">
        <v>24</v>
      </c>
      <c r="I122" s="9">
        <v>32</v>
      </c>
    </row>
    <row r="123" spans="1:9" x14ac:dyDescent="0.2">
      <c r="A123" s="8">
        <v>43468</v>
      </c>
      <c r="B123" s="12" t="s">
        <v>3</v>
      </c>
      <c r="C123" s="9">
        <v>8070</v>
      </c>
      <c r="D123" s="12" t="s">
        <v>41</v>
      </c>
      <c r="E123" s="12" t="s">
        <v>6</v>
      </c>
      <c r="F123" s="12" t="s">
        <v>6</v>
      </c>
      <c r="G123" s="12" t="s">
        <v>455</v>
      </c>
      <c r="H123" s="9">
        <v>25</v>
      </c>
      <c r="I123" s="9">
        <v>26</v>
      </c>
    </row>
    <row r="124" spans="1:9" x14ac:dyDescent="0.2">
      <c r="A124" s="8">
        <v>43468</v>
      </c>
      <c r="B124" s="12" t="s">
        <v>3</v>
      </c>
      <c r="C124" s="9">
        <v>4640</v>
      </c>
      <c r="D124" s="12" t="s">
        <v>94</v>
      </c>
      <c r="E124" s="12" t="s">
        <v>4</v>
      </c>
      <c r="F124" s="12" t="s">
        <v>4</v>
      </c>
      <c r="G124" s="12" t="s">
        <v>23</v>
      </c>
      <c r="H124" s="9">
        <v>4</v>
      </c>
      <c r="I124" s="9" t="s">
        <v>399</v>
      </c>
    </row>
    <row r="125" spans="1:9" x14ac:dyDescent="0.2">
      <c r="A125" s="8">
        <v>43468</v>
      </c>
      <c r="B125" s="12" t="s">
        <v>3</v>
      </c>
      <c r="C125" s="9">
        <v>5359</v>
      </c>
      <c r="D125" s="12" t="s">
        <v>58</v>
      </c>
      <c r="E125" s="12" t="s">
        <v>4</v>
      </c>
      <c r="F125" s="12" t="s">
        <v>4</v>
      </c>
      <c r="G125" s="12" t="s">
        <v>456</v>
      </c>
      <c r="H125" s="9">
        <v>33</v>
      </c>
      <c r="I125" s="9">
        <v>42</v>
      </c>
    </row>
    <row r="126" spans="1:9" x14ac:dyDescent="0.2">
      <c r="A126" s="8">
        <v>43468</v>
      </c>
      <c r="B126" s="12" t="s">
        <v>3</v>
      </c>
      <c r="C126" s="9">
        <v>4570</v>
      </c>
      <c r="D126" s="12" t="s">
        <v>93</v>
      </c>
      <c r="E126" s="12" t="s">
        <v>4</v>
      </c>
      <c r="F126" s="12" t="s">
        <v>4</v>
      </c>
      <c r="G126" s="12" t="s">
        <v>172</v>
      </c>
      <c r="H126" s="9">
        <v>6</v>
      </c>
      <c r="I126" s="9" t="s">
        <v>459</v>
      </c>
    </row>
    <row r="127" spans="1:9" x14ac:dyDescent="0.2">
      <c r="A127" s="8">
        <v>43468</v>
      </c>
      <c r="B127" s="12" t="s">
        <v>3</v>
      </c>
      <c r="C127" s="9">
        <v>7597</v>
      </c>
      <c r="D127" s="12" t="s">
        <v>457</v>
      </c>
      <c r="E127" s="12" t="s">
        <v>4</v>
      </c>
      <c r="F127" s="12" t="s">
        <v>4</v>
      </c>
      <c r="G127" s="12" t="s">
        <v>37</v>
      </c>
      <c r="H127" s="9">
        <v>17</v>
      </c>
      <c r="I127" s="9">
        <v>17</v>
      </c>
    </row>
    <row r="128" spans="1:9" x14ac:dyDescent="0.2">
      <c r="A128" s="8">
        <v>43468</v>
      </c>
      <c r="B128" s="12" t="s">
        <v>3</v>
      </c>
      <c r="C128" s="9">
        <v>4946</v>
      </c>
      <c r="D128" s="12" t="s">
        <v>55</v>
      </c>
      <c r="E128" s="12" t="s">
        <v>4</v>
      </c>
      <c r="F128" s="12" t="s">
        <v>4</v>
      </c>
      <c r="G128" s="12" t="s">
        <v>312</v>
      </c>
      <c r="H128" s="9">
        <v>12</v>
      </c>
      <c r="I128" s="9" t="s">
        <v>431</v>
      </c>
    </row>
    <row r="129" spans="1:9" x14ac:dyDescent="0.2">
      <c r="A129" s="8">
        <v>43468</v>
      </c>
      <c r="B129" s="12" t="s">
        <v>3</v>
      </c>
      <c r="C129" s="9">
        <v>4368</v>
      </c>
      <c r="D129" s="12" t="s">
        <v>50</v>
      </c>
      <c r="E129" s="12" t="s">
        <v>6</v>
      </c>
      <c r="F129" s="12" t="s">
        <v>6</v>
      </c>
      <c r="G129" s="12" t="s">
        <v>458</v>
      </c>
      <c r="H129" s="9">
        <v>9</v>
      </c>
      <c r="I129" s="9" t="s">
        <v>460</v>
      </c>
    </row>
    <row r="130" spans="1:9" x14ac:dyDescent="0.2">
      <c r="A130" s="8">
        <v>43468</v>
      </c>
      <c r="B130" s="12" t="s">
        <v>3</v>
      </c>
      <c r="C130" s="9">
        <v>2351</v>
      </c>
      <c r="D130" s="12" t="s">
        <v>92</v>
      </c>
      <c r="E130" s="12" t="s">
        <v>4</v>
      </c>
      <c r="F130" s="12" t="s">
        <v>4</v>
      </c>
      <c r="G130" s="12" t="s">
        <v>865</v>
      </c>
      <c r="H130" s="9">
        <v>21</v>
      </c>
      <c r="I130" s="9" t="s">
        <v>428</v>
      </c>
    </row>
    <row r="131" spans="1:9" x14ac:dyDescent="0.2">
      <c r="A131" s="8">
        <v>43469</v>
      </c>
      <c r="B131" s="12" t="s">
        <v>3</v>
      </c>
      <c r="C131" s="9">
        <v>9232</v>
      </c>
      <c r="D131" s="12" t="s">
        <v>88</v>
      </c>
      <c r="E131" s="12" t="s">
        <v>8</v>
      </c>
      <c r="F131" s="12" t="s">
        <v>4</v>
      </c>
      <c r="G131" s="12" t="s">
        <v>865</v>
      </c>
      <c r="H131" s="9">
        <v>47</v>
      </c>
      <c r="I131" s="9">
        <v>69</v>
      </c>
    </row>
    <row r="132" spans="1:9" x14ac:dyDescent="0.2">
      <c r="A132" s="8">
        <v>43469</v>
      </c>
      <c r="B132" s="12" t="s">
        <v>3</v>
      </c>
      <c r="C132" s="9">
        <v>4480</v>
      </c>
      <c r="D132" s="12" t="s">
        <v>46</v>
      </c>
      <c r="E132" s="12" t="s">
        <v>4</v>
      </c>
      <c r="F132" s="12" t="s">
        <v>4</v>
      </c>
      <c r="G132" s="12" t="s">
        <v>37</v>
      </c>
      <c r="H132" s="9">
        <v>6</v>
      </c>
      <c r="I132" s="9" t="s">
        <v>462</v>
      </c>
    </row>
    <row r="133" spans="1:9" x14ac:dyDescent="0.2">
      <c r="A133" s="8">
        <v>43469</v>
      </c>
      <c r="B133" s="12" t="s">
        <v>3</v>
      </c>
      <c r="C133" s="9">
        <v>8041</v>
      </c>
      <c r="D133" s="12" t="s">
        <v>42</v>
      </c>
      <c r="E133" s="12" t="s">
        <v>4</v>
      </c>
      <c r="F133" s="12" t="s">
        <v>4</v>
      </c>
      <c r="G133" s="12" t="s">
        <v>37</v>
      </c>
      <c r="H133" s="9">
        <v>23</v>
      </c>
      <c r="I133" s="9">
        <v>26</v>
      </c>
    </row>
    <row r="134" spans="1:9" x14ac:dyDescent="0.2">
      <c r="A134" s="8">
        <v>43469</v>
      </c>
      <c r="B134" s="12" t="s">
        <v>3</v>
      </c>
      <c r="C134" s="9">
        <v>9465</v>
      </c>
      <c r="D134" s="12" t="s">
        <v>461</v>
      </c>
      <c r="E134" s="12" t="s">
        <v>4</v>
      </c>
      <c r="F134" s="12" t="s">
        <v>4</v>
      </c>
      <c r="G134" s="12" t="s">
        <v>871</v>
      </c>
      <c r="H134" s="9">
        <v>60</v>
      </c>
      <c r="I134" s="9">
        <v>78</v>
      </c>
    </row>
    <row r="135" spans="1:9" x14ac:dyDescent="0.2">
      <c r="A135" s="8">
        <v>43469</v>
      </c>
      <c r="B135" s="12" t="s">
        <v>3</v>
      </c>
      <c r="C135" s="9">
        <v>1845</v>
      </c>
      <c r="D135" s="12" t="s">
        <v>92</v>
      </c>
      <c r="E135" s="12" t="s">
        <v>6</v>
      </c>
      <c r="F135" s="12" t="s">
        <v>6</v>
      </c>
      <c r="G135" s="12" t="s">
        <v>37</v>
      </c>
      <c r="H135" s="9">
        <v>21</v>
      </c>
      <c r="I135" s="9" t="s">
        <v>428</v>
      </c>
    </row>
    <row r="136" spans="1:9" x14ac:dyDescent="0.2">
      <c r="A136" s="8">
        <v>43469</v>
      </c>
      <c r="B136" s="12" t="s">
        <v>3</v>
      </c>
      <c r="C136" s="9">
        <v>7463</v>
      </c>
      <c r="D136" s="12" t="s">
        <v>205</v>
      </c>
      <c r="E136" s="12" t="s">
        <v>4</v>
      </c>
      <c r="F136" s="12" t="s">
        <v>4</v>
      </c>
      <c r="G136" s="12" t="s">
        <v>172</v>
      </c>
      <c r="H136" s="9">
        <v>38</v>
      </c>
      <c r="I136" s="9">
        <v>54</v>
      </c>
    </row>
    <row r="137" spans="1:9" x14ac:dyDescent="0.2">
      <c r="A137" s="8">
        <v>43469</v>
      </c>
      <c r="B137" s="12" t="s">
        <v>3</v>
      </c>
      <c r="C137" s="9">
        <v>2443</v>
      </c>
      <c r="D137" s="12" t="s">
        <v>92</v>
      </c>
      <c r="E137" s="12" t="s">
        <v>15</v>
      </c>
      <c r="F137" s="12" t="s">
        <v>32</v>
      </c>
      <c r="G137" s="12" t="s">
        <v>172</v>
      </c>
      <c r="H137" s="9">
        <v>21</v>
      </c>
      <c r="I137" s="9" t="s">
        <v>428</v>
      </c>
    </row>
    <row r="138" spans="1:9" x14ac:dyDescent="0.2">
      <c r="A138" s="8">
        <v>43469</v>
      </c>
      <c r="B138" s="12" t="s">
        <v>3</v>
      </c>
      <c r="C138" s="9">
        <v>8614</v>
      </c>
      <c r="D138" s="12" t="s">
        <v>173</v>
      </c>
      <c r="E138" s="12" t="s">
        <v>4</v>
      </c>
      <c r="F138" s="12" t="s">
        <v>4</v>
      </c>
      <c r="G138" s="12" t="s">
        <v>278</v>
      </c>
      <c r="H138" s="9">
        <v>50</v>
      </c>
      <c r="I138" s="9">
        <v>40</v>
      </c>
    </row>
    <row r="139" spans="1:9" x14ac:dyDescent="0.2">
      <c r="A139" s="8">
        <v>43469</v>
      </c>
      <c r="B139" s="12" t="s">
        <v>3</v>
      </c>
      <c r="C139" s="9">
        <v>9128</v>
      </c>
      <c r="D139" s="12" t="s">
        <v>121</v>
      </c>
      <c r="E139" s="12" t="s">
        <v>4</v>
      </c>
      <c r="F139" s="12" t="s">
        <v>4</v>
      </c>
      <c r="G139" s="12" t="s">
        <v>872</v>
      </c>
      <c r="H139" s="9">
        <v>41</v>
      </c>
      <c r="I139" s="9">
        <v>61</v>
      </c>
    </row>
    <row r="140" spans="1:9" x14ac:dyDescent="0.2">
      <c r="A140" s="8">
        <v>43469</v>
      </c>
      <c r="B140" s="12" t="s">
        <v>3</v>
      </c>
      <c r="C140" s="9">
        <v>3395</v>
      </c>
      <c r="D140" s="12" t="s">
        <v>156</v>
      </c>
      <c r="E140" s="12" t="s">
        <v>464</v>
      </c>
      <c r="F140" s="12" t="s">
        <v>5</v>
      </c>
      <c r="G140" s="12" t="s">
        <v>868</v>
      </c>
      <c r="H140" s="9">
        <v>22</v>
      </c>
      <c r="I140" s="9">
        <v>26</v>
      </c>
    </row>
    <row r="141" spans="1:9" x14ac:dyDescent="0.2">
      <c r="A141" s="8">
        <v>43469</v>
      </c>
      <c r="B141" s="12" t="s">
        <v>3</v>
      </c>
      <c r="C141" s="9">
        <v>8043</v>
      </c>
      <c r="D141" s="12" t="s">
        <v>42</v>
      </c>
      <c r="E141" s="12" t="s">
        <v>6</v>
      </c>
      <c r="F141" s="12" t="s">
        <v>6</v>
      </c>
      <c r="G141" s="12" t="s">
        <v>465</v>
      </c>
      <c r="H141" s="9">
        <v>23</v>
      </c>
      <c r="I141" s="9">
        <v>26</v>
      </c>
    </row>
    <row r="142" spans="1:9" x14ac:dyDescent="0.2">
      <c r="A142" s="8">
        <v>43469</v>
      </c>
      <c r="B142" s="12" t="s">
        <v>3</v>
      </c>
      <c r="C142" s="9">
        <v>1145</v>
      </c>
      <c r="D142" s="12" t="s">
        <v>92</v>
      </c>
      <c r="E142" s="12" t="s">
        <v>4</v>
      </c>
      <c r="F142" s="12" t="s">
        <v>4</v>
      </c>
      <c r="G142" s="12" t="s">
        <v>868</v>
      </c>
      <c r="H142" s="9">
        <v>21</v>
      </c>
      <c r="I142" s="9" t="s">
        <v>428</v>
      </c>
    </row>
    <row r="143" spans="1:9" x14ac:dyDescent="0.2">
      <c r="A143" s="8">
        <v>43469</v>
      </c>
      <c r="B143" s="12" t="s">
        <v>3</v>
      </c>
      <c r="C143" s="9">
        <v>3421</v>
      </c>
      <c r="D143" s="12" t="s">
        <v>67</v>
      </c>
      <c r="E143" s="12" t="s">
        <v>4</v>
      </c>
      <c r="F143" s="12" t="s">
        <v>4</v>
      </c>
      <c r="G143" s="12" t="s">
        <v>37</v>
      </c>
      <c r="H143" s="9">
        <v>21</v>
      </c>
      <c r="I143" s="9">
        <v>20</v>
      </c>
    </row>
    <row r="144" spans="1:9" x14ac:dyDescent="0.2">
      <c r="A144" s="8">
        <v>43469</v>
      </c>
      <c r="B144" s="12" t="s">
        <v>3</v>
      </c>
      <c r="C144" s="9">
        <v>3357</v>
      </c>
      <c r="D144" s="12" t="s">
        <v>67</v>
      </c>
      <c r="E144" s="12" t="s">
        <v>4</v>
      </c>
      <c r="F144" s="12" t="s">
        <v>4</v>
      </c>
      <c r="G144" s="12" t="s">
        <v>177</v>
      </c>
      <c r="H144" s="9">
        <v>21</v>
      </c>
      <c r="I144" s="9">
        <v>20</v>
      </c>
    </row>
    <row r="145" spans="1:9" x14ac:dyDescent="0.2">
      <c r="A145" s="8">
        <v>43469</v>
      </c>
      <c r="B145" s="12" t="s">
        <v>3</v>
      </c>
      <c r="C145" s="9">
        <v>4580</v>
      </c>
      <c r="D145" s="12" t="s">
        <v>40</v>
      </c>
      <c r="E145" s="12" t="s">
        <v>4</v>
      </c>
      <c r="F145" s="12" t="s">
        <v>4</v>
      </c>
      <c r="G145" s="12" t="s">
        <v>177</v>
      </c>
      <c r="H145" s="9">
        <v>6</v>
      </c>
      <c r="I145" s="9" t="s">
        <v>394</v>
      </c>
    </row>
    <row r="146" spans="1:9" x14ac:dyDescent="0.2">
      <c r="A146" s="8">
        <v>43469</v>
      </c>
      <c r="B146" s="12" t="s">
        <v>3</v>
      </c>
      <c r="C146" s="9">
        <v>2316</v>
      </c>
      <c r="D146" s="12" t="s">
        <v>92</v>
      </c>
      <c r="E146" s="12" t="s">
        <v>429</v>
      </c>
      <c r="F146" s="12" t="s">
        <v>4</v>
      </c>
      <c r="G146" s="12" t="s">
        <v>163</v>
      </c>
      <c r="H146" s="9">
        <v>21</v>
      </c>
      <c r="I146" s="9" t="s">
        <v>428</v>
      </c>
    </row>
    <row r="147" spans="1:9" x14ac:dyDescent="0.2">
      <c r="A147" s="8">
        <v>43469</v>
      </c>
      <c r="B147" s="12" t="s">
        <v>3</v>
      </c>
      <c r="C147" s="9">
        <v>6139</v>
      </c>
      <c r="D147" s="12" t="s">
        <v>48</v>
      </c>
      <c r="E147" s="12" t="s">
        <v>4</v>
      </c>
      <c r="F147" s="12" t="s">
        <v>4</v>
      </c>
      <c r="G147" s="12" t="s">
        <v>177</v>
      </c>
      <c r="H147" s="9">
        <v>34</v>
      </c>
      <c r="I147" s="9">
        <v>44</v>
      </c>
    </row>
    <row r="148" spans="1:9" x14ac:dyDescent="0.2">
      <c r="A148" s="8">
        <v>43469</v>
      </c>
      <c r="B148" s="12" t="s">
        <v>3</v>
      </c>
      <c r="C148" s="9">
        <v>8124</v>
      </c>
      <c r="D148" s="12" t="s">
        <v>53</v>
      </c>
      <c r="E148" s="12" t="s">
        <v>4</v>
      </c>
      <c r="F148" s="12" t="s">
        <v>4</v>
      </c>
      <c r="G148" s="12" t="s">
        <v>466</v>
      </c>
      <c r="H148" s="9">
        <v>25</v>
      </c>
      <c r="I148" s="9">
        <v>31</v>
      </c>
    </row>
    <row r="149" spans="1:9" x14ac:dyDescent="0.2">
      <c r="A149" s="8">
        <v>43469</v>
      </c>
      <c r="B149" s="12" t="s">
        <v>3</v>
      </c>
      <c r="C149" s="9">
        <v>4570</v>
      </c>
      <c r="D149" s="12" t="s">
        <v>93</v>
      </c>
      <c r="E149" s="12" t="s">
        <v>4</v>
      </c>
      <c r="F149" s="12" t="s">
        <v>4</v>
      </c>
      <c r="G149" s="12" t="s">
        <v>177</v>
      </c>
      <c r="H149" s="9">
        <v>6</v>
      </c>
      <c r="I149" s="9" t="s">
        <v>459</v>
      </c>
    </row>
    <row r="150" spans="1:9" x14ac:dyDescent="0.2">
      <c r="A150" s="8">
        <v>43469</v>
      </c>
      <c r="B150" s="12" t="s">
        <v>3</v>
      </c>
      <c r="C150" s="9">
        <v>8274</v>
      </c>
      <c r="D150" s="12" t="s">
        <v>229</v>
      </c>
      <c r="E150" s="12" t="s">
        <v>4</v>
      </c>
      <c r="F150" s="12" t="s">
        <v>4</v>
      </c>
      <c r="G150" s="12" t="s">
        <v>37</v>
      </c>
      <c r="H150" s="9">
        <v>28</v>
      </c>
      <c r="I150" s="9">
        <v>36</v>
      </c>
    </row>
    <row r="151" spans="1:9" x14ac:dyDescent="0.2">
      <c r="A151" s="8">
        <v>43469</v>
      </c>
      <c r="B151" s="12" t="s">
        <v>3</v>
      </c>
      <c r="C151" s="9">
        <v>4531</v>
      </c>
      <c r="D151" s="12" t="s">
        <v>40</v>
      </c>
      <c r="E151" s="12" t="s">
        <v>467</v>
      </c>
      <c r="F151" s="12" t="s">
        <v>4</v>
      </c>
      <c r="G151" s="12" t="s">
        <v>430</v>
      </c>
      <c r="H151" s="9">
        <v>2</v>
      </c>
      <c r="I151" s="9" t="s">
        <v>469</v>
      </c>
    </row>
    <row r="152" spans="1:9" x14ac:dyDescent="0.2">
      <c r="A152" s="8">
        <v>43469</v>
      </c>
      <c r="B152" s="12" t="s">
        <v>3</v>
      </c>
      <c r="C152" s="9">
        <v>57100</v>
      </c>
      <c r="D152" s="12" t="s">
        <v>141</v>
      </c>
      <c r="E152" s="12" t="s">
        <v>6</v>
      </c>
      <c r="F152" s="12" t="s">
        <v>6</v>
      </c>
      <c r="G152" s="12" t="s">
        <v>873</v>
      </c>
      <c r="H152" s="9">
        <v>34</v>
      </c>
      <c r="I152" s="9">
        <v>41</v>
      </c>
    </row>
    <row r="153" spans="1:9" x14ac:dyDescent="0.2">
      <c r="A153" s="8">
        <v>43469</v>
      </c>
      <c r="B153" s="12" t="s">
        <v>3</v>
      </c>
      <c r="C153" s="9">
        <v>1357</v>
      </c>
      <c r="D153" s="12" t="s">
        <v>92</v>
      </c>
      <c r="E153" s="12" t="s">
        <v>4</v>
      </c>
      <c r="F153" s="12" t="s">
        <v>4</v>
      </c>
      <c r="G153" s="12" t="s">
        <v>23</v>
      </c>
      <c r="H153" s="9">
        <v>21</v>
      </c>
      <c r="I153" s="9" t="s">
        <v>428</v>
      </c>
    </row>
    <row r="154" spans="1:9" x14ac:dyDescent="0.2">
      <c r="A154" s="8">
        <v>43469</v>
      </c>
      <c r="B154" s="12" t="s">
        <v>3</v>
      </c>
      <c r="C154" s="9">
        <v>4349</v>
      </c>
      <c r="D154" s="12" t="s">
        <v>432</v>
      </c>
      <c r="E154" s="12" t="s">
        <v>4</v>
      </c>
      <c r="F154" s="12" t="s">
        <v>4</v>
      </c>
      <c r="G154" s="12" t="s">
        <v>37</v>
      </c>
      <c r="H154" s="9">
        <v>16</v>
      </c>
      <c r="I154" s="9">
        <v>10</v>
      </c>
    </row>
    <row r="155" spans="1:9" x14ac:dyDescent="0.2">
      <c r="A155" s="8">
        <v>43469</v>
      </c>
      <c r="B155" s="12" t="s">
        <v>3</v>
      </c>
      <c r="C155" s="9">
        <v>3921</v>
      </c>
      <c r="D155" s="12" t="s">
        <v>71</v>
      </c>
      <c r="E155" s="12" t="s">
        <v>4</v>
      </c>
      <c r="F155" s="12" t="s">
        <v>4</v>
      </c>
      <c r="G155" s="12" t="s">
        <v>468</v>
      </c>
      <c r="H155" s="9">
        <v>13</v>
      </c>
      <c r="I155" s="9" t="s">
        <v>384</v>
      </c>
    </row>
    <row r="156" spans="1:9" x14ac:dyDescent="0.2">
      <c r="A156" s="8">
        <v>43470</v>
      </c>
      <c r="B156" s="12" t="s">
        <v>3</v>
      </c>
      <c r="C156" s="9">
        <v>6195</v>
      </c>
      <c r="D156" s="12" t="s">
        <v>200</v>
      </c>
      <c r="E156" s="12" t="s">
        <v>333</v>
      </c>
      <c r="F156" s="12" t="s">
        <v>6</v>
      </c>
      <c r="G156" s="12" t="s">
        <v>37</v>
      </c>
      <c r="H156" s="9">
        <v>33</v>
      </c>
      <c r="I156" s="9" t="s">
        <v>472</v>
      </c>
    </row>
    <row r="157" spans="1:9" x14ac:dyDescent="0.2">
      <c r="A157" s="8">
        <v>43470</v>
      </c>
      <c r="B157" s="12" t="s">
        <v>3</v>
      </c>
      <c r="C157" s="9">
        <v>6700</v>
      </c>
      <c r="D157" s="12" t="s">
        <v>127</v>
      </c>
      <c r="E157" s="12" t="s">
        <v>6</v>
      </c>
      <c r="F157" s="12" t="s">
        <v>6</v>
      </c>
      <c r="G157" s="12" t="s">
        <v>24</v>
      </c>
      <c r="H157" s="9">
        <v>31</v>
      </c>
      <c r="I157" s="9" t="s">
        <v>390</v>
      </c>
    </row>
    <row r="158" spans="1:9" x14ac:dyDescent="0.2">
      <c r="A158" s="8">
        <v>43470</v>
      </c>
      <c r="B158" s="12" t="s">
        <v>3</v>
      </c>
      <c r="C158" s="9">
        <v>6793</v>
      </c>
      <c r="D158" s="12" t="s">
        <v>49</v>
      </c>
      <c r="E158" s="12" t="s">
        <v>234</v>
      </c>
      <c r="F158" s="12" t="s">
        <v>248</v>
      </c>
      <c r="G158" s="12" t="s">
        <v>151</v>
      </c>
      <c r="H158" s="9">
        <v>36</v>
      </c>
      <c r="I158" s="9" t="s">
        <v>478</v>
      </c>
    </row>
    <row r="159" spans="1:9" x14ac:dyDescent="0.2">
      <c r="A159" s="8">
        <v>43470</v>
      </c>
      <c r="B159" s="12" t="s">
        <v>3</v>
      </c>
      <c r="C159" s="9">
        <v>7662</v>
      </c>
      <c r="D159" s="12" t="s">
        <v>119</v>
      </c>
      <c r="E159" s="12" t="s">
        <v>4</v>
      </c>
      <c r="F159" s="12" t="s">
        <v>6</v>
      </c>
      <c r="G159" s="12" t="s">
        <v>37</v>
      </c>
      <c r="H159" s="9">
        <v>47</v>
      </c>
      <c r="I159" s="9" t="s">
        <v>482</v>
      </c>
    </row>
    <row r="160" spans="1:9" x14ac:dyDescent="0.2">
      <c r="A160" s="8">
        <v>43470</v>
      </c>
      <c r="B160" s="12" t="s">
        <v>3</v>
      </c>
      <c r="C160" s="9">
        <v>1244</v>
      </c>
      <c r="D160" s="12" t="s">
        <v>92</v>
      </c>
      <c r="E160" s="12" t="s">
        <v>4</v>
      </c>
      <c r="F160" s="12" t="s">
        <v>5</v>
      </c>
      <c r="G160" s="12" t="s">
        <v>194</v>
      </c>
      <c r="H160" s="9">
        <v>25</v>
      </c>
      <c r="I160" s="9">
        <v>28</v>
      </c>
    </row>
    <row r="161" spans="1:9" x14ac:dyDescent="0.2">
      <c r="A161" s="8">
        <v>43470</v>
      </c>
      <c r="B161" s="12" t="s">
        <v>3</v>
      </c>
      <c r="C161" s="9">
        <v>5832</v>
      </c>
      <c r="D161" s="12" t="s">
        <v>78</v>
      </c>
      <c r="E161" s="12" t="s">
        <v>15</v>
      </c>
      <c r="F161" s="12" t="s">
        <v>6</v>
      </c>
      <c r="G161" s="12" t="s">
        <v>292</v>
      </c>
      <c r="H161" s="9">
        <v>22</v>
      </c>
      <c r="I161" s="9" t="s">
        <v>388</v>
      </c>
    </row>
    <row r="162" spans="1:9" x14ac:dyDescent="0.2">
      <c r="A162" s="8">
        <v>43470</v>
      </c>
      <c r="B162" s="12" t="s">
        <v>3</v>
      </c>
      <c r="C162" s="9">
        <v>4544</v>
      </c>
      <c r="D162" s="12" t="s">
        <v>40</v>
      </c>
      <c r="E162" s="12" t="s">
        <v>4</v>
      </c>
      <c r="F162" s="12" t="s">
        <v>6</v>
      </c>
      <c r="G162" s="12" t="s">
        <v>488</v>
      </c>
      <c r="H162" s="9">
        <v>4</v>
      </c>
      <c r="I162" s="9" t="s">
        <v>342</v>
      </c>
    </row>
    <row r="163" spans="1:9" x14ac:dyDescent="0.2">
      <c r="A163" s="8">
        <v>43470</v>
      </c>
      <c r="B163" s="12" t="s">
        <v>3</v>
      </c>
      <c r="C163" s="9">
        <v>8392</v>
      </c>
      <c r="D163" s="12" t="s">
        <v>80</v>
      </c>
      <c r="E163" s="12" t="s">
        <v>4</v>
      </c>
      <c r="F163" s="12" t="s">
        <v>243</v>
      </c>
      <c r="G163" s="12" t="s">
        <v>875</v>
      </c>
      <c r="H163" s="9">
        <v>28</v>
      </c>
      <c r="I163" s="9">
        <v>36</v>
      </c>
    </row>
    <row r="164" spans="1:9" x14ac:dyDescent="0.2">
      <c r="A164" s="8">
        <v>43470</v>
      </c>
      <c r="B164" s="12" t="s">
        <v>3</v>
      </c>
      <c r="C164" s="9">
        <v>4481</v>
      </c>
      <c r="D164" s="12" t="s">
        <v>61</v>
      </c>
      <c r="E164" s="12" t="s">
        <v>4</v>
      </c>
      <c r="F164" s="12" t="s">
        <v>6</v>
      </c>
      <c r="G164" s="12" t="s">
        <v>875</v>
      </c>
      <c r="H164" s="9">
        <v>10</v>
      </c>
      <c r="I164" s="9" t="s">
        <v>491</v>
      </c>
    </row>
    <row r="165" spans="1:9" x14ac:dyDescent="0.2">
      <c r="A165" s="8">
        <v>43470</v>
      </c>
      <c r="B165" s="12" t="s">
        <v>3</v>
      </c>
      <c r="C165" s="9">
        <v>1349</v>
      </c>
      <c r="D165" s="12" t="s">
        <v>92</v>
      </c>
      <c r="E165" s="12" t="s">
        <v>6</v>
      </c>
      <c r="F165" s="12" t="s">
        <v>101</v>
      </c>
      <c r="G165" s="12" t="s">
        <v>151</v>
      </c>
      <c r="H165" s="9">
        <v>21</v>
      </c>
      <c r="I165" s="9" t="s">
        <v>346</v>
      </c>
    </row>
    <row r="166" spans="1:9" x14ac:dyDescent="0.2">
      <c r="A166" s="8">
        <v>43470</v>
      </c>
      <c r="B166" s="12" t="s">
        <v>3</v>
      </c>
      <c r="C166" s="9">
        <v>7423</v>
      </c>
      <c r="D166" s="12" t="s">
        <v>485</v>
      </c>
      <c r="E166" s="12" t="s">
        <v>487</v>
      </c>
      <c r="F166" s="12" t="s">
        <v>33</v>
      </c>
      <c r="G166" s="12" t="s">
        <v>37</v>
      </c>
      <c r="H166" s="9">
        <v>33</v>
      </c>
      <c r="I166" s="9" t="s">
        <v>492</v>
      </c>
    </row>
    <row r="167" spans="1:9" x14ac:dyDescent="0.2">
      <c r="A167" s="8">
        <v>43470</v>
      </c>
      <c r="B167" s="12" t="s">
        <v>3</v>
      </c>
      <c r="C167" s="9">
        <v>8086</v>
      </c>
      <c r="D167" s="12" t="s">
        <v>41</v>
      </c>
      <c r="E167" s="12" t="s">
        <v>6</v>
      </c>
      <c r="F167" s="12" t="s">
        <v>15</v>
      </c>
      <c r="G167" s="12" t="s">
        <v>151</v>
      </c>
      <c r="H167" s="9">
        <v>26</v>
      </c>
      <c r="I167" s="9" t="s">
        <v>363</v>
      </c>
    </row>
    <row r="168" spans="1:9" x14ac:dyDescent="0.2">
      <c r="A168" s="8">
        <v>43470</v>
      </c>
      <c r="B168" s="12" t="s">
        <v>3</v>
      </c>
      <c r="C168" s="9">
        <v>8028</v>
      </c>
      <c r="D168" s="12" t="s">
        <v>42</v>
      </c>
      <c r="E168" s="12" t="s">
        <v>4</v>
      </c>
      <c r="F168" s="12" t="s">
        <v>5</v>
      </c>
      <c r="G168" s="12" t="s">
        <v>194</v>
      </c>
      <c r="H168" s="9">
        <v>24</v>
      </c>
      <c r="I168" s="9" t="s">
        <v>410</v>
      </c>
    </row>
    <row r="169" spans="1:9" x14ac:dyDescent="0.2">
      <c r="A169" s="8">
        <v>43470</v>
      </c>
      <c r="B169" s="12" t="s">
        <v>3</v>
      </c>
      <c r="C169" s="9">
        <v>5445</v>
      </c>
      <c r="D169" s="12" t="s">
        <v>486</v>
      </c>
      <c r="E169" s="12" t="s">
        <v>4</v>
      </c>
      <c r="F169" s="12" t="s">
        <v>140</v>
      </c>
      <c r="G169" s="12" t="s">
        <v>151</v>
      </c>
      <c r="H169" s="9">
        <v>31</v>
      </c>
      <c r="I169" s="9">
        <v>43</v>
      </c>
    </row>
    <row r="170" spans="1:9" x14ac:dyDescent="0.2">
      <c r="A170" s="8">
        <v>43470</v>
      </c>
      <c r="B170" s="12" t="s">
        <v>3</v>
      </c>
      <c r="C170" s="9">
        <v>4970</v>
      </c>
      <c r="D170" s="12" t="s">
        <v>87</v>
      </c>
      <c r="E170" s="12" t="s">
        <v>4</v>
      </c>
      <c r="F170" s="12" t="s">
        <v>6</v>
      </c>
      <c r="G170" s="12" t="s">
        <v>194</v>
      </c>
      <c r="H170" s="9">
        <v>15</v>
      </c>
      <c r="I170" s="9" t="s">
        <v>494</v>
      </c>
    </row>
    <row r="171" spans="1:9" x14ac:dyDescent="0.2">
      <c r="A171" s="8">
        <v>43470</v>
      </c>
      <c r="B171" s="12" t="s">
        <v>3</v>
      </c>
      <c r="C171" s="9">
        <v>5712</v>
      </c>
      <c r="D171" s="12" t="s">
        <v>134</v>
      </c>
      <c r="E171" s="12" t="s">
        <v>4</v>
      </c>
      <c r="F171" s="12" t="s">
        <v>6</v>
      </c>
      <c r="G171" s="12" t="s">
        <v>326</v>
      </c>
      <c r="H171" s="9">
        <v>22</v>
      </c>
      <c r="I171" s="9" t="s">
        <v>495</v>
      </c>
    </row>
    <row r="172" spans="1:9" x14ac:dyDescent="0.2">
      <c r="A172" s="8">
        <v>43470</v>
      </c>
      <c r="B172" s="12" t="s">
        <v>3</v>
      </c>
      <c r="C172" s="9">
        <v>2164</v>
      </c>
      <c r="D172" s="12" t="s">
        <v>92</v>
      </c>
      <c r="E172" s="12" t="s">
        <v>4</v>
      </c>
      <c r="F172" s="12" t="s">
        <v>15</v>
      </c>
      <c r="G172" s="12" t="s">
        <v>876</v>
      </c>
      <c r="H172" s="9">
        <v>24</v>
      </c>
      <c r="I172" s="9" t="s">
        <v>415</v>
      </c>
    </row>
    <row r="173" spans="1:9" x14ac:dyDescent="0.2">
      <c r="A173" s="8">
        <v>43470</v>
      </c>
      <c r="B173" s="12" t="s">
        <v>3</v>
      </c>
      <c r="C173" s="9">
        <v>8009</v>
      </c>
      <c r="D173" s="12" t="s">
        <v>42</v>
      </c>
      <c r="E173" s="12" t="s">
        <v>18</v>
      </c>
      <c r="F173" s="12" t="s">
        <v>4</v>
      </c>
      <c r="G173" s="12" t="s">
        <v>222</v>
      </c>
      <c r="H173" s="9">
        <v>20</v>
      </c>
      <c r="I173" s="9" t="s">
        <v>497</v>
      </c>
    </row>
    <row r="174" spans="1:9" x14ac:dyDescent="0.2">
      <c r="A174" s="8">
        <v>43471</v>
      </c>
      <c r="B174" s="12" t="s">
        <v>3</v>
      </c>
      <c r="C174" s="9">
        <v>4988</v>
      </c>
      <c r="D174" s="12" t="s">
        <v>61</v>
      </c>
      <c r="E174" s="12" t="s">
        <v>6</v>
      </c>
      <c r="F174" s="12" t="s">
        <v>333</v>
      </c>
      <c r="G174" s="12" t="s">
        <v>163</v>
      </c>
      <c r="H174" s="9">
        <v>8</v>
      </c>
      <c r="I174" s="9" t="s">
        <v>374</v>
      </c>
    </row>
    <row r="175" spans="1:9" x14ac:dyDescent="0.2">
      <c r="A175" s="8">
        <v>43471</v>
      </c>
      <c r="B175" s="12" t="s">
        <v>3</v>
      </c>
      <c r="C175" s="9">
        <v>5740</v>
      </c>
      <c r="D175" s="12" t="s">
        <v>287</v>
      </c>
      <c r="E175" s="12" t="s">
        <v>4</v>
      </c>
      <c r="F175" s="12" t="s">
        <v>6</v>
      </c>
      <c r="G175" s="12" t="s">
        <v>292</v>
      </c>
      <c r="H175" s="9">
        <v>24</v>
      </c>
      <c r="I175" s="9" t="s">
        <v>502</v>
      </c>
    </row>
    <row r="176" spans="1:9" x14ac:dyDescent="0.2">
      <c r="A176" s="8">
        <v>43471</v>
      </c>
      <c r="B176" s="12" t="s">
        <v>3</v>
      </c>
      <c r="C176" s="9">
        <v>5570</v>
      </c>
      <c r="D176" s="12" t="s">
        <v>283</v>
      </c>
      <c r="E176" s="12" t="s">
        <v>4</v>
      </c>
      <c r="F176" s="12" t="s">
        <v>15</v>
      </c>
      <c r="G176" s="12" t="s">
        <v>37</v>
      </c>
      <c r="H176" s="9">
        <v>30</v>
      </c>
      <c r="I176" s="9" t="s">
        <v>508</v>
      </c>
    </row>
    <row r="177" spans="1:9" x14ac:dyDescent="0.2">
      <c r="A177" s="8">
        <v>43471</v>
      </c>
      <c r="B177" s="12" t="s">
        <v>3</v>
      </c>
      <c r="C177" s="9">
        <v>8022</v>
      </c>
      <c r="D177" s="12" t="s">
        <v>42</v>
      </c>
      <c r="E177" s="12" t="s">
        <v>8</v>
      </c>
      <c r="F177" s="12" t="s">
        <v>6</v>
      </c>
      <c r="G177" s="12" t="s">
        <v>23</v>
      </c>
      <c r="H177" s="9">
        <v>20</v>
      </c>
      <c r="I177" s="9" t="s">
        <v>346</v>
      </c>
    </row>
    <row r="178" spans="1:9" x14ac:dyDescent="0.2">
      <c r="A178" s="8">
        <v>43471</v>
      </c>
      <c r="B178" s="12" t="s">
        <v>3</v>
      </c>
      <c r="C178" s="9">
        <v>2138</v>
      </c>
      <c r="D178" s="12" t="s">
        <v>92</v>
      </c>
      <c r="E178" s="12" t="s">
        <v>6</v>
      </c>
      <c r="F178" s="12" t="s">
        <v>230</v>
      </c>
      <c r="G178" s="12" t="s">
        <v>151</v>
      </c>
      <c r="H178" s="9">
        <v>22</v>
      </c>
      <c r="I178" s="9">
        <v>27</v>
      </c>
    </row>
    <row r="179" spans="1:9" x14ac:dyDescent="0.2">
      <c r="A179" s="8">
        <v>43471</v>
      </c>
      <c r="B179" s="12" t="s">
        <v>3</v>
      </c>
      <c r="C179" s="9">
        <v>6120</v>
      </c>
      <c r="D179" s="12" t="s">
        <v>48</v>
      </c>
      <c r="E179" s="12" t="s">
        <v>4</v>
      </c>
      <c r="F179" s="12" t="s">
        <v>140</v>
      </c>
      <c r="G179" s="12" t="s">
        <v>194</v>
      </c>
      <c r="H179" s="9">
        <v>33</v>
      </c>
      <c r="I179" s="9" t="s">
        <v>414</v>
      </c>
    </row>
    <row r="180" spans="1:9" x14ac:dyDescent="0.2">
      <c r="A180" s="8">
        <v>43471</v>
      </c>
      <c r="B180" s="12" t="s">
        <v>3</v>
      </c>
      <c r="C180" s="9">
        <v>3830</v>
      </c>
      <c r="D180" s="12" t="s">
        <v>116</v>
      </c>
      <c r="E180" s="12" t="s">
        <v>4</v>
      </c>
      <c r="F180" s="12" t="s">
        <v>6</v>
      </c>
      <c r="G180" s="12" t="s">
        <v>151</v>
      </c>
      <c r="H180" s="9">
        <v>14</v>
      </c>
      <c r="I180" s="9" t="s">
        <v>375</v>
      </c>
    </row>
    <row r="181" spans="1:9" x14ac:dyDescent="0.2">
      <c r="A181" s="8">
        <v>43471</v>
      </c>
      <c r="B181" s="12" t="s">
        <v>3</v>
      </c>
      <c r="C181" s="9">
        <v>4940</v>
      </c>
      <c r="D181" s="12" t="s">
        <v>265</v>
      </c>
      <c r="E181" s="12" t="s">
        <v>4</v>
      </c>
      <c r="F181" s="12" t="s">
        <v>6</v>
      </c>
      <c r="G181" s="12" t="s">
        <v>23</v>
      </c>
      <c r="H181" s="9">
        <v>12</v>
      </c>
      <c r="I181" s="9">
        <v>7</v>
      </c>
    </row>
    <row r="182" spans="1:9" x14ac:dyDescent="0.2">
      <c r="A182" s="8">
        <v>43471</v>
      </c>
      <c r="B182" s="12" t="s">
        <v>3</v>
      </c>
      <c r="C182" s="9">
        <v>2342</v>
      </c>
      <c r="D182" s="12" t="s">
        <v>92</v>
      </c>
      <c r="E182" s="12" t="s">
        <v>4</v>
      </c>
      <c r="F182" s="12" t="s">
        <v>15</v>
      </c>
      <c r="G182" s="12" t="s">
        <v>194</v>
      </c>
      <c r="H182" s="9">
        <v>18</v>
      </c>
      <c r="I182" s="9" t="s">
        <v>383</v>
      </c>
    </row>
    <row r="183" spans="1:9" x14ac:dyDescent="0.2">
      <c r="A183" s="8">
        <v>43471</v>
      </c>
      <c r="B183" s="12" t="s">
        <v>3</v>
      </c>
      <c r="C183" s="9">
        <v>7733</v>
      </c>
      <c r="D183" s="12" t="s">
        <v>45</v>
      </c>
      <c r="E183" s="12" t="s">
        <v>16</v>
      </c>
      <c r="F183" s="12" t="s">
        <v>15</v>
      </c>
      <c r="G183" s="12" t="s">
        <v>334</v>
      </c>
      <c r="H183" s="9">
        <v>38</v>
      </c>
      <c r="I183" s="9" t="s">
        <v>509</v>
      </c>
    </row>
    <row r="184" spans="1:9" x14ac:dyDescent="0.2">
      <c r="A184" s="8">
        <v>43471</v>
      </c>
      <c r="B184" s="12" t="s">
        <v>3</v>
      </c>
      <c r="C184" s="9">
        <v>4081</v>
      </c>
      <c r="D184" s="12" t="s">
        <v>506</v>
      </c>
      <c r="E184" s="12" t="s">
        <v>507</v>
      </c>
      <c r="F184" s="12" t="s">
        <v>99</v>
      </c>
      <c r="G184" s="12" t="s">
        <v>334</v>
      </c>
      <c r="H184" s="9">
        <v>15</v>
      </c>
      <c r="I184" s="9" t="s">
        <v>510</v>
      </c>
    </row>
    <row r="185" spans="1:9" x14ac:dyDescent="0.2">
      <c r="A185" s="8">
        <v>43471</v>
      </c>
      <c r="B185" s="12" t="s">
        <v>3</v>
      </c>
      <c r="C185" s="9">
        <v>4797</v>
      </c>
      <c r="D185" s="12" t="s">
        <v>252</v>
      </c>
      <c r="E185" s="12" t="s">
        <v>507</v>
      </c>
      <c r="F185" s="12" t="s">
        <v>99</v>
      </c>
      <c r="G185" s="12" t="s">
        <v>37</v>
      </c>
      <c r="H185" s="9">
        <v>9</v>
      </c>
      <c r="I185" s="9" t="s">
        <v>511</v>
      </c>
    </row>
    <row r="186" spans="1:9" x14ac:dyDescent="0.2">
      <c r="A186" s="8">
        <v>43471</v>
      </c>
      <c r="B186" s="12" t="s">
        <v>3</v>
      </c>
      <c r="C186" s="9">
        <v>4059</v>
      </c>
      <c r="D186" s="12" t="s">
        <v>506</v>
      </c>
      <c r="E186" s="12" t="s">
        <v>4</v>
      </c>
      <c r="F186" s="12" t="s">
        <v>99</v>
      </c>
      <c r="G186" s="12" t="s">
        <v>326</v>
      </c>
      <c r="H186" s="9">
        <v>13</v>
      </c>
      <c r="I186" s="9" t="s">
        <v>512</v>
      </c>
    </row>
    <row r="187" spans="1:9" x14ac:dyDescent="0.2">
      <c r="A187" s="8">
        <v>43471</v>
      </c>
      <c r="B187" s="12" t="s">
        <v>3</v>
      </c>
      <c r="C187" s="9">
        <v>5466</v>
      </c>
      <c r="D187" s="12" t="s">
        <v>396</v>
      </c>
      <c r="E187" s="12" t="s">
        <v>22</v>
      </c>
      <c r="F187" s="12" t="s">
        <v>4</v>
      </c>
      <c r="G187" s="12" t="s">
        <v>319</v>
      </c>
      <c r="H187" s="9">
        <v>31</v>
      </c>
      <c r="I187" s="9">
        <v>39</v>
      </c>
    </row>
    <row r="188" spans="1:9" x14ac:dyDescent="0.2">
      <c r="A188" s="8">
        <v>43471</v>
      </c>
      <c r="B188" s="12" t="s">
        <v>3</v>
      </c>
      <c r="C188" s="9">
        <v>1549</v>
      </c>
      <c r="D188" s="12" t="s">
        <v>92</v>
      </c>
      <c r="E188" s="12" t="s">
        <v>275</v>
      </c>
      <c r="F188" s="12" t="s">
        <v>15</v>
      </c>
      <c r="G188" s="12" t="s">
        <v>194</v>
      </c>
      <c r="H188" s="9">
        <v>23</v>
      </c>
      <c r="I188" s="9" t="s">
        <v>390</v>
      </c>
    </row>
    <row r="189" spans="1:9" x14ac:dyDescent="0.2">
      <c r="A189" s="8">
        <v>43471</v>
      </c>
      <c r="B189" s="12" t="s">
        <v>3</v>
      </c>
      <c r="C189" s="9">
        <v>4711</v>
      </c>
      <c r="D189" s="12" t="s">
        <v>75</v>
      </c>
      <c r="E189" s="12" t="s">
        <v>306</v>
      </c>
      <c r="F189" s="12" t="s">
        <v>6</v>
      </c>
      <c r="G189" s="12" t="s">
        <v>301</v>
      </c>
      <c r="H189" s="9">
        <v>9</v>
      </c>
      <c r="I189" s="9">
        <v>7</v>
      </c>
    </row>
    <row r="190" spans="1:9" x14ac:dyDescent="0.2">
      <c r="A190" s="8">
        <v>43471</v>
      </c>
      <c r="B190" s="12" t="s">
        <v>3</v>
      </c>
      <c r="C190" s="9">
        <v>3332</v>
      </c>
      <c r="D190" s="12" t="s">
        <v>115</v>
      </c>
      <c r="E190" s="12" t="s">
        <v>16</v>
      </c>
      <c r="F190" s="12" t="s">
        <v>6</v>
      </c>
      <c r="G190" s="12" t="s">
        <v>222</v>
      </c>
      <c r="H190" s="9">
        <v>17</v>
      </c>
      <c r="I190" s="9" t="s">
        <v>513</v>
      </c>
    </row>
    <row r="191" spans="1:9" x14ac:dyDescent="0.2">
      <c r="A191" s="8">
        <v>43471</v>
      </c>
      <c r="B191" s="12" t="s">
        <v>3</v>
      </c>
      <c r="C191" s="9">
        <v>2353</v>
      </c>
      <c r="D191" s="12" t="s">
        <v>92</v>
      </c>
      <c r="E191" s="12" t="s">
        <v>4</v>
      </c>
      <c r="F191" s="12" t="s">
        <v>6</v>
      </c>
      <c r="G191" s="12" t="s">
        <v>23</v>
      </c>
      <c r="H191" s="9">
        <v>19</v>
      </c>
      <c r="I191" s="9" t="s">
        <v>514</v>
      </c>
    </row>
    <row r="192" spans="1:9" x14ac:dyDescent="0.2">
      <c r="A192" s="8">
        <v>43472</v>
      </c>
      <c r="B192" s="12" t="s">
        <v>3</v>
      </c>
      <c r="C192" s="9">
        <v>7329</v>
      </c>
      <c r="D192" s="12" t="s">
        <v>515</v>
      </c>
      <c r="E192" s="12" t="s">
        <v>4</v>
      </c>
      <c r="F192" s="12" t="s">
        <v>6</v>
      </c>
      <c r="G192" s="12" t="s">
        <v>516</v>
      </c>
      <c r="H192" s="9">
        <v>34</v>
      </c>
      <c r="I192" s="9" t="s">
        <v>517</v>
      </c>
    </row>
    <row r="193" spans="1:9" x14ac:dyDescent="0.2">
      <c r="A193" s="8">
        <v>43472</v>
      </c>
      <c r="B193" s="12" t="s">
        <v>3</v>
      </c>
      <c r="C193" s="9">
        <v>8009</v>
      </c>
      <c r="D193" s="12" t="s">
        <v>42</v>
      </c>
      <c r="E193" s="12" t="s">
        <v>34</v>
      </c>
      <c r="F193" s="12" t="s">
        <v>6</v>
      </c>
      <c r="G193" s="12" t="s">
        <v>194</v>
      </c>
      <c r="H193" s="9">
        <v>20</v>
      </c>
      <c r="I193" s="9" t="s">
        <v>497</v>
      </c>
    </row>
    <row r="194" spans="1:9" x14ac:dyDescent="0.2">
      <c r="A194" s="8">
        <v>43473</v>
      </c>
      <c r="B194" s="12" t="s">
        <v>3</v>
      </c>
      <c r="C194" s="9">
        <v>8009</v>
      </c>
      <c r="D194" s="12" t="s">
        <v>42</v>
      </c>
      <c r="E194" s="12" t="s">
        <v>4</v>
      </c>
      <c r="F194" s="12" t="s">
        <v>4</v>
      </c>
      <c r="G194" s="12" t="s">
        <v>877</v>
      </c>
      <c r="H194" s="9">
        <v>25</v>
      </c>
      <c r="I194" s="9">
        <v>26</v>
      </c>
    </row>
    <row r="195" spans="1:9" x14ac:dyDescent="0.2">
      <c r="A195" s="8">
        <v>43475</v>
      </c>
      <c r="B195" s="12" t="s">
        <v>3</v>
      </c>
      <c r="C195" s="9">
        <v>8096</v>
      </c>
      <c r="D195" s="12" t="s">
        <v>41</v>
      </c>
      <c r="E195" s="12" t="s">
        <v>10</v>
      </c>
      <c r="F195" s="12" t="s">
        <v>15</v>
      </c>
      <c r="G195" s="12" t="s">
        <v>262</v>
      </c>
      <c r="H195" s="9">
        <v>23</v>
      </c>
      <c r="I195" s="9" t="s">
        <v>385</v>
      </c>
    </row>
    <row r="196" spans="1:9" x14ac:dyDescent="0.2">
      <c r="A196" s="8">
        <v>43475</v>
      </c>
      <c r="B196" s="12" t="s">
        <v>3</v>
      </c>
      <c r="C196" s="9">
        <v>5429</v>
      </c>
      <c r="D196" s="12" t="s">
        <v>518</v>
      </c>
      <c r="E196" s="12" t="s">
        <v>6</v>
      </c>
      <c r="F196" s="12" t="s">
        <v>4</v>
      </c>
      <c r="G196" s="12" t="s">
        <v>151</v>
      </c>
      <c r="H196" s="9">
        <v>39</v>
      </c>
      <c r="I196" s="9" t="s">
        <v>519</v>
      </c>
    </row>
    <row r="197" spans="1:9" x14ac:dyDescent="0.2">
      <c r="A197" s="8">
        <v>43476</v>
      </c>
      <c r="B197" s="12" t="s">
        <v>3</v>
      </c>
      <c r="C197" s="9">
        <v>1522</v>
      </c>
      <c r="D197" s="12" t="s">
        <v>92</v>
      </c>
      <c r="E197" s="12" t="s">
        <v>4</v>
      </c>
      <c r="F197" s="12" t="s">
        <v>6</v>
      </c>
      <c r="G197" s="12" t="s">
        <v>151</v>
      </c>
      <c r="H197" s="9">
        <v>23</v>
      </c>
      <c r="I197" s="9" t="s">
        <v>521</v>
      </c>
    </row>
    <row r="198" spans="1:9" x14ac:dyDescent="0.2">
      <c r="A198" s="8">
        <v>43476</v>
      </c>
      <c r="B198" s="12" t="s">
        <v>3</v>
      </c>
      <c r="C198" s="9">
        <v>1948</v>
      </c>
      <c r="D198" s="12" t="s">
        <v>92</v>
      </c>
      <c r="E198" s="12" t="s">
        <v>10</v>
      </c>
      <c r="F198" s="12" t="s">
        <v>15</v>
      </c>
      <c r="G198" s="12" t="s">
        <v>319</v>
      </c>
      <c r="H198" s="9">
        <v>20</v>
      </c>
      <c r="I198" s="9" t="s">
        <v>348</v>
      </c>
    </row>
    <row r="199" spans="1:9" x14ac:dyDescent="0.2">
      <c r="A199" s="8">
        <v>43477</v>
      </c>
      <c r="B199" s="12" t="s">
        <v>3</v>
      </c>
      <c r="C199" s="9">
        <v>8707</v>
      </c>
      <c r="D199" s="12" t="s">
        <v>223</v>
      </c>
      <c r="E199" s="12" t="s">
        <v>4</v>
      </c>
      <c r="F199" s="12" t="s">
        <v>4</v>
      </c>
      <c r="G199" s="12" t="s">
        <v>292</v>
      </c>
      <c r="H199" s="9">
        <v>40</v>
      </c>
      <c r="I199" s="9">
        <v>35</v>
      </c>
    </row>
    <row r="200" spans="1:9" x14ac:dyDescent="0.2">
      <c r="A200" s="8">
        <v>43477</v>
      </c>
      <c r="B200" s="12" t="s">
        <v>3</v>
      </c>
      <c r="C200" s="9">
        <v>1250</v>
      </c>
      <c r="D200" s="12" t="s">
        <v>92</v>
      </c>
      <c r="E200" s="12" t="s">
        <v>15</v>
      </c>
      <c r="F200" s="12" t="s">
        <v>15</v>
      </c>
      <c r="G200" s="12" t="s">
        <v>152</v>
      </c>
      <c r="H200" s="9">
        <v>19</v>
      </c>
      <c r="I200" s="9" t="s">
        <v>514</v>
      </c>
    </row>
    <row r="201" spans="1:9" x14ac:dyDescent="0.2">
      <c r="A201" s="8">
        <v>43477</v>
      </c>
      <c r="B201" s="12" t="s">
        <v>3</v>
      </c>
      <c r="C201" s="9">
        <v>4407</v>
      </c>
      <c r="D201" s="12" t="s">
        <v>50</v>
      </c>
      <c r="E201" s="12" t="s">
        <v>4</v>
      </c>
      <c r="F201" s="12" t="s">
        <v>4</v>
      </c>
      <c r="G201" s="12" t="s">
        <v>172</v>
      </c>
      <c r="H201" s="9">
        <v>8</v>
      </c>
      <c r="I201" s="9" t="s">
        <v>367</v>
      </c>
    </row>
    <row r="202" spans="1:9" x14ac:dyDescent="0.2">
      <c r="A202" s="8">
        <v>43477</v>
      </c>
      <c r="B202" s="12" t="s">
        <v>3</v>
      </c>
      <c r="C202" s="9">
        <v>5442</v>
      </c>
      <c r="D202" s="12" t="s">
        <v>522</v>
      </c>
      <c r="E202" s="12" t="s">
        <v>6</v>
      </c>
      <c r="F202" s="12" t="s">
        <v>6</v>
      </c>
      <c r="G202" s="12" t="s">
        <v>172</v>
      </c>
      <c r="H202" s="9">
        <v>30</v>
      </c>
      <c r="I202" s="9">
        <v>40</v>
      </c>
    </row>
    <row r="203" spans="1:9" x14ac:dyDescent="0.2">
      <c r="A203" s="8">
        <v>43477</v>
      </c>
      <c r="B203" s="12" t="s">
        <v>3</v>
      </c>
      <c r="C203" s="9">
        <v>57970</v>
      </c>
      <c r="D203" s="12" t="s">
        <v>206</v>
      </c>
      <c r="E203" s="12" t="s">
        <v>6</v>
      </c>
      <c r="F203" s="12" t="s">
        <v>27</v>
      </c>
      <c r="G203" s="12" t="s">
        <v>878</v>
      </c>
      <c r="H203" s="9">
        <v>33</v>
      </c>
      <c r="I203" s="9">
        <v>44</v>
      </c>
    </row>
    <row r="204" spans="1:9" x14ac:dyDescent="0.2">
      <c r="A204" s="8">
        <v>43477</v>
      </c>
      <c r="B204" s="12" t="s">
        <v>3</v>
      </c>
      <c r="C204" s="9">
        <v>1420</v>
      </c>
      <c r="D204" s="12" t="s">
        <v>92</v>
      </c>
      <c r="E204" s="12" t="s">
        <v>31</v>
      </c>
      <c r="F204" s="12" t="s">
        <v>15</v>
      </c>
      <c r="G204" s="12" t="s">
        <v>172</v>
      </c>
      <c r="H204" s="9">
        <v>19</v>
      </c>
      <c r="I204" s="9" t="s">
        <v>514</v>
      </c>
    </row>
    <row r="205" spans="1:9" x14ac:dyDescent="0.2">
      <c r="A205" s="8">
        <v>43477</v>
      </c>
      <c r="B205" s="12" t="s">
        <v>3</v>
      </c>
      <c r="C205" s="9">
        <v>3762</v>
      </c>
      <c r="D205" s="12" t="s">
        <v>82</v>
      </c>
      <c r="E205" s="12" t="s">
        <v>4</v>
      </c>
      <c r="F205" s="12" t="s">
        <v>4</v>
      </c>
      <c r="G205" s="12" t="s">
        <v>37</v>
      </c>
      <c r="H205" s="9">
        <v>19</v>
      </c>
      <c r="I205" s="9">
        <v>18</v>
      </c>
    </row>
    <row r="206" spans="1:9" x14ac:dyDescent="0.2">
      <c r="A206" s="8">
        <v>43477</v>
      </c>
      <c r="B206" s="12" t="s">
        <v>3</v>
      </c>
      <c r="C206" s="9">
        <v>8242</v>
      </c>
      <c r="D206" s="12" t="s">
        <v>64</v>
      </c>
      <c r="E206" s="12" t="s">
        <v>4</v>
      </c>
      <c r="F206" s="12" t="s">
        <v>4</v>
      </c>
      <c r="G206" s="12" t="s">
        <v>523</v>
      </c>
      <c r="H206" s="9">
        <v>24</v>
      </c>
      <c r="I206" s="9">
        <v>18</v>
      </c>
    </row>
    <row r="207" spans="1:9" x14ac:dyDescent="0.2">
      <c r="A207" s="8">
        <v>43477</v>
      </c>
      <c r="B207" s="12" t="s">
        <v>3</v>
      </c>
      <c r="C207" s="9">
        <v>5866</v>
      </c>
      <c r="D207" s="12" t="s">
        <v>118</v>
      </c>
      <c r="E207" s="12" t="s">
        <v>10</v>
      </c>
      <c r="F207" s="12" t="s">
        <v>15</v>
      </c>
      <c r="G207" s="12" t="s">
        <v>177</v>
      </c>
      <c r="H207" s="9">
        <v>24</v>
      </c>
      <c r="I207" s="9">
        <v>26</v>
      </c>
    </row>
    <row r="208" spans="1:9" x14ac:dyDescent="0.2">
      <c r="A208" s="8">
        <v>43477</v>
      </c>
      <c r="B208" s="12" t="s">
        <v>3</v>
      </c>
      <c r="C208" s="9">
        <v>7433</v>
      </c>
      <c r="D208" s="12" t="s">
        <v>162</v>
      </c>
      <c r="E208" s="12" t="s">
        <v>16</v>
      </c>
      <c r="F208" s="12" t="s">
        <v>6</v>
      </c>
      <c r="G208" s="12" t="s">
        <v>37</v>
      </c>
      <c r="H208" s="9">
        <v>36</v>
      </c>
      <c r="I208" s="9">
        <v>43</v>
      </c>
    </row>
    <row r="209" spans="1:9" x14ac:dyDescent="0.2">
      <c r="A209" s="8">
        <v>43477</v>
      </c>
      <c r="B209" s="12" t="s">
        <v>3</v>
      </c>
      <c r="C209" s="9">
        <v>4630</v>
      </c>
      <c r="D209" s="12" t="s">
        <v>40</v>
      </c>
      <c r="E209" s="12" t="s">
        <v>4</v>
      </c>
      <c r="F209" s="12" t="s">
        <v>4</v>
      </c>
      <c r="G209" s="12" t="s">
        <v>430</v>
      </c>
      <c r="H209" s="9">
        <v>0</v>
      </c>
      <c r="I209" s="9">
        <v>0</v>
      </c>
    </row>
    <row r="210" spans="1:9" x14ac:dyDescent="0.2">
      <c r="A210" s="8">
        <v>43477</v>
      </c>
      <c r="B210" s="12" t="s">
        <v>3</v>
      </c>
      <c r="C210" s="9">
        <v>4319</v>
      </c>
      <c r="D210" s="12" t="s">
        <v>506</v>
      </c>
      <c r="E210" s="12" t="s">
        <v>4</v>
      </c>
      <c r="F210" s="12" t="s">
        <v>4</v>
      </c>
      <c r="G210" s="12" t="s">
        <v>865</v>
      </c>
      <c r="H210" s="9">
        <v>15</v>
      </c>
      <c r="I210" s="9">
        <v>11</v>
      </c>
    </row>
    <row r="211" spans="1:9" x14ac:dyDescent="0.2">
      <c r="A211" s="8">
        <v>43477</v>
      </c>
      <c r="B211" s="12" t="s">
        <v>3</v>
      </c>
      <c r="C211" s="9">
        <v>4220</v>
      </c>
      <c r="D211" s="12" t="s">
        <v>506</v>
      </c>
      <c r="E211" s="12" t="s">
        <v>4</v>
      </c>
      <c r="F211" s="12" t="s">
        <v>4</v>
      </c>
      <c r="G211" s="12" t="s">
        <v>172</v>
      </c>
      <c r="H211" s="9">
        <v>15</v>
      </c>
      <c r="I211" s="9">
        <v>11</v>
      </c>
    </row>
    <row r="212" spans="1:9" x14ac:dyDescent="0.2">
      <c r="A212" s="8">
        <v>43477</v>
      </c>
      <c r="B212" s="12" t="s">
        <v>3</v>
      </c>
      <c r="C212" s="9">
        <v>7335</v>
      </c>
      <c r="D212" s="12" t="s">
        <v>524</v>
      </c>
      <c r="E212" s="12" t="s">
        <v>4</v>
      </c>
      <c r="F212" s="12" t="s">
        <v>4</v>
      </c>
      <c r="G212" s="12" t="s">
        <v>865</v>
      </c>
      <c r="H212" s="9">
        <v>56</v>
      </c>
      <c r="I212" s="9">
        <v>49</v>
      </c>
    </row>
    <row r="213" spans="1:9" x14ac:dyDescent="0.2">
      <c r="A213" s="8">
        <v>43477</v>
      </c>
      <c r="B213" s="12" t="s">
        <v>3</v>
      </c>
      <c r="C213" s="9">
        <v>4482</v>
      </c>
      <c r="D213" s="12" t="s">
        <v>46</v>
      </c>
      <c r="E213" s="12" t="s">
        <v>4</v>
      </c>
      <c r="F213" s="12" t="s">
        <v>4</v>
      </c>
      <c r="G213" s="12" t="s">
        <v>163</v>
      </c>
      <c r="H213" s="9">
        <v>6</v>
      </c>
      <c r="I213" s="9" t="s">
        <v>462</v>
      </c>
    </row>
    <row r="214" spans="1:9" x14ac:dyDescent="0.2">
      <c r="A214" s="8">
        <v>43477</v>
      </c>
      <c r="B214" s="12" t="s">
        <v>3</v>
      </c>
      <c r="C214" s="9">
        <v>3591</v>
      </c>
      <c r="D214" s="12" t="s">
        <v>67</v>
      </c>
      <c r="E214" s="12" t="s">
        <v>4</v>
      </c>
      <c r="F214" s="12" t="s">
        <v>4</v>
      </c>
      <c r="G214" s="12" t="s">
        <v>172</v>
      </c>
      <c r="H214" s="9">
        <v>20</v>
      </c>
      <c r="I214" s="9">
        <v>20</v>
      </c>
    </row>
    <row r="215" spans="1:9" x14ac:dyDescent="0.2">
      <c r="A215" s="8">
        <v>43477</v>
      </c>
      <c r="B215" s="12" t="s">
        <v>3</v>
      </c>
      <c r="C215" s="9">
        <v>4591</v>
      </c>
      <c r="D215" s="12" t="s">
        <v>40</v>
      </c>
      <c r="E215" s="12" t="s">
        <v>4</v>
      </c>
      <c r="F215" s="12" t="s">
        <v>4</v>
      </c>
      <c r="G215" s="12" t="s">
        <v>172</v>
      </c>
      <c r="H215" s="9">
        <v>0</v>
      </c>
      <c r="I215" s="9">
        <v>0</v>
      </c>
    </row>
    <row r="216" spans="1:9" x14ac:dyDescent="0.2">
      <c r="A216" s="8">
        <v>43477</v>
      </c>
      <c r="B216" s="12" t="s">
        <v>3</v>
      </c>
      <c r="C216" s="9">
        <v>4408</v>
      </c>
      <c r="D216" s="12" t="s">
        <v>50</v>
      </c>
      <c r="E216" s="12" t="s">
        <v>4</v>
      </c>
      <c r="F216" s="12" t="s">
        <v>4</v>
      </c>
      <c r="G216" s="12" t="s">
        <v>872</v>
      </c>
      <c r="H216" s="9">
        <v>8</v>
      </c>
      <c r="I216" s="9" t="s">
        <v>460</v>
      </c>
    </row>
    <row r="217" spans="1:9" x14ac:dyDescent="0.2">
      <c r="A217" s="8">
        <v>43477</v>
      </c>
      <c r="B217" s="12" t="s">
        <v>3</v>
      </c>
      <c r="C217" s="9">
        <v>4408</v>
      </c>
      <c r="D217" s="12" t="s">
        <v>50</v>
      </c>
      <c r="E217" s="12" t="s">
        <v>4</v>
      </c>
      <c r="F217" s="12" t="s">
        <v>4</v>
      </c>
      <c r="G217" s="12" t="s">
        <v>865</v>
      </c>
      <c r="H217" s="9">
        <v>8</v>
      </c>
      <c r="I217" s="9" t="s">
        <v>460</v>
      </c>
    </row>
    <row r="218" spans="1:9" x14ac:dyDescent="0.2">
      <c r="A218" s="8">
        <v>43477</v>
      </c>
      <c r="B218" s="12" t="s">
        <v>3</v>
      </c>
      <c r="C218" s="9">
        <v>5222</v>
      </c>
      <c r="D218" s="12" t="s">
        <v>66</v>
      </c>
      <c r="E218" s="12" t="s">
        <v>4</v>
      </c>
      <c r="F218" s="12" t="s">
        <v>4</v>
      </c>
      <c r="G218" s="12" t="s">
        <v>177</v>
      </c>
      <c r="H218" s="9">
        <v>23</v>
      </c>
      <c r="I218" s="9">
        <v>33</v>
      </c>
    </row>
    <row r="219" spans="1:9" x14ac:dyDescent="0.2">
      <c r="A219" s="8">
        <v>43477</v>
      </c>
      <c r="B219" s="12" t="s">
        <v>3</v>
      </c>
      <c r="C219" s="9">
        <v>2448</v>
      </c>
      <c r="D219" s="12" t="s">
        <v>92</v>
      </c>
      <c r="E219" s="12" t="s">
        <v>6</v>
      </c>
      <c r="F219" s="12" t="s">
        <v>6</v>
      </c>
      <c r="G219" s="12" t="s">
        <v>441</v>
      </c>
      <c r="H219" s="9">
        <v>19</v>
      </c>
      <c r="I219" s="9" t="s">
        <v>514</v>
      </c>
    </row>
    <row r="220" spans="1:9" x14ac:dyDescent="0.2">
      <c r="A220" s="8">
        <v>43477</v>
      </c>
      <c r="B220" s="12" t="s">
        <v>3</v>
      </c>
      <c r="C220" s="9">
        <v>2448</v>
      </c>
      <c r="D220" s="12" t="s">
        <v>92</v>
      </c>
      <c r="E220" s="12" t="s">
        <v>15</v>
      </c>
      <c r="F220" s="12" t="s">
        <v>6</v>
      </c>
      <c r="G220" s="12" t="s">
        <v>865</v>
      </c>
      <c r="H220" s="9">
        <v>19</v>
      </c>
      <c r="I220" s="9" t="s">
        <v>514</v>
      </c>
    </row>
    <row r="221" spans="1:9" x14ac:dyDescent="0.2">
      <c r="A221" s="8">
        <v>43478</v>
      </c>
      <c r="B221" s="12" t="s">
        <v>3</v>
      </c>
      <c r="C221" s="9">
        <v>4677</v>
      </c>
      <c r="D221" s="12" t="s">
        <v>40</v>
      </c>
      <c r="E221" s="12" t="s">
        <v>6</v>
      </c>
      <c r="F221" s="12" t="s">
        <v>6</v>
      </c>
      <c r="G221" s="12" t="s">
        <v>37</v>
      </c>
      <c r="H221" s="9">
        <v>0</v>
      </c>
      <c r="I221" s="9">
        <v>0</v>
      </c>
    </row>
    <row r="222" spans="1:9" x14ac:dyDescent="0.2">
      <c r="A222" s="8">
        <v>43478</v>
      </c>
      <c r="B222" s="12" t="s">
        <v>3</v>
      </c>
      <c r="C222" s="9">
        <v>1225</v>
      </c>
      <c r="D222" s="12" t="s">
        <v>92</v>
      </c>
      <c r="E222" s="12" t="s">
        <v>6</v>
      </c>
      <c r="F222" s="12" t="s">
        <v>6</v>
      </c>
      <c r="G222" s="12" t="s">
        <v>172</v>
      </c>
      <c r="H222" s="9">
        <v>19</v>
      </c>
      <c r="I222" s="9" t="s">
        <v>514</v>
      </c>
    </row>
    <row r="223" spans="1:9" x14ac:dyDescent="0.2">
      <c r="A223" s="8">
        <v>43478</v>
      </c>
      <c r="B223" s="12" t="s">
        <v>3</v>
      </c>
      <c r="C223" s="9">
        <v>9184</v>
      </c>
      <c r="D223" s="12" t="s">
        <v>526</v>
      </c>
      <c r="E223" s="12" t="s">
        <v>527</v>
      </c>
      <c r="F223" s="12" t="s">
        <v>4</v>
      </c>
      <c r="G223" s="12" t="s">
        <v>172</v>
      </c>
      <c r="H223" s="9">
        <v>41</v>
      </c>
      <c r="I223" s="9">
        <v>60</v>
      </c>
    </row>
    <row r="224" spans="1:9" x14ac:dyDescent="0.2">
      <c r="A224" s="8">
        <v>43478</v>
      </c>
      <c r="B224" s="12" t="s">
        <v>3</v>
      </c>
      <c r="C224" s="9">
        <v>5959</v>
      </c>
      <c r="D224" s="12" t="s">
        <v>74</v>
      </c>
      <c r="E224" s="12" t="s">
        <v>4</v>
      </c>
      <c r="F224" s="12" t="s">
        <v>4</v>
      </c>
      <c r="G224" s="12" t="s">
        <v>37</v>
      </c>
      <c r="H224" s="9">
        <v>25</v>
      </c>
      <c r="I224" s="9">
        <v>28</v>
      </c>
    </row>
    <row r="225" spans="1:9" x14ac:dyDescent="0.2">
      <c r="A225" s="8">
        <v>43478</v>
      </c>
      <c r="B225" s="12" t="s">
        <v>3</v>
      </c>
      <c r="C225" s="9">
        <v>5364</v>
      </c>
      <c r="D225" s="12" t="s">
        <v>84</v>
      </c>
      <c r="E225" s="12" t="s">
        <v>6</v>
      </c>
      <c r="F225" s="12" t="s">
        <v>6</v>
      </c>
      <c r="G225" s="12" t="s">
        <v>528</v>
      </c>
      <c r="H225" s="9">
        <v>27</v>
      </c>
      <c r="I225" s="9">
        <v>38</v>
      </c>
    </row>
    <row r="226" spans="1:9" x14ac:dyDescent="0.2">
      <c r="A226" s="8">
        <v>43478</v>
      </c>
      <c r="B226" s="12" t="s">
        <v>3</v>
      </c>
      <c r="C226" s="9">
        <v>7350</v>
      </c>
      <c r="D226" s="12" t="s">
        <v>186</v>
      </c>
      <c r="E226" s="12" t="s">
        <v>31</v>
      </c>
      <c r="F226" s="12" t="s">
        <v>6</v>
      </c>
      <c r="G226" s="12" t="s">
        <v>172</v>
      </c>
      <c r="H226" s="9">
        <v>29</v>
      </c>
      <c r="I226" s="9">
        <v>44</v>
      </c>
    </row>
    <row r="227" spans="1:9" x14ac:dyDescent="0.2">
      <c r="A227" s="8">
        <v>43478</v>
      </c>
      <c r="B227" s="12" t="s">
        <v>3</v>
      </c>
      <c r="C227" s="9">
        <v>3336</v>
      </c>
      <c r="D227" s="12" t="s">
        <v>338</v>
      </c>
      <c r="E227" s="12" t="s">
        <v>4</v>
      </c>
      <c r="F227" s="12" t="s">
        <v>4</v>
      </c>
      <c r="G227" s="12" t="s">
        <v>23</v>
      </c>
      <c r="H227" s="9">
        <v>17</v>
      </c>
      <c r="I227" s="9">
        <v>23</v>
      </c>
    </row>
    <row r="228" spans="1:9" x14ac:dyDescent="0.2">
      <c r="A228" s="8">
        <v>43478</v>
      </c>
      <c r="B228" s="12" t="s">
        <v>3</v>
      </c>
      <c r="C228" s="9">
        <v>7220</v>
      </c>
      <c r="D228" s="12" t="s">
        <v>120</v>
      </c>
      <c r="E228" s="12" t="s">
        <v>15</v>
      </c>
      <c r="F228" s="12" t="s">
        <v>6</v>
      </c>
      <c r="G228" s="12" t="s">
        <v>879</v>
      </c>
      <c r="H228" s="9">
        <v>26</v>
      </c>
      <c r="I228" s="9">
        <v>34</v>
      </c>
    </row>
    <row r="229" spans="1:9" x14ac:dyDescent="0.2">
      <c r="A229" s="8">
        <v>43478</v>
      </c>
      <c r="B229" s="12" t="s">
        <v>3</v>
      </c>
      <c r="C229" s="9">
        <v>7319</v>
      </c>
      <c r="D229" s="12" t="s">
        <v>39</v>
      </c>
      <c r="E229" s="12" t="s">
        <v>4</v>
      </c>
      <c r="F229" s="12" t="s">
        <v>4</v>
      </c>
      <c r="G229" s="12" t="s">
        <v>871</v>
      </c>
      <c r="H229" s="9">
        <v>28</v>
      </c>
      <c r="I229" s="9">
        <v>35</v>
      </c>
    </row>
    <row r="230" spans="1:9" x14ac:dyDescent="0.2">
      <c r="A230" s="8">
        <v>43478</v>
      </c>
      <c r="B230" s="12" t="s">
        <v>3</v>
      </c>
      <c r="C230" s="9">
        <v>4489</v>
      </c>
      <c r="D230" s="12" t="s">
        <v>50</v>
      </c>
      <c r="E230" s="12" t="s">
        <v>4</v>
      </c>
      <c r="F230" s="12" t="s">
        <v>4</v>
      </c>
      <c r="G230" s="12" t="s">
        <v>172</v>
      </c>
      <c r="H230" s="9">
        <v>8</v>
      </c>
      <c r="I230" s="9" t="s">
        <v>460</v>
      </c>
    </row>
    <row r="231" spans="1:9" x14ac:dyDescent="0.2">
      <c r="A231" s="8">
        <v>43478</v>
      </c>
      <c r="B231" s="12" t="s">
        <v>3</v>
      </c>
      <c r="C231" s="9">
        <v>5410</v>
      </c>
      <c r="D231" s="12" t="s">
        <v>271</v>
      </c>
      <c r="E231" s="12" t="s">
        <v>4</v>
      </c>
      <c r="F231" s="12" t="s">
        <v>4</v>
      </c>
      <c r="G231" s="12" t="s">
        <v>880</v>
      </c>
      <c r="H231" s="9">
        <v>31</v>
      </c>
      <c r="I231" s="9">
        <v>46</v>
      </c>
    </row>
    <row r="232" spans="1:9" x14ac:dyDescent="0.2">
      <c r="A232" s="8">
        <v>43478</v>
      </c>
      <c r="B232" s="12" t="s">
        <v>3</v>
      </c>
      <c r="C232" s="9">
        <v>5323</v>
      </c>
      <c r="D232" s="12" t="s">
        <v>280</v>
      </c>
      <c r="E232" s="12" t="s">
        <v>4</v>
      </c>
      <c r="F232" s="12" t="s">
        <v>4</v>
      </c>
      <c r="G232" s="12" t="s">
        <v>447</v>
      </c>
      <c r="H232" s="9">
        <v>25</v>
      </c>
      <c r="I232" s="9">
        <v>36</v>
      </c>
    </row>
    <row r="233" spans="1:9" x14ac:dyDescent="0.2">
      <c r="A233" s="8">
        <v>43478</v>
      </c>
      <c r="B233" s="12" t="s">
        <v>3</v>
      </c>
      <c r="C233" s="9">
        <v>5418</v>
      </c>
      <c r="D233" s="12" t="s">
        <v>129</v>
      </c>
      <c r="E233" s="12" t="s">
        <v>5</v>
      </c>
      <c r="F233" s="12" t="s">
        <v>5</v>
      </c>
      <c r="G233" s="12" t="s">
        <v>172</v>
      </c>
      <c r="H233" s="9">
        <v>36</v>
      </c>
      <c r="I233" s="9">
        <v>55</v>
      </c>
    </row>
    <row r="234" spans="1:9" x14ac:dyDescent="0.2">
      <c r="A234" s="8">
        <v>43478</v>
      </c>
      <c r="B234" s="12" t="s">
        <v>3</v>
      </c>
      <c r="C234" s="9">
        <v>3935</v>
      </c>
      <c r="D234" s="12" t="s">
        <v>71</v>
      </c>
      <c r="E234" s="12" t="s">
        <v>6</v>
      </c>
      <c r="F234" s="12" t="s">
        <v>6</v>
      </c>
      <c r="G234" s="12" t="s">
        <v>177</v>
      </c>
      <c r="H234" s="9">
        <v>12</v>
      </c>
      <c r="I234" s="9" t="s">
        <v>384</v>
      </c>
    </row>
    <row r="235" spans="1:9" x14ac:dyDescent="0.2">
      <c r="A235" s="8">
        <v>43478</v>
      </c>
      <c r="B235" s="12" t="s">
        <v>3</v>
      </c>
      <c r="C235" s="9">
        <v>3428</v>
      </c>
      <c r="D235" s="12" t="s">
        <v>67</v>
      </c>
      <c r="E235" s="12" t="s">
        <v>4</v>
      </c>
      <c r="F235" s="12" t="s">
        <v>4</v>
      </c>
      <c r="G235" s="12" t="s">
        <v>152</v>
      </c>
      <c r="H235" s="9">
        <v>18</v>
      </c>
      <c r="I235" s="9">
        <v>20</v>
      </c>
    </row>
    <row r="236" spans="1:9" x14ac:dyDescent="0.2">
      <c r="A236" s="8">
        <v>43478</v>
      </c>
      <c r="B236" s="12" t="s">
        <v>3</v>
      </c>
      <c r="C236" s="9">
        <v>6170</v>
      </c>
      <c r="D236" s="12" t="s">
        <v>155</v>
      </c>
      <c r="E236" s="12" t="s">
        <v>4</v>
      </c>
      <c r="F236" s="12" t="s">
        <v>4</v>
      </c>
      <c r="G236" s="12" t="s">
        <v>177</v>
      </c>
      <c r="H236" s="9">
        <v>34</v>
      </c>
      <c r="I236" s="9">
        <v>47</v>
      </c>
    </row>
    <row r="237" spans="1:9" x14ac:dyDescent="0.2">
      <c r="A237" s="8">
        <v>43478</v>
      </c>
      <c r="B237" s="12" t="s">
        <v>3</v>
      </c>
      <c r="C237" s="9">
        <v>5374</v>
      </c>
      <c r="D237" s="12" t="s">
        <v>135</v>
      </c>
      <c r="E237" s="12" t="s">
        <v>5</v>
      </c>
      <c r="F237" s="12" t="s">
        <v>4</v>
      </c>
      <c r="G237" s="12" t="s">
        <v>314</v>
      </c>
      <c r="H237" s="9">
        <v>26</v>
      </c>
      <c r="I237" s="9">
        <v>40</v>
      </c>
    </row>
    <row r="238" spans="1:9" x14ac:dyDescent="0.2">
      <c r="A238" s="8">
        <v>43478</v>
      </c>
      <c r="B238" s="12" t="s">
        <v>3</v>
      </c>
      <c r="C238" s="9">
        <v>4696</v>
      </c>
      <c r="D238" s="12" t="s">
        <v>148</v>
      </c>
      <c r="E238" s="12" t="s">
        <v>4</v>
      </c>
      <c r="F238" s="12" t="s">
        <v>4</v>
      </c>
      <c r="G238" s="12" t="s">
        <v>249</v>
      </c>
      <c r="H238" s="9">
        <v>9</v>
      </c>
      <c r="I238" s="9" t="s">
        <v>532</v>
      </c>
    </row>
    <row r="239" spans="1:9" x14ac:dyDescent="0.2">
      <c r="A239" s="8">
        <v>43478</v>
      </c>
      <c r="B239" s="12" t="s">
        <v>3</v>
      </c>
      <c r="C239" s="9">
        <v>5782</v>
      </c>
      <c r="D239" s="12" t="s">
        <v>47</v>
      </c>
      <c r="E239" s="12" t="s">
        <v>6</v>
      </c>
      <c r="F239" s="12" t="s">
        <v>6</v>
      </c>
      <c r="G239" s="12" t="s">
        <v>529</v>
      </c>
      <c r="H239" s="9">
        <v>36</v>
      </c>
      <c r="I239" s="9">
        <v>55</v>
      </c>
    </row>
    <row r="240" spans="1:9" x14ac:dyDescent="0.2">
      <c r="A240" s="8">
        <v>43478</v>
      </c>
      <c r="B240" s="12" t="s">
        <v>3</v>
      </c>
      <c r="C240" s="9">
        <v>3333</v>
      </c>
      <c r="D240" s="12" t="s">
        <v>126</v>
      </c>
      <c r="E240" s="12" t="s">
        <v>6</v>
      </c>
      <c r="F240" s="12" t="s">
        <v>6</v>
      </c>
      <c r="G240" s="12" t="s">
        <v>312</v>
      </c>
      <c r="H240" s="9">
        <v>14</v>
      </c>
      <c r="I240" s="9">
        <v>16</v>
      </c>
    </row>
    <row r="241" spans="1:9" x14ac:dyDescent="0.2">
      <c r="A241" s="8">
        <v>43478</v>
      </c>
      <c r="B241" s="12" t="s">
        <v>3</v>
      </c>
      <c r="C241" s="9">
        <v>4994</v>
      </c>
      <c r="D241" s="12" t="s">
        <v>199</v>
      </c>
      <c r="E241" s="12" t="s">
        <v>4</v>
      </c>
      <c r="F241" s="12" t="s">
        <v>4</v>
      </c>
      <c r="G241" s="12" t="s">
        <v>530</v>
      </c>
      <c r="H241" s="9">
        <v>15</v>
      </c>
      <c r="I241" s="9">
        <v>11</v>
      </c>
    </row>
    <row r="242" spans="1:9" x14ac:dyDescent="0.2">
      <c r="A242" s="8">
        <v>43478</v>
      </c>
      <c r="B242" s="12" t="s">
        <v>3</v>
      </c>
      <c r="C242" s="9">
        <v>5405</v>
      </c>
      <c r="D242" s="12" t="s">
        <v>40</v>
      </c>
      <c r="E242" s="12" t="s">
        <v>4</v>
      </c>
      <c r="F242" s="12" t="s">
        <v>4</v>
      </c>
      <c r="G242" s="12" t="s">
        <v>35</v>
      </c>
      <c r="H242" s="9">
        <v>0</v>
      </c>
      <c r="I242" s="9">
        <v>0</v>
      </c>
    </row>
    <row r="243" spans="1:9" x14ac:dyDescent="0.2">
      <c r="A243" s="8">
        <v>43478</v>
      </c>
      <c r="B243" s="12" t="s">
        <v>3</v>
      </c>
      <c r="C243" s="9">
        <v>4672</v>
      </c>
      <c r="D243" s="12" t="s">
        <v>40</v>
      </c>
      <c r="E243" s="12" t="s">
        <v>4</v>
      </c>
      <c r="F243" s="12" t="s">
        <v>4</v>
      </c>
      <c r="G243" s="12" t="s">
        <v>35</v>
      </c>
      <c r="H243" s="9">
        <v>0</v>
      </c>
      <c r="I243" s="9">
        <v>0</v>
      </c>
    </row>
    <row r="244" spans="1:9" x14ac:dyDescent="0.2">
      <c r="A244" s="8">
        <v>43478</v>
      </c>
      <c r="B244" s="12" t="s">
        <v>3</v>
      </c>
      <c r="C244" s="9">
        <v>4951</v>
      </c>
      <c r="D244" s="12" t="s">
        <v>55</v>
      </c>
      <c r="E244" s="12" t="s">
        <v>4</v>
      </c>
      <c r="F244" s="12" t="s">
        <v>4</v>
      </c>
      <c r="G244" s="12" t="s">
        <v>177</v>
      </c>
      <c r="H244" s="9">
        <v>10</v>
      </c>
      <c r="I244" s="9" t="s">
        <v>431</v>
      </c>
    </row>
    <row r="245" spans="1:9" x14ac:dyDescent="0.2">
      <c r="A245" s="8">
        <v>43478</v>
      </c>
      <c r="B245" s="12" t="s">
        <v>3</v>
      </c>
      <c r="C245" s="9">
        <v>6161</v>
      </c>
      <c r="D245" s="12" t="s">
        <v>158</v>
      </c>
      <c r="E245" s="12" t="s">
        <v>4</v>
      </c>
      <c r="F245" s="12" t="s">
        <v>4</v>
      </c>
      <c r="G245" s="12" t="s">
        <v>249</v>
      </c>
      <c r="H245" s="9">
        <v>31</v>
      </c>
      <c r="I245" s="9">
        <v>44</v>
      </c>
    </row>
    <row r="246" spans="1:9" x14ac:dyDescent="0.2">
      <c r="A246" s="8">
        <v>43478</v>
      </c>
      <c r="B246" s="12" t="s">
        <v>3</v>
      </c>
      <c r="C246" s="9">
        <v>4487</v>
      </c>
      <c r="D246" s="12" t="s">
        <v>50</v>
      </c>
      <c r="E246" s="12" t="s">
        <v>4</v>
      </c>
      <c r="F246" s="12" t="s">
        <v>4</v>
      </c>
      <c r="G246" s="12" t="s">
        <v>177</v>
      </c>
      <c r="H246" s="9">
        <v>8</v>
      </c>
      <c r="I246" s="9" t="s">
        <v>367</v>
      </c>
    </row>
    <row r="247" spans="1:9" x14ac:dyDescent="0.2">
      <c r="A247" s="8">
        <v>43478</v>
      </c>
      <c r="B247" s="12" t="s">
        <v>3</v>
      </c>
      <c r="C247" s="9">
        <v>8110</v>
      </c>
      <c r="D247" s="12" t="s">
        <v>42</v>
      </c>
      <c r="E247" s="12" t="s">
        <v>8</v>
      </c>
      <c r="F247" s="12" t="s">
        <v>6</v>
      </c>
      <c r="G247" s="12" t="s">
        <v>177</v>
      </c>
      <c r="H247" s="9">
        <v>20</v>
      </c>
      <c r="I247" s="9">
        <v>26</v>
      </c>
    </row>
    <row r="248" spans="1:9" x14ac:dyDescent="0.2">
      <c r="A248" s="8">
        <v>43478</v>
      </c>
      <c r="B248" s="12" t="s">
        <v>3</v>
      </c>
      <c r="C248" s="9">
        <v>1250</v>
      </c>
      <c r="D248" s="12" t="s">
        <v>92</v>
      </c>
      <c r="E248" s="12" t="s">
        <v>15</v>
      </c>
      <c r="F248" s="12" t="s">
        <v>15</v>
      </c>
      <c r="G248" s="12" t="s">
        <v>312</v>
      </c>
      <c r="H248" s="9">
        <v>19</v>
      </c>
      <c r="I248" s="9" t="s">
        <v>514</v>
      </c>
    </row>
    <row r="249" spans="1:9" x14ac:dyDescent="0.2">
      <c r="A249" s="8">
        <v>43478</v>
      </c>
      <c r="B249" s="12" t="s">
        <v>3</v>
      </c>
      <c r="C249" s="9">
        <v>5978</v>
      </c>
      <c r="D249" s="12" t="s">
        <v>74</v>
      </c>
      <c r="E249" s="12" t="s">
        <v>4</v>
      </c>
      <c r="F249" s="12" t="s">
        <v>4</v>
      </c>
      <c r="G249" s="12" t="s">
        <v>37</v>
      </c>
      <c r="H249" s="9">
        <v>25</v>
      </c>
      <c r="I249" s="9">
        <v>28</v>
      </c>
    </row>
    <row r="250" spans="1:9" x14ac:dyDescent="0.2">
      <c r="A250" s="8">
        <v>43478</v>
      </c>
      <c r="B250" s="12" t="s">
        <v>3</v>
      </c>
      <c r="C250" s="9">
        <v>6630</v>
      </c>
      <c r="D250" s="12" t="s">
        <v>238</v>
      </c>
      <c r="E250" s="12" t="s">
        <v>4</v>
      </c>
      <c r="F250" s="12" t="s">
        <v>4</v>
      </c>
      <c r="G250" s="12" t="s">
        <v>535</v>
      </c>
      <c r="H250" s="9">
        <v>38</v>
      </c>
      <c r="I250" s="9">
        <v>59</v>
      </c>
    </row>
    <row r="251" spans="1:9" x14ac:dyDescent="0.2">
      <c r="A251" s="8">
        <v>43478</v>
      </c>
      <c r="B251" s="12" t="s">
        <v>3</v>
      </c>
      <c r="C251" s="9">
        <v>4916</v>
      </c>
      <c r="D251" s="12" t="s">
        <v>55</v>
      </c>
      <c r="E251" s="12" t="s">
        <v>6</v>
      </c>
      <c r="F251" s="12" t="s">
        <v>6</v>
      </c>
      <c r="G251" s="12" t="s">
        <v>536</v>
      </c>
      <c r="H251" s="9">
        <v>10</v>
      </c>
      <c r="I251" s="9" t="s">
        <v>431</v>
      </c>
    </row>
    <row r="252" spans="1:9" x14ac:dyDescent="0.2">
      <c r="A252" s="8">
        <v>43479</v>
      </c>
      <c r="B252" s="12" t="s">
        <v>3</v>
      </c>
      <c r="C252" s="9">
        <v>8293</v>
      </c>
      <c r="D252" s="12" t="s">
        <v>289</v>
      </c>
      <c r="E252" s="12" t="s">
        <v>234</v>
      </c>
      <c r="F252" s="12" t="s">
        <v>537</v>
      </c>
      <c r="G252" s="12" t="s">
        <v>538</v>
      </c>
      <c r="H252" s="9">
        <v>32</v>
      </c>
      <c r="I252" s="9">
        <v>37</v>
      </c>
    </row>
    <row r="253" spans="1:9" x14ac:dyDescent="0.2">
      <c r="A253" s="8">
        <v>43479</v>
      </c>
      <c r="B253" s="12" t="s">
        <v>3</v>
      </c>
      <c r="C253" s="9">
        <v>7332</v>
      </c>
      <c r="D253" s="12" t="s">
        <v>65</v>
      </c>
      <c r="E253" s="12" t="s">
        <v>4</v>
      </c>
      <c r="F253" s="12" t="s">
        <v>4</v>
      </c>
      <c r="G253" s="12" t="s">
        <v>177</v>
      </c>
      <c r="H253" s="9">
        <v>41</v>
      </c>
      <c r="I253" s="9">
        <v>36</v>
      </c>
    </row>
    <row r="254" spans="1:9" x14ac:dyDescent="0.2">
      <c r="A254" s="8">
        <v>43480</v>
      </c>
      <c r="B254" s="12" t="s">
        <v>3</v>
      </c>
      <c r="C254" s="9">
        <v>1543</v>
      </c>
      <c r="D254" s="12" t="s">
        <v>92</v>
      </c>
      <c r="E254" s="12" t="s">
        <v>4</v>
      </c>
      <c r="F254" s="12" t="s">
        <v>4</v>
      </c>
      <c r="G254" s="12" t="s">
        <v>489</v>
      </c>
      <c r="H254" s="9">
        <v>19</v>
      </c>
      <c r="I254" s="9" t="s">
        <v>514</v>
      </c>
    </row>
    <row r="255" spans="1:9" x14ac:dyDescent="0.2">
      <c r="A255" s="8">
        <v>43480</v>
      </c>
      <c r="B255" s="12" t="s">
        <v>3</v>
      </c>
      <c r="C255" s="9">
        <v>4323</v>
      </c>
      <c r="D255" s="12" t="s">
        <v>432</v>
      </c>
      <c r="E255" s="12" t="s">
        <v>10</v>
      </c>
      <c r="F255" s="12" t="s">
        <v>6</v>
      </c>
      <c r="G255" s="12" t="s">
        <v>540</v>
      </c>
      <c r="H255" s="9">
        <v>15</v>
      </c>
      <c r="I255" s="9">
        <v>11</v>
      </c>
    </row>
    <row r="256" spans="1:9" x14ac:dyDescent="0.2">
      <c r="A256" s="8">
        <v>43480</v>
      </c>
      <c r="B256" s="12" t="s">
        <v>3</v>
      </c>
      <c r="C256" s="9">
        <v>4480</v>
      </c>
      <c r="D256" s="12" t="s">
        <v>50</v>
      </c>
      <c r="E256" s="12" t="s">
        <v>4</v>
      </c>
      <c r="F256" s="12" t="s">
        <v>4</v>
      </c>
      <c r="G256" s="12" t="s">
        <v>310</v>
      </c>
      <c r="H256" s="9">
        <v>8</v>
      </c>
      <c r="I256" s="9" t="s">
        <v>367</v>
      </c>
    </row>
    <row r="257" spans="1:9" x14ac:dyDescent="0.2">
      <c r="A257" s="8">
        <v>43480</v>
      </c>
      <c r="B257" s="12" t="s">
        <v>3</v>
      </c>
      <c r="C257" s="9">
        <v>1941</v>
      </c>
      <c r="D257" s="12" t="s">
        <v>92</v>
      </c>
      <c r="E257" s="12" t="s">
        <v>18</v>
      </c>
      <c r="F257" s="12" t="s">
        <v>6</v>
      </c>
      <c r="G257" s="12" t="s">
        <v>35</v>
      </c>
      <c r="H257" s="9">
        <v>19</v>
      </c>
      <c r="I257" s="9" t="s">
        <v>514</v>
      </c>
    </row>
    <row r="258" spans="1:9" x14ac:dyDescent="0.2">
      <c r="A258" s="8">
        <v>43482</v>
      </c>
      <c r="B258" s="12" t="s">
        <v>3</v>
      </c>
      <c r="C258" s="9">
        <v>4620</v>
      </c>
      <c r="D258" s="12" t="s">
        <v>40</v>
      </c>
      <c r="E258" s="12" t="s">
        <v>6</v>
      </c>
      <c r="F258" s="12" t="s">
        <v>6</v>
      </c>
      <c r="G258" s="12" t="s">
        <v>541</v>
      </c>
      <c r="H258" s="9">
        <v>0</v>
      </c>
      <c r="I258" s="9">
        <v>0</v>
      </c>
    </row>
    <row r="259" spans="1:9" x14ac:dyDescent="0.2">
      <c r="A259" s="8">
        <v>43482</v>
      </c>
      <c r="B259" s="12" t="s">
        <v>3</v>
      </c>
      <c r="C259" s="9">
        <v>4531</v>
      </c>
      <c r="D259" s="12" t="s">
        <v>94</v>
      </c>
      <c r="E259" s="12" t="s">
        <v>6</v>
      </c>
      <c r="F259" s="12" t="s">
        <v>6</v>
      </c>
      <c r="G259" s="12" t="s">
        <v>529</v>
      </c>
      <c r="H259" s="9">
        <v>4</v>
      </c>
      <c r="I259" s="9" t="s">
        <v>368</v>
      </c>
    </row>
    <row r="260" spans="1:9" x14ac:dyDescent="0.2">
      <c r="A260" s="8">
        <v>43482</v>
      </c>
      <c r="B260" s="12" t="s">
        <v>3</v>
      </c>
      <c r="C260" s="9">
        <v>5421</v>
      </c>
      <c r="D260" s="12" t="s">
        <v>253</v>
      </c>
      <c r="E260" s="12" t="s">
        <v>12</v>
      </c>
      <c r="F260" s="12" t="s">
        <v>6</v>
      </c>
      <c r="G260" s="12" t="s">
        <v>37</v>
      </c>
      <c r="H260" s="9">
        <v>48</v>
      </c>
      <c r="I260" s="9">
        <v>65</v>
      </c>
    </row>
    <row r="261" spans="1:9" x14ac:dyDescent="0.2">
      <c r="A261" s="8">
        <v>43483</v>
      </c>
      <c r="B261" s="12" t="s">
        <v>3</v>
      </c>
      <c r="C261" s="9">
        <v>4989</v>
      </c>
      <c r="D261" s="12" t="s">
        <v>61</v>
      </c>
      <c r="E261" s="12" t="s">
        <v>4</v>
      </c>
      <c r="F261" s="12" t="s">
        <v>4</v>
      </c>
      <c r="G261" s="12" t="s">
        <v>542</v>
      </c>
      <c r="H261" s="9">
        <v>9</v>
      </c>
      <c r="I261" s="9" t="s">
        <v>365</v>
      </c>
    </row>
    <row r="262" spans="1:9" x14ac:dyDescent="0.2">
      <c r="A262" s="8">
        <v>43484</v>
      </c>
      <c r="B262" s="12" t="s">
        <v>3</v>
      </c>
      <c r="C262" s="9">
        <v>4022</v>
      </c>
      <c r="D262" s="12" t="s">
        <v>506</v>
      </c>
      <c r="E262" s="12" t="s">
        <v>4</v>
      </c>
      <c r="F262" s="12" t="s">
        <v>6</v>
      </c>
      <c r="G262" s="12" t="s">
        <v>545</v>
      </c>
      <c r="H262" s="9">
        <v>17</v>
      </c>
      <c r="I262" s="9" t="s">
        <v>546</v>
      </c>
    </row>
    <row r="263" spans="1:9" x14ac:dyDescent="0.2">
      <c r="A263" s="8">
        <v>43484</v>
      </c>
      <c r="B263" s="12" t="s">
        <v>3</v>
      </c>
      <c r="C263" s="9">
        <v>8055</v>
      </c>
      <c r="D263" s="12" t="s">
        <v>41</v>
      </c>
      <c r="E263" s="12" t="s">
        <v>4</v>
      </c>
      <c r="F263" s="12" t="s">
        <v>6</v>
      </c>
      <c r="G263" s="12" t="s">
        <v>151</v>
      </c>
      <c r="H263" s="9">
        <v>23</v>
      </c>
      <c r="I263" s="9" t="s">
        <v>547</v>
      </c>
    </row>
    <row r="264" spans="1:9" x14ac:dyDescent="0.2">
      <c r="A264" s="8">
        <v>43484</v>
      </c>
      <c r="B264" s="12" t="s">
        <v>3</v>
      </c>
      <c r="C264" s="9">
        <v>8422</v>
      </c>
      <c r="D264" s="12" t="s">
        <v>149</v>
      </c>
      <c r="E264" s="12" t="s">
        <v>4</v>
      </c>
      <c r="F264" s="12" t="s">
        <v>15</v>
      </c>
      <c r="G264" s="12" t="s">
        <v>151</v>
      </c>
      <c r="H264" s="9">
        <v>26</v>
      </c>
      <c r="I264" s="9" t="s">
        <v>382</v>
      </c>
    </row>
    <row r="265" spans="1:9" x14ac:dyDescent="0.2">
      <c r="A265" s="8">
        <v>43484</v>
      </c>
      <c r="B265" s="12" t="s">
        <v>3</v>
      </c>
      <c r="C265" s="9">
        <v>5465</v>
      </c>
      <c r="D265" s="12" t="s">
        <v>396</v>
      </c>
      <c r="E265" s="12" t="s">
        <v>4</v>
      </c>
      <c r="F265" s="12" t="s">
        <v>6</v>
      </c>
      <c r="G265" s="12" t="s">
        <v>151</v>
      </c>
      <c r="H265" s="9">
        <v>32</v>
      </c>
      <c r="I265" s="9" t="s">
        <v>398</v>
      </c>
    </row>
    <row r="266" spans="1:9" x14ac:dyDescent="0.2">
      <c r="A266" s="8">
        <v>43484</v>
      </c>
      <c r="B266" s="12" t="s">
        <v>3</v>
      </c>
      <c r="C266" s="9">
        <v>1137</v>
      </c>
      <c r="D266" s="12" t="s">
        <v>43</v>
      </c>
      <c r="E266" s="12" t="s">
        <v>6</v>
      </c>
      <c r="F266" s="12" t="s">
        <v>4</v>
      </c>
      <c r="G266" s="12" t="s">
        <v>151</v>
      </c>
      <c r="H266" s="9">
        <v>25</v>
      </c>
      <c r="I266" s="9">
        <v>26</v>
      </c>
    </row>
    <row r="267" spans="1:9" x14ac:dyDescent="0.2">
      <c r="A267" s="8">
        <v>43484</v>
      </c>
      <c r="B267" s="12" t="s">
        <v>3</v>
      </c>
      <c r="C267" s="9">
        <v>6251</v>
      </c>
      <c r="D267" s="12" t="s">
        <v>548</v>
      </c>
      <c r="E267" s="12" t="s">
        <v>4</v>
      </c>
      <c r="F267" s="12" t="s">
        <v>15</v>
      </c>
      <c r="G267" s="12" t="s">
        <v>37</v>
      </c>
      <c r="H267" s="9">
        <v>44</v>
      </c>
      <c r="I267" s="9" t="s">
        <v>482</v>
      </c>
    </row>
    <row r="268" spans="1:9" x14ac:dyDescent="0.2">
      <c r="A268" s="8">
        <v>43484</v>
      </c>
      <c r="B268" s="12" t="s">
        <v>3</v>
      </c>
      <c r="C268" s="9">
        <v>5762</v>
      </c>
      <c r="D268" s="12" t="s">
        <v>132</v>
      </c>
      <c r="E268" s="12" t="s">
        <v>15</v>
      </c>
      <c r="F268" s="12" t="s">
        <v>6</v>
      </c>
      <c r="G268" s="12" t="s">
        <v>290</v>
      </c>
      <c r="H268" s="9">
        <v>26</v>
      </c>
      <c r="I268" s="9">
        <v>32</v>
      </c>
    </row>
    <row r="269" spans="1:9" x14ac:dyDescent="0.2">
      <c r="A269" s="8">
        <v>43484</v>
      </c>
      <c r="B269" s="12" t="s">
        <v>3</v>
      </c>
      <c r="C269" s="9">
        <v>3630</v>
      </c>
      <c r="D269" s="12" t="s">
        <v>76</v>
      </c>
      <c r="E269" s="12" t="s">
        <v>4</v>
      </c>
      <c r="F269" s="12" t="s">
        <v>6</v>
      </c>
      <c r="G269" s="12" t="s">
        <v>237</v>
      </c>
      <c r="H269" s="9">
        <v>15</v>
      </c>
      <c r="I269" s="9">
        <v>17</v>
      </c>
    </row>
    <row r="270" spans="1:9" x14ac:dyDescent="0.2">
      <c r="A270" s="8">
        <v>43484</v>
      </c>
      <c r="B270" s="12" t="s">
        <v>3</v>
      </c>
      <c r="C270" s="9">
        <v>1716</v>
      </c>
      <c r="D270" s="12" t="s">
        <v>92</v>
      </c>
      <c r="E270" s="12" t="s">
        <v>10</v>
      </c>
      <c r="F270" s="12" t="s">
        <v>15</v>
      </c>
      <c r="G270" s="12" t="s">
        <v>23</v>
      </c>
      <c r="H270" s="9">
        <v>29</v>
      </c>
      <c r="I270" s="9">
        <v>27</v>
      </c>
    </row>
    <row r="271" spans="1:9" x14ac:dyDescent="0.2">
      <c r="A271" s="8">
        <v>43484</v>
      </c>
      <c r="B271" s="12" t="s">
        <v>3</v>
      </c>
      <c r="C271" s="9">
        <v>9115</v>
      </c>
      <c r="D271" s="12" t="s">
        <v>121</v>
      </c>
      <c r="E271" s="12" t="s">
        <v>11</v>
      </c>
      <c r="F271" s="12" t="s">
        <v>15</v>
      </c>
      <c r="G271" s="12" t="s">
        <v>151</v>
      </c>
      <c r="H271" s="9">
        <v>42</v>
      </c>
      <c r="I271" s="9" t="s">
        <v>555</v>
      </c>
    </row>
    <row r="272" spans="1:9" x14ac:dyDescent="0.2">
      <c r="A272" s="8">
        <v>43484</v>
      </c>
      <c r="B272" s="12" t="s">
        <v>3</v>
      </c>
      <c r="C272" s="9">
        <v>3961</v>
      </c>
      <c r="D272" s="12" t="s">
        <v>286</v>
      </c>
      <c r="E272" s="12" t="s">
        <v>16</v>
      </c>
      <c r="F272" s="12" t="s">
        <v>6</v>
      </c>
      <c r="G272" s="12" t="s">
        <v>151</v>
      </c>
      <c r="H272" s="9">
        <v>16</v>
      </c>
      <c r="I272" s="9" t="s">
        <v>403</v>
      </c>
    </row>
    <row r="273" spans="1:9" x14ac:dyDescent="0.2">
      <c r="A273" s="8">
        <v>43484</v>
      </c>
      <c r="B273" s="12" t="s">
        <v>3</v>
      </c>
      <c r="C273" s="9">
        <v>5401</v>
      </c>
      <c r="D273" s="12" t="s">
        <v>551</v>
      </c>
      <c r="E273" s="12" t="s">
        <v>3</v>
      </c>
      <c r="F273" s="12" t="s">
        <v>6</v>
      </c>
      <c r="G273" s="12" t="s">
        <v>246</v>
      </c>
      <c r="H273" s="9">
        <v>38</v>
      </c>
      <c r="I273" s="9" t="s">
        <v>478</v>
      </c>
    </row>
    <row r="274" spans="1:9" x14ac:dyDescent="0.2">
      <c r="A274" s="8">
        <v>43484</v>
      </c>
      <c r="B274" s="12" t="s">
        <v>3</v>
      </c>
      <c r="C274" s="9">
        <v>3860</v>
      </c>
      <c r="D274" s="12" t="s">
        <v>116</v>
      </c>
      <c r="E274" s="12" t="s">
        <v>17</v>
      </c>
      <c r="F274" s="12" t="s">
        <v>17</v>
      </c>
      <c r="G274" s="12" t="s">
        <v>545</v>
      </c>
      <c r="H274" s="9">
        <v>14</v>
      </c>
      <c r="I274" s="9" t="s">
        <v>379</v>
      </c>
    </row>
    <row r="275" spans="1:9" x14ac:dyDescent="0.2">
      <c r="A275" s="8">
        <v>43484</v>
      </c>
      <c r="B275" s="12" t="s">
        <v>3</v>
      </c>
      <c r="C275" s="9">
        <v>7230</v>
      </c>
      <c r="D275" s="12" t="s">
        <v>59</v>
      </c>
      <c r="E275" s="12" t="s">
        <v>157</v>
      </c>
      <c r="F275" s="12" t="s">
        <v>17</v>
      </c>
      <c r="G275" s="12" t="s">
        <v>194</v>
      </c>
      <c r="H275" s="9">
        <v>30</v>
      </c>
      <c r="I275" s="9">
        <v>35</v>
      </c>
    </row>
    <row r="276" spans="1:9" x14ac:dyDescent="0.2">
      <c r="A276" s="8">
        <v>43484</v>
      </c>
      <c r="B276" s="12" t="s">
        <v>3</v>
      </c>
      <c r="C276" s="9">
        <v>4932</v>
      </c>
      <c r="D276" s="12" t="s">
        <v>150</v>
      </c>
      <c r="E276" s="12" t="s">
        <v>6</v>
      </c>
      <c r="F276" s="12" t="s">
        <v>6</v>
      </c>
      <c r="G276" s="12" t="s">
        <v>554</v>
      </c>
      <c r="H276" s="9">
        <v>12</v>
      </c>
      <c r="I276" s="9" t="s">
        <v>425</v>
      </c>
    </row>
    <row r="277" spans="1:9" x14ac:dyDescent="0.2">
      <c r="A277" s="8">
        <v>43485</v>
      </c>
      <c r="B277" s="12" t="s">
        <v>3</v>
      </c>
      <c r="C277" s="9">
        <v>6225</v>
      </c>
      <c r="D277" s="12" t="s">
        <v>242</v>
      </c>
      <c r="E277" s="12" t="s">
        <v>6</v>
      </c>
      <c r="F277" s="12" t="s">
        <v>15</v>
      </c>
      <c r="G277" s="12" t="s">
        <v>151</v>
      </c>
      <c r="H277" s="9">
        <v>36</v>
      </c>
      <c r="I277" s="9" t="s">
        <v>560</v>
      </c>
    </row>
    <row r="278" spans="1:9" x14ac:dyDescent="0.2">
      <c r="A278" s="8">
        <v>43485</v>
      </c>
      <c r="B278" s="12" t="s">
        <v>3</v>
      </c>
      <c r="C278" s="9">
        <v>7347</v>
      </c>
      <c r="D278" s="12" t="s">
        <v>39</v>
      </c>
      <c r="E278" s="12" t="s">
        <v>4</v>
      </c>
      <c r="F278" s="12" t="s">
        <v>6</v>
      </c>
      <c r="G278" s="12" t="s">
        <v>151</v>
      </c>
      <c r="H278" s="9">
        <v>30</v>
      </c>
      <c r="I278" s="9" t="s">
        <v>561</v>
      </c>
    </row>
    <row r="279" spans="1:9" x14ac:dyDescent="0.2">
      <c r="A279" s="8">
        <v>43485</v>
      </c>
      <c r="B279" s="12" t="s">
        <v>3</v>
      </c>
      <c r="C279" s="9">
        <v>1541</v>
      </c>
      <c r="D279" s="12" t="s">
        <v>92</v>
      </c>
      <c r="E279" s="12" t="s">
        <v>18</v>
      </c>
      <c r="F279" s="12" t="s">
        <v>6</v>
      </c>
      <c r="G279" s="12" t="s">
        <v>194</v>
      </c>
      <c r="H279" s="9">
        <v>22</v>
      </c>
      <c r="I279" s="9" t="s">
        <v>354</v>
      </c>
    </row>
    <row r="280" spans="1:9" x14ac:dyDescent="0.2">
      <c r="A280" s="8">
        <v>43485</v>
      </c>
      <c r="B280" s="12" t="s">
        <v>3</v>
      </c>
      <c r="C280" s="9">
        <v>7265</v>
      </c>
      <c r="D280" s="12" t="s">
        <v>56</v>
      </c>
      <c r="E280" s="12" t="s">
        <v>18</v>
      </c>
      <c r="F280" s="12" t="s">
        <v>6</v>
      </c>
      <c r="G280" s="12" t="s">
        <v>151</v>
      </c>
      <c r="H280" s="9">
        <v>26</v>
      </c>
      <c r="I280" s="9" t="s">
        <v>562</v>
      </c>
    </row>
    <row r="281" spans="1:9" x14ac:dyDescent="0.2">
      <c r="A281" s="8">
        <v>43485</v>
      </c>
      <c r="B281" s="12" t="s">
        <v>3</v>
      </c>
      <c r="C281" s="9">
        <v>7220</v>
      </c>
      <c r="D281" s="12" t="s">
        <v>120</v>
      </c>
      <c r="E281" s="12" t="s">
        <v>6</v>
      </c>
      <c r="F281" s="12" t="s">
        <v>15</v>
      </c>
      <c r="G281" s="12" t="s">
        <v>194</v>
      </c>
      <c r="H281" s="9">
        <v>30</v>
      </c>
      <c r="I281" s="9" t="s">
        <v>563</v>
      </c>
    </row>
    <row r="282" spans="1:9" x14ac:dyDescent="0.2">
      <c r="A282" s="8">
        <v>43485</v>
      </c>
      <c r="B282" s="12" t="s">
        <v>3</v>
      </c>
      <c r="C282" s="9">
        <v>7224</v>
      </c>
      <c r="D282" s="12" t="s">
        <v>120</v>
      </c>
      <c r="E282" s="12" t="s">
        <v>5</v>
      </c>
      <c r="F282" s="12" t="s">
        <v>6</v>
      </c>
      <c r="G282" s="12" t="s">
        <v>194</v>
      </c>
      <c r="H282" s="9">
        <v>32</v>
      </c>
      <c r="I282" s="9" t="s">
        <v>561</v>
      </c>
    </row>
    <row r="283" spans="1:9" x14ac:dyDescent="0.2">
      <c r="A283" s="8">
        <v>43485</v>
      </c>
      <c r="B283" s="12" t="s">
        <v>3</v>
      </c>
      <c r="C283" s="9">
        <v>5310</v>
      </c>
      <c r="D283" s="12" t="s">
        <v>280</v>
      </c>
      <c r="E283" s="12" t="s">
        <v>6</v>
      </c>
      <c r="F283" s="12" t="s">
        <v>15</v>
      </c>
      <c r="G283" s="12" t="s">
        <v>558</v>
      </c>
      <c r="H283" s="9">
        <v>27</v>
      </c>
      <c r="I283" s="9">
        <v>36</v>
      </c>
    </row>
    <row r="284" spans="1:9" x14ac:dyDescent="0.2">
      <c r="A284" s="8">
        <v>43485</v>
      </c>
      <c r="B284" s="12" t="s">
        <v>3</v>
      </c>
      <c r="C284" s="9">
        <v>8470</v>
      </c>
      <c r="D284" s="12" t="s">
        <v>274</v>
      </c>
      <c r="E284" s="12" t="s">
        <v>159</v>
      </c>
      <c r="F284" s="12" t="s">
        <v>15</v>
      </c>
      <c r="G284" s="12" t="s">
        <v>292</v>
      </c>
      <c r="H284" s="9">
        <v>31</v>
      </c>
      <c r="I284" s="9" t="s">
        <v>565</v>
      </c>
    </row>
    <row r="285" spans="1:9" x14ac:dyDescent="0.2">
      <c r="A285" s="8">
        <v>43485</v>
      </c>
      <c r="B285" s="12" t="s">
        <v>3</v>
      </c>
      <c r="C285" s="9">
        <v>2141</v>
      </c>
      <c r="D285" s="12" t="s">
        <v>92</v>
      </c>
      <c r="E285" s="12" t="s">
        <v>6</v>
      </c>
      <c r="F285" s="12" t="s">
        <v>15</v>
      </c>
      <c r="G285" s="12" t="s">
        <v>37</v>
      </c>
      <c r="H285" s="9">
        <v>24</v>
      </c>
      <c r="I285" s="9">
        <v>28</v>
      </c>
    </row>
    <row r="286" spans="1:9" x14ac:dyDescent="0.2">
      <c r="A286" s="8">
        <v>43485</v>
      </c>
      <c r="B286" s="12" t="s">
        <v>3</v>
      </c>
      <c r="C286" s="9">
        <v>2342</v>
      </c>
      <c r="D286" s="12" t="s">
        <v>92</v>
      </c>
      <c r="E286" s="12" t="s">
        <v>187</v>
      </c>
      <c r="F286" s="12" t="s">
        <v>248</v>
      </c>
      <c r="G286" s="12" t="s">
        <v>23</v>
      </c>
      <c r="H286" s="9">
        <v>19</v>
      </c>
      <c r="I286" s="9" t="s">
        <v>383</v>
      </c>
    </row>
    <row r="287" spans="1:9" x14ac:dyDescent="0.2">
      <c r="A287" s="8">
        <v>43485</v>
      </c>
      <c r="B287" s="12" t="s">
        <v>3</v>
      </c>
      <c r="C287" s="9">
        <v>3630</v>
      </c>
      <c r="D287" s="12" t="s">
        <v>76</v>
      </c>
      <c r="E287" s="12" t="s">
        <v>4</v>
      </c>
      <c r="F287" s="12" t="s">
        <v>6</v>
      </c>
      <c r="G287" s="12" t="s">
        <v>37</v>
      </c>
      <c r="H287" s="9">
        <v>15</v>
      </c>
      <c r="I287" s="9">
        <v>17</v>
      </c>
    </row>
    <row r="288" spans="1:9" x14ac:dyDescent="0.2">
      <c r="A288" s="8">
        <v>43485</v>
      </c>
      <c r="B288" s="12" t="s">
        <v>3</v>
      </c>
      <c r="C288" s="9">
        <v>4666</v>
      </c>
      <c r="D288" s="12" t="s">
        <v>40</v>
      </c>
      <c r="E288" s="12" t="s">
        <v>8</v>
      </c>
      <c r="F288" s="12" t="s">
        <v>6</v>
      </c>
      <c r="G288" s="12" t="s">
        <v>163</v>
      </c>
      <c r="H288" s="9">
        <v>5</v>
      </c>
      <c r="I288" s="9" t="s">
        <v>566</v>
      </c>
    </row>
    <row r="289" spans="1:9" x14ac:dyDescent="0.2">
      <c r="A289" s="8">
        <v>43485</v>
      </c>
      <c r="B289" s="12" t="s">
        <v>3</v>
      </c>
      <c r="C289" s="9">
        <v>1467</v>
      </c>
      <c r="D289" s="12" t="s">
        <v>92</v>
      </c>
      <c r="E289" s="12" t="s">
        <v>6</v>
      </c>
      <c r="F289" s="12" t="s">
        <v>15</v>
      </c>
      <c r="G289" s="12" t="s">
        <v>319</v>
      </c>
      <c r="H289" s="9">
        <v>22</v>
      </c>
      <c r="I289" s="9" t="s">
        <v>567</v>
      </c>
    </row>
    <row r="290" spans="1:9" x14ac:dyDescent="0.2">
      <c r="A290" s="8">
        <v>43485</v>
      </c>
      <c r="B290" s="12" t="s">
        <v>3</v>
      </c>
      <c r="C290" s="9">
        <v>1310</v>
      </c>
      <c r="D290" s="12" t="s">
        <v>92</v>
      </c>
      <c r="E290" s="12" t="s">
        <v>4</v>
      </c>
      <c r="F290" s="12" t="s">
        <v>140</v>
      </c>
      <c r="G290" s="12" t="s">
        <v>875</v>
      </c>
      <c r="H290" s="9">
        <v>25</v>
      </c>
      <c r="I290" s="9" t="s">
        <v>568</v>
      </c>
    </row>
    <row r="291" spans="1:9" x14ac:dyDescent="0.2">
      <c r="A291" s="8">
        <v>43485</v>
      </c>
      <c r="B291" s="12" t="s">
        <v>3</v>
      </c>
      <c r="C291" s="9">
        <v>4888</v>
      </c>
      <c r="D291" s="12" t="s">
        <v>124</v>
      </c>
      <c r="E291" s="12" t="s">
        <v>4</v>
      </c>
      <c r="F291" s="12" t="s">
        <v>6</v>
      </c>
      <c r="G291" s="12" t="s">
        <v>559</v>
      </c>
      <c r="H291" s="9">
        <v>12</v>
      </c>
      <c r="I291" s="9" t="s">
        <v>425</v>
      </c>
    </row>
    <row r="292" spans="1:9" x14ac:dyDescent="0.2">
      <c r="A292" s="8">
        <v>43485</v>
      </c>
      <c r="B292" s="12" t="s">
        <v>3</v>
      </c>
      <c r="C292" s="9">
        <v>5836</v>
      </c>
      <c r="D292" s="12" t="s">
        <v>261</v>
      </c>
      <c r="E292" s="12" t="s">
        <v>6</v>
      </c>
      <c r="F292" s="12" t="s">
        <v>15</v>
      </c>
      <c r="G292" s="12" t="s">
        <v>292</v>
      </c>
      <c r="H292" s="9">
        <v>24</v>
      </c>
      <c r="I292" s="9" t="s">
        <v>569</v>
      </c>
    </row>
    <row r="293" spans="1:9" x14ac:dyDescent="0.2">
      <c r="A293" s="8">
        <v>43486</v>
      </c>
      <c r="B293" s="12" t="s">
        <v>3</v>
      </c>
      <c r="C293" s="9">
        <v>4535</v>
      </c>
      <c r="D293" s="12" t="s">
        <v>40</v>
      </c>
      <c r="E293" s="12" t="s">
        <v>4</v>
      </c>
      <c r="F293" s="12" t="s">
        <v>140</v>
      </c>
      <c r="G293" s="12" t="s">
        <v>163</v>
      </c>
      <c r="H293" s="9">
        <v>2</v>
      </c>
      <c r="I293" s="9" t="s">
        <v>469</v>
      </c>
    </row>
    <row r="294" spans="1:9" x14ac:dyDescent="0.2">
      <c r="A294" s="8">
        <v>43489</v>
      </c>
      <c r="B294" s="12" t="s">
        <v>3</v>
      </c>
      <c r="C294" s="9">
        <v>2444</v>
      </c>
      <c r="D294" s="12" t="s">
        <v>92</v>
      </c>
      <c r="E294" s="12" t="s">
        <v>4</v>
      </c>
      <c r="F294" s="12" t="s">
        <v>6</v>
      </c>
      <c r="G294" s="12" t="s">
        <v>37</v>
      </c>
      <c r="H294" s="9">
        <v>25</v>
      </c>
      <c r="I294" s="9" t="s">
        <v>388</v>
      </c>
    </row>
    <row r="295" spans="1:9" x14ac:dyDescent="0.2">
      <c r="A295" s="8">
        <v>43491</v>
      </c>
      <c r="B295" s="12" t="s">
        <v>3</v>
      </c>
      <c r="C295" s="9">
        <v>3327</v>
      </c>
      <c r="D295" s="12" t="s">
        <v>79</v>
      </c>
      <c r="E295" s="12" t="s">
        <v>4</v>
      </c>
      <c r="F295" s="12" t="s">
        <v>4</v>
      </c>
      <c r="G295" s="12" t="s">
        <v>152</v>
      </c>
      <c r="H295" s="9">
        <v>21</v>
      </c>
      <c r="I295" s="9">
        <v>26</v>
      </c>
    </row>
    <row r="296" spans="1:9" x14ac:dyDescent="0.2">
      <c r="A296" s="8">
        <v>43491</v>
      </c>
      <c r="B296" s="12" t="s">
        <v>3</v>
      </c>
      <c r="C296" s="9">
        <v>2443</v>
      </c>
      <c r="D296" s="12" t="s">
        <v>92</v>
      </c>
      <c r="E296" s="12" t="s">
        <v>4</v>
      </c>
      <c r="F296" s="12" t="s">
        <v>4</v>
      </c>
      <c r="G296" s="12" t="s">
        <v>177</v>
      </c>
      <c r="H296" s="9">
        <v>19</v>
      </c>
      <c r="I296" s="9" t="s">
        <v>383</v>
      </c>
    </row>
    <row r="297" spans="1:9" x14ac:dyDescent="0.2">
      <c r="A297" s="8">
        <v>43491</v>
      </c>
      <c r="B297" s="12" t="s">
        <v>3</v>
      </c>
      <c r="C297" s="9">
        <v>1328</v>
      </c>
      <c r="D297" s="12" t="s">
        <v>92</v>
      </c>
      <c r="E297" s="12" t="s">
        <v>4</v>
      </c>
      <c r="F297" s="12" t="s">
        <v>4</v>
      </c>
      <c r="G297" s="12" t="s">
        <v>879</v>
      </c>
      <c r="H297" s="9">
        <v>19</v>
      </c>
      <c r="I297" s="9" t="s">
        <v>383</v>
      </c>
    </row>
    <row r="298" spans="1:9" x14ac:dyDescent="0.2">
      <c r="A298" s="8">
        <v>43491</v>
      </c>
      <c r="B298" s="12" t="s">
        <v>3</v>
      </c>
      <c r="C298" s="9">
        <v>7714</v>
      </c>
      <c r="D298" s="12" t="s">
        <v>45</v>
      </c>
      <c r="E298" s="12" t="s">
        <v>4</v>
      </c>
      <c r="F298" s="12" t="s">
        <v>4</v>
      </c>
      <c r="G298" s="12" t="s">
        <v>865</v>
      </c>
      <c r="H298" s="9">
        <v>38</v>
      </c>
      <c r="I298" s="9">
        <v>59</v>
      </c>
    </row>
    <row r="299" spans="1:9" x14ac:dyDescent="0.2">
      <c r="A299" s="8">
        <v>43491</v>
      </c>
      <c r="B299" s="12" t="s">
        <v>3</v>
      </c>
      <c r="C299" s="9">
        <v>5243</v>
      </c>
      <c r="D299" s="12" t="s">
        <v>66</v>
      </c>
      <c r="E299" s="12" t="s">
        <v>8</v>
      </c>
      <c r="F299" s="12" t="s">
        <v>6</v>
      </c>
      <c r="G299" s="12" t="s">
        <v>865</v>
      </c>
      <c r="H299" s="9">
        <v>23</v>
      </c>
      <c r="I299" s="9">
        <v>33</v>
      </c>
    </row>
    <row r="300" spans="1:9" x14ac:dyDescent="0.2">
      <c r="A300" s="8">
        <v>43491</v>
      </c>
      <c r="B300" s="12" t="s">
        <v>3</v>
      </c>
      <c r="C300" s="9">
        <v>4408</v>
      </c>
      <c r="D300" s="12" t="s">
        <v>50</v>
      </c>
      <c r="E300" s="12" t="s">
        <v>4</v>
      </c>
      <c r="F300" s="12" t="s">
        <v>4</v>
      </c>
      <c r="G300" s="12" t="s">
        <v>153</v>
      </c>
      <c r="H300" s="9">
        <v>8</v>
      </c>
      <c r="I300" s="9" t="s">
        <v>367</v>
      </c>
    </row>
    <row r="301" spans="1:9" x14ac:dyDescent="0.2">
      <c r="A301" s="8">
        <v>43491</v>
      </c>
      <c r="B301" s="12" t="s">
        <v>3</v>
      </c>
      <c r="C301" s="9">
        <v>1541</v>
      </c>
      <c r="D301" s="12" t="s">
        <v>92</v>
      </c>
      <c r="E301" s="12" t="s">
        <v>15</v>
      </c>
      <c r="F301" s="12" t="s">
        <v>6</v>
      </c>
      <c r="G301" s="12" t="s">
        <v>172</v>
      </c>
      <c r="H301" s="9">
        <v>19</v>
      </c>
      <c r="I301" s="9" t="s">
        <v>383</v>
      </c>
    </row>
    <row r="302" spans="1:9" x14ac:dyDescent="0.2">
      <c r="A302" s="8">
        <v>43491</v>
      </c>
      <c r="B302" s="12" t="s">
        <v>3</v>
      </c>
      <c r="C302" s="9">
        <v>5741</v>
      </c>
      <c r="D302" s="12" t="s">
        <v>287</v>
      </c>
      <c r="E302" s="12" t="s">
        <v>4</v>
      </c>
      <c r="F302" s="12" t="s">
        <v>5</v>
      </c>
      <c r="G302" s="12" t="s">
        <v>881</v>
      </c>
      <c r="H302" s="9">
        <v>25</v>
      </c>
      <c r="I302" s="9">
        <v>32</v>
      </c>
    </row>
    <row r="303" spans="1:9" x14ac:dyDescent="0.2">
      <c r="A303" s="8">
        <v>43491</v>
      </c>
      <c r="B303" s="12" t="s">
        <v>3</v>
      </c>
      <c r="C303" s="9">
        <v>8224</v>
      </c>
      <c r="D303" s="12" t="s">
        <v>64</v>
      </c>
      <c r="E303" s="12" t="s">
        <v>201</v>
      </c>
      <c r="F303" s="12" t="s">
        <v>4</v>
      </c>
      <c r="G303" s="12" t="s">
        <v>177</v>
      </c>
      <c r="H303" s="9">
        <v>24</v>
      </c>
      <c r="I303" s="9">
        <v>18</v>
      </c>
    </row>
    <row r="304" spans="1:9" x14ac:dyDescent="0.2">
      <c r="A304" s="8">
        <v>43491</v>
      </c>
      <c r="B304" s="12" t="s">
        <v>3</v>
      </c>
      <c r="C304" s="9">
        <v>4243</v>
      </c>
      <c r="D304" s="12" t="s">
        <v>432</v>
      </c>
      <c r="E304" s="12" t="s">
        <v>4</v>
      </c>
      <c r="F304" s="12" t="s">
        <v>4</v>
      </c>
      <c r="G304" s="12" t="s">
        <v>37</v>
      </c>
      <c r="H304" s="9">
        <v>15</v>
      </c>
      <c r="I304" s="9">
        <v>11</v>
      </c>
    </row>
    <row r="305" spans="1:9" x14ac:dyDescent="0.2">
      <c r="A305" s="8">
        <v>43491</v>
      </c>
      <c r="B305" s="12" t="s">
        <v>3</v>
      </c>
      <c r="C305" s="9">
        <v>7561</v>
      </c>
      <c r="D305" s="12" t="s">
        <v>162</v>
      </c>
      <c r="E305" s="12" t="s">
        <v>4</v>
      </c>
      <c r="F305" s="12" t="s">
        <v>4</v>
      </c>
      <c r="G305" s="12" t="s">
        <v>172</v>
      </c>
      <c r="H305" s="9">
        <v>36</v>
      </c>
      <c r="I305" s="9">
        <v>43</v>
      </c>
    </row>
    <row r="306" spans="1:9" x14ac:dyDescent="0.2">
      <c r="A306" s="8">
        <v>43491</v>
      </c>
      <c r="B306" s="12" t="s">
        <v>3</v>
      </c>
      <c r="C306" s="9">
        <v>3341</v>
      </c>
      <c r="D306" s="12" t="s">
        <v>572</v>
      </c>
      <c r="E306" s="12" t="s">
        <v>184</v>
      </c>
      <c r="F306" s="12" t="s">
        <v>5</v>
      </c>
      <c r="G306" s="12" t="s">
        <v>151</v>
      </c>
      <c r="H306" s="9">
        <v>15</v>
      </c>
      <c r="I306" s="9">
        <v>17</v>
      </c>
    </row>
    <row r="307" spans="1:9" x14ac:dyDescent="0.2">
      <c r="A307" s="8">
        <v>43491</v>
      </c>
      <c r="B307" s="12" t="s">
        <v>3</v>
      </c>
      <c r="C307" s="9">
        <v>4291</v>
      </c>
      <c r="D307" s="12" t="s">
        <v>432</v>
      </c>
      <c r="E307" s="12" t="s">
        <v>6</v>
      </c>
      <c r="F307" s="12" t="s">
        <v>6</v>
      </c>
      <c r="G307" s="12" t="s">
        <v>37</v>
      </c>
      <c r="H307" s="9">
        <v>15</v>
      </c>
      <c r="I307" s="9">
        <v>11</v>
      </c>
    </row>
    <row r="308" spans="1:9" x14ac:dyDescent="0.2">
      <c r="A308" s="8">
        <v>43491</v>
      </c>
      <c r="B308" s="12" t="s">
        <v>3</v>
      </c>
      <c r="C308" s="9">
        <v>3220</v>
      </c>
      <c r="D308" s="12" t="s">
        <v>131</v>
      </c>
      <c r="E308" s="12" t="s">
        <v>4</v>
      </c>
      <c r="F308" s="12" t="s">
        <v>4</v>
      </c>
      <c r="G308" s="12" t="s">
        <v>172</v>
      </c>
      <c r="H308" s="9">
        <v>19</v>
      </c>
      <c r="I308" s="9">
        <v>20</v>
      </c>
    </row>
    <row r="309" spans="1:9" x14ac:dyDescent="0.2">
      <c r="A309" s="8">
        <v>43491</v>
      </c>
      <c r="B309" s="12" t="s">
        <v>3</v>
      </c>
      <c r="C309" s="9">
        <v>1250</v>
      </c>
      <c r="D309" s="12" t="s">
        <v>92</v>
      </c>
      <c r="E309" s="12" t="s">
        <v>15</v>
      </c>
      <c r="F309" s="12" t="s">
        <v>15</v>
      </c>
      <c r="G309" s="12" t="s">
        <v>434</v>
      </c>
      <c r="H309" s="9">
        <v>19</v>
      </c>
      <c r="I309" s="9" t="s">
        <v>383</v>
      </c>
    </row>
    <row r="310" spans="1:9" x14ac:dyDescent="0.2">
      <c r="A310" s="8">
        <v>43491</v>
      </c>
      <c r="B310" s="12" t="s">
        <v>3</v>
      </c>
      <c r="C310" s="9">
        <v>3863</v>
      </c>
      <c r="D310" s="12" t="s">
        <v>116</v>
      </c>
      <c r="E310" s="12" t="s">
        <v>573</v>
      </c>
      <c r="F310" s="12" t="s">
        <v>6</v>
      </c>
      <c r="G310" s="12" t="s">
        <v>574</v>
      </c>
      <c r="H310" s="9">
        <v>21</v>
      </c>
      <c r="I310" s="9">
        <v>20</v>
      </c>
    </row>
    <row r="311" spans="1:9" x14ac:dyDescent="0.2">
      <c r="A311" s="8">
        <v>43491</v>
      </c>
      <c r="B311" s="12" t="s">
        <v>3</v>
      </c>
      <c r="C311" s="9">
        <v>3488</v>
      </c>
      <c r="D311" s="12" t="s">
        <v>67</v>
      </c>
      <c r="E311" s="12" t="s">
        <v>6</v>
      </c>
      <c r="F311" s="12" t="s">
        <v>6</v>
      </c>
      <c r="G311" s="12" t="s">
        <v>37</v>
      </c>
      <c r="H311" s="9">
        <v>18</v>
      </c>
      <c r="I311" s="9">
        <v>20</v>
      </c>
    </row>
    <row r="312" spans="1:9" x14ac:dyDescent="0.2">
      <c r="A312" s="8">
        <v>43492</v>
      </c>
      <c r="B312" s="12" t="s">
        <v>3</v>
      </c>
      <c r="C312" s="9">
        <v>4408</v>
      </c>
      <c r="D312" s="12" t="s">
        <v>50</v>
      </c>
      <c r="E312" s="12" t="s">
        <v>234</v>
      </c>
      <c r="F312" s="12" t="s">
        <v>6</v>
      </c>
      <c r="G312" s="12" t="s">
        <v>172</v>
      </c>
      <c r="H312" s="9">
        <v>8</v>
      </c>
      <c r="I312" s="9" t="s">
        <v>460</v>
      </c>
    </row>
    <row r="313" spans="1:9" x14ac:dyDescent="0.2">
      <c r="A313" s="8">
        <v>43492</v>
      </c>
      <c r="B313" s="12" t="s">
        <v>3</v>
      </c>
      <c r="C313" s="9">
        <v>2380</v>
      </c>
      <c r="D313" s="12" t="s">
        <v>92</v>
      </c>
      <c r="E313" s="12" t="s">
        <v>18</v>
      </c>
      <c r="F313" s="12" t="s">
        <v>6</v>
      </c>
      <c r="G313" s="12" t="s">
        <v>172</v>
      </c>
      <c r="H313" s="9">
        <v>19</v>
      </c>
      <c r="I313" s="9" t="s">
        <v>383</v>
      </c>
    </row>
    <row r="314" spans="1:9" x14ac:dyDescent="0.2">
      <c r="A314" s="8">
        <v>43492</v>
      </c>
      <c r="B314" s="12" t="s">
        <v>3</v>
      </c>
      <c r="C314" s="9">
        <v>1511</v>
      </c>
      <c r="D314" s="12" t="s">
        <v>92</v>
      </c>
      <c r="E314" s="12" t="s">
        <v>18</v>
      </c>
      <c r="F314" s="12" t="s">
        <v>7</v>
      </c>
      <c r="G314" s="12" t="s">
        <v>576</v>
      </c>
      <c r="H314" s="9">
        <v>19</v>
      </c>
      <c r="I314" s="9" t="s">
        <v>383</v>
      </c>
    </row>
    <row r="315" spans="1:9" x14ac:dyDescent="0.2">
      <c r="A315" s="8">
        <v>43492</v>
      </c>
      <c r="B315" s="12" t="s">
        <v>3</v>
      </c>
      <c r="C315" s="9">
        <v>8393</v>
      </c>
      <c r="D315" s="12" t="s">
        <v>89</v>
      </c>
      <c r="E315" s="12" t="s">
        <v>6</v>
      </c>
      <c r="F315" s="12" t="s">
        <v>15</v>
      </c>
      <c r="G315" s="12" t="s">
        <v>867</v>
      </c>
      <c r="H315" s="9">
        <v>23</v>
      </c>
      <c r="I315" s="9">
        <v>34</v>
      </c>
    </row>
    <row r="316" spans="1:9" x14ac:dyDescent="0.2">
      <c r="A316" s="8">
        <v>43492</v>
      </c>
      <c r="B316" s="12" t="s">
        <v>3</v>
      </c>
      <c r="C316" s="9">
        <v>8077</v>
      </c>
      <c r="D316" s="12" t="s">
        <v>41</v>
      </c>
      <c r="E316" s="12" t="s">
        <v>31</v>
      </c>
      <c r="F316" s="12" t="s">
        <v>6</v>
      </c>
      <c r="G316" s="12" t="s">
        <v>865</v>
      </c>
      <c r="H316" s="9">
        <v>21</v>
      </c>
      <c r="I316" s="9">
        <v>26</v>
      </c>
    </row>
    <row r="317" spans="1:9" x14ac:dyDescent="0.2">
      <c r="A317" s="8">
        <v>43492</v>
      </c>
      <c r="B317" s="12" t="s">
        <v>3</v>
      </c>
      <c r="C317" s="9">
        <v>2128</v>
      </c>
      <c r="D317" s="12" t="s">
        <v>92</v>
      </c>
      <c r="E317" s="12" t="s">
        <v>31</v>
      </c>
      <c r="F317" s="12" t="s">
        <v>6</v>
      </c>
      <c r="G317" s="12" t="s">
        <v>865</v>
      </c>
      <c r="H317" s="9">
        <v>19</v>
      </c>
      <c r="I317" s="9" t="s">
        <v>383</v>
      </c>
    </row>
    <row r="318" spans="1:9" x14ac:dyDescent="0.2">
      <c r="A318" s="8">
        <v>43492</v>
      </c>
      <c r="B318" s="12" t="s">
        <v>3</v>
      </c>
      <c r="C318" s="9">
        <v>1626</v>
      </c>
      <c r="D318" s="12" t="s">
        <v>92</v>
      </c>
      <c r="E318" s="12" t="s">
        <v>10</v>
      </c>
      <c r="F318" s="12" t="s">
        <v>15</v>
      </c>
      <c r="G318" s="12" t="s">
        <v>172</v>
      </c>
      <c r="H318" s="9">
        <v>19</v>
      </c>
      <c r="I318" s="9" t="s">
        <v>383</v>
      </c>
    </row>
    <row r="319" spans="1:9" x14ac:dyDescent="0.2">
      <c r="A319" s="8">
        <v>43492</v>
      </c>
      <c r="B319" s="12" t="s">
        <v>3</v>
      </c>
      <c r="C319" s="9">
        <v>3273</v>
      </c>
      <c r="D319" s="12" t="s">
        <v>131</v>
      </c>
      <c r="E319" s="12" t="s">
        <v>4</v>
      </c>
      <c r="F319" s="12" t="s">
        <v>4</v>
      </c>
      <c r="G319" s="12" t="s">
        <v>152</v>
      </c>
      <c r="H319" s="9">
        <v>18</v>
      </c>
      <c r="I319" s="9">
        <v>20</v>
      </c>
    </row>
    <row r="320" spans="1:9" x14ac:dyDescent="0.2">
      <c r="A320" s="8">
        <v>43492</v>
      </c>
      <c r="B320" s="12" t="s">
        <v>3</v>
      </c>
      <c r="C320" s="9">
        <v>6959</v>
      </c>
      <c r="D320" s="12" t="s">
        <v>73</v>
      </c>
      <c r="E320" s="12" t="s">
        <v>5</v>
      </c>
      <c r="F320" s="12" t="s">
        <v>15</v>
      </c>
      <c r="G320" s="12" t="s">
        <v>172</v>
      </c>
      <c r="H320" s="9">
        <v>27</v>
      </c>
      <c r="I320" s="9">
        <v>41</v>
      </c>
    </row>
    <row r="321" spans="1:9" x14ac:dyDescent="0.2">
      <c r="A321" s="8">
        <v>43492</v>
      </c>
      <c r="B321" s="12" t="s">
        <v>3</v>
      </c>
      <c r="C321" s="9">
        <v>8272</v>
      </c>
      <c r="D321" s="12" t="s">
        <v>64</v>
      </c>
      <c r="E321" s="12" t="s">
        <v>5</v>
      </c>
      <c r="F321" s="12" t="s">
        <v>15</v>
      </c>
      <c r="G321" s="12" t="s">
        <v>172</v>
      </c>
      <c r="H321" s="9">
        <v>24</v>
      </c>
      <c r="I321" s="9">
        <v>18</v>
      </c>
    </row>
    <row r="322" spans="1:9" x14ac:dyDescent="0.2">
      <c r="A322" s="8">
        <v>43492</v>
      </c>
      <c r="B322" s="12" t="s">
        <v>3</v>
      </c>
      <c r="C322" s="9">
        <v>4499</v>
      </c>
      <c r="D322" s="12" t="s">
        <v>204</v>
      </c>
      <c r="E322" s="12" t="s">
        <v>4</v>
      </c>
      <c r="F322" s="12" t="s">
        <v>4</v>
      </c>
      <c r="G322" s="12" t="s">
        <v>172</v>
      </c>
      <c r="H322" s="9">
        <v>16</v>
      </c>
      <c r="I322" s="9">
        <v>13</v>
      </c>
    </row>
    <row r="323" spans="1:9" x14ac:dyDescent="0.2">
      <c r="A323" s="8">
        <v>43492</v>
      </c>
      <c r="B323" s="12" t="s">
        <v>3</v>
      </c>
      <c r="C323" s="9">
        <v>5433</v>
      </c>
      <c r="D323" s="12" t="s">
        <v>412</v>
      </c>
      <c r="E323" s="12" t="s">
        <v>4</v>
      </c>
      <c r="F323" s="12" t="s">
        <v>4</v>
      </c>
      <c r="G323" s="12" t="s">
        <v>37</v>
      </c>
      <c r="H323" s="9">
        <v>33</v>
      </c>
      <c r="I323" s="9">
        <v>51</v>
      </c>
    </row>
    <row r="324" spans="1:9" x14ac:dyDescent="0.2">
      <c r="A324" s="8">
        <v>43492</v>
      </c>
      <c r="B324" s="12" t="s">
        <v>3</v>
      </c>
      <c r="C324" s="9">
        <v>2410</v>
      </c>
      <c r="D324" s="12" t="s">
        <v>92</v>
      </c>
      <c r="E324" s="12" t="s">
        <v>228</v>
      </c>
      <c r="F324" s="12" t="s">
        <v>6</v>
      </c>
      <c r="G324" s="12" t="s">
        <v>152</v>
      </c>
      <c r="H324" s="9">
        <v>19</v>
      </c>
      <c r="I324" s="9" t="s">
        <v>383</v>
      </c>
    </row>
    <row r="325" spans="1:9" x14ac:dyDescent="0.2">
      <c r="A325" s="8">
        <v>43492</v>
      </c>
      <c r="B325" s="12" t="s">
        <v>3</v>
      </c>
      <c r="C325" s="9">
        <v>4319</v>
      </c>
      <c r="D325" s="12" t="s">
        <v>432</v>
      </c>
      <c r="E325" s="12" t="s">
        <v>6</v>
      </c>
      <c r="F325" s="12" t="s">
        <v>6</v>
      </c>
      <c r="G325" s="12" t="s">
        <v>578</v>
      </c>
      <c r="H325" s="9">
        <v>13</v>
      </c>
      <c r="I325" s="9">
        <v>11</v>
      </c>
    </row>
    <row r="326" spans="1:9" x14ac:dyDescent="0.2">
      <c r="A326" s="8">
        <v>43492</v>
      </c>
      <c r="B326" s="12" t="s">
        <v>3</v>
      </c>
      <c r="C326" s="9">
        <v>4970</v>
      </c>
      <c r="D326" s="12" t="s">
        <v>87</v>
      </c>
      <c r="E326" s="12" t="s">
        <v>6</v>
      </c>
      <c r="F326" s="12" t="s">
        <v>6</v>
      </c>
      <c r="G326" s="12" t="s">
        <v>172</v>
      </c>
      <c r="H326" s="9">
        <v>16</v>
      </c>
      <c r="I326" s="9">
        <v>12</v>
      </c>
    </row>
    <row r="327" spans="1:9" x14ac:dyDescent="0.2">
      <c r="A327" s="8">
        <v>43492</v>
      </c>
      <c r="B327" s="12" t="s">
        <v>3</v>
      </c>
      <c r="C327" s="9">
        <v>8282</v>
      </c>
      <c r="D327" s="12" t="s">
        <v>229</v>
      </c>
      <c r="E327" s="12" t="s">
        <v>6</v>
      </c>
      <c r="F327" s="12" t="s">
        <v>6</v>
      </c>
      <c r="G327" s="12" t="s">
        <v>882</v>
      </c>
      <c r="H327" s="9">
        <v>25</v>
      </c>
      <c r="I327" s="9">
        <v>36</v>
      </c>
    </row>
    <row r="328" spans="1:9" x14ac:dyDescent="0.2">
      <c r="A328" s="8">
        <v>43492</v>
      </c>
      <c r="B328" s="12" t="s">
        <v>3</v>
      </c>
      <c r="C328" s="9">
        <v>4740</v>
      </c>
      <c r="D328" s="12" t="s">
        <v>75</v>
      </c>
      <c r="E328" s="12" t="s">
        <v>4</v>
      </c>
      <c r="F328" s="12" t="s">
        <v>4</v>
      </c>
      <c r="G328" s="12" t="s">
        <v>37</v>
      </c>
      <c r="H328" s="9">
        <v>9</v>
      </c>
      <c r="I328" s="9" t="s">
        <v>419</v>
      </c>
    </row>
    <row r="329" spans="1:9" x14ac:dyDescent="0.2">
      <c r="A329" s="8">
        <v>43492</v>
      </c>
      <c r="B329" s="12" t="s">
        <v>3</v>
      </c>
      <c r="C329" s="9">
        <v>4926</v>
      </c>
      <c r="D329" s="12" t="s">
        <v>55</v>
      </c>
      <c r="E329" s="12" t="s">
        <v>4</v>
      </c>
      <c r="F329" s="12" t="s">
        <v>4</v>
      </c>
      <c r="G329" s="12" t="s">
        <v>37</v>
      </c>
      <c r="H329" s="9">
        <v>9</v>
      </c>
      <c r="I329" s="9" t="s">
        <v>431</v>
      </c>
    </row>
    <row r="330" spans="1:9" x14ac:dyDescent="0.2">
      <c r="A330" s="8">
        <v>43492</v>
      </c>
      <c r="B330" s="12" t="s">
        <v>3</v>
      </c>
      <c r="C330" s="9">
        <v>1455</v>
      </c>
      <c r="D330" s="12" t="s">
        <v>92</v>
      </c>
      <c r="E330" s="12" t="s">
        <v>4</v>
      </c>
      <c r="F330" s="12" t="s">
        <v>4</v>
      </c>
      <c r="G330" s="12" t="s">
        <v>37</v>
      </c>
      <c r="H330" s="9">
        <v>19</v>
      </c>
      <c r="I330" s="9" t="s">
        <v>383</v>
      </c>
    </row>
    <row r="331" spans="1:9" x14ac:dyDescent="0.2">
      <c r="A331" s="8">
        <v>43492</v>
      </c>
      <c r="B331" s="12" t="s">
        <v>3</v>
      </c>
      <c r="C331" s="9">
        <v>8010</v>
      </c>
      <c r="D331" s="12" t="s">
        <v>42</v>
      </c>
      <c r="E331" s="12" t="s">
        <v>4</v>
      </c>
      <c r="F331" s="12" t="s">
        <v>4</v>
      </c>
      <c r="G331" s="12" t="s">
        <v>37</v>
      </c>
      <c r="H331" s="9">
        <v>20</v>
      </c>
      <c r="I331" s="9">
        <v>26</v>
      </c>
    </row>
    <row r="332" spans="1:9" x14ac:dyDescent="0.2">
      <c r="A332" s="8">
        <v>43492</v>
      </c>
      <c r="B332" s="12" t="s">
        <v>3</v>
      </c>
      <c r="C332" s="9">
        <v>2141</v>
      </c>
      <c r="D332" s="12" t="s">
        <v>92</v>
      </c>
      <c r="E332" s="12" t="s">
        <v>4</v>
      </c>
      <c r="F332" s="12" t="s">
        <v>4</v>
      </c>
      <c r="G332" s="12" t="s">
        <v>172</v>
      </c>
      <c r="H332" s="9">
        <v>19</v>
      </c>
      <c r="I332" s="9" t="s">
        <v>383</v>
      </c>
    </row>
    <row r="333" spans="1:9" x14ac:dyDescent="0.2">
      <c r="A333" s="8">
        <v>43492</v>
      </c>
      <c r="B333" s="12" t="s">
        <v>3</v>
      </c>
      <c r="C333" s="9">
        <v>2157</v>
      </c>
      <c r="D333" s="12" t="s">
        <v>92</v>
      </c>
      <c r="E333" s="12" t="s">
        <v>4</v>
      </c>
      <c r="F333" s="12" t="s">
        <v>6</v>
      </c>
      <c r="G333" s="12" t="s">
        <v>35</v>
      </c>
      <c r="H333" s="9">
        <v>19</v>
      </c>
      <c r="I333" s="9" t="s">
        <v>383</v>
      </c>
    </row>
    <row r="334" spans="1:9" x14ac:dyDescent="0.2">
      <c r="A334" s="8">
        <v>43492</v>
      </c>
      <c r="B334" s="12" t="s">
        <v>3</v>
      </c>
      <c r="C334" s="9">
        <v>5837</v>
      </c>
      <c r="D334" s="12" t="s">
        <v>261</v>
      </c>
      <c r="E334" s="12" t="s">
        <v>6</v>
      </c>
      <c r="F334" s="12" t="s">
        <v>6</v>
      </c>
      <c r="G334" s="12" t="s">
        <v>434</v>
      </c>
      <c r="H334" s="9">
        <v>23</v>
      </c>
      <c r="I334" s="9">
        <v>26</v>
      </c>
    </row>
    <row r="335" spans="1:9" x14ac:dyDescent="0.2">
      <c r="A335" s="8">
        <v>43492</v>
      </c>
      <c r="B335" s="12" t="s">
        <v>3</v>
      </c>
      <c r="C335" s="9">
        <v>2628</v>
      </c>
      <c r="D335" s="12" t="s">
        <v>92</v>
      </c>
      <c r="E335" s="12" t="s">
        <v>5</v>
      </c>
      <c r="F335" s="12" t="s">
        <v>15</v>
      </c>
      <c r="G335" s="12" t="s">
        <v>37</v>
      </c>
      <c r="H335" s="9">
        <v>19</v>
      </c>
      <c r="I335" s="9" t="s">
        <v>383</v>
      </c>
    </row>
    <row r="336" spans="1:9" x14ac:dyDescent="0.2">
      <c r="A336" s="8">
        <v>43492</v>
      </c>
      <c r="B336" s="12" t="s">
        <v>3</v>
      </c>
      <c r="C336" s="9">
        <v>4665</v>
      </c>
      <c r="D336" s="12" t="s">
        <v>94</v>
      </c>
      <c r="E336" s="12" t="s">
        <v>6</v>
      </c>
      <c r="F336" s="12" t="s">
        <v>4</v>
      </c>
      <c r="G336" s="12" t="s">
        <v>339</v>
      </c>
      <c r="H336" s="9">
        <v>3</v>
      </c>
      <c r="I336" s="9" t="s">
        <v>368</v>
      </c>
    </row>
    <row r="337" spans="1:9" x14ac:dyDescent="0.2">
      <c r="A337" s="8">
        <v>43492</v>
      </c>
      <c r="B337" s="12" t="s">
        <v>3</v>
      </c>
      <c r="C337" s="9">
        <v>2153</v>
      </c>
      <c r="D337" s="12" t="s">
        <v>92</v>
      </c>
      <c r="E337" s="12" t="s">
        <v>4</v>
      </c>
      <c r="F337" s="12" t="s">
        <v>4</v>
      </c>
      <c r="G337" s="12" t="s">
        <v>867</v>
      </c>
      <c r="H337" s="9">
        <v>19</v>
      </c>
      <c r="I337" s="9" t="s">
        <v>383</v>
      </c>
    </row>
    <row r="338" spans="1:9" x14ac:dyDescent="0.2">
      <c r="A338" s="8">
        <v>43492</v>
      </c>
      <c r="B338" s="12" t="s">
        <v>3</v>
      </c>
      <c r="C338" s="9">
        <v>4460</v>
      </c>
      <c r="D338" s="12" t="s">
        <v>50</v>
      </c>
      <c r="E338" s="12" t="s">
        <v>12</v>
      </c>
      <c r="F338" s="12" t="s">
        <v>6</v>
      </c>
      <c r="G338" s="12" t="s">
        <v>172</v>
      </c>
      <c r="H338" s="9" t="s">
        <v>367</v>
      </c>
      <c r="I338" s="9">
        <v>8</v>
      </c>
    </row>
    <row r="339" spans="1:9" x14ac:dyDescent="0.2">
      <c r="A339" s="8">
        <v>43492</v>
      </c>
      <c r="B339" s="12" t="s">
        <v>3</v>
      </c>
      <c r="C339" s="9">
        <v>7255</v>
      </c>
      <c r="D339" s="12" t="s">
        <v>59</v>
      </c>
      <c r="E339" s="12" t="s">
        <v>4</v>
      </c>
      <c r="F339" s="12" t="s">
        <v>4</v>
      </c>
      <c r="G339" s="12" t="s">
        <v>37</v>
      </c>
      <c r="H339" s="9">
        <v>26</v>
      </c>
      <c r="I339" s="9">
        <v>34</v>
      </c>
    </row>
    <row r="340" spans="1:9" x14ac:dyDescent="0.2">
      <c r="A340" s="8">
        <v>43492</v>
      </c>
      <c r="B340" s="12" t="s">
        <v>3</v>
      </c>
      <c r="C340" s="9">
        <v>3655</v>
      </c>
      <c r="D340" s="12" t="s">
        <v>76</v>
      </c>
      <c r="E340" s="12" t="s">
        <v>4</v>
      </c>
      <c r="F340" s="12" t="s">
        <v>4</v>
      </c>
      <c r="G340" s="12" t="s">
        <v>867</v>
      </c>
      <c r="H340" s="9">
        <v>15</v>
      </c>
      <c r="I340" s="9">
        <v>17</v>
      </c>
    </row>
    <row r="341" spans="1:9" x14ac:dyDescent="0.2">
      <c r="A341" s="8">
        <v>43493</v>
      </c>
      <c r="B341" s="12" t="s">
        <v>3</v>
      </c>
      <c r="C341" s="9">
        <v>8078</v>
      </c>
      <c r="D341" s="12" t="s">
        <v>41</v>
      </c>
      <c r="E341" s="12" t="s">
        <v>4</v>
      </c>
      <c r="F341" s="12" t="s">
        <v>4</v>
      </c>
      <c r="G341" s="12" t="s">
        <v>580</v>
      </c>
      <c r="H341" s="9">
        <v>23</v>
      </c>
      <c r="I341" s="9">
        <v>26</v>
      </c>
    </row>
    <row r="342" spans="1:9" x14ac:dyDescent="0.2">
      <c r="A342" s="8">
        <v>43494</v>
      </c>
      <c r="B342" s="12" t="s">
        <v>3</v>
      </c>
      <c r="C342" s="9">
        <v>1727</v>
      </c>
      <c r="D342" s="12" t="s">
        <v>92</v>
      </c>
      <c r="E342" s="12" t="s">
        <v>18</v>
      </c>
      <c r="F342" s="12" t="s">
        <v>6</v>
      </c>
      <c r="G342" s="12" t="s">
        <v>313</v>
      </c>
      <c r="H342" s="9">
        <v>19</v>
      </c>
      <c r="I342" s="9" t="s">
        <v>383</v>
      </c>
    </row>
    <row r="343" spans="1:9" x14ac:dyDescent="0.2">
      <c r="A343" s="8">
        <v>43495</v>
      </c>
      <c r="B343" s="12" t="s">
        <v>3</v>
      </c>
      <c r="C343" s="9">
        <v>3260</v>
      </c>
      <c r="D343" s="12" t="s">
        <v>131</v>
      </c>
      <c r="E343" s="12" t="s">
        <v>4</v>
      </c>
      <c r="F343" s="12" t="s">
        <v>4</v>
      </c>
      <c r="G343" s="12" t="s">
        <v>542</v>
      </c>
      <c r="H343" s="9">
        <v>18</v>
      </c>
      <c r="I343" s="9">
        <v>20</v>
      </c>
    </row>
    <row r="344" spans="1:9" x14ac:dyDescent="0.2">
      <c r="A344" s="13">
        <v>43470</v>
      </c>
      <c r="B344" s="15" t="s">
        <v>234</v>
      </c>
      <c r="C344" s="14">
        <v>6551</v>
      </c>
      <c r="D344" s="15" t="s">
        <v>475</v>
      </c>
      <c r="E344" s="15" t="s">
        <v>476</v>
      </c>
      <c r="F344" s="15" t="s">
        <v>6</v>
      </c>
      <c r="G344" s="15" t="s">
        <v>477</v>
      </c>
      <c r="H344" s="14">
        <v>216</v>
      </c>
      <c r="I344" s="9">
        <v>330</v>
      </c>
    </row>
    <row r="345" spans="1:9" x14ac:dyDescent="0.2">
      <c r="A345" s="8">
        <v>43483</v>
      </c>
      <c r="B345" s="12" t="s">
        <v>16</v>
      </c>
      <c r="C345" s="9">
        <v>2745</v>
      </c>
      <c r="D345" s="12" t="s">
        <v>543</v>
      </c>
      <c r="E345" s="12" t="s">
        <v>16</v>
      </c>
      <c r="F345" s="12" t="s">
        <v>16</v>
      </c>
      <c r="G345" s="12" t="s">
        <v>279</v>
      </c>
      <c r="H345" s="9" t="s">
        <v>102</v>
      </c>
      <c r="I345" s="9">
        <v>1694</v>
      </c>
    </row>
    <row r="346" spans="1:9" x14ac:dyDescent="0.2">
      <c r="A346" s="8">
        <v>43483</v>
      </c>
      <c r="B346" s="12" t="s">
        <v>16</v>
      </c>
      <c r="C346" s="9">
        <v>2925</v>
      </c>
      <c r="D346" s="12" t="s">
        <v>544</v>
      </c>
      <c r="E346" s="12" t="s">
        <v>16</v>
      </c>
      <c r="F346" s="12" t="s">
        <v>16</v>
      </c>
      <c r="G346" s="12" t="s">
        <v>279</v>
      </c>
      <c r="H346" s="9" t="s">
        <v>102</v>
      </c>
      <c r="I346" s="9">
        <v>1700</v>
      </c>
    </row>
    <row r="347" spans="1:9" x14ac:dyDescent="0.2">
      <c r="A347" s="9"/>
      <c r="B347" s="12"/>
      <c r="C347" s="9"/>
      <c r="D347" s="12"/>
      <c r="E347" s="12"/>
      <c r="F347" s="12"/>
      <c r="G347" s="12"/>
      <c r="H347" s="9"/>
      <c r="I347" s="9"/>
    </row>
    <row r="348" spans="1:9" x14ac:dyDescent="0.2">
      <c r="A348" s="9"/>
      <c r="B348" s="12"/>
      <c r="C348" s="9"/>
      <c r="D348" s="12"/>
      <c r="E348" s="12"/>
      <c r="F348" s="12"/>
      <c r="G348" s="12"/>
      <c r="H348" s="9"/>
      <c r="I348" s="9"/>
    </row>
    <row r="349" spans="1:9" x14ac:dyDescent="0.2">
      <c r="A349" s="9"/>
      <c r="B349" s="12" t="s">
        <v>3</v>
      </c>
      <c r="C349" s="9">
        <f>343-77</f>
        <v>266</v>
      </c>
      <c r="D349" s="25">
        <f>C349/$C$354</f>
        <v>0.77325581395348841</v>
      </c>
      <c r="E349" s="12"/>
      <c r="F349" s="12"/>
      <c r="G349" s="12"/>
      <c r="H349" s="9"/>
      <c r="I349" s="9"/>
    </row>
    <row r="350" spans="1:9" x14ac:dyDescent="0.2">
      <c r="A350" s="9"/>
      <c r="B350" s="12" t="s">
        <v>6</v>
      </c>
      <c r="C350" s="9">
        <f>77-43</f>
        <v>34</v>
      </c>
      <c r="D350" s="25">
        <f t="shared" ref="D350:D353" si="0">C350/$C$354</f>
        <v>9.8837209302325577E-2</v>
      </c>
      <c r="E350" s="12"/>
      <c r="F350" s="12"/>
      <c r="G350" s="12"/>
      <c r="H350" s="9"/>
      <c r="I350" s="9"/>
    </row>
    <row r="351" spans="1:9" x14ac:dyDescent="0.2">
      <c r="A351" s="9"/>
      <c r="B351" s="12" t="s">
        <v>14</v>
      </c>
      <c r="C351" s="9">
        <f>26-3</f>
        <v>23</v>
      </c>
      <c r="D351" s="25">
        <f t="shared" si="0"/>
        <v>6.6860465116279064E-2</v>
      </c>
      <c r="E351" s="12"/>
      <c r="F351" s="12"/>
      <c r="G351" s="12"/>
      <c r="H351" s="9"/>
      <c r="I351" s="9"/>
    </row>
    <row r="352" spans="1:9" x14ac:dyDescent="0.2">
      <c r="A352" s="9"/>
      <c r="B352" s="12" t="s">
        <v>5</v>
      </c>
      <c r="C352" s="9">
        <f>42-26</f>
        <v>16</v>
      </c>
      <c r="D352" s="25">
        <f t="shared" si="0"/>
        <v>4.6511627906976744E-2</v>
      </c>
      <c r="E352" s="12"/>
      <c r="F352" s="12"/>
      <c r="G352" s="12"/>
      <c r="H352" s="9"/>
      <c r="I352" s="9"/>
    </row>
    <row r="353" spans="1:9" x14ac:dyDescent="0.2">
      <c r="A353" s="9"/>
      <c r="B353" s="12" t="s">
        <v>915</v>
      </c>
      <c r="C353" s="9">
        <f>344-339</f>
        <v>5</v>
      </c>
      <c r="D353" s="25">
        <f t="shared" si="0"/>
        <v>1.4534883720930232E-2</v>
      </c>
      <c r="E353" s="12"/>
      <c r="F353" s="12"/>
      <c r="G353" s="12"/>
      <c r="H353" s="9"/>
      <c r="I353" s="9"/>
    </row>
    <row r="354" spans="1:9" x14ac:dyDescent="0.2">
      <c r="A354" s="9"/>
      <c r="B354" s="12"/>
      <c r="C354" s="9">
        <f>SUM(C349:C353)</f>
        <v>344</v>
      </c>
      <c r="D354" s="12"/>
      <c r="E354" s="12"/>
      <c r="F354" s="12"/>
      <c r="G354" s="12"/>
      <c r="H354" s="9"/>
      <c r="I354" s="9"/>
    </row>
    <row r="355" spans="1:9" x14ac:dyDescent="0.2">
      <c r="A355" s="9"/>
      <c r="B355" s="12"/>
      <c r="C355" s="9"/>
      <c r="D355" s="12"/>
      <c r="E355" s="12"/>
      <c r="F355" s="12"/>
      <c r="G355" s="12"/>
      <c r="H355" s="9"/>
      <c r="I355" s="9"/>
    </row>
    <row r="356" spans="1:9" x14ac:dyDescent="0.2">
      <c r="A356" s="9"/>
      <c r="B356" s="12"/>
      <c r="C356" s="9"/>
      <c r="D356" s="12"/>
      <c r="E356" s="12"/>
      <c r="F356" s="12"/>
      <c r="G356" s="12"/>
      <c r="H356" s="9"/>
      <c r="I356" s="9"/>
    </row>
    <row r="357" spans="1:9" x14ac:dyDescent="0.2">
      <c r="A357" s="9"/>
      <c r="B357" s="12"/>
      <c r="C357" s="9"/>
      <c r="D357" s="12"/>
      <c r="E357" s="12"/>
      <c r="F357" s="12"/>
      <c r="G357" s="12"/>
      <c r="H357" s="9"/>
      <c r="I357" s="9"/>
    </row>
    <row r="358" spans="1:9" x14ac:dyDescent="0.2">
      <c r="A358" s="9"/>
      <c r="B358" s="12"/>
      <c r="C358" s="9"/>
      <c r="D358" s="12"/>
      <c r="E358" s="12"/>
      <c r="F358" s="12"/>
      <c r="G358" s="12"/>
      <c r="H358" s="9"/>
      <c r="I358" s="9"/>
    </row>
    <row r="359" spans="1:9" x14ac:dyDescent="0.2">
      <c r="A359" s="9"/>
      <c r="B359" s="12"/>
      <c r="C359" s="9"/>
      <c r="D359" s="12"/>
      <c r="E359" s="12"/>
      <c r="F359" s="12"/>
      <c r="G359" s="12"/>
      <c r="H359" s="9"/>
      <c r="I359" s="9"/>
    </row>
    <row r="360" spans="1:9" x14ac:dyDescent="0.2">
      <c r="A360" s="9"/>
      <c r="B360" s="12"/>
      <c r="C360" s="9"/>
      <c r="D360" s="12"/>
      <c r="E360" s="12"/>
      <c r="F360" s="12"/>
      <c r="G360" s="12"/>
      <c r="H360" s="9"/>
      <c r="I360" s="9"/>
    </row>
    <row r="361" spans="1:9" x14ac:dyDescent="0.2">
      <c r="A361" s="9"/>
      <c r="B361" s="12"/>
      <c r="C361" s="9"/>
      <c r="D361" s="12"/>
      <c r="E361" s="12"/>
      <c r="F361" s="12"/>
      <c r="G361" s="12"/>
      <c r="H361" s="9"/>
      <c r="I361" s="9"/>
    </row>
    <row r="362" spans="1:9" x14ac:dyDescent="0.2">
      <c r="A362" s="9"/>
      <c r="B362" s="12"/>
      <c r="C362" s="9"/>
      <c r="D362" s="12"/>
      <c r="E362" s="12"/>
      <c r="F362" s="12"/>
      <c r="G362" s="12"/>
      <c r="H362" s="9"/>
      <c r="I362" s="9"/>
    </row>
    <row r="363" spans="1:9" x14ac:dyDescent="0.2">
      <c r="A363" s="9"/>
      <c r="B363" s="12"/>
      <c r="C363" s="9"/>
      <c r="D363" s="12"/>
      <c r="E363" s="12"/>
      <c r="F363" s="12"/>
      <c r="G363" s="12"/>
      <c r="H363" s="9"/>
      <c r="I363" s="9"/>
    </row>
    <row r="364" spans="1:9" x14ac:dyDescent="0.2">
      <c r="A364" s="9"/>
      <c r="B364" s="12"/>
      <c r="C364" s="9"/>
      <c r="D364" s="12"/>
      <c r="E364" s="12"/>
      <c r="F364" s="12"/>
      <c r="G364" s="12"/>
      <c r="H364" s="9"/>
      <c r="I364" s="9"/>
    </row>
    <row r="365" spans="1:9" x14ac:dyDescent="0.2">
      <c r="A365" s="9"/>
      <c r="B365" s="12"/>
      <c r="C365" s="9"/>
      <c r="D365" s="12"/>
      <c r="E365" s="12"/>
      <c r="F365" s="12"/>
      <c r="G365" s="12"/>
      <c r="H365" s="9"/>
      <c r="I365" s="9"/>
    </row>
    <row r="366" spans="1:9" x14ac:dyDescent="0.2">
      <c r="A366" s="9"/>
      <c r="B366" s="12"/>
      <c r="C366" s="9"/>
      <c r="D366" s="12"/>
      <c r="E366" s="12"/>
      <c r="F366" s="12"/>
      <c r="G366" s="12"/>
      <c r="H366" s="9"/>
      <c r="I366" s="9"/>
    </row>
    <row r="367" spans="1:9" x14ac:dyDescent="0.2">
      <c r="A367" s="9"/>
      <c r="B367" s="12"/>
      <c r="C367" s="9"/>
      <c r="D367" s="12"/>
      <c r="E367" s="12"/>
      <c r="F367" s="12"/>
      <c r="G367" s="12"/>
      <c r="H367" s="9"/>
      <c r="I367" s="9"/>
    </row>
    <row r="368" spans="1:9" x14ac:dyDescent="0.2">
      <c r="A368" s="9"/>
      <c r="B368" s="12"/>
      <c r="C368" s="9"/>
      <c r="D368" s="12"/>
      <c r="E368" s="12"/>
      <c r="F368" s="12"/>
      <c r="G368" s="12"/>
      <c r="H368" s="9"/>
      <c r="I368" s="9"/>
    </row>
    <row r="369" spans="1:9" x14ac:dyDescent="0.2">
      <c r="A369" s="9"/>
      <c r="B369" s="12"/>
      <c r="C369" s="9"/>
      <c r="D369" s="12"/>
      <c r="E369" s="12"/>
      <c r="F369" s="12"/>
      <c r="G369" s="12"/>
      <c r="H369" s="9"/>
      <c r="I369" s="9"/>
    </row>
    <row r="370" spans="1:9" x14ac:dyDescent="0.2">
      <c r="A370" s="9"/>
      <c r="B370" s="12"/>
      <c r="C370" s="9"/>
      <c r="D370" s="12"/>
      <c r="E370" s="12"/>
      <c r="F370" s="12"/>
      <c r="G370" s="12"/>
      <c r="H370" s="9"/>
      <c r="I370" s="9"/>
    </row>
    <row r="371" spans="1:9" x14ac:dyDescent="0.2">
      <c r="A371" s="9"/>
      <c r="B371" s="12"/>
      <c r="C371" s="9"/>
      <c r="D371" s="12"/>
      <c r="E371" s="12"/>
      <c r="F371" s="12"/>
      <c r="G371" s="12"/>
      <c r="H371" s="9"/>
      <c r="I371" s="9"/>
    </row>
    <row r="372" spans="1:9" x14ac:dyDescent="0.2">
      <c r="A372" s="9"/>
      <c r="B372" s="12"/>
      <c r="C372" s="9"/>
      <c r="D372" s="12"/>
      <c r="E372" s="12"/>
      <c r="F372" s="12"/>
      <c r="G372" s="12"/>
      <c r="H372" s="9"/>
      <c r="I372" s="9"/>
    </row>
    <row r="373" spans="1:9" x14ac:dyDescent="0.2">
      <c r="A373" s="9"/>
      <c r="B373" s="12"/>
      <c r="C373" s="9"/>
      <c r="D373" s="12"/>
      <c r="E373" s="12"/>
      <c r="F373" s="12"/>
      <c r="G373" s="12"/>
      <c r="H373" s="9"/>
      <c r="I373" s="9"/>
    </row>
    <row r="374" spans="1:9" x14ac:dyDescent="0.2">
      <c r="A374" s="9"/>
      <c r="B374" s="12"/>
      <c r="C374" s="9"/>
      <c r="D374" s="12"/>
      <c r="E374" s="12"/>
      <c r="F374" s="12"/>
      <c r="G374" s="12"/>
      <c r="H374" s="9"/>
      <c r="I374" s="9"/>
    </row>
    <row r="375" spans="1:9" x14ac:dyDescent="0.2">
      <c r="A375" s="9"/>
      <c r="B375" s="12"/>
      <c r="C375" s="9"/>
      <c r="D375" s="12"/>
      <c r="E375" s="12"/>
      <c r="F375" s="12"/>
      <c r="G375" s="12"/>
      <c r="H375" s="9"/>
      <c r="I375" s="9"/>
    </row>
    <row r="376" spans="1:9" x14ac:dyDescent="0.2">
      <c r="A376" s="9"/>
      <c r="B376" s="12"/>
      <c r="C376" s="9"/>
      <c r="D376" s="12"/>
      <c r="E376" s="12"/>
      <c r="F376" s="12"/>
      <c r="G376" s="12"/>
      <c r="H376" s="9"/>
      <c r="I376" s="9"/>
    </row>
    <row r="377" spans="1:9" x14ac:dyDescent="0.2">
      <c r="A377" s="9"/>
      <c r="B377" s="12"/>
      <c r="C377" s="9"/>
      <c r="D377" s="12"/>
      <c r="E377" s="12"/>
      <c r="F377" s="12"/>
      <c r="G377" s="12"/>
      <c r="H377" s="9"/>
      <c r="I377" s="9"/>
    </row>
    <row r="378" spans="1:9" x14ac:dyDescent="0.2">
      <c r="A378" s="9"/>
      <c r="B378" s="12"/>
      <c r="C378" s="9"/>
      <c r="D378" s="12"/>
      <c r="E378" s="12"/>
      <c r="F378" s="12"/>
      <c r="G378" s="12"/>
      <c r="H378" s="9"/>
      <c r="I378" s="9"/>
    </row>
    <row r="379" spans="1:9" x14ac:dyDescent="0.2">
      <c r="A379" s="9"/>
      <c r="B379" s="12"/>
      <c r="C379" s="9"/>
      <c r="D379" s="12"/>
      <c r="E379" s="12"/>
      <c r="F379" s="12"/>
      <c r="G379" s="12"/>
      <c r="H379" s="9"/>
      <c r="I379" s="9"/>
    </row>
    <row r="380" spans="1:9" x14ac:dyDescent="0.2">
      <c r="A380" s="9"/>
      <c r="B380" s="12"/>
      <c r="C380" s="9"/>
      <c r="D380" s="12"/>
      <c r="E380" s="12"/>
      <c r="F380" s="12"/>
      <c r="G380" s="12"/>
      <c r="H380" s="9"/>
      <c r="I380" s="9"/>
    </row>
    <row r="381" spans="1:9" x14ac:dyDescent="0.2">
      <c r="A381" s="9"/>
      <c r="B381" s="12"/>
      <c r="C381" s="9"/>
      <c r="D381" s="12"/>
      <c r="E381" s="12"/>
      <c r="F381" s="12"/>
      <c r="G381" s="12"/>
      <c r="H381" s="9"/>
      <c r="I381" s="9"/>
    </row>
    <row r="382" spans="1:9" x14ac:dyDescent="0.2">
      <c r="A382" s="9"/>
      <c r="B382" s="12"/>
      <c r="C382" s="9"/>
      <c r="D382" s="12"/>
      <c r="E382" s="12"/>
      <c r="F382" s="12"/>
      <c r="G382" s="12"/>
      <c r="H382" s="9"/>
      <c r="I382" s="9"/>
    </row>
    <row r="383" spans="1:9" x14ac:dyDescent="0.2">
      <c r="A383" s="9"/>
      <c r="B383" s="12"/>
      <c r="C383" s="9"/>
      <c r="D383" s="12"/>
      <c r="E383" s="12"/>
      <c r="F383" s="12"/>
      <c r="G383" s="12"/>
      <c r="H383" s="9"/>
      <c r="I383" s="9"/>
    </row>
    <row r="384" spans="1:9" x14ac:dyDescent="0.2">
      <c r="A384" s="9"/>
      <c r="B384" s="12"/>
      <c r="C384" s="9"/>
      <c r="D384" s="12"/>
      <c r="E384" s="12"/>
      <c r="F384" s="12"/>
      <c r="G384" s="12"/>
      <c r="H384" s="9"/>
      <c r="I384" s="9"/>
    </row>
    <row r="385" spans="1:9" x14ac:dyDescent="0.2">
      <c r="A385" s="9"/>
      <c r="B385" s="12"/>
      <c r="C385" s="9"/>
      <c r="D385" s="12"/>
      <c r="E385" s="12"/>
      <c r="F385" s="12"/>
      <c r="G385" s="12"/>
      <c r="H385" s="9"/>
      <c r="I385" s="9"/>
    </row>
    <row r="386" spans="1:9" x14ac:dyDescent="0.2">
      <c r="A386" s="9"/>
      <c r="B386" s="12"/>
      <c r="C386" s="9"/>
      <c r="D386" s="12"/>
      <c r="E386" s="12"/>
      <c r="F386" s="12"/>
      <c r="G386" s="12"/>
      <c r="H386" s="9"/>
      <c r="I386" s="9"/>
    </row>
    <row r="387" spans="1:9" x14ac:dyDescent="0.2">
      <c r="A387" s="9"/>
      <c r="B387" s="12"/>
      <c r="C387" s="9"/>
      <c r="D387" s="12"/>
      <c r="E387" s="12"/>
      <c r="F387" s="12"/>
      <c r="G387" s="12"/>
      <c r="H387" s="9"/>
      <c r="I387" s="9"/>
    </row>
    <row r="388" spans="1:9" x14ac:dyDescent="0.2">
      <c r="A388" s="9"/>
      <c r="B388" s="12"/>
      <c r="C388" s="9"/>
      <c r="D388" s="12"/>
      <c r="E388" s="12"/>
      <c r="F388" s="12"/>
      <c r="G388" s="12"/>
      <c r="H388" s="9"/>
      <c r="I388" s="9"/>
    </row>
    <row r="389" spans="1:9" x14ac:dyDescent="0.2">
      <c r="A389" s="9"/>
      <c r="B389" s="12"/>
      <c r="C389" s="9"/>
      <c r="D389" s="12"/>
      <c r="E389" s="12"/>
      <c r="F389" s="12"/>
      <c r="G389" s="12"/>
      <c r="H389" s="9"/>
      <c r="I389" s="9"/>
    </row>
    <row r="390" spans="1:9" x14ac:dyDescent="0.2">
      <c r="A390" s="9"/>
      <c r="B390" s="12"/>
      <c r="C390" s="9"/>
      <c r="D390" s="12"/>
      <c r="E390" s="12"/>
      <c r="F390" s="12"/>
      <c r="G390" s="12"/>
      <c r="H390" s="9"/>
      <c r="I390" s="9"/>
    </row>
    <row r="391" spans="1:9" x14ac:dyDescent="0.2">
      <c r="A391" s="9"/>
      <c r="B391" s="12"/>
      <c r="C391" s="9"/>
      <c r="D391" s="12"/>
      <c r="E391" s="12"/>
      <c r="F391" s="12"/>
      <c r="G391" s="12"/>
      <c r="H391" s="9"/>
      <c r="I391" s="9"/>
    </row>
    <row r="392" spans="1:9" x14ac:dyDescent="0.2">
      <c r="A392" s="9"/>
      <c r="B392" s="12"/>
      <c r="C392" s="9"/>
      <c r="D392" s="12"/>
      <c r="E392" s="12"/>
      <c r="F392" s="12"/>
      <c r="G392" s="12"/>
      <c r="H392" s="9"/>
      <c r="I392" s="9"/>
    </row>
    <row r="393" spans="1:9" x14ac:dyDescent="0.2">
      <c r="A393" s="9"/>
      <c r="B393" s="12"/>
      <c r="C393" s="9"/>
      <c r="D393" s="12"/>
      <c r="E393" s="12"/>
      <c r="F393" s="12"/>
      <c r="G393" s="12"/>
      <c r="H393" s="9"/>
      <c r="I393" s="9"/>
    </row>
    <row r="394" spans="1:9" x14ac:dyDescent="0.2">
      <c r="A394" s="9"/>
      <c r="B394" s="12"/>
      <c r="C394" s="9"/>
      <c r="D394" s="12"/>
      <c r="E394" s="12"/>
      <c r="F394" s="12"/>
      <c r="G394" s="12"/>
      <c r="H394" s="9"/>
      <c r="I394" s="9"/>
    </row>
    <row r="395" spans="1:9" x14ac:dyDescent="0.2">
      <c r="A395" s="9"/>
      <c r="B395" s="12"/>
      <c r="C395" s="9"/>
      <c r="D395" s="12"/>
      <c r="E395" s="12"/>
      <c r="F395" s="12"/>
      <c r="G395" s="12"/>
      <c r="H395" s="9"/>
      <c r="I395" s="9"/>
    </row>
    <row r="396" spans="1:9" x14ac:dyDescent="0.2">
      <c r="A396" s="9"/>
      <c r="B396" s="12"/>
      <c r="C396" s="9"/>
      <c r="D396" s="12"/>
      <c r="E396" s="12"/>
      <c r="F396" s="12"/>
      <c r="G396" s="12"/>
      <c r="H396" s="9"/>
      <c r="I396" s="9"/>
    </row>
    <row r="397" spans="1:9" x14ac:dyDescent="0.2">
      <c r="A397" s="9"/>
      <c r="B397" s="12"/>
      <c r="C397" s="9"/>
      <c r="D397" s="12"/>
      <c r="E397" s="12"/>
      <c r="F397" s="12"/>
      <c r="G397" s="12"/>
      <c r="H397" s="9"/>
      <c r="I397" s="9"/>
    </row>
    <row r="398" spans="1:9" x14ac:dyDescent="0.2">
      <c r="A398" s="9"/>
      <c r="B398" s="12"/>
      <c r="C398" s="9"/>
      <c r="D398" s="12"/>
      <c r="E398" s="12"/>
      <c r="F398" s="12"/>
      <c r="G398" s="12"/>
      <c r="H398" s="9"/>
      <c r="I398" s="9"/>
    </row>
    <row r="399" spans="1:9" x14ac:dyDescent="0.2">
      <c r="A399" s="9"/>
      <c r="B399" s="12"/>
      <c r="C399" s="9"/>
      <c r="D399" s="12"/>
      <c r="E399" s="12"/>
      <c r="F399" s="12"/>
      <c r="G399" s="12"/>
      <c r="H399" s="9"/>
      <c r="I399" s="9"/>
    </row>
    <row r="400" spans="1:9" x14ac:dyDescent="0.2">
      <c r="A400" s="9"/>
      <c r="B400" s="12"/>
      <c r="C400" s="9"/>
      <c r="D400" s="12"/>
      <c r="E400" s="12"/>
      <c r="F400" s="12"/>
      <c r="G400" s="12"/>
      <c r="H400" s="9"/>
      <c r="I400" s="9"/>
    </row>
    <row r="401" spans="1:9" x14ac:dyDescent="0.2">
      <c r="A401" s="9"/>
      <c r="B401" s="12"/>
      <c r="C401" s="9"/>
      <c r="D401" s="12"/>
      <c r="E401" s="12"/>
      <c r="F401" s="12"/>
      <c r="G401" s="12"/>
      <c r="H401" s="9"/>
      <c r="I401" s="9"/>
    </row>
    <row r="402" spans="1:9" x14ac:dyDescent="0.2">
      <c r="A402" s="9"/>
      <c r="B402" s="12"/>
      <c r="C402" s="9"/>
      <c r="D402" s="12"/>
      <c r="E402" s="12"/>
      <c r="F402" s="12"/>
      <c r="G402" s="12"/>
      <c r="H402" s="9"/>
      <c r="I402" s="9"/>
    </row>
    <row r="403" spans="1:9" x14ac:dyDescent="0.2">
      <c r="A403" s="9"/>
      <c r="B403" s="12"/>
      <c r="C403" s="9"/>
      <c r="D403" s="12"/>
      <c r="E403" s="12"/>
      <c r="F403" s="12"/>
      <c r="G403" s="12"/>
      <c r="H403" s="9"/>
      <c r="I403" s="9"/>
    </row>
    <row r="404" spans="1:9" x14ac:dyDescent="0.2">
      <c r="A404" s="9"/>
      <c r="B404" s="12"/>
      <c r="C404" s="9"/>
      <c r="D404" s="12"/>
      <c r="E404" s="12"/>
      <c r="F404" s="12"/>
      <c r="G404" s="12"/>
      <c r="H404" s="9"/>
      <c r="I404" s="9"/>
    </row>
    <row r="405" spans="1:9" x14ac:dyDescent="0.2">
      <c r="A405" s="9"/>
      <c r="B405" s="12"/>
      <c r="C405" s="9"/>
      <c r="D405" s="12"/>
      <c r="E405" s="12"/>
      <c r="F405" s="12"/>
      <c r="G405" s="12"/>
      <c r="H405" s="9"/>
      <c r="I405" s="9"/>
    </row>
    <row r="406" spans="1:9" x14ac:dyDescent="0.2">
      <c r="A406" s="9"/>
      <c r="B406" s="12"/>
      <c r="C406" s="9"/>
      <c r="D406" s="12"/>
      <c r="E406" s="12"/>
      <c r="F406" s="12"/>
      <c r="G406" s="12"/>
      <c r="H406" s="9"/>
      <c r="I406" s="9"/>
    </row>
    <row r="407" spans="1:9" x14ac:dyDescent="0.2">
      <c r="A407" s="9"/>
      <c r="B407" s="12"/>
      <c r="C407" s="9"/>
      <c r="D407" s="12"/>
      <c r="E407" s="12"/>
      <c r="F407" s="12"/>
      <c r="G407" s="12"/>
      <c r="H407" s="9"/>
      <c r="I407" s="9"/>
    </row>
    <row r="408" spans="1:9" x14ac:dyDescent="0.2">
      <c r="A408" s="9"/>
      <c r="B408" s="12"/>
      <c r="C408" s="9"/>
      <c r="D408" s="12"/>
      <c r="E408" s="12"/>
      <c r="F408" s="12"/>
      <c r="G408" s="12"/>
      <c r="H408" s="9"/>
      <c r="I408" s="9"/>
    </row>
    <row r="409" spans="1:9" x14ac:dyDescent="0.2">
      <c r="A409" s="9"/>
      <c r="B409" s="12"/>
      <c r="C409" s="9"/>
      <c r="D409" s="12"/>
      <c r="E409" s="12"/>
      <c r="F409" s="12"/>
      <c r="G409" s="12"/>
      <c r="H409" s="9"/>
      <c r="I409" s="9"/>
    </row>
    <row r="410" spans="1:9" x14ac:dyDescent="0.2">
      <c r="A410" s="9"/>
      <c r="B410" s="12"/>
      <c r="C410" s="9"/>
      <c r="D410" s="12"/>
      <c r="E410" s="12"/>
      <c r="F410" s="12"/>
      <c r="G410" s="12"/>
      <c r="H410" s="9"/>
      <c r="I410" s="9"/>
    </row>
    <row r="411" spans="1:9" x14ac:dyDescent="0.2">
      <c r="A411" s="9"/>
      <c r="B411" s="12"/>
      <c r="C411" s="9"/>
      <c r="D411" s="12"/>
      <c r="E411" s="12"/>
      <c r="F411" s="12"/>
      <c r="G411" s="12"/>
      <c r="H411" s="9"/>
      <c r="I411" s="9"/>
    </row>
    <row r="412" spans="1:9" x14ac:dyDescent="0.2">
      <c r="A412" s="9"/>
      <c r="B412" s="12"/>
      <c r="C412" s="9"/>
      <c r="D412" s="12"/>
      <c r="E412" s="12"/>
      <c r="F412" s="12"/>
      <c r="G412" s="12"/>
      <c r="H412" s="9"/>
      <c r="I412" s="9"/>
    </row>
    <row r="413" spans="1:9" x14ac:dyDescent="0.2">
      <c r="A413" s="9"/>
      <c r="B413" s="12"/>
      <c r="C413" s="9"/>
      <c r="D413" s="12"/>
      <c r="E413" s="12"/>
      <c r="F413" s="12"/>
      <c r="G413" s="12"/>
      <c r="H413" s="9"/>
      <c r="I413" s="9"/>
    </row>
    <row r="414" spans="1:9" x14ac:dyDescent="0.2">
      <c r="A414" s="9"/>
      <c r="B414" s="12"/>
      <c r="C414" s="9"/>
      <c r="D414" s="12"/>
      <c r="E414" s="12"/>
      <c r="F414" s="12"/>
      <c r="G414" s="12"/>
      <c r="H414" s="9"/>
      <c r="I414" s="9"/>
    </row>
    <row r="415" spans="1:9" x14ac:dyDescent="0.2">
      <c r="A415" s="9"/>
      <c r="B415" s="12"/>
      <c r="C415" s="9"/>
      <c r="D415" s="12"/>
      <c r="E415" s="12"/>
      <c r="F415" s="12"/>
      <c r="G415" s="12"/>
      <c r="H415" s="9"/>
      <c r="I415" s="9"/>
    </row>
    <row r="416" spans="1:9" x14ac:dyDescent="0.2">
      <c r="A416" s="9"/>
      <c r="B416" s="12"/>
      <c r="C416" s="9"/>
      <c r="D416" s="12"/>
      <c r="E416" s="12"/>
      <c r="F416" s="12"/>
      <c r="G416" s="12"/>
      <c r="H416" s="9"/>
      <c r="I416" s="9"/>
    </row>
    <row r="417" spans="1:9" x14ac:dyDescent="0.2">
      <c r="A417" s="9"/>
      <c r="B417" s="12"/>
      <c r="C417" s="9"/>
      <c r="D417" s="12"/>
      <c r="E417" s="12"/>
      <c r="F417" s="12"/>
      <c r="G417" s="12"/>
      <c r="H417" s="9"/>
      <c r="I417" s="9"/>
    </row>
    <row r="418" spans="1:9" x14ac:dyDescent="0.2">
      <c r="A418" s="9"/>
      <c r="B418" s="12"/>
      <c r="C418" s="9"/>
      <c r="D418" s="12"/>
      <c r="E418" s="12"/>
      <c r="F418" s="12"/>
      <c r="G418" s="12"/>
      <c r="H418" s="9"/>
      <c r="I418" s="9"/>
    </row>
    <row r="419" spans="1:9" x14ac:dyDescent="0.2">
      <c r="A419" s="9"/>
      <c r="B419" s="12"/>
      <c r="C419" s="9"/>
      <c r="D419" s="12"/>
      <c r="E419" s="12"/>
      <c r="F419" s="12"/>
      <c r="G419" s="12"/>
      <c r="H419" s="9"/>
      <c r="I419" s="9"/>
    </row>
    <row r="420" spans="1:9" x14ac:dyDescent="0.2">
      <c r="A420" s="9"/>
      <c r="B420" s="12"/>
      <c r="C420" s="9"/>
      <c r="D420" s="12"/>
      <c r="E420" s="12"/>
      <c r="F420" s="12"/>
      <c r="G420" s="12"/>
      <c r="H420" s="9"/>
      <c r="I420" s="9"/>
    </row>
    <row r="421" spans="1:9" x14ac:dyDescent="0.2">
      <c r="A421" s="9"/>
      <c r="B421" s="12"/>
      <c r="C421" s="9"/>
      <c r="D421" s="12"/>
      <c r="E421" s="12"/>
      <c r="F421" s="12"/>
      <c r="G421" s="12"/>
      <c r="H421" s="9"/>
      <c r="I421" s="9"/>
    </row>
    <row r="422" spans="1:9" x14ac:dyDescent="0.2">
      <c r="A422" s="9"/>
      <c r="B422" s="12"/>
      <c r="C422" s="9"/>
      <c r="D422" s="12"/>
      <c r="E422" s="12"/>
      <c r="F422" s="12"/>
      <c r="G422" s="12"/>
      <c r="H422" s="9"/>
      <c r="I422" s="9"/>
    </row>
    <row r="423" spans="1:9" x14ac:dyDescent="0.2">
      <c r="A423" s="9"/>
      <c r="B423" s="12"/>
      <c r="C423" s="9"/>
      <c r="D423" s="12"/>
      <c r="E423" s="12"/>
      <c r="F423" s="12"/>
      <c r="G423" s="12"/>
      <c r="H423" s="9"/>
      <c r="I423" s="9"/>
    </row>
    <row r="424" spans="1:9" x14ac:dyDescent="0.2">
      <c r="A424" s="9"/>
      <c r="B424" s="12"/>
      <c r="C424" s="9"/>
      <c r="D424" s="12"/>
      <c r="E424" s="12"/>
      <c r="F424" s="12"/>
      <c r="G424" s="12"/>
      <c r="H424" s="9"/>
      <c r="I424" s="9"/>
    </row>
    <row r="425" spans="1:9" x14ac:dyDescent="0.2">
      <c r="A425" s="9"/>
      <c r="B425" s="12"/>
      <c r="C425" s="9"/>
      <c r="D425" s="12"/>
      <c r="E425" s="12"/>
      <c r="F425" s="12"/>
      <c r="G425" s="12"/>
      <c r="H425" s="9"/>
      <c r="I425" s="9"/>
    </row>
    <row r="426" spans="1:9" x14ac:dyDescent="0.2">
      <c r="A426" s="9"/>
      <c r="B426" s="12"/>
      <c r="C426" s="9"/>
      <c r="D426" s="12"/>
      <c r="E426" s="12"/>
      <c r="F426" s="12"/>
      <c r="G426" s="12"/>
      <c r="H426" s="9"/>
      <c r="I426" s="9"/>
    </row>
    <row r="427" spans="1:9" x14ac:dyDescent="0.2">
      <c r="A427" s="9"/>
      <c r="B427" s="12"/>
      <c r="C427" s="9"/>
      <c r="D427" s="12"/>
      <c r="E427" s="12"/>
      <c r="F427" s="12"/>
      <c r="G427" s="12"/>
      <c r="H427" s="9"/>
      <c r="I427" s="9"/>
    </row>
    <row r="428" spans="1:9" x14ac:dyDescent="0.2">
      <c r="A428" s="9"/>
      <c r="B428" s="12"/>
      <c r="C428" s="9"/>
      <c r="D428" s="12"/>
      <c r="E428" s="12"/>
      <c r="F428" s="12"/>
      <c r="G428" s="12"/>
      <c r="H428" s="9"/>
      <c r="I428" s="9"/>
    </row>
    <row r="429" spans="1:9" x14ac:dyDescent="0.2">
      <c r="A429" s="9"/>
      <c r="B429" s="12"/>
      <c r="C429" s="9"/>
      <c r="D429" s="12"/>
      <c r="E429" s="12"/>
      <c r="F429" s="12"/>
      <c r="G429" s="12"/>
      <c r="H429" s="9"/>
      <c r="I429" s="9"/>
    </row>
    <row r="430" spans="1:9" x14ac:dyDescent="0.2">
      <c r="A430" s="9"/>
      <c r="B430" s="12"/>
      <c r="C430" s="9"/>
      <c r="D430" s="12"/>
      <c r="E430" s="12"/>
      <c r="F430" s="12"/>
      <c r="G430" s="12"/>
      <c r="H430" s="9"/>
      <c r="I430" s="9"/>
    </row>
    <row r="431" spans="1:9" x14ac:dyDescent="0.2">
      <c r="A431" s="9"/>
      <c r="B431" s="12"/>
      <c r="C431" s="9"/>
      <c r="D431" s="12"/>
      <c r="E431" s="12"/>
      <c r="F431" s="12"/>
      <c r="G431" s="12"/>
      <c r="H431" s="9"/>
      <c r="I431" s="9"/>
    </row>
    <row r="432" spans="1:9" x14ac:dyDescent="0.2">
      <c r="A432" s="9"/>
      <c r="B432" s="12"/>
      <c r="C432" s="9"/>
      <c r="D432" s="12"/>
      <c r="E432" s="12"/>
      <c r="F432" s="12"/>
      <c r="G432" s="12"/>
      <c r="H432" s="9"/>
      <c r="I432" s="9"/>
    </row>
    <row r="433" spans="1:9" x14ac:dyDescent="0.2">
      <c r="A433" s="9"/>
      <c r="B433" s="12"/>
      <c r="C433" s="9"/>
      <c r="D433" s="12"/>
      <c r="E433" s="12"/>
      <c r="F433" s="12"/>
      <c r="G433" s="12"/>
      <c r="H433" s="9"/>
      <c r="I433" s="9"/>
    </row>
    <row r="434" spans="1:9" x14ac:dyDescent="0.2">
      <c r="A434" s="9"/>
      <c r="B434" s="12"/>
      <c r="C434" s="9"/>
      <c r="D434" s="12"/>
      <c r="E434" s="12"/>
      <c r="F434" s="12"/>
      <c r="G434" s="12"/>
      <c r="H434" s="9"/>
      <c r="I434" s="9"/>
    </row>
    <row r="435" spans="1:9" x14ac:dyDescent="0.2">
      <c r="A435" s="9"/>
      <c r="B435" s="12"/>
      <c r="C435" s="9"/>
      <c r="D435" s="12"/>
      <c r="E435" s="12"/>
      <c r="F435" s="12"/>
      <c r="G435" s="12"/>
      <c r="H435" s="9"/>
      <c r="I435" s="9"/>
    </row>
    <row r="436" spans="1:9" x14ac:dyDescent="0.2">
      <c r="A436" s="9"/>
      <c r="B436" s="12"/>
      <c r="C436" s="9"/>
      <c r="D436" s="12"/>
      <c r="E436" s="12"/>
      <c r="F436" s="12"/>
      <c r="G436" s="12"/>
      <c r="H436" s="9"/>
      <c r="I436" s="9"/>
    </row>
    <row r="437" spans="1:9" x14ac:dyDescent="0.2">
      <c r="A437" s="9"/>
      <c r="B437" s="12"/>
      <c r="C437" s="9"/>
      <c r="D437" s="12"/>
      <c r="E437" s="12"/>
      <c r="F437" s="12"/>
      <c r="G437" s="12"/>
      <c r="H437" s="9"/>
      <c r="I437" s="9"/>
    </row>
    <row r="438" spans="1:9" x14ac:dyDescent="0.2">
      <c r="A438" s="9"/>
      <c r="B438" s="12"/>
      <c r="C438" s="9"/>
      <c r="D438" s="12"/>
      <c r="E438" s="12"/>
      <c r="F438" s="12"/>
      <c r="G438" s="12"/>
      <c r="H438" s="9"/>
      <c r="I438" s="9"/>
    </row>
    <row r="439" spans="1:9" x14ac:dyDescent="0.2">
      <c r="A439" s="9"/>
      <c r="B439" s="12"/>
      <c r="C439" s="9"/>
      <c r="D439" s="12"/>
      <c r="E439" s="12"/>
      <c r="F439" s="12"/>
      <c r="G439" s="12"/>
      <c r="H439" s="9"/>
      <c r="I439" s="9"/>
    </row>
    <row r="440" spans="1:9" x14ac:dyDescent="0.2">
      <c r="A440" s="9"/>
      <c r="B440" s="12"/>
      <c r="C440" s="9"/>
      <c r="D440" s="12"/>
      <c r="E440" s="12"/>
      <c r="F440" s="12"/>
      <c r="G440" s="12"/>
      <c r="H440" s="9"/>
      <c r="I440" s="9"/>
    </row>
    <row r="441" spans="1:9" x14ac:dyDescent="0.2">
      <c r="A441" s="9"/>
      <c r="B441" s="12"/>
      <c r="C441" s="9"/>
      <c r="D441" s="12"/>
      <c r="E441" s="12"/>
      <c r="F441" s="12"/>
      <c r="G441" s="12"/>
      <c r="H441" s="9"/>
      <c r="I441" s="9"/>
    </row>
    <row r="442" spans="1:9" x14ac:dyDescent="0.2">
      <c r="A442" s="9"/>
      <c r="B442" s="12"/>
      <c r="C442" s="9"/>
      <c r="D442" s="12"/>
      <c r="E442" s="12"/>
      <c r="F442" s="12"/>
      <c r="G442" s="12"/>
      <c r="H442" s="9"/>
      <c r="I442" s="9"/>
    </row>
    <row r="443" spans="1:9" x14ac:dyDescent="0.2">
      <c r="A443" s="9"/>
      <c r="B443" s="12"/>
      <c r="C443" s="9"/>
      <c r="D443" s="12"/>
      <c r="E443" s="12"/>
      <c r="F443" s="12"/>
      <c r="G443" s="12"/>
      <c r="H443" s="9"/>
      <c r="I443" s="9"/>
    </row>
    <row r="444" spans="1:9" x14ac:dyDescent="0.2">
      <c r="A444" s="9"/>
      <c r="B444" s="12"/>
      <c r="C444" s="9"/>
      <c r="D444" s="12"/>
      <c r="E444" s="12"/>
      <c r="F444" s="12"/>
      <c r="G444" s="12"/>
      <c r="H444" s="9"/>
      <c r="I444" s="9"/>
    </row>
    <row r="445" spans="1:9" x14ac:dyDescent="0.2">
      <c r="A445" s="9"/>
      <c r="B445" s="12"/>
      <c r="C445" s="9"/>
      <c r="D445" s="12"/>
      <c r="E445" s="12"/>
      <c r="F445" s="12"/>
      <c r="G445" s="12"/>
      <c r="H445" s="9"/>
      <c r="I445" s="9"/>
    </row>
    <row r="446" spans="1:9" x14ac:dyDescent="0.2">
      <c r="A446" s="9"/>
      <c r="B446" s="12"/>
      <c r="C446" s="9"/>
      <c r="D446" s="12"/>
      <c r="E446" s="12"/>
      <c r="F446" s="12"/>
      <c r="G446" s="12"/>
      <c r="H446" s="9"/>
      <c r="I446" s="9"/>
    </row>
    <row r="447" spans="1:9" x14ac:dyDescent="0.2">
      <c r="A447" s="9"/>
      <c r="B447" s="12"/>
      <c r="C447" s="9"/>
      <c r="D447" s="12"/>
      <c r="E447" s="12"/>
      <c r="F447" s="12"/>
      <c r="G447" s="12"/>
      <c r="H447" s="9"/>
      <c r="I447" s="9"/>
    </row>
    <row r="448" spans="1:9" x14ac:dyDescent="0.2">
      <c r="A448" s="9"/>
      <c r="B448" s="12"/>
      <c r="C448" s="9"/>
      <c r="D448" s="12"/>
      <c r="E448" s="12"/>
      <c r="F448" s="12"/>
      <c r="G448" s="12"/>
      <c r="H448" s="9"/>
      <c r="I448" s="9"/>
    </row>
    <row r="449" spans="1:9" x14ac:dyDescent="0.2">
      <c r="A449" s="9"/>
      <c r="B449" s="12"/>
      <c r="C449" s="9"/>
      <c r="D449" s="12"/>
      <c r="E449" s="12"/>
      <c r="F449" s="12"/>
      <c r="G449" s="12"/>
      <c r="H449" s="9"/>
      <c r="I449" s="9"/>
    </row>
    <row r="450" spans="1:9" x14ac:dyDescent="0.2">
      <c r="A450" s="9"/>
      <c r="B450" s="12"/>
      <c r="C450" s="9"/>
      <c r="D450" s="12"/>
      <c r="E450" s="12"/>
      <c r="F450" s="12"/>
      <c r="G450" s="12"/>
      <c r="H450" s="9"/>
      <c r="I450" s="9"/>
    </row>
    <row r="451" spans="1:9" x14ac:dyDescent="0.2">
      <c r="A451" s="9"/>
      <c r="B451" s="12"/>
      <c r="C451" s="9"/>
      <c r="D451" s="12"/>
      <c r="E451" s="12"/>
      <c r="F451" s="12"/>
      <c r="G451" s="12"/>
      <c r="H451" s="9"/>
      <c r="I451" s="9"/>
    </row>
    <row r="452" spans="1:9" x14ac:dyDescent="0.2">
      <c r="A452" s="9"/>
      <c r="B452" s="12"/>
      <c r="C452" s="9"/>
      <c r="D452" s="12"/>
      <c r="E452" s="12"/>
      <c r="F452" s="12"/>
      <c r="G452" s="12"/>
      <c r="H452" s="9"/>
      <c r="I452" s="9"/>
    </row>
    <row r="453" spans="1:9" x14ac:dyDescent="0.2">
      <c r="A453" s="9"/>
      <c r="B453" s="12"/>
      <c r="C453" s="9"/>
      <c r="D453" s="12"/>
      <c r="E453" s="12"/>
      <c r="F453" s="12"/>
      <c r="G453" s="12"/>
      <c r="H453" s="9"/>
      <c r="I453" s="9"/>
    </row>
    <row r="454" spans="1:9" x14ac:dyDescent="0.2">
      <c r="A454" s="9"/>
      <c r="B454" s="12"/>
      <c r="C454" s="9"/>
      <c r="D454" s="12"/>
      <c r="E454" s="12"/>
      <c r="F454" s="12"/>
      <c r="G454" s="12"/>
      <c r="H454" s="9"/>
      <c r="I454" s="9"/>
    </row>
    <row r="455" spans="1:9" x14ac:dyDescent="0.2">
      <c r="A455" s="9"/>
      <c r="B455" s="12"/>
      <c r="C455" s="9"/>
      <c r="D455" s="12"/>
      <c r="E455" s="12"/>
      <c r="F455" s="12"/>
      <c r="G455" s="12"/>
      <c r="H455" s="9"/>
      <c r="I455" s="9"/>
    </row>
    <row r="456" spans="1:9" x14ac:dyDescent="0.2">
      <c r="A456" s="9"/>
      <c r="B456" s="12"/>
      <c r="C456" s="9"/>
      <c r="D456" s="12"/>
      <c r="E456" s="12"/>
      <c r="F456" s="12"/>
      <c r="G456" s="12"/>
      <c r="H456" s="9"/>
      <c r="I456" s="9"/>
    </row>
    <row r="457" spans="1:9" x14ac:dyDescent="0.2">
      <c r="A457" s="9"/>
      <c r="B457" s="12"/>
      <c r="C457" s="9"/>
      <c r="D457" s="12"/>
      <c r="E457" s="12"/>
      <c r="F457" s="12"/>
      <c r="G457" s="12"/>
      <c r="H457" s="9"/>
      <c r="I457" s="9"/>
    </row>
    <row r="458" spans="1:9" x14ac:dyDescent="0.2">
      <c r="A458" s="9"/>
      <c r="B458" s="12"/>
      <c r="C458" s="9"/>
      <c r="D458" s="12"/>
      <c r="E458" s="12"/>
      <c r="F458" s="12"/>
      <c r="G458" s="12"/>
      <c r="H458" s="9"/>
      <c r="I458" s="9"/>
    </row>
    <row r="459" spans="1:9" x14ac:dyDescent="0.2">
      <c r="A459" s="9"/>
      <c r="B459" s="12"/>
      <c r="C459" s="9"/>
      <c r="D459" s="12"/>
      <c r="E459" s="12"/>
      <c r="F459" s="12"/>
      <c r="G459" s="12"/>
      <c r="H459" s="9"/>
      <c r="I459" s="9"/>
    </row>
    <row r="460" spans="1:9" x14ac:dyDescent="0.2">
      <c r="A460" s="9"/>
      <c r="B460" s="12"/>
      <c r="C460" s="9"/>
      <c r="D460" s="12"/>
      <c r="E460" s="12"/>
      <c r="F460" s="12"/>
      <c r="G460" s="12"/>
      <c r="H460" s="9"/>
      <c r="I460" s="9"/>
    </row>
    <row r="461" spans="1:9" x14ac:dyDescent="0.2">
      <c r="A461" s="9"/>
      <c r="B461" s="12"/>
      <c r="C461" s="9"/>
      <c r="D461" s="12"/>
      <c r="E461" s="12"/>
      <c r="F461" s="12"/>
      <c r="G461" s="12"/>
      <c r="H461" s="9"/>
      <c r="I461" s="9"/>
    </row>
    <row r="462" spans="1:9" x14ac:dyDescent="0.2">
      <c r="A462" s="9"/>
      <c r="B462" s="12"/>
      <c r="C462" s="9"/>
      <c r="D462" s="12"/>
      <c r="E462" s="12"/>
      <c r="F462" s="12"/>
      <c r="G462" s="12"/>
      <c r="H462" s="9"/>
      <c r="I462" s="9"/>
    </row>
    <row r="463" spans="1:9" x14ac:dyDescent="0.2">
      <c r="A463" s="9"/>
      <c r="B463" s="12"/>
      <c r="C463" s="9"/>
      <c r="D463" s="12"/>
      <c r="E463" s="12"/>
      <c r="F463" s="12"/>
      <c r="G463" s="12"/>
      <c r="H463" s="9"/>
      <c r="I463" s="9"/>
    </row>
    <row r="464" spans="1:9" x14ac:dyDescent="0.2">
      <c r="A464" s="9"/>
      <c r="B464" s="12"/>
      <c r="C464" s="9"/>
      <c r="D464" s="12"/>
      <c r="E464" s="12"/>
      <c r="F464" s="12"/>
      <c r="G464" s="12"/>
      <c r="H464" s="9"/>
      <c r="I464" s="9"/>
    </row>
    <row r="465" spans="1:9" x14ac:dyDescent="0.2">
      <c r="A465" s="9"/>
      <c r="B465" s="12"/>
      <c r="C465" s="9"/>
      <c r="D465" s="12"/>
      <c r="E465" s="12"/>
      <c r="F465" s="12"/>
      <c r="G465" s="12"/>
      <c r="H465" s="9"/>
      <c r="I465" s="9"/>
    </row>
    <row r="466" spans="1:9" x14ac:dyDescent="0.2">
      <c r="A466" s="9"/>
      <c r="B466" s="12"/>
      <c r="C466" s="9"/>
      <c r="D466" s="12"/>
      <c r="E466" s="12"/>
      <c r="F466" s="12"/>
      <c r="G466" s="12"/>
      <c r="H466" s="9"/>
      <c r="I466" s="9"/>
    </row>
    <row r="467" spans="1:9" x14ac:dyDescent="0.2">
      <c r="A467" s="9"/>
      <c r="B467" s="12"/>
      <c r="C467" s="9"/>
      <c r="D467" s="12"/>
      <c r="E467" s="12"/>
      <c r="F467" s="12"/>
      <c r="G467" s="12"/>
      <c r="H467" s="9"/>
      <c r="I467" s="9"/>
    </row>
    <row r="468" spans="1:9" x14ac:dyDescent="0.2">
      <c r="A468" s="9"/>
      <c r="B468" s="12"/>
      <c r="C468" s="9"/>
      <c r="D468" s="12"/>
      <c r="E468" s="12"/>
      <c r="F468" s="12"/>
      <c r="G468" s="12"/>
      <c r="H468" s="9"/>
      <c r="I468" s="9"/>
    </row>
    <row r="469" spans="1:9" x14ac:dyDescent="0.2">
      <c r="A469" s="9"/>
      <c r="B469" s="12"/>
      <c r="C469" s="9"/>
      <c r="D469" s="12"/>
      <c r="E469" s="12"/>
      <c r="F469" s="12"/>
      <c r="G469" s="12"/>
      <c r="H469" s="9"/>
      <c r="I469" s="9"/>
    </row>
    <row r="470" spans="1:9" x14ac:dyDescent="0.2">
      <c r="A470" s="9"/>
      <c r="B470" s="12"/>
      <c r="C470" s="9"/>
      <c r="D470" s="12"/>
      <c r="E470" s="12"/>
      <c r="F470" s="12"/>
      <c r="G470" s="12"/>
      <c r="H470" s="9"/>
      <c r="I470" s="9"/>
    </row>
    <row r="471" spans="1:9" x14ac:dyDescent="0.2">
      <c r="A471" s="9"/>
      <c r="B471" s="12"/>
      <c r="C471" s="9"/>
      <c r="D471" s="12"/>
      <c r="E471" s="12"/>
      <c r="F471" s="12"/>
      <c r="G471" s="12"/>
      <c r="H471" s="9"/>
      <c r="I471" s="9"/>
    </row>
    <row r="472" spans="1:9" x14ac:dyDescent="0.2">
      <c r="A472" s="9"/>
      <c r="B472" s="12"/>
      <c r="C472" s="9"/>
      <c r="D472" s="12"/>
      <c r="E472" s="12"/>
      <c r="F472" s="12"/>
      <c r="G472" s="12"/>
      <c r="H472" s="9"/>
      <c r="I472" s="9"/>
    </row>
    <row r="473" spans="1:9" x14ac:dyDescent="0.2">
      <c r="A473" s="9"/>
      <c r="B473" s="12"/>
      <c r="C473" s="9"/>
      <c r="D473" s="12"/>
      <c r="E473" s="12"/>
      <c r="F473" s="12"/>
      <c r="G473" s="12"/>
      <c r="H473" s="9"/>
      <c r="I473" s="9"/>
    </row>
    <row r="474" spans="1:9" x14ac:dyDescent="0.2">
      <c r="A474" s="9"/>
      <c r="B474" s="12"/>
      <c r="C474" s="9"/>
      <c r="D474" s="12"/>
      <c r="E474" s="12"/>
      <c r="F474" s="12"/>
      <c r="G474" s="12"/>
      <c r="H474" s="9"/>
      <c r="I474" s="9"/>
    </row>
    <row r="475" spans="1:9" x14ac:dyDescent="0.2">
      <c r="A475" s="9"/>
      <c r="B475" s="12"/>
      <c r="C475" s="9"/>
      <c r="D475" s="12"/>
      <c r="E475" s="12"/>
      <c r="F475" s="12"/>
      <c r="G475" s="12"/>
      <c r="H475" s="9"/>
      <c r="I475" s="9"/>
    </row>
    <row r="476" spans="1:9" x14ac:dyDescent="0.2">
      <c r="A476" s="9"/>
      <c r="B476" s="12"/>
      <c r="C476" s="9"/>
      <c r="D476" s="12"/>
      <c r="E476" s="12"/>
      <c r="F476" s="12"/>
      <c r="G476" s="12"/>
      <c r="H476" s="9"/>
      <c r="I476" s="9"/>
    </row>
    <row r="477" spans="1:9" x14ac:dyDescent="0.2">
      <c r="A477" s="9"/>
      <c r="B477" s="12"/>
      <c r="C477" s="9"/>
      <c r="D477" s="12"/>
      <c r="E477" s="12"/>
      <c r="F477" s="12"/>
      <c r="G477" s="12"/>
      <c r="H477" s="9"/>
      <c r="I477" s="9"/>
    </row>
    <row r="478" spans="1:9" x14ac:dyDescent="0.2">
      <c r="A478" s="9"/>
      <c r="B478" s="12"/>
      <c r="C478" s="9"/>
      <c r="D478" s="12"/>
      <c r="E478" s="12"/>
      <c r="F478" s="12"/>
      <c r="G478" s="12"/>
      <c r="H478" s="9"/>
      <c r="I478" s="9"/>
    </row>
    <row r="479" spans="1:9" x14ac:dyDescent="0.2">
      <c r="A479" s="9"/>
      <c r="B479" s="12"/>
      <c r="C479" s="9"/>
      <c r="D479" s="12"/>
      <c r="E479" s="12"/>
      <c r="F479" s="12"/>
      <c r="G479" s="12"/>
      <c r="H479" s="9"/>
      <c r="I479" s="9"/>
    </row>
    <row r="480" spans="1:9" x14ac:dyDescent="0.2">
      <c r="A480" s="9"/>
      <c r="B480" s="12"/>
      <c r="C480" s="9"/>
      <c r="D480" s="12"/>
      <c r="E480" s="12"/>
      <c r="F480" s="12"/>
      <c r="G480" s="12"/>
      <c r="H480" s="9"/>
      <c r="I480" s="9"/>
    </row>
    <row r="481" spans="1:9" x14ac:dyDescent="0.2">
      <c r="A481" s="9"/>
      <c r="B481" s="12"/>
      <c r="C481" s="9"/>
      <c r="D481" s="12"/>
      <c r="E481" s="12"/>
      <c r="F481" s="12"/>
      <c r="G481" s="12"/>
      <c r="H481" s="9"/>
      <c r="I481" s="9"/>
    </row>
    <row r="482" spans="1:9" x14ac:dyDescent="0.2">
      <c r="A482" s="9"/>
      <c r="B482" s="12"/>
      <c r="C482" s="9"/>
      <c r="D482" s="12"/>
      <c r="E482" s="12"/>
      <c r="F482" s="12"/>
      <c r="G482" s="12"/>
      <c r="H482" s="9"/>
      <c r="I482" s="9"/>
    </row>
    <row r="483" spans="1:9" x14ac:dyDescent="0.2">
      <c r="A483" s="9"/>
      <c r="B483" s="12"/>
      <c r="C483" s="9"/>
      <c r="D483" s="12"/>
      <c r="E483" s="12"/>
      <c r="F483" s="12"/>
      <c r="G483" s="12"/>
      <c r="H483" s="9"/>
      <c r="I483" s="9"/>
    </row>
    <row r="484" spans="1:9" x14ac:dyDescent="0.2">
      <c r="A484" s="9"/>
      <c r="B484" s="12"/>
      <c r="C484" s="9"/>
      <c r="D484" s="12"/>
      <c r="E484" s="12"/>
      <c r="F484" s="12"/>
      <c r="G484" s="12"/>
      <c r="H484" s="9"/>
      <c r="I484" s="9"/>
    </row>
    <row r="485" spans="1:9" x14ac:dyDescent="0.2">
      <c r="A485" s="9"/>
      <c r="B485" s="12"/>
      <c r="C485" s="9"/>
      <c r="D485" s="12"/>
      <c r="E485" s="12"/>
      <c r="F485" s="12"/>
      <c r="G485" s="12"/>
      <c r="H485" s="9"/>
      <c r="I485" s="9"/>
    </row>
    <row r="486" spans="1:9" x14ac:dyDescent="0.2">
      <c r="A486" s="9"/>
      <c r="B486" s="12"/>
      <c r="C486" s="9"/>
      <c r="D486" s="12"/>
      <c r="E486" s="12"/>
      <c r="F486" s="12"/>
      <c r="G486" s="12"/>
      <c r="H486" s="9"/>
      <c r="I486" s="9"/>
    </row>
    <row r="487" spans="1:9" x14ac:dyDescent="0.2">
      <c r="A487" s="9"/>
      <c r="B487" s="12"/>
      <c r="C487" s="9"/>
      <c r="D487" s="12"/>
      <c r="E487" s="12"/>
      <c r="F487" s="12"/>
      <c r="G487" s="12"/>
      <c r="H487" s="9"/>
      <c r="I487" s="9"/>
    </row>
    <row r="488" spans="1:9" x14ac:dyDescent="0.2">
      <c r="A488" s="9"/>
      <c r="B488" s="12"/>
      <c r="C488" s="9"/>
      <c r="D488" s="12"/>
      <c r="E488" s="12"/>
      <c r="F488" s="12"/>
      <c r="G488" s="12"/>
      <c r="H488" s="9"/>
      <c r="I488" s="9"/>
    </row>
    <row r="489" spans="1:9" x14ac:dyDescent="0.2">
      <c r="A489" s="9"/>
      <c r="B489" s="12"/>
      <c r="C489" s="9"/>
      <c r="D489" s="12"/>
      <c r="E489" s="12"/>
      <c r="F489" s="12"/>
      <c r="G489" s="12"/>
      <c r="H489" s="9"/>
      <c r="I489" s="9"/>
    </row>
    <row r="490" spans="1:9" x14ac:dyDescent="0.2">
      <c r="A490" s="9"/>
      <c r="B490" s="12"/>
      <c r="C490" s="9"/>
      <c r="D490" s="12"/>
      <c r="E490" s="12"/>
      <c r="F490" s="12"/>
      <c r="G490" s="12"/>
      <c r="H490" s="9"/>
      <c r="I490" s="9"/>
    </row>
    <row r="491" spans="1:9" x14ac:dyDescent="0.2">
      <c r="A491" s="9"/>
      <c r="B491" s="12"/>
      <c r="C491" s="9"/>
      <c r="D491" s="12"/>
      <c r="E491" s="12"/>
      <c r="F491" s="12"/>
      <c r="G491" s="12"/>
      <c r="H491" s="9"/>
      <c r="I491" s="9"/>
    </row>
    <row r="492" spans="1:9" x14ac:dyDescent="0.2">
      <c r="A492" s="9"/>
      <c r="B492" s="12"/>
      <c r="C492" s="9"/>
      <c r="D492" s="12"/>
      <c r="E492" s="12"/>
      <c r="F492" s="12"/>
      <c r="G492" s="12"/>
      <c r="H492" s="9"/>
      <c r="I492" s="9"/>
    </row>
    <row r="493" spans="1:9" x14ac:dyDescent="0.2">
      <c r="A493" s="9"/>
      <c r="B493" s="12"/>
      <c r="C493" s="9"/>
      <c r="D493" s="12"/>
      <c r="E493" s="12"/>
      <c r="F493" s="12"/>
      <c r="G493" s="12"/>
      <c r="H493" s="9"/>
      <c r="I493" s="9"/>
    </row>
    <row r="494" spans="1:9" x14ac:dyDescent="0.2">
      <c r="A494" s="9"/>
      <c r="B494" s="12"/>
      <c r="C494" s="9"/>
      <c r="D494" s="12"/>
      <c r="E494" s="12"/>
      <c r="F494" s="12"/>
      <c r="G494" s="12"/>
      <c r="H494" s="9"/>
      <c r="I494" s="9"/>
    </row>
    <row r="495" spans="1:9" x14ac:dyDescent="0.2">
      <c r="A495" s="9"/>
      <c r="B495" s="12"/>
      <c r="C495" s="9"/>
      <c r="D495" s="12"/>
      <c r="E495" s="12"/>
      <c r="F495" s="12"/>
      <c r="G495" s="12"/>
      <c r="H495" s="9"/>
      <c r="I495" s="9"/>
    </row>
    <row r="496" spans="1:9" x14ac:dyDescent="0.2">
      <c r="A496" s="9"/>
      <c r="B496" s="12"/>
      <c r="C496" s="9"/>
      <c r="D496" s="12"/>
      <c r="E496" s="12"/>
      <c r="F496" s="12"/>
      <c r="G496" s="12"/>
      <c r="H496" s="9"/>
      <c r="I496" s="9"/>
    </row>
    <row r="497" spans="1:9" x14ac:dyDescent="0.2">
      <c r="A497" s="9"/>
      <c r="B497" s="12"/>
      <c r="C497" s="9"/>
      <c r="D497" s="12"/>
      <c r="E497" s="12"/>
      <c r="F497" s="12"/>
      <c r="G497" s="12"/>
      <c r="H497" s="9"/>
      <c r="I497" s="9"/>
    </row>
    <row r="498" spans="1:9" x14ac:dyDescent="0.2">
      <c r="A498" s="9"/>
      <c r="B498" s="12"/>
      <c r="C498" s="9"/>
      <c r="D498" s="12"/>
      <c r="E498" s="12"/>
      <c r="F498" s="12"/>
      <c r="G498" s="12"/>
      <c r="H498" s="9"/>
      <c r="I498" s="9"/>
    </row>
    <row r="499" spans="1:9" x14ac:dyDescent="0.2">
      <c r="A499" s="9"/>
      <c r="B499" s="12"/>
      <c r="C499" s="9"/>
      <c r="D499" s="12"/>
      <c r="E499" s="12"/>
      <c r="F499" s="12"/>
      <c r="G499" s="12"/>
      <c r="H499" s="9"/>
      <c r="I499" s="9"/>
    </row>
    <row r="500" spans="1:9" x14ac:dyDescent="0.2">
      <c r="A500" s="9"/>
      <c r="B500" s="12"/>
      <c r="C500" s="9"/>
      <c r="D500" s="12"/>
      <c r="E500" s="12"/>
      <c r="F500" s="12"/>
      <c r="G500" s="12"/>
      <c r="H500" s="9"/>
      <c r="I500" s="9"/>
    </row>
    <row r="501" spans="1:9" x14ac:dyDescent="0.2">
      <c r="A501" s="9"/>
      <c r="B501" s="12"/>
      <c r="C501" s="9"/>
      <c r="D501" s="12"/>
      <c r="E501" s="12"/>
      <c r="F501" s="12"/>
      <c r="G501" s="12"/>
      <c r="H501" s="9"/>
      <c r="I501" s="9"/>
    </row>
    <row r="502" spans="1:9" x14ac:dyDescent="0.2">
      <c r="A502" s="9"/>
      <c r="B502" s="12"/>
      <c r="C502" s="9"/>
      <c r="D502" s="12"/>
      <c r="E502" s="12"/>
      <c r="F502" s="12"/>
      <c r="G502" s="12"/>
      <c r="H502" s="9"/>
      <c r="I502" s="9"/>
    </row>
    <row r="503" spans="1:9" x14ac:dyDescent="0.2">
      <c r="A503" s="9"/>
      <c r="B503" s="12"/>
      <c r="C503" s="9"/>
      <c r="D503" s="12"/>
      <c r="E503" s="12"/>
      <c r="F503" s="12"/>
      <c r="G503" s="12"/>
      <c r="H503" s="9"/>
      <c r="I503" s="9"/>
    </row>
    <row r="504" spans="1:9" x14ac:dyDescent="0.2">
      <c r="A504" s="9"/>
      <c r="B504" s="12"/>
      <c r="C504" s="9"/>
      <c r="D504" s="12"/>
      <c r="E504" s="12"/>
      <c r="F504" s="12"/>
      <c r="G504" s="12"/>
      <c r="H504" s="9"/>
      <c r="I504" s="9"/>
    </row>
    <row r="505" spans="1:9" x14ac:dyDescent="0.2">
      <c r="A505" s="9"/>
      <c r="B505" s="12"/>
      <c r="C505" s="9"/>
      <c r="D505" s="12"/>
      <c r="E505" s="12"/>
      <c r="F505" s="12"/>
      <c r="G505" s="12"/>
      <c r="H505" s="9"/>
      <c r="I505" s="9"/>
    </row>
    <row r="506" spans="1:9" x14ac:dyDescent="0.2">
      <c r="A506" s="9"/>
      <c r="B506" s="12"/>
      <c r="C506" s="9"/>
      <c r="D506" s="12"/>
      <c r="E506" s="12"/>
      <c r="F506" s="12"/>
      <c r="G506" s="12"/>
      <c r="H506" s="9"/>
      <c r="I506" s="9"/>
    </row>
    <row r="507" spans="1:9" x14ac:dyDescent="0.2">
      <c r="A507" s="9"/>
      <c r="B507" s="12"/>
      <c r="C507" s="9"/>
      <c r="D507" s="12"/>
      <c r="E507" s="12"/>
      <c r="F507" s="12"/>
      <c r="G507" s="12"/>
      <c r="H507" s="9"/>
      <c r="I507" s="9"/>
    </row>
    <row r="508" spans="1:9" x14ac:dyDescent="0.2">
      <c r="A508" s="9"/>
      <c r="B508" s="12"/>
      <c r="C508" s="9"/>
      <c r="D508" s="12"/>
      <c r="E508" s="12"/>
      <c r="F508" s="12"/>
      <c r="G508" s="12"/>
      <c r="H508" s="9"/>
      <c r="I508" s="9"/>
    </row>
    <row r="509" spans="1:9" x14ac:dyDescent="0.2">
      <c r="A509" s="9"/>
      <c r="B509" s="12"/>
      <c r="C509" s="9"/>
      <c r="D509" s="12"/>
      <c r="E509" s="12"/>
      <c r="F509" s="12"/>
      <c r="G509" s="12"/>
      <c r="H509" s="9"/>
      <c r="I509" s="9"/>
    </row>
    <row r="510" spans="1:9" x14ac:dyDescent="0.2">
      <c r="A510" s="9"/>
      <c r="B510" s="12"/>
      <c r="C510" s="9"/>
      <c r="D510" s="12"/>
      <c r="E510" s="12"/>
      <c r="F510" s="12"/>
      <c r="G510" s="12"/>
      <c r="H510" s="9"/>
      <c r="I510" s="9"/>
    </row>
    <row r="511" spans="1:9" x14ac:dyDescent="0.2">
      <c r="A511" s="9"/>
      <c r="B511" s="12"/>
      <c r="C511" s="9"/>
      <c r="D511" s="12"/>
      <c r="E511" s="12"/>
      <c r="F511" s="12"/>
      <c r="G511" s="12"/>
      <c r="H511" s="9"/>
      <c r="I511" s="9"/>
    </row>
    <row r="512" spans="1:9" x14ac:dyDescent="0.2">
      <c r="A512" s="9"/>
      <c r="B512" s="12"/>
      <c r="C512" s="9"/>
      <c r="D512" s="12"/>
      <c r="E512" s="12"/>
      <c r="F512" s="12"/>
      <c r="G512" s="12"/>
      <c r="H512" s="9"/>
      <c r="I512" s="9"/>
    </row>
    <row r="513" spans="1:9" x14ac:dyDescent="0.2">
      <c r="A513" s="9"/>
      <c r="B513" s="12"/>
      <c r="C513" s="9"/>
      <c r="D513" s="12"/>
      <c r="E513" s="12"/>
      <c r="F513" s="12"/>
      <c r="G513" s="12"/>
      <c r="H513" s="9"/>
      <c r="I513" s="9"/>
    </row>
    <row r="514" spans="1:9" x14ac:dyDescent="0.2">
      <c r="A514" s="9"/>
      <c r="B514" s="12"/>
      <c r="C514" s="9"/>
      <c r="D514" s="12"/>
      <c r="E514" s="12"/>
      <c r="F514" s="12"/>
      <c r="G514" s="12"/>
      <c r="H514" s="9"/>
      <c r="I514" s="9"/>
    </row>
    <row r="515" spans="1:9" x14ac:dyDescent="0.2">
      <c r="A515" s="9"/>
      <c r="B515" s="12"/>
      <c r="C515" s="9"/>
      <c r="D515" s="12"/>
      <c r="E515" s="12"/>
      <c r="F515" s="12"/>
      <c r="G515" s="12"/>
      <c r="H515" s="9"/>
      <c r="I515" s="9"/>
    </row>
    <row r="516" spans="1:9" x14ac:dyDescent="0.2">
      <c r="A516" s="9"/>
      <c r="B516" s="12"/>
      <c r="C516" s="9"/>
      <c r="D516" s="12"/>
      <c r="E516" s="12"/>
      <c r="F516" s="12"/>
      <c r="G516" s="12"/>
      <c r="H516" s="9"/>
      <c r="I516" s="9"/>
    </row>
    <row r="517" spans="1:9" x14ac:dyDescent="0.2">
      <c r="A517" s="9"/>
      <c r="B517" s="12"/>
      <c r="C517" s="9"/>
      <c r="D517" s="12"/>
      <c r="E517" s="12"/>
      <c r="F517" s="12"/>
      <c r="G517" s="12"/>
      <c r="H517" s="9"/>
      <c r="I517" s="9"/>
    </row>
    <row r="518" spans="1:9" x14ac:dyDescent="0.2">
      <c r="A518" s="9"/>
      <c r="B518" s="12"/>
      <c r="C518" s="9"/>
      <c r="D518" s="12"/>
      <c r="E518" s="12"/>
      <c r="F518" s="12"/>
      <c r="G518" s="12"/>
      <c r="H518" s="9"/>
      <c r="I518" s="9"/>
    </row>
    <row r="519" spans="1:9" x14ac:dyDescent="0.2">
      <c r="A519" s="9"/>
      <c r="B519" s="12"/>
      <c r="C519" s="9"/>
      <c r="D519" s="12"/>
      <c r="E519" s="12"/>
      <c r="F519" s="12"/>
      <c r="G519" s="12"/>
      <c r="H519" s="9"/>
      <c r="I519" s="9"/>
    </row>
    <row r="520" spans="1:9" x14ac:dyDescent="0.2">
      <c r="A520" s="9"/>
      <c r="B520" s="12"/>
      <c r="C520" s="9"/>
      <c r="D520" s="12"/>
      <c r="E520" s="12"/>
      <c r="F520" s="12"/>
      <c r="G520" s="12"/>
      <c r="H520" s="9"/>
      <c r="I520" s="9"/>
    </row>
    <row r="521" spans="1:9" x14ac:dyDescent="0.2">
      <c r="A521" s="9"/>
      <c r="B521" s="12"/>
      <c r="C521" s="9"/>
      <c r="D521" s="12"/>
      <c r="E521" s="12"/>
      <c r="F521" s="12"/>
      <c r="G521" s="12"/>
      <c r="H521" s="9"/>
      <c r="I521" s="9"/>
    </row>
    <row r="522" spans="1:9" x14ac:dyDescent="0.2">
      <c r="A522" s="9"/>
      <c r="B522" s="12"/>
      <c r="C522" s="9"/>
      <c r="D522" s="12"/>
      <c r="E522" s="12"/>
      <c r="F522" s="12"/>
      <c r="G522" s="12"/>
      <c r="H522" s="9"/>
      <c r="I522" s="9"/>
    </row>
    <row r="523" spans="1:9" x14ac:dyDescent="0.2">
      <c r="A523" s="9"/>
      <c r="B523" s="12"/>
      <c r="C523" s="9"/>
      <c r="D523" s="12"/>
      <c r="E523" s="12"/>
      <c r="F523" s="12"/>
      <c r="G523" s="12"/>
      <c r="H523" s="9"/>
      <c r="I523" s="9"/>
    </row>
    <row r="524" spans="1:9" x14ac:dyDescent="0.2">
      <c r="A524" s="9"/>
      <c r="B524" s="12"/>
      <c r="C524" s="9"/>
      <c r="D524" s="12"/>
      <c r="E524" s="12"/>
      <c r="F524" s="12"/>
      <c r="G524" s="12"/>
      <c r="H524" s="9"/>
      <c r="I524" s="9"/>
    </row>
    <row r="525" spans="1:9" x14ac:dyDescent="0.2">
      <c r="A525" s="9"/>
      <c r="B525" s="12"/>
      <c r="C525" s="9"/>
      <c r="D525" s="12"/>
      <c r="E525" s="12"/>
      <c r="F525" s="12"/>
      <c r="G525" s="12"/>
      <c r="H525" s="9"/>
      <c r="I525" s="9"/>
    </row>
    <row r="526" spans="1:9" x14ac:dyDescent="0.2">
      <c r="A526" s="9"/>
      <c r="B526" s="12"/>
      <c r="C526" s="9"/>
      <c r="D526" s="12"/>
      <c r="E526" s="12"/>
      <c r="F526" s="12"/>
      <c r="G526" s="12"/>
      <c r="H526" s="9"/>
      <c r="I526" s="9"/>
    </row>
    <row r="527" spans="1:9" x14ac:dyDescent="0.2">
      <c r="A527" s="9"/>
      <c r="B527" s="12"/>
      <c r="C527" s="9"/>
      <c r="D527" s="12"/>
      <c r="E527" s="12"/>
      <c r="F527" s="12"/>
      <c r="G527" s="12"/>
      <c r="H527" s="9"/>
      <c r="I527" s="9"/>
    </row>
    <row r="528" spans="1:9" x14ac:dyDescent="0.2">
      <c r="A528" s="9"/>
      <c r="B528" s="12"/>
      <c r="C528" s="9"/>
      <c r="D528" s="12"/>
      <c r="E528" s="12"/>
      <c r="F528" s="12"/>
      <c r="G528" s="12"/>
      <c r="H528" s="9"/>
      <c r="I528" s="9"/>
    </row>
    <row r="529" spans="1:9" x14ac:dyDescent="0.2">
      <c r="A529" s="9"/>
      <c r="B529" s="12"/>
      <c r="C529" s="9"/>
      <c r="D529" s="12"/>
      <c r="E529" s="12"/>
      <c r="F529" s="12"/>
      <c r="G529" s="12"/>
      <c r="H529" s="9"/>
      <c r="I529" s="9"/>
    </row>
    <row r="530" spans="1:9" x14ac:dyDescent="0.2">
      <c r="A530" s="9"/>
      <c r="B530" s="12"/>
      <c r="C530" s="9"/>
      <c r="D530" s="12"/>
      <c r="E530" s="12"/>
      <c r="F530" s="12"/>
      <c r="G530" s="12"/>
      <c r="H530" s="9"/>
      <c r="I530" s="9"/>
    </row>
    <row r="531" spans="1:9" x14ac:dyDescent="0.2">
      <c r="A531" s="9"/>
      <c r="B531" s="12"/>
      <c r="C531" s="9"/>
      <c r="D531" s="12"/>
      <c r="E531" s="12"/>
      <c r="F531" s="12"/>
      <c r="G531" s="12"/>
      <c r="H531" s="9"/>
      <c r="I531" s="9"/>
    </row>
    <row r="532" spans="1:9" x14ac:dyDescent="0.2">
      <c r="A532" s="9"/>
      <c r="B532" s="12"/>
      <c r="C532" s="9"/>
      <c r="D532" s="12"/>
      <c r="E532" s="12"/>
      <c r="F532" s="12"/>
      <c r="G532" s="12"/>
      <c r="H532" s="9"/>
      <c r="I532" s="9"/>
    </row>
    <row r="533" spans="1:9" x14ac:dyDescent="0.2">
      <c r="A533" s="9"/>
      <c r="B533" s="12"/>
      <c r="C533" s="9"/>
      <c r="D533" s="12"/>
      <c r="E533" s="12"/>
      <c r="F533" s="12"/>
      <c r="G533" s="12"/>
      <c r="H533" s="9"/>
      <c r="I533" s="9"/>
    </row>
    <row r="534" spans="1:9" x14ac:dyDescent="0.2">
      <c r="A534" s="9"/>
      <c r="B534" s="12"/>
      <c r="C534" s="9"/>
      <c r="D534" s="12"/>
      <c r="E534" s="12"/>
      <c r="F534" s="12"/>
      <c r="G534" s="12"/>
      <c r="H534" s="9"/>
      <c r="I534" s="9"/>
    </row>
    <row r="535" spans="1:9" x14ac:dyDescent="0.2">
      <c r="A535" s="9"/>
      <c r="B535" s="12"/>
      <c r="C535" s="9"/>
      <c r="D535" s="12"/>
      <c r="E535" s="12"/>
      <c r="F535" s="12"/>
      <c r="G535" s="12"/>
      <c r="H535" s="9"/>
      <c r="I535" s="9"/>
    </row>
    <row r="536" spans="1:9" x14ac:dyDescent="0.2">
      <c r="A536" s="9"/>
      <c r="B536" s="12"/>
      <c r="C536" s="9"/>
      <c r="D536" s="12"/>
      <c r="E536" s="12"/>
      <c r="F536" s="12"/>
      <c r="G536" s="12"/>
      <c r="H536" s="9"/>
      <c r="I536" s="9"/>
    </row>
    <row r="537" spans="1:9" x14ac:dyDescent="0.2">
      <c r="A537" s="9"/>
      <c r="B537" s="12"/>
      <c r="C537" s="9"/>
      <c r="D537" s="12"/>
      <c r="E537" s="12"/>
      <c r="F537" s="12"/>
      <c r="G537" s="12"/>
      <c r="H537" s="9"/>
      <c r="I537" s="9"/>
    </row>
    <row r="538" spans="1:9" x14ac:dyDescent="0.2">
      <c r="A538" s="9"/>
      <c r="B538" s="12"/>
      <c r="C538" s="9"/>
      <c r="D538" s="12"/>
      <c r="E538" s="12"/>
      <c r="F538" s="12"/>
      <c r="G538" s="12"/>
      <c r="H538" s="9"/>
      <c r="I538" s="9"/>
    </row>
    <row r="539" spans="1:9" x14ac:dyDescent="0.2">
      <c r="A539" s="9"/>
      <c r="B539" s="12"/>
      <c r="C539" s="9"/>
      <c r="D539" s="12"/>
      <c r="E539" s="12"/>
      <c r="F539" s="12"/>
      <c r="G539" s="12"/>
      <c r="H539" s="9"/>
      <c r="I539" s="9"/>
    </row>
    <row r="540" spans="1:9" x14ac:dyDescent="0.2">
      <c r="A540" s="9"/>
      <c r="B540" s="12"/>
      <c r="C540" s="9"/>
      <c r="D540" s="12"/>
      <c r="E540" s="12"/>
      <c r="F540" s="12"/>
      <c r="G540" s="12"/>
      <c r="H540" s="9"/>
      <c r="I540" s="9"/>
    </row>
    <row r="541" spans="1:9" x14ac:dyDescent="0.2">
      <c r="A541" s="9"/>
      <c r="B541" s="12"/>
      <c r="C541" s="9"/>
      <c r="D541" s="12"/>
      <c r="E541" s="12"/>
      <c r="F541" s="12"/>
      <c r="G541" s="12"/>
      <c r="H541" s="9"/>
      <c r="I541" s="9"/>
    </row>
    <row r="542" spans="1:9" x14ac:dyDescent="0.2">
      <c r="A542" s="9"/>
      <c r="B542" s="12"/>
      <c r="C542" s="9"/>
      <c r="D542" s="12"/>
      <c r="E542" s="12"/>
      <c r="F542" s="12"/>
      <c r="G542" s="12"/>
      <c r="H542" s="9"/>
      <c r="I542" s="9"/>
    </row>
    <row r="543" spans="1:9" x14ac:dyDescent="0.2">
      <c r="A543" s="9"/>
      <c r="B543" s="12"/>
      <c r="C543" s="9"/>
      <c r="D543" s="12"/>
      <c r="E543" s="12"/>
      <c r="F543" s="12"/>
      <c r="G543" s="12"/>
      <c r="H543" s="9"/>
      <c r="I543" s="9"/>
    </row>
    <row r="544" spans="1:9" x14ac:dyDescent="0.2">
      <c r="A544" s="9"/>
      <c r="B544" s="12"/>
      <c r="C544" s="9"/>
      <c r="D544" s="12"/>
      <c r="E544" s="12"/>
      <c r="F544" s="12"/>
      <c r="G544" s="12"/>
      <c r="H544" s="9"/>
      <c r="I544" s="9"/>
    </row>
    <row r="545" spans="1:9" x14ac:dyDescent="0.2">
      <c r="A545" s="9"/>
      <c r="B545" s="12"/>
      <c r="C545" s="9"/>
      <c r="D545" s="12"/>
      <c r="E545" s="12"/>
      <c r="F545" s="12"/>
      <c r="G545" s="12"/>
      <c r="H545" s="9"/>
      <c r="I545" s="9"/>
    </row>
    <row r="546" spans="1:9" x14ac:dyDescent="0.2">
      <c r="A546" s="9"/>
      <c r="B546" s="12"/>
      <c r="C546" s="9"/>
      <c r="D546" s="12"/>
      <c r="E546" s="12"/>
      <c r="F546" s="12"/>
      <c r="G546" s="12"/>
      <c r="H546" s="9"/>
      <c r="I546" s="9"/>
    </row>
    <row r="547" spans="1:9" x14ac:dyDescent="0.2">
      <c r="A547" s="9"/>
      <c r="B547" s="12"/>
      <c r="C547" s="9"/>
      <c r="D547" s="12"/>
      <c r="E547" s="12"/>
      <c r="F547" s="12"/>
      <c r="G547" s="12"/>
      <c r="H547" s="9"/>
      <c r="I547" s="9"/>
    </row>
    <row r="548" spans="1:9" x14ac:dyDescent="0.2">
      <c r="A548" s="9"/>
      <c r="B548" s="12"/>
      <c r="C548" s="9"/>
      <c r="D548" s="12"/>
      <c r="E548" s="12"/>
      <c r="F548" s="12"/>
      <c r="G548" s="12"/>
      <c r="H548" s="9"/>
      <c r="I548" s="9"/>
    </row>
    <row r="549" spans="1:9" x14ac:dyDescent="0.2">
      <c r="A549" s="9"/>
      <c r="B549" s="12"/>
      <c r="C549" s="9"/>
      <c r="D549" s="12"/>
      <c r="E549" s="12"/>
      <c r="F549" s="12"/>
      <c r="G549" s="12"/>
      <c r="H549" s="9"/>
      <c r="I549" s="9"/>
    </row>
    <row r="550" spans="1:9" x14ac:dyDescent="0.2">
      <c r="A550" s="9"/>
      <c r="B550" s="12"/>
      <c r="C550" s="9"/>
      <c r="D550" s="12"/>
      <c r="E550" s="12"/>
      <c r="F550" s="12"/>
      <c r="G550" s="12"/>
      <c r="H550" s="9"/>
      <c r="I550" s="9"/>
    </row>
    <row r="551" spans="1:9" x14ac:dyDescent="0.2">
      <c r="A551" s="9"/>
      <c r="B551" s="12"/>
      <c r="C551" s="9"/>
      <c r="D551" s="12"/>
      <c r="E551" s="12"/>
      <c r="F551" s="12"/>
      <c r="G551" s="12"/>
      <c r="H551" s="9"/>
      <c r="I551" s="9"/>
    </row>
    <row r="552" spans="1:9" x14ac:dyDescent="0.2">
      <c r="A552" s="9"/>
      <c r="B552" s="12"/>
      <c r="C552" s="9"/>
      <c r="D552" s="12"/>
      <c r="E552" s="12"/>
      <c r="F552" s="12"/>
      <c r="G552" s="12"/>
      <c r="H552" s="9"/>
      <c r="I552" s="9"/>
    </row>
    <row r="553" spans="1:9" x14ac:dyDescent="0.2">
      <c r="A553" s="9"/>
      <c r="B553" s="12"/>
      <c r="C553" s="9"/>
      <c r="D553" s="12"/>
      <c r="E553" s="12"/>
      <c r="F553" s="12"/>
      <c r="G553" s="12"/>
      <c r="H553" s="9"/>
      <c r="I553" s="9"/>
    </row>
    <row r="554" spans="1:9" x14ac:dyDescent="0.2">
      <c r="A554" s="9"/>
      <c r="B554" s="12"/>
      <c r="C554" s="9"/>
      <c r="D554" s="12"/>
      <c r="E554" s="12"/>
      <c r="F554" s="12"/>
      <c r="G554" s="12"/>
      <c r="H554" s="9"/>
      <c r="I554" s="9"/>
    </row>
    <row r="555" spans="1:9" x14ac:dyDescent="0.2">
      <c r="A555" s="9"/>
      <c r="B555" s="12"/>
      <c r="C555" s="9"/>
      <c r="D555" s="12"/>
      <c r="E555" s="12"/>
      <c r="F555" s="12"/>
      <c r="G555" s="12"/>
      <c r="H555" s="9"/>
      <c r="I555" s="9"/>
    </row>
    <row r="556" spans="1:9" x14ac:dyDescent="0.2">
      <c r="A556" s="9"/>
      <c r="B556" s="12"/>
      <c r="C556" s="9"/>
      <c r="D556" s="12"/>
      <c r="E556" s="12"/>
      <c r="F556" s="12"/>
      <c r="G556" s="12"/>
      <c r="H556" s="9"/>
      <c r="I556" s="9"/>
    </row>
    <row r="557" spans="1:9" x14ac:dyDescent="0.2">
      <c r="A557" s="9"/>
      <c r="B557" s="12"/>
      <c r="C557" s="9"/>
      <c r="D557" s="12"/>
      <c r="E557" s="12"/>
      <c r="F557" s="12"/>
      <c r="G557" s="12"/>
      <c r="H557" s="9"/>
      <c r="I557" s="9"/>
    </row>
    <row r="558" spans="1:9" x14ac:dyDescent="0.2">
      <c r="A558" s="9"/>
      <c r="B558" s="12"/>
      <c r="C558" s="9"/>
      <c r="D558" s="12"/>
      <c r="E558" s="12"/>
      <c r="F558" s="12"/>
      <c r="G558" s="12"/>
      <c r="H558" s="9"/>
      <c r="I558" s="9"/>
    </row>
    <row r="559" spans="1:9" x14ac:dyDescent="0.2">
      <c r="A559" s="9"/>
      <c r="B559" s="12"/>
      <c r="C559" s="9"/>
      <c r="D559" s="12"/>
      <c r="E559" s="12"/>
      <c r="F559" s="12"/>
      <c r="G559" s="12"/>
      <c r="H559" s="9"/>
      <c r="I559" s="9"/>
    </row>
    <row r="560" spans="1:9" x14ac:dyDescent="0.2">
      <c r="A560" s="9"/>
      <c r="B560" s="12"/>
      <c r="C560" s="9"/>
      <c r="D560" s="12"/>
      <c r="E560" s="12"/>
      <c r="F560" s="12"/>
      <c r="G560" s="12"/>
      <c r="H560" s="9"/>
      <c r="I560" s="9"/>
    </row>
    <row r="561" spans="1:9" x14ac:dyDescent="0.2">
      <c r="A561" s="9"/>
      <c r="B561" s="12"/>
      <c r="C561" s="9"/>
      <c r="D561" s="12"/>
      <c r="E561" s="12"/>
      <c r="F561" s="12"/>
      <c r="G561" s="12"/>
      <c r="H561" s="9"/>
      <c r="I561" s="9"/>
    </row>
    <row r="562" spans="1:9" x14ac:dyDescent="0.2">
      <c r="A562" s="9"/>
      <c r="B562" s="12"/>
      <c r="C562" s="9"/>
      <c r="D562" s="12"/>
      <c r="E562" s="12"/>
      <c r="F562" s="12"/>
      <c r="G562" s="12"/>
      <c r="H562" s="9"/>
      <c r="I562" s="9"/>
    </row>
    <row r="563" spans="1:9" x14ac:dyDescent="0.2">
      <c r="A563" s="9"/>
      <c r="B563" s="12"/>
      <c r="C563" s="9"/>
      <c r="D563" s="12"/>
      <c r="E563" s="12"/>
      <c r="F563" s="12"/>
      <c r="G563" s="12"/>
      <c r="H563" s="9"/>
      <c r="I563" s="9"/>
    </row>
    <row r="564" spans="1:9" x14ac:dyDescent="0.2">
      <c r="A564" s="9"/>
      <c r="B564" s="12"/>
      <c r="C564" s="9"/>
      <c r="D564" s="12"/>
      <c r="E564" s="12"/>
      <c r="F564" s="12"/>
      <c r="G564" s="12"/>
      <c r="H564" s="9"/>
      <c r="I564" s="9"/>
    </row>
    <row r="565" spans="1:9" x14ac:dyDescent="0.2">
      <c r="A565" s="9"/>
      <c r="B565" s="12"/>
      <c r="C565" s="9"/>
      <c r="D565" s="12"/>
      <c r="E565" s="12"/>
      <c r="F565" s="12"/>
      <c r="G565" s="12"/>
      <c r="H565" s="9"/>
      <c r="I565" s="9"/>
    </row>
    <row r="566" spans="1:9" x14ac:dyDescent="0.2">
      <c r="A566" s="9"/>
      <c r="B566" s="12"/>
      <c r="C566" s="9"/>
      <c r="D566" s="12"/>
      <c r="E566" s="12"/>
      <c r="F566" s="12"/>
      <c r="G566" s="12"/>
      <c r="H566" s="9"/>
      <c r="I566" s="9"/>
    </row>
    <row r="567" spans="1:9" x14ac:dyDescent="0.2">
      <c r="A567" s="9"/>
      <c r="B567" s="12"/>
      <c r="C567" s="9"/>
      <c r="D567" s="12"/>
      <c r="E567" s="12"/>
      <c r="F567" s="12"/>
      <c r="G567" s="12"/>
      <c r="H567" s="9"/>
      <c r="I567" s="9"/>
    </row>
    <row r="568" spans="1:9" x14ac:dyDescent="0.2">
      <c r="A568" s="9"/>
      <c r="B568" s="12"/>
      <c r="C568" s="9"/>
      <c r="D568" s="12"/>
      <c r="E568" s="12"/>
      <c r="F568" s="12"/>
      <c r="G568" s="12"/>
      <c r="H568" s="9"/>
      <c r="I568" s="9"/>
    </row>
    <row r="569" spans="1:9" x14ac:dyDescent="0.2">
      <c r="A569" s="9"/>
      <c r="B569" s="12"/>
      <c r="C569" s="9"/>
      <c r="D569" s="12"/>
      <c r="E569" s="12"/>
      <c r="F569" s="12"/>
      <c r="G569" s="12"/>
      <c r="H569" s="9"/>
      <c r="I569" s="9"/>
    </row>
    <row r="570" spans="1:9" x14ac:dyDescent="0.2">
      <c r="A570" s="9"/>
      <c r="B570" s="12"/>
      <c r="C570" s="9"/>
      <c r="D570" s="12"/>
      <c r="E570" s="12"/>
      <c r="F570" s="12"/>
      <c r="G570" s="12"/>
      <c r="H570" s="9"/>
      <c r="I570" s="9"/>
    </row>
    <row r="571" spans="1:9" x14ac:dyDescent="0.2">
      <c r="A571" s="9"/>
      <c r="B571" s="12"/>
      <c r="C571" s="9"/>
      <c r="D571" s="12"/>
      <c r="E571" s="12"/>
      <c r="F571" s="12"/>
      <c r="G571" s="12"/>
      <c r="H571" s="9"/>
      <c r="I571" s="9"/>
    </row>
    <row r="572" spans="1:9" x14ac:dyDescent="0.2">
      <c r="A572" s="9"/>
      <c r="B572" s="12"/>
      <c r="C572" s="9"/>
      <c r="D572" s="12"/>
      <c r="E572" s="12"/>
      <c r="F572" s="12"/>
      <c r="G572" s="12"/>
      <c r="H572" s="9"/>
      <c r="I572" s="9"/>
    </row>
    <row r="573" spans="1:9" x14ac:dyDescent="0.2">
      <c r="A573" s="9"/>
      <c r="B573" s="12"/>
      <c r="C573" s="9"/>
      <c r="D573" s="12"/>
      <c r="E573" s="12"/>
      <c r="F573" s="12"/>
      <c r="G573" s="12"/>
      <c r="H573" s="9"/>
      <c r="I573" s="9"/>
    </row>
    <row r="574" spans="1:9" x14ac:dyDescent="0.2">
      <c r="A574" s="9"/>
      <c r="B574" s="12"/>
      <c r="C574" s="9"/>
      <c r="D574" s="12"/>
      <c r="E574" s="12"/>
      <c r="F574" s="12"/>
      <c r="G574" s="12"/>
      <c r="H574" s="9"/>
      <c r="I574" s="9"/>
    </row>
    <row r="575" spans="1:9" x14ac:dyDescent="0.2">
      <c r="A575" s="9"/>
      <c r="B575" s="12"/>
      <c r="C575" s="9"/>
      <c r="D575" s="12"/>
      <c r="E575" s="12"/>
      <c r="F575" s="12"/>
      <c r="G575" s="12"/>
      <c r="H575" s="9"/>
      <c r="I575" s="9"/>
    </row>
    <row r="576" spans="1:9" x14ac:dyDescent="0.2">
      <c r="A576" s="9"/>
      <c r="B576" s="12"/>
      <c r="C576" s="9"/>
      <c r="D576" s="12"/>
      <c r="E576" s="12"/>
      <c r="F576" s="12"/>
      <c r="G576" s="12"/>
      <c r="H576" s="9"/>
      <c r="I576" s="9"/>
    </row>
    <row r="577" spans="1:9" x14ac:dyDescent="0.2">
      <c r="A577" s="9"/>
      <c r="B577" s="12"/>
      <c r="C577" s="9"/>
      <c r="D577" s="12"/>
      <c r="E577" s="12"/>
      <c r="F577" s="12"/>
      <c r="G577" s="12"/>
      <c r="H577" s="9"/>
      <c r="I577" s="9"/>
    </row>
    <row r="578" spans="1:9" x14ac:dyDescent="0.2">
      <c r="A578" s="9"/>
      <c r="B578" s="12"/>
      <c r="C578" s="9"/>
      <c r="D578" s="12"/>
      <c r="E578" s="12"/>
      <c r="F578" s="12"/>
      <c r="G578" s="12"/>
      <c r="H578" s="9"/>
      <c r="I578" s="9"/>
    </row>
    <row r="579" spans="1:9" x14ac:dyDescent="0.2">
      <c r="A579" s="9"/>
      <c r="B579" s="12"/>
      <c r="C579" s="9"/>
      <c r="D579" s="12"/>
      <c r="E579" s="12"/>
      <c r="F579" s="12"/>
      <c r="G579" s="12"/>
      <c r="H579" s="9"/>
      <c r="I579" s="9"/>
    </row>
    <row r="580" spans="1:9" x14ac:dyDescent="0.2">
      <c r="A580" s="9"/>
      <c r="B580" s="12"/>
      <c r="C580" s="9"/>
      <c r="D580" s="12"/>
      <c r="E580" s="12"/>
      <c r="F580" s="12"/>
      <c r="G580" s="12"/>
      <c r="H580" s="9"/>
      <c r="I580" s="9"/>
    </row>
    <row r="581" spans="1:9" x14ac:dyDescent="0.2">
      <c r="A581" s="9"/>
      <c r="B581" s="12"/>
      <c r="C581" s="9"/>
      <c r="D581" s="12"/>
      <c r="E581" s="12"/>
      <c r="F581" s="12"/>
      <c r="G581" s="12"/>
      <c r="H581" s="9"/>
      <c r="I581" s="9"/>
    </row>
    <row r="582" spans="1:9" x14ac:dyDescent="0.2">
      <c r="A582" s="9"/>
      <c r="B582" s="12"/>
      <c r="C582" s="9"/>
      <c r="D582" s="12"/>
      <c r="E582" s="12"/>
      <c r="F582" s="12"/>
      <c r="G582" s="12"/>
      <c r="H582" s="9"/>
      <c r="I582" s="9"/>
    </row>
    <row r="583" spans="1:9" x14ac:dyDescent="0.2">
      <c r="A583" s="9"/>
      <c r="B583" s="12"/>
      <c r="C583" s="9"/>
      <c r="D583" s="12"/>
      <c r="E583" s="12"/>
      <c r="F583" s="12"/>
      <c r="G583" s="12"/>
      <c r="H583" s="9"/>
      <c r="I583" s="9"/>
    </row>
    <row r="584" spans="1:9" x14ac:dyDescent="0.2">
      <c r="A584" s="9"/>
      <c r="B584" s="12"/>
      <c r="C584" s="9"/>
      <c r="D584" s="12"/>
      <c r="E584" s="12"/>
      <c r="F584" s="12"/>
      <c r="G584" s="12"/>
      <c r="H584" s="9"/>
      <c r="I584" s="9"/>
    </row>
    <row r="585" spans="1:9" x14ac:dyDescent="0.2">
      <c r="A585" s="9"/>
      <c r="B585" s="12"/>
      <c r="C585" s="9"/>
      <c r="D585" s="12"/>
      <c r="E585" s="12"/>
      <c r="F585" s="12"/>
      <c r="G585" s="12"/>
      <c r="H585" s="9"/>
      <c r="I585" s="9"/>
    </row>
    <row r="586" spans="1:9" x14ac:dyDescent="0.2">
      <c r="A586" s="9"/>
      <c r="B586" s="12"/>
      <c r="C586" s="9"/>
      <c r="D586" s="12"/>
      <c r="E586" s="12"/>
      <c r="F586" s="12"/>
      <c r="G586" s="12"/>
      <c r="H586" s="9"/>
      <c r="I586" s="9"/>
    </row>
    <row r="587" spans="1:9" x14ac:dyDescent="0.2">
      <c r="A587" s="9"/>
      <c r="B587" s="12"/>
      <c r="C587" s="9"/>
      <c r="D587" s="12"/>
      <c r="E587" s="12"/>
      <c r="F587" s="12"/>
      <c r="G587" s="12"/>
      <c r="H587" s="9"/>
      <c r="I587" s="9"/>
    </row>
    <row r="588" spans="1:9" x14ac:dyDescent="0.2">
      <c r="A588" s="9"/>
      <c r="B588" s="12"/>
      <c r="C588" s="9"/>
      <c r="D588" s="12"/>
      <c r="E588" s="12"/>
      <c r="F588" s="12"/>
      <c r="G588" s="12"/>
      <c r="H588" s="9"/>
      <c r="I588" s="9"/>
    </row>
    <row r="589" spans="1:9" x14ac:dyDescent="0.2">
      <c r="A589" s="9"/>
      <c r="B589" s="12"/>
      <c r="C589" s="9"/>
      <c r="D589" s="12"/>
      <c r="E589" s="12"/>
      <c r="F589" s="12"/>
      <c r="G589" s="12"/>
      <c r="H589" s="9"/>
      <c r="I589" s="9"/>
    </row>
    <row r="590" spans="1:9" x14ac:dyDescent="0.2">
      <c r="A590" s="9"/>
      <c r="B590" s="12"/>
      <c r="C590" s="9"/>
      <c r="D590" s="12"/>
      <c r="E590" s="12"/>
      <c r="F590" s="12"/>
      <c r="G590" s="12"/>
      <c r="H590" s="9"/>
      <c r="I590" s="9"/>
    </row>
    <row r="591" spans="1:9" x14ac:dyDescent="0.2">
      <c r="A591" s="9"/>
      <c r="B591" s="12"/>
      <c r="C591" s="9"/>
      <c r="D591" s="12"/>
      <c r="E591" s="12"/>
      <c r="F591" s="12"/>
      <c r="G591" s="12"/>
      <c r="H591" s="9"/>
      <c r="I591" s="9"/>
    </row>
    <row r="592" spans="1:9" x14ac:dyDescent="0.2">
      <c r="A592" s="9"/>
      <c r="B592" s="12"/>
      <c r="C592" s="9"/>
      <c r="D592" s="12"/>
      <c r="E592" s="12"/>
      <c r="F592" s="12"/>
      <c r="G592" s="12"/>
      <c r="H592" s="9"/>
      <c r="I592" s="9"/>
    </row>
    <row r="593" spans="1:9" x14ac:dyDescent="0.2">
      <c r="A593" s="9"/>
      <c r="B593" s="12"/>
      <c r="C593" s="9"/>
      <c r="D593" s="12"/>
      <c r="E593" s="12"/>
      <c r="F593" s="12"/>
      <c r="G593" s="12"/>
      <c r="H593" s="9"/>
      <c r="I593" s="9"/>
    </row>
    <row r="594" spans="1:9" x14ac:dyDescent="0.2">
      <c r="A594" s="9"/>
      <c r="B594" s="12"/>
      <c r="C594" s="9"/>
      <c r="D594" s="12"/>
      <c r="E594" s="12"/>
      <c r="F594" s="12"/>
      <c r="G594" s="12"/>
      <c r="H594" s="9"/>
      <c r="I594" s="9"/>
    </row>
    <row r="595" spans="1:9" x14ac:dyDescent="0.2">
      <c r="A595" s="9"/>
      <c r="B595" s="12"/>
      <c r="C595" s="9"/>
      <c r="D595" s="12"/>
      <c r="E595" s="12"/>
      <c r="F595" s="12"/>
      <c r="G595" s="12"/>
      <c r="H595" s="9"/>
      <c r="I595" s="9"/>
    </row>
    <row r="596" spans="1:9" x14ac:dyDescent="0.2">
      <c r="A596" s="9"/>
      <c r="B596" s="12"/>
      <c r="C596" s="9"/>
      <c r="D596" s="12"/>
      <c r="E596" s="12"/>
      <c r="F596" s="12"/>
      <c r="G596" s="12"/>
      <c r="H596" s="9"/>
      <c r="I596" s="9"/>
    </row>
    <row r="597" spans="1:9" x14ac:dyDescent="0.2">
      <c r="A597" s="9"/>
      <c r="B597" s="12"/>
      <c r="C597" s="9"/>
      <c r="D597" s="12"/>
      <c r="E597" s="12"/>
      <c r="F597" s="12"/>
      <c r="G597" s="12"/>
      <c r="H597" s="9"/>
      <c r="I597" s="9"/>
    </row>
    <row r="598" spans="1:9" x14ac:dyDescent="0.2">
      <c r="A598" s="9"/>
      <c r="B598" s="12"/>
      <c r="C598" s="9"/>
      <c r="D598" s="12"/>
      <c r="E598" s="12"/>
      <c r="F598" s="12"/>
      <c r="G598" s="12"/>
      <c r="H598" s="9"/>
      <c r="I598" s="9"/>
    </row>
    <row r="599" spans="1:9" x14ac:dyDescent="0.2">
      <c r="A599" s="9"/>
      <c r="B599" s="12"/>
      <c r="C599" s="9"/>
      <c r="D599" s="12"/>
      <c r="E599" s="12"/>
      <c r="F599" s="12"/>
      <c r="G599" s="12"/>
      <c r="H599" s="9"/>
      <c r="I599" s="9"/>
    </row>
    <row r="600" spans="1:9" x14ac:dyDescent="0.2">
      <c r="A600" s="9"/>
      <c r="B600" s="12"/>
      <c r="C600" s="9"/>
      <c r="D600" s="12"/>
      <c r="E600" s="12"/>
      <c r="F600" s="12"/>
      <c r="G600" s="12"/>
      <c r="H600" s="9"/>
      <c r="I600" s="9"/>
    </row>
    <row r="601" spans="1:9" x14ac:dyDescent="0.2">
      <c r="A601" s="9"/>
      <c r="B601" s="12"/>
      <c r="C601" s="9"/>
      <c r="D601" s="12"/>
      <c r="E601" s="12"/>
      <c r="F601" s="12"/>
      <c r="G601" s="12"/>
      <c r="H601" s="9"/>
      <c r="I601" s="9"/>
    </row>
    <row r="602" spans="1:9" x14ac:dyDescent="0.2">
      <c r="A602" s="9"/>
      <c r="B602" s="12"/>
      <c r="C602" s="9"/>
      <c r="D602" s="12"/>
      <c r="E602" s="12"/>
      <c r="F602" s="12"/>
      <c r="G602" s="12"/>
      <c r="H602" s="9"/>
      <c r="I602" s="9"/>
    </row>
    <row r="603" spans="1:9" x14ac:dyDescent="0.2">
      <c r="A603" s="9"/>
      <c r="B603" s="12"/>
      <c r="C603" s="9"/>
      <c r="D603" s="12"/>
      <c r="E603" s="12"/>
      <c r="F603" s="12"/>
      <c r="G603" s="12"/>
      <c r="H603" s="9"/>
      <c r="I603" s="9"/>
    </row>
    <row r="604" spans="1:9" x14ac:dyDescent="0.2">
      <c r="A604" s="9"/>
      <c r="B604" s="12"/>
      <c r="C604" s="9"/>
      <c r="D604" s="12"/>
      <c r="E604" s="12"/>
      <c r="F604" s="12"/>
      <c r="G604" s="12"/>
      <c r="H604" s="9"/>
      <c r="I604" s="9"/>
    </row>
    <row r="605" spans="1:9" x14ac:dyDescent="0.2">
      <c r="A605" s="9"/>
      <c r="B605" s="12"/>
      <c r="C605" s="9"/>
      <c r="D605" s="12"/>
      <c r="E605" s="12"/>
      <c r="F605" s="12"/>
      <c r="G605" s="12"/>
      <c r="H605" s="9"/>
      <c r="I605" s="9"/>
    </row>
    <row r="606" spans="1:9" x14ac:dyDescent="0.2">
      <c r="A606" s="9"/>
      <c r="B606" s="12"/>
      <c r="C606" s="9"/>
      <c r="D606" s="12"/>
      <c r="E606" s="12"/>
      <c r="F606" s="12"/>
      <c r="G606" s="12"/>
      <c r="H606" s="9"/>
      <c r="I606" s="9"/>
    </row>
    <row r="607" spans="1:9" x14ac:dyDescent="0.2">
      <c r="A607" s="9"/>
      <c r="B607" s="12"/>
      <c r="C607" s="9"/>
      <c r="D607" s="12"/>
      <c r="E607" s="12"/>
      <c r="F607" s="12"/>
      <c r="G607" s="12"/>
      <c r="H607" s="9"/>
      <c r="I607" s="9"/>
    </row>
    <row r="608" spans="1:9" x14ac:dyDescent="0.2">
      <c r="A608" s="9"/>
      <c r="B608" s="12"/>
      <c r="C608" s="9"/>
      <c r="D608" s="12"/>
      <c r="E608" s="12"/>
      <c r="F608" s="12"/>
      <c r="G608" s="12"/>
      <c r="H608" s="9"/>
      <c r="I608" s="9"/>
    </row>
    <row r="609" spans="1:9" x14ac:dyDescent="0.2">
      <c r="A609" s="9"/>
      <c r="B609" s="12"/>
      <c r="C609" s="9"/>
      <c r="D609" s="12"/>
      <c r="E609" s="12"/>
      <c r="F609" s="12"/>
      <c r="G609" s="12"/>
      <c r="H609" s="9"/>
      <c r="I609" s="9"/>
    </row>
    <row r="610" spans="1:9" x14ac:dyDescent="0.2">
      <c r="A610" s="9"/>
      <c r="B610" s="12"/>
      <c r="C610" s="9"/>
      <c r="D610" s="12"/>
      <c r="E610" s="12"/>
      <c r="F610" s="12"/>
      <c r="G610" s="12"/>
      <c r="H610" s="9"/>
      <c r="I610" s="9"/>
    </row>
    <row r="611" spans="1:9" x14ac:dyDescent="0.2">
      <c r="A611" s="9"/>
      <c r="B611" s="12"/>
      <c r="C611" s="9"/>
      <c r="D611" s="12"/>
      <c r="E611" s="12"/>
      <c r="F611" s="12"/>
      <c r="G611" s="12"/>
      <c r="H611" s="9"/>
      <c r="I611" s="9"/>
    </row>
    <row r="612" spans="1:9" x14ac:dyDescent="0.2">
      <c r="A612" s="9"/>
      <c r="B612" s="12"/>
      <c r="C612" s="9"/>
      <c r="D612" s="12"/>
      <c r="E612" s="12"/>
      <c r="F612" s="12"/>
      <c r="G612" s="12"/>
      <c r="H612" s="9"/>
      <c r="I612" s="9"/>
    </row>
    <row r="613" spans="1:9" x14ac:dyDescent="0.2">
      <c r="A613" s="9"/>
      <c r="B613" s="12"/>
      <c r="C613" s="9"/>
      <c r="D613" s="12"/>
      <c r="E613" s="12"/>
      <c r="F613" s="12"/>
      <c r="G613" s="12"/>
      <c r="H613" s="9"/>
      <c r="I613" s="9"/>
    </row>
    <row r="614" spans="1:9" x14ac:dyDescent="0.2">
      <c r="A614" s="9"/>
      <c r="B614" s="12"/>
      <c r="C614" s="9"/>
      <c r="D614" s="12"/>
      <c r="E614" s="12"/>
      <c r="F614" s="12"/>
      <c r="G614" s="12"/>
      <c r="H614" s="9"/>
      <c r="I614" s="9"/>
    </row>
    <row r="615" spans="1:9" x14ac:dyDescent="0.2">
      <c r="A615" s="9"/>
      <c r="B615" s="12"/>
      <c r="C615" s="9"/>
      <c r="D615" s="12"/>
      <c r="E615" s="12"/>
      <c r="F615" s="12"/>
      <c r="G615" s="12"/>
      <c r="H615" s="9"/>
      <c r="I615" s="9"/>
    </row>
    <row r="616" spans="1:9" x14ac:dyDescent="0.2">
      <c r="A616" s="9"/>
      <c r="B616" s="12"/>
      <c r="C616" s="9"/>
      <c r="D616" s="12"/>
      <c r="E616" s="12"/>
      <c r="F616" s="12"/>
      <c r="G616" s="12"/>
      <c r="H616" s="9"/>
      <c r="I616" s="9"/>
    </row>
    <row r="617" spans="1:9" x14ac:dyDescent="0.2">
      <c r="A617" s="9"/>
      <c r="B617" s="12"/>
      <c r="C617" s="9"/>
      <c r="D617" s="12"/>
      <c r="E617" s="12"/>
      <c r="F617" s="12"/>
      <c r="G617" s="12"/>
      <c r="H617" s="9"/>
      <c r="I617" s="9"/>
    </row>
    <row r="618" spans="1:9" x14ac:dyDescent="0.2">
      <c r="A618" s="9"/>
      <c r="B618" s="12"/>
      <c r="C618" s="9"/>
      <c r="D618" s="12"/>
      <c r="E618" s="12"/>
      <c r="F618" s="12"/>
      <c r="G618" s="12"/>
      <c r="H618" s="9"/>
      <c r="I618" s="9"/>
    </row>
    <row r="619" spans="1:9" x14ac:dyDescent="0.2">
      <c r="A619" s="9"/>
      <c r="B619" s="12"/>
      <c r="C619" s="9"/>
      <c r="D619" s="12"/>
      <c r="E619" s="12"/>
      <c r="F619" s="12"/>
      <c r="G619" s="12"/>
      <c r="H619" s="9"/>
      <c r="I619" s="9"/>
    </row>
    <row r="620" spans="1:9" x14ac:dyDescent="0.2">
      <c r="A620" s="9"/>
      <c r="B620" s="12"/>
      <c r="C620" s="9"/>
      <c r="D620" s="12"/>
      <c r="E620" s="12"/>
      <c r="F620" s="12"/>
      <c r="G620" s="12"/>
      <c r="H620" s="9"/>
      <c r="I620" s="9"/>
    </row>
    <row r="621" spans="1:9" x14ac:dyDescent="0.2">
      <c r="A621" s="9"/>
      <c r="B621" s="12"/>
      <c r="C621" s="9"/>
      <c r="D621" s="12"/>
      <c r="E621" s="12"/>
      <c r="F621" s="12"/>
      <c r="G621" s="12"/>
      <c r="H621" s="9"/>
      <c r="I621" s="9"/>
    </row>
    <row r="622" spans="1:9" x14ac:dyDescent="0.2">
      <c r="A622" s="9"/>
      <c r="B622" s="12"/>
      <c r="C622" s="9"/>
      <c r="D622" s="12"/>
      <c r="E622" s="12"/>
      <c r="F622" s="12"/>
      <c r="G622" s="12"/>
      <c r="H622" s="9"/>
      <c r="I622" s="9"/>
    </row>
    <row r="623" spans="1:9" x14ac:dyDescent="0.2">
      <c r="A623" s="9"/>
      <c r="B623" s="12"/>
      <c r="C623" s="9"/>
      <c r="D623" s="12"/>
      <c r="E623" s="12"/>
      <c r="F623" s="12"/>
      <c r="G623" s="12"/>
      <c r="H623" s="9"/>
      <c r="I623" s="9"/>
    </row>
    <row r="624" spans="1:9" x14ac:dyDescent="0.2">
      <c r="A624" s="9"/>
      <c r="B624" s="12"/>
      <c r="C624" s="9"/>
      <c r="D624" s="12"/>
      <c r="E624" s="12"/>
      <c r="F624" s="12"/>
      <c r="G624" s="12"/>
      <c r="H624" s="9"/>
      <c r="I624" s="9"/>
    </row>
    <row r="625" spans="1:9" x14ac:dyDescent="0.2">
      <c r="A625" s="9"/>
      <c r="B625" s="12"/>
      <c r="C625" s="9"/>
      <c r="D625" s="12"/>
      <c r="E625" s="12"/>
      <c r="F625" s="12"/>
      <c r="G625" s="12"/>
      <c r="H625" s="9"/>
      <c r="I625" s="9"/>
    </row>
    <row r="626" spans="1:9" x14ac:dyDescent="0.2">
      <c r="A626" s="9"/>
      <c r="B626" s="12"/>
      <c r="C626" s="9"/>
      <c r="D626" s="12"/>
      <c r="E626" s="12"/>
      <c r="F626" s="12"/>
      <c r="G626" s="12"/>
      <c r="H626" s="9"/>
      <c r="I626" s="9"/>
    </row>
    <row r="627" spans="1:9" x14ac:dyDescent="0.2">
      <c r="A627" s="9"/>
      <c r="B627" s="12"/>
      <c r="C627" s="9"/>
      <c r="D627" s="12"/>
      <c r="E627" s="12"/>
      <c r="F627" s="12"/>
      <c r="G627" s="12"/>
      <c r="H627" s="9"/>
      <c r="I627" s="9"/>
    </row>
    <row r="628" spans="1:9" x14ac:dyDescent="0.2">
      <c r="A628" s="9"/>
      <c r="B628" s="12"/>
      <c r="C628" s="9"/>
      <c r="D628" s="12"/>
      <c r="E628" s="12"/>
      <c r="F628" s="12"/>
      <c r="G628" s="12"/>
      <c r="H628" s="9"/>
      <c r="I628" s="9"/>
    </row>
    <row r="629" spans="1:9" x14ac:dyDescent="0.2">
      <c r="A629" s="9"/>
      <c r="B629" s="12"/>
      <c r="C629" s="9"/>
      <c r="D629" s="12"/>
      <c r="E629" s="12"/>
      <c r="F629" s="12"/>
      <c r="G629" s="12"/>
      <c r="H629" s="9"/>
      <c r="I629" s="9"/>
    </row>
    <row r="630" spans="1:9" x14ac:dyDescent="0.2">
      <c r="A630" s="9"/>
      <c r="B630" s="12"/>
      <c r="C630" s="9"/>
      <c r="D630" s="12"/>
      <c r="E630" s="12"/>
      <c r="F630" s="12"/>
      <c r="G630" s="12"/>
      <c r="H630" s="9"/>
      <c r="I630" s="9"/>
    </row>
    <row r="631" spans="1:9" x14ac:dyDescent="0.2">
      <c r="A631" s="9"/>
      <c r="B631" s="12"/>
      <c r="C631" s="9"/>
      <c r="D631" s="12"/>
      <c r="E631" s="12"/>
      <c r="F631" s="12"/>
      <c r="G631" s="12"/>
      <c r="H631" s="9"/>
      <c r="I631" s="9"/>
    </row>
    <row r="632" spans="1:9" x14ac:dyDescent="0.2">
      <c r="A632" s="9"/>
      <c r="B632" s="12"/>
      <c r="C632" s="9"/>
      <c r="D632" s="12"/>
      <c r="E632" s="12"/>
      <c r="F632" s="12"/>
      <c r="G632" s="12"/>
      <c r="H632" s="9"/>
      <c r="I632" s="9"/>
    </row>
    <row r="633" spans="1:9" x14ac:dyDescent="0.2">
      <c r="A633" s="9"/>
      <c r="B633" s="12"/>
      <c r="C633" s="9"/>
      <c r="D633" s="12"/>
      <c r="E633" s="12"/>
      <c r="F633" s="12"/>
      <c r="G633" s="12"/>
      <c r="H633" s="9"/>
      <c r="I633" s="9"/>
    </row>
    <row r="634" spans="1:9" x14ac:dyDescent="0.2">
      <c r="A634" s="9"/>
      <c r="B634" s="12"/>
      <c r="C634" s="9"/>
      <c r="D634" s="12"/>
      <c r="E634" s="12"/>
      <c r="F634" s="12"/>
      <c r="G634" s="12"/>
      <c r="H634" s="9"/>
      <c r="I634" s="9"/>
    </row>
    <row r="635" spans="1:9" x14ac:dyDescent="0.2">
      <c r="A635" s="9"/>
      <c r="B635" s="12"/>
      <c r="C635" s="9"/>
      <c r="D635" s="12"/>
      <c r="E635" s="12"/>
      <c r="F635" s="12"/>
      <c r="G635" s="12"/>
      <c r="H635" s="9"/>
      <c r="I635" s="9"/>
    </row>
    <row r="636" spans="1:9" x14ac:dyDescent="0.2">
      <c r="A636" s="9"/>
      <c r="B636" s="12"/>
      <c r="C636" s="9"/>
      <c r="D636" s="12"/>
      <c r="E636" s="12"/>
      <c r="F636" s="12"/>
      <c r="G636" s="12"/>
      <c r="H636" s="9"/>
      <c r="I636" s="9"/>
    </row>
    <row r="637" spans="1:9" x14ac:dyDescent="0.2">
      <c r="A637" s="9"/>
      <c r="B637" s="12"/>
      <c r="C637" s="9"/>
      <c r="D637" s="12"/>
      <c r="E637" s="12"/>
      <c r="F637" s="12"/>
      <c r="G637" s="12"/>
      <c r="H637" s="9"/>
      <c r="I637" s="9"/>
    </row>
    <row r="638" spans="1:9" x14ac:dyDescent="0.2">
      <c r="A638" s="9"/>
      <c r="B638" s="12"/>
      <c r="C638" s="9"/>
      <c r="D638" s="12"/>
      <c r="E638" s="12"/>
      <c r="F638" s="12"/>
      <c r="G638" s="12"/>
      <c r="H638" s="9"/>
      <c r="I638" s="9"/>
    </row>
    <row r="639" spans="1:9" x14ac:dyDescent="0.2">
      <c r="A639" s="9"/>
      <c r="B639" s="12"/>
      <c r="C639" s="9"/>
      <c r="D639" s="12"/>
      <c r="E639" s="12"/>
      <c r="F639" s="12"/>
      <c r="G639" s="12"/>
      <c r="H639" s="9"/>
      <c r="I639" s="9"/>
    </row>
    <row r="640" spans="1:9" x14ac:dyDescent="0.2">
      <c r="A640" s="9"/>
      <c r="B640" s="12"/>
      <c r="C640" s="9"/>
      <c r="D640" s="12"/>
      <c r="E640" s="12"/>
      <c r="F640" s="12"/>
      <c r="G640" s="12"/>
      <c r="H640" s="9"/>
      <c r="I640" s="9"/>
    </row>
    <row r="641" spans="1:9" x14ac:dyDescent="0.2">
      <c r="A641" s="9"/>
      <c r="B641" s="12"/>
      <c r="C641" s="9"/>
      <c r="D641" s="12"/>
      <c r="E641" s="12"/>
      <c r="F641" s="12"/>
      <c r="G641" s="12"/>
      <c r="H641" s="9"/>
      <c r="I641" s="9"/>
    </row>
    <row r="642" spans="1:9" x14ac:dyDescent="0.2">
      <c r="A642" s="9"/>
      <c r="B642" s="12"/>
      <c r="C642" s="9"/>
      <c r="D642" s="12"/>
      <c r="E642" s="12"/>
      <c r="F642" s="12"/>
      <c r="G642" s="12"/>
      <c r="H642" s="9"/>
      <c r="I642" s="9"/>
    </row>
    <row r="643" spans="1:9" x14ac:dyDescent="0.2">
      <c r="A643" s="9"/>
      <c r="B643" s="12"/>
      <c r="C643" s="9"/>
      <c r="D643" s="12"/>
      <c r="E643" s="12"/>
      <c r="F643" s="12"/>
      <c r="G643" s="12"/>
      <c r="H643" s="9"/>
      <c r="I643" s="9"/>
    </row>
    <row r="644" spans="1:9" x14ac:dyDescent="0.2">
      <c r="A644" s="9"/>
      <c r="B644" s="12"/>
      <c r="C644" s="9"/>
      <c r="D644" s="12"/>
      <c r="E644" s="12"/>
      <c r="F644" s="12"/>
      <c r="G644" s="12"/>
      <c r="H644" s="9"/>
      <c r="I644" s="9"/>
    </row>
    <row r="645" spans="1:9" x14ac:dyDescent="0.2">
      <c r="A645" s="9"/>
      <c r="B645" s="12"/>
      <c r="C645" s="9"/>
      <c r="D645" s="12"/>
      <c r="E645" s="12"/>
      <c r="F645" s="12"/>
      <c r="G645" s="12"/>
      <c r="H645" s="9"/>
      <c r="I645" s="9"/>
    </row>
    <row r="646" spans="1:9" x14ac:dyDescent="0.2">
      <c r="A646" s="9"/>
      <c r="B646" s="12"/>
      <c r="C646" s="9"/>
      <c r="D646" s="12"/>
      <c r="E646" s="12"/>
      <c r="F646" s="12"/>
      <c r="G646" s="12"/>
      <c r="H646" s="9"/>
      <c r="I646" s="9"/>
    </row>
    <row r="647" spans="1:9" x14ac:dyDescent="0.2">
      <c r="A647" s="9"/>
      <c r="B647" s="12"/>
      <c r="C647" s="9"/>
      <c r="D647" s="12"/>
      <c r="E647" s="12"/>
      <c r="F647" s="12"/>
      <c r="G647" s="12"/>
      <c r="H647" s="9"/>
      <c r="I647" s="9"/>
    </row>
    <row r="648" spans="1:9" x14ac:dyDescent="0.2">
      <c r="A648" s="9"/>
      <c r="B648" s="12"/>
      <c r="C648" s="9"/>
      <c r="D648" s="12"/>
      <c r="E648" s="12"/>
      <c r="F648" s="12"/>
      <c r="G648" s="12"/>
      <c r="H648" s="9"/>
      <c r="I648" s="9"/>
    </row>
    <row r="649" spans="1:9" x14ac:dyDescent="0.2">
      <c r="A649" s="9"/>
      <c r="B649" s="12"/>
      <c r="C649" s="9"/>
      <c r="D649" s="12"/>
      <c r="E649" s="12"/>
      <c r="F649" s="12"/>
      <c r="G649" s="12"/>
      <c r="H649" s="9"/>
      <c r="I649" s="9"/>
    </row>
    <row r="650" spans="1:9" x14ac:dyDescent="0.2">
      <c r="A650" s="9"/>
      <c r="B650" s="12"/>
      <c r="C650" s="9"/>
      <c r="D650" s="12"/>
      <c r="E650" s="12"/>
      <c r="F650" s="12"/>
      <c r="G650" s="12"/>
      <c r="H650" s="9"/>
      <c r="I650" s="9"/>
    </row>
    <row r="651" spans="1:9" x14ac:dyDescent="0.2">
      <c r="A651" s="9"/>
      <c r="B651" s="12"/>
      <c r="C651" s="9"/>
      <c r="D651" s="12"/>
      <c r="E651" s="12"/>
      <c r="F651" s="12"/>
      <c r="G651" s="12"/>
      <c r="H651" s="9"/>
      <c r="I651" s="9"/>
    </row>
    <row r="652" spans="1:9" x14ac:dyDescent="0.2">
      <c r="A652" s="9"/>
      <c r="B652" s="12"/>
      <c r="C652" s="9"/>
      <c r="D652" s="12"/>
      <c r="E652" s="12"/>
      <c r="F652" s="12"/>
      <c r="G652" s="12"/>
      <c r="H652" s="9"/>
      <c r="I652" s="9"/>
    </row>
    <row r="653" spans="1:9" x14ac:dyDescent="0.2">
      <c r="A653" s="9"/>
      <c r="B653" s="12"/>
      <c r="C653" s="9"/>
      <c r="D653" s="12"/>
      <c r="E653" s="12"/>
      <c r="F653" s="12"/>
      <c r="G653" s="12"/>
      <c r="H653" s="9"/>
      <c r="I653" s="9"/>
    </row>
    <row r="654" spans="1:9" x14ac:dyDescent="0.2">
      <c r="A654" s="9"/>
      <c r="B654" s="12"/>
      <c r="C654" s="9"/>
      <c r="D654" s="12"/>
      <c r="E654" s="12"/>
      <c r="F654" s="12"/>
      <c r="G654" s="12"/>
      <c r="H654" s="9"/>
      <c r="I654" s="9"/>
    </row>
    <row r="655" spans="1:9" x14ac:dyDescent="0.2">
      <c r="A655" s="9"/>
      <c r="B655" s="12"/>
      <c r="C655" s="9"/>
      <c r="D655" s="12"/>
      <c r="E655" s="12"/>
      <c r="F655" s="12"/>
      <c r="G655" s="12"/>
      <c r="H655" s="9"/>
      <c r="I655" s="9"/>
    </row>
    <row r="656" spans="1:9" x14ac:dyDescent="0.2">
      <c r="A656" s="9"/>
      <c r="B656" s="12"/>
      <c r="C656" s="9"/>
      <c r="D656" s="12"/>
      <c r="E656" s="12"/>
      <c r="F656" s="12"/>
      <c r="G656" s="12"/>
      <c r="H656" s="9"/>
      <c r="I656" s="9"/>
    </row>
    <row r="657" spans="1:9" x14ac:dyDescent="0.2">
      <c r="A657" s="9"/>
      <c r="B657" s="12"/>
      <c r="C657" s="9"/>
      <c r="D657" s="12"/>
      <c r="E657" s="12"/>
      <c r="F657" s="12"/>
      <c r="G657" s="12"/>
      <c r="H657" s="9"/>
      <c r="I657" s="9"/>
    </row>
    <row r="658" spans="1:9" x14ac:dyDescent="0.2">
      <c r="A658" s="9"/>
      <c r="B658" s="12"/>
      <c r="C658" s="9"/>
      <c r="D658" s="12"/>
      <c r="E658" s="12"/>
      <c r="F658" s="12"/>
      <c r="G658" s="12"/>
      <c r="H658" s="9"/>
      <c r="I658" s="9"/>
    </row>
    <row r="659" spans="1:9" x14ac:dyDescent="0.2">
      <c r="A659" s="9"/>
      <c r="B659" s="12"/>
      <c r="C659" s="9"/>
      <c r="D659" s="12"/>
      <c r="E659" s="12"/>
      <c r="F659" s="12"/>
      <c r="G659" s="12"/>
      <c r="H659" s="9"/>
      <c r="I659" s="9"/>
    </row>
    <row r="660" spans="1:9" x14ac:dyDescent="0.2">
      <c r="A660" s="9"/>
      <c r="B660" s="12"/>
      <c r="C660" s="9"/>
      <c r="D660" s="12"/>
      <c r="E660" s="12"/>
      <c r="F660" s="12"/>
      <c r="G660" s="12"/>
      <c r="H660" s="9"/>
      <c r="I660" s="9"/>
    </row>
    <row r="661" spans="1:9" x14ac:dyDescent="0.2">
      <c r="A661" s="9"/>
      <c r="B661" s="12"/>
      <c r="C661" s="9"/>
      <c r="D661" s="12"/>
      <c r="E661" s="12"/>
      <c r="F661" s="12"/>
      <c r="G661" s="12"/>
      <c r="H661" s="9"/>
      <c r="I661" s="9"/>
    </row>
    <row r="662" spans="1:9" x14ac:dyDescent="0.2">
      <c r="A662" s="9"/>
      <c r="B662" s="12"/>
      <c r="C662" s="9"/>
      <c r="D662" s="12"/>
      <c r="E662" s="12"/>
      <c r="F662" s="12"/>
      <c r="G662" s="12"/>
      <c r="H662" s="9"/>
      <c r="I662" s="9"/>
    </row>
    <row r="663" spans="1:9" x14ac:dyDescent="0.2">
      <c r="A663" s="9"/>
      <c r="B663" s="12"/>
      <c r="C663" s="9"/>
      <c r="D663" s="12"/>
      <c r="E663" s="12"/>
      <c r="F663" s="12"/>
      <c r="G663" s="12"/>
      <c r="H663" s="9"/>
      <c r="I663" s="9"/>
    </row>
    <row r="664" spans="1:9" x14ac:dyDescent="0.2">
      <c r="A664" s="9"/>
      <c r="B664" s="12"/>
      <c r="C664" s="9"/>
      <c r="D664" s="12"/>
      <c r="E664" s="12"/>
      <c r="F664" s="12"/>
      <c r="G664" s="12"/>
      <c r="H664" s="9"/>
      <c r="I664" s="9"/>
    </row>
    <row r="665" spans="1:9" x14ac:dyDescent="0.2">
      <c r="A665" s="9"/>
      <c r="B665" s="12"/>
      <c r="C665" s="9"/>
      <c r="D665" s="12"/>
      <c r="E665" s="12"/>
      <c r="F665" s="12"/>
      <c r="G665" s="12"/>
      <c r="H665" s="9"/>
      <c r="I665" s="9"/>
    </row>
    <row r="666" spans="1:9" x14ac:dyDescent="0.2">
      <c r="A666" s="9"/>
      <c r="B666" s="12"/>
      <c r="C666" s="9"/>
      <c r="D666" s="12"/>
      <c r="E666" s="12"/>
      <c r="F666" s="12"/>
      <c r="G666" s="12"/>
      <c r="H666" s="9"/>
      <c r="I666" s="9"/>
    </row>
    <row r="667" spans="1:9" x14ac:dyDescent="0.2">
      <c r="A667" s="9"/>
      <c r="B667" s="12"/>
      <c r="C667" s="9"/>
      <c r="D667" s="12"/>
      <c r="E667" s="12"/>
      <c r="F667" s="12"/>
      <c r="G667" s="12"/>
      <c r="H667" s="9"/>
      <c r="I667" s="9"/>
    </row>
    <row r="668" spans="1:9" x14ac:dyDescent="0.2">
      <c r="A668" s="9"/>
      <c r="B668" s="12"/>
      <c r="C668" s="9"/>
      <c r="D668" s="12"/>
      <c r="E668" s="12"/>
      <c r="F668" s="12"/>
      <c r="G668" s="12"/>
      <c r="H668" s="9"/>
      <c r="I668" s="9"/>
    </row>
    <row r="669" spans="1:9" x14ac:dyDescent="0.2">
      <c r="A669" s="9"/>
      <c r="B669" s="12"/>
      <c r="C669" s="9"/>
      <c r="D669" s="12"/>
      <c r="E669" s="12"/>
      <c r="F669" s="12"/>
      <c r="G669" s="12"/>
      <c r="H669" s="9"/>
      <c r="I669" s="9"/>
    </row>
    <row r="670" spans="1:9" x14ac:dyDescent="0.2">
      <c r="A670" s="9"/>
      <c r="B670" s="12"/>
      <c r="C670" s="9"/>
      <c r="D670" s="12"/>
      <c r="E670" s="12"/>
      <c r="F670" s="12"/>
      <c r="G670" s="12"/>
      <c r="H670" s="9"/>
      <c r="I670" s="9"/>
    </row>
    <row r="671" spans="1:9" x14ac:dyDescent="0.2">
      <c r="A671" s="9"/>
      <c r="B671" s="12"/>
      <c r="C671" s="9"/>
      <c r="D671" s="12"/>
      <c r="E671" s="12"/>
      <c r="F671" s="12"/>
      <c r="G671" s="12"/>
      <c r="H671" s="9"/>
      <c r="I671" s="9"/>
    </row>
    <row r="672" spans="1:9" x14ac:dyDescent="0.2">
      <c r="A672" s="9"/>
      <c r="B672" s="12"/>
      <c r="C672" s="9"/>
      <c r="D672" s="12"/>
      <c r="E672" s="12"/>
      <c r="F672" s="12"/>
      <c r="G672" s="12"/>
      <c r="H672" s="9"/>
      <c r="I672" s="9"/>
    </row>
    <row r="673" spans="1:9" x14ac:dyDescent="0.2">
      <c r="A673" s="9"/>
      <c r="B673" s="12"/>
      <c r="C673" s="9"/>
      <c r="D673" s="12"/>
      <c r="E673" s="12"/>
      <c r="F673" s="12"/>
      <c r="G673" s="12"/>
      <c r="H673" s="9"/>
      <c r="I673" s="9"/>
    </row>
    <row r="674" spans="1:9" x14ac:dyDescent="0.2">
      <c r="A674" s="9"/>
      <c r="B674" s="12"/>
      <c r="C674" s="9"/>
      <c r="D674" s="12"/>
      <c r="E674" s="12"/>
      <c r="F674" s="12"/>
      <c r="G674" s="12"/>
      <c r="H674" s="9"/>
      <c r="I674" s="9"/>
    </row>
    <row r="675" spans="1:9" x14ac:dyDescent="0.2">
      <c r="A675" s="9"/>
      <c r="B675" s="12"/>
      <c r="C675" s="9"/>
      <c r="D675" s="12"/>
      <c r="E675" s="12"/>
      <c r="F675" s="12"/>
      <c r="G675" s="12"/>
      <c r="H675" s="9"/>
      <c r="I675" s="9"/>
    </row>
    <row r="676" spans="1:9" x14ac:dyDescent="0.2">
      <c r="A676" s="9"/>
      <c r="B676" s="12"/>
      <c r="C676" s="9"/>
      <c r="D676" s="12"/>
      <c r="E676" s="12"/>
      <c r="F676" s="12"/>
      <c r="G676" s="12"/>
      <c r="H676" s="9"/>
      <c r="I676" s="9"/>
    </row>
    <row r="677" spans="1:9" x14ac:dyDescent="0.2">
      <c r="A677" s="9"/>
      <c r="B677" s="12"/>
      <c r="C677" s="9"/>
      <c r="D677" s="12"/>
      <c r="E677" s="12"/>
      <c r="F677" s="12"/>
      <c r="G677" s="12"/>
      <c r="H677" s="9"/>
      <c r="I677" s="9"/>
    </row>
    <row r="678" spans="1:9" x14ac:dyDescent="0.2">
      <c r="A678" s="9"/>
      <c r="B678" s="12"/>
      <c r="C678" s="9"/>
      <c r="D678" s="12"/>
      <c r="E678" s="12"/>
      <c r="F678" s="12"/>
      <c r="G678" s="12"/>
      <c r="H678" s="9"/>
      <c r="I678" s="9"/>
    </row>
    <row r="679" spans="1:9" x14ac:dyDescent="0.2">
      <c r="A679" s="9"/>
      <c r="B679" s="12"/>
      <c r="C679" s="9"/>
      <c r="D679" s="12"/>
      <c r="E679" s="12"/>
      <c r="F679" s="12"/>
      <c r="G679" s="12"/>
      <c r="H679" s="9"/>
      <c r="I679" s="9"/>
    </row>
    <row r="680" spans="1:9" x14ac:dyDescent="0.2">
      <c r="A680" s="9"/>
      <c r="B680" s="12"/>
      <c r="C680" s="9"/>
      <c r="D680" s="12"/>
      <c r="E680" s="12"/>
      <c r="F680" s="12"/>
      <c r="G680" s="12"/>
      <c r="H680" s="9"/>
      <c r="I680" s="9"/>
    </row>
    <row r="681" spans="1:9" x14ac:dyDescent="0.2">
      <c r="A681" s="9"/>
      <c r="B681" s="12"/>
      <c r="C681" s="9"/>
      <c r="D681" s="12"/>
      <c r="E681" s="12"/>
      <c r="F681" s="12"/>
      <c r="G681" s="12"/>
      <c r="H681" s="9"/>
      <c r="I681" s="9"/>
    </row>
    <row r="682" spans="1:9" x14ac:dyDescent="0.2">
      <c r="A682" s="9"/>
      <c r="B682" s="12"/>
      <c r="C682" s="9"/>
      <c r="D682" s="12"/>
      <c r="E682" s="12"/>
      <c r="F682" s="12"/>
      <c r="G682" s="12"/>
      <c r="H682" s="9"/>
      <c r="I682" s="9"/>
    </row>
    <row r="683" spans="1:9" x14ac:dyDescent="0.2">
      <c r="A683" s="9"/>
      <c r="B683" s="12"/>
      <c r="C683" s="9"/>
      <c r="D683" s="12"/>
      <c r="E683" s="12"/>
      <c r="F683" s="12"/>
      <c r="G683" s="12"/>
      <c r="H683" s="9"/>
      <c r="I683" s="9"/>
    </row>
    <row r="684" spans="1:9" x14ac:dyDescent="0.2">
      <c r="A684" s="9"/>
      <c r="B684" s="12"/>
      <c r="C684" s="9"/>
      <c r="D684" s="12"/>
      <c r="E684" s="12"/>
      <c r="F684" s="12"/>
      <c r="G684" s="12"/>
      <c r="H684" s="9"/>
      <c r="I684" s="9"/>
    </row>
    <row r="685" spans="1:9" x14ac:dyDescent="0.2">
      <c r="A685" s="9"/>
      <c r="B685" s="12"/>
      <c r="C685" s="9"/>
      <c r="D685" s="12"/>
      <c r="E685" s="12"/>
      <c r="F685" s="12"/>
      <c r="G685" s="12"/>
      <c r="H685" s="9"/>
      <c r="I685" s="9"/>
    </row>
    <row r="686" spans="1:9" x14ac:dyDescent="0.2">
      <c r="A686" s="9"/>
      <c r="B686" s="12"/>
      <c r="C686" s="9"/>
      <c r="D686" s="12"/>
      <c r="E686" s="12"/>
      <c r="F686" s="12"/>
      <c r="G686" s="12"/>
      <c r="H686" s="9"/>
      <c r="I686" s="9"/>
    </row>
    <row r="687" spans="1:9" x14ac:dyDescent="0.2">
      <c r="A687" s="9"/>
      <c r="B687" s="12"/>
      <c r="C687" s="9"/>
      <c r="D687" s="12"/>
      <c r="E687" s="12"/>
      <c r="F687" s="12"/>
      <c r="G687" s="12"/>
      <c r="H687" s="9"/>
      <c r="I687" s="9"/>
    </row>
    <row r="688" spans="1:9" x14ac:dyDescent="0.2">
      <c r="A688" s="9"/>
      <c r="B688" s="12"/>
      <c r="C688" s="9"/>
      <c r="D688" s="12"/>
      <c r="E688" s="12"/>
      <c r="F688" s="12"/>
      <c r="G688" s="12"/>
      <c r="H688" s="9"/>
      <c r="I688" s="9"/>
    </row>
    <row r="689" spans="1:9" x14ac:dyDescent="0.2">
      <c r="A689" s="9"/>
      <c r="B689" s="12"/>
      <c r="C689" s="9"/>
      <c r="D689" s="12"/>
      <c r="E689" s="12"/>
      <c r="F689" s="12"/>
      <c r="G689" s="12"/>
      <c r="H689" s="9"/>
      <c r="I689" s="9"/>
    </row>
    <row r="690" spans="1:9" x14ac:dyDescent="0.2">
      <c r="A690" s="9"/>
      <c r="B690" s="12"/>
      <c r="C690" s="9"/>
      <c r="D690" s="12"/>
      <c r="E690" s="12"/>
      <c r="F690" s="12"/>
      <c r="G690" s="12"/>
      <c r="H690" s="9"/>
      <c r="I690" s="9"/>
    </row>
    <row r="691" spans="1:9" x14ac:dyDescent="0.2">
      <c r="A691" s="9"/>
      <c r="B691" s="12"/>
      <c r="C691" s="9"/>
      <c r="D691" s="12"/>
      <c r="E691" s="12"/>
      <c r="F691" s="12"/>
      <c r="G691" s="12"/>
      <c r="H691" s="9"/>
      <c r="I691" s="9"/>
    </row>
    <row r="692" spans="1:9" x14ac:dyDescent="0.2">
      <c r="A692" s="9"/>
      <c r="B692" s="12"/>
      <c r="C692" s="9"/>
      <c r="D692" s="12"/>
      <c r="E692" s="12"/>
      <c r="F692" s="12"/>
      <c r="G692" s="12"/>
      <c r="H692" s="9"/>
      <c r="I692" s="9"/>
    </row>
    <row r="693" spans="1:9" x14ac:dyDescent="0.2">
      <c r="A693" s="9"/>
      <c r="B693" s="12"/>
      <c r="C693" s="9"/>
      <c r="D693" s="12"/>
      <c r="E693" s="12"/>
      <c r="F693" s="12"/>
      <c r="G693" s="12"/>
      <c r="H693" s="9"/>
      <c r="I693" s="9"/>
    </row>
    <row r="694" spans="1:9" x14ac:dyDescent="0.2">
      <c r="A694" s="9"/>
      <c r="B694" s="12"/>
      <c r="C694" s="9"/>
      <c r="D694" s="12"/>
      <c r="E694" s="12"/>
      <c r="F694" s="12"/>
      <c r="G694" s="12"/>
      <c r="H694" s="9"/>
      <c r="I694" s="9"/>
    </row>
    <row r="695" spans="1:9" x14ac:dyDescent="0.2">
      <c r="A695" s="9"/>
      <c r="B695" s="12"/>
      <c r="C695" s="9"/>
      <c r="D695" s="12"/>
      <c r="E695" s="12"/>
      <c r="F695" s="12"/>
      <c r="G695" s="12"/>
      <c r="H695" s="9"/>
      <c r="I695" s="9"/>
    </row>
    <row r="696" spans="1:9" x14ac:dyDescent="0.2">
      <c r="A696" s="9"/>
      <c r="B696" s="12"/>
      <c r="C696" s="9"/>
      <c r="D696" s="12"/>
      <c r="E696" s="12"/>
      <c r="F696" s="12"/>
      <c r="G696" s="12"/>
      <c r="H696" s="9"/>
      <c r="I696" s="9"/>
    </row>
    <row r="697" spans="1:9" x14ac:dyDescent="0.2">
      <c r="A697" s="9"/>
      <c r="B697" s="12"/>
      <c r="C697" s="9"/>
      <c r="D697" s="12"/>
      <c r="E697" s="12"/>
      <c r="F697" s="12"/>
      <c r="G697" s="12"/>
      <c r="H697" s="9"/>
      <c r="I697" s="9"/>
    </row>
    <row r="698" spans="1:9" x14ac:dyDescent="0.2">
      <c r="A698" s="9"/>
      <c r="B698" s="12"/>
      <c r="C698" s="9"/>
      <c r="D698" s="12"/>
      <c r="E698" s="12"/>
      <c r="F698" s="12"/>
      <c r="G698" s="12"/>
      <c r="H698" s="9"/>
      <c r="I698" s="9"/>
    </row>
    <row r="699" spans="1:9" x14ac:dyDescent="0.2">
      <c r="A699" s="9"/>
      <c r="B699" s="12"/>
      <c r="C699" s="9"/>
      <c r="D699" s="12"/>
      <c r="E699" s="12"/>
      <c r="F699" s="12"/>
      <c r="G699" s="12"/>
      <c r="H699" s="9"/>
      <c r="I699" s="9"/>
    </row>
    <row r="700" spans="1:9" x14ac:dyDescent="0.2">
      <c r="A700" s="9"/>
      <c r="B700" s="12"/>
      <c r="C700" s="9"/>
      <c r="D700" s="12"/>
      <c r="E700" s="12"/>
      <c r="F700" s="12"/>
      <c r="G700" s="12"/>
      <c r="H700" s="9"/>
      <c r="I700" s="9"/>
    </row>
    <row r="701" spans="1:9" x14ac:dyDescent="0.2">
      <c r="A701" s="9"/>
      <c r="B701" s="12"/>
      <c r="C701" s="9"/>
      <c r="D701" s="12"/>
      <c r="E701" s="12"/>
      <c r="F701" s="12"/>
      <c r="G701" s="12"/>
      <c r="H701" s="9"/>
      <c r="I701" s="9"/>
    </row>
    <row r="702" spans="1:9" x14ac:dyDescent="0.2">
      <c r="A702" s="9"/>
      <c r="B702" s="12"/>
      <c r="C702" s="9"/>
      <c r="D702" s="12"/>
      <c r="E702" s="12"/>
      <c r="F702" s="12"/>
      <c r="G702" s="12"/>
      <c r="H702" s="9"/>
      <c r="I702" s="9"/>
    </row>
    <row r="703" spans="1:9" x14ac:dyDescent="0.2">
      <c r="A703" s="9"/>
      <c r="B703" s="12"/>
      <c r="C703" s="9"/>
      <c r="D703" s="12"/>
      <c r="E703" s="12"/>
      <c r="F703" s="12"/>
      <c r="G703" s="12"/>
      <c r="H703" s="9"/>
      <c r="I703" s="9"/>
    </row>
    <row r="704" spans="1:9" x14ac:dyDescent="0.2">
      <c r="A704" s="9"/>
      <c r="B704" s="12"/>
      <c r="C704" s="9"/>
      <c r="D704" s="12"/>
      <c r="E704" s="12"/>
      <c r="F704" s="12"/>
      <c r="G704" s="12"/>
      <c r="H704" s="9"/>
      <c r="I704" s="9"/>
    </row>
    <row r="705" spans="1:9" x14ac:dyDescent="0.2">
      <c r="A705" s="9"/>
      <c r="B705" s="12"/>
      <c r="C705" s="9"/>
      <c r="D705" s="12"/>
      <c r="E705" s="12"/>
      <c r="F705" s="12"/>
      <c r="G705" s="12"/>
      <c r="H705" s="9"/>
      <c r="I705" s="9"/>
    </row>
    <row r="706" spans="1:9" x14ac:dyDescent="0.2">
      <c r="A706" s="9"/>
      <c r="B706" s="12"/>
      <c r="C706" s="9"/>
      <c r="D706" s="12"/>
      <c r="E706" s="12"/>
      <c r="F706" s="12"/>
      <c r="G706" s="12"/>
      <c r="H706" s="9"/>
      <c r="I706" s="9"/>
    </row>
    <row r="707" spans="1:9" x14ac:dyDescent="0.2">
      <c r="A707" s="9"/>
      <c r="B707" s="12"/>
      <c r="C707" s="9"/>
      <c r="D707" s="12"/>
      <c r="E707" s="12"/>
      <c r="F707" s="12"/>
      <c r="G707" s="12"/>
      <c r="H707" s="9"/>
      <c r="I707" s="9"/>
    </row>
    <row r="708" spans="1:9" x14ac:dyDescent="0.2">
      <c r="A708" s="9"/>
      <c r="B708" s="12"/>
      <c r="C708" s="9"/>
      <c r="D708" s="12"/>
      <c r="E708" s="12"/>
      <c r="F708" s="12"/>
      <c r="G708" s="12"/>
      <c r="H708" s="9"/>
      <c r="I708" s="9"/>
    </row>
  </sheetData>
  <autoFilter ref="A1:I1" xr:uid="{1C25AA86-C164-4D56-972F-B1BD407D1FFB}"/>
  <sortState ref="A3:I346">
    <sortCondition ref="B3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653BA-0E41-4D4D-A527-2C4DE25BBEF0}">
  <dimension ref="A1:J709"/>
  <sheetViews>
    <sheetView topLeftCell="G1" zoomScale="151" zoomScaleNormal="151" workbookViewId="0">
      <pane ySplit="1" topLeftCell="A343" activePane="bottomLeft" state="frozen"/>
      <selection pane="bottomLeft" activeCell="H346" sqref="H3:H346"/>
    </sheetView>
  </sheetViews>
  <sheetFormatPr baseColWidth="10" defaultColWidth="11.5" defaultRowHeight="15" x14ac:dyDescent="0.2"/>
  <cols>
    <col min="1" max="1" width="11.5" style="10" customWidth="1"/>
    <col min="2" max="2" width="10" style="11" customWidth="1"/>
    <col min="3" max="3" width="19.33203125" style="10" customWidth="1"/>
    <col min="4" max="4" width="21.6640625" style="11" customWidth="1"/>
    <col min="5" max="5" width="23.5" style="11" customWidth="1"/>
    <col min="6" max="6" width="25" style="11" customWidth="1"/>
    <col min="7" max="7" width="50.33203125" style="11" customWidth="1"/>
    <col min="8" max="8" width="56.5" style="11" customWidth="1"/>
    <col min="9" max="10" width="11.5" style="10"/>
    <col min="11" max="16384" width="11.5" style="11"/>
  </cols>
  <sheetData>
    <row r="1" spans="1:10" ht="49.5" customHeight="1" thickBot="1" x14ac:dyDescent="0.25">
      <c r="A1" s="1" t="s">
        <v>1</v>
      </c>
      <c r="B1" s="2" t="s">
        <v>0</v>
      </c>
      <c r="C1" s="7" t="s">
        <v>203</v>
      </c>
      <c r="D1" s="4" t="s">
        <v>38</v>
      </c>
      <c r="E1" s="6" t="s">
        <v>91</v>
      </c>
      <c r="F1" s="5" t="s">
        <v>90</v>
      </c>
      <c r="G1" s="3" t="s">
        <v>2</v>
      </c>
      <c r="H1" s="3" t="s">
        <v>108</v>
      </c>
      <c r="I1" s="16" t="s">
        <v>341</v>
      </c>
      <c r="J1" s="16" t="s">
        <v>340</v>
      </c>
    </row>
    <row r="2" spans="1:10" s="24" customFormat="1" ht="49.5" customHeight="1" x14ac:dyDescent="0.2">
      <c r="A2" s="18"/>
      <c r="B2" s="19"/>
      <c r="C2" s="20"/>
      <c r="D2" s="21"/>
      <c r="E2" s="22"/>
      <c r="F2" s="22"/>
      <c r="G2" s="22"/>
      <c r="H2" s="22"/>
      <c r="I2" s="23"/>
      <c r="J2" s="23"/>
    </row>
    <row r="3" spans="1:10" x14ac:dyDescent="0.2">
      <c r="A3" s="8">
        <v>43477</v>
      </c>
      <c r="B3" s="12" t="s">
        <v>6</v>
      </c>
      <c r="C3" s="9">
        <v>57100</v>
      </c>
      <c r="D3" s="12" t="s">
        <v>141</v>
      </c>
      <c r="E3" s="12" t="s">
        <v>6</v>
      </c>
      <c r="F3" s="12" t="s">
        <v>171</v>
      </c>
      <c r="G3" s="12" t="s">
        <v>298</v>
      </c>
      <c r="H3" s="12"/>
      <c r="I3" s="9">
        <v>30</v>
      </c>
      <c r="J3" s="9">
        <v>41</v>
      </c>
    </row>
    <row r="4" spans="1:10" x14ac:dyDescent="0.2">
      <c r="A4" s="8">
        <v>43476</v>
      </c>
      <c r="B4" s="12" t="s">
        <v>6</v>
      </c>
      <c r="C4" s="9">
        <v>3280</v>
      </c>
      <c r="D4" s="12" t="s">
        <v>131</v>
      </c>
      <c r="E4" s="12" t="s">
        <v>6</v>
      </c>
      <c r="F4" s="12" t="s">
        <v>4</v>
      </c>
      <c r="G4" s="12" t="s">
        <v>930</v>
      </c>
      <c r="H4" s="12"/>
      <c r="I4" s="9">
        <v>23</v>
      </c>
      <c r="J4" s="9" t="s">
        <v>383</v>
      </c>
    </row>
    <row r="5" spans="1:10" x14ac:dyDescent="0.2">
      <c r="A5" s="8">
        <v>43479</v>
      </c>
      <c r="B5" s="12" t="s">
        <v>3</v>
      </c>
      <c r="C5" s="9">
        <v>8293</v>
      </c>
      <c r="D5" s="12" t="s">
        <v>289</v>
      </c>
      <c r="E5" s="12" t="s">
        <v>234</v>
      </c>
      <c r="F5" s="12" t="s">
        <v>537</v>
      </c>
      <c r="G5" s="12" t="s">
        <v>538</v>
      </c>
      <c r="H5" s="12"/>
      <c r="I5" s="9">
        <v>32</v>
      </c>
      <c r="J5" s="9">
        <v>37</v>
      </c>
    </row>
    <row r="6" spans="1:10" x14ac:dyDescent="0.2">
      <c r="A6" s="8">
        <v>43470</v>
      </c>
      <c r="B6" s="12" t="s">
        <v>6</v>
      </c>
      <c r="C6" s="9">
        <v>57100</v>
      </c>
      <c r="D6" s="12" t="s">
        <v>141</v>
      </c>
      <c r="E6" s="12" t="s">
        <v>6</v>
      </c>
      <c r="F6" s="12" t="s">
        <v>6</v>
      </c>
      <c r="G6" s="12" t="s">
        <v>194</v>
      </c>
      <c r="H6" s="12"/>
      <c r="I6" s="9">
        <v>36</v>
      </c>
      <c r="J6" s="9" t="s">
        <v>413</v>
      </c>
    </row>
    <row r="7" spans="1:10" x14ac:dyDescent="0.2">
      <c r="A7" s="8">
        <v>43470</v>
      </c>
      <c r="B7" s="12" t="s">
        <v>3</v>
      </c>
      <c r="C7" s="9">
        <v>1244</v>
      </c>
      <c r="D7" s="12" t="s">
        <v>92</v>
      </c>
      <c r="E7" s="12" t="s">
        <v>4</v>
      </c>
      <c r="F7" s="12" t="s">
        <v>5</v>
      </c>
      <c r="G7" s="12" t="s">
        <v>194</v>
      </c>
      <c r="H7" s="12"/>
      <c r="I7" s="9">
        <v>25</v>
      </c>
      <c r="J7" s="9">
        <v>28</v>
      </c>
    </row>
    <row r="8" spans="1:10" x14ac:dyDescent="0.2">
      <c r="A8" s="8">
        <v>43470</v>
      </c>
      <c r="B8" s="12" t="s">
        <v>3</v>
      </c>
      <c r="C8" s="9">
        <v>8028</v>
      </c>
      <c r="D8" s="12" t="s">
        <v>42</v>
      </c>
      <c r="E8" s="12" t="s">
        <v>4</v>
      </c>
      <c r="F8" s="12" t="s">
        <v>5</v>
      </c>
      <c r="G8" s="12" t="s">
        <v>194</v>
      </c>
      <c r="H8" s="12"/>
      <c r="I8" s="9">
        <v>24</v>
      </c>
      <c r="J8" s="9" t="s">
        <v>410</v>
      </c>
    </row>
    <row r="9" spans="1:10" x14ac:dyDescent="0.2">
      <c r="A9" s="8">
        <v>43470</v>
      </c>
      <c r="B9" s="12" t="s">
        <v>3</v>
      </c>
      <c r="C9" s="9">
        <v>4970</v>
      </c>
      <c r="D9" s="12" t="s">
        <v>87</v>
      </c>
      <c r="E9" s="12" t="s">
        <v>4</v>
      </c>
      <c r="F9" s="12" t="s">
        <v>6</v>
      </c>
      <c r="G9" s="12" t="s">
        <v>194</v>
      </c>
      <c r="H9" s="12"/>
      <c r="I9" s="9">
        <v>15</v>
      </c>
      <c r="J9" s="9" t="s">
        <v>494</v>
      </c>
    </row>
    <row r="10" spans="1:10" x14ac:dyDescent="0.2">
      <c r="A10" s="8">
        <v>43471</v>
      </c>
      <c r="B10" s="12" t="s">
        <v>3</v>
      </c>
      <c r="C10" s="9">
        <v>6120</v>
      </c>
      <c r="D10" s="12" t="s">
        <v>48</v>
      </c>
      <c r="E10" s="12" t="s">
        <v>4</v>
      </c>
      <c r="F10" s="12" t="s">
        <v>140</v>
      </c>
      <c r="G10" s="12" t="s">
        <v>194</v>
      </c>
      <c r="H10" s="12"/>
      <c r="I10" s="9">
        <v>33</v>
      </c>
      <c r="J10" s="9" t="s">
        <v>414</v>
      </c>
    </row>
    <row r="11" spans="1:10" x14ac:dyDescent="0.2">
      <c r="A11" s="8">
        <v>43471</v>
      </c>
      <c r="B11" s="12" t="s">
        <v>3</v>
      </c>
      <c r="C11" s="9">
        <v>2342</v>
      </c>
      <c r="D11" s="12" t="s">
        <v>92</v>
      </c>
      <c r="E11" s="12" t="s">
        <v>4</v>
      </c>
      <c r="F11" s="12" t="s">
        <v>15</v>
      </c>
      <c r="G11" s="12" t="s">
        <v>194</v>
      </c>
      <c r="H11" s="12"/>
      <c r="I11" s="9">
        <v>18</v>
      </c>
      <c r="J11" s="9" t="s">
        <v>383</v>
      </c>
    </row>
    <row r="12" spans="1:10" x14ac:dyDescent="0.2">
      <c r="A12" s="8">
        <v>43471</v>
      </c>
      <c r="B12" s="12" t="s">
        <v>3</v>
      </c>
      <c r="C12" s="9">
        <v>1549</v>
      </c>
      <c r="D12" s="12" t="s">
        <v>92</v>
      </c>
      <c r="E12" s="12" t="s">
        <v>275</v>
      </c>
      <c r="F12" s="12" t="s">
        <v>15</v>
      </c>
      <c r="G12" s="12" t="s">
        <v>194</v>
      </c>
      <c r="H12" s="12"/>
      <c r="I12" s="9">
        <v>23</v>
      </c>
      <c r="J12" s="9" t="s">
        <v>390</v>
      </c>
    </row>
    <row r="13" spans="1:10" x14ac:dyDescent="0.2">
      <c r="A13" s="8">
        <v>43472</v>
      </c>
      <c r="B13" s="12" t="s">
        <v>3</v>
      </c>
      <c r="C13" s="9">
        <v>8009</v>
      </c>
      <c r="D13" s="12" t="s">
        <v>42</v>
      </c>
      <c r="E13" s="12" t="s">
        <v>34</v>
      </c>
      <c r="F13" s="12" t="s">
        <v>6</v>
      </c>
      <c r="G13" s="12" t="s">
        <v>194</v>
      </c>
      <c r="H13" s="12"/>
      <c r="I13" s="9">
        <v>20</v>
      </c>
      <c r="J13" s="9" t="s">
        <v>497</v>
      </c>
    </row>
    <row r="14" spans="1:10" x14ac:dyDescent="0.2">
      <c r="A14" s="8">
        <v>43484</v>
      </c>
      <c r="B14" s="12" t="s">
        <v>3</v>
      </c>
      <c r="C14" s="9">
        <v>7230</v>
      </c>
      <c r="D14" s="12" t="s">
        <v>59</v>
      </c>
      <c r="E14" s="12" t="s">
        <v>157</v>
      </c>
      <c r="F14" s="12" t="s">
        <v>17</v>
      </c>
      <c r="G14" s="12" t="s">
        <v>194</v>
      </c>
      <c r="H14" s="12"/>
      <c r="I14" s="9">
        <v>30</v>
      </c>
      <c r="J14" s="9">
        <v>35</v>
      </c>
    </row>
    <row r="15" spans="1:10" x14ac:dyDescent="0.2">
      <c r="A15" s="8">
        <v>43485</v>
      </c>
      <c r="B15" s="12" t="s">
        <v>3</v>
      </c>
      <c r="C15" s="9">
        <v>1541</v>
      </c>
      <c r="D15" s="12" t="s">
        <v>92</v>
      </c>
      <c r="E15" s="12" t="s">
        <v>18</v>
      </c>
      <c r="F15" s="12" t="s">
        <v>6</v>
      </c>
      <c r="G15" s="12" t="s">
        <v>194</v>
      </c>
      <c r="H15" s="12"/>
      <c r="I15" s="9">
        <v>22</v>
      </c>
      <c r="J15" s="9" t="s">
        <v>354</v>
      </c>
    </row>
    <row r="16" spans="1:10" x14ac:dyDescent="0.2">
      <c r="A16" s="8">
        <v>43485</v>
      </c>
      <c r="B16" s="12" t="s">
        <v>3</v>
      </c>
      <c r="C16" s="9">
        <v>7220</v>
      </c>
      <c r="D16" s="12" t="s">
        <v>120</v>
      </c>
      <c r="E16" s="12" t="s">
        <v>6</v>
      </c>
      <c r="F16" s="12" t="s">
        <v>15</v>
      </c>
      <c r="G16" s="12" t="s">
        <v>194</v>
      </c>
      <c r="H16" s="12"/>
      <c r="I16" s="9">
        <v>30</v>
      </c>
      <c r="J16" s="9" t="s">
        <v>563</v>
      </c>
    </row>
    <row r="17" spans="1:10" x14ac:dyDescent="0.2">
      <c r="A17" s="8">
        <v>43485</v>
      </c>
      <c r="B17" s="12" t="s">
        <v>3</v>
      </c>
      <c r="C17" s="9">
        <v>7224</v>
      </c>
      <c r="D17" s="12" t="s">
        <v>120</v>
      </c>
      <c r="E17" s="12" t="s">
        <v>5</v>
      </c>
      <c r="F17" s="12" t="s">
        <v>6</v>
      </c>
      <c r="G17" s="12" t="s">
        <v>194</v>
      </c>
      <c r="H17" s="12"/>
      <c r="I17" s="9">
        <v>32</v>
      </c>
      <c r="J17" s="9" t="s">
        <v>561</v>
      </c>
    </row>
    <row r="18" spans="1:10" x14ac:dyDescent="0.2">
      <c r="A18" s="8">
        <v>43467</v>
      </c>
      <c r="B18" s="12" t="s">
        <v>3</v>
      </c>
      <c r="C18" s="9">
        <v>3327</v>
      </c>
      <c r="D18" s="12" t="s">
        <v>79</v>
      </c>
      <c r="E18" s="12" t="s">
        <v>4</v>
      </c>
      <c r="F18" s="12" t="s">
        <v>4</v>
      </c>
      <c r="G18" s="12" t="s">
        <v>434</v>
      </c>
      <c r="H18" s="12"/>
      <c r="I18" s="9">
        <v>22</v>
      </c>
      <c r="J18" s="9">
        <v>26</v>
      </c>
    </row>
    <row r="19" spans="1:10" x14ac:dyDescent="0.2">
      <c r="A19" s="8">
        <v>43468</v>
      </c>
      <c r="B19" s="12" t="s">
        <v>3</v>
      </c>
      <c r="C19" s="9">
        <v>9189</v>
      </c>
      <c r="D19" s="12" t="s">
        <v>51</v>
      </c>
      <c r="E19" s="12" t="s">
        <v>4</v>
      </c>
      <c r="F19" s="12" t="s">
        <v>4</v>
      </c>
      <c r="G19" s="12" t="s">
        <v>152</v>
      </c>
      <c r="H19" s="12"/>
      <c r="I19" s="9">
        <v>45</v>
      </c>
      <c r="J19" s="9">
        <v>61</v>
      </c>
    </row>
    <row r="20" spans="1:10" x14ac:dyDescent="0.2">
      <c r="A20" s="8">
        <v>43477</v>
      </c>
      <c r="B20" s="12" t="s">
        <v>3</v>
      </c>
      <c r="C20" s="9">
        <v>1250</v>
      </c>
      <c r="D20" s="12" t="s">
        <v>92</v>
      </c>
      <c r="E20" s="12" t="s">
        <v>15</v>
      </c>
      <c r="F20" s="12" t="s">
        <v>15</v>
      </c>
      <c r="G20" s="12" t="s">
        <v>152</v>
      </c>
      <c r="H20" s="12"/>
      <c r="I20" s="9">
        <v>19</v>
      </c>
      <c r="J20" s="9" t="s">
        <v>514</v>
      </c>
    </row>
    <row r="21" spans="1:10" x14ac:dyDescent="0.2">
      <c r="A21" s="8">
        <v>43478</v>
      </c>
      <c r="B21" s="12" t="s">
        <v>6</v>
      </c>
      <c r="C21" s="9">
        <v>57330</v>
      </c>
      <c r="D21" s="12" t="s">
        <v>164</v>
      </c>
      <c r="E21" s="12" t="s">
        <v>6</v>
      </c>
      <c r="F21" s="12" t="s">
        <v>6</v>
      </c>
      <c r="G21" s="12" t="s">
        <v>434</v>
      </c>
      <c r="H21" s="12"/>
      <c r="I21" s="9">
        <v>24</v>
      </c>
      <c r="J21" s="9">
        <v>31</v>
      </c>
    </row>
    <row r="22" spans="1:10" x14ac:dyDescent="0.2">
      <c r="A22" s="8">
        <v>43478</v>
      </c>
      <c r="B22" s="12" t="s">
        <v>3</v>
      </c>
      <c r="C22" s="9">
        <v>3428</v>
      </c>
      <c r="D22" s="12" t="s">
        <v>67</v>
      </c>
      <c r="E22" s="12" t="s">
        <v>4</v>
      </c>
      <c r="F22" s="12" t="s">
        <v>4</v>
      </c>
      <c r="G22" s="12" t="s">
        <v>152</v>
      </c>
      <c r="H22" s="12"/>
      <c r="I22" s="9">
        <v>18</v>
      </c>
      <c r="J22" s="9">
        <v>20</v>
      </c>
    </row>
    <row r="23" spans="1:10" x14ac:dyDescent="0.2">
      <c r="A23" s="8">
        <v>43491</v>
      </c>
      <c r="B23" s="12" t="s">
        <v>3</v>
      </c>
      <c r="C23" s="9">
        <v>3327</v>
      </c>
      <c r="D23" s="12" t="s">
        <v>79</v>
      </c>
      <c r="E23" s="12" t="s">
        <v>4</v>
      </c>
      <c r="F23" s="12" t="s">
        <v>4</v>
      </c>
      <c r="G23" s="12" t="s">
        <v>152</v>
      </c>
      <c r="H23" s="12"/>
      <c r="I23" s="9">
        <v>21</v>
      </c>
      <c r="J23" s="9">
        <v>26</v>
      </c>
    </row>
    <row r="24" spans="1:10" x14ac:dyDescent="0.2">
      <c r="A24" s="8">
        <v>43491</v>
      </c>
      <c r="B24" s="12" t="s">
        <v>3</v>
      </c>
      <c r="C24" s="9">
        <v>1250</v>
      </c>
      <c r="D24" s="12" t="s">
        <v>92</v>
      </c>
      <c r="E24" s="12" t="s">
        <v>15</v>
      </c>
      <c r="F24" s="12" t="s">
        <v>15</v>
      </c>
      <c r="G24" s="12" t="s">
        <v>434</v>
      </c>
      <c r="H24" s="12"/>
      <c r="I24" s="9">
        <v>19</v>
      </c>
      <c r="J24" s="9" t="s">
        <v>383</v>
      </c>
    </row>
    <row r="25" spans="1:10" x14ac:dyDescent="0.2">
      <c r="A25" s="8">
        <v>43492</v>
      </c>
      <c r="B25" s="12" t="s">
        <v>3</v>
      </c>
      <c r="C25" s="9">
        <v>3273</v>
      </c>
      <c r="D25" s="12" t="s">
        <v>131</v>
      </c>
      <c r="E25" s="12" t="s">
        <v>4</v>
      </c>
      <c r="F25" s="12" t="s">
        <v>4</v>
      </c>
      <c r="G25" s="12" t="s">
        <v>152</v>
      </c>
      <c r="H25" s="12"/>
      <c r="I25" s="9">
        <v>18</v>
      </c>
      <c r="J25" s="9">
        <v>20</v>
      </c>
    </row>
    <row r="26" spans="1:10" x14ac:dyDescent="0.2">
      <c r="A26" s="8">
        <v>43492</v>
      </c>
      <c r="B26" s="12" t="s">
        <v>3</v>
      </c>
      <c r="C26" s="9">
        <v>2410</v>
      </c>
      <c r="D26" s="12" t="s">
        <v>92</v>
      </c>
      <c r="E26" s="12" t="s">
        <v>228</v>
      </c>
      <c r="F26" s="12" t="s">
        <v>6</v>
      </c>
      <c r="G26" s="12" t="s">
        <v>152</v>
      </c>
      <c r="H26" s="12"/>
      <c r="I26" s="9">
        <v>19</v>
      </c>
      <c r="J26" s="9" t="s">
        <v>383</v>
      </c>
    </row>
    <row r="27" spans="1:10" x14ac:dyDescent="0.2">
      <c r="A27" s="8">
        <v>43492</v>
      </c>
      <c r="B27" s="12" t="s">
        <v>3</v>
      </c>
      <c r="C27" s="9">
        <v>5837</v>
      </c>
      <c r="D27" s="12" t="s">
        <v>261</v>
      </c>
      <c r="E27" s="12" t="s">
        <v>6</v>
      </c>
      <c r="F27" s="12" t="s">
        <v>6</v>
      </c>
      <c r="G27" s="12" t="s">
        <v>434</v>
      </c>
      <c r="H27" s="12"/>
      <c r="I27" s="9">
        <v>23</v>
      </c>
      <c r="J27" s="9">
        <v>26</v>
      </c>
    </row>
    <row r="28" spans="1:10" x14ac:dyDescent="0.2">
      <c r="A28" s="8">
        <v>43467</v>
      </c>
      <c r="B28" s="12" t="s">
        <v>3</v>
      </c>
      <c r="C28" s="9">
        <v>4058</v>
      </c>
      <c r="D28" s="12" t="s">
        <v>432</v>
      </c>
      <c r="E28" s="12" t="s">
        <v>4</v>
      </c>
      <c r="F28" s="12" t="s">
        <v>4</v>
      </c>
      <c r="G28" s="12" t="s">
        <v>310</v>
      </c>
      <c r="H28" s="12"/>
      <c r="I28" s="9">
        <v>17</v>
      </c>
      <c r="J28" s="9">
        <v>10</v>
      </c>
    </row>
    <row r="29" spans="1:10" x14ac:dyDescent="0.2">
      <c r="A29" s="8">
        <v>43468</v>
      </c>
      <c r="B29" s="12" t="s">
        <v>6</v>
      </c>
      <c r="C29" s="9">
        <v>57330</v>
      </c>
      <c r="D29" s="12" t="s">
        <v>451</v>
      </c>
      <c r="E29" s="12" t="s">
        <v>18</v>
      </c>
      <c r="F29" s="12" t="s">
        <v>6</v>
      </c>
      <c r="G29" s="12" t="s">
        <v>313</v>
      </c>
      <c r="H29" s="12"/>
      <c r="I29" s="9">
        <v>23</v>
      </c>
      <c r="J29" s="9">
        <v>28</v>
      </c>
    </row>
    <row r="30" spans="1:10" x14ac:dyDescent="0.2">
      <c r="A30" s="8">
        <v>43478</v>
      </c>
      <c r="B30" s="12" t="s">
        <v>6</v>
      </c>
      <c r="C30" s="9">
        <v>54440</v>
      </c>
      <c r="D30" s="12" t="s">
        <v>180</v>
      </c>
      <c r="E30" s="12" t="s">
        <v>6</v>
      </c>
      <c r="F30" s="12" t="s">
        <v>6</v>
      </c>
      <c r="G30" s="12" t="s">
        <v>310</v>
      </c>
      <c r="H30" s="12"/>
      <c r="I30" s="9">
        <v>17</v>
      </c>
      <c r="J30" s="9">
        <v>13</v>
      </c>
    </row>
    <row r="31" spans="1:10" x14ac:dyDescent="0.2">
      <c r="A31" s="8">
        <v>43480</v>
      </c>
      <c r="B31" s="12" t="s">
        <v>3</v>
      </c>
      <c r="C31" s="9">
        <v>4480</v>
      </c>
      <c r="D31" s="12" t="s">
        <v>50</v>
      </c>
      <c r="E31" s="12" t="s">
        <v>4</v>
      </c>
      <c r="F31" s="12" t="s">
        <v>4</v>
      </c>
      <c r="G31" s="12" t="s">
        <v>310</v>
      </c>
      <c r="H31" s="12"/>
      <c r="I31" s="9">
        <v>8</v>
      </c>
      <c r="J31" s="9" t="s">
        <v>367</v>
      </c>
    </row>
    <row r="32" spans="1:10" x14ac:dyDescent="0.2">
      <c r="A32" s="8">
        <v>43494</v>
      </c>
      <c r="B32" s="12" t="s">
        <v>3</v>
      </c>
      <c r="C32" s="9">
        <v>1727</v>
      </c>
      <c r="D32" s="12" t="s">
        <v>92</v>
      </c>
      <c r="E32" s="12" t="s">
        <v>18</v>
      </c>
      <c r="F32" s="12" t="s">
        <v>6</v>
      </c>
      <c r="G32" s="12" t="s">
        <v>313</v>
      </c>
      <c r="H32" s="12"/>
      <c r="I32" s="9">
        <v>19</v>
      </c>
      <c r="J32" s="9" t="s">
        <v>383</v>
      </c>
    </row>
    <row r="33" spans="1:10" x14ac:dyDescent="0.2">
      <c r="A33" s="8">
        <v>43477</v>
      </c>
      <c r="B33" s="12" t="s">
        <v>14</v>
      </c>
      <c r="C33" s="9">
        <v>6790</v>
      </c>
      <c r="D33" s="12" t="s">
        <v>168</v>
      </c>
      <c r="E33" s="12" t="s">
        <v>4</v>
      </c>
      <c r="F33" s="12" t="s">
        <v>6</v>
      </c>
      <c r="G33" s="12" t="s">
        <v>525</v>
      </c>
      <c r="H33" s="12"/>
      <c r="I33" s="9">
        <v>19</v>
      </c>
      <c r="J33" s="9">
        <v>12</v>
      </c>
    </row>
    <row r="34" spans="1:10" x14ac:dyDescent="0.2">
      <c r="A34" s="8">
        <v>43467</v>
      </c>
      <c r="B34" s="12" t="s">
        <v>3</v>
      </c>
      <c r="C34" s="9">
        <v>1309</v>
      </c>
      <c r="D34" s="12" t="s">
        <v>92</v>
      </c>
      <c r="E34" s="12" t="s">
        <v>169</v>
      </c>
      <c r="F34" s="12" t="s">
        <v>5</v>
      </c>
      <c r="G34" s="12" t="s">
        <v>441</v>
      </c>
      <c r="H34" s="12"/>
      <c r="I34" s="9">
        <v>21</v>
      </c>
      <c r="J34" s="9" t="s">
        <v>428</v>
      </c>
    </row>
    <row r="35" spans="1:10" x14ac:dyDescent="0.2">
      <c r="A35" s="8">
        <v>43477</v>
      </c>
      <c r="B35" s="12" t="s">
        <v>3</v>
      </c>
      <c r="C35" s="9">
        <v>2448</v>
      </c>
      <c r="D35" s="12" t="s">
        <v>92</v>
      </c>
      <c r="E35" s="12" t="s">
        <v>6</v>
      </c>
      <c r="F35" s="12" t="s">
        <v>6</v>
      </c>
      <c r="G35" s="12" t="s">
        <v>441</v>
      </c>
      <c r="H35" s="12"/>
      <c r="I35" s="9">
        <v>19</v>
      </c>
      <c r="J35" s="9" t="s">
        <v>514</v>
      </c>
    </row>
    <row r="36" spans="1:10" x14ac:dyDescent="0.2">
      <c r="A36" s="8">
        <v>43470</v>
      </c>
      <c r="B36" s="12" t="s">
        <v>3</v>
      </c>
      <c r="C36" s="9">
        <v>8009</v>
      </c>
      <c r="D36" s="12" t="s">
        <v>42</v>
      </c>
      <c r="E36" s="12" t="s">
        <v>18</v>
      </c>
      <c r="F36" s="12" t="s">
        <v>4</v>
      </c>
      <c r="G36" s="12" t="s">
        <v>222</v>
      </c>
      <c r="H36" s="12"/>
      <c r="I36" s="9">
        <v>20</v>
      </c>
      <c r="J36" s="9" t="s">
        <v>497</v>
      </c>
    </row>
    <row r="37" spans="1:10" x14ac:dyDescent="0.2">
      <c r="A37" s="8">
        <v>43471</v>
      </c>
      <c r="B37" s="12" t="s">
        <v>3</v>
      </c>
      <c r="C37" s="9">
        <v>3332</v>
      </c>
      <c r="D37" s="12" t="s">
        <v>115</v>
      </c>
      <c r="E37" s="12" t="s">
        <v>16</v>
      </c>
      <c r="F37" s="12" t="s">
        <v>6</v>
      </c>
      <c r="G37" s="12" t="s">
        <v>222</v>
      </c>
      <c r="H37" s="12"/>
      <c r="I37" s="9">
        <v>17</v>
      </c>
      <c r="J37" s="9" t="s">
        <v>513</v>
      </c>
    </row>
    <row r="38" spans="1:10" x14ac:dyDescent="0.2">
      <c r="A38" s="8">
        <v>43468</v>
      </c>
      <c r="B38" s="12" t="s">
        <v>3</v>
      </c>
      <c r="C38" s="9">
        <v>4946</v>
      </c>
      <c r="D38" s="12" t="s">
        <v>55</v>
      </c>
      <c r="E38" s="12" t="s">
        <v>4</v>
      </c>
      <c r="F38" s="12" t="s">
        <v>4</v>
      </c>
      <c r="G38" s="12" t="s">
        <v>312</v>
      </c>
      <c r="H38" s="12"/>
      <c r="I38" s="9">
        <v>12</v>
      </c>
      <c r="J38" s="9" t="s">
        <v>431</v>
      </c>
    </row>
    <row r="39" spans="1:10" x14ac:dyDescent="0.2">
      <c r="A39" s="8">
        <v>43478</v>
      </c>
      <c r="B39" s="12" t="s">
        <v>3</v>
      </c>
      <c r="C39" s="9">
        <v>3333</v>
      </c>
      <c r="D39" s="12" t="s">
        <v>126</v>
      </c>
      <c r="E39" s="12" t="s">
        <v>6</v>
      </c>
      <c r="F39" s="12" t="s">
        <v>6</v>
      </c>
      <c r="G39" s="12" t="s">
        <v>312</v>
      </c>
      <c r="H39" s="12"/>
      <c r="I39" s="9">
        <v>14</v>
      </c>
      <c r="J39" s="9">
        <v>16</v>
      </c>
    </row>
    <row r="40" spans="1:10" x14ac:dyDescent="0.2">
      <c r="A40" s="8">
        <v>43478</v>
      </c>
      <c r="B40" s="12" t="s">
        <v>3</v>
      </c>
      <c r="C40" s="9">
        <v>1250</v>
      </c>
      <c r="D40" s="12" t="s">
        <v>92</v>
      </c>
      <c r="E40" s="12" t="s">
        <v>15</v>
      </c>
      <c r="F40" s="12" t="s">
        <v>15</v>
      </c>
      <c r="G40" s="12" t="s">
        <v>312</v>
      </c>
      <c r="H40" s="12"/>
      <c r="I40" s="9">
        <v>19</v>
      </c>
      <c r="J40" s="9" t="s">
        <v>514</v>
      </c>
    </row>
    <row r="41" spans="1:10" x14ac:dyDescent="0.2">
      <c r="A41" s="8">
        <v>43478</v>
      </c>
      <c r="B41" s="12" t="s">
        <v>14</v>
      </c>
      <c r="C41" s="9">
        <v>6791</v>
      </c>
      <c r="D41" s="12" t="s">
        <v>136</v>
      </c>
      <c r="E41" s="12" t="s">
        <v>188</v>
      </c>
      <c r="F41" s="12" t="s">
        <v>6</v>
      </c>
      <c r="G41" s="12" t="s">
        <v>312</v>
      </c>
      <c r="H41" s="12"/>
      <c r="I41" s="9">
        <v>12</v>
      </c>
      <c r="J41" s="9" t="s">
        <v>531</v>
      </c>
    </row>
    <row r="42" spans="1:10" x14ac:dyDescent="0.2">
      <c r="A42" s="8">
        <v>43468</v>
      </c>
      <c r="B42" s="12" t="s">
        <v>3</v>
      </c>
      <c r="C42" s="9">
        <v>5359</v>
      </c>
      <c r="D42" s="12" t="s">
        <v>58</v>
      </c>
      <c r="E42" s="12" t="s">
        <v>4</v>
      </c>
      <c r="F42" s="12" t="s">
        <v>4</v>
      </c>
      <c r="G42" s="12" t="s">
        <v>456</v>
      </c>
      <c r="H42" s="12"/>
      <c r="I42" s="9">
        <v>33</v>
      </c>
      <c r="J42" s="9">
        <v>42</v>
      </c>
    </row>
    <row r="43" spans="1:10" x14ac:dyDescent="0.2">
      <c r="A43" s="8">
        <v>43475</v>
      </c>
      <c r="B43" s="12" t="s">
        <v>3</v>
      </c>
      <c r="C43" s="9">
        <v>8096</v>
      </c>
      <c r="D43" s="12" t="s">
        <v>41</v>
      </c>
      <c r="E43" s="12" t="s">
        <v>10</v>
      </c>
      <c r="F43" s="12" t="s">
        <v>15</v>
      </c>
      <c r="G43" s="12" t="s">
        <v>262</v>
      </c>
      <c r="H43" s="12"/>
      <c r="I43" s="9">
        <v>23</v>
      </c>
      <c r="J43" s="9" t="s">
        <v>385</v>
      </c>
    </row>
    <row r="44" spans="1:10" x14ac:dyDescent="0.2">
      <c r="A44" s="8">
        <v>43485</v>
      </c>
      <c r="B44" s="12" t="s">
        <v>3</v>
      </c>
      <c r="C44" s="9">
        <v>4888</v>
      </c>
      <c r="D44" s="12" t="s">
        <v>124</v>
      </c>
      <c r="E44" s="12" t="s">
        <v>4</v>
      </c>
      <c r="F44" s="12" t="s">
        <v>6</v>
      </c>
      <c r="G44" s="12" t="s">
        <v>559</v>
      </c>
      <c r="H44" s="12"/>
      <c r="I44" s="9">
        <v>12</v>
      </c>
      <c r="J44" s="9" t="s">
        <v>425</v>
      </c>
    </row>
    <row r="45" spans="1:10" x14ac:dyDescent="0.2">
      <c r="A45" s="8">
        <v>43478</v>
      </c>
      <c r="B45" s="12" t="s">
        <v>3</v>
      </c>
      <c r="C45" s="9">
        <v>6630</v>
      </c>
      <c r="D45" s="12" t="s">
        <v>238</v>
      </c>
      <c r="E45" s="12" t="s">
        <v>4</v>
      </c>
      <c r="F45" s="12" t="s">
        <v>4</v>
      </c>
      <c r="G45" s="12" t="s">
        <v>535</v>
      </c>
      <c r="H45" s="12"/>
      <c r="I45" s="9">
        <v>38</v>
      </c>
      <c r="J45" s="9">
        <v>59</v>
      </c>
    </row>
    <row r="46" spans="1:10" x14ac:dyDescent="0.2">
      <c r="A46" s="8">
        <v>43467</v>
      </c>
      <c r="B46" s="12" t="s">
        <v>3</v>
      </c>
      <c r="C46" s="9">
        <v>6166</v>
      </c>
      <c r="D46" s="12" t="s">
        <v>436</v>
      </c>
      <c r="E46" s="12" t="s">
        <v>4</v>
      </c>
      <c r="F46" s="12" t="s">
        <v>4</v>
      </c>
      <c r="G46" s="12" t="s">
        <v>437</v>
      </c>
      <c r="H46" s="12"/>
      <c r="I46" s="9">
        <v>31</v>
      </c>
      <c r="J46" s="9">
        <v>41</v>
      </c>
    </row>
    <row r="47" spans="1:10" x14ac:dyDescent="0.2">
      <c r="A47" s="8">
        <v>43468</v>
      </c>
      <c r="B47" s="12" t="s">
        <v>3</v>
      </c>
      <c r="C47" s="9">
        <v>4677</v>
      </c>
      <c r="D47" s="12" t="s">
        <v>40</v>
      </c>
      <c r="E47" s="12" t="s">
        <v>6</v>
      </c>
      <c r="F47" s="12" t="s">
        <v>4</v>
      </c>
      <c r="G47" s="12" t="s">
        <v>29</v>
      </c>
      <c r="H47" s="12"/>
      <c r="I47" s="9">
        <v>0</v>
      </c>
      <c r="J47" s="9">
        <v>0</v>
      </c>
    </row>
    <row r="48" spans="1:10" x14ac:dyDescent="0.2">
      <c r="A48" s="8">
        <v>43467</v>
      </c>
      <c r="B48" s="12" t="s">
        <v>3</v>
      </c>
      <c r="C48" s="9">
        <v>8365</v>
      </c>
      <c r="D48" s="12" t="s">
        <v>72</v>
      </c>
      <c r="E48" s="12" t="s">
        <v>4</v>
      </c>
      <c r="F48" s="12" t="s">
        <v>4</v>
      </c>
      <c r="G48" s="12" t="s">
        <v>177</v>
      </c>
      <c r="H48" s="12"/>
      <c r="I48" s="9">
        <v>25</v>
      </c>
      <c r="J48" s="9">
        <v>18</v>
      </c>
    </row>
    <row r="49" spans="1:10" x14ac:dyDescent="0.2">
      <c r="A49" s="8">
        <v>43467</v>
      </c>
      <c r="B49" s="12" t="s">
        <v>3</v>
      </c>
      <c r="C49" s="9">
        <v>6835</v>
      </c>
      <c r="D49" s="12" t="s">
        <v>442</v>
      </c>
      <c r="E49" s="12" t="s">
        <v>4</v>
      </c>
      <c r="F49" s="12" t="s">
        <v>4</v>
      </c>
      <c r="G49" s="12" t="s">
        <v>177</v>
      </c>
      <c r="H49" s="12"/>
      <c r="I49" s="9">
        <v>43</v>
      </c>
      <c r="J49" s="9">
        <v>54</v>
      </c>
    </row>
    <row r="50" spans="1:10" x14ac:dyDescent="0.2">
      <c r="A50" s="8">
        <v>43467</v>
      </c>
      <c r="B50" s="12" t="s">
        <v>3</v>
      </c>
      <c r="C50" s="9">
        <v>7248</v>
      </c>
      <c r="D50" s="12" t="s">
        <v>120</v>
      </c>
      <c r="E50" s="12" t="s">
        <v>36</v>
      </c>
      <c r="F50" s="12" t="s">
        <v>26</v>
      </c>
      <c r="G50" s="12" t="s">
        <v>177</v>
      </c>
      <c r="H50" s="12"/>
      <c r="I50" s="9">
        <v>32</v>
      </c>
      <c r="J50" s="9">
        <v>34</v>
      </c>
    </row>
    <row r="51" spans="1:10" x14ac:dyDescent="0.2">
      <c r="A51" s="8">
        <v>43467</v>
      </c>
      <c r="B51" s="12" t="s">
        <v>6</v>
      </c>
      <c r="C51" s="9">
        <v>57180</v>
      </c>
      <c r="D51" s="12" t="s">
        <v>215</v>
      </c>
      <c r="E51" s="12" t="s">
        <v>6</v>
      </c>
      <c r="F51" s="12" t="s">
        <v>15</v>
      </c>
      <c r="G51" s="12" t="s">
        <v>177</v>
      </c>
      <c r="H51" s="12"/>
      <c r="I51" s="9">
        <v>33</v>
      </c>
      <c r="J51" s="9">
        <v>39</v>
      </c>
    </row>
    <row r="52" spans="1:10" x14ac:dyDescent="0.2">
      <c r="A52" s="8">
        <v>43467</v>
      </c>
      <c r="B52" s="12" t="s">
        <v>3</v>
      </c>
      <c r="C52" s="9">
        <v>7554</v>
      </c>
      <c r="D52" s="12" t="s">
        <v>162</v>
      </c>
      <c r="E52" s="12" t="s">
        <v>4</v>
      </c>
      <c r="F52" s="12" t="s">
        <v>4</v>
      </c>
      <c r="G52" s="12" t="s">
        <v>177</v>
      </c>
      <c r="H52" s="12"/>
      <c r="I52" s="9">
        <v>39</v>
      </c>
      <c r="J52" s="9">
        <v>49</v>
      </c>
    </row>
    <row r="53" spans="1:10" x14ac:dyDescent="0.2">
      <c r="A53" s="8">
        <v>43467</v>
      </c>
      <c r="B53" s="12" t="s">
        <v>3</v>
      </c>
      <c r="C53" s="9">
        <v>3414</v>
      </c>
      <c r="D53" s="12" t="s">
        <v>67</v>
      </c>
      <c r="E53" s="12" t="s">
        <v>4</v>
      </c>
      <c r="F53" s="12" t="s">
        <v>4</v>
      </c>
      <c r="G53" s="12" t="s">
        <v>177</v>
      </c>
      <c r="H53" s="12"/>
      <c r="I53" s="9">
        <v>23</v>
      </c>
      <c r="J53" s="9">
        <v>20</v>
      </c>
    </row>
    <row r="54" spans="1:10" x14ac:dyDescent="0.2">
      <c r="A54" s="8">
        <v>43467</v>
      </c>
      <c r="B54" s="12" t="s">
        <v>6</v>
      </c>
      <c r="C54" s="9">
        <v>88230</v>
      </c>
      <c r="D54" s="12" t="s">
        <v>445</v>
      </c>
      <c r="E54" s="12" t="s">
        <v>6</v>
      </c>
      <c r="F54" s="12" t="s">
        <v>6</v>
      </c>
      <c r="G54" s="12" t="s">
        <v>177</v>
      </c>
      <c r="H54" s="12"/>
      <c r="I54" s="9">
        <v>148</v>
      </c>
      <c r="J54" s="9">
        <v>219</v>
      </c>
    </row>
    <row r="55" spans="1:10" x14ac:dyDescent="0.2">
      <c r="A55" s="8">
        <v>43468</v>
      </c>
      <c r="B55" s="12" t="s">
        <v>14</v>
      </c>
      <c r="C55" s="9">
        <v>6700</v>
      </c>
      <c r="D55" s="12" t="s">
        <v>127</v>
      </c>
      <c r="E55" s="12" t="s">
        <v>6</v>
      </c>
      <c r="F55" s="12" t="s">
        <v>6</v>
      </c>
      <c r="G55" s="12" t="s">
        <v>177</v>
      </c>
      <c r="H55" s="12"/>
      <c r="I55" s="9">
        <v>34</v>
      </c>
      <c r="J55" s="9">
        <v>26</v>
      </c>
    </row>
    <row r="56" spans="1:10" x14ac:dyDescent="0.2">
      <c r="A56" s="8">
        <v>43468</v>
      </c>
      <c r="B56" s="12" t="s">
        <v>3</v>
      </c>
      <c r="C56" s="9">
        <v>8023</v>
      </c>
      <c r="D56" s="12" t="s">
        <v>42</v>
      </c>
      <c r="E56" s="12" t="s">
        <v>6</v>
      </c>
      <c r="F56" s="12" t="s">
        <v>15</v>
      </c>
      <c r="G56" s="12" t="s">
        <v>177</v>
      </c>
      <c r="H56" s="12"/>
      <c r="I56" s="9">
        <v>24</v>
      </c>
      <c r="J56" s="9">
        <v>26</v>
      </c>
    </row>
    <row r="57" spans="1:10" x14ac:dyDescent="0.2">
      <c r="A57" s="8">
        <v>43468</v>
      </c>
      <c r="B57" s="12" t="s">
        <v>5</v>
      </c>
      <c r="C57" s="9">
        <v>54347</v>
      </c>
      <c r="D57" s="12" t="s">
        <v>452</v>
      </c>
      <c r="E57" s="12" t="s">
        <v>5</v>
      </c>
      <c r="F57" s="12" t="s">
        <v>15</v>
      </c>
      <c r="G57" s="12" t="s">
        <v>177</v>
      </c>
      <c r="H57" s="12"/>
      <c r="I57" s="9">
        <v>25</v>
      </c>
      <c r="J57" s="9">
        <v>25</v>
      </c>
    </row>
    <row r="58" spans="1:10" x14ac:dyDescent="0.2">
      <c r="A58" s="8">
        <v>43468</v>
      </c>
      <c r="B58" s="12" t="s">
        <v>3</v>
      </c>
      <c r="C58" s="9">
        <v>5312</v>
      </c>
      <c r="D58" s="12" t="s">
        <v>280</v>
      </c>
      <c r="E58" s="12" t="s">
        <v>4</v>
      </c>
      <c r="F58" s="12" t="s">
        <v>4</v>
      </c>
      <c r="G58" s="12" t="s">
        <v>177</v>
      </c>
      <c r="H58" s="12"/>
      <c r="I58" s="9">
        <v>29</v>
      </c>
      <c r="J58" s="9">
        <v>36</v>
      </c>
    </row>
    <row r="59" spans="1:10" x14ac:dyDescent="0.2">
      <c r="A59" s="8">
        <v>43468</v>
      </c>
      <c r="B59" s="12" t="s">
        <v>3</v>
      </c>
      <c r="C59" s="9">
        <v>5716</v>
      </c>
      <c r="D59" s="12" t="s">
        <v>134</v>
      </c>
      <c r="E59" s="12" t="s">
        <v>4</v>
      </c>
      <c r="F59" s="12" t="s">
        <v>4</v>
      </c>
      <c r="G59" s="12" t="s">
        <v>177</v>
      </c>
      <c r="H59" s="12"/>
      <c r="I59" s="9">
        <v>24</v>
      </c>
      <c r="J59" s="9">
        <v>32</v>
      </c>
    </row>
    <row r="60" spans="1:10" x14ac:dyDescent="0.2">
      <c r="A60" s="8">
        <v>43469</v>
      </c>
      <c r="B60" s="12" t="s">
        <v>3</v>
      </c>
      <c r="C60" s="9">
        <v>3357</v>
      </c>
      <c r="D60" s="12" t="s">
        <v>67</v>
      </c>
      <c r="E60" s="12" t="s">
        <v>4</v>
      </c>
      <c r="F60" s="12" t="s">
        <v>4</v>
      </c>
      <c r="G60" s="12" t="s">
        <v>177</v>
      </c>
      <c r="H60" s="12"/>
      <c r="I60" s="9">
        <v>21</v>
      </c>
      <c r="J60" s="9">
        <v>20</v>
      </c>
    </row>
    <row r="61" spans="1:10" x14ac:dyDescent="0.2">
      <c r="A61" s="8">
        <v>43469</v>
      </c>
      <c r="B61" s="12" t="s">
        <v>3</v>
      </c>
      <c r="C61" s="9">
        <v>4580</v>
      </c>
      <c r="D61" s="12" t="s">
        <v>40</v>
      </c>
      <c r="E61" s="12" t="s">
        <v>4</v>
      </c>
      <c r="F61" s="12" t="s">
        <v>4</v>
      </c>
      <c r="G61" s="12" t="s">
        <v>177</v>
      </c>
      <c r="H61" s="12"/>
      <c r="I61" s="9">
        <v>6</v>
      </c>
      <c r="J61" s="9" t="s">
        <v>394</v>
      </c>
    </row>
    <row r="62" spans="1:10" x14ac:dyDescent="0.2">
      <c r="A62" s="8">
        <v>43469</v>
      </c>
      <c r="B62" s="12" t="s">
        <v>3</v>
      </c>
      <c r="C62" s="9">
        <v>6139</v>
      </c>
      <c r="D62" s="12" t="s">
        <v>48</v>
      </c>
      <c r="E62" s="12" t="s">
        <v>4</v>
      </c>
      <c r="F62" s="12" t="s">
        <v>4</v>
      </c>
      <c r="G62" s="12" t="s">
        <v>177</v>
      </c>
      <c r="H62" s="12"/>
      <c r="I62" s="9">
        <v>34</v>
      </c>
      <c r="J62" s="9">
        <v>44</v>
      </c>
    </row>
    <row r="63" spans="1:10" x14ac:dyDescent="0.2">
      <c r="A63" s="8">
        <v>43469</v>
      </c>
      <c r="B63" s="12" t="s">
        <v>3</v>
      </c>
      <c r="C63" s="9">
        <v>4570</v>
      </c>
      <c r="D63" s="12" t="s">
        <v>93</v>
      </c>
      <c r="E63" s="12" t="s">
        <v>4</v>
      </c>
      <c r="F63" s="12" t="s">
        <v>4</v>
      </c>
      <c r="G63" s="12" t="s">
        <v>177</v>
      </c>
      <c r="H63" s="12"/>
      <c r="I63" s="9">
        <v>6</v>
      </c>
      <c r="J63" s="9" t="s">
        <v>459</v>
      </c>
    </row>
    <row r="64" spans="1:10" x14ac:dyDescent="0.2">
      <c r="A64" s="8">
        <v>43473</v>
      </c>
      <c r="B64" s="12" t="s">
        <v>14</v>
      </c>
      <c r="C64" s="9">
        <v>6750</v>
      </c>
      <c r="D64" s="12" t="s">
        <v>160</v>
      </c>
      <c r="E64" s="12" t="s">
        <v>27</v>
      </c>
      <c r="F64" s="12" t="s">
        <v>171</v>
      </c>
      <c r="G64" s="12" t="s">
        <v>177</v>
      </c>
      <c r="H64" s="12"/>
      <c r="I64" s="9">
        <v>28</v>
      </c>
      <c r="J64" s="9">
        <v>22</v>
      </c>
    </row>
    <row r="65" spans="1:10" x14ac:dyDescent="0.2">
      <c r="A65" s="8">
        <v>43477</v>
      </c>
      <c r="B65" s="12" t="s">
        <v>3</v>
      </c>
      <c r="C65" s="9">
        <v>5866</v>
      </c>
      <c r="D65" s="12" t="s">
        <v>118</v>
      </c>
      <c r="E65" s="12" t="s">
        <v>10</v>
      </c>
      <c r="F65" s="12" t="s">
        <v>15</v>
      </c>
      <c r="G65" s="12" t="s">
        <v>177</v>
      </c>
      <c r="H65" s="12"/>
      <c r="I65" s="9">
        <v>24</v>
      </c>
      <c r="J65" s="9">
        <v>26</v>
      </c>
    </row>
    <row r="66" spans="1:10" x14ac:dyDescent="0.2">
      <c r="A66" s="8">
        <v>43477</v>
      </c>
      <c r="B66" s="12" t="s">
        <v>14</v>
      </c>
      <c r="C66" s="9">
        <v>6700</v>
      </c>
      <c r="D66" s="12" t="s">
        <v>127</v>
      </c>
      <c r="E66" s="12" t="s">
        <v>6</v>
      </c>
      <c r="F66" s="12" t="s">
        <v>6</v>
      </c>
      <c r="G66" s="12" t="s">
        <v>177</v>
      </c>
      <c r="H66" s="12"/>
      <c r="I66" s="9">
        <v>33</v>
      </c>
      <c r="J66" s="9">
        <v>25</v>
      </c>
    </row>
    <row r="67" spans="1:10" x14ac:dyDescent="0.2">
      <c r="A67" s="8">
        <v>43477</v>
      </c>
      <c r="B67" s="12" t="s">
        <v>3</v>
      </c>
      <c r="C67" s="9">
        <v>5222</v>
      </c>
      <c r="D67" s="12" t="s">
        <v>66</v>
      </c>
      <c r="E67" s="12" t="s">
        <v>4</v>
      </c>
      <c r="F67" s="12" t="s">
        <v>4</v>
      </c>
      <c r="G67" s="12" t="s">
        <v>177</v>
      </c>
      <c r="H67" s="12"/>
      <c r="I67" s="9">
        <v>23</v>
      </c>
      <c r="J67" s="9">
        <v>33</v>
      </c>
    </row>
    <row r="68" spans="1:10" x14ac:dyDescent="0.2">
      <c r="A68" s="8">
        <v>43478</v>
      </c>
      <c r="B68" s="12" t="s">
        <v>3</v>
      </c>
      <c r="C68" s="9">
        <v>3935</v>
      </c>
      <c r="D68" s="12" t="s">
        <v>71</v>
      </c>
      <c r="E68" s="12" t="s">
        <v>6</v>
      </c>
      <c r="F68" s="12" t="s">
        <v>6</v>
      </c>
      <c r="G68" s="12" t="s">
        <v>177</v>
      </c>
      <c r="H68" s="12"/>
      <c r="I68" s="9">
        <v>12</v>
      </c>
      <c r="J68" s="9" t="s">
        <v>384</v>
      </c>
    </row>
    <row r="69" spans="1:10" x14ac:dyDescent="0.2">
      <c r="A69" s="8">
        <v>43478</v>
      </c>
      <c r="B69" s="12" t="s">
        <v>3</v>
      </c>
      <c r="C69" s="9">
        <v>6170</v>
      </c>
      <c r="D69" s="12" t="s">
        <v>155</v>
      </c>
      <c r="E69" s="12" t="s">
        <v>4</v>
      </c>
      <c r="F69" s="12" t="s">
        <v>4</v>
      </c>
      <c r="G69" s="12" t="s">
        <v>177</v>
      </c>
      <c r="H69" s="12"/>
      <c r="I69" s="9">
        <v>34</v>
      </c>
      <c r="J69" s="9">
        <v>47</v>
      </c>
    </row>
    <row r="70" spans="1:10" x14ac:dyDescent="0.2">
      <c r="A70" s="8">
        <v>43478</v>
      </c>
      <c r="B70" s="12" t="s">
        <v>3</v>
      </c>
      <c r="C70" s="9">
        <v>4951</v>
      </c>
      <c r="D70" s="12" t="s">
        <v>55</v>
      </c>
      <c r="E70" s="12" t="s">
        <v>4</v>
      </c>
      <c r="F70" s="12" t="s">
        <v>4</v>
      </c>
      <c r="G70" s="12" t="s">
        <v>177</v>
      </c>
      <c r="H70" s="12"/>
      <c r="I70" s="9">
        <v>10</v>
      </c>
      <c r="J70" s="9" t="s">
        <v>431</v>
      </c>
    </row>
    <row r="71" spans="1:10" x14ac:dyDescent="0.2">
      <c r="A71" s="8">
        <v>43478</v>
      </c>
      <c r="B71" s="12" t="s">
        <v>3</v>
      </c>
      <c r="C71" s="9">
        <v>4487</v>
      </c>
      <c r="D71" s="12" t="s">
        <v>50</v>
      </c>
      <c r="E71" s="12" t="s">
        <v>4</v>
      </c>
      <c r="F71" s="12" t="s">
        <v>4</v>
      </c>
      <c r="G71" s="12" t="s">
        <v>177</v>
      </c>
      <c r="H71" s="12"/>
      <c r="I71" s="9">
        <v>8</v>
      </c>
      <c r="J71" s="9" t="s">
        <v>367</v>
      </c>
    </row>
    <row r="72" spans="1:10" x14ac:dyDescent="0.2">
      <c r="A72" s="8">
        <v>43478</v>
      </c>
      <c r="B72" s="12" t="s">
        <v>14</v>
      </c>
      <c r="C72" s="9">
        <v>1300</v>
      </c>
      <c r="D72" s="12" t="s">
        <v>533</v>
      </c>
      <c r="E72" s="12" t="s">
        <v>6</v>
      </c>
      <c r="F72" s="12" t="s">
        <v>6</v>
      </c>
      <c r="G72" s="12" t="s">
        <v>177</v>
      </c>
      <c r="H72" s="12"/>
      <c r="I72" s="9">
        <v>108</v>
      </c>
      <c r="J72" s="9">
        <v>187</v>
      </c>
    </row>
    <row r="73" spans="1:10" x14ac:dyDescent="0.2">
      <c r="A73" s="8">
        <v>43478</v>
      </c>
      <c r="B73" s="12" t="s">
        <v>3</v>
      </c>
      <c r="C73" s="9">
        <v>8110</v>
      </c>
      <c r="D73" s="12" t="s">
        <v>42</v>
      </c>
      <c r="E73" s="12" t="s">
        <v>8</v>
      </c>
      <c r="F73" s="12" t="s">
        <v>6</v>
      </c>
      <c r="G73" s="12" t="s">
        <v>177</v>
      </c>
      <c r="H73" s="12"/>
      <c r="I73" s="9">
        <v>20</v>
      </c>
      <c r="J73" s="9">
        <v>26</v>
      </c>
    </row>
    <row r="74" spans="1:10" x14ac:dyDescent="0.2">
      <c r="A74" s="8">
        <v>43479</v>
      </c>
      <c r="B74" s="12" t="s">
        <v>3</v>
      </c>
      <c r="C74" s="9">
        <v>7332</v>
      </c>
      <c r="D74" s="12" t="s">
        <v>65</v>
      </c>
      <c r="E74" s="12" t="s">
        <v>4</v>
      </c>
      <c r="F74" s="12" t="s">
        <v>4</v>
      </c>
      <c r="G74" s="12" t="s">
        <v>177</v>
      </c>
      <c r="H74" s="12"/>
      <c r="I74" s="9">
        <v>41</v>
      </c>
      <c r="J74" s="9">
        <v>36</v>
      </c>
    </row>
    <row r="75" spans="1:10" x14ac:dyDescent="0.2">
      <c r="A75" s="8">
        <v>43491</v>
      </c>
      <c r="B75" s="12" t="s">
        <v>3</v>
      </c>
      <c r="C75" s="9">
        <v>2443</v>
      </c>
      <c r="D75" s="12" t="s">
        <v>92</v>
      </c>
      <c r="E75" s="12" t="s">
        <v>4</v>
      </c>
      <c r="F75" s="12" t="s">
        <v>4</v>
      </c>
      <c r="G75" s="12" t="s">
        <v>177</v>
      </c>
      <c r="H75" s="12"/>
      <c r="I75" s="9">
        <v>19</v>
      </c>
      <c r="J75" s="9" t="s">
        <v>383</v>
      </c>
    </row>
    <row r="76" spans="1:10" x14ac:dyDescent="0.2">
      <c r="A76" s="8">
        <v>43491</v>
      </c>
      <c r="B76" s="12" t="s">
        <v>3</v>
      </c>
      <c r="C76" s="9">
        <v>8224</v>
      </c>
      <c r="D76" s="12" t="s">
        <v>64</v>
      </c>
      <c r="E76" s="12" t="s">
        <v>201</v>
      </c>
      <c r="F76" s="12" t="s">
        <v>4</v>
      </c>
      <c r="G76" s="12" t="s">
        <v>177</v>
      </c>
      <c r="H76" s="12"/>
      <c r="I76" s="9">
        <v>24</v>
      </c>
      <c r="J76" s="9">
        <v>18</v>
      </c>
    </row>
    <row r="77" spans="1:10" x14ac:dyDescent="0.2">
      <c r="A77" s="8">
        <v>43470</v>
      </c>
      <c r="B77" s="12" t="s">
        <v>3</v>
      </c>
      <c r="C77" s="9">
        <v>6793</v>
      </c>
      <c r="D77" s="12" t="s">
        <v>49</v>
      </c>
      <c r="E77" s="12" t="s">
        <v>234</v>
      </c>
      <c r="F77" s="12" t="s">
        <v>248</v>
      </c>
      <c r="G77" s="12" t="s">
        <v>151</v>
      </c>
      <c r="H77" s="12"/>
      <c r="I77" s="9">
        <v>36</v>
      </c>
      <c r="J77" s="9" t="s">
        <v>478</v>
      </c>
    </row>
    <row r="78" spans="1:10" x14ac:dyDescent="0.2">
      <c r="A78" s="8">
        <v>43470</v>
      </c>
      <c r="B78" s="12" t="s">
        <v>5</v>
      </c>
      <c r="C78" s="9">
        <v>54441</v>
      </c>
      <c r="D78" s="12" t="s">
        <v>484</v>
      </c>
      <c r="E78" s="12" t="s">
        <v>6</v>
      </c>
      <c r="F78" s="12" t="s">
        <v>5</v>
      </c>
      <c r="G78" s="12" t="s">
        <v>151</v>
      </c>
      <c r="H78" s="12"/>
      <c r="I78" s="9">
        <v>49</v>
      </c>
      <c r="J78" s="9" t="s">
        <v>490</v>
      </c>
    </row>
    <row r="79" spans="1:10" x14ac:dyDescent="0.2">
      <c r="A79" s="8">
        <v>43470</v>
      </c>
      <c r="B79" s="12" t="s">
        <v>3</v>
      </c>
      <c r="C79" s="9">
        <v>1349</v>
      </c>
      <c r="D79" s="12" t="s">
        <v>92</v>
      </c>
      <c r="E79" s="12" t="s">
        <v>6</v>
      </c>
      <c r="F79" s="12" t="s">
        <v>101</v>
      </c>
      <c r="G79" s="12" t="s">
        <v>151</v>
      </c>
      <c r="H79" s="12"/>
      <c r="I79" s="9">
        <v>21</v>
      </c>
      <c r="J79" s="9" t="s">
        <v>346</v>
      </c>
    </row>
    <row r="80" spans="1:10" x14ac:dyDescent="0.2">
      <c r="A80" s="8">
        <v>43470</v>
      </c>
      <c r="B80" s="12" t="s">
        <v>3</v>
      </c>
      <c r="C80" s="9">
        <v>8086</v>
      </c>
      <c r="D80" s="12" t="s">
        <v>41</v>
      </c>
      <c r="E80" s="12" t="s">
        <v>6</v>
      </c>
      <c r="F80" s="12" t="s">
        <v>15</v>
      </c>
      <c r="G80" s="12" t="s">
        <v>151</v>
      </c>
      <c r="H80" s="12"/>
      <c r="I80" s="9">
        <v>26</v>
      </c>
      <c r="J80" s="9" t="s">
        <v>363</v>
      </c>
    </row>
    <row r="81" spans="1:10" x14ac:dyDescent="0.2">
      <c r="A81" s="8">
        <v>43470</v>
      </c>
      <c r="B81" s="12" t="s">
        <v>3</v>
      </c>
      <c r="C81" s="9">
        <v>5445</v>
      </c>
      <c r="D81" s="12" t="s">
        <v>486</v>
      </c>
      <c r="E81" s="12" t="s">
        <v>4</v>
      </c>
      <c r="F81" s="12" t="s">
        <v>140</v>
      </c>
      <c r="G81" s="12" t="s">
        <v>151</v>
      </c>
      <c r="H81" s="12"/>
      <c r="I81" s="9">
        <v>31</v>
      </c>
      <c r="J81" s="9">
        <v>43</v>
      </c>
    </row>
    <row r="82" spans="1:10" x14ac:dyDescent="0.2">
      <c r="A82" s="8">
        <v>43470</v>
      </c>
      <c r="B82" s="12" t="s">
        <v>6</v>
      </c>
      <c r="C82" s="9">
        <v>54730</v>
      </c>
      <c r="D82" s="12" t="s">
        <v>345</v>
      </c>
      <c r="E82" s="12" t="s">
        <v>6</v>
      </c>
      <c r="F82" s="12" t="s">
        <v>15</v>
      </c>
      <c r="G82" s="12" t="s">
        <v>151</v>
      </c>
      <c r="H82" s="12"/>
      <c r="I82" s="9">
        <v>35</v>
      </c>
      <c r="J82" s="9" t="s">
        <v>347</v>
      </c>
    </row>
    <row r="83" spans="1:10" x14ac:dyDescent="0.2">
      <c r="A83" s="8">
        <v>43471</v>
      </c>
      <c r="B83" s="12" t="s">
        <v>6</v>
      </c>
      <c r="C83" s="9">
        <v>57330</v>
      </c>
      <c r="D83" s="12" t="s">
        <v>296</v>
      </c>
      <c r="E83" s="12" t="s">
        <v>6</v>
      </c>
      <c r="F83" s="12" t="s">
        <v>15</v>
      </c>
      <c r="G83" s="12" t="s">
        <v>151</v>
      </c>
      <c r="H83" s="12"/>
      <c r="I83" s="9">
        <v>23</v>
      </c>
      <c r="J83" s="9" t="s">
        <v>416</v>
      </c>
    </row>
    <row r="84" spans="1:10" x14ac:dyDescent="0.2">
      <c r="A84" s="8">
        <v>43471</v>
      </c>
      <c r="B84" s="12" t="s">
        <v>14</v>
      </c>
      <c r="C84" s="9">
        <v>6760</v>
      </c>
      <c r="D84" s="12" t="s">
        <v>257</v>
      </c>
      <c r="E84" s="12" t="s">
        <v>6</v>
      </c>
      <c r="F84" s="12" t="s">
        <v>15</v>
      </c>
      <c r="G84" s="12" t="s">
        <v>151</v>
      </c>
      <c r="H84" s="12"/>
      <c r="I84" s="9">
        <v>37</v>
      </c>
      <c r="J84" s="9" t="s">
        <v>505</v>
      </c>
    </row>
    <row r="85" spans="1:10" x14ac:dyDescent="0.2">
      <c r="A85" s="8">
        <v>43471</v>
      </c>
      <c r="B85" s="12" t="s">
        <v>3</v>
      </c>
      <c r="C85" s="9">
        <v>2138</v>
      </c>
      <c r="D85" s="12" t="s">
        <v>92</v>
      </c>
      <c r="E85" s="12" t="s">
        <v>6</v>
      </c>
      <c r="F85" s="12" t="s">
        <v>230</v>
      </c>
      <c r="G85" s="12" t="s">
        <v>151</v>
      </c>
      <c r="H85" s="12"/>
      <c r="I85" s="9">
        <v>22</v>
      </c>
      <c r="J85" s="9">
        <v>27</v>
      </c>
    </row>
    <row r="86" spans="1:10" x14ac:dyDescent="0.2">
      <c r="A86" s="8">
        <v>43471</v>
      </c>
      <c r="B86" s="12" t="s">
        <v>3</v>
      </c>
      <c r="C86" s="9">
        <v>3830</v>
      </c>
      <c r="D86" s="12" t="s">
        <v>116</v>
      </c>
      <c r="E86" s="12" t="s">
        <v>4</v>
      </c>
      <c r="F86" s="12" t="s">
        <v>6</v>
      </c>
      <c r="G86" s="12" t="s">
        <v>151</v>
      </c>
      <c r="H86" s="12"/>
      <c r="I86" s="9">
        <v>14</v>
      </c>
      <c r="J86" s="9" t="s">
        <v>375</v>
      </c>
    </row>
    <row r="87" spans="1:10" x14ac:dyDescent="0.2">
      <c r="A87" s="8">
        <v>43475</v>
      </c>
      <c r="B87" s="12" t="s">
        <v>3</v>
      </c>
      <c r="C87" s="9">
        <v>5429</v>
      </c>
      <c r="D87" s="12" t="s">
        <v>518</v>
      </c>
      <c r="E87" s="12" t="s">
        <v>6</v>
      </c>
      <c r="F87" s="12" t="s">
        <v>4</v>
      </c>
      <c r="G87" s="12" t="s">
        <v>151</v>
      </c>
      <c r="H87" s="12"/>
      <c r="I87" s="9">
        <v>39</v>
      </c>
      <c r="J87" s="9" t="s">
        <v>519</v>
      </c>
    </row>
    <row r="88" spans="1:10" x14ac:dyDescent="0.2">
      <c r="A88" s="8">
        <v>43476</v>
      </c>
      <c r="B88" s="12" t="s">
        <v>3</v>
      </c>
      <c r="C88" s="9">
        <v>1522</v>
      </c>
      <c r="D88" s="12" t="s">
        <v>92</v>
      </c>
      <c r="E88" s="12" t="s">
        <v>4</v>
      </c>
      <c r="F88" s="12" t="s">
        <v>6</v>
      </c>
      <c r="G88" s="12" t="s">
        <v>151</v>
      </c>
      <c r="H88" s="12"/>
      <c r="I88" s="9">
        <v>23</v>
      </c>
      <c r="J88" s="9" t="s">
        <v>521</v>
      </c>
    </row>
    <row r="89" spans="1:10" x14ac:dyDescent="0.2">
      <c r="A89" s="8">
        <v>43484</v>
      </c>
      <c r="B89" s="12" t="s">
        <v>3</v>
      </c>
      <c r="C89" s="9">
        <v>8055</v>
      </c>
      <c r="D89" s="12" t="s">
        <v>41</v>
      </c>
      <c r="E89" s="12" t="s">
        <v>4</v>
      </c>
      <c r="F89" s="12" t="s">
        <v>6</v>
      </c>
      <c r="G89" s="12" t="s">
        <v>151</v>
      </c>
      <c r="H89" s="12"/>
      <c r="I89" s="9">
        <v>23</v>
      </c>
      <c r="J89" s="9" t="s">
        <v>547</v>
      </c>
    </row>
    <row r="90" spans="1:10" x14ac:dyDescent="0.2">
      <c r="A90" s="8">
        <v>43484</v>
      </c>
      <c r="B90" s="12" t="s">
        <v>3</v>
      </c>
      <c r="C90" s="9">
        <v>8422</v>
      </c>
      <c r="D90" s="12" t="s">
        <v>149</v>
      </c>
      <c r="E90" s="12" t="s">
        <v>4</v>
      </c>
      <c r="F90" s="12" t="s">
        <v>15</v>
      </c>
      <c r="G90" s="12" t="s">
        <v>151</v>
      </c>
      <c r="H90" s="12"/>
      <c r="I90" s="9">
        <v>26</v>
      </c>
      <c r="J90" s="9" t="s">
        <v>382</v>
      </c>
    </row>
    <row r="91" spans="1:10" x14ac:dyDescent="0.2">
      <c r="A91" s="8">
        <v>43484</v>
      </c>
      <c r="B91" s="12" t="s">
        <v>3</v>
      </c>
      <c r="C91" s="9">
        <v>5465</v>
      </c>
      <c r="D91" s="12" t="s">
        <v>396</v>
      </c>
      <c r="E91" s="12" t="s">
        <v>4</v>
      </c>
      <c r="F91" s="12" t="s">
        <v>6</v>
      </c>
      <c r="G91" s="12" t="s">
        <v>151</v>
      </c>
      <c r="H91" s="12"/>
      <c r="I91" s="9">
        <v>32</v>
      </c>
      <c r="J91" s="9" t="s">
        <v>398</v>
      </c>
    </row>
    <row r="92" spans="1:10" x14ac:dyDescent="0.2">
      <c r="A92" s="8">
        <v>43484</v>
      </c>
      <c r="B92" s="12" t="s">
        <v>3</v>
      </c>
      <c r="C92" s="9">
        <v>1137</v>
      </c>
      <c r="D92" s="12" t="s">
        <v>43</v>
      </c>
      <c r="E92" s="12" t="s">
        <v>6</v>
      </c>
      <c r="F92" s="12" t="s">
        <v>4</v>
      </c>
      <c r="G92" s="12" t="s">
        <v>151</v>
      </c>
      <c r="H92" s="12"/>
      <c r="I92" s="9">
        <v>25</v>
      </c>
      <c r="J92" s="9">
        <v>26</v>
      </c>
    </row>
    <row r="93" spans="1:10" x14ac:dyDescent="0.2">
      <c r="A93" s="8">
        <v>43484</v>
      </c>
      <c r="B93" s="12" t="s">
        <v>3</v>
      </c>
      <c r="C93" s="9">
        <v>9115</v>
      </c>
      <c r="D93" s="12" t="s">
        <v>121</v>
      </c>
      <c r="E93" s="12" t="s">
        <v>11</v>
      </c>
      <c r="F93" s="12" t="s">
        <v>15</v>
      </c>
      <c r="G93" s="12" t="s">
        <v>151</v>
      </c>
      <c r="H93" s="12"/>
      <c r="I93" s="9">
        <v>42</v>
      </c>
      <c r="J93" s="9" t="s">
        <v>555</v>
      </c>
    </row>
    <row r="94" spans="1:10" x14ac:dyDescent="0.2">
      <c r="A94" s="8">
        <v>43484</v>
      </c>
      <c r="B94" s="12" t="s">
        <v>3</v>
      </c>
      <c r="C94" s="9">
        <v>3961</v>
      </c>
      <c r="D94" s="12" t="s">
        <v>286</v>
      </c>
      <c r="E94" s="12" t="s">
        <v>16</v>
      </c>
      <c r="F94" s="12" t="s">
        <v>6</v>
      </c>
      <c r="G94" s="12" t="s">
        <v>151</v>
      </c>
      <c r="H94" s="12"/>
      <c r="I94" s="9">
        <v>16</v>
      </c>
      <c r="J94" s="9" t="s">
        <v>403</v>
      </c>
    </row>
    <row r="95" spans="1:10" x14ac:dyDescent="0.2">
      <c r="A95" s="8">
        <v>43485</v>
      </c>
      <c r="B95" s="12" t="s">
        <v>14</v>
      </c>
      <c r="C95" s="9">
        <v>6700</v>
      </c>
      <c r="D95" s="12" t="s">
        <v>127</v>
      </c>
      <c r="E95" s="12" t="s">
        <v>6</v>
      </c>
      <c r="F95" s="12" t="s">
        <v>6</v>
      </c>
      <c r="G95" s="12" t="s">
        <v>151</v>
      </c>
      <c r="H95" s="12"/>
      <c r="I95" s="9">
        <v>28</v>
      </c>
      <c r="J95" s="9" t="s">
        <v>390</v>
      </c>
    </row>
    <row r="96" spans="1:10" x14ac:dyDescent="0.2">
      <c r="A96" s="8">
        <v>43485</v>
      </c>
      <c r="B96" s="12" t="s">
        <v>3</v>
      </c>
      <c r="C96" s="9">
        <v>6225</v>
      </c>
      <c r="D96" s="12" t="s">
        <v>242</v>
      </c>
      <c r="E96" s="12" t="s">
        <v>6</v>
      </c>
      <c r="F96" s="12" t="s">
        <v>15</v>
      </c>
      <c r="G96" s="12" t="s">
        <v>151</v>
      </c>
      <c r="H96" s="12"/>
      <c r="I96" s="9">
        <v>36</v>
      </c>
      <c r="J96" s="9" t="s">
        <v>560</v>
      </c>
    </row>
    <row r="97" spans="1:10" x14ac:dyDescent="0.2">
      <c r="A97" s="8">
        <v>43485</v>
      </c>
      <c r="B97" s="12" t="s">
        <v>3</v>
      </c>
      <c r="C97" s="9">
        <v>7347</v>
      </c>
      <c r="D97" s="12" t="s">
        <v>39</v>
      </c>
      <c r="E97" s="12" t="s">
        <v>4</v>
      </c>
      <c r="F97" s="12" t="s">
        <v>6</v>
      </c>
      <c r="G97" s="12" t="s">
        <v>151</v>
      </c>
      <c r="H97" s="12"/>
      <c r="I97" s="9">
        <v>30</v>
      </c>
      <c r="J97" s="9" t="s">
        <v>561</v>
      </c>
    </row>
    <row r="98" spans="1:10" x14ac:dyDescent="0.2">
      <c r="A98" s="8">
        <v>43485</v>
      </c>
      <c r="B98" s="12" t="s">
        <v>14</v>
      </c>
      <c r="C98" s="9">
        <v>6700</v>
      </c>
      <c r="D98" s="12" t="s">
        <v>127</v>
      </c>
      <c r="E98" s="12" t="s">
        <v>6</v>
      </c>
      <c r="F98" s="12" t="s">
        <v>6</v>
      </c>
      <c r="G98" s="12" t="s">
        <v>151</v>
      </c>
      <c r="H98" s="12"/>
      <c r="I98" s="9">
        <v>28</v>
      </c>
      <c r="J98" s="9" t="s">
        <v>390</v>
      </c>
    </row>
    <row r="99" spans="1:10" x14ac:dyDescent="0.2">
      <c r="A99" s="8">
        <v>43485</v>
      </c>
      <c r="B99" s="12" t="s">
        <v>3</v>
      </c>
      <c r="C99" s="9">
        <v>7265</v>
      </c>
      <c r="D99" s="12" t="s">
        <v>56</v>
      </c>
      <c r="E99" s="12" t="s">
        <v>18</v>
      </c>
      <c r="F99" s="12" t="s">
        <v>6</v>
      </c>
      <c r="G99" s="12" t="s">
        <v>151</v>
      </c>
      <c r="H99" s="12"/>
      <c r="I99" s="9">
        <v>26</v>
      </c>
      <c r="J99" s="9" t="s">
        <v>562</v>
      </c>
    </row>
    <row r="100" spans="1:10" x14ac:dyDescent="0.2">
      <c r="A100" s="8">
        <v>43491</v>
      </c>
      <c r="B100" s="12" t="s">
        <v>3</v>
      </c>
      <c r="C100" s="9">
        <v>3341</v>
      </c>
      <c r="D100" s="12" t="s">
        <v>572</v>
      </c>
      <c r="E100" s="12" t="s">
        <v>184</v>
      </c>
      <c r="F100" s="12" t="s">
        <v>5</v>
      </c>
      <c r="G100" s="12" t="s">
        <v>151</v>
      </c>
      <c r="H100" s="12"/>
      <c r="I100" s="9">
        <v>15</v>
      </c>
      <c r="J100" s="9">
        <v>17</v>
      </c>
    </row>
    <row r="101" spans="1:10" x14ac:dyDescent="0.2">
      <c r="A101" s="8">
        <v>43484</v>
      </c>
      <c r="B101" s="12" t="s">
        <v>3</v>
      </c>
      <c r="C101" s="9">
        <v>3630</v>
      </c>
      <c r="D101" s="12" t="s">
        <v>76</v>
      </c>
      <c r="E101" s="12" t="s">
        <v>4</v>
      </c>
      <c r="F101" s="12" t="s">
        <v>6</v>
      </c>
      <c r="G101" s="12" t="s">
        <v>237</v>
      </c>
      <c r="H101" s="12"/>
      <c r="I101" s="9">
        <v>15</v>
      </c>
      <c r="J101" s="9">
        <v>17</v>
      </c>
    </row>
    <row r="102" spans="1:10" x14ac:dyDescent="0.2">
      <c r="A102" s="8">
        <v>43478</v>
      </c>
      <c r="B102" s="12" t="s">
        <v>3</v>
      </c>
      <c r="C102" s="9">
        <v>4994</v>
      </c>
      <c r="D102" s="12" t="s">
        <v>199</v>
      </c>
      <c r="E102" s="12" t="s">
        <v>4</v>
      </c>
      <c r="F102" s="12" t="s">
        <v>4</v>
      </c>
      <c r="G102" s="12" t="s">
        <v>530</v>
      </c>
      <c r="H102" s="12"/>
      <c r="I102" s="9">
        <v>15</v>
      </c>
      <c r="J102" s="9">
        <v>11</v>
      </c>
    </row>
    <row r="103" spans="1:10" x14ac:dyDescent="0.2">
      <c r="A103" s="8">
        <v>43478</v>
      </c>
      <c r="B103" s="12" t="s">
        <v>3</v>
      </c>
      <c r="C103" s="9">
        <v>5405</v>
      </c>
      <c r="D103" s="12" t="s">
        <v>40</v>
      </c>
      <c r="E103" s="12" t="s">
        <v>4</v>
      </c>
      <c r="F103" s="12" t="s">
        <v>4</v>
      </c>
      <c r="G103" s="12" t="s">
        <v>865</v>
      </c>
      <c r="H103" s="12"/>
      <c r="I103" s="9">
        <v>0</v>
      </c>
      <c r="J103" s="9">
        <v>0</v>
      </c>
    </row>
    <row r="104" spans="1:10" x14ac:dyDescent="0.2">
      <c r="A104" s="8">
        <v>43478</v>
      </c>
      <c r="B104" s="12" t="s">
        <v>3</v>
      </c>
      <c r="C104" s="9">
        <v>4672</v>
      </c>
      <c r="D104" s="12" t="s">
        <v>40</v>
      </c>
      <c r="E104" s="12" t="s">
        <v>4</v>
      </c>
      <c r="F104" s="12" t="s">
        <v>4</v>
      </c>
      <c r="G104" s="12" t="s">
        <v>865</v>
      </c>
      <c r="H104" s="12"/>
      <c r="I104" s="9">
        <v>0</v>
      </c>
      <c r="J104" s="9">
        <v>0</v>
      </c>
    </row>
    <row r="105" spans="1:10" x14ac:dyDescent="0.2">
      <c r="A105" s="8">
        <v>43480</v>
      </c>
      <c r="B105" s="12" t="s">
        <v>3</v>
      </c>
      <c r="C105" s="9">
        <v>1941</v>
      </c>
      <c r="D105" s="12" t="s">
        <v>92</v>
      </c>
      <c r="E105" s="12" t="s">
        <v>18</v>
      </c>
      <c r="F105" s="12" t="s">
        <v>6</v>
      </c>
      <c r="G105" s="12" t="s">
        <v>865</v>
      </c>
      <c r="H105" s="12"/>
      <c r="I105" s="9">
        <v>19</v>
      </c>
      <c r="J105" s="9" t="s">
        <v>514</v>
      </c>
    </row>
    <row r="106" spans="1:10" x14ac:dyDescent="0.2">
      <c r="A106" s="8">
        <v>43492</v>
      </c>
      <c r="B106" s="12" t="s">
        <v>3</v>
      </c>
      <c r="C106" s="9">
        <v>2157</v>
      </c>
      <c r="D106" s="12" t="s">
        <v>92</v>
      </c>
      <c r="E106" s="12" t="s">
        <v>4</v>
      </c>
      <c r="F106" s="12" t="s">
        <v>6</v>
      </c>
      <c r="G106" s="12" t="s">
        <v>865</v>
      </c>
      <c r="H106" s="12"/>
      <c r="I106" s="9">
        <v>19</v>
      </c>
      <c r="J106" s="9" t="s">
        <v>383</v>
      </c>
    </row>
    <row r="107" spans="1:10" x14ac:dyDescent="0.2">
      <c r="A107" s="8">
        <v>43467</v>
      </c>
      <c r="B107" s="12" t="s">
        <v>3</v>
      </c>
      <c r="C107" s="9">
        <v>3872</v>
      </c>
      <c r="D107" s="12" t="s">
        <v>116</v>
      </c>
      <c r="E107" s="12" t="s">
        <v>4</v>
      </c>
      <c r="F107" s="12" t="s">
        <v>4</v>
      </c>
      <c r="G107" s="12" t="s">
        <v>865</v>
      </c>
      <c r="H107" s="12"/>
      <c r="I107" s="9">
        <v>14</v>
      </c>
      <c r="J107" s="9">
        <v>13</v>
      </c>
    </row>
    <row r="108" spans="1:10" x14ac:dyDescent="0.2">
      <c r="A108" s="8">
        <v>43467</v>
      </c>
      <c r="B108" s="12" t="s">
        <v>3</v>
      </c>
      <c r="C108" s="9">
        <v>5451</v>
      </c>
      <c r="D108" s="12" t="s">
        <v>438</v>
      </c>
      <c r="E108" s="12" t="s">
        <v>4</v>
      </c>
      <c r="F108" s="12" t="s">
        <v>4</v>
      </c>
      <c r="G108" s="12" t="s">
        <v>865</v>
      </c>
      <c r="H108" s="12"/>
      <c r="I108" s="9">
        <v>35</v>
      </c>
      <c r="J108" s="9">
        <v>43</v>
      </c>
    </row>
    <row r="109" spans="1:10" x14ac:dyDescent="0.2">
      <c r="A109" s="8">
        <v>43467</v>
      </c>
      <c r="B109" s="12" t="s">
        <v>14</v>
      </c>
      <c r="C109" s="9">
        <v>6730</v>
      </c>
      <c r="D109" s="12" t="s">
        <v>267</v>
      </c>
      <c r="E109" s="12" t="s">
        <v>6</v>
      </c>
      <c r="F109" s="12" t="s">
        <v>6</v>
      </c>
      <c r="G109" s="12" t="s">
        <v>865</v>
      </c>
      <c r="H109" s="12"/>
      <c r="I109" s="9">
        <v>21</v>
      </c>
      <c r="J109" s="9" t="s">
        <v>428</v>
      </c>
    </row>
    <row r="110" spans="1:10" x14ac:dyDescent="0.2">
      <c r="A110" s="8">
        <v>43467</v>
      </c>
      <c r="B110" s="12" t="s">
        <v>14</v>
      </c>
      <c r="C110" s="9">
        <v>6700</v>
      </c>
      <c r="D110" s="12" t="s">
        <v>127</v>
      </c>
      <c r="E110" s="12" t="s">
        <v>6</v>
      </c>
      <c r="F110" s="12" t="s">
        <v>6</v>
      </c>
      <c r="G110" s="12" t="s">
        <v>865</v>
      </c>
      <c r="H110" s="12"/>
      <c r="I110" s="9">
        <v>35</v>
      </c>
      <c r="J110" s="9">
        <v>25</v>
      </c>
    </row>
    <row r="111" spans="1:10" x14ac:dyDescent="0.2">
      <c r="A111" s="8">
        <v>43467</v>
      </c>
      <c r="B111" s="12" t="s">
        <v>14</v>
      </c>
      <c r="C111" s="9">
        <v>1320</v>
      </c>
      <c r="D111" s="12" t="s">
        <v>250</v>
      </c>
      <c r="E111" s="12" t="s">
        <v>6</v>
      </c>
      <c r="F111" s="12" t="s">
        <v>6</v>
      </c>
      <c r="G111" s="12" t="s">
        <v>865</v>
      </c>
      <c r="H111" s="12"/>
      <c r="I111" s="9">
        <v>143</v>
      </c>
      <c r="J111" s="9">
        <v>208</v>
      </c>
    </row>
    <row r="112" spans="1:10" x14ac:dyDescent="0.2">
      <c r="A112" s="8">
        <v>43468</v>
      </c>
      <c r="B112" s="12" t="s">
        <v>3</v>
      </c>
      <c r="C112" s="9">
        <v>6962</v>
      </c>
      <c r="D112" s="12" t="s">
        <v>86</v>
      </c>
      <c r="E112" s="12" t="s">
        <v>234</v>
      </c>
      <c r="F112" s="12" t="s">
        <v>5</v>
      </c>
      <c r="G112" s="12" t="s">
        <v>865</v>
      </c>
      <c r="H112" s="12"/>
      <c r="I112" s="9">
        <v>30</v>
      </c>
      <c r="J112" s="9">
        <v>39</v>
      </c>
    </row>
    <row r="113" spans="1:10" x14ac:dyDescent="0.2">
      <c r="A113" s="8">
        <v>43468</v>
      </c>
      <c r="B113" s="12" t="s">
        <v>3</v>
      </c>
      <c r="C113" s="9">
        <v>2351</v>
      </c>
      <c r="D113" s="12" t="s">
        <v>92</v>
      </c>
      <c r="E113" s="12" t="s">
        <v>4</v>
      </c>
      <c r="F113" s="12" t="s">
        <v>4</v>
      </c>
      <c r="G113" s="12" t="s">
        <v>865</v>
      </c>
      <c r="H113" s="12"/>
      <c r="I113" s="9">
        <v>21</v>
      </c>
      <c r="J113" s="9" t="s">
        <v>428</v>
      </c>
    </row>
    <row r="114" spans="1:10" x14ac:dyDescent="0.2">
      <c r="A114" s="8">
        <v>43469</v>
      </c>
      <c r="B114" s="12" t="s">
        <v>3</v>
      </c>
      <c r="C114" s="9">
        <v>9232</v>
      </c>
      <c r="D114" s="12" t="s">
        <v>88</v>
      </c>
      <c r="E114" s="12" t="s">
        <v>8</v>
      </c>
      <c r="F114" s="12" t="s">
        <v>4</v>
      </c>
      <c r="G114" s="12" t="s">
        <v>865</v>
      </c>
      <c r="H114" s="12"/>
      <c r="I114" s="9">
        <v>47</v>
      </c>
      <c r="J114" s="9">
        <v>69</v>
      </c>
    </row>
    <row r="115" spans="1:10" x14ac:dyDescent="0.2">
      <c r="A115" s="8">
        <v>43469</v>
      </c>
      <c r="B115" s="12" t="s">
        <v>6</v>
      </c>
      <c r="C115" s="9">
        <v>57390</v>
      </c>
      <c r="D115" s="12" t="s">
        <v>137</v>
      </c>
      <c r="E115" s="12" t="s">
        <v>6</v>
      </c>
      <c r="F115" s="12" t="s">
        <v>6</v>
      </c>
      <c r="G115" s="12" t="s">
        <v>865</v>
      </c>
      <c r="H115" s="12"/>
      <c r="I115" s="9">
        <v>18</v>
      </c>
      <c r="J115" s="9">
        <v>11</v>
      </c>
    </row>
    <row r="116" spans="1:10" x14ac:dyDescent="0.2">
      <c r="A116" s="8">
        <v>43477</v>
      </c>
      <c r="B116" s="12" t="s">
        <v>3</v>
      </c>
      <c r="C116" s="9">
        <v>4319</v>
      </c>
      <c r="D116" s="12" t="s">
        <v>506</v>
      </c>
      <c r="E116" s="12" t="s">
        <v>4</v>
      </c>
      <c r="F116" s="12" t="s">
        <v>4</v>
      </c>
      <c r="G116" s="12" t="s">
        <v>865</v>
      </c>
      <c r="H116" s="12"/>
      <c r="I116" s="9">
        <v>15</v>
      </c>
      <c r="J116" s="9">
        <v>11</v>
      </c>
    </row>
    <row r="117" spans="1:10" x14ac:dyDescent="0.2">
      <c r="A117" s="8">
        <v>43477</v>
      </c>
      <c r="B117" s="12" t="s">
        <v>3</v>
      </c>
      <c r="C117" s="9">
        <v>7335</v>
      </c>
      <c r="D117" s="12" t="s">
        <v>524</v>
      </c>
      <c r="E117" s="12" t="s">
        <v>4</v>
      </c>
      <c r="F117" s="12" t="s">
        <v>4</v>
      </c>
      <c r="G117" s="12" t="s">
        <v>865</v>
      </c>
      <c r="H117" s="12"/>
      <c r="I117" s="9">
        <v>56</v>
      </c>
      <c r="J117" s="9">
        <v>49</v>
      </c>
    </row>
    <row r="118" spans="1:10" x14ac:dyDescent="0.2">
      <c r="A118" s="8">
        <v>43477</v>
      </c>
      <c r="B118" s="12" t="s">
        <v>3</v>
      </c>
      <c r="C118" s="9">
        <v>4408</v>
      </c>
      <c r="D118" s="12" t="s">
        <v>50</v>
      </c>
      <c r="E118" s="12" t="s">
        <v>4</v>
      </c>
      <c r="F118" s="12" t="s">
        <v>4</v>
      </c>
      <c r="G118" s="12" t="s">
        <v>865</v>
      </c>
      <c r="H118" s="12"/>
      <c r="I118" s="9">
        <v>8</v>
      </c>
      <c r="J118" s="9" t="s">
        <v>460</v>
      </c>
    </row>
    <row r="119" spans="1:10" x14ac:dyDescent="0.2">
      <c r="A119" s="8">
        <v>43477</v>
      </c>
      <c r="B119" s="12" t="s">
        <v>3</v>
      </c>
      <c r="C119" s="9">
        <v>2448</v>
      </c>
      <c r="D119" s="12" t="s">
        <v>92</v>
      </c>
      <c r="E119" s="12" t="s">
        <v>15</v>
      </c>
      <c r="F119" s="12" t="s">
        <v>6</v>
      </c>
      <c r="G119" s="12" t="s">
        <v>865</v>
      </c>
      <c r="H119" s="12"/>
      <c r="I119" s="9">
        <v>19</v>
      </c>
      <c r="J119" s="9" t="s">
        <v>514</v>
      </c>
    </row>
    <row r="120" spans="1:10" x14ac:dyDescent="0.2">
      <c r="A120" s="8">
        <v>43491</v>
      </c>
      <c r="B120" s="12" t="s">
        <v>3</v>
      </c>
      <c r="C120" s="9">
        <v>7714</v>
      </c>
      <c r="D120" s="12" t="s">
        <v>45</v>
      </c>
      <c r="E120" s="12" t="s">
        <v>4</v>
      </c>
      <c r="F120" s="12" t="s">
        <v>4</v>
      </c>
      <c r="G120" s="12" t="s">
        <v>865</v>
      </c>
      <c r="H120" s="12"/>
      <c r="I120" s="9">
        <v>38</v>
      </c>
      <c r="J120" s="9">
        <v>59</v>
      </c>
    </row>
    <row r="121" spans="1:10" x14ac:dyDescent="0.2">
      <c r="A121" s="8">
        <v>43491</v>
      </c>
      <c r="B121" s="12" t="s">
        <v>3</v>
      </c>
      <c r="C121" s="9">
        <v>5243</v>
      </c>
      <c r="D121" s="12" t="s">
        <v>66</v>
      </c>
      <c r="E121" s="12" t="s">
        <v>8</v>
      </c>
      <c r="F121" s="12" t="s">
        <v>6</v>
      </c>
      <c r="G121" s="12" t="s">
        <v>865</v>
      </c>
      <c r="H121" s="12"/>
      <c r="I121" s="9">
        <v>23</v>
      </c>
      <c r="J121" s="9">
        <v>33</v>
      </c>
    </row>
    <row r="122" spans="1:10" x14ac:dyDescent="0.2">
      <c r="A122" s="8">
        <v>43492</v>
      </c>
      <c r="B122" s="12" t="s">
        <v>3</v>
      </c>
      <c r="C122" s="9">
        <v>8077</v>
      </c>
      <c r="D122" s="12" t="s">
        <v>41</v>
      </c>
      <c r="E122" s="12" t="s">
        <v>31</v>
      </c>
      <c r="F122" s="12" t="s">
        <v>6</v>
      </c>
      <c r="G122" s="12" t="s">
        <v>865</v>
      </c>
      <c r="H122" s="12"/>
      <c r="I122" s="9">
        <v>21</v>
      </c>
      <c r="J122" s="9">
        <v>26</v>
      </c>
    </row>
    <row r="123" spans="1:10" x14ac:dyDescent="0.2">
      <c r="A123" s="8">
        <v>43492</v>
      </c>
      <c r="B123" s="12" t="s">
        <v>3</v>
      </c>
      <c r="C123" s="9">
        <v>2128</v>
      </c>
      <c r="D123" s="12" t="s">
        <v>92</v>
      </c>
      <c r="E123" s="12" t="s">
        <v>31</v>
      </c>
      <c r="F123" s="12" t="s">
        <v>6</v>
      </c>
      <c r="G123" s="12" t="s">
        <v>865</v>
      </c>
      <c r="H123" s="12"/>
      <c r="I123" s="9">
        <v>19</v>
      </c>
      <c r="J123" s="9" t="s">
        <v>383</v>
      </c>
    </row>
    <row r="124" spans="1:10" x14ac:dyDescent="0.2">
      <c r="A124" s="8">
        <v>43467</v>
      </c>
      <c r="B124" s="12" t="s">
        <v>6</v>
      </c>
      <c r="C124" s="9">
        <v>57100</v>
      </c>
      <c r="D124" s="12" t="s">
        <v>141</v>
      </c>
      <c r="E124" s="12" t="s">
        <v>6</v>
      </c>
      <c r="F124" s="12" t="s">
        <v>6</v>
      </c>
      <c r="G124" s="12" t="s">
        <v>867</v>
      </c>
      <c r="H124" s="12"/>
      <c r="I124" s="9">
        <v>40</v>
      </c>
      <c r="J124" s="9">
        <v>45</v>
      </c>
    </row>
    <row r="125" spans="1:10" x14ac:dyDescent="0.2">
      <c r="A125" s="8">
        <v>43467</v>
      </c>
      <c r="B125" s="12" t="s">
        <v>14</v>
      </c>
      <c r="C125" s="9">
        <v>6740</v>
      </c>
      <c r="D125" s="12" t="s">
        <v>181</v>
      </c>
      <c r="E125" s="12" t="s">
        <v>6</v>
      </c>
      <c r="F125" s="12" t="s">
        <v>6</v>
      </c>
      <c r="G125" s="12" t="s">
        <v>867</v>
      </c>
      <c r="H125" s="12"/>
      <c r="I125" s="9">
        <v>39</v>
      </c>
      <c r="J125" s="9">
        <v>39</v>
      </c>
    </row>
    <row r="126" spans="1:10" x14ac:dyDescent="0.2">
      <c r="A126" s="8">
        <v>43467</v>
      </c>
      <c r="B126" s="12" t="s">
        <v>3</v>
      </c>
      <c r="C126" s="9">
        <v>4564</v>
      </c>
      <c r="D126" s="12" t="s">
        <v>40</v>
      </c>
      <c r="E126" s="12" t="s">
        <v>4</v>
      </c>
      <c r="F126" s="12" t="s">
        <v>6</v>
      </c>
      <c r="G126" s="12" t="s">
        <v>867</v>
      </c>
      <c r="H126" s="12"/>
      <c r="I126" s="9">
        <v>0</v>
      </c>
      <c r="J126" s="9">
        <v>0</v>
      </c>
    </row>
    <row r="127" spans="1:10" x14ac:dyDescent="0.2">
      <c r="A127" s="8">
        <v>43468</v>
      </c>
      <c r="B127" s="12" t="s">
        <v>3</v>
      </c>
      <c r="C127" s="9">
        <v>6142</v>
      </c>
      <c r="D127" s="12" t="s">
        <v>48</v>
      </c>
      <c r="E127" s="12" t="s">
        <v>4</v>
      </c>
      <c r="F127" s="12" t="s">
        <v>4</v>
      </c>
      <c r="G127" s="12" t="s">
        <v>867</v>
      </c>
      <c r="H127" s="12"/>
      <c r="I127" s="9">
        <v>34</v>
      </c>
      <c r="J127" s="9">
        <v>44</v>
      </c>
    </row>
    <row r="128" spans="1:10" x14ac:dyDescent="0.2">
      <c r="A128" s="8">
        <v>43468</v>
      </c>
      <c r="B128" s="12" t="s">
        <v>5</v>
      </c>
      <c r="C128" s="9">
        <v>66706</v>
      </c>
      <c r="D128" s="12" t="s">
        <v>97</v>
      </c>
      <c r="E128" s="12" t="s">
        <v>4</v>
      </c>
      <c r="F128" s="12" t="s">
        <v>4</v>
      </c>
      <c r="G128" s="12" t="s">
        <v>867</v>
      </c>
      <c r="H128" s="12"/>
      <c r="I128" s="9">
        <v>33</v>
      </c>
      <c r="J128" s="9">
        <v>43</v>
      </c>
    </row>
    <row r="129" spans="1:10" x14ac:dyDescent="0.2">
      <c r="A129" s="8">
        <v>43468</v>
      </c>
      <c r="B129" s="12" t="s">
        <v>3</v>
      </c>
      <c r="C129" s="9">
        <v>1526</v>
      </c>
      <c r="D129" s="12" t="s">
        <v>92</v>
      </c>
      <c r="E129" s="12" t="s">
        <v>8</v>
      </c>
      <c r="F129" s="12" t="s">
        <v>6</v>
      </c>
      <c r="G129" s="12" t="s">
        <v>867</v>
      </c>
      <c r="H129" s="12"/>
      <c r="I129" s="9">
        <v>21</v>
      </c>
      <c r="J129" s="9" t="s">
        <v>428</v>
      </c>
    </row>
    <row r="130" spans="1:10" x14ac:dyDescent="0.2">
      <c r="A130" s="8">
        <v>43492</v>
      </c>
      <c r="B130" s="12" t="s">
        <v>3</v>
      </c>
      <c r="C130" s="9">
        <v>8393</v>
      </c>
      <c r="D130" s="12" t="s">
        <v>89</v>
      </c>
      <c r="E130" s="12" t="s">
        <v>6</v>
      </c>
      <c r="F130" s="12" t="s">
        <v>15</v>
      </c>
      <c r="G130" s="12" t="s">
        <v>867</v>
      </c>
      <c r="H130" s="12"/>
      <c r="I130" s="9">
        <v>23</v>
      </c>
      <c r="J130" s="9">
        <v>34</v>
      </c>
    </row>
    <row r="131" spans="1:10" x14ac:dyDescent="0.2">
      <c r="A131" s="8">
        <v>43492</v>
      </c>
      <c r="B131" s="12" t="s">
        <v>3</v>
      </c>
      <c r="C131" s="9">
        <v>2153</v>
      </c>
      <c r="D131" s="12" t="s">
        <v>92</v>
      </c>
      <c r="E131" s="12" t="s">
        <v>4</v>
      </c>
      <c r="F131" s="12" t="s">
        <v>4</v>
      </c>
      <c r="G131" s="12" t="s">
        <v>867</v>
      </c>
      <c r="H131" s="12"/>
      <c r="I131" s="9">
        <v>19</v>
      </c>
      <c r="J131" s="9" t="s">
        <v>383</v>
      </c>
    </row>
    <row r="132" spans="1:10" x14ac:dyDescent="0.2">
      <c r="A132" s="8">
        <v>43492</v>
      </c>
      <c r="B132" s="12" t="s">
        <v>3</v>
      </c>
      <c r="C132" s="9">
        <v>3655</v>
      </c>
      <c r="D132" s="12" t="s">
        <v>76</v>
      </c>
      <c r="E132" s="12" t="s">
        <v>4</v>
      </c>
      <c r="F132" s="12" t="s">
        <v>4</v>
      </c>
      <c r="G132" s="12" t="s">
        <v>867</v>
      </c>
      <c r="H132" s="12"/>
      <c r="I132" s="9">
        <v>15</v>
      </c>
      <c r="J132" s="9">
        <v>17</v>
      </c>
    </row>
    <row r="133" spans="1:10" x14ac:dyDescent="0.2">
      <c r="A133" s="8">
        <v>43478</v>
      </c>
      <c r="B133" s="12" t="s">
        <v>3</v>
      </c>
      <c r="C133" s="9">
        <v>4696</v>
      </c>
      <c r="D133" s="12" t="s">
        <v>148</v>
      </c>
      <c r="E133" s="12" t="s">
        <v>4</v>
      </c>
      <c r="F133" s="12" t="s">
        <v>4</v>
      </c>
      <c r="G133" s="12" t="s">
        <v>867</v>
      </c>
      <c r="H133" s="12"/>
      <c r="I133" s="9">
        <v>9</v>
      </c>
      <c r="J133" s="9" t="s">
        <v>532</v>
      </c>
    </row>
    <row r="134" spans="1:10" x14ac:dyDescent="0.2">
      <c r="A134" s="8">
        <v>43478</v>
      </c>
      <c r="B134" s="12" t="s">
        <v>6</v>
      </c>
      <c r="C134" s="9">
        <v>54710</v>
      </c>
      <c r="D134" s="12" t="s">
        <v>210</v>
      </c>
      <c r="E134" s="12" t="s">
        <v>6</v>
      </c>
      <c r="F134" s="12" t="s">
        <v>6</v>
      </c>
      <c r="G134" s="12" t="s">
        <v>867</v>
      </c>
      <c r="H134" s="12"/>
      <c r="I134" s="9">
        <v>82</v>
      </c>
      <c r="J134" s="9">
        <v>122</v>
      </c>
    </row>
    <row r="135" spans="1:10" x14ac:dyDescent="0.2">
      <c r="A135" s="8">
        <v>43478</v>
      </c>
      <c r="B135" s="12" t="s">
        <v>3</v>
      </c>
      <c r="C135" s="9">
        <v>6161</v>
      </c>
      <c r="D135" s="12" t="s">
        <v>158</v>
      </c>
      <c r="E135" s="12" t="s">
        <v>4</v>
      </c>
      <c r="F135" s="12" t="s">
        <v>4</v>
      </c>
      <c r="G135" s="12" t="s">
        <v>867</v>
      </c>
      <c r="H135" s="12"/>
      <c r="I135" s="9">
        <v>31</v>
      </c>
      <c r="J135" s="9">
        <v>44</v>
      </c>
    </row>
    <row r="136" spans="1:10" x14ac:dyDescent="0.2">
      <c r="A136" s="8">
        <v>43483</v>
      </c>
      <c r="B136" s="12" t="s">
        <v>14</v>
      </c>
      <c r="C136" s="9">
        <v>1170</v>
      </c>
      <c r="D136" s="12" t="s">
        <v>250</v>
      </c>
      <c r="E136" s="12" t="s">
        <v>6</v>
      </c>
      <c r="F136" s="12" t="s">
        <v>6</v>
      </c>
      <c r="G136" s="12" t="s">
        <v>867</v>
      </c>
      <c r="H136" s="12"/>
      <c r="I136" s="9">
        <v>136</v>
      </c>
      <c r="J136" s="9">
        <v>208</v>
      </c>
    </row>
    <row r="137" spans="1:10" x14ac:dyDescent="0.2">
      <c r="A137" s="8">
        <v>43471</v>
      </c>
      <c r="B137" s="12" t="s">
        <v>3</v>
      </c>
      <c r="C137" s="9">
        <v>7733</v>
      </c>
      <c r="D137" s="12" t="s">
        <v>45</v>
      </c>
      <c r="E137" s="12" t="s">
        <v>16</v>
      </c>
      <c r="F137" s="12" t="s">
        <v>15</v>
      </c>
      <c r="G137" s="12" t="s">
        <v>334</v>
      </c>
      <c r="H137" s="12"/>
      <c r="I137" s="9">
        <v>38</v>
      </c>
      <c r="J137" s="9" t="s">
        <v>509</v>
      </c>
    </row>
    <row r="138" spans="1:10" x14ac:dyDescent="0.2">
      <c r="A138" s="8">
        <v>43471</v>
      </c>
      <c r="B138" s="12" t="s">
        <v>3</v>
      </c>
      <c r="C138" s="9">
        <v>4081</v>
      </c>
      <c r="D138" s="12" t="s">
        <v>506</v>
      </c>
      <c r="E138" s="12" t="s">
        <v>507</v>
      </c>
      <c r="F138" s="12" t="s">
        <v>99</v>
      </c>
      <c r="G138" s="12" t="s">
        <v>334</v>
      </c>
      <c r="H138" s="12"/>
      <c r="I138" s="9">
        <v>15</v>
      </c>
      <c r="J138" s="9" t="s">
        <v>510</v>
      </c>
    </row>
    <row r="139" spans="1:10" x14ac:dyDescent="0.2">
      <c r="A139" s="8">
        <v>43469</v>
      </c>
      <c r="B139" s="12" t="s">
        <v>3</v>
      </c>
      <c r="C139" s="9">
        <v>8124</v>
      </c>
      <c r="D139" s="12" t="s">
        <v>53</v>
      </c>
      <c r="E139" s="12" t="s">
        <v>4</v>
      </c>
      <c r="F139" s="12" t="s">
        <v>4</v>
      </c>
      <c r="G139" s="12" t="s">
        <v>921</v>
      </c>
      <c r="H139" s="12"/>
      <c r="I139" s="9">
        <v>25</v>
      </c>
      <c r="J139" s="9">
        <v>31</v>
      </c>
    </row>
    <row r="140" spans="1:10" x14ac:dyDescent="0.2">
      <c r="A140" s="8">
        <v>43484</v>
      </c>
      <c r="B140" s="12" t="s">
        <v>3</v>
      </c>
      <c r="C140" s="9">
        <v>5401</v>
      </c>
      <c r="D140" s="12" t="s">
        <v>551</v>
      </c>
      <c r="E140" s="12" t="s">
        <v>3</v>
      </c>
      <c r="F140" s="12" t="s">
        <v>6</v>
      </c>
      <c r="G140" s="12" t="s">
        <v>919</v>
      </c>
      <c r="H140" s="12"/>
      <c r="I140" s="9">
        <v>38</v>
      </c>
      <c r="J140" s="9" t="s">
        <v>478</v>
      </c>
    </row>
    <row r="141" spans="1:10" x14ac:dyDescent="0.2">
      <c r="A141" s="8">
        <v>43492</v>
      </c>
      <c r="B141" s="12" t="s">
        <v>3</v>
      </c>
      <c r="C141" s="9">
        <v>4319</v>
      </c>
      <c r="D141" s="12" t="s">
        <v>432</v>
      </c>
      <c r="E141" s="12" t="s">
        <v>6</v>
      </c>
      <c r="F141" s="12" t="s">
        <v>6</v>
      </c>
      <c r="G141" s="12" t="s">
        <v>578</v>
      </c>
      <c r="H141" s="12"/>
      <c r="I141" s="9">
        <v>13</v>
      </c>
      <c r="J141" s="9">
        <v>11</v>
      </c>
    </row>
    <row r="142" spans="1:10" x14ac:dyDescent="0.2">
      <c r="A142" s="8">
        <v>43492</v>
      </c>
      <c r="B142" s="12" t="s">
        <v>3</v>
      </c>
      <c r="C142" s="9">
        <v>4665</v>
      </c>
      <c r="D142" s="12" t="s">
        <v>94</v>
      </c>
      <c r="E142" s="12" t="s">
        <v>6</v>
      </c>
      <c r="F142" s="12" t="s">
        <v>4</v>
      </c>
      <c r="G142" s="12" t="s">
        <v>339</v>
      </c>
      <c r="H142" s="12"/>
      <c r="I142" s="9">
        <v>3</v>
      </c>
      <c r="J142" s="9" t="s">
        <v>368</v>
      </c>
    </row>
    <row r="143" spans="1:10" x14ac:dyDescent="0.2">
      <c r="A143" s="8">
        <v>43483</v>
      </c>
      <c r="B143" s="12" t="s">
        <v>3</v>
      </c>
      <c r="C143" s="9">
        <v>4989</v>
      </c>
      <c r="D143" s="12" t="s">
        <v>61</v>
      </c>
      <c r="E143" s="12" t="s">
        <v>4</v>
      </c>
      <c r="F143" s="12" t="s">
        <v>4</v>
      </c>
      <c r="G143" s="12" t="s">
        <v>542</v>
      </c>
      <c r="H143" s="12"/>
      <c r="I143" s="9">
        <v>9</v>
      </c>
      <c r="J143" s="9" t="s">
        <v>365</v>
      </c>
    </row>
    <row r="144" spans="1:10" x14ac:dyDescent="0.2">
      <c r="A144" s="8">
        <v>43495</v>
      </c>
      <c r="B144" s="12" t="s">
        <v>3</v>
      </c>
      <c r="C144" s="9">
        <v>3260</v>
      </c>
      <c r="D144" s="12" t="s">
        <v>131</v>
      </c>
      <c r="E144" s="12" t="s">
        <v>4</v>
      </c>
      <c r="F144" s="12" t="s">
        <v>4</v>
      </c>
      <c r="G144" s="12" t="s">
        <v>542</v>
      </c>
      <c r="H144" s="12"/>
      <c r="I144" s="9">
        <v>18</v>
      </c>
      <c r="J144" s="9">
        <v>20</v>
      </c>
    </row>
    <row r="145" spans="1:10" x14ac:dyDescent="0.2">
      <c r="A145" s="8">
        <v>43493</v>
      </c>
      <c r="B145" s="12" t="s">
        <v>3</v>
      </c>
      <c r="C145" s="9">
        <v>8078</v>
      </c>
      <c r="D145" s="12" t="s">
        <v>41</v>
      </c>
      <c r="E145" s="12" t="s">
        <v>4</v>
      </c>
      <c r="F145" s="12" t="s">
        <v>4</v>
      </c>
      <c r="G145" s="12" t="s">
        <v>580</v>
      </c>
      <c r="H145" s="12"/>
      <c r="I145" s="9">
        <v>23</v>
      </c>
      <c r="J145" s="9">
        <v>26</v>
      </c>
    </row>
    <row r="146" spans="1:10" x14ac:dyDescent="0.2">
      <c r="A146" s="8">
        <v>43477</v>
      </c>
      <c r="B146" s="12" t="s">
        <v>3</v>
      </c>
      <c r="C146" s="9">
        <v>8242</v>
      </c>
      <c r="D146" s="12" t="s">
        <v>64</v>
      </c>
      <c r="E146" s="12" t="s">
        <v>4</v>
      </c>
      <c r="F146" s="12" t="s">
        <v>4</v>
      </c>
      <c r="G146" s="12" t="s">
        <v>523</v>
      </c>
      <c r="H146" s="12"/>
      <c r="I146" s="9">
        <v>24</v>
      </c>
      <c r="J146" s="9">
        <v>18</v>
      </c>
    </row>
    <row r="147" spans="1:10" x14ac:dyDescent="0.2">
      <c r="A147" s="8">
        <v>43468</v>
      </c>
      <c r="B147" s="12" t="s">
        <v>3</v>
      </c>
      <c r="C147" s="9">
        <v>9662</v>
      </c>
      <c r="D147" s="12" t="s">
        <v>450</v>
      </c>
      <c r="E147" s="12" t="s">
        <v>4</v>
      </c>
      <c r="F147" s="12" t="s">
        <v>4</v>
      </c>
      <c r="G147" s="12" t="s">
        <v>105</v>
      </c>
      <c r="H147" s="12"/>
      <c r="I147" s="9">
        <v>62</v>
      </c>
      <c r="J147" s="9">
        <v>68</v>
      </c>
    </row>
    <row r="148" spans="1:10" x14ac:dyDescent="0.2">
      <c r="A148" s="8">
        <v>43467</v>
      </c>
      <c r="B148" s="12" t="s">
        <v>3</v>
      </c>
      <c r="C148" s="9">
        <v>2324</v>
      </c>
      <c r="D148" s="12" t="s">
        <v>77</v>
      </c>
      <c r="E148" s="12" t="s">
        <v>4</v>
      </c>
      <c r="F148" s="12" t="s">
        <v>4</v>
      </c>
      <c r="G148" s="12" t="s">
        <v>37</v>
      </c>
      <c r="H148" s="12"/>
      <c r="I148" s="9">
        <v>22</v>
      </c>
      <c r="J148" s="9">
        <v>26</v>
      </c>
    </row>
    <row r="149" spans="1:10" x14ac:dyDescent="0.2">
      <c r="A149" s="8">
        <v>43467</v>
      </c>
      <c r="B149" s="12" t="s">
        <v>3</v>
      </c>
      <c r="C149" s="9">
        <v>9168</v>
      </c>
      <c r="D149" s="12" t="s">
        <v>191</v>
      </c>
      <c r="E149" s="12" t="s">
        <v>4</v>
      </c>
      <c r="F149" s="12" t="s">
        <v>4</v>
      </c>
      <c r="G149" s="12" t="s">
        <v>37</v>
      </c>
      <c r="H149" s="12"/>
      <c r="I149" s="9">
        <v>50</v>
      </c>
      <c r="J149" s="9">
        <v>66</v>
      </c>
    </row>
    <row r="150" spans="1:10" x14ac:dyDescent="0.2">
      <c r="A150" s="8">
        <v>43468</v>
      </c>
      <c r="B150" s="12" t="s">
        <v>3</v>
      </c>
      <c r="C150" s="9">
        <v>5340</v>
      </c>
      <c r="D150" s="12" t="s">
        <v>122</v>
      </c>
      <c r="E150" s="12" t="s">
        <v>4</v>
      </c>
      <c r="F150" s="12" t="s">
        <v>4</v>
      </c>
      <c r="G150" s="12" t="s">
        <v>37</v>
      </c>
      <c r="H150" s="12"/>
      <c r="I150" s="9">
        <v>30</v>
      </c>
      <c r="J150" s="9">
        <v>37</v>
      </c>
    </row>
    <row r="151" spans="1:10" x14ac:dyDescent="0.2">
      <c r="A151" s="8">
        <v>43468</v>
      </c>
      <c r="B151" s="12" t="s">
        <v>3</v>
      </c>
      <c r="C151" s="9">
        <v>6587</v>
      </c>
      <c r="D151" s="12" t="s">
        <v>235</v>
      </c>
      <c r="E151" s="12" t="s">
        <v>4</v>
      </c>
      <c r="F151" s="12" t="s">
        <v>4</v>
      </c>
      <c r="G151" s="12" t="s">
        <v>37</v>
      </c>
      <c r="H151" s="12"/>
      <c r="I151" s="9">
        <v>53</v>
      </c>
      <c r="J151" s="9">
        <v>66</v>
      </c>
    </row>
    <row r="152" spans="1:10" x14ac:dyDescent="0.2">
      <c r="A152" s="8">
        <v>43468</v>
      </c>
      <c r="B152" s="12" t="s">
        <v>3</v>
      </c>
      <c r="C152" s="9">
        <v>8508</v>
      </c>
      <c r="D152" s="12" t="s">
        <v>454</v>
      </c>
      <c r="E152" s="12" t="s">
        <v>4</v>
      </c>
      <c r="F152" s="12" t="s">
        <v>4</v>
      </c>
      <c r="G152" s="12" t="s">
        <v>37</v>
      </c>
      <c r="H152" s="12"/>
      <c r="I152" s="9">
        <v>43</v>
      </c>
      <c r="J152" s="9">
        <v>34</v>
      </c>
    </row>
    <row r="153" spans="1:10" x14ac:dyDescent="0.2">
      <c r="A153" s="8">
        <v>43468</v>
      </c>
      <c r="B153" s="12" t="s">
        <v>3</v>
      </c>
      <c r="C153" s="9">
        <v>8295</v>
      </c>
      <c r="D153" s="12" t="s">
        <v>289</v>
      </c>
      <c r="E153" s="12" t="s">
        <v>4</v>
      </c>
      <c r="F153" s="12" t="s">
        <v>4</v>
      </c>
      <c r="G153" s="12" t="s">
        <v>37</v>
      </c>
      <c r="H153" s="12"/>
      <c r="I153" s="9">
        <v>34</v>
      </c>
      <c r="J153" s="9">
        <v>37</v>
      </c>
    </row>
    <row r="154" spans="1:10" x14ac:dyDescent="0.2">
      <c r="A154" s="8">
        <v>43468</v>
      </c>
      <c r="B154" s="12" t="s">
        <v>3</v>
      </c>
      <c r="C154" s="9">
        <v>7597</v>
      </c>
      <c r="D154" s="12" t="s">
        <v>457</v>
      </c>
      <c r="E154" s="12" t="s">
        <v>4</v>
      </c>
      <c r="F154" s="12" t="s">
        <v>4</v>
      </c>
      <c r="G154" s="12" t="s">
        <v>37</v>
      </c>
      <c r="H154" s="12"/>
      <c r="I154" s="9">
        <v>17</v>
      </c>
      <c r="J154" s="9">
        <v>17</v>
      </c>
    </row>
    <row r="155" spans="1:10" x14ac:dyDescent="0.2">
      <c r="A155" s="8">
        <v>43469</v>
      </c>
      <c r="B155" s="12" t="s">
        <v>3</v>
      </c>
      <c r="C155" s="9">
        <v>4480</v>
      </c>
      <c r="D155" s="12" t="s">
        <v>46</v>
      </c>
      <c r="E155" s="12" t="s">
        <v>4</v>
      </c>
      <c r="F155" s="12" t="s">
        <v>4</v>
      </c>
      <c r="G155" s="12" t="s">
        <v>37</v>
      </c>
      <c r="H155" s="12"/>
      <c r="I155" s="9">
        <v>6</v>
      </c>
      <c r="J155" s="9" t="s">
        <v>462</v>
      </c>
    </row>
    <row r="156" spans="1:10" x14ac:dyDescent="0.2">
      <c r="A156" s="8">
        <v>43469</v>
      </c>
      <c r="B156" s="12" t="s">
        <v>3</v>
      </c>
      <c r="C156" s="9">
        <v>8041</v>
      </c>
      <c r="D156" s="12" t="s">
        <v>42</v>
      </c>
      <c r="E156" s="12" t="s">
        <v>4</v>
      </c>
      <c r="F156" s="12" t="s">
        <v>4</v>
      </c>
      <c r="G156" s="12" t="s">
        <v>37</v>
      </c>
      <c r="H156" s="12"/>
      <c r="I156" s="9">
        <v>23</v>
      </c>
      <c r="J156" s="9">
        <v>26</v>
      </c>
    </row>
    <row r="157" spans="1:10" x14ac:dyDescent="0.2">
      <c r="A157" s="8">
        <v>43469</v>
      </c>
      <c r="B157" s="12" t="s">
        <v>3</v>
      </c>
      <c r="C157" s="9">
        <v>1845</v>
      </c>
      <c r="D157" s="12" t="s">
        <v>92</v>
      </c>
      <c r="E157" s="12" t="s">
        <v>6</v>
      </c>
      <c r="F157" s="12" t="s">
        <v>6</v>
      </c>
      <c r="G157" s="12" t="s">
        <v>37</v>
      </c>
      <c r="H157" s="12"/>
      <c r="I157" s="9">
        <v>21</v>
      </c>
      <c r="J157" s="9" t="s">
        <v>428</v>
      </c>
    </row>
    <row r="158" spans="1:10" x14ac:dyDescent="0.2">
      <c r="A158" s="8">
        <v>43469</v>
      </c>
      <c r="B158" s="12" t="s">
        <v>3</v>
      </c>
      <c r="C158" s="9">
        <v>3421</v>
      </c>
      <c r="D158" s="12" t="s">
        <v>67</v>
      </c>
      <c r="E158" s="12" t="s">
        <v>4</v>
      </c>
      <c r="F158" s="12" t="s">
        <v>4</v>
      </c>
      <c r="G158" s="12" t="s">
        <v>37</v>
      </c>
      <c r="H158" s="12"/>
      <c r="I158" s="9">
        <v>21</v>
      </c>
      <c r="J158" s="9">
        <v>20</v>
      </c>
    </row>
    <row r="159" spans="1:10" x14ac:dyDescent="0.2">
      <c r="A159" s="8">
        <v>43469</v>
      </c>
      <c r="B159" s="12" t="s">
        <v>3</v>
      </c>
      <c r="C159" s="9">
        <v>8274</v>
      </c>
      <c r="D159" s="12" t="s">
        <v>229</v>
      </c>
      <c r="E159" s="12" t="s">
        <v>4</v>
      </c>
      <c r="F159" s="12" t="s">
        <v>4</v>
      </c>
      <c r="G159" s="12" t="s">
        <v>37</v>
      </c>
      <c r="H159" s="12"/>
      <c r="I159" s="9">
        <v>28</v>
      </c>
      <c r="J159" s="9">
        <v>36</v>
      </c>
    </row>
    <row r="160" spans="1:10" x14ac:dyDescent="0.2">
      <c r="A160" s="8">
        <v>43469</v>
      </c>
      <c r="B160" s="12" t="s">
        <v>3</v>
      </c>
      <c r="C160" s="9">
        <v>4349</v>
      </c>
      <c r="D160" s="12" t="s">
        <v>432</v>
      </c>
      <c r="E160" s="12" t="s">
        <v>4</v>
      </c>
      <c r="F160" s="12" t="s">
        <v>4</v>
      </c>
      <c r="G160" s="12" t="s">
        <v>37</v>
      </c>
      <c r="H160" s="12"/>
      <c r="I160" s="9">
        <v>16</v>
      </c>
      <c r="J160" s="9">
        <v>10</v>
      </c>
    </row>
    <row r="161" spans="1:10" x14ac:dyDescent="0.2">
      <c r="A161" s="8">
        <v>43470</v>
      </c>
      <c r="B161" s="12" t="s">
        <v>3</v>
      </c>
      <c r="C161" s="9">
        <v>6195</v>
      </c>
      <c r="D161" s="12" t="s">
        <v>200</v>
      </c>
      <c r="E161" s="12" t="s">
        <v>333</v>
      </c>
      <c r="F161" s="12" t="s">
        <v>6</v>
      </c>
      <c r="G161" s="12" t="s">
        <v>37</v>
      </c>
      <c r="H161" s="12"/>
      <c r="I161" s="9">
        <v>33</v>
      </c>
      <c r="J161" s="9" t="s">
        <v>472</v>
      </c>
    </row>
    <row r="162" spans="1:10" x14ac:dyDescent="0.2">
      <c r="A162" s="8">
        <v>43470</v>
      </c>
      <c r="B162" s="12" t="s">
        <v>3</v>
      </c>
      <c r="C162" s="9">
        <v>7662</v>
      </c>
      <c r="D162" s="12" t="s">
        <v>119</v>
      </c>
      <c r="E162" s="12" t="s">
        <v>4</v>
      </c>
      <c r="F162" s="12" t="s">
        <v>6</v>
      </c>
      <c r="G162" s="12" t="s">
        <v>37</v>
      </c>
      <c r="H162" s="12"/>
      <c r="I162" s="9">
        <v>47</v>
      </c>
      <c r="J162" s="9" t="s">
        <v>482</v>
      </c>
    </row>
    <row r="163" spans="1:10" x14ac:dyDescent="0.2">
      <c r="A163" s="8">
        <v>43470</v>
      </c>
      <c r="B163" s="12" t="s">
        <v>3</v>
      </c>
      <c r="C163" s="9">
        <v>7423</v>
      </c>
      <c r="D163" s="12" t="s">
        <v>485</v>
      </c>
      <c r="E163" s="12" t="s">
        <v>487</v>
      </c>
      <c r="F163" s="12" t="s">
        <v>33</v>
      </c>
      <c r="G163" s="12" t="s">
        <v>37</v>
      </c>
      <c r="H163" s="12"/>
      <c r="I163" s="9">
        <v>33</v>
      </c>
      <c r="J163" s="9" t="s">
        <v>492</v>
      </c>
    </row>
    <row r="164" spans="1:10" x14ac:dyDescent="0.2">
      <c r="A164" s="8">
        <v>43471</v>
      </c>
      <c r="B164" s="12" t="s">
        <v>6</v>
      </c>
      <c r="C164" s="9">
        <v>57270</v>
      </c>
      <c r="D164" s="12" t="s">
        <v>161</v>
      </c>
      <c r="E164" s="12" t="s">
        <v>6</v>
      </c>
      <c r="F164" s="12" t="s">
        <v>15</v>
      </c>
      <c r="G164" s="12" t="s">
        <v>37</v>
      </c>
      <c r="H164" s="12"/>
      <c r="I164" s="9">
        <v>37</v>
      </c>
      <c r="J164" s="9" t="s">
        <v>420</v>
      </c>
    </row>
    <row r="165" spans="1:10" x14ac:dyDescent="0.2">
      <c r="A165" s="8">
        <v>43471</v>
      </c>
      <c r="B165" s="12" t="s">
        <v>3</v>
      </c>
      <c r="C165" s="9">
        <v>5570</v>
      </c>
      <c r="D165" s="12" t="s">
        <v>283</v>
      </c>
      <c r="E165" s="12" t="s">
        <v>4</v>
      </c>
      <c r="F165" s="12" t="s">
        <v>15</v>
      </c>
      <c r="G165" s="12" t="s">
        <v>37</v>
      </c>
      <c r="H165" s="12"/>
      <c r="I165" s="9">
        <v>30</v>
      </c>
      <c r="J165" s="9" t="s">
        <v>508</v>
      </c>
    </row>
    <row r="166" spans="1:10" x14ac:dyDescent="0.2">
      <c r="A166" s="8">
        <v>43471</v>
      </c>
      <c r="B166" s="12" t="s">
        <v>3</v>
      </c>
      <c r="C166" s="9">
        <v>4797</v>
      </c>
      <c r="D166" s="12" t="s">
        <v>252</v>
      </c>
      <c r="E166" s="12" t="s">
        <v>507</v>
      </c>
      <c r="F166" s="12" t="s">
        <v>99</v>
      </c>
      <c r="G166" s="12" t="s">
        <v>37</v>
      </c>
      <c r="H166" s="12"/>
      <c r="I166" s="9">
        <v>9</v>
      </c>
      <c r="J166" s="9" t="s">
        <v>511</v>
      </c>
    </row>
    <row r="167" spans="1:10" x14ac:dyDescent="0.2">
      <c r="A167" s="8">
        <v>43477</v>
      </c>
      <c r="B167" s="12" t="s">
        <v>3</v>
      </c>
      <c r="C167" s="9">
        <v>3762</v>
      </c>
      <c r="D167" s="12" t="s">
        <v>82</v>
      </c>
      <c r="E167" s="12" t="s">
        <v>4</v>
      </c>
      <c r="F167" s="12" t="s">
        <v>4</v>
      </c>
      <c r="G167" s="12" t="s">
        <v>37</v>
      </c>
      <c r="H167" s="12"/>
      <c r="I167" s="9">
        <v>19</v>
      </c>
      <c r="J167" s="9">
        <v>18</v>
      </c>
    </row>
    <row r="168" spans="1:10" x14ac:dyDescent="0.2">
      <c r="A168" s="8">
        <v>43477</v>
      </c>
      <c r="B168" s="12" t="s">
        <v>3</v>
      </c>
      <c r="C168" s="9">
        <v>7433</v>
      </c>
      <c r="D168" s="12" t="s">
        <v>162</v>
      </c>
      <c r="E168" s="12" t="s">
        <v>16</v>
      </c>
      <c r="F168" s="12" t="s">
        <v>6</v>
      </c>
      <c r="G168" s="12" t="s">
        <v>37</v>
      </c>
      <c r="H168" s="12"/>
      <c r="I168" s="9">
        <v>36</v>
      </c>
      <c r="J168" s="9">
        <v>43</v>
      </c>
    </row>
    <row r="169" spans="1:10" x14ac:dyDescent="0.2">
      <c r="A169" s="8">
        <v>43478</v>
      </c>
      <c r="B169" s="12" t="s">
        <v>3</v>
      </c>
      <c r="C169" s="9">
        <v>4677</v>
      </c>
      <c r="D169" s="12" t="s">
        <v>40</v>
      </c>
      <c r="E169" s="12" t="s">
        <v>6</v>
      </c>
      <c r="F169" s="12" t="s">
        <v>6</v>
      </c>
      <c r="G169" s="12" t="s">
        <v>37</v>
      </c>
      <c r="H169" s="12"/>
      <c r="I169" s="9">
        <v>0</v>
      </c>
      <c r="J169" s="9">
        <v>0</v>
      </c>
    </row>
    <row r="170" spans="1:10" x14ac:dyDescent="0.2">
      <c r="A170" s="8">
        <v>43478</v>
      </c>
      <c r="B170" s="12" t="s">
        <v>3</v>
      </c>
      <c r="C170" s="9">
        <v>5959</v>
      </c>
      <c r="D170" s="12" t="s">
        <v>74</v>
      </c>
      <c r="E170" s="12" t="s">
        <v>4</v>
      </c>
      <c r="F170" s="12" t="s">
        <v>4</v>
      </c>
      <c r="G170" s="12" t="s">
        <v>37</v>
      </c>
      <c r="H170" s="12"/>
      <c r="I170" s="9">
        <v>25</v>
      </c>
      <c r="J170" s="9">
        <v>28</v>
      </c>
    </row>
    <row r="171" spans="1:10" x14ac:dyDescent="0.2">
      <c r="A171" s="8">
        <v>43478</v>
      </c>
      <c r="B171" s="12" t="s">
        <v>3</v>
      </c>
      <c r="C171" s="9">
        <v>5978</v>
      </c>
      <c r="D171" s="12" t="s">
        <v>74</v>
      </c>
      <c r="E171" s="12" t="s">
        <v>4</v>
      </c>
      <c r="F171" s="12" t="s">
        <v>4</v>
      </c>
      <c r="G171" s="12" t="s">
        <v>37</v>
      </c>
      <c r="H171" s="12"/>
      <c r="I171" s="9">
        <v>25</v>
      </c>
      <c r="J171" s="9">
        <v>28</v>
      </c>
    </row>
    <row r="172" spans="1:10" x14ac:dyDescent="0.2">
      <c r="A172" s="8">
        <v>43482</v>
      </c>
      <c r="B172" s="12" t="s">
        <v>3</v>
      </c>
      <c r="C172" s="9">
        <v>5421</v>
      </c>
      <c r="D172" s="12" t="s">
        <v>253</v>
      </c>
      <c r="E172" s="12" t="s">
        <v>12</v>
      </c>
      <c r="F172" s="12" t="s">
        <v>6</v>
      </c>
      <c r="G172" s="12" t="s">
        <v>37</v>
      </c>
      <c r="H172" s="12"/>
      <c r="I172" s="9">
        <v>48</v>
      </c>
      <c r="J172" s="9">
        <v>65</v>
      </c>
    </row>
    <row r="173" spans="1:10" x14ac:dyDescent="0.2">
      <c r="A173" s="8">
        <v>43484</v>
      </c>
      <c r="B173" s="12" t="s">
        <v>3</v>
      </c>
      <c r="C173" s="9">
        <v>6251</v>
      </c>
      <c r="D173" s="12" t="s">
        <v>548</v>
      </c>
      <c r="E173" s="12" t="s">
        <v>4</v>
      </c>
      <c r="F173" s="12" t="s">
        <v>15</v>
      </c>
      <c r="G173" s="12" t="s">
        <v>37</v>
      </c>
      <c r="H173" s="12"/>
      <c r="I173" s="9">
        <v>44</v>
      </c>
      <c r="J173" s="9" t="s">
        <v>482</v>
      </c>
    </row>
    <row r="174" spans="1:10" x14ac:dyDescent="0.2">
      <c r="A174" s="8">
        <v>43485</v>
      </c>
      <c r="B174" s="12" t="s">
        <v>3</v>
      </c>
      <c r="C174" s="9">
        <v>2141</v>
      </c>
      <c r="D174" s="12" t="s">
        <v>92</v>
      </c>
      <c r="E174" s="12" t="s">
        <v>6</v>
      </c>
      <c r="F174" s="12" t="s">
        <v>15</v>
      </c>
      <c r="G174" s="12" t="s">
        <v>37</v>
      </c>
      <c r="H174" s="12"/>
      <c r="I174" s="9">
        <v>24</v>
      </c>
      <c r="J174" s="9">
        <v>28</v>
      </c>
    </row>
    <row r="175" spans="1:10" x14ac:dyDescent="0.2">
      <c r="A175" s="8">
        <v>43485</v>
      </c>
      <c r="B175" s="12" t="s">
        <v>3</v>
      </c>
      <c r="C175" s="9">
        <v>3630</v>
      </c>
      <c r="D175" s="12" t="s">
        <v>76</v>
      </c>
      <c r="E175" s="12" t="s">
        <v>4</v>
      </c>
      <c r="F175" s="12" t="s">
        <v>6</v>
      </c>
      <c r="G175" s="12" t="s">
        <v>37</v>
      </c>
      <c r="H175" s="12"/>
      <c r="I175" s="9">
        <v>15</v>
      </c>
      <c r="J175" s="9">
        <v>17</v>
      </c>
    </row>
    <row r="176" spans="1:10" x14ac:dyDescent="0.2">
      <c r="A176" s="8">
        <v>43489</v>
      </c>
      <c r="B176" s="12" t="s">
        <v>3</v>
      </c>
      <c r="C176" s="9">
        <v>2444</v>
      </c>
      <c r="D176" s="12" t="s">
        <v>92</v>
      </c>
      <c r="E176" s="12" t="s">
        <v>4</v>
      </c>
      <c r="F176" s="12" t="s">
        <v>6</v>
      </c>
      <c r="G176" s="12" t="s">
        <v>37</v>
      </c>
      <c r="H176" s="12"/>
      <c r="I176" s="9">
        <v>25</v>
      </c>
      <c r="J176" s="9" t="s">
        <v>388</v>
      </c>
    </row>
    <row r="177" spans="1:10" x14ac:dyDescent="0.2">
      <c r="A177" s="8">
        <v>43491</v>
      </c>
      <c r="B177" s="12" t="s">
        <v>3</v>
      </c>
      <c r="C177" s="9">
        <v>4243</v>
      </c>
      <c r="D177" s="12" t="s">
        <v>432</v>
      </c>
      <c r="E177" s="12" t="s">
        <v>4</v>
      </c>
      <c r="F177" s="12" t="s">
        <v>4</v>
      </c>
      <c r="G177" s="12" t="s">
        <v>37</v>
      </c>
      <c r="H177" s="12"/>
      <c r="I177" s="9">
        <v>15</v>
      </c>
      <c r="J177" s="9">
        <v>11</v>
      </c>
    </row>
    <row r="178" spans="1:10" x14ac:dyDescent="0.2">
      <c r="A178" s="8">
        <v>43491</v>
      </c>
      <c r="B178" s="12" t="s">
        <v>3</v>
      </c>
      <c r="C178" s="9">
        <v>4291</v>
      </c>
      <c r="D178" s="12" t="s">
        <v>432</v>
      </c>
      <c r="E178" s="12" t="s">
        <v>6</v>
      </c>
      <c r="F178" s="12" t="s">
        <v>6</v>
      </c>
      <c r="G178" s="12" t="s">
        <v>37</v>
      </c>
      <c r="H178" s="12"/>
      <c r="I178" s="9">
        <v>15</v>
      </c>
      <c r="J178" s="9">
        <v>11</v>
      </c>
    </row>
    <row r="179" spans="1:10" x14ac:dyDescent="0.2">
      <c r="A179" s="8">
        <v>43491</v>
      </c>
      <c r="B179" s="12" t="s">
        <v>3</v>
      </c>
      <c r="C179" s="9">
        <v>3488</v>
      </c>
      <c r="D179" s="12" t="s">
        <v>67</v>
      </c>
      <c r="E179" s="12" t="s">
        <v>6</v>
      </c>
      <c r="F179" s="12" t="s">
        <v>6</v>
      </c>
      <c r="G179" s="12" t="s">
        <v>37</v>
      </c>
      <c r="H179" s="12"/>
      <c r="I179" s="9">
        <v>18</v>
      </c>
      <c r="J179" s="9">
        <v>20</v>
      </c>
    </row>
    <row r="180" spans="1:10" x14ac:dyDescent="0.2">
      <c r="A180" s="8">
        <v>43492</v>
      </c>
      <c r="B180" s="12" t="s">
        <v>3</v>
      </c>
      <c r="C180" s="9">
        <v>5433</v>
      </c>
      <c r="D180" s="12" t="s">
        <v>412</v>
      </c>
      <c r="E180" s="12" t="s">
        <v>4</v>
      </c>
      <c r="F180" s="12" t="s">
        <v>4</v>
      </c>
      <c r="G180" s="12" t="s">
        <v>37</v>
      </c>
      <c r="H180" s="12"/>
      <c r="I180" s="9">
        <v>33</v>
      </c>
      <c r="J180" s="9">
        <v>51</v>
      </c>
    </row>
    <row r="181" spans="1:10" x14ac:dyDescent="0.2">
      <c r="A181" s="8">
        <v>43492</v>
      </c>
      <c r="B181" s="12" t="s">
        <v>3</v>
      </c>
      <c r="C181" s="9">
        <v>4740</v>
      </c>
      <c r="D181" s="12" t="s">
        <v>75</v>
      </c>
      <c r="E181" s="12" t="s">
        <v>4</v>
      </c>
      <c r="F181" s="12" t="s">
        <v>4</v>
      </c>
      <c r="G181" s="12" t="s">
        <v>37</v>
      </c>
      <c r="H181" s="12"/>
      <c r="I181" s="9">
        <v>9</v>
      </c>
      <c r="J181" s="9" t="s">
        <v>419</v>
      </c>
    </row>
    <row r="182" spans="1:10" x14ac:dyDescent="0.2">
      <c r="A182" s="8">
        <v>43492</v>
      </c>
      <c r="B182" s="12" t="s">
        <v>3</v>
      </c>
      <c r="C182" s="9">
        <v>4926</v>
      </c>
      <c r="D182" s="12" t="s">
        <v>55</v>
      </c>
      <c r="E182" s="12" t="s">
        <v>4</v>
      </c>
      <c r="F182" s="12" t="s">
        <v>4</v>
      </c>
      <c r="G182" s="12" t="s">
        <v>37</v>
      </c>
      <c r="H182" s="12"/>
      <c r="I182" s="9">
        <v>9</v>
      </c>
      <c r="J182" s="9" t="s">
        <v>431</v>
      </c>
    </row>
    <row r="183" spans="1:10" x14ac:dyDescent="0.2">
      <c r="A183" s="8">
        <v>43492</v>
      </c>
      <c r="B183" s="12" t="s">
        <v>3</v>
      </c>
      <c r="C183" s="9">
        <v>1455</v>
      </c>
      <c r="D183" s="12" t="s">
        <v>92</v>
      </c>
      <c r="E183" s="12" t="s">
        <v>4</v>
      </c>
      <c r="F183" s="12" t="s">
        <v>4</v>
      </c>
      <c r="G183" s="12" t="s">
        <v>37</v>
      </c>
      <c r="H183" s="12"/>
      <c r="I183" s="9">
        <v>19</v>
      </c>
      <c r="J183" s="9" t="s">
        <v>383</v>
      </c>
    </row>
    <row r="184" spans="1:10" x14ac:dyDescent="0.2">
      <c r="A184" s="8">
        <v>43492</v>
      </c>
      <c r="B184" s="12" t="s">
        <v>3</v>
      </c>
      <c r="C184" s="9">
        <v>8010</v>
      </c>
      <c r="D184" s="12" t="s">
        <v>42</v>
      </c>
      <c r="E184" s="12" t="s">
        <v>4</v>
      </c>
      <c r="F184" s="12" t="s">
        <v>4</v>
      </c>
      <c r="G184" s="12" t="s">
        <v>37</v>
      </c>
      <c r="H184" s="12"/>
      <c r="I184" s="9">
        <v>20</v>
      </c>
      <c r="J184" s="9">
        <v>26</v>
      </c>
    </row>
    <row r="185" spans="1:10" x14ac:dyDescent="0.2">
      <c r="A185" s="8">
        <v>43492</v>
      </c>
      <c r="B185" s="12" t="s">
        <v>3</v>
      </c>
      <c r="C185" s="9">
        <v>2628</v>
      </c>
      <c r="D185" s="12" t="s">
        <v>92</v>
      </c>
      <c r="E185" s="12" t="s">
        <v>5</v>
      </c>
      <c r="F185" s="12" t="s">
        <v>15</v>
      </c>
      <c r="G185" s="12" t="s">
        <v>37</v>
      </c>
      <c r="H185" s="12"/>
      <c r="I185" s="9">
        <v>19</v>
      </c>
      <c r="J185" s="9" t="s">
        <v>383</v>
      </c>
    </row>
    <row r="186" spans="1:10" x14ac:dyDescent="0.2">
      <c r="A186" s="8">
        <v>43492</v>
      </c>
      <c r="B186" s="12" t="s">
        <v>3</v>
      </c>
      <c r="C186" s="9">
        <v>7255</v>
      </c>
      <c r="D186" s="12" t="s">
        <v>59</v>
      </c>
      <c r="E186" s="12" t="s">
        <v>4</v>
      </c>
      <c r="F186" s="12" t="s">
        <v>4</v>
      </c>
      <c r="G186" s="12" t="s">
        <v>37</v>
      </c>
      <c r="H186" s="12"/>
      <c r="I186" s="9">
        <v>26</v>
      </c>
      <c r="J186" s="9">
        <v>34</v>
      </c>
    </row>
    <row r="187" spans="1:10" x14ac:dyDescent="0.2">
      <c r="A187" s="8">
        <v>43471</v>
      </c>
      <c r="B187" s="12" t="s">
        <v>3</v>
      </c>
      <c r="C187" s="9">
        <v>4711</v>
      </c>
      <c r="D187" s="12" t="s">
        <v>75</v>
      </c>
      <c r="E187" s="12" t="s">
        <v>306</v>
      </c>
      <c r="F187" s="12" t="s">
        <v>6</v>
      </c>
      <c r="G187" s="12" t="s">
        <v>889</v>
      </c>
      <c r="H187" s="12"/>
      <c r="I187" s="9">
        <v>9</v>
      </c>
      <c r="J187" s="9">
        <v>7</v>
      </c>
    </row>
    <row r="188" spans="1:10" x14ac:dyDescent="0.2">
      <c r="A188" s="8">
        <v>43478</v>
      </c>
      <c r="B188" s="12" t="s">
        <v>3</v>
      </c>
      <c r="C188" s="9">
        <v>4916</v>
      </c>
      <c r="D188" s="12" t="s">
        <v>55</v>
      </c>
      <c r="E188" s="12" t="s">
        <v>6</v>
      </c>
      <c r="F188" s="12" t="s">
        <v>6</v>
      </c>
      <c r="G188" s="12" t="s">
        <v>536</v>
      </c>
      <c r="H188" s="12"/>
      <c r="I188" s="9">
        <v>10</v>
      </c>
      <c r="J188" s="9" t="s">
        <v>431</v>
      </c>
    </row>
    <row r="189" spans="1:10" x14ac:dyDescent="0.2">
      <c r="A189" s="8">
        <v>43492</v>
      </c>
      <c r="B189" s="12" t="s">
        <v>3</v>
      </c>
      <c r="C189" s="9">
        <v>1511</v>
      </c>
      <c r="D189" s="12" t="s">
        <v>92</v>
      </c>
      <c r="E189" s="12" t="s">
        <v>18</v>
      </c>
      <c r="F189" s="12" t="s">
        <v>7</v>
      </c>
      <c r="G189" s="12" t="s">
        <v>576</v>
      </c>
      <c r="H189" s="12"/>
      <c r="I189" s="9">
        <v>19</v>
      </c>
      <c r="J189" s="9" t="s">
        <v>383</v>
      </c>
    </row>
    <row r="190" spans="1:10" x14ac:dyDescent="0.2">
      <c r="A190" s="8">
        <v>43467</v>
      </c>
      <c r="B190" s="12" t="s">
        <v>3</v>
      </c>
      <c r="C190" s="9">
        <v>2117</v>
      </c>
      <c r="D190" s="12" t="s">
        <v>92</v>
      </c>
      <c r="E190" s="12" t="s">
        <v>6</v>
      </c>
      <c r="F190" s="12" t="s">
        <v>6</v>
      </c>
      <c r="G190" s="12" t="s">
        <v>23</v>
      </c>
      <c r="H190" s="12"/>
      <c r="I190" s="9">
        <v>21</v>
      </c>
      <c r="J190" s="9" t="s">
        <v>428</v>
      </c>
    </row>
    <row r="191" spans="1:10" x14ac:dyDescent="0.2">
      <c r="A191" s="8">
        <v>43467</v>
      </c>
      <c r="B191" s="12" t="s">
        <v>6</v>
      </c>
      <c r="C191" s="9">
        <v>57445</v>
      </c>
      <c r="D191" s="12" t="s">
        <v>435</v>
      </c>
      <c r="E191" s="12" t="s">
        <v>6</v>
      </c>
      <c r="F191" s="12" t="s">
        <v>6</v>
      </c>
      <c r="G191" s="12" t="s">
        <v>23</v>
      </c>
      <c r="H191" s="12"/>
      <c r="I191" s="9">
        <v>112</v>
      </c>
      <c r="J191" s="9">
        <v>191</v>
      </c>
    </row>
    <row r="192" spans="1:10" x14ac:dyDescent="0.2">
      <c r="A192" s="8">
        <v>43467</v>
      </c>
      <c r="B192" s="12" t="s">
        <v>3</v>
      </c>
      <c r="C192" s="9">
        <v>9370</v>
      </c>
      <c r="D192" s="12" t="s">
        <v>88</v>
      </c>
      <c r="E192" s="12" t="s">
        <v>4</v>
      </c>
      <c r="F192" s="12" t="s">
        <v>4</v>
      </c>
      <c r="G192" s="12" t="s">
        <v>23</v>
      </c>
      <c r="H192" s="12"/>
      <c r="I192" s="9">
        <v>48</v>
      </c>
      <c r="J192" s="9">
        <v>69</v>
      </c>
    </row>
    <row r="193" spans="1:10" x14ac:dyDescent="0.2">
      <c r="A193" s="8">
        <v>43467</v>
      </c>
      <c r="B193" s="12" t="s">
        <v>14</v>
      </c>
      <c r="C193" s="9">
        <v>6700</v>
      </c>
      <c r="D193" s="12" t="s">
        <v>127</v>
      </c>
      <c r="E193" s="12" t="s">
        <v>6</v>
      </c>
      <c r="F193" s="12" t="s">
        <v>15</v>
      </c>
      <c r="G193" s="12" t="s">
        <v>23</v>
      </c>
      <c r="H193" s="12"/>
      <c r="I193" s="9">
        <v>35</v>
      </c>
      <c r="J193" s="9">
        <v>25</v>
      </c>
    </row>
    <row r="194" spans="1:10" x14ac:dyDescent="0.2">
      <c r="A194" s="8">
        <v>43467</v>
      </c>
      <c r="B194" s="12" t="s">
        <v>14</v>
      </c>
      <c r="C194" s="9">
        <v>9308</v>
      </c>
      <c r="D194" s="12" t="s">
        <v>299</v>
      </c>
      <c r="E194" s="12" t="s">
        <v>15</v>
      </c>
      <c r="F194" s="12" t="s">
        <v>15</v>
      </c>
      <c r="G194" s="12" t="s">
        <v>23</v>
      </c>
      <c r="H194" s="12"/>
      <c r="I194" s="9"/>
      <c r="J194" s="9"/>
    </row>
    <row r="195" spans="1:10" x14ac:dyDescent="0.2">
      <c r="A195" s="8">
        <v>43467</v>
      </c>
      <c r="B195" s="12" t="s">
        <v>3</v>
      </c>
      <c r="C195" s="9">
        <v>5690</v>
      </c>
      <c r="D195" s="12" t="s">
        <v>286</v>
      </c>
      <c r="E195" s="12" t="s">
        <v>4</v>
      </c>
      <c r="F195" s="12" t="s">
        <v>4</v>
      </c>
      <c r="G195" s="12" t="s">
        <v>23</v>
      </c>
      <c r="H195" s="12"/>
      <c r="I195" s="9">
        <v>10</v>
      </c>
      <c r="J195" s="9" t="s">
        <v>401</v>
      </c>
    </row>
    <row r="196" spans="1:10" x14ac:dyDescent="0.2">
      <c r="A196" s="8">
        <v>43467</v>
      </c>
      <c r="B196" s="12" t="s">
        <v>6</v>
      </c>
      <c r="C196" s="9">
        <v>54520</v>
      </c>
      <c r="D196" s="12" t="s">
        <v>444</v>
      </c>
      <c r="E196" s="12" t="s">
        <v>6</v>
      </c>
      <c r="F196" s="12" t="s">
        <v>6</v>
      </c>
      <c r="G196" s="12" t="s">
        <v>23</v>
      </c>
      <c r="H196" s="12"/>
      <c r="I196" s="9">
        <v>168</v>
      </c>
      <c r="J196" s="9">
        <v>255</v>
      </c>
    </row>
    <row r="197" spans="1:10" x14ac:dyDescent="0.2">
      <c r="A197" s="8">
        <v>43468</v>
      </c>
      <c r="B197" s="12" t="s">
        <v>3</v>
      </c>
      <c r="C197" s="9">
        <v>7307</v>
      </c>
      <c r="D197" s="12" t="s">
        <v>39</v>
      </c>
      <c r="E197" s="12" t="s">
        <v>5</v>
      </c>
      <c r="F197" s="12" t="s">
        <v>4</v>
      </c>
      <c r="G197" s="12" t="s">
        <v>23</v>
      </c>
      <c r="H197" s="12"/>
      <c r="I197" s="9">
        <v>30</v>
      </c>
      <c r="J197" s="9">
        <v>35</v>
      </c>
    </row>
    <row r="198" spans="1:10" x14ac:dyDescent="0.2">
      <c r="A198" s="8">
        <v>43468</v>
      </c>
      <c r="B198" s="12" t="s">
        <v>3</v>
      </c>
      <c r="C198" s="9">
        <v>4640</v>
      </c>
      <c r="D198" s="12" t="s">
        <v>94</v>
      </c>
      <c r="E198" s="12" t="s">
        <v>4</v>
      </c>
      <c r="F198" s="12" t="s">
        <v>4</v>
      </c>
      <c r="G198" s="12" t="s">
        <v>23</v>
      </c>
      <c r="H198" s="12"/>
      <c r="I198" s="9">
        <v>4</v>
      </c>
      <c r="J198" s="9" t="s">
        <v>399</v>
      </c>
    </row>
    <row r="199" spans="1:10" x14ac:dyDescent="0.2">
      <c r="A199" s="8">
        <v>43469</v>
      </c>
      <c r="B199" s="12" t="s">
        <v>3</v>
      </c>
      <c r="C199" s="9">
        <v>1357</v>
      </c>
      <c r="D199" s="12" t="s">
        <v>92</v>
      </c>
      <c r="E199" s="12" t="s">
        <v>4</v>
      </c>
      <c r="F199" s="12" t="s">
        <v>4</v>
      </c>
      <c r="G199" s="12" t="s">
        <v>23</v>
      </c>
      <c r="H199" s="12"/>
      <c r="I199" s="9">
        <v>21</v>
      </c>
      <c r="J199" s="9" t="s">
        <v>428</v>
      </c>
    </row>
    <row r="200" spans="1:10" x14ac:dyDescent="0.2">
      <c r="A200" s="8">
        <v>43470</v>
      </c>
      <c r="B200" s="12" t="s">
        <v>6</v>
      </c>
      <c r="C200" s="9">
        <v>57280</v>
      </c>
      <c r="D200" s="12" t="s">
        <v>480</v>
      </c>
      <c r="E200" s="12" t="s">
        <v>6</v>
      </c>
      <c r="F200" s="12" t="s">
        <v>15</v>
      </c>
      <c r="G200" s="12" t="s">
        <v>23</v>
      </c>
      <c r="H200" s="12"/>
      <c r="I200" s="9">
        <v>39</v>
      </c>
      <c r="J200" s="9" t="s">
        <v>481</v>
      </c>
    </row>
    <row r="201" spans="1:10" x14ac:dyDescent="0.2">
      <c r="A201" s="8">
        <v>43471</v>
      </c>
      <c r="B201" s="12" t="s">
        <v>3</v>
      </c>
      <c r="C201" s="9">
        <v>8022</v>
      </c>
      <c r="D201" s="12" t="s">
        <v>42</v>
      </c>
      <c r="E201" s="12" t="s">
        <v>8</v>
      </c>
      <c r="F201" s="12" t="s">
        <v>6</v>
      </c>
      <c r="G201" s="12" t="s">
        <v>23</v>
      </c>
      <c r="H201" s="12"/>
      <c r="I201" s="9">
        <v>20</v>
      </c>
      <c r="J201" s="9" t="s">
        <v>346</v>
      </c>
    </row>
    <row r="202" spans="1:10" x14ac:dyDescent="0.2">
      <c r="A202" s="8">
        <v>43471</v>
      </c>
      <c r="B202" s="12" t="s">
        <v>3</v>
      </c>
      <c r="C202" s="9">
        <v>4940</v>
      </c>
      <c r="D202" s="12" t="s">
        <v>265</v>
      </c>
      <c r="E202" s="12" t="s">
        <v>4</v>
      </c>
      <c r="F202" s="12" t="s">
        <v>6</v>
      </c>
      <c r="G202" s="12" t="s">
        <v>23</v>
      </c>
      <c r="H202" s="12"/>
      <c r="I202" s="9">
        <v>12</v>
      </c>
      <c r="J202" s="9">
        <v>7</v>
      </c>
    </row>
    <row r="203" spans="1:10" x14ac:dyDescent="0.2">
      <c r="A203" s="8">
        <v>43471</v>
      </c>
      <c r="B203" s="12" t="s">
        <v>3</v>
      </c>
      <c r="C203" s="9">
        <v>2353</v>
      </c>
      <c r="D203" s="12" t="s">
        <v>92</v>
      </c>
      <c r="E203" s="12" t="s">
        <v>4</v>
      </c>
      <c r="F203" s="12" t="s">
        <v>6</v>
      </c>
      <c r="G203" s="12" t="s">
        <v>23</v>
      </c>
      <c r="H203" s="12"/>
      <c r="I203" s="9">
        <v>19</v>
      </c>
      <c r="J203" s="9" t="s">
        <v>514</v>
      </c>
    </row>
    <row r="204" spans="1:10" x14ac:dyDescent="0.2">
      <c r="A204" s="8">
        <v>43478</v>
      </c>
      <c r="B204" s="12" t="s">
        <v>3</v>
      </c>
      <c r="C204" s="9">
        <v>3336</v>
      </c>
      <c r="D204" s="12" t="s">
        <v>338</v>
      </c>
      <c r="E204" s="12" t="s">
        <v>4</v>
      </c>
      <c r="F204" s="12" t="s">
        <v>4</v>
      </c>
      <c r="G204" s="12" t="s">
        <v>23</v>
      </c>
      <c r="H204" s="12"/>
      <c r="I204" s="9">
        <v>17</v>
      </c>
      <c r="J204" s="9">
        <v>23</v>
      </c>
    </row>
    <row r="205" spans="1:10" x14ac:dyDescent="0.2">
      <c r="A205" s="8">
        <v>43484</v>
      </c>
      <c r="B205" s="12" t="s">
        <v>5</v>
      </c>
      <c r="C205" s="9">
        <v>54662</v>
      </c>
      <c r="D205" s="12" t="s">
        <v>549</v>
      </c>
      <c r="E205" s="12" t="s">
        <v>221</v>
      </c>
      <c r="F205" s="12" t="s">
        <v>221</v>
      </c>
      <c r="G205" s="12" t="s">
        <v>23</v>
      </c>
      <c r="H205" s="12"/>
      <c r="I205" s="9">
        <v>66</v>
      </c>
      <c r="J205" s="9" t="s">
        <v>550</v>
      </c>
    </row>
    <row r="206" spans="1:10" x14ac:dyDescent="0.2">
      <c r="A206" s="8">
        <v>43484</v>
      </c>
      <c r="B206" s="12" t="s">
        <v>3</v>
      </c>
      <c r="C206" s="9">
        <v>1716</v>
      </c>
      <c r="D206" s="12" t="s">
        <v>92</v>
      </c>
      <c r="E206" s="12" t="s">
        <v>10</v>
      </c>
      <c r="F206" s="12" t="s">
        <v>15</v>
      </c>
      <c r="G206" s="12" t="s">
        <v>23</v>
      </c>
      <c r="H206" s="12"/>
      <c r="I206" s="9">
        <v>29</v>
      </c>
      <c r="J206" s="9">
        <v>27</v>
      </c>
    </row>
    <row r="207" spans="1:10" x14ac:dyDescent="0.2">
      <c r="A207" s="8">
        <v>43485</v>
      </c>
      <c r="B207" s="12" t="s">
        <v>3</v>
      </c>
      <c r="C207" s="9">
        <v>2342</v>
      </c>
      <c r="D207" s="12" t="s">
        <v>92</v>
      </c>
      <c r="E207" s="12" t="s">
        <v>187</v>
      </c>
      <c r="F207" s="12" t="s">
        <v>248</v>
      </c>
      <c r="G207" s="12" t="s">
        <v>23</v>
      </c>
      <c r="H207" s="12"/>
      <c r="I207" s="9">
        <v>19</v>
      </c>
      <c r="J207" s="9" t="s">
        <v>383</v>
      </c>
    </row>
    <row r="208" spans="1:10" x14ac:dyDescent="0.2">
      <c r="A208" s="8">
        <v>43478</v>
      </c>
      <c r="B208" s="12" t="s">
        <v>3</v>
      </c>
      <c r="C208" s="9">
        <v>5782</v>
      </c>
      <c r="D208" s="12" t="s">
        <v>47</v>
      </c>
      <c r="E208" s="12" t="s">
        <v>6</v>
      </c>
      <c r="F208" s="12" t="s">
        <v>6</v>
      </c>
      <c r="G208" s="12" t="s">
        <v>529</v>
      </c>
      <c r="H208" s="12"/>
      <c r="I208" s="9">
        <v>36</v>
      </c>
      <c r="J208" s="9">
        <v>55</v>
      </c>
    </row>
    <row r="209" spans="1:10" x14ac:dyDescent="0.2">
      <c r="A209" s="8">
        <v>43478</v>
      </c>
      <c r="B209" s="12" t="s">
        <v>6</v>
      </c>
      <c r="C209" s="9">
        <v>57570</v>
      </c>
      <c r="D209" s="12" t="s">
        <v>534</v>
      </c>
      <c r="E209" s="12" t="s">
        <v>6</v>
      </c>
      <c r="F209" s="12" t="s">
        <v>6</v>
      </c>
      <c r="G209" s="12" t="s">
        <v>529</v>
      </c>
      <c r="H209" s="12"/>
      <c r="I209" s="9">
        <v>32</v>
      </c>
      <c r="J209" s="9">
        <v>42</v>
      </c>
    </row>
    <row r="210" spans="1:10" x14ac:dyDescent="0.2">
      <c r="A210" s="8">
        <v>43482</v>
      </c>
      <c r="B210" s="12" t="s">
        <v>3</v>
      </c>
      <c r="C210" s="9">
        <v>4531</v>
      </c>
      <c r="D210" s="12" t="s">
        <v>94</v>
      </c>
      <c r="E210" s="12" t="s">
        <v>6</v>
      </c>
      <c r="F210" s="12" t="s">
        <v>6</v>
      </c>
      <c r="G210" s="12" t="s">
        <v>529</v>
      </c>
      <c r="H210" s="12"/>
      <c r="I210" s="9">
        <v>4</v>
      </c>
      <c r="J210" s="9" t="s">
        <v>368</v>
      </c>
    </row>
    <row r="211" spans="1:10" x14ac:dyDescent="0.2">
      <c r="A211" s="8">
        <v>43468</v>
      </c>
      <c r="B211" s="12" t="s">
        <v>5</v>
      </c>
      <c r="C211" s="9">
        <v>66706</v>
      </c>
      <c r="D211" s="12" t="s">
        <v>97</v>
      </c>
      <c r="E211" s="12" t="s">
        <v>5</v>
      </c>
      <c r="F211" s="12" t="s">
        <v>6</v>
      </c>
      <c r="G211" s="12" t="s">
        <v>104</v>
      </c>
      <c r="H211" s="12"/>
      <c r="I211" s="9">
        <v>33</v>
      </c>
      <c r="J211" s="9">
        <v>43</v>
      </c>
    </row>
    <row r="212" spans="1:10" x14ac:dyDescent="0.2">
      <c r="A212" s="8">
        <v>43467</v>
      </c>
      <c r="B212" s="12" t="s">
        <v>3</v>
      </c>
      <c r="C212" s="9">
        <v>5886</v>
      </c>
      <c r="D212" s="12" t="s">
        <v>261</v>
      </c>
      <c r="E212" s="12" t="s">
        <v>6</v>
      </c>
      <c r="F212" s="12" t="s">
        <v>15</v>
      </c>
      <c r="G212" s="12" t="s">
        <v>172</v>
      </c>
      <c r="H212" s="12"/>
      <c r="I212" s="9">
        <v>25</v>
      </c>
      <c r="J212" s="9">
        <v>28</v>
      </c>
    </row>
    <row r="213" spans="1:10" x14ac:dyDescent="0.2">
      <c r="A213" s="8">
        <v>43467</v>
      </c>
      <c r="B213" s="12" t="s">
        <v>6</v>
      </c>
      <c r="C213" s="9">
        <v>57570</v>
      </c>
      <c r="D213" s="12" t="s">
        <v>139</v>
      </c>
      <c r="E213" s="12" t="s">
        <v>6</v>
      </c>
      <c r="F213" s="12" t="s">
        <v>6</v>
      </c>
      <c r="G213" s="12" t="s">
        <v>172</v>
      </c>
      <c r="H213" s="12"/>
      <c r="I213" s="9">
        <v>34</v>
      </c>
      <c r="J213" s="9">
        <v>40</v>
      </c>
    </row>
    <row r="214" spans="1:10" x14ac:dyDescent="0.2">
      <c r="A214" s="8">
        <v>43467</v>
      </c>
      <c r="B214" s="12" t="s">
        <v>5</v>
      </c>
      <c r="C214" s="9">
        <v>76275</v>
      </c>
      <c r="D214" s="12" t="s">
        <v>443</v>
      </c>
      <c r="E214" s="12" t="s">
        <v>5</v>
      </c>
      <c r="F214" s="12" t="s">
        <v>15</v>
      </c>
      <c r="G214" s="12" t="s">
        <v>172</v>
      </c>
      <c r="H214" s="12"/>
      <c r="I214" s="9">
        <v>153</v>
      </c>
      <c r="J214" s="9">
        <v>246</v>
      </c>
    </row>
    <row r="215" spans="1:10" x14ac:dyDescent="0.2">
      <c r="A215" s="8">
        <v>43467</v>
      </c>
      <c r="B215" s="12" t="s">
        <v>3</v>
      </c>
      <c r="C215" s="9">
        <v>1420</v>
      </c>
      <c r="D215" s="12" t="s">
        <v>92</v>
      </c>
      <c r="E215" s="12" t="s">
        <v>15</v>
      </c>
      <c r="F215" s="12" t="s">
        <v>6</v>
      </c>
      <c r="G215" s="12" t="s">
        <v>172</v>
      </c>
      <c r="H215" s="12"/>
      <c r="I215" s="9">
        <v>21</v>
      </c>
      <c r="J215" s="9" t="s">
        <v>428</v>
      </c>
    </row>
    <row r="216" spans="1:10" x14ac:dyDescent="0.2">
      <c r="A216" s="8">
        <v>43467</v>
      </c>
      <c r="B216" s="12" t="s">
        <v>3</v>
      </c>
      <c r="C216" s="9">
        <v>3385</v>
      </c>
      <c r="D216" s="12" t="s">
        <v>195</v>
      </c>
      <c r="E216" s="12" t="s">
        <v>4</v>
      </c>
      <c r="F216" s="12" t="s">
        <v>4</v>
      </c>
      <c r="G216" s="12" t="s">
        <v>172</v>
      </c>
      <c r="H216" s="12"/>
      <c r="I216" s="9">
        <v>16</v>
      </c>
      <c r="J216" s="9">
        <v>17</v>
      </c>
    </row>
    <row r="217" spans="1:10" x14ac:dyDescent="0.2">
      <c r="A217" s="8">
        <v>43467</v>
      </c>
      <c r="B217" s="12" t="s">
        <v>14</v>
      </c>
      <c r="C217" s="9">
        <v>6769</v>
      </c>
      <c r="D217" s="12" t="s">
        <v>257</v>
      </c>
      <c r="E217" s="12" t="s">
        <v>6</v>
      </c>
      <c r="F217" s="12" t="s">
        <v>15</v>
      </c>
      <c r="G217" s="12" t="s">
        <v>172</v>
      </c>
      <c r="H217" s="12"/>
      <c r="I217" s="9">
        <v>46</v>
      </c>
      <c r="J217" s="9">
        <v>33</v>
      </c>
    </row>
    <row r="218" spans="1:10" x14ac:dyDescent="0.2">
      <c r="A218" s="8">
        <v>43467</v>
      </c>
      <c r="B218" s="12" t="s">
        <v>14</v>
      </c>
      <c r="C218" s="9">
        <v>6781</v>
      </c>
      <c r="D218" s="12" t="s">
        <v>142</v>
      </c>
      <c r="E218" s="12" t="s">
        <v>6</v>
      </c>
      <c r="F218" s="12" t="s">
        <v>6</v>
      </c>
      <c r="G218" s="12" t="s">
        <v>172</v>
      </c>
      <c r="H218" s="12"/>
      <c r="I218" s="9">
        <v>22</v>
      </c>
      <c r="J218" s="9">
        <v>13</v>
      </c>
    </row>
    <row r="219" spans="1:10" x14ac:dyDescent="0.2">
      <c r="A219" s="8">
        <v>43468</v>
      </c>
      <c r="B219" s="12" t="s">
        <v>3</v>
      </c>
      <c r="C219" s="9">
        <v>7270</v>
      </c>
      <c r="D219" s="12" t="s">
        <v>59</v>
      </c>
      <c r="E219" s="12" t="s">
        <v>15</v>
      </c>
      <c r="F219" s="12" t="s">
        <v>6</v>
      </c>
      <c r="G219" s="12" t="s">
        <v>172</v>
      </c>
      <c r="H219" s="12"/>
      <c r="I219" s="9">
        <v>31</v>
      </c>
      <c r="J219" s="9">
        <v>35</v>
      </c>
    </row>
    <row r="220" spans="1:10" x14ac:dyDescent="0.2">
      <c r="A220" s="8">
        <v>43468</v>
      </c>
      <c r="B220" s="12" t="s">
        <v>3</v>
      </c>
      <c r="C220" s="9">
        <v>2325</v>
      </c>
      <c r="D220" s="12" t="s">
        <v>92</v>
      </c>
      <c r="E220" s="12" t="s">
        <v>19</v>
      </c>
      <c r="F220" s="12" t="s">
        <v>6</v>
      </c>
      <c r="G220" s="12" t="s">
        <v>172</v>
      </c>
      <c r="H220" s="12"/>
      <c r="I220" s="9">
        <v>21</v>
      </c>
      <c r="J220" s="9" t="s">
        <v>428</v>
      </c>
    </row>
    <row r="221" spans="1:10" x14ac:dyDescent="0.2">
      <c r="A221" s="8">
        <v>43468</v>
      </c>
      <c r="B221" s="12" t="s">
        <v>3</v>
      </c>
      <c r="C221" s="9">
        <v>5756</v>
      </c>
      <c r="D221" s="12" t="s">
        <v>128</v>
      </c>
      <c r="E221" s="12" t="s">
        <v>4</v>
      </c>
      <c r="F221" s="12" t="s">
        <v>4</v>
      </c>
      <c r="G221" s="12" t="s">
        <v>172</v>
      </c>
      <c r="H221" s="12"/>
      <c r="I221" s="9">
        <v>21</v>
      </c>
      <c r="J221" s="9">
        <v>27</v>
      </c>
    </row>
    <row r="222" spans="1:10" x14ac:dyDescent="0.2">
      <c r="A222" s="8">
        <v>43468</v>
      </c>
      <c r="B222" s="12" t="s">
        <v>3</v>
      </c>
      <c r="C222" s="9">
        <v>4570</v>
      </c>
      <c r="D222" s="12" t="s">
        <v>93</v>
      </c>
      <c r="E222" s="12" t="s">
        <v>4</v>
      </c>
      <c r="F222" s="12" t="s">
        <v>4</v>
      </c>
      <c r="G222" s="12" t="s">
        <v>172</v>
      </c>
      <c r="H222" s="12"/>
      <c r="I222" s="9">
        <v>6</v>
      </c>
      <c r="J222" s="9" t="s">
        <v>459</v>
      </c>
    </row>
    <row r="223" spans="1:10" x14ac:dyDescent="0.2">
      <c r="A223" s="8">
        <v>43469</v>
      </c>
      <c r="B223" s="12" t="s">
        <v>3</v>
      </c>
      <c r="C223" s="9">
        <v>7463</v>
      </c>
      <c r="D223" s="12" t="s">
        <v>205</v>
      </c>
      <c r="E223" s="12" t="s">
        <v>4</v>
      </c>
      <c r="F223" s="12" t="s">
        <v>4</v>
      </c>
      <c r="G223" s="12" t="s">
        <v>172</v>
      </c>
      <c r="H223" s="12"/>
      <c r="I223" s="9">
        <v>38</v>
      </c>
      <c r="J223" s="9">
        <v>54</v>
      </c>
    </row>
    <row r="224" spans="1:10" x14ac:dyDescent="0.2">
      <c r="A224" s="8">
        <v>43469</v>
      </c>
      <c r="B224" s="12" t="s">
        <v>3</v>
      </c>
      <c r="C224" s="9">
        <v>2443</v>
      </c>
      <c r="D224" s="12" t="s">
        <v>92</v>
      </c>
      <c r="E224" s="12" t="s">
        <v>15</v>
      </c>
      <c r="F224" s="12" t="s">
        <v>32</v>
      </c>
      <c r="G224" s="12" t="s">
        <v>172</v>
      </c>
      <c r="H224" s="12"/>
      <c r="I224" s="9">
        <v>21</v>
      </c>
      <c r="J224" s="9" t="s">
        <v>428</v>
      </c>
    </row>
    <row r="225" spans="1:10" x14ac:dyDescent="0.2">
      <c r="A225" s="8">
        <v>43469</v>
      </c>
      <c r="B225" s="12" t="s">
        <v>5</v>
      </c>
      <c r="C225" s="9">
        <v>764777</v>
      </c>
      <c r="D225" s="12" t="s">
        <v>463</v>
      </c>
      <c r="E225" s="12" t="s">
        <v>5</v>
      </c>
      <c r="F225" s="12" t="s">
        <v>5</v>
      </c>
      <c r="G225" s="12" t="s">
        <v>172</v>
      </c>
      <c r="H225" s="12"/>
      <c r="I225" s="9">
        <v>160</v>
      </c>
      <c r="J225" s="9">
        <v>264</v>
      </c>
    </row>
    <row r="226" spans="1:10" x14ac:dyDescent="0.2">
      <c r="A226" s="8">
        <v>43477</v>
      </c>
      <c r="B226" s="12" t="s">
        <v>3</v>
      </c>
      <c r="C226" s="9">
        <v>4407</v>
      </c>
      <c r="D226" s="12" t="s">
        <v>50</v>
      </c>
      <c r="E226" s="12" t="s">
        <v>4</v>
      </c>
      <c r="F226" s="12" t="s">
        <v>4</v>
      </c>
      <c r="G226" s="12" t="s">
        <v>172</v>
      </c>
      <c r="H226" s="12"/>
      <c r="I226" s="9">
        <v>8</v>
      </c>
      <c r="J226" s="9" t="s">
        <v>367</v>
      </c>
    </row>
    <row r="227" spans="1:10" x14ac:dyDescent="0.2">
      <c r="A227" s="8">
        <v>43477</v>
      </c>
      <c r="B227" s="12" t="s">
        <v>3</v>
      </c>
      <c r="C227" s="9">
        <v>5442</v>
      </c>
      <c r="D227" s="12" t="s">
        <v>522</v>
      </c>
      <c r="E227" s="12" t="s">
        <v>6</v>
      </c>
      <c r="F227" s="12" t="s">
        <v>6</v>
      </c>
      <c r="G227" s="12" t="s">
        <v>172</v>
      </c>
      <c r="H227" s="12"/>
      <c r="I227" s="9">
        <v>30</v>
      </c>
      <c r="J227" s="9">
        <v>40</v>
      </c>
    </row>
    <row r="228" spans="1:10" x14ac:dyDescent="0.2">
      <c r="A228" s="8">
        <v>43477</v>
      </c>
      <c r="B228" s="12" t="s">
        <v>3</v>
      </c>
      <c r="C228" s="9">
        <v>1420</v>
      </c>
      <c r="D228" s="12" t="s">
        <v>92</v>
      </c>
      <c r="E228" s="12" t="s">
        <v>31</v>
      </c>
      <c r="F228" s="12" t="s">
        <v>15</v>
      </c>
      <c r="G228" s="12" t="s">
        <v>172</v>
      </c>
      <c r="H228" s="12"/>
      <c r="I228" s="9">
        <v>19</v>
      </c>
      <c r="J228" s="9" t="s">
        <v>514</v>
      </c>
    </row>
    <row r="229" spans="1:10" x14ac:dyDescent="0.2">
      <c r="A229" s="8">
        <v>43477</v>
      </c>
      <c r="B229" s="12" t="s">
        <v>3</v>
      </c>
      <c r="C229" s="9">
        <v>4220</v>
      </c>
      <c r="D229" s="12" t="s">
        <v>506</v>
      </c>
      <c r="E229" s="12" t="s">
        <v>4</v>
      </c>
      <c r="F229" s="12" t="s">
        <v>4</v>
      </c>
      <c r="G229" s="12" t="s">
        <v>172</v>
      </c>
      <c r="H229" s="12"/>
      <c r="I229" s="9">
        <v>15</v>
      </c>
      <c r="J229" s="9">
        <v>11</v>
      </c>
    </row>
    <row r="230" spans="1:10" x14ac:dyDescent="0.2">
      <c r="A230" s="8">
        <v>43477</v>
      </c>
      <c r="B230" s="12" t="s">
        <v>3</v>
      </c>
      <c r="C230" s="9">
        <v>3591</v>
      </c>
      <c r="D230" s="12" t="s">
        <v>67</v>
      </c>
      <c r="E230" s="12" t="s">
        <v>4</v>
      </c>
      <c r="F230" s="12" t="s">
        <v>4</v>
      </c>
      <c r="G230" s="12" t="s">
        <v>172</v>
      </c>
      <c r="H230" s="12"/>
      <c r="I230" s="9">
        <v>20</v>
      </c>
      <c r="J230" s="9">
        <v>20</v>
      </c>
    </row>
    <row r="231" spans="1:10" x14ac:dyDescent="0.2">
      <c r="A231" s="8">
        <v>43477</v>
      </c>
      <c r="B231" s="12" t="s">
        <v>3</v>
      </c>
      <c r="C231" s="9">
        <v>4591</v>
      </c>
      <c r="D231" s="12" t="s">
        <v>40</v>
      </c>
      <c r="E231" s="12" t="s">
        <v>4</v>
      </c>
      <c r="F231" s="12" t="s">
        <v>4</v>
      </c>
      <c r="G231" s="12" t="s">
        <v>172</v>
      </c>
      <c r="H231" s="12"/>
      <c r="I231" s="9">
        <v>0</v>
      </c>
      <c r="J231" s="9">
        <v>0</v>
      </c>
    </row>
    <row r="232" spans="1:10" x14ac:dyDescent="0.2">
      <c r="A232" s="8">
        <v>43478</v>
      </c>
      <c r="B232" s="12" t="s">
        <v>3</v>
      </c>
      <c r="C232" s="9">
        <v>1225</v>
      </c>
      <c r="D232" s="12" t="s">
        <v>92</v>
      </c>
      <c r="E232" s="12" t="s">
        <v>6</v>
      </c>
      <c r="F232" s="12" t="s">
        <v>6</v>
      </c>
      <c r="G232" s="12" t="s">
        <v>172</v>
      </c>
      <c r="H232" s="12"/>
      <c r="I232" s="9">
        <v>19</v>
      </c>
      <c r="J232" s="9" t="s">
        <v>514</v>
      </c>
    </row>
    <row r="233" spans="1:10" x14ac:dyDescent="0.2">
      <c r="A233" s="8">
        <v>43478</v>
      </c>
      <c r="B233" s="12" t="s">
        <v>3</v>
      </c>
      <c r="C233" s="9">
        <v>9184</v>
      </c>
      <c r="D233" s="12" t="s">
        <v>526</v>
      </c>
      <c r="E233" s="12" t="s">
        <v>527</v>
      </c>
      <c r="F233" s="12" t="s">
        <v>4</v>
      </c>
      <c r="G233" s="12" t="s">
        <v>172</v>
      </c>
      <c r="H233" s="12"/>
      <c r="I233" s="9">
        <v>41</v>
      </c>
      <c r="J233" s="9">
        <v>60</v>
      </c>
    </row>
    <row r="234" spans="1:10" x14ac:dyDescent="0.2">
      <c r="A234" s="8">
        <v>43478</v>
      </c>
      <c r="B234" s="12" t="s">
        <v>3</v>
      </c>
      <c r="C234" s="9">
        <v>7350</v>
      </c>
      <c r="D234" s="12" t="s">
        <v>186</v>
      </c>
      <c r="E234" s="12" t="s">
        <v>31</v>
      </c>
      <c r="F234" s="12" t="s">
        <v>6</v>
      </c>
      <c r="G234" s="12" t="s">
        <v>172</v>
      </c>
      <c r="H234" s="12"/>
      <c r="I234" s="9">
        <v>29</v>
      </c>
      <c r="J234" s="9">
        <v>44</v>
      </c>
    </row>
    <row r="235" spans="1:10" x14ac:dyDescent="0.2">
      <c r="A235" s="8">
        <v>43478</v>
      </c>
      <c r="B235" s="12" t="s">
        <v>3</v>
      </c>
      <c r="C235" s="9">
        <v>4489</v>
      </c>
      <c r="D235" s="12" t="s">
        <v>50</v>
      </c>
      <c r="E235" s="12" t="s">
        <v>4</v>
      </c>
      <c r="F235" s="12" t="s">
        <v>4</v>
      </c>
      <c r="G235" s="12" t="s">
        <v>172</v>
      </c>
      <c r="H235" s="12"/>
      <c r="I235" s="9">
        <v>8</v>
      </c>
      <c r="J235" s="9" t="s">
        <v>460</v>
      </c>
    </row>
    <row r="236" spans="1:10" x14ac:dyDescent="0.2">
      <c r="A236" s="8">
        <v>43478</v>
      </c>
      <c r="B236" s="12" t="s">
        <v>3</v>
      </c>
      <c r="C236" s="9">
        <v>5418</v>
      </c>
      <c r="D236" s="12" t="s">
        <v>129</v>
      </c>
      <c r="E236" s="12" t="s">
        <v>5</v>
      </c>
      <c r="F236" s="12" t="s">
        <v>5</v>
      </c>
      <c r="G236" s="12" t="s">
        <v>172</v>
      </c>
      <c r="H236" s="12"/>
      <c r="I236" s="9">
        <v>36</v>
      </c>
      <c r="J236" s="9">
        <v>55</v>
      </c>
    </row>
    <row r="237" spans="1:10" x14ac:dyDescent="0.2">
      <c r="A237" s="8">
        <v>43480</v>
      </c>
      <c r="B237" s="12" t="s">
        <v>5</v>
      </c>
      <c r="C237" s="9">
        <v>54310</v>
      </c>
      <c r="D237" s="12" t="s">
        <v>539</v>
      </c>
      <c r="E237" s="12" t="s">
        <v>4</v>
      </c>
      <c r="F237" s="12" t="s">
        <v>4</v>
      </c>
      <c r="G237" s="12" t="s">
        <v>172</v>
      </c>
      <c r="H237" s="12"/>
      <c r="I237" s="9">
        <v>43</v>
      </c>
      <c r="J237" s="9">
        <v>47</v>
      </c>
    </row>
    <row r="238" spans="1:10" x14ac:dyDescent="0.2">
      <c r="A238" s="8">
        <v>43491</v>
      </c>
      <c r="B238" s="12" t="s">
        <v>5</v>
      </c>
      <c r="C238" s="9">
        <v>54329</v>
      </c>
      <c r="D238" s="12" t="s">
        <v>224</v>
      </c>
      <c r="E238" s="12" t="s">
        <v>5</v>
      </c>
      <c r="F238" s="12" t="s">
        <v>5</v>
      </c>
      <c r="G238" s="12" t="s">
        <v>172</v>
      </c>
      <c r="H238" s="12"/>
      <c r="I238" s="9">
        <v>50</v>
      </c>
      <c r="J238" s="9">
        <v>66</v>
      </c>
    </row>
    <row r="239" spans="1:10" x14ac:dyDescent="0.2">
      <c r="A239" s="8">
        <v>43491</v>
      </c>
      <c r="B239" s="12" t="s">
        <v>3</v>
      </c>
      <c r="C239" s="9">
        <v>1541</v>
      </c>
      <c r="D239" s="12" t="s">
        <v>92</v>
      </c>
      <c r="E239" s="12" t="s">
        <v>15</v>
      </c>
      <c r="F239" s="12" t="s">
        <v>6</v>
      </c>
      <c r="G239" s="12" t="s">
        <v>172</v>
      </c>
      <c r="H239" s="12"/>
      <c r="I239" s="9">
        <v>19</v>
      </c>
      <c r="J239" s="9" t="s">
        <v>383</v>
      </c>
    </row>
    <row r="240" spans="1:10" x14ac:dyDescent="0.2">
      <c r="A240" s="8">
        <v>43491</v>
      </c>
      <c r="B240" s="12" t="s">
        <v>5</v>
      </c>
      <c r="C240" s="9">
        <v>54636</v>
      </c>
      <c r="D240" s="12" t="s">
        <v>571</v>
      </c>
      <c r="E240" s="12" t="s">
        <v>5</v>
      </c>
      <c r="F240" s="12" t="s">
        <v>5</v>
      </c>
      <c r="G240" s="12" t="s">
        <v>172</v>
      </c>
      <c r="H240" s="12"/>
      <c r="I240" s="9"/>
      <c r="J240" s="9"/>
    </row>
    <row r="241" spans="1:10" x14ac:dyDescent="0.2">
      <c r="A241" s="8">
        <v>43491</v>
      </c>
      <c r="B241" s="12" t="s">
        <v>3</v>
      </c>
      <c r="C241" s="9">
        <v>7561</v>
      </c>
      <c r="D241" s="12" t="s">
        <v>162</v>
      </c>
      <c r="E241" s="12" t="s">
        <v>4</v>
      </c>
      <c r="F241" s="12" t="s">
        <v>4</v>
      </c>
      <c r="G241" s="12" t="s">
        <v>172</v>
      </c>
      <c r="H241" s="12"/>
      <c r="I241" s="9">
        <v>36</v>
      </c>
      <c r="J241" s="9">
        <v>43</v>
      </c>
    </row>
    <row r="242" spans="1:10" x14ac:dyDescent="0.2">
      <c r="A242" s="8">
        <v>43491</v>
      </c>
      <c r="B242" s="12" t="s">
        <v>3</v>
      </c>
      <c r="C242" s="9">
        <v>3220</v>
      </c>
      <c r="D242" s="12" t="s">
        <v>131</v>
      </c>
      <c r="E242" s="12" t="s">
        <v>4</v>
      </c>
      <c r="F242" s="12" t="s">
        <v>4</v>
      </c>
      <c r="G242" s="12" t="s">
        <v>172</v>
      </c>
      <c r="H242" s="12"/>
      <c r="I242" s="9">
        <v>19</v>
      </c>
      <c r="J242" s="9">
        <v>20</v>
      </c>
    </row>
    <row r="243" spans="1:10" x14ac:dyDescent="0.2">
      <c r="A243" s="8">
        <v>43491</v>
      </c>
      <c r="B243" s="12" t="s">
        <v>14</v>
      </c>
      <c r="C243" s="9">
        <v>6771</v>
      </c>
      <c r="D243" s="12" t="s">
        <v>160</v>
      </c>
      <c r="E243" s="12" t="s">
        <v>6</v>
      </c>
      <c r="F243" s="12" t="s">
        <v>6</v>
      </c>
      <c r="G243" s="12" t="s">
        <v>172</v>
      </c>
      <c r="H243" s="12"/>
      <c r="I243" s="9">
        <v>27</v>
      </c>
      <c r="J243" s="9">
        <v>19</v>
      </c>
    </row>
    <row r="244" spans="1:10" x14ac:dyDescent="0.2">
      <c r="A244" s="8">
        <v>43492</v>
      </c>
      <c r="B244" s="12" t="s">
        <v>577</v>
      </c>
      <c r="C244" s="9"/>
      <c r="D244" s="12" t="s">
        <v>575</v>
      </c>
      <c r="E244" s="12" t="s">
        <v>15</v>
      </c>
      <c r="F244" s="12" t="s">
        <v>15</v>
      </c>
      <c r="G244" s="12" t="s">
        <v>172</v>
      </c>
      <c r="H244" s="12"/>
      <c r="I244" s="9">
        <v>790</v>
      </c>
      <c r="J244" s="9">
        <v>1293</v>
      </c>
    </row>
    <row r="245" spans="1:10" x14ac:dyDescent="0.2">
      <c r="A245" s="8">
        <v>43492</v>
      </c>
      <c r="B245" s="12" t="s">
        <v>3</v>
      </c>
      <c r="C245" s="9">
        <v>4408</v>
      </c>
      <c r="D245" s="12" t="s">
        <v>50</v>
      </c>
      <c r="E245" s="12" t="s">
        <v>234</v>
      </c>
      <c r="F245" s="12" t="s">
        <v>6</v>
      </c>
      <c r="G245" s="12" t="s">
        <v>172</v>
      </c>
      <c r="H245" s="12"/>
      <c r="I245" s="9">
        <v>8</v>
      </c>
      <c r="J245" s="9" t="s">
        <v>460</v>
      </c>
    </row>
    <row r="246" spans="1:10" x14ac:dyDescent="0.2">
      <c r="A246" s="8">
        <v>43492</v>
      </c>
      <c r="B246" s="12" t="s">
        <v>3</v>
      </c>
      <c r="C246" s="9">
        <v>2380</v>
      </c>
      <c r="D246" s="12" t="s">
        <v>92</v>
      </c>
      <c r="E246" s="12" t="s">
        <v>18</v>
      </c>
      <c r="F246" s="12" t="s">
        <v>6</v>
      </c>
      <c r="G246" s="12" t="s">
        <v>172</v>
      </c>
      <c r="H246" s="12"/>
      <c r="I246" s="9">
        <v>19</v>
      </c>
      <c r="J246" s="9" t="s">
        <v>383</v>
      </c>
    </row>
    <row r="247" spans="1:10" x14ac:dyDescent="0.2">
      <c r="A247" s="8">
        <v>43492</v>
      </c>
      <c r="B247" s="12" t="s">
        <v>3</v>
      </c>
      <c r="C247" s="9">
        <v>1626</v>
      </c>
      <c r="D247" s="12" t="s">
        <v>92</v>
      </c>
      <c r="E247" s="12" t="s">
        <v>10</v>
      </c>
      <c r="F247" s="12" t="s">
        <v>15</v>
      </c>
      <c r="G247" s="12" t="s">
        <v>172</v>
      </c>
      <c r="H247" s="12"/>
      <c r="I247" s="9">
        <v>19</v>
      </c>
      <c r="J247" s="9" t="s">
        <v>383</v>
      </c>
    </row>
    <row r="248" spans="1:10" x14ac:dyDescent="0.2">
      <c r="A248" s="8">
        <v>43492</v>
      </c>
      <c r="B248" s="12" t="s">
        <v>3</v>
      </c>
      <c r="C248" s="9">
        <v>6959</v>
      </c>
      <c r="D248" s="12" t="s">
        <v>73</v>
      </c>
      <c r="E248" s="12" t="s">
        <v>5</v>
      </c>
      <c r="F248" s="12" t="s">
        <v>15</v>
      </c>
      <c r="G248" s="12" t="s">
        <v>172</v>
      </c>
      <c r="H248" s="12"/>
      <c r="I248" s="9">
        <v>27</v>
      </c>
      <c r="J248" s="9">
        <v>41</v>
      </c>
    </row>
    <row r="249" spans="1:10" x14ac:dyDescent="0.2">
      <c r="A249" s="8">
        <v>43492</v>
      </c>
      <c r="B249" s="12" t="s">
        <v>3</v>
      </c>
      <c r="C249" s="9">
        <v>8272</v>
      </c>
      <c r="D249" s="12" t="s">
        <v>64</v>
      </c>
      <c r="E249" s="12" t="s">
        <v>5</v>
      </c>
      <c r="F249" s="12" t="s">
        <v>15</v>
      </c>
      <c r="G249" s="12" t="s">
        <v>172</v>
      </c>
      <c r="H249" s="12"/>
      <c r="I249" s="9">
        <v>24</v>
      </c>
      <c r="J249" s="9">
        <v>18</v>
      </c>
    </row>
    <row r="250" spans="1:10" x14ac:dyDescent="0.2">
      <c r="A250" s="8">
        <v>43492</v>
      </c>
      <c r="B250" s="12" t="s">
        <v>3</v>
      </c>
      <c r="C250" s="9">
        <v>4499</v>
      </c>
      <c r="D250" s="12" t="s">
        <v>204</v>
      </c>
      <c r="E250" s="12" t="s">
        <v>4</v>
      </c>
      <c r="F250" s="12" t="s">
        <v>4</v>
      </c>
      <c r="G250" s="12" t="s">
        <v>172</v>
      </c>
      <c r="H250" s="12"/>
      <c r="I250" s="9">
        <v>16</v>
      </c>
      <c r="J250" s="9">
        <v>13</v>
      </c>
    </row>
    <row r="251" spans="1:10" x14ac:dyDescent="0.2">
      <c r="A251" s="8">
        <v>43492</v>
      </c>
      <c r="B251" s="12" t="s">
        <v>3</v>
      </c>
      <c r="C251" s="9">
        <v>4970</v>
      </c>
      <c r="D251" s="12" t="s">
        <v>87</v>
      </c>
      <c r="E251" s="12" t="s">
        <v>6</v>
      </c>
      <c r="F251" s="12" t="s">
        <v>6</v>
      </c>
      <c r="G251" s="12" t="s">
        <v>172</v>
      </c>
      <c r="H251" s="12"/>
      <c r="I251" s="9">
        <v>16</v>
      </c>
      <c r="J251" s="9">
        <v>12</v>
      </c>
    </row>
    <row r="252" spans="1:10" x14ac:dyDescent="0.2">
      <c r="A252" s="8">
        <v>43492</v>
      </c>
      <c r="B252" s="12" t="s">
        <v>3</v>
      </c>
      <c r="C252" s="9">
        <v>2141</v>
      </c>
      <c r="D252" s="12" t="s">
        <v>92</v>
      </c>
      <c r="E252" s="12" t="s">
        <v>4</v>
      </c>
      <c r="F252" s="12" t="s">
        <v>4</v>
      </c>
      <c r="G252" s="12" t="s">
        <v>172</v>
      </c>
      <c r="H252" s="12"/>
      <c r="I252" s="9">
        <v>19</v>
      </c>
      <c r="J252" s="9" t="s">
        <v>383</v>
      </c>
    </row>
    <row r="253" spans="1:10" x14ac:dyDescent="0.2">
      <c r="A253" s="8">
        <v>43492</v>
      </c>
      <c r="B253" s="12" t="s">
        <v>14</v>
      </c>
      <c r="C253" s="9">
        <v>6792</v>
      </c>
      <c r="D253" s="12" t="s">
        <v>579</v>
      </c>
      <c r="E253" s="12" t="s">
        <v>6</v>
      </c>
      <c r="F253" s="12" t="s">
        <v>6</v>
      </c>
      <c r="G253" s="12" t="s">
        <v>172</v>
      </c>
      <c r="H253" s="12"/>
      <c r="I253" s="9">
        <v>20</v>
      </c>
      <c r="J253" s="9">
        <v>18</v>
      </c>
    </row>
    <row r="254" spans="1:10" x14ac:dyDescent="0.2">
      <c r="A254" s="8">
        <v>43492</v>
      </c>
      <c r="B254" s="12" t="s">
        <v>3</v>
      </c>
      <c r="C254" s="9">
        <v>4460</v>
      </c>
      <c r="D254" s="12" t="s">
        <v>50</v>
      </c>
      <c r="E254" s="12" t="s">
        <v>12</v>
      </c>
      <c r="F254" s="12" t="s">
        <v>6</v>
      </c>
      <c r="G254" s="12" t="s">
        <v>172</v>
      </c>
      <c r="H254" s="12"/>
      <c r="I254" s="9" t="s">
        <v>367</v>
      </c>
      <c r="J254" s="9">
        <v>8</v>
      </c>
    </row>
    <row r="255" spans="1:10" x14ac:dyDescent="0.2">
      <c r="A255" s="8">
        <v>43469</v>
      </c>
      <c r="B255" s="12" t="s">
        <v>3</v>
      </c>
      <c r="C255" s="9">
        <v>8614</v>
      </c>
      <c r="D255" s="12" t="s">
        <v>173</v>
      </c>
      <c r="E255" s="12" t="s">
        <v>4</v>
      </c>
      <c r="F255" s="12" t="s">
        <v>4</v>
      </c>
      <c r="G255" s="12" t="s">
        <v>278</v>
      </c>
      <c r="H255" s="12"/>
      <c r="I255" s="9">
        <v>50</v>
      </c>
      <c r="J255" s="9">
        <v>40</v>
      </c>
    </row>
    <row r="256" spans="1:10" x14ac:dyDescent="0.2">
      <c r="A256" s="8">
        <v>43470</v>
      </c>
      <c r="B256" s="12" t="s">
        <v>6</v>
      </c>
      <c r="C256" s="9">
        <v>67770</v>
      </c>
      <c r="D256" s="12" t="s">
        <v>474</v>
      </c>
      <c r="E256" s="12" t="s">
        <v>6</v>
      </c>
      <c r="F256" s="12" t="s">
        <v>5</v>
      </c>
      <c r="G256" s="12" t="s">
        <v>327</v>
      </c>
      <c r="H256" s="12"/>
      <c r="I256" s="9">
        <v>137</v>
      </c>
      <c r="J256" s="9">
        <v>242</v>
      </c>
    </row>
    <row r="257" spans="1:10" x14ac:dyDescent="0.2">
      <c r="A257" s="8">
        <v>43471</v>
      </c>
      <c r="B257" s="12" t="s">
        <v>5</v>
      </c>
      <c r="C257" s="9">
        <v>54290</v>
      </c>
      <c r="D257" s="12" t="s">
        <v>154</v>
      </c>
      <c r="E257" s="12" t="s">
        <v>221</v>
      </c>
      <c r="F257" s="12" t="s">
        <v>10</v>
      </c>
      <c r="G257" s="12" t="s">
        <v>499</v>
      </c>
      <c r="H257" s="12"/>
      <c r="I257" s="9">
        <v>49</v>
      </c>
      <c r="J257" s="9" t="s">
        <v>503</v>
      </c>
    </row>
    <row r="258" spans="1:10" x14ac:dyDescent="0.2">
      <c r="A258" s="8">
        <v>43470</v>
      </c>
      <c r="B258" s="12" t="s">
        <v>234</v>
      </c>
      <c r="C258" s="9">
        <v>6551</v>
      </c>
      <c r="D258" s="12" t="s">
        <v>475</v>
      </c>
      <c r="E258" s="12" t="s">
        <v>476</v>
      </c>
      <c r="F258" s="12" t="s">
        <v>6</v>
      </c>
      <c r="G258" s="12" t="s">
        <v>477</v>
      </c>
      <c r="H258" s="12"/>
      <c r="I258" s="9">
        <v>216</v>
      </c>
      <c r="J258" s="9">
        <v>330</v>
      </c>
    </row>
    <row r="259" spans="1:10" x14ac:dyDescent="0.2">
      <c r="A259" s="8">
        <v>43469</v>
      </c>
      <c r="B259" s="12" t="s">
        <v>3</v>
      </c>
      <c r="C259" s="9">
        <v>8043</v>
      </c>
      <c r="D259" s="12" t="s">
        <v>42</v>
      </c>
      <c r="E259" s="12" t="s">
        <v>6</v>
      </c>
      <c r="F259" s="12" t="s">
        <v>6</v>
      </c>
      <c r="G259" s="12" t="s">
        <v>465</v>
      </c>
      <c r="H259" s="12"/>
      <c r="I259" s="9">
        <v>23</v>
      </c>
      <c r="J259" s="9">
        <v>26</v>
      </c>
    </row>
    <row r="260" spans="1:10" x14ac:dyDescent="0.2">
      <c r="A260" s="8">
        <v>43467</v>
      </c>
      <c r="B260" s="12" t="s">
        <v>5</v>
      </c>
      <c r="C260" s="9">
        <v>47143</v>
      </c>
      <c r="D260" s="12" t="s">
        <v>302</v>
      </c>
      <c r="E260" s="12" t="s">
        <v>5</v>
      </c>
      <c r="F260" s="12" t="s">
        <v>5</v>
      </c>
      <c r="G260" s="12" t="s">
        <v>866</v>
      </c>
      <c r="H260" s="12"/>
      <c r="I260" s="9">
        <v>202</v>
      </c>
      <c r="J260" s="9">
        <v>321</v>
      </c>
    </row>
    <row r="261" spans="1:10" x14ac:dyDescent="0.2">
      <c r="A261" s="8">
        <v>43478</v>
      </c>
      <c r="B261" s="12" t="s">
        <v>5</v>
      </c>
      <c r="C261" s="9">
        <v>66787</v>
      </c>
      <c r="D261" s="12" t="s">
        <v>259</v>
      </c>
      <c r="E261" s="12" t="s">
        <v>5</v>
      </c>
      <c r="F261" s="12" t="s">
        <v>5</v>
      </c>
      <c r="G261" s="12" t="s">
        <v>866</v>
      </c>
      <c r="H261" s="12"/>
      <c r="I261" s="9">
        <v>65</v>
      </c>
      <c r="J261" s="9">
        <v>106</v>
      </c>
    </row>
    <row r="262" spans="1:10" x14ac:dyDescent="0.2">
      <c r="A262" s="8">
        <v>43478</v>
      </c>
      <c r="B262" s="12" t="s">
        <v>3</v>
      </c>
      <c r="C262" s="9">
        <v>5374</v>
      </c>
      <c r="D262" s="12" t="s">
        <v>135</v>
      </c>
      <c r="E262" s="12" t="s">
        <v>5</v>
      </c>
      <c r="F262" s="12" t="s">
        <v>4</v>
      </c>
      <c r="G262" s="12" t="s">
        <v>866</v>
      </c>
      <c r="H262" s="12"/>
      <c r="I262" s="9">
        <v>26</v>
      </c>
      <c r="J262" s="9">
        <v>40</v>
      </c>
    </row>
    <row r="263" spans="1:10" x14ac:dyDescent="0.2">
      <c r="A263" s="8">
        <v>43480</v>
      </c>
      <c r="B263" s="12" t="s">
        <v>3</v>
      </c>
      <c r="C263" s="9">
        <v>4323</v>
      </c>
      <c r="D263" s="12" t="s">
        <v>432</v>
      </c>
      <c r="E263" s="12" t="s">
        <v>10</v>
      </c>
      <c r="F263" s="12" t="s">
        <v>6</v>
      </c>
      <c r="G263" s="12" t="s">
        <v>926</v>
      </c>
      <c r="H263" s="12"/>
      <c r="I263" s="9">
        <v>15</v>
      </c>
      <c r="J263" s="9">
        <v>11</v>
      </c>
    </row>
    <row r="264" spans="1:10" x14ac:dyDescent="0.2">
      <c r="A264" s="8">
        <v>43471</v>
      </c>
      <c r="B264" s="12" t="s">
        <v>3</v>
      </c>
      <c r="C264" s="9">
        <v>5466</v>
      </c>
      <c r="D264" s="12" t="s">
        <v>396</v>
      </c>
      <c r="E264" s="12" t="s">
        <v>22</v>
      </c>
      <c r="F264" s="12" t="s">
        <v>4</v>
      </c>
      <c r="G264" s="12" t="s">
        <v>319</v>
      </c>
      <c r="H264" s="12"/>
      <c r="I264" s="9">
        <v>31</v>
      </c>
      <c r="J264" s="9">
        <v>39</v>
      </c>
    </row>
    <row r="265" spans="1:10" x14ac:dyDescent="0.2">
      <c r="A265" s="8">
        <v>43476</v>
      </c>
      <c r="B265" s="12" t="s">
        <v>3</v>
      </c>
      <c r="C265" s="9">
        <v>1948</v>
      </c>
      <c r="D265" s="12" t="s">
        <v>92</v>
      </c>
      <c r="E265" s="12" t="s">
        <v>10</v>
      </c>
      <c r="F265" s="12" t="s">
        <v>15</v>
      </c>
      <c r="G265" s="12" t="s">
        <v>319</v>
      </c>
      <c r="H265" s="12"/>
      <c r="I265" s="9">
        <v>20</v>
      </c>
      <c r="J265" s="9" t="s">
        <v>348</v>
      </c>
    </row>
    <row r="266" spans="1:10" x14ac:dyDescent="0.2">
      <c r="A266" s="8">
        <v>43484</v>
      </c>
      <c r="B266" s="12" t="s">
        <v>5</v>
      </c>
      <c r="C266" s="9">
        <v>66578</v>
      </c>
      <c r="D266" s="12" t="s">
        <v>552</v>
      </c>
      <c r="E266" s="12" t="s">
        <v>5</v>
      </c>
      <c r="F266" s="12" t="s">
        <v>553</v>
      </c>
      <c r="G266" s="12" t="s">
        <v>319</v>
      </c>
      <c r="H266" s="12"/>
      <c r="I266" s="9">
        <v>73</v>
      </c>
      <c r="J266" s="9">
        <v>114</v>
      </c>
    </row>
    <row r="267" spans="1:10" x14ac:dyDescent="0.2">
      <c r="A267" s="8">
        <v>43485</v>
      </c>
      <c r="B267" s="12" t="s">
        <v>6</v>
      </c>
      <c r="C267" s="9">
        <v>54800</v>
      </c>
      <c r="D267" s="12" t="s">
        <v>556</v>
      </c>
      <c r="E267" s="12" t="s">
        <v>6</v>
      </c>
      <c r="F267" s="12" t="s">
        <v>6</v>
      </c>
      <c r="G267" s="12" t="s">
        <v>319</v>
      </c>
      <c r="H267" s="12"/>
      <c r="I267" s="9">
        <v>57</v>
      </c>
      <c r="J267" s="9" t="s">
        <v>564</v>
      </c>
    </row>
    <row r="268" spans="1:10" x14ac:dyDescent="0.2">
      <c r="A268" s="8">
        <v>43485</v>
      </c>
      <c r="B268" s="12" t="s">
        <v>3</v>
      </c>
      <c r="C268" s="9">
        <v>1467</v>
      </c>
      <c r="D268" s="12" t="s">
        <v>92</v>
      </c>
      <c r="E268" s="12" t="s">
        <v>6</v>
      </c>
      <c r="F268" s="12" t="s">
        <v>15</v>
      </c>
      <c r="G268" s="12" t="s">
        <v>319</v>
      </c>
      <c r="H268" s="12"/>
      <c r="I268" s="9">
        <v>22</v>
      </c>
      <c r="J268" s="9" t="s">
        <v>567</v>
      </c>
    </row>
    <row r="269" spans="1:10" x14ac:dyDescent="0.2">
      <c r="A269" s="8">
        <v>43485</v>
      </c>
      <c r="B269" s="12" t="s">
        <v>3</v>
      </c>
      <c r="C269" s="9">
        <v>5310</v>
      </c>
      <c r="D269" s="12" t="s">
        <v>280</v>
      </c>
      <c r="E269" s="12" t="s">
        <v>6</v>
      </c>
      <c r="F269" s="12" t="s">
        <v>15</v>
      </c>
      <c r="G269" s="12" t="s">
        <v>902</v>
      </c>
      <c r="H269" s="12"/>
      <c r="I269" s="9">
        <v>27</v>
      </c>
      <c r="J269" s="9">
        <v>36</v>
      </c>
    </row>
    <row r="270" spans="1:10" x14ac:dyDescent="0.2">
      <c r="A270" s="8">
        <v>43468</v>
      </c>
      <c r="B270" s="12" t="s">
        <v>3</v>
      </c>
      <c r="C270" s="9">
        <v>8070</v>
      </c>
      <c r="D270" s="12" t="s">
        <v>41</v>
      </c>
      <c r="E270" s="12" t="s">
        <v>6</v>
      </c>
      <c r="F270" s="12" t="s">
        <v>6</v>
      </c>
      <c r="G270" s="12" t="s">
        <v>455</v>
      </c>
      <c r="H270" s="12"/>
      <c r="I270" s="9">
        <v>25</v>
      </c>
      <c r="J270" s="9">
        <v>26</v>
      </c>
    </row>
    <row r="271" spans="1:10" x14ac:dyDescent="0.2">
      <c r="A271" s="8">
        <v>43473</v>
      </c>
      <c r="B271" s="12" t="s">
        <v>3</v>
      </c>
      <c r="C271" s="9">
        <v>8009</v>
      </c>
      <c r="D271" s="12" t="s">
        <v>42</v>
      </c>
      <c r="E271" s="12" t="s">
        <v>4</v>
      </c>
      <c r="F271" s="12" t="s">
        <v>4</v>
      </c>
      <c r="G271" s="12" t="s">
        <v>877</v>
      </c>
      <c r="H271" s="12"/>
      <c r="I271" s="9">
        <v>25</v>
      </c>
      <c r="J271" s="9">
        <v>26</v>
      </c>
    </row>
    <row r="272" spans="1:10" x14ac:dyDescent="0.2">
      <c r="A272" s="8">
        <v>43467</v>
      </c>
      <c r="B272" s="12" t="s">
        <v>3</v>
      </c>
      <c r="C272" s="9">
        <v>8214</v>
      </c>
      <c r="D272" s="12" t="s">
        <v>64</v>
      </c>
      <c r="E272" s="12" t="s">
        <v>106</v>
      </c>
      <c r="F272" s="12" t="s">
        <v>4</v>
      </c>
      <c r="G272" s="12" t="s">
        <v>864</v>
      </c>
      <c r="H272" s="12"/>
      <c r="I272" s="9">
        <v>25</v>
      </c>
      <c r="J272" s="9">
        <v>18</v>
      </c>
    </row>
    <row r="273" spans="1:10" x14ac:dyDescent="0.2">
      <c r="A273" s="8">
        <v>43467</v>
      </c>
      <c r="B273" s="12" t="s">
        <v>3</v>
      </c>
      <c r="C273" s="9">
        <v>8248</v>
      </c>
      <c r="D273" s="12" t="s">
        <v>64</v>
      </c>
      <c r="E273" s="12" t="s">
        <v>4</v>
      </c>
      <c r="F273" s="12" t="s">
        <v>4</v>
      </c>
      <c r="G273" s="12" t="s">
        <v>864</v>
      </c>
      <c r="H273" s="12"/>
      <c r="I273" s="9">
        <v>28</v>
      </c>
      <c r="J273" s="9">
        <v>18</v>
      </c>
    </row>
    <row r="274" spans="1:10" x14ac:dyDescent="0.2">
      <c r="A274" s="8">
        <v>43478</v>
      </c>
      <c r="B274" s="12" t="s">
        <v>3</v>
      </c>
      <c r="C274" s="9">
        <v>5410</v>
      </c>
      <c r="D274" s="12" t="s">
        <v>271</v>
      </c>
      <c r="E274" s="12" t="s">
        <v>4</v>
      </c>
      <c r="F274" s="12" t="s">
        <v>4</v>
      </c>
      <c r="G274" s="12" t="s">
        <v>880</v>
      </c>
      <c r="H274" s="12"/>
      <c r="I274" s="9">
        <v>31</v>
      </c>
      <c r="J274" s="9">
        <v>46</v>
      </c>
    </row>
    <row r="275" spans="1:10" x14ac:dyDescent="0.2">
      <c r="A275" s="8">
        <v>43478</v>
      </c>
      <c r="B275" s="12" t="s">
        <v>3</v>
      </c>
      <c r="C275" s="9">
        <v>5323</v>
      </c>
      <c r="D275" s="12" t="s">
        <v>280</v>
      </c>
      <c r="E275" s="12" t="s">
        <v>4</v>
      </c>
      <c r="F275" s="12" t="s">
        <v>4</v>
      </c>
      <c r="G275" s="12" t="s">
        <v>871</v>
      </c>
      <c r="H275" s="12"/>
      <c r="I275" s="9">
        <v>25</v>
      </c>
      <c r="J275" s="9">
        <v>36</v>
      </c>
    </row>
    <row r="276" spans="1:10" x14ac:dyDescent="0.2">
      <c r="A276" s="8">
        <v>43468</v>
      </c>
      <c r="B276" s="12" t="s">
        <v>3</v>
      </c>
      <c r="C276" s="9">
        <v>1534</v>
      </c>
      <c r="D276" s="12" t="s">
        <v>92</v>
      </c>
      <c r="E276" s="12" t="s">
        <v>4</v>
      </c>
      <c r="F276" s="12" t="s">
        <v>4</v>
      </c>
      <c r="G276" s="12" t="s">
        <v>871</v>
      </c>
      <c r="H276" s="12"/>
      <c r="I276" s="9">
        <v>21</v>
      </c>
      <c r="J276" s="9" t="s">
        <v>428</v>
      </c>
    </row>
    <row r="277" spans="1:10" x14ac:dyDescent="0.2">
      <c r="A277" s="8">
        <v>43469</v>
      </c>
      <c r="B277" s="12" t="s">
        <v>3</v>
      </c>
      <c r="C277" s="9">
        <v>9465</v>
      </c>
      <c r="D277" s="12" t="s">
        <v>461</v>
      </c>
      <c r="E277" s="12" t="s">
        <v>4</v>
      </c>
      <c r="F277" s="12" t="s">
        <v>4</v>
      </c>
      <c r="G277" s="12" t="s">
        <v>871</v>
      </c>
      <c r="H277" s="12"/>
      <c r="I277" s="9">
        <v>60</v>
      </c>
      <c r="J277" s="9">
        <v>78</v>
      </c>
    </row>
    <row r="278" spans="1:10" x14ac:dyDescent="0.2">
      <c r="A278" s="8">
        <v>43478</v>
      </c>
      <c r="B278" s="12" t="s">
        <v>3</v>
      </c>
      <c r="C278" s="9">
        <v>7319</v>
      </c>
      <c r="D278" s="12" t="s">
        <v>39</v>
      </c>
      <c r="E278" s="12" t="s">
        <v>4</v>
      </c>
      <c r="F278" s="12" t="s">
        <v>4</v>
      </c>
      <c r="G278" s="12" t="s">
        <v>871</v>
      </c>
      <c r="H278" s="12"/>
      <c r="I278" s="9">
        <v>28</v>
      </c>
      <c r="J278" s="9">
        <v>35</v>
      </c>
    </row>
    <row r="279" spans="1:10" x14ac:dyDescent="0.2">
      <c r="A279" s="8">
        <v>43468</v>
      </c>
      <c r="B279" s="12" t="s">
        <v>3</v>
      </c>
      <c r="C279" s="9">
        <v>4368</v>
      </c>
      <c r="D279" s="12" t="s">
        <v>50</v>
      </c>
      <c r="E279" s="12" t="s">
        <v>6</v>
      </c>
      <c r="F279" s="12" t="s">
        <v>6</v>
      </c>
      <c r="G279" s="12" t="s">
        <v>458</v>
      </c>
      <c r="H279" s="12"/>
      <c r="I279" s="9">
        <v>9</v>
      </c>
      <c r="J279" s="9" t="s">
        <v>460</v>
      </c>
    </row>
    <row r="280" spans="1:10" x14ac:dyDescent="0.2">
      <c r="A280" s="8">
        <v>43469</v>
      </c>
      <c r="B280" s="12" t="s">
        <v>3</v>
      </c>
      <c r="C280" s="9">
        <v>2316</v>
      </c>
      <c r="D280" s="12" t="s">
        <v>92</v>
      </c>
      <c r="E280" s="12" t="s">
        <v>429</v>
      </c>
      <c r="F280" s="12" t="s">
        <v>4</v>
      </c>
      <c r="G280" s="12" t="s">
        <v>163</v>
      </c>
      <c r="H280" s="12"/>
      <c r="I280" s="9">
        <v>21</v>
      </c>
      <c r="J280" s="9" t="s">
        <v>428</v>
      </c>
    </row>
    <row r="281" spans="1:10" x14ac:dyDescent="0.2">
      <c r="A281" s="8">
        <v>43471</v>
      </c>
      <c r="B281" s="12" t="s">
        <v>3</v>
      </c>
      <c r="C281" s="9">
        <v>4988</v>
      </c>
      <c r="D281" s="12" t="s">
        <v>61</v>
      </c>
      <c r="E281" s="12" t="s">
        <v>6</v>
      </c>
      <c r="F281" s="12" t="s">
        <v>333</v>
      </c>
      <c r="G281" s="12" t="s">
        <v>163</v>
      </c>
      <c r="H281" s="12"/>
      <c r="I281" s="9">
        <v>8</v>
      </c>
      <c r="J281" s="9" t="s">
        <v>374</v>
      </c>
    </row>
    <row r="282" spans="1:10" x14ac:dyDescent="0.2">
      <c r="A282" s="8">
        <v>43477</v>
      </c>
      <c r="B282" s="12" t="s">
        <v>3</v>
      </c>
      <c r="C282" s="9">
        <v>4482</v>
      </c>
      <c r="D282" s="12" t="s">
        <v>46</v>
      </c>
      <c r="E282" s="12" t="s">
        <v>4</v>
      </c>
      <c r="F282" s="12" t="s">
        <v>4</v>
      </c>
      <c r="G282" s="12" t="s">
        <v>163</v>
      </c>
      <c r="H282" s="12"/>
      <c r="I282" s="9">
        <v>6</v>
      </c>
      <c r="J282" s="9" t="s">
        <v>462</v>
      </c>
    </row>
    <row r="283" spans="1:10" x14ac:dyDescent="0.2">
      <c r="A283" s="8">
        <v>43485</v>
      </c>
      <c r="B283" s="12" t="s">
        <v>3</v>
      </c>
      <c r="C283" s="9">
        <v>4666</v>
      </c>
      <c r="D283" s="12" t="s">
        <v>40</v>
      </c>
      <c r="E283" s="12" t="s">
        <v>8</v>
      </c>
      <c r="F283" s="12" t="s">
        <v>6</v>
      </c>
      <c r="G283" s="12" t="s">
        <v>163</v>
      </c>
      <c r="H283" s="12"/>
      <c r="I283" s="9">
        <v>5</v>
      </c>
      <c r="J283" s="9" t="s">
        <v>566</v>
      </c>
    </row>
    <row r="284" spans="1:10" x14ac:dyDescent="0.2">
      <c r="A284" s="8">
        <v>43486</v>
      </c>
      <c r="B284" s="12" t="s">
        <v>3</v>
      </c>
      <c r="C284" s="9">
        <v>4535</v>
      </c>
      <c r="D284" s="12" t="s">
        <v>40</v>
      </c>
      <c r="E284" s="12" t="s">
        <v>4</v>
      </c>
      <c r="F284" s="12" t="s">
        <v>140</v>
      </c>
      <c r="G284" s="12" t="s">
        <v>163</v>
      </c>
      <c r="H284" s="12"/>
      <c r="I284" s="9">
        <v>2</v>
      </c>
      <c r="J284" s="9" t="s">
        <v>469</v>
      </c>
    </row>
    <row r="285" spans="1:10" x14ac:dyDescent="0.2">
      <c r="A285" s="8">
        <v>43484</v>
      </c>
      <c r="B285" s="12" t="s">
        <v>3</v>
      </c>
      <c r="C285" s="9">
        <v>4022</v>
      </c>
      <c r="D285" s="12" t="s">
        <v>506</v>
      </c>
      <c r="E285" s="12" t="s">
        <v>4</v>
      </c>
      <c r="F285" s="12" t="s">
        <v>6</v>
      </c>
      <c r="G285" s="12" t="s">
        <v>163</v>
      </c>
      <c r="H285" s="12"/>
      <c r="I285" s="9">
        <v>17</v>
      </c>
      <c r="J285" s="9" t="s">
        <v>546</v>
      </c>
    </row>
    <row r="286" spans="1:10" x14ac:dyDescent="0.2">
      <c r="A286" s="8">
        <v>43484</v>
      </c>
      <c r="B286" s="12" t="s">
        <v>3</v>
      </c>
      <c r="C286" s="9">
        <v>3860</v>
      </c>
      <c r="D286" s="12" t="s">
        <v>116</v>
      </c>
      <c r="E286" s="12" t="s">
        <v>17</v>
      </c>
      <c r="F286" s="12" t="s">
        <v>17</v>
      </c>
      <c r="G286" s="12" t="s">
        <v>163</v>
      </c>
      <c r="H286" s="12"/>
      <c r="I286" s="9">
        <v>14</v>
      </c>
      <c r="J286" s="9" t="s">
        <v>379</v>
      </c>
    </row>
    <row r="287" spans="1:10" x14ac:dyDescent="0.2">
      <c r="A287" s="8">
        <v>43484</v>
      </c>
      <c r="B287" s="12" t="s">
        <v>6</v>
      </c>
      <c r="C287" s="9">
        <v>57330</v>
      </c>
      <c r="D287" s="12" t="s">
        <v>315</v>
      </c>
      <c r="E287" s="12" t="s">
        <v>6</v>
      </c>
      <c r="F287" s="12" t="s">
        <v>15</v>
      </c>
      <c r="G287" s="12" t="s">
        <v>163</v>
      </c>
      <c r="H287" s="12"/>
      <c r="I287" s="9">
        <v>23</v>
      </c>
      <c r="J287" s="9" t="s">
        <v>416</v>
      </c>
    </row>
    <row r="288" spans="1:10" x14ac:dyDescent="0.2">
      <c r="A288" s="8">
        <v>43471</v>
      </c>
      <c r="B288" s="12" t="s">
        <v>5</v>
      </c>
      <c r="C288" s="9">
        <v>54675</v>
      </c>
      <c r="D288" s="12" t="s">
        <v>500</v>
      </c>
      <c r="E288" s="12" t="s">
        <v>5</v>
      </c>
      <c r="F288" s="12" t="s">
        <v>4</v>
      </c>
      <c r="G288" s="12" t="s">
        <v>501</v>
      </c>
      <c r="H288" s="12"/>
      <c r="I288" s="9">
        <v>63</v>
      </c>
      <c r="J288" s="9" t="s">
        <v>504</v>
      </c>
    </row>
    <row r="289" spans="1:10" x14ac:dyDescent="0.2">
      <c r="A289" s="8">
        <v>43470</v>
      </c>
      <c r="B289" s="12" t="s">
        <v>3</v>
      </c>
      <c r="C289" s="9">
        <v>4544</v>
      </c>
      <c r="D289" s="12" t="s">
        <v>40</v>
      </c>
      <c r="E289" s="12" t="s">
        <v>4</v>
      </c>
      <c r="F289" s="12" t="s">
        <v>6</v>
      </c>
      <c r="G289" s="12" t="s">
        <v>929</v>
      </c>
      <c r="H289" s="12"/>
      <c r="I289" s="9">
        <v>4</v>
      </c>
      <c r="J289" s="9" t="s">
        <v>342</v>
      </c>
    </row>
    <row r="290" spans="1:10" x14ac:dyDescent="0.2">
      <c r="A290" s="8">
        <v>43491</v>
      </c>
      <c r="B290" s="12" t="s">
        <v>3</v>
      </c>
      <c r="C290" s="9">
        <v>3863</v>
      </c>
      <c r="D290" s="12" t="s">
        <v>116</v>
      </c>
      <c r="E290" s="12" t="s">
        <v>573</v>
      </c>
      <c r="F290" s="12" t="s">
        <v>6</v>
      </c>
      <c r="G290" s="12" t="s">
        <v>574</v>
      </c>
      <c r="H290" s="12"/>
      <c r="I290" s="9">
        <v>21</v>
      </c>
      <c r="J290" s="9">
        <v>20</v>
      </c>
    </row>
    <row r="291" spans="1:10" x14ac:dyDescent="0.2">
      <c r="A291" s="8">
        <v>43477</v>
      </c>
      <c r="B291" s="12" t="s">
        <v>14</v>
      </c>
      <c r="C291" s="9">
        <v>6740</v>
      </c>
      <c r="D291" s="12" t="s">
        <v>181</v>
      </c>
      <c r="E291" s="12" t="s">
        <v>5</v>
      </c>
      <c r="F291" s="12" t="s">
        <v>6</v>
      </c>
      <c r="G291" s="12" t="s">
        <v>153</v>
      </c>
      <c r="H291" s="12"/>
      <c r="I291" s="9">
        <v>36</v>
      </c>
      <c r="J291" s="9">
        <v>42</v>
      </c>
    </row>
    <row r="292" spans="1:10" x14ac:dyDescent="0.2">
      <c r="A292" s="8">
        <v>43491</v>
      </c>
      <c r="B292" s="12" t="s">
        <v>3</v>
      </c>
      <c r="C292" s="9">
        <v>4408</v>
      </c>
      <c r="D292" s="12" t="s">
        <v>50</v>
      </c>
      <c r="E292" s="12" t="s">
        <v>4</v>
      </c>
      <c r="F292" s="12" t="s">
        <v>4</v>
      </c>
      <c r="G292" s="12" t="s">
        <v>153</v>
      </c>
      <c r="H292" s="12"/>
      <c r="I292" s="9">
        <v>8</v>
      </c>
      <c r="J292" s="9" t="s">
        <v>367</v>
      </c>
    </row>
    <row r="293" spans="1:10" x14ac:dyDescent="0.2">
      <c r="A293" s="8">
        <v>43492</v>
      </c>
      <c r="B293" s="12" t="s">
        <v>3</v>
      </c>
      <c r="C293" s="9">
        <v>8282</v>
      </c>
      <c r="D293" s="12" t="s">
        <v>229</v>
      </c>
      <c r="E293" s="12" t="s">
        <v>6</v>
      </c>
      <c r="F293" s="12" t="s">
        <v>6</v>
      </c>
      <c r="G293" s="12" t="s">
        <v>882</v>
      </c>
      <c r="H293" s="12"/>
      <c r="I293" s="9">
        <v>25</v>
      </c>
      <c r="J293" s="9">
        <v>36</v>
      </c>
    </row>
    <row r="294" spans="1:10" x14ac:dyDescent="0.2">
      <c r="A294" s="8">
        <v>43468</v>
      </c>
      <c r="B294" s="12" t="s">
        <v>3</v>
      </c>
      <c r="C294" s="9">
        <v>8073</v>
      </c>
      <c r="D294" s="12" t="s">
        <v>41</v>
      </c>
      <c r="E294" s="12" t="s">
        <v>18</v>
      </c>
      <c r="F294" s="12" t="s">
        <v>6</v>
      </c>
      <c r="G294" s="12" t="s">
        <v>870</v>
      </c>
      <c r="H294" s="12"/>
      <c r="I294" s="9">
        <v>25</v>
      </c>
      <c r="J294" s="9">
        <v>26</v>
      </c>
    </row>
    <row r="295" spans="1:10" x14ac:dyDescent="0.2">
      <c r="A295" s="8">
        <v>43477</v>
      </c>
      <c r="B295" s="12" t="s">
        <v>3</v>
      </c>
      <c r="C295" s="9">
        <v>57970</v>
      </c>
      <c r="D295" s="12" t="s">
        <v>206</v>
      </c>
      <c r="E295" s="12" t="s">
        <v>6</v>
      </c>
      <c r="F295" s="12" t="s">
        <v>27</v>
      </c>
      <c r="G295" s="12" t="s">
        <v>878</v>
      </c>
      <c r="H295" s="12"/>
      <c r="I295" s="9">
        <v>33</v>
      </c>
      <c r="J295" s="9">
        <v>44</v>
      </c>
    </row>
    <row r="296" spans="1:10" x14ac:dyDescent="0.2">
      <c r="A296" s="8">
        <v>43478</v>
      </c>
      <c r="B296" s="12" t="s">
        <v>3</v>
      </c>
      <c r="C296" s="9">
        <v>7220</v>
      </c>
      <c r="D296" s="12" t="s">
        <v>120</v>
      </c>
      <c r="E296" s="12" t="s">
        <v>15</v>
      </c>
      <c r="F296" s="12" t="s">
        <v>6</v>
      </c>
      <c r="G296" s="12" t="s">
        <v>879</v>
      </c>
      <c r="H296" s="12"/>
      <c r="I296" s="9">
        <v>26</v>
      </c>
      <c r="J296" s="9">
        <v>34</v>
      </c>
    </row>
    <row r="297" spans="1:10" x14ac:dyDescent="0.2">
      <c r="A297" s="8">
        <v>43491</v>
      </c>
      <c r="B297" s="12" t="s">
        <v>3</v>
      </c>
      <c r="C297" s="9">
        <v>1328</v>
      </c>
      <c r="D297" s="12" t="s">
        <v>92</v>
      </c>
      <c r="E297" s="12" t="s">
        <v>4</v>
      </c>
      <c r="F297" s="12" t="s">
        <v>4</v>
      </c>
      <c r="G297" s="12" t="s">
        <v>879</v>
      </c>
      <c r="H297" s="12"/>
      <c r="I297" s="9">
        <v>19</v>
      </c>
      <c r="J297" s="9" t="s">
        <v>383</v>
      </c>
    </row>
    <row r="298" spans="1:10" x14ac:dyDescent="0.2">
      <c r="A298" s="8">
        <v>43472</v>
      </c>
      <c r="B298" s="12" t="s">
        <v>3</v>
      </c>
      <c r="C298" s="9">
        <v>7329</v>
      </c>
      <c r="D298" s="12" t="s">
        <v>515</v>
      </c>
      <c r="E298" s="12" t="s">
        <v>4</v>
      </c>
      <c r="F298" s="12" t="s">
        <v>6</v>
      </c>
      <c r="G298" s="12" t="s">
        <v>917</v>
      </c>
      <c r="H298" s="12"/>
      <c r="I298" s="9">
        <v>34</v>
      </c>
      <c r="J298" s="9" t="s">
        <v>517</v>
      </c>
    </row>
    <row r="299" spans="1:10" x14ac:dyDescent="0.2">
      <c r="A299" s="8">
        <v>43467</v>
      </c>
      <c r="B299" s="12" t="s">
        <v>3</v>
      </c>
      <c r="C299" s="9">
        <v>6251</v>
      </c>
      <c r="D299" s="12" t="s">
        <v>332</v>
      </c>
      <c r="E299" s="12" t="s">
        <v>4</v>
      </c>
      <c r="F299" s="12" t="s">
        <v>4</v>
      </c>
      <c r="G299" s="12" t="s">
        <v>868</v>
      </c>
      <c r="H299" s="12"/>
      <c r="I299" s="9">
        <v>44</v>
      </c>
      <c r="J299" s="9">
        <v>56</v>
      </c>
    </row>
    <row r="300" spans="1:10" x14ac:dyDescent="0.2">
      <c r="A300" s="8">
        <v>43469</v>
      </c>
      <c r="B300" s="12" t="s">
        <v>3</v>
      </c>
      <c r="C300" s="9">
        <v>3395</v>
      </c>
      <c r="D300" s="12" t="s">
        <v>156</v>
      </c>
      <c r="E300" s="12" t="s">
        <v>464</v>
      </c>
      <c r="F300" s="12" t="s">
        <v>5</v>
      </c>
      <c r="G300" s="12" t="s">
        <v>868</v>
      </c>
      <c r="H300" s="12"/>
      <c r="I300" s="9">
        <v>22</v>
      </c>
      <c r="J300" s="9">
        <v>26</v>
      </c>
    </row>
    <row r="301" spans="1:10" x14ac:dyDescent="0.2">
      <c r="A301" s="8">
        <v>43469</v>
      </c>
      <c r="B301" s="12" t="s">
        <v>3</v>
      </c>
      <c r="C301" s="9">
        <v>1145</v>
      </c>
      <c r="D301" s="12" t="s">
        <v>92</v>
      </c>
      <c r="E301" s="12" t="s">
        <v>4</v>
      </c>
      <c r="F301" s="12" t="s">
        <v>4</v>
      </c>
      <c r="G301" s="12" t="s">
        <v>868</v>
      </c>
      <c r="H301" s="12"/>
      <c r="I301" s="9">
        <v>21</v>
      </c>
      <c r="J301" s="9" t="s">
        <v>428</v>
      </c>
    </row>
    <row r="302" spans="1:10" x14ac:dyDescent="0.2">
      <c r="A302" s="8">
        <v>43469</v>
      </c>
      <c r="B302" s="12" t="s">
        <v>5</v>
      </c>
      <c r="C302" s="9">
        <v>54450</v>
      </c>
      <c r="D302" s="12" t="s">
        <v>276</v>
      </c>
      <c r="E302" s="12" t="s">
        <v>4</v>
      </c>
      <c r="F302" s="12" t="s">
        <v>4</v>
      </c>
      <c r="G302" s="12" t="s">
        <v>868</v>
      </c>
      <c r="H302" s="12"/>
      <c r="I302" s="9">
        <v>42</v>
      </c>
      <c r="J302" s="9">
        <v>59</v>
      </c>
    </row>
    <row r="303" spans="1:10" x14ac:dyDescent="0.2">
      <c r="A303" s="8">
        <v>43467</v>
      </c>
      <c r="B303" s="12" t="s">
        <v>3</v>
      </c>
      <c r="C303" s="9">
        <v>8540</v>
      </c>
      <c r="D303" s="12" t="s">
        <v>439</v>
      </c>
      <c r="E303" s="12" t="s">
        <v>106</v>
      </c>
      <c r="F303" s="12" t="s">
        <v>184</v>
      </c>
      <c r="G303" s="12" t="s">
        <v>918</v>
      </c>
      <c r="H303" s="12"/>
      <c r="I303" s="9">
        <v>46</v>
      </c>
      <c r="J303" s="9">
        <v>36</v>
      </c>
    </row>
    <row r="304" spans="1:10" x14ac:dyDescent="0.2">
      <c r="A304" s="8">
        <v>43491</v>
      </c>
      <c r="B304" s="12" t="s">
        <v>3</v>
      </c>
      <c r="C304" s="9">
        <v>5741</v>
      </c>
      <c r="D304" s="12" t="s">
        <v>287</v>
      </c>
      <c r="E304" s="12" t="s">
        <v>4</v>
      </c>
      <c r="F304" s="12" t="s">
        <v>5</v>
      </c>
      <c r="G304" s="12" t="s">
        <v>881</v>
      </c>
      <c r="H304" s="12"/>
      <c r="I304" s="9">
        <v>25</v>
      </c>
      <c r="J304" s="9">
        <v>32</v>
      </c>
    </row>
    <row r="305" spans="1:10" x14ac:dyDescent="0.2">
      <c r="A305" s="8">
        <v>43467</v>
      </c>
      <c r="B305" s="12" t="s">
        <v>6</v>
      </c>
      <c r="C305" s="9">
        <v>57380</v>
      </c>
      <c r="D305" s="12" t="s">
        <v>446</v>
      </c>
      <c r="E305" s="12" t="s">
        <v>6</v>
      </c>
      <c r="F305" s="12" t="s">
        <v>6</v>
      </c>
      <c r="G305" s="12" t="s">
        <v>869</v>
      </c>
      <c r="H305" s="12"/>
      <c r="I305" s="9">
        <v>77</v>
      </c>
      <c r="J305" s="9">
        <v>100</v>
      </c>
    </row>
    <row r="306" spans="1:10" x14ac:dyDescent="0.2">
      <c r="A306" s="8">
        <v>43470</v>
      </c>
      <c r="B306" s="12" t="s">
        <v>6</v>
      </c>
      <c r="C306" s="9">
        <v>57290</v>
      </c>
      <c r="D306" s="12" t="s">
        <v>138</v>
      </c>
      <c r="E306" s="12" t="s">
        <v>6</v>
      </c>
      <c r="F306" s="12" t="s">
        <v>6</v>
      </c>
      <c r="G306" s="12" t="s">
        <v>874</v>
      </c>
      <c r="H306" s="12"/>
      <c r="I306" s="9">
        <v>36</v>
      </c>
      <c r="J306" s="9" t="s">
        <v>479</v>
      </c>
    </row>
    <row r="307" spans="1:10" x14ac:dyDescent="0.2">
      <c r="A307" s="8">
        <v>43470</v>
      </c>
      <c r="B307" s="12" t="s">
        <v>6</v>
      </c>
      <c r="C307" s="9">
        <v>57970</v>
      </c>
      <c r="D307" s="12" t="s">
        <v>316</v>
      </c>
      <c r="E307" s="12" t="s">
        <v>6</v>
      </c>
      <c r="F307" s="12" t="s">
        <v>15</v>
      </c>
      <c r="G307" s="12" t="s">
        <v>874</v>
      </c>
      <c r="H307" s="12"/>
      <c r="I307" s="9">
        <v>46</v>
      </c>
      <c r="J307" s="9" t="s">
        <v>473</v>
      </c>
    </row>
    <row r="308" spans="1:10" x14ac:dyDescent="0.2">
      <c r="A308" s="8">
        <v>43471</v>
      </c>
      <c r="B308" s="12" t="s">
        <v>6</v>
      </c>
      <c r="C308" s="9">
        <v>57970</v>
      </c>
      <c r="D308" s="12" t="s">
        <v>316</v>
      </c>
      <c r="E308" s="12" t="s">
        <v>6</v>
      </c>
      <c r="F308" s="12" t="s">
        <v>15</v>
      </c>
      <c r="G308" s="12" t="s">
        <v>874</v>
      </c>
      <c r="H308" s="12"/>
      <c r="I308" s="9">
        <v>44</v>
      </c>
      <c r="J308" s="9" t="s">
        <v>473</v>
      </c>
    </row>
    <row r="309" spans="1:10" x14ac:dyDescent="0.2">
      <c r="A309" s="8">
        <v>43478</v>
      </c>
      <c r="B309" s="12" t="s">
        <v>6</v>
      </c>
      <c r="C309" s="9">
        <v>54560</v>
      </c>
      <c r="D309" s="12" t="s">
        <v>225</v>
      </c>
      <c r="E309" s="12" t="s">
        <v>6</v>
      </c>
      <c r="F309" s="12" t="s">
        <v>6</v>
      </c>
      <c r="G309" s="12" t="s">
        <v>874</v>
      </c>
      <c r="H309" s="12"/>
      <c r="I309" s="9">
        <v>23</v>
      </c>
      <c r="J309" s="9">
        <v>23</v>
      </c>
    </row>
    <row r="310" spans="1:10" x14ac:dyDescent="0.2">
      <c r="A310" s="8">
        <v>43485</v>
      </c>
      <c r="B310" s="12" t="s">
        <v>6</v>
      </c>
      <c r="C310" s="9">
        <v>57690</v>
      </c>
      <c r="D310" s="12" t="s">
        <v>557</v>
      </c>
      <c r="E310" s="12" t="s">
        <v>6</v>
      </c>
      <c r="F310" s="12" t="s">
        <v>15</v>
      </c>
      <c r="G310" s="12" t="s">
        <v>874</v>
      </c>
      <c r="H310" s="12"/>
      <c r="I310" s="9">
        <v>70</v>
      </c>
      <c r="J310" s="9">
        <v>101</v>
      </c>
    </row>
    <row r="311" spans="1:10" x14ac:dyDescent="0.2">
      <c r="A311" s="8">
        <v>43469</v>
      </c>
      <c r="B311" s="12" t="s">
        <v>3</v>
      </c>
      <c r="C311" s="9">
        <v>57100</v>
      </c>
      <c r="D311" s="12" t="s">
        <v>141</v>
      </c>
      <c r="E311" s="12" t="s">
        <v>6</v>
      </c>
      <c r="F311" s="12" t="s">
        <v>6</v>
      </c>
      <c r="G311" s="12" t="s">
        <v>873</v>
      </c>
      <c r="H311" s="12"/>
      <c r="I311" s="9">
        <v>34</v>
      </c>
      <c r="J311" s="9">
        <v>41</v>
      </c>
    </row>
    <row r="312" spans="1:10" x14ac:dyDescent="0.2">
      <c r="A312" s="8">
        <v>43470</v>
      </c>
      <c r="B312" s="12" t="s">
        <v>3</v>
      </c>
      <c r="C312" s="9">
        <v>8392</v>
      </c>
      <c r="D312" s="12" t="s">
        <v>80</v>
      </c>
      <c r="E312" s="12" t="s">
        <v>4</v>
      </c>
      <c r="F312" s="12" t="s">
        <v>243</v>
      </c>
      <c r="G312" s="12" t="s">
        <v>875</v>
      </c>
      <c r="H312" s="12"/>
      <c r="I312" s="9">
        <v>28</v>
      </c>
      <c r="J312" s="9">
        <v>36</v>
      </c>
    </row>
    <row r="313" spans="1:10" x14ac:dyDescent="0.2">
      <c r="A313" s="8">
        <v>43470</v>
      </c>
      <c r="B313" s="12" t="s">
        <v>3</v>
      </c>
      <c r="C313" s="9">
        <v>4481</v>
      </c>
      <c r="D313" s="12" t="s">
        <v>61</v>
      </c>
      <c r="E313" s="12" t="s">
        <v>4</v>
      </c>
      <c r="F313" s="12" t="s">
        <v>6</v>
      </c>
      <c r="G313" s="12" t="s">
        <v>875</v>
      </c>
      <c r="H313" s="12"/>
      <c r="I313" s="9">
        <v>10</v>
      </c>
      <c r="J313" s="9" t="s">
        <v>491</v>
      </c>
    </row>
    <row r="314" spans="1:10" x14ac:dyDescent="0.2">
      <c r="A314" s="8">
        <v>43485</v>
      </c>
      <c r="B314" s="12" t="s">
        <v>3</v>
      </c>
      <c r="C314" s="9">
        <v>1310</v>
      </c>
      <c r="D314" s="12" t="s">
        <v>92</v>
      </c>
      <c r="E314" s="12" t="s">
        <v>4</v>
      </c>
      <c r="F314" s="12" t="s">
        <v>140</v>
      </c>
      <c r="G314" s="12" t="s">
        <v>875</v>
      </c>
      <c r="H314" s="12"/>
      <c r="I314" s="9">
        <v>25</v>
      </c>
      <c r="J314" s="9" t="s">
        <v>568</v>
      </c>
    </row>
    <row r="315" spans="1:10" x14ac:dyDescent="0.2">
      <c r="A315" s="8">
        <v>43480</v>
      </c>
      <c r="B315" s="12" t="s">
        <v>3</v>
      </c>
      <c r="C315" s="9">
        <v>1543</v>
      </c>
      <c r="D315" s="12" t="s">
        <v>92</v>
      </c>
      <c r="E315" s="12" t="s">
        <v>4</v>
      </c>
      <c r="F315" s="12" t="s">
        <v>4</v>
      </c>
      <c r="G315" s="12" t="s">
        <v>875</v>
      </c>
      <c r="H315" s="12"/>
      <c r="I315" s="9">
        <v>19</v>
      </c>
      <c r="J315" s="9" t="s">
        <v>514</v>
      </c>
    </row>
    <row r="316" spans="1:10" x14ac:dyDescent="0.2">
      <c r="A316" s="8">
        <v>43469</v>
      </c>
      <c r="B316" s="12" t="s">
        <v>3</v>
      </c>
      <c r="C316" s="9">
        <v>9128</v>
      </c>
      <c r="D316" s="12" t="s">
        <v>121</v>
      </c>
      <c r="E316" s="12" t="s">
        <v>4</v>
      </c>
      <c r="F316" s="12" t="s">
        <v>4</v>
      </c>
      <c r="G316" s="12" t="s">
        <v>872</v>
      </c>
      <c r="H316" s="12"/>
      <c r="I316" s="9">
        <v>41</v>
      </c>
      <c r="J316" s="9">
        <v>61</v>
      </c>
    </row>
    <row r="317" spans="1:10" x14ac:dyDescent="0.2">
      <c r="A317" s="8">
        <v>43477</v>
      </c>
      <c r="B317" s="12" t="s">
        <v>3</v>
      </c>
      <c r="C317" s="9">
        <v>4408</v>
      </c>
      <c r="D317" s="12" t="s">
        <v>50</v>
      </c>
      <c r="E317" s="12" t="s">
        <v>4</v>
      </c>
      <c r="F317" s="12" t="s">
        <v>4</v>
      </c>
      <c r="G317" s="12" t="s">
        <v>872</v>
      </c>
      <c r="H317" s="12"/>
      <c r="I317" s="9">
        <v>8</v>
      </c>
      <c r="J317" s="9" t="s">
        <v>460</v>
      </c>
    </row>
    <row r="318" spans="1:10" x14ac:dyDescent="0.2">
      <c r="A318" s="8">
        <v>43470</v>
      </c>
      <c r="B318" s="12" t="s">
        <v>3</v>
      </c>
      <c r="C318" s="9">
        <v>2164</v>
      </c>
      <c r="D318" s="12" t="s">
        <v>92</v>
      </c>
      <c r="E318" s="12" t="s">
        <v>4</v>
      </c>
      <c r="F318" s="12" t="s">
        <v>15</v>
      </c>
      <c r="G318" s="12" t="s">
        <v>876</v>
      </c>
      <c r="H318" s="12"/>
      <c r="I318" s="9">
        <v>24</v>
      </c>
      <c r="J318" s="9" t="s">
        <v>415</v>
      </c>
    </row>
    <row r="319" spans="1:10" x14ac:dyDescent="0.2">
      <c r="A319" s="8">
        <v>43470</v>
      </c>
      <c r="B319" s="12" t="s">
        <v>3</v>
      </c>
      <c r="C319" s="9">
        <v>5712</v>
      </c>
      <c r="D319" s="12" t="s">
        <v>134</v>
      </c>
      <c r="E319" s="12" t="s">
        <v>4</v>
      </c>
      <c r="F319" s="12" t="s">
        <v>6</v>
      </c>
      <c r="G319" s="12" t="s">
        <v>326</v>
      </c>
      <c r="H319" s="12"/>
      <c r="I319" s="9">
        <v>22</v>
      </c>
      <c r="J319" s="9" t="s">
        <v>495</v>
      </c>
    </row>
    <row r="320" spans="1:10" x14ac:dyDescent="0.2">
      <c r="A320" s="8">
        <v>43471</v>
      </c>
      <c r="B320" s="12" t="s">
        <v>3</v>
      </c>
      <c r="C320" s="9">
        <v>4059</v>
      </c>
      <c r="D320" s="12" t="s">
        <v>506</v>
      </c>
      <c r="E320" s="12" t="s">
        <v>4</v>
      </c>
      <c r="F320" s="12" t="s">
        <v>99</v>
      </c>
      <c r="G320" s="12" t="s">
        <v>326</v>
      </c>
      <c r="H320" s="12"/>
      <c r="I320" s="9">
        <v>13</v>
      </c>
      <c r="J320" s="9" t="s">
        <v>512</v>
      </c>
    </row>
    <row r="321" spans="1:10" x14ac:dyDescent="0.2">
      <c r="A321" s="8">
        <v>43491</v>
      </c>
      <c r="B321" s="12" t="s">
        <v>6</v>
      </c>
      <c r="C321" s="9">
        <v>57390</v>
      </c>
      <c r="D321" s="12" t="s">
        <v>137</v>
      </c>
      <c r="E321" s="12" t="s">
        <v>6</v>
      </c>
      <c r="F321" s="12" t="s">
        <v>6</v>
      </c>
      <c r="G321" s="12" t="s">
        <v>570</v>
      </c>
      <c r="H321" s="12"/>
      <c r="I321" s="9">
        <v>16</v>
      </c>
      <c r="J321" s="9">
        <v>11</v>
      </c>
    </row>
    <row r="322" spans="1:10" x14ac:dyDescent="0.2">
      <c r="A322" s="8">
        <v>43470</v>
      </c>
      <c r="B322" s="12" t="s">
        <v>14</v>
      </c>
      <c r="C322" s="9">
        <v>6750</v>
      </c>
      <c r="D322" s="12" t="s">
        <v>160</v>
      </c>
      <c r="E322" s="12" t="s">
        <v>6</v>
      </c>
      <c r="F322" s="12" t="s">
        <v>15</v>
      </c>
      <c r="G322" s="12" t="s">
        <v>493</v>
      </c>
      <c r="H322" s="12"/>
      <c r="I322" s="9">
        <v>30</v>
      </c>
      <c r="J322" s="9" t="s">
        <v>496</v>
      </c>
    </row>
    <row r="323" spans="1:10" x14ac:dyDescent="0.2">
      <c r="A323" s="8">
        <v>43484</v>
      </c>
      <c r="B323" s="12" t="s">
        <v>3</v>
      </c>
      <c r="C323" s="9">
        <v>4932</v>
      </c>
      <c r="D323" s="12" t="s">
        <v>150</v>
      </c>
      <c r="E323" s="12" t="s">
        <v>6</v>
      </c>
      <c r="F323" s="12" t="s">
        <v>6</v>
      </c>
      <c r="G323" s="12" t="s">
        <v>554</v>
      </c>
      <c r="H323" s="12"/>
      <c r="I323" s="9">
        <v>12</v>
      </c>
      <c r="J323" s="9" t="s">
        <v>425</v>
      </c>
    </row>
    <row r="324" spans="1:10" x14ac:dyDescent="0.2">
      <c r="A324" s="8">
        <v>43482</v>
      </c>
      <c r="B324" s="12" t="s">
        <v>3</v>
      </c>
      <c r="C324" s="9">
        <v>4620</v>
      </c>
      <c r="D324" s="12" t="s">
        <v>40</v>
      </c>
      <c r="E324" s="12" t="s">
        <v>6</v>
      </c>
      <c r="F324" s="12" t="s">
        <v>6</v>
      </c>
      <c r="G324" s="12" t="s">
        <v>541</v>
      </c>
      <c r="H324" s="12"/>
      <c r="I324" s="9">
        <v>0</v>
      </c>
      <c r="J324" s="9">
        <v>0</v>
      </c>
    </row>
    <row r="325" spans="1:10" x14ac:dyDescent="0.2">
      <c r="A325" s="8">
        <v>43467</v>
      </c>
      <c r="B325" s="12" t="s">
        <v>6</v>
      </c>
      <c r="C325" s="9">
        <v>51500</v>
      </c>
      <c r="D325" s="12" t="s">
        <v>448</v>
      </c>
      <c r="E325" s="12" t="s">
        <v>6</v>
      </c>
      <c r="F325" s="12" t="s">
        <v>6</v>
      </c>
      <c r="G325" s="12" t="s">
        <v>449</v>
      </c>
      <c r="H325" s="12"/>
      <c r="I325" s="9">
        <v>133</v>
      </c>
      <c r="J325" s="9">
        <v>200</v>
      </c>
    </row>
    <row r="326" spans="1:10" x14ac:dyDescent="0.2">
      <c r="A326" s="8">
        <v>43484</v>
      </c>
      <c r="B326" s="12" t="s">
        <v>3</v>
      </c>
      <c r="C326" s="9">
        <v>5762</v>
      </c>
      <c r="D326" s="12" t="s">
        <v>132</v>
      </c>
      <c r="E326" s="12" t="s">
        <v>15</v>
      </c>
      <c r="F326" s="12" t="s">
        <v>6</v>
      </c>
      <c r="G326" s="12" t="s">
        <v>290</v>
      </c>
      <c r="H326" s="12"/>
      <c r="I326" s="9">
        <v>26</v>
      </c>
      <c r="J326" s="9">
        <v>32</v>
      </c>
    </row>
    <row r="327" spans="1:10" x14ac:dyDescent="0.2">
      <c r="A327" s="8">
        <v>43469</v>
      </c>
      <c r="B327" s="12" t="s">
        <v>3</v>
      </c>
      <c r="C327" s="9">
        <v>3921</v>
      </c>
      <c r="D327" s="12" t="s">
        <v>71</v>
      </c>
      <c r="E327" s="12" t="s">
        <v>4</v>
      </c>
      <c r="F327" s="12" t="s">
        <v>4</v>
      </c>
      <c r="G327" s="12" t="s">
        <v>468</v>
      </c>
      <c r="H327" s="12"/>
      <c r="I327" s="9">
        <v>13</v>
      </c>
      <c r="J327" s="9" t="s">
        <v>384</v>
      </c>
    </row>
    <row r="328" spans="1:10" x14ac:dyDescent="0.2">
      <c r="A328" s="8">
        <v>43470</v>
      </c>
      <c r="B328" s="12" t="s">
        <v>3</v>
      </c>
      <c r="C328" s="9">
        <v>6700</v>
      </c>
      <c r="D328" s="12" t="s">
        <v>127</v>
      </c>
      <c r="E328" s="12" t="s">
        <v>6</v>
      </c>
      <c r="F328" s="12" t="s">
        <v>6</v>
      </c>
      <c r="G328" s="12" t="s">
        <v>24</v>
      </c>
      <c r="H328" s="12"/>
      <c r="I328" s="9">
        <v>31</v>
      </c>
      <c r="J328" s="9" t="s">
        <v>390</v>
      </c>
    </row>
    <row r="329" spans="1:10" x14ac:dyDescent="0.2">
      <c r="A329" s="8">
        <v>43468</v>
      </c>
      <c r="B329" s="12" t="s">
        <v>6</v>
      </c>
      <c r="C329" s="9">
        <v>57530</v>
      </c>
      <c r="D329" s="12" t="s">
        <v>125</v>
      </c>
      <c r="E329" s="12" t="s">
        <v>6</v>
      </c>
      <c r="F329" s="12" t="s">
        <v>15</v>
      </c>
      <c r="G329" s="12" t="s">
        <v>430</v>
      </c>
      <c r="H329" s="12"/>
      <c r="I329" s="9">
        <v>22</v>
      </c>
      <c r="J329" s="9">
        <v>25</v>
      </c>
    </row>
    <row r="330" spans="1:10" x14ac:dyDescent="0.2">
      <c r="A330" s="8">
        <v>43469</v>
      </c>
      <c r="B330" s="12" t="s">
        <v>3</v>
      </c>
      <c r="C330" s="9">
        <v>4531</v>
      </c>
      <c r="D330" s="12" t="s">
        <v>40</v>
      </c>
      <c r="E330" s="12" t="s">
        <v>467</v>
      </c>
      <c r="F330" s="12" t="s">
        <v>4</v>
      </c>
      <c r="G330" s="12" t="s">
        <v>430</v>
      </c>
      <c r="H330" s="12"/>
      <c r="I330" s="9">
        <v>2</v>
      </c>
      <c r="J330" s="9" t="s">
        <v>469</v>
      </c>
    </row>
    <row r="331" spans="1:10" x14ac:dyDescent="0.2">
      <c r="A331" s="8">
        <v>43477</v>
      </c>
      <c r="B331" s="12" t="s">
        <v>3</v>
      </c>
      <c r="C331" s="9">
        <v>4630</v>
      </c>
      <c r="D331" s="12" t="s">
        <v>40</v>
      </c>
      <c r="E331" s="12" t="s">
        <v>4</v>
      </c>
      <c r="F331" s="12" t="s">
        <v>4</v>
      </c>
      <c r="G331" s="12" t="s">
        <v>430</v>
      </c>
      <c r="H331" s="12"/>
      <c r="I331" s="9">
        <v>0</v>
      </c>
      <c r="J331" s="9">
        <v>0</v>
      </c>
    </row>
    <row r="332" spans="1:10" x14ac:dyDescent="0.2">
      <c r="A332" s="8">
        <v>43478</v>
      </c>
      <c r="B332" s="12" t="s">
        <v>3</v>
      </c>
      <c r="C332" s="9">
        <v>5364</v>
      </c>
      <c r="D332" s="12" t="s">
        <v>84</v>
      </c>
      <c r="E332" s="12" t="s">
        <v>6</v>
      </c>
      <c r="F332" s="12" t="s">
        <v>6</v>
      </c>
      <c r="G332" s="12" t="s">
        <v>920</v>
      </c>
      <c r="H332" s="12"/>
      <c r="I332" s="9">
        <v>27</v>
      </c>
      <c r="J332" s="9">
        <v>38</v>
      </c>
    </row>
    <row r="333" spans="1:10" x14ac:dyDescent="0.2">
      <c r="A333" s="8">
        <v>43468</v>
      </c>
      <c r="B333" s="12" t="s">
        <v>3</v>
      </c>
      <c r="C333" s="9">
        <v>3483</v>
      </c>
      <c r="D333" s="12" t="s">
        <v>67</v>
      </c>
      <c r="E333" s="12" t="s">
        <v>8</v>
      </c>
      <c r="F333" s="12" t="s">
        <v>4</v>
      </c>
      <c r="G333" s="12" t="s">
        <v>292</v>
      </c>
      <c r="H333" s="12"/>
      <c r="I333" s="9">
        <v>22</v>
      </c>
      <c r="J333" s="9">
        <v>20</v>
      </c>
    </row>
    <row r="334" spans="1:10" x14ac:dyDescent="0.2">
      <c r="A334" s="8">
        <v>43470</v>
      </c>
      <c r="B334" s="12" t="s">
        <v>6</v>
      </c>
      <c r="C334" s="9">
        <v>33800</v>
      </c>
      <c r="D334" s="12" t="s">
        <v>470</v>
      </c>
      <c r="E334" s="12" t="s">
        <v>260</v>
      </c>
      <c r="F334" s="12" t="s">
        <v>6</v>
      </c>
      <c r="G334" s="12" t="s">
        <v>292</v>
      </c>
      <c r="H334" s="12"/>
      <c r="I334" s="9"/>
      <c r="J334" s="9"/>
    </row>
    <row r="335" spans="1:10" x14ac:dyDescent="0.2">
      <c r="A335" s="8">
        <v>43470</v>
      </c>
      <c r="B335" s="12" t="s">
        <v>6</v>
      </c>
      <c r="C335" s="9">
        <v>57970</v>
      </c>
      <c r="D335" s="12" t="s">
        <v>471</v>
      </c>
      <c r="E335" s="12" t="s">
        <v>6</v>
      </c>
      <c r="F335" s="12" t="s">
        <v>15</v>
      </c>
      <c r="G335" s="12" t="s">
        <v>292</v>
      </c>
      <c r="H335" s="12"/>
      <c r="I335" s="9">
        <v>46</v>
      </c>
      <c r="J335" s="9" t="s">
        <v>473</v>
      </c>
    </row>
    <row r="336" spans="1:10" x14ac:dyDescent="0.2">
      <c r="A336" s="8">
        <v>43470</v>
      </c>
      <c r="B336" s="12" t="s">
        <v>14</v>
      </c>
      <c r="C336" s="9">
        <v>6700</v>
      </c>
      <c r="D336" s="12" t="s">
        <v>127</v>
      </c>
      <c r="E336" s="12" t="s">
        <v>6</v>
      </c>
      <c r="F336" s="12" t="s">
        <v>483</v>
      </c>
      <c r="G336" s="12" t="s">
        <v>292</v>
      </c>
      <c r="H336" s="12"/>
      <c r="I336" s="9">
        <v>31</v>
      </c>
      <c r="J336" s="9" t="s">
        <v>390</v>
      </c>
    </row>
    <row r="337" spans="1:10" x14ac:dyDescent="0.2">
      <c r="A337" s="8">
        <v>43470</v>
      </c>
      <c r="B337" s="12" t="s">
        <v>3</v>
      </c>
      <c r="C337" s="9">
        <v>5832</v>
      </c>
      <c r="D337" s="12" t="s">
        <v>78</v>
      </c>
      <c r="E337" s="12" t="s">
        <v>15</v>
      </c>
      <c r="F337" s="12" t="s">
        <v>6</v>
      </c>
      <c r="G337" s="12" t="s">
        <v>292</v>
      </c>
      <c r="H337" s="12"/>
      <c r="I337" s="9">
        <v>22</v>
      </c>
      <c r="J337" s="9" t="s">
        <v>388</v>
      </c>
    </row>
    <row r="338" spans="1:10" x14ac:dyDescent="0.2">
      <c r="A338" s="8">
        <v>43471</v>
      </c>
      <c r="B338" s="12" t="s">
        <v>498</v>
      </c>
      <c r="C338" s="9">
        <v>1020</v>
      </c>
      <c r="D338" s="12" t="s">
        <v>107</v>
      </c>
      <c r="E338" s="12" t="s">
        <v>169</v>
      </c>
      <c r="F338" s="12" t="s">
        <v>5</v>
      </c>
      <c r="G338" s="12" t="s">
        <v>292</v>
      </c>
      <c r="H338" s="12"/>
      <c r="I338" s="9"/>
      <c r="J338" s="9"/>
    </row>
    <row r="339" spans="1:10" x14ac:dyDescent="0.2">
      <c r="A339" s="8">
        <v>43471</v>
      </c>
      <c r="B339" s="12" t="s">
        <v>6</v>
      </c>
      <c r="C339" s="9">
        <v>57100</v>
      </c>
      <c r="D339" s="12" t="s">
        <v>141</v>
      </c>
      <c r="E339" s="12" t="s">
        <v>6</v>
      </c>
      <c r="F339" s="12" t="s">
        <v>15</v>
      </c>
      <c r="G339" s="12" t="s">
        <v>292</v>
      </c>
      <c r="H339" s="12"/>
      <c r="I339" s="9">
        <v>34</v>
      </c>
      <c r="J339" s="9" t="s">
        <v>413</v>
      </c>
    </row>
    <row r="340" spans="1:10" x14ac:dyDescent="0.2">
      <c r="A340" s="8">
        <v>43471</v>
      </c>
      <c r="B340" s="12" t="s">
        <v>3</v>
      </c>
      <c r="C340" s="9">
        <v>5740</v>
      </c>
      <c r="D340" s="12" t="s">
        <v>287</v>
      </c>
      <c r="E340" s="12" t="s">
        <v>4</v>
      </c>
      <c r="F340" s="12" t="s">
        <v>6</v>
      </c>
      <c r="G340" s="12" t="s">
        <v>292</v>
      </c>
      <c r="H340" s="12"/>
      <c r="I340" s="9">
        <v>24</v>
      </c>
      <c r="J340" s="9" t="s">
        <v>502</v>
      </c>
    </row>
    <row r="341" spans="1:10" x14ac:dyDescent="0.2">
      <c r="A341" s="8">
        <v>43477</v>
      </c>
      <c r="B341" s="12" t="s">
        <v>3</v>
      </c>
      <c r="C341" s="9">
        <v>8707</v>
      </c>
      <c r="D341" s="12" t="s">
        <v>223</v>
      </c>
      <c r="E341" s="12" t="s">
        <v>4</v>
      </c>
      <c r="F341" s="12" t="s">
        <v>4</v>
      </c>
      <c r="G341" s="12" t="s">
        <v>292</v>
      </c>
      <c r="H341" s="12"/>
      <c r="I341" s="9">
        <v>40</v>
      </c>
      <c r="J341" s="9">
        <v>35</v>
      </c>
    </row>
    <row r="342" spans="1:10" x14ac:dyDescent="0.2">
      <c r="A342" s="8">
        <v>43485</v>
      </c>
      <c r="B342" s="12" t="s">
        <v>3</v>
      </c>
      <c r="C342" s="9">
        <v>8470</v>
      </c>
      <c r="D342" s="12" t="s">
        <v>274</v>
      </c>
      <c r="E342" s="12" t="s">
        <v>159</v>
      </c>
      <c r="F342" s="12" t="s">
        <v>15</v>
      </c>
      <c r="G342" s="12" t="s">
        <v>292</v>
      </c>
      <c r="H342" s="12"/>
      <c r="I342" s="9">
        <v>31</v>
      </c>
      <c r="J342" s="9" t="s">
        <v>565</v>
      </c>
    </row>
    <row r="343" spans="1:10" x14ac:dyDescent="0.2">
      <c r="A343" s="8">
        <v>43485</v>
      </c>
      <c r="B343" s="12" t="s">
        <v>3</v>
      </c>
      <c r="C343" s="9">
        <v>5836</v>
      </c>
      <c r="D343" s="12" t="s">
        <v>261</v>
      </c>
      <c r="E343" s="12" t="s">
        <v>6</v>
      </c>
      <c r="F343" s="12" t="s">
        <v>15</v>
      </c>
      <c r="G343" s="12" t="s">
        <v>292</v>
      </c>
      <c r="H343" s="12"/>
      <c r="I343" s="9">
        <v>24</v>
      </c>
      <c r="J343" s="9" t="s">
        <v>569</v>
      </c>
    </row>
    <row r="344" spans="1:10" x14ac:dyDescent="0.2">
      <c r="A344" s="13">
        <v>43483</v>
      </c>
      <c r="B344" s="15" t="s">
        <v>16</v>
      </c>
      <c r="C344" s="14">
        <v>2745</v>
      </c>
      <c r="D344" s="15" t="s">
        <v>543</v>
      </c>
      <c r="E344" s="15" t="s">
        <v>16</v>
      </c>
      <c r="F344" s="15" t="s">
        <v>16</v>
      </c>
      <c r="G344" s="15" t="s">
        <v>927</v>
      </c>
      <c r="H344" s="15"/>
      <c r="I344" s="14" t="s">
        <v>102</v>
      </c>
      <c r="J344" s="9">
        <v>1694</v>
      </c>
    </row>
    <row r="345" spans="1:10" x14ac:dyDescent="0.2">
      <c r="A345" s="8">
        <v>43483</v>
      </c>
      <c r="B345" s="12" t="s">
        <v>16</v>
      </c>
      <c r="C345" s="9">
        <v>2925</v>
      </c>
      <c r="D345" s="12" t="s">
        <v>544</v>
      </c>
      <c r="E345" s="12" t="s">
        <v>16</v>
      </c>
      <c r="F345" s="12" t="s">
        <v>16</v>
      </c>
      <c r="G345" s="12" t="s">
        <v>927</v>
      </c>
      <c r="H345" s="12"/>
      <c r="I345" s="9" t="s">
        <v>102</v>
      </c>
      <c r="J345" s="9">
        <v>1700</v>
      </c>
    </row>
    <row r="346" spans="1:10" x14ac:dyDescent="0.2">
      <c r="A346" s="8">
        <v>43468</v>
      </c>
      <c r="B346" s="12" t="s">
        <v>3</v>
      </c>
      <c r="C346" s="9">
        <v>6562</v>
      </c>
      <c r="D346" s="12" t="s">
        <v>60</v>
      </c>
      <c r="E346" s="12" t="s">
        <v>4</v>
      </c>
      <c r="F346" s="12" t="s">
        <v>6</v>
      </c>
      <c r="G346" s="12" t="s">
        <v>928</v>
      </c>
      <c r="H346" s="12"/>
      <c r="I346" s="9">
        <v>49</v>
      </c>
      <c r="J346" s="9">
        <v>61</v>
      </c>
    </row>
    <row r="347" spans="1:10" x14ac:dyDescent="0.2">
      <c r="A347" s="9"/>
      <c r="B347" s="12"/>
      <c r="C347" s="9"/>
      <c r="D347" s="12"/>
      <c r="E347" s="12"/>
      <c r="F347" s="12"/>
      <c r="G347" s="12"/>
      <c r="H347" s="12"/>
      <c r="I347" s="9"/>
      <c r="J347" s="9"/>
    </row>
    <row r="348" spans="1:10" x14ac:dyDescent="0.2">
      <c r="A348" s="9"/>
      <c r="B348" s="12"/>
      <c r="C348" s="9"/>
      <c r="D348" s="12"/>
      <c r="E348" s="12"/>
      <c r="F348" s="12"/>
      <c r="G348" s="12"/>
      <c r="H348" s="12"/>
      <c r="I348" s="9"/>
      <c r="J348" s="9"/>
    </row>
    <row r="349" spans="1:10" x14ac:dyDescent="0.2">
      <c r="A349" s="9"/>
      <c r="B349" s="12"/>
      <c r="C349" s="9"/>
      <c r="D349" s="12"/>
      <c r="E349" s="12"/>
      <c r="F349" s="12"/>
      <c r="G349" s="26" t="s">
        <v>916</v>
      </c>
      <c r="H349" s="9">
        <v>40</v>
      </c>
      <c r="I349" s="27">
        <f>H349/$H$358</f>
        <v>0.11627906976744186</v>
      </c>
      <c r="J349" s="28">
        <f>I349</f>
        <v>0.11627906976744186</v>
      </c>
    </row>
    <row r="350" spans="1:10" x14ac:dyDescent="0.2">
      <c r="A350" s="9"/>
      <c r="B350" s="12"/>
      <c r="C350" s="9"/>
      <c r="D350" s="12"/>
      <c r="E350" s="12"/>
      <c r="F350" s="12"/>
      <c r="G350" s="26" t="s">
        <v>308</v>
      </c>
      <c r="H350" s="9">
        <f>93+4</f>
        <v>97</v>
      </c>
      <c r="I350" s="27">
        <f t="shared" ref="I350:I357" si="0">H350/$H$358</f>
        <v>0.28197674418604651</v>
      </c>
      <c r="J350" s="28">
        <f>I350</f>
        <v>0.28197674418604651</v>
      </c>
    </row>
    <row r="351" spans="1:10" x14ac:dyDescent="0.2">
      <c r="A351" s="9"/>
      <c r="B351" s="12"/>
      <c r="C351" s="9"/>
      <c r="D351" s="12"/>
      <c r="E351" s="12"/>
      <c r="F351" s="12"/>
      <c r="G351" s="26" t="s">
        <v>284</v>
      </c>
      <c r="H351" s="9">
        <f>181-139+1</f>
        <v>43</v>
      </c>
      <c r="I351" s="27">
        <f t="shared" si="0"/>
        <v>0.125</v>
      </c>
      <c r="J351" s="28">
        <f>I351</f>
        <v>0.125</v>
      </c>
    </row>
    <row r="352" spans="1:10" x14ac:dyDescent="0.2">
      <c r="A352" s="9"/>
      <c r="B352" s="12"/>
      <c r="C352" s="9"/>
      <c r="D352" s="12"/>
      <c r="E352" s="12"/>
      <c r="F352" s="12"/>
      <c r="G352" s="26" t="s">
        <v>922</v>
      </c>
      <c r="H352" s="9">
        <f>28+1</f>
        <v>29</v>
      </c>
      <c r="I352" s="27">
        <f t="shared" si="0"/>
        <v>8.4302325581395346E-2</v>
      </c>
    </row>
    <row r="353" spans="1:10" x14ac:dyDescent="0.2">
      <c r="A353" s="9"/>
      <c r="B353" s="12"/>
      <c r="C353" s="9"/>
      <c r="D353" s="12"/>
      <c r="E353" s="12"/>
      <c r="F353" s="12"/>
      <c r="G353" s="26" t="s">
        <v>23</v>
      </c>
      <c r="H353" s="9">
        <f>206-189</f>
        <v>17</v>
      </c>
      <c r="I353" s="27">
        <f t="shared" si="0"/>
        <v>4.9418604651162788E-2</v>
      </c>
      <c r="J353" s="9"/>
    </row>
    <row r="354" spans="1:10" x14ac:dyDescent="0.2">
      <c r="A354" s="9"/>
      <c r="B354" s="12"/>
      <c r="C354" s="9"/>
      <c r="D354" s="12"/>
      <c r="E354" s="12"/>
      <c r="F354" s="12"/>
      <c r="G354" s="26" t="s">
        <v>923</v>
      </c>
      <c r="H354" s="9">
        <f>55+5</f>
        <v>60</v>
      </c>
      <c r="I354" s="27">
        <f t="shared" si="0"/>
        <v>0.1744186046511628</v>
      </c>
      <c r="J354" s="9"/>
    </row>
    <row r="355" spans="1:10" x14ac:dyDescent="0.2">
      <c r="A355" s="9"/>
      <c r="B355" s="12"/>
      <c r="C355" s="9"/>
      <c r="D355" s="12"/>
      <c r="E355" s="12"/>
      <c r="F355" s="12"/>
      <c r="G355" s="26" t="s">
        <v>924</v>
      </c>
      <c r="H355" s="9">
        <v>15</v>
      </c>
      <c r="I355" s="27">
        <f t="shared" si="0"/>
        <v>4.3604651162790699E-2</v>
      </c>
      <c r="J355" s="9"/>
    </row>
    <row r="356" spans="1:10" x14ac:dyDescent="0.2">
      <c r="A356" s="9"/>
      <c r="B356" s="12"/>
      <c r="C356" s="9"/>
      <c r="D356" s="12"/>
      <c r="E356" s="12"/>
      <c r="F356" s="12"/>
      <c r="G356" s="26" t="s">
        <v>925</v>
      </c>
      <c r="H356" s="9">
        <v>12</v>
      </c>
      <c r="I356" s="27">
        <f t="shared" si="0"/>
        <v>3.4883720930232558E-2</v>
      </c>
      <c r="J356" s="9"/>
    </row>
    <row r="357" spans="1:10" x14ac:dyDescent="0.2">
      <c r="A357" s="9"/>
      <c r="B357" s="12"/>
      <c r="C357" s="9"/>
      <c r="D357" s="12"/>
      <c r="E357" s="12"/>
      <c r="F357" s="12"/>
      <c r="G357" s="26" t="s">
        <v>915</v>
      </c>
      <c r="H357" s="9">
        <f>346-313-2</f>
        <v>31</v>
      </c>
      <c r="I357" s="27">
        <f t="shared" si="0"/>
        <v>9.0116279069767435E-2</v>
      </c>
      <c r="J357" s="9"/>
    </row>
    <row r="358" spans="1:10" x14ac:dyDescent="0.2">
      <c r="A358" s="9"/>
      <c r="B358" s="12"/>
      <c r="C358" s="9"/>
      <c r="D358" s="12"/>
      <c r="E358" s="12"/>
      <c r="F358" s="12"/>
      <c r="G358" s="12"/>
      <c r="H358" s="9">
        <f>SUM(H349:H357)</f>
        <v>344</v>
      </c>
      <c r="I358" s="29">
        <f>SUM(J349:J351)</f>
        <v>0.52325581395348841</v>
      </c>
      <c r="J358" s="9"/>
    </row>
    <row r="359" spans="1:10" x14ac:dyDescent="0.2">
      <c r="A359" s="9"/>
      <c r="B359" s="12"/>
      <c r="C359" s="9"/>
      <c r="D359" s="12"/>
      <c r="E359" s="12"/>
      <c r="F359" s="12"/>
      <c r="G359" s="12"/>
      <c r="H359" s="12"/>
      <c r="I359" s="9"/>
      <c r="J359" s="9"/>
    </row>
    <row r="360" spans="1:10" x14ac:dyDescent="0.2">
      <c r="A360" s="9"/>
      <c r="B360" s="12"/>
      <c r="C360" s="9"/>
      <c r="D360" s="12"/>
      <c r="E360" s="12"/>
      <c r="F360" s="12"/>
      <c r="G360" s="12"/>
      <c r="H360" s="12"/>
      <c r="I360" s="9"/>
      <c r="J360" s="9"/>
    </row>
    <row r="361" spans="1:10" x14ac:dyDescent="0.2">
      <c r="A361" s="9"/>
      <c r="B361" s="12"/>
      <c r="C361" s="9"/>
      <c r="D361" s="12"/>
      <c r="E361" s="12"/>
      <c r="F361" s="12"/>
      <c r="G361" s="12"/>
      <c r="H361" s="12"/>
      <c r="I361" s="9"/>
      <c r="J361" s="9"/>
    </row>
    <row r="362" spans="1:10" x14ac:dyDescent="0.2">
      <c r="A362" s="9"/>
      <c r="B362" s="12"/>
      <c r="C362" s="9"/>
      <c r="D362" s="12"/>
      <c r="E362" s="12"/>
      <c r="F362" s="12"/>
      <c r="G362" s="12"/>
      <c r="H362" s="12"/>
      <c r="I362" s="9"/>
      <c r="J362" s="9"/>
    </row>
    <row r="363" spans="1:10" x14ac:dyDescent="0.2">
      <c r="A363" s="9"/>
      <c r="B363" s="12"/>
      <c r="C363" s="9"/>
      <c r="D363" s="12"/>
      <c r="E363" s="12"/>
      <c r="F363" s="12"/>
      <c r="G363" s="12"/>
      <c r="H363" s="12"/>
      <c r="I363" s="9"/>
      <c r="J363" s="9"/>
    </row>
    <row r="364" spans="1:10" x14ac:dyDescent="0.2">
      <c r="A364" s="9"/>
      <c r="B364" s="12"/>
      <c r="C364" s="9"/>
      <c r="D364" s="12"/>
      <c r="E364" s="12"/>
      <c r="F364" s="12"/>
      <c r="G364" s="12"/>
      <c r="H364" s="12"/>
      <c r="I364" s="9"/>
      <c r="J364" s="9"/>
    </row>
    <row r="365" spans="1:10" x14ac:dyDescent="0.2">
      <c r="A365" s="9"/>
      <c r="B365" s="12"/>
      <c r="C365" s="9"/>
      <c r="D365" s="12"/>
      <c r="E365" s="12"/>
      <c r="F365" s="12"/>
      <c r="G365" s="12"/>
      <c r="H365" s="12"/>
      <c r="I365" s="9"/>
      <c r="J365" s="9"/>
    </row>
    <row r="366" spans="1:10" x14ac:dyDescent="0.2">
      <c r="A366" s="9"/>
      <c r="B366" s="12"/>
      <c r="C366" s="9"/>
      <c r="D366" s="12"/>
      <c r="E366" s="12"/>
      <c r="F366" s="12"/>
      <c r="G366" s="12"/>
      <c r="H366" s="12"/>
      <c r="I366" s="9"/>
      <c r="J366" s="9"/>
    </row>
    <row r="367" spans="1:10" x14ac:dyDescent="0.2">
      <c r="A367" s="9"/>
      <c r="B367" s="12"/>
      <c r="C367" s="9"/>
      <c r="D367" s="12"/>
      <c r="E367" s="12"/>
      <c r="F367" s="12"/>
      <c r="G367" s="12"/>
      <c r="H367" s="12"/>
      <c r="I367" s="9"/>
      <c r="J367" s="9"/>
    </row>
    <row r="368" spans="1:10" x14ac:dyDescent="0.2">
      <c r="A368" s="9"/>
      <c r="B368" s="12"/>
      <c r="C368" s="9"/>
      <c r="D368" s="12"/>
      <c r="E368" s="12"/>
      <c r="F368" s="12"/>
      <c r="G368" s="12"/>
      <c r="H368" s="12"/>
      <c r="I368" s="9"/>
      <c r="J368" s="9"/>
    </row>
    <row r="369" spans="1:10" x14ac:dyDescent="0.2">
      <c r="A369" s="9"/>
      <c r="B369" s="12"/>
      <c r="C369" s="9"/>
      <c r="D369" s="12"/>
      <c r="E369" s="12"/>
      <c r="F369" s="12"/>
      <c r="G369" s="12"/>
      <c r="H369" s="12"/>
      <c r="I369" s="9"/>
      <c r="J369" s="9"/>
    </row>
    <row r="370" spans="1:10" x14ac:dyDescent="0.2">
      <c r="A370" s="9"/>
      <c r="B370" s="12"/>
      <c r="C370" s="9"/>
      <c r="D370" s="12"/>
      <c r="E370" s="12"/>
      <c r="F370" s="12"/>
      <c r="G370" s="12"/>
      <c r="H370" s="12"/>
      <c r="I370" s="9"/>
      <c r="J370" s="9"/>
    </row>
    <row r="371" spans="1:10" x14ac:dyDescent="0.2">
      <c r="A371" s="9"/>
      <c r="B371" s="12"/>
      <c r="C371" s="9"/>
      <c r="D371" s="12"/>
      <c r="E371" s="12"/>
      <c r="F371" s="12"/>
      <c r="G371" s="12"/>
      <c r="H371" s="12"/>
      <c r="I371" s="9"/>
      <c r="J371" s="9"/>
    </row>
    <row r="372" spans="1:10" x14ac:dyDescent="0.2">
      <c r="A372" s="9"/>
      <c r="B372" s="12"/>
      <c r="C372" s="9"/>
      <c r="D372" s="12"/>
      <c r="E372" s="12"/>
      <c r="F372" s="12"/>
      <c r="G372" s="12"/>
      <c r="H372" s="12"/>
      <c r="I372" s="9"/>
      <c r="J372" s="9"/>
    </row>
    <row r="373" spans="1:10" x14ac:dyDescent="0.2">
      <c r="A373" s="9"/>
      <c r="B373" s="12"/>
      <c r="C373" s="9"/>
      <c r="D373" s="12"/>
      <c r="E373" s="12"/>
      <c r="F373" s="12"/>
      <c r="G373" s="12"/>
      <c r="H373" s="12"/>
      <c r="I373" s="9"/>
      <c r="J373" s="9"/>
    </row>
    <row r="374" spans="1:10" x14ac:dyDescent="0.2">
      <c r="A374" s="9"/>
      <c r="B374" s="12"/>
      <c r="C374" s="9"/>
      <c r="D374" s="12"/>
      <c r="E374" s="12"/>
      <c r="F374" s="12"/>
      <c r="G374" s="12"/>
      <c r="H374" s="12"/>
      <c r="I374" s="9"/>
      <c r="J374" s="9"/>
    </row>
    <row r="375" spans="1:10" x14ac:dyDescent="0.2">
      <c r="A375" s="9"/>
      <c r="B375" s="12"/>
      <c r="C375" s="9"/>
      <c r="D375" s="12"/>
      <c r="E375" s="12"/>
      <c r="F375" s="12"/>
      <c r="G375" s="12"/>
      <c r="H375" s="12"/>
      <c r="I375" s="9"/>
      <c r="J375" s="9"/>
    </row>
    <row r="376" spans="1:10" x14ac:dyDescent="0.2">
      <c r="A376" s="9"/>
      <c r="B376" s="12"/>
      <c r="C376" s="9"/>
      <c r="D376" s="12"/>
      <c r="E376" s="12"/>
      <c r="F376" s="12"/>
      <c r="G376" s="12"/>
      <c r="H376" s="12"/>
      <c r="I376" s="9"/>
      <c r="J376" s="9"/>
    </row>
    <row r="377" spans="1:10" x14ac:dyDescent="0.2">
      <c r="A377" s="9"/>
      <c r="B377" s="12"/>
      <c r="C377" s="9"/>
      <c r="D377" s="12"/>
      <c r="E377" s="12"/>
      <c r="F377" s="12"/>
      <c r="G377" s="12"/>
      <c r="H377" s="12"/>
      <c r="I377" s="9"/>
      <c r="J377" s="9"/>
    </row>
    <row r="378" spans="1:10" x14ac:dyDescent="0.2">
      <c r="A378" s="9"/>
      <c r="B378" s="12"/>
      <c r="C378" s="9"/>
      <c r="D378" s="12"/>
      <c r="E378" s="12"/>
      <c r="F378" s="12"/>
      <c r="G378" s="12"/>
      <c r="H378" s="12"/>
      <c r="I378" s="9"/>
      <c r="J378" s="9"/>
    </row>
    <row r="379" spans="1:10" x14ac:dyDescent="0.2">
      <c r="A379" s="9"/>
      <c r="B379" s="12"/>
      <c r="C379" s="9"/>
      <c r="D379" s="12"/>
      <c r="E379" s="12"/>
      <c r="F379" s="12"/>
      <c r="G379" s="12"/>
      <c r="H379" s="12"/>
      <c r="I379" s="9"/>
      <c r="J379" s="9"/>
    </row>
    <row r="380" spans="1:10" x14ac:dyDescent="0.2">
      <c r="A380" s="9"/>
      <c r="B380" s="12"/>
      <c r="C380" s="9"/>
      <c r="D380" s="12"/>
      <c r="E380" s="12"/>
      <c r="F380" s="12"/>
      <c r="G380" s="12"/>
      <c r="H380" s="12"/>
      <c r="I380" s="9"/>
      <c r="J380" s="9"/>
    </row>
    <row r="381" spans="1:10" x14ac:dyDescent="0.2">
      <c r="A381" s="9"/>
      <c r="B381" s="12"/>
      <c r="C381" s="9"/>
      <c r="D381" s="12"/>
      <c r="E381" s="12"/>
      <c r="F381" s="12"/>
      <c r="G381" s="12"/>
      <c r="H381" s="12"/>
      <c r="I381" s="9"/>
      <c r="J381" s="9"/>
    </row>
    <row r="382" spans="1:10" x14ac:dyDescent="0.2">
      <c r="A382" s="9"/>
      <c r="B382" s="12"/>
      <c r="C382" s="9"/>
      <c r="D382" s="12"/>
      <c r="E382" s="12"/>
      <c r="F382" s="12"/>
      <c r="G382" s="12"/>
      <c r="H382" s="12"/>
      <c r="I382" s="9"/>
      <c r="J382" s="9"/>
    </row>
    <row r="383" spans="1:10" x14ac:dyDescent="0.2">
      <c r="A383" s="9"/>
      <c r="B383" s="12"/>
      <c r="C383" s="9"/>
      <c r="D383" s="12"/>
      <c r="E383" s="12"/>
      <c r="F383" s="12"/>
      <c r="G383" s="12"/>
      <c r="H383" s="12"/>
      <c r="I383" s="9"/>
      <c r="J383" s="9"/>
    </row>
    <row r="384" spans="1:10" x14ac:dyDescent="0.2">
      <c r="A384" s="9"/>
      <c r="B384" s="12"/>
      <c r="C384" s="9"/>
      <c r="D384" s="12"/>
      <c r="E384" s="12"/>
      <c r="F384" s="12"/>
      <c r="G384" s="12"/>
      <c r="H384" s="12"/>
      <c r="I384" s="9"/>
      <c r="J384" s="9"/>
    </row>
    <row r="385" spans="1:10" x14ac:dyDescent="0.2">
      <c r="A385" s="9"/>
      <c r="B385" s="12"/>
      <c r="C385" s="9"/>
      <c r="D385" s="12"/>
      <c r="E385" s="12"/>
      <c r="F385" s="12"/>
      <c r="G385" s="12"/>
      <c r="H385" s="12"/>
      <c r="I385" s="9"/>
      <c r="J385" s="9"/>
    </row>
    <row r="386" spans="1:10" x14ac:dyDescent="0.2">
      <c r="A386" s="9"/>
      <c r="B386" s="12"/>
      <c r="C386" s="9"/>
      <c r="D386" s="12"/>
      <c r="E386" s="12"/>
      <c r="F386" s="12"/>
      <c r="G386" s="12"/>
      <c r="H386" s="12"/>
      <c r="I386" s="9"/>
      <c r="J386" s="9"/>
    </row>
    <row r="387" spans="1:10" x14ac:dyDescent="0.2">
      <c r="A387" s="9"/>
      <c r="B387" s="12"/>
      <c r="C387" s="9"/>
      <c r="D387" s="12"/>
      <c r="E387" s="12"/>
      <c r="F387" s="12"/>
      <c r="G387" s="12"/>
      <c r="H387" s="12"/>
      <c r="I387" s="9"/>
      <c r="J387" s="9"/>
    </row>
    <row r="388" spans="1:10" x14ac:dyDescent="0.2">
      <c r="A388" s="9"/>
      <c r="B388" s="12"/>
      <c r="C388" s="9"/>
      <c r="D388" s="12"/>
      <c r="E388" s="12"/>
      <c r="F388" s="12"/>
      <c r="G388" s="12"/>
      <c r="H388" s="12"/>
      <c r="I388" s="9"/>
      <c r="J388" s="9"/>
    </row>
    <row r="389" spans="1:10" x14ac:dyDescent="0.2">
      <c r="A389" s="9"/>
      <c r="B389" s="12"/>
      <c r="C389" s="9"/>
      <c r="D389" s="12"/>
      <c r="E389" s="12"/>
      <c r="F389" s="12"/>
      <c r="G389" s="12"/>
      <c r="H389" s="12"/>
      <c r="I389" s="9"/>
      <c r="J389" s="9"/>
    </row>
    <row r="390" spans="1:10" x14ac:dyDescent="0.2">
      <c r="A390" s="9"/>
      <c r="B390" s="12"/>
      <c r="C390" s="9"/>
      <c r="D390" s="12"/>
      <c r="E390" s="12"/>
      <c r="F390" s="12"/>
      <c r="G390" s="12"/>
      <c r="H390" s="12"/>
      <c r="I390" s="9"/>
      <c r="J390" s="9"/>
    </row>
    <row r="391" spans="1:10" x14ac:dyDescent="0.2">
      <c r="A391" s="9"/>
      <c r="B391" s="12"/>
      <c r="C391" s="9"/>
      <c r="D391" s="12"/>
      <c r="E391" s="12"/>
      <c r="F391" s="12"/>
      <c r="G391" s="12"/>
      <c r="H391" s="12"/>
      <c r="I391" s="9"/>
      <c r="J391" s="9"/>
    </row>
    <row r="392" spans="1:10" x14ac:dyDescent="0.2">
      <c r="A392" s="9"/>
      <c r="B392" s="12"/>
      <c r="C392" s="9"/>
      <c r="D392" s="12"/>
      <c r="E392" s="12"/>
      <c r="F392" s="12"/>
      <c r="G392" s="12"/>
      <c r="H392" s="12"/>
      <c r="I392" s="9"/>
      <c r="J392" s="9"/>
    </row>
    <row r="393" spans="1:10" x14ac:dyDescent="0.2">
      <c r="A393" s="9"/>
      <c r="B393" s="12"/>
      <c r="C393" s="9"/>
      <c r="D393" s="12"/>
      <c r="E393" s="12"/>
      <c r="F393" s="12"/>
      <c r="G393" s="12"/>
      <c r="H393" s="12"/>
      <c r="I393" s="9"/>
      <c r="J393" s="9"/>
    </row>
    <row r="394" spans="1:10" x14ac:dyDescent="0.2">
      <c r="A394" s="9"/>
      <c r="B394" s="12"/>
      <c r="C394" s="9"/>
      <c r="D394" s="12"/>
      <c r="E394" s="12"/>
      <c r="F394" s="12"/>
      <c r="G394" s="12"/>
      <c r="H394" s="12"/>
      <c r="I394" s="9"/>
      <c r="J394" s="9"/>
    </row>
    <row r="395" spans="1:10" x14ac:dyDescent="0.2">
      <c r="A395" s="9"/>
      <c r="B395" s="12"/>
      <c r="C395" s="9"/>
      <c r="D395" s="12"/>
      <c r="E395" s="12"/>
      <c r="F395" s="12"/>
      <c r="G395" s="12"/>
      <c r="H395" s="12"/>
      <c r="I395" s="9"/>
      <c r="J395" s="9"/>
    </row>
    <row r="396" spans="1:10" x14ac:dyDescent="0.2">
      <c r="A396" s="9"/>
      <c r="B396" s="12"/>
      <c r="C396" s="9"/>
      <c r="D396" s="12"/>
      <c r="E396" s="12"/>
      <c r="F396" s="12"/>
      <c r="G396" s="12"/>
      <c r="H396" s="12"/>
      <c r="I396" s="9"/>
      <c r="J396" s="9"/>
    </row>
    <row r="397" spans="1:10" x14ac:dyDescent="0.2">
      <c r="A397" s="9"/>
      <c r="B397" s="12"/>
      <c r="C397" s="9"/>
      <c r="D397" s="12"/>
      <c r="E397" s="12"/>
      <c r="F397" s="12"/>
      <c r="G397" s="12"/>
      <c r="H397" s="12"/>
      <c r="I397" s="9"/>
      <c r="J397" s="9"/>
    </row>
    <row r="398" spans="1:10" x14ac:dyDescent="0.2">
      <c r="A398" s="9"/>
      <c r="B398" s="12"/>
      <c r="C398" s="9"/>
      <c r="D398" s="12"/>
      <c r="E398" s="12"/>
      <c r="F398" s="12"/>
      <c r="G398" s="12"/>
      <c r="H398" s="12"/>
      <c r="I398" s="9"/>
      <c r="J398" s="9"/>
    </row>
    <row r="399" spans="1:10" x14ac:dyDescent="0.2">
      <c r="A399" s="9"/>
      <c r="B399" s="12"/>
      <c r="C399" s="9"/>
      <c r="D399" s="12"/>
      <c r="E399" s="12"/>
      <c r="F399" s="12"/>
      <c r="G399" s="12"/>
      <c r="H399" s="12"/>
      <c r="I399" s="9"/>
      <c r="J399" s="9"/>
    </row>
    <row r="400" spans="1:10" x14ac:dyDescent="0.2">
      <c r="A400" s="9"/>
      <c r="B400" s="12"/>
      <c r="C400" s="9"/>
      <c r="D400" s="12"/>
      <c r="E400" s="12"/>
      <c r="F400" s="12"/>
      <c r="G400" s="12"/>
      <c r="H400" s="12"/>
      <c r="I400" s="9"/>
      <c r="J400" s="9"/>
    </row>
    <row r="401" spans="1:10" x14ac:dyDescent="0.2">
      <c r="A401" s="9"/>
      <c r="B401" s="12"/>
      <c r="C401" s="9"/>
      <c r="D401" s="12"/>
      <c r="E401" s="12"/>
      <c r="F401" s="12"/>
      <c r="G401" s="12"/>
      <c r="H401" s="12"/>
      <c r="I401" s="9"/>
      <c r="J401" s="9"/>
    </row>
    <row r="402" spans="1:10" x14ac:dyDescent="0.2">
      <c r="A402" s="9"/>
      <c r="B402" s="12"/>
      <c r="C402" s="9"/>
      <c r="D402" s="12"/>
      <c r="E402" s="12"/>
      <c r="F402" s="12"/>
      <c r="G402" s="12"/>
      <c r="H402" s="12"/>
      <c r="I402" s="9"/>
      <c r="J402" s="9"/>
    </row>
    <row r="403" spans="1:10" x14ac:dyDescent="0.2">
      <c r="A403" s="9"/>
      <c r="B403" s="12"/>
      <c r="C403" s="9"/>
      <c r="D403" s="12"/>
      <c r="E403" s="12"/>
      <c r="F403" s="12"/>
      <c r="G403" s="12"/>
      <c r="H403" s="12"/>
      <c r="I403" s="9"/>
      <c r="J403" s="9"/>
    </row>
    <row r="404" spans="1:10" x14ac:dyDescent="0.2">
      <c r="A404" s="9"/>
      <c r="B404" s="12"/>
      <c r="C404" s="9"/>
      <c r="D404" s="12"/>
      <c r="E404" s="12"/>
      <c r="F404" s="12"/>
      <c r="G404" s="12"/>
      <c r="H404" s="12"/>
      <c r="I404" s="9"/>
      <c r="J404" s="9"/>
    </row>
    <row r="405" spans="1:10" x14ac:dyDescent="0.2">
      <c r="A405" s="9"/>
      <c r="B405" s="12"/>
      <c r="C405" s="9"/>
      <c r="D405" s="12"/>
      <c r="E405" s="12"/>
      <c r="F405" s="12"/>
      <c r="G405" s="12"/>
      <c r="H405" s="12"/>
      <c r="I405" s="9"/>
      <c r="J405" s="9"/>
    </row>
    <row r="406" spans="1:10" x14ac:dyDescent="0.2">
      <c r="A406" s="9"/>
      <c r="B406" s="12"/>
      <c r="C406" s="9"/>
      <c r="D406" s="12"/>
      <c r="E406" s="12"/>
      <c r="F406" s="12"/>
      <c r="G406" s="12"/>
      <c r="H406" s="12"/>
      <c r="I406" s="9"/>
      <c r="J406" s="9"/>
    </row>
    <row r="407" spans="1:10" x14ac:dyDescent="0.2">
      <c r="A407" s="9"/>
      <c r="B407" s="12"/>
      <c r="C407" s="9"/>
      <c r="D407" s="12"/>
      <c r="E407" s="12"/>
      <c r="F407" s="12"/>
      <c r="G407" s="12"/>
      <c r="H407" s="12"/>
      <c r="I407" s="9"/>
      <c r="J407" s="9"/>
    </row>
    <row r="408" spans="1:10" x14ac:dyDescent="0.2">
      <c r="A408" s="9"/>
      <c r="B408" s="12"/>
      <c r="C408" s="9"/>
      <c r="D408" s="12"/>
      <c r="E408" s="12"/>
      <c r="F408" s="12"/>
      <c r="G408" s="12"/>
      <c r="H408" s="12"/>
      <c r="I408" s="9"/>
      <c r="J408" s="9"/>
    </row>
    <row r="409" spans="1:10" x14ac:dyDescent="0.2">
      <c r="A409" s="9"/>
      <c r="B409" s="12"/>
      <c r="C409" s="9"/>
      <c r="D409" s="12"/>
      <c r="E409" s="12"/>
      <c r="F409" s="12"/>
      <c r="G409" s="12"/>
      <c r="H409" s="12"/>
      <c r="I409" s="9"/>
      <c r="J409" s="9"/>
    </row>
    <row r="410" spans="1:10" x14ac:dyDescent="0.2">
      <c r="A410" s="9"/>
      <c r="B410" s="12"/>
      <c r="C410" s="9"/>
      <c r="D410" s="12"/>
      <c r="E410" s="12"/>
      <c r="F410" s="12"/>
      <c r="G410" s="12"/>
      <c r="H410" s="12"/>
      <c r="I410" s="9"/>
      <c r="J410" s="9"/>
    </row>
    <row r="411" spans="1:10" x14ac:dyDescent="0.2">
      <c r="A411" s="9"/>
      <c r="B411" s="12"/>
      <c r="C411" s="9"/>
      <c r="D411" s="12"/>
      <c r="E411" s="12"/>
      <c r="F411" s="12"/>
      <c r="G411" s="12"/>
      <c r="H411" s="12"/>
      <c r="I411" s="9"/>
      <c r="J411" s="9"/>
    </row>
    <row r="412" spans="1:10" x14ac:dyDescent="0.2">
      <c r="A412" s="9"/>
      <c r="B412" s="12"/>
      <c r="C412" s="9"/>
      <c r="D412" s="12"/>
      <c r="E412" s="12"/>
      <c r="F412" s="12"/>
      <c r="G412" s="12"/>
      <c r="H412" s="12"/>
      <c r="I412" s="9"/>
      <c r="J412" s="9"/>
    </row>
    <row r="413" spans="1:10" x14ac:dyDescent="0.2">
      <c r="A413" s="9"/>
      <c r="B413" s="12"/>
      <c r="C413" s="9"/>
      <c r="D413" s="12"/>
      <c r="E413" s="12"/>
      <c r="F413" s="12"/>
      <c r="G413" s="12"/>
      <c r="H413" s="12"/>
      <c r="I413" s="9"/>
      <c r="J413" s="9"/>
    </row>
    <row r="414" spans="1:10" x14ac:dyDescent="0.2">
      <c r="A414" s="9"/>
      <c r="B414" s="12"/>
      <c r="C414" s="9"/>
      <c r="D414" s="12"/>
      <c r="E414" s="12"/>
      <c r="F414" s="12"/>
      <c r="G414" s="12"/>
      <c r="H414" s="12"/>
      <c r="I414" s="9"/>
      <c r="J414" s="9"/>
    </row>
    <row r="415" spans="1:10" x14ac:dyDescent="0.2">
      <c r="A415" s="9"/>
      <c r="B415" s="12"/>
      <c r="C415" s="9"/>
      <c r="D415" s="12"/>
      <c r="E415" s="12"/>
      <c r="F415" s="12"/>
      <c r="G415" s="12"/>
      <c r="H415" s="12"/>
      <c r="I415" s="9"/>
      <c r="J415" s="9"/>
    </row>
    <row r="416" spans="1:10" x14ac:dyDescent="0.2">
      <c r="A416" s="9"/>
      <c r="B416" s="12"/>
      <c r="C416" s="9"/>
      <c r="D416" s="12"/>
      <c r="E416" s="12"/>
      <c r="F416" s="12"/>
      <c r="G416" s="12"/>
      <c r="H416" s="12"/>
      <c r="I416" s="9"/>
      <c r="J416" s="9"/>
    </row>
    <row r="417" spans="1:10" x14ac:dyDescent="0.2">
      <c r="A417" s="9"/>
      <c r="B417" s="12"/>
      <c r="C417" s="9"/>
      <c r="D417" s="12"/>
      <c r="E417" s="12"/>
      <c r="F417" s="12"/>
      <c r="G417" s="12"/>
      <c r="H417" s="12"/>
      <c r="I417" s="9"/>
      <c r="J417" s="9"/>
    </row>
    <row r="418" spans="1:10" x14ac:dyDescent="0.2">
      <c r="A418" s="9"/>
      <c r="B418" s="12"/>
      <c r="C418" s="9"/>
      <c r="D418" s="12"/>
      <c r="E418" s="12"/>
      <c r="F418" s="12"/>
      <c r="G418" s="12"/>
      <c r="H418" s="12"/>
      <c r="I418" s="9"/>
      <c r="J418" s="9"/>
    </row>
    <row r="419" spans="1:10" x14ac:dyDescent="0.2">
      <c r="A419" s="9"/>
      <c r="B419" s="12"/>
      <c r="C419" s="9"/>
      <c r="D419" s="12"/>
      <c r="E419" s="12"/>
      <c r="F419" s="12"/>
      <c r="G419" s="12"/>
      <c r="H419" s="12"/>
      <c r="I419" s="9"/>
      <c r="J419" s="9"/>
    </row>
    <row r="420" spans="1:10" x14ac:dyDescent="0.2">
      <c r="A420" s="9"/>
      <c r="B420" s="12"/>
      <c r="C420" s="9"/>
      <c r="D420" s="12"/>
      <c r="E420" s="12"/>
      <c r="F420" s="12"/>
      <c r="G420" s="12"/>
      <c r="H420" s="12"/>
      <c r="I420" s="9"/>
      <c r="J420" s="9"/>
    </row>
    <row r="421" spans="1:10" x14ac:dyDescent="0.2">
      <c r="A421" s="9"/>
      <c r="B421" s="12"/>
      <c r="C421" s="9"/>
      <c r="D421" s="12"/>
      <c r="E421" s="12"/>
      <c r="F421" s="12"/>
      <c r="G421" s="12"/>
      <c r="H421" s="12"/>
      <c r="I421" s="9"/>
      <c r="J421" s="9"/>
    </row>
    <row r="422" spans="1:10" x14ac:dyDescent="0.2">
      <c r="A422" s="9"/>
      <c r="B422" s="12"/>
      <c r="C422" s="9"/>
      <c r="D422" s="12"/>
      <c r="E422" s="12"/>
      <c r="F422" s="12"/>
      <c r="G422" s="12"/>
      <c r="H422" s="12"/>
      <c r="I422" s="9"/>
      <c r="J422" s="9"/>
    </row>
    <row r="423" spans="1:10" x14ac:dyDescent="0.2">
      <c r="A423" s="9"/>
      <c r="B423" s="12"/>
      <c r="C423" s="9"/>
      <c r="D423" s="12"/>
      <c r="E423" s="12"/>
      <c r="F423" s="12"/>
      <c r="G423" s="12"/>
      <c r="H423" s="12"/>
      <c r="I423" s="9"/>
      <c r="J423" s="9"/>
    </row>
    <row r="424" spans="1:10" x14ac:dyDescent="0.2">
      <c r="A424" s="9"/>
      <c r="B424" s="12"/>
      <c r="C424" s="9"/>
      <c r="D424" s="12"/>
      <c r="E424" s="12"/>
      <c r="F424" s="12"/>
      <c r="G424" s="12"/>
      <c r="H424" s="12"/>
      <c r="I424" s="9"/>
      <c r="J424" s="9"/>
    </row>
    <row r="425" spans="1:10" x14ac:dyDescent="0.2">
      <c r="A425" s="9"/>
      <c r="B425" s="12"/>
      <c r="C425" s="9"/>
      <c r="D425" s="12"/>
      <c r="E425" s="12"/>
      <c r="F425" s="12"/>
      <c r="G425" s="12"/>
      <c r="H425" s="12"/>
      <c r="I425" s="9"/>
      <c r="J425" s="9"/>
    </row>
    <row r="426" spans="1:10" x14ac:dyDescent="0.2">
      <c r="A426" s="9"/>
      <c r="B426" s="12"/>
      <c r="C426" s="9"/>
      <c r="D426" s="12"/>
      <c r="E426" s="12"/>
      <c r="F426" s="12"/>
      <c r="G426" s="12"/>
      <c r="H426" s="12"/>
      <c r="I426" s="9"/>
      <c r="J426" s="9"/>
    </row>
    <row r="427" spans="1:10" x14ac:dyDescent="0.2">
      <c r="A427" s="9"/>
      <c r="B427" s="12"/>
      <c r="C427" s="9"/>
      <c r="D427" s="12"/>
      <c r="E427" s="12"/>
      <c r="F427" s="12"/>
      <c r="G427" s="12"/>
      <c r="H427" s="12"/>
      <c r="I427" s="9"/>
      <c r="J427" s="9"/>
    </row>
    <row r="428" spans="1:10" x14ac:dyDescent="0.2">
      <c r="A428" s="9"/>
      <c r="B428" s="12"/>
      <c r="C428" s="9"/>
      <c r="D428" s="12"/>
      <c r="E428" s="12"/>
      <c r="F428" s="12"/>
      <c r="G428" s="12"/>
      <c r="H428" s="12"/>
      <c r="I428" s="9"/>
      <c r="J428" s="9"/>
    </row>
    <row r="429" spans="1:10" x14ac:dyDescent="0.2">
      <c r="A429" s="9"/>
      <c r="B429" s="12"/>
      <c r="C429" s="9"/>
      <c r="D429" s="12"/>
      <c r="E429" s="12"/>
      <c r="F429" s="12"/>
      <c r="G429" s="12"/>
      <c r="H429" s="12"/>
      <c r="I429" s="9"/>
      <c r="J429" s="9"/>
    </row>
    <row r="430" spans="1:10" x14ac:dyDescent="0.2">
      <c r="A430" s="9"/>
      <c r="B430" s="12"/>
      <c r="C430" s="9"/>
      <c r="D430" s="12"/>
      <c r="E430" s="12"/>
      <c r="F430" s="12"/>
      <c r="G430" s="12"/>
      <c r="H430" s="12"/>
      <c r="I430" s="9"/>
      <c r="J430" s="9"/>
    </row>
    <row r="431" spans="1:10" x14ac:dyDescent="0.2">
      <c r="A431" s="9"/>
      <c r="B431" s="12"/>
      <c r="C431" s="9"/>
      <c r="D431" s="12"/>
      <c r="E431" s="12"/>
      <c r="F431" s="12"/>
      <c r="G431" s="12"/>
      <c r="H431" s="12"/>
      <c r="I431" s="9"/>
      <c r="J431" s="9"/>
    </row>
    <row r="432" spans="1:10" x14ac:dyDescent="0.2">
      <c r="A432" s="9"/>
      <c r="B432" s="12"/>
      <c r="C432" s="9"/>
      <c r="D432" s="12"/>
      <c r="E432" s="12"/>
      <c r="F432" s="12"/>
      <c r="G432" s="12"/>
      <c r="H432" s="12"/>
      <c r="I432" s="9"/>
      <c r="J432" s="9"/>
    </row>
    <row r="433" spans="1:10" x14ac:dyDescent="0.2">
      <c r="A433" s="9"/>
      <c r="B433" s="12"/>
      <c r="C433" s="9"/>
      <c r="D433" s="12"/>
      <c r="E433" s="12"/>
      <c r="F433" s="12"/>
      <c r="G433" s="12"/>
      <c r="H433" s="12"/>
      <c r="I433" s="9"/>
      <c r="J433" s="9"/>
    </row>
    <row r="434" spans="1:10" x14ac:dyDescent="0.2">
      <c r="A434" s="9"/>
      <c r="B434" s="12"/>
      <c r="C434" s="9"/>
      <c r="D434" s="12"/>
      <c r="E434" s="12"/>
      <c r="F434" s="12"/>
      <c r="G434" s="12"/>
      <c r="H434" s="12"/>
      <c r="I434" s="9"/>
      <c r="J434" s="9"/>
    </row>
    <row r="435" spans="1:10" x14ac:dyDescent="0.2">
      <c r="A435" s="9"/>
      <c r="B435" s="12"/>
      <c r="C435" s="9"/>
      <c r="D435" s="12"/>
      <c r="E435" s="12"/>
      <c r="F435" s="12"/>
      <c r="G435" s="12"/>
      <c r="H435" s="12"/>
      <c r="I435" s="9"/>
      <c r="J435" s="9"/>
    </row>
    <row r="436" spans="1:10" x14ac:dyDescent="0.2">
      <c r="A436" s="9"/>
      <c r="B436" s="12"/>
      <c r="C436" s="9"/>
      <c r="D436" s="12"/>
      <c r="E436" s="12"/>
      <c r="F436" s="12"/>
      <c r="G436" s="12"/>
      <c r="H436" s="12"/>
      <c r="I436" s="9"/>
      <c r="J436" s="9"/>
    </row>
    <row r="437" spans="1:10" x14ac:dyDescent="0.2">
      <c r="A437" s="9"/>
      <c r="B437" s="12"/>
      <c r="C437" s="9"/>
      <c r="D437" s="12"/>
      <c r="E437" s="12"/>
      <c r="F437" s="12"/>
      <c r="G437" s="12"/>
      <c r="H437" s="12"/>
      <c r="I437" s="9"/>
      <c r="J437" s="9"/>
    </row>
    <row r="438" spans="1:10" x14ac:dyDescent="0.2">
      <c r="A438" s="9"/>
      <c r="B438" s="12"/>
      <c r="C438" s="9"/>
      <c r="D438" s="12"/>
      <c r="E438" s="12"/>
      <c r="F438" s="12"/>
      <c r="G438" s="12"/>
      <c r="H438" s="12"/>
      <c r="I438" s="9"/>
      <c r="J438" s="9"/>
    </row>
    <row r="439" spans="1:10" x14ac:dyDescent="0.2">
      <c r="A439" s="9"/>
      <c r="B439" s="12"/>
      <c r="C439" s="9"/>
      <c r="D439" s="12"/>
      <c r="E439" s="12"/>
      <c r="F439" s="12"/>
      <c r="G439" s="12"/>
      <c r="H439" s="12"/>
      <c r="I439" s="9"/>
      <c r="J439" s="9"/>
    </row>
    <row r="440" spans="1:10" x14ac:dyDescent="0.2">
      <c r="A440" s="9"/>
      <c r="B440" s="12"/>
      <c r="C440" s="9"/>
      <c r="D440" s="12"/>
      <c r="E440" s="12"/>
      <c r="F440" s="12"/>
      <c r="G440" s="12"/>
      <c r="H440" s="12"/>
      <c r="I440" s="9"/>
      <c r="J440" s="9"/>
    </row>
    <row r="441" spans="1:10" x14ac:dyDescent="0.2">
      <c r="A441" s="9"/>
      <c r="B441" s="12"/>
      <c r="C441" s="9"/>
      <c r="D441" s="12"/>
      <c r="E441" s="12"/>
      <c r="F441" s="12"/>
      <c r="G441" s="12"/>
      <c r="H441" s="12"/>
      <c r="I441" s="9"/>
      <c r="J441" s="9"/>
    </row>
    <row r="442" spans="1:10" x14ac:dyDescent="0.2">
      <c r="A442" s="9"/>
      <c r="B442" s="12"/>
      <c r="C442" s="9"/>
      <c r="D442" s="12"/>
      <c r="E442" s="12"/>
      <c r="F442" s="12"/>
      <c r="G442" s="12"/>
      <c r="H442" s="12"/>
      <c r="I442" s="9"/>
      <c r="J442" s="9"/>
    </row>
    <row r="443" spans="1:10" x14ac:dyDescent="0.2">
      <c r="A443" s="9"/>
      <c r="B443" s="12"/>
      <c r="C443" s="9"/>
      <c r="D443" s="12"/>
      <c r="E443" s="12"/>
      <c r="F443" s="12"/>
      <c r="G443" s="12"/>
      <c r="H443" s="12"/>
      <c r="I443" s="9"/>
      <c r="J443" s="9"/>
    </row>
    <row r="444" spans="1:10" x14ac:dyDescent="0.2">
      <c r="A444" s="9"/>
      <c r="B444" s="12"/>
      <c r="C444" s="9"/>
      <c r="D444" s="12"/>
      <c r="E444" s="12"/>
      <c r="F444" s="12"/>
      <c r="G444" s="12"/>
      <c r="H444" s="12"/>
      <c r="I444" s="9"/>
      <c r="J444" s="9"/>
    </row>
    <row r="445" spans="1:10" x14ac:dyDescent="0.2">
      <c r="A445" s="9"/>
      <c r="B445" s="12"/>
      <c r="C445" s="9"/>
      <c r="D445" s="12"/>
      <c r="E445" s="12"/>
      <c r="F445" s="12"/>
      <c r="G445" s="12"/>
      <c r="H445" s="12"/>
      <c r="I445" s="9"/>
      <c r="J445" s="9"/>
    </row>
    <row r="446" spans="1:10" x14ac:dyDescent="0.2">
      <c r="A446" s="9"/>
      <c r="B446" s="12"/>
      <c r="C446" s="9"/>
      <c r="D446" s="12"/>
      <c r="E446" s="12"/>
      <c r="F446" s="12"/>
      <c r="G446" s="12"/>
      <c r="H446" s="12"/>
      <c r="I446" s="9"/>
      <c r="J446" s="9"/>
    </row>
    <row r="447" spans="1:10" x14ac:dyDescent="0.2">
      <c r="A447" s="9"/>
      <c r="B447" s="12"/>
      <c r="C447" s="9"/>
      <c r="D447" s="12"/>
      <c r="E447" s="12"/>
      <c r="F447" s="12"/>
      <c r="G447" s="12"/>
      <c r="H447" s="12"/>
      <c r="I447" s="9"/>
      <c r="J447" s="9"/>
    </row>
    <row r="448" spans="1:10" x14ac:dyDescent="0.2">
      <c r="A448" s="9"/>
      <c r="B448" s="12"/>
      <c r="C448" s="9"/>
      <c r="D448" s="12"/>
      <c r="E448" s="12"/>
      <c r="F448" s="12"/>
      <c r="G448" s="12"/>
      <c r="H448" s="12"/>
      <c r="I448" s="9"/>
      <c r="J448" s="9"/>
    </row>
    <row r="449" spans="1:10" x14ac:dyDescent="0.2">
      <c r="A449" s="9"/>
      <c r="B449" s="12"/>
      <c r="C449" s="9"/>
      <c r="D449" s="12"/>
      <c r="E449" s="12"/>
      <c r="F449" s="12"/>
      <c r="G449" s="12"/>
      <c r="H449" s="12"/>
      <c r="I449" s="9"/>
      <c r="J449" s="9"/>
    </row>
    <row r="450" spans="1:10" x14ac:dyDescent="0.2">
      <c r="A450" s="9"/>
      <c r="B450" s="12"/>
      <c r="C450" s="9"/>
      <c r="D450" s="12"/>
      <c r="E450" s="12"/>
      <c r="F450" s="12"/>
      <c r="G450" s="12"/>
      <c r="H450" s="12"/>
      <c r="I450" s="9"/>
      <c r="J450" s="9"/>
    </row>
    <row r="451" spans="1:10" x14ac:dyDescent="0.2">
      <c r="A451" s="9"/>
      <c r="B451" s="12"/>
      <c r="C451" s="9"/>
      <c r="D451" s="12"/>
      <c r="E451" s="12"/>
      <c r="F451" s="12"/>
      <c r="G451" s="12"/>
      <c r="H451" s="12"/>
      <c r="I451" s="9"/>
      <c r="J451" s="9"/>
    </row>
    <row r="452" spans="1:10" x14ac:dyDescent="0.2">
      <c r="A452" s="9"/>
      <c r="B452" s="12"/>
      <c r="C452" s="9"/>
      <c r="D452" s="12"/>
      <c r="E452" s="12"/>
      <c r="F452" s="12"/>
      <c r="G452" s="12"/>
      <c r="H452" s="12"/>
      <c r="I452" s="9"/>
      <c r="J452" s="9"/>
    </row>
    <row r="453" spans="1:10" x14ac:dyDescent="0.2">
      <c r="A453" s="9"/>
      <c r="B453" s="12"/>
      <c r="C453" s="9"/>
      <c r="D453" s="12"/>
      <c r="E453" s="12"/>
      <c r="F453" s="12"/>
      <c r="G453" s="12"/>
      <c r="H453" s="12"/>
      <c r="I453" s="9"/>
      <c r="J453" s="9"/>
    </row>
    <row r="454" spans="1:10" x14ac:dyDescent="0.2">
      <c r="A454" s="9"/>
      <c r="B454" s="12"/>
      <c r="C454" s="9"/>
      <c r="D454" s="12"/>
      <c r="E454" s="12"/>
      <c r="F454" s="12"/>
      <c r="G454" s="12"/>
      <c r="H454" s="12"/>
      <c r="I454" s="9"/>
      <c r="J454" s="9"/>
    </row>
    <row r="455" spans="1:10" x14ac:dyDescent="0.2">
      <c r="A455" s="9"/>
      <c r="B455" s="12"/>
      <c r="C455" s="9"/>
      <c r="D455" s="12"/>
      <c r="E455" s="12"/>
      <c r="F455" s="12"/>
      <c r="G455" s="12"/>
      <c r="H455" s="12"/>
      <c r="I455" s="9"/>
      <c r="J455" s="9"/>
    </row>
    <row r="456" spans="1:10" x14ac:dyDescent="0.2">
      <c r="A456" s="9"/>
      <c r="B456" s="12"/>
      <c r="C456" s="9"/>
      <c r="D456" s="12"/>
      <c r="E456" s="12"/>
      <c r="F456" s="12"/>
      <c r="G456" s="12"/>
      <c r="H456" s="12"/>
      <c r="I456" s="9"/>
      <c r="J456" s="9"/>
    </row>
    <row r="457" spans="1:10" x14ac:dyDescent="0.2">
      <c r="A457" s="9"/>
      <c r="B457" s="12"/>
      <c r="C457" s="9"/>
      <c r="D457" s="12"/>
      <c r="E457" s="12"/>
      <c r="F457" s="12"/>
      <c r="G457" s="12"/>
      <c r="H457" s="12"/>
      <c r="I457" s="9"/>
      <c r="J457" s="9"/>
    </row>
    <row r="458" spans="1:10" x14ac:dyDescent="0.2">
      <c r="A458" s="9"/>
      <c r="B458" s="12"/>
      <c r="C458" s="9"/>
      <c r="D458" s="12"/>
      <c r="E458" s="12"/>
      <c r="F458" s="12"/>
      <c r="G458" s="12"/>
      <c r="H458" s="12"/>
      <c r="I458" s="9"/>
      <c r="J458" s="9"/>
    </row>
    <row r="459" spans="1:10" x14ac:dyDescent="0.2">
      <c r="A459" s="9"/>
      <c r="B459" s="12"/>
      <c r="C459" s="9"/>
      <c r="D459" s="12"/>
      <c r="E459" s="12"/>
      <c r="F459" s="12"/>
      <c r="G459" s="12"/>
      <c r="H459" s="12"/>
      <c r="I459" s="9"/>
      <c r="J459" s="9"/>
    </row>
    <row r="460" spans="1:10" x14ac:dyDescent="0.2">
      <c r="A460" s="9"/>
      <c r="B460" s="12"/>
      <c r="C460" s="9"/>
      <c r="D460" s="12"/>
      <c r="E460" s="12"/>
      <c r="F460" s="12"/>
      <c r="G460" s="12"/>
      <c r="H460" s="12"/>
      <c r="I460" s="9"/>
      <c r="J460" s="9"/>
    </row>
    <row r="461" spans="1:10" x14ac:dyDescent="0.2">
      <c r="A461" s="9"/>
      <c r="B461" s="12"/>
      <c r="C461" s="9"/>
      <c r="D461" s="12"/>
      <c r="E461" s="12"/>
      <c r="F461" s="12"/>
      <c r="G461" s="12"/>
      <c r="H461" s="12"/>
      <c r="I461" s="9"/>
      <c r="J461" s="9"/>
    </row>
    <row r="462" spans="1:10" x14ac:dyDescent="0.2">
      <c r="A462" s="9"/>
      <c r="B462" s="12"/>
      <c r="C462" s="9"/>
      <c r="D462" s="12"/>
      <c r="E462" s="12"/>
      <c r="F462" s="12"/>
      <c r="G462" s="12"/>
      <c r="H462" s="12"/>
      <c r="I462" s="9"/>
      <c r="J462" s="9"/>
    </row>
    <row r="463" spans="1:10" x14ac:dyDescent="0.2">
      <c r="A463" s="9"/>
      <c r="B463" s="12"/>
      <c r="C463" s="9"/>
      <c r="D463" s="12"/>
      <c r="E463" s="12"/>
      <c r="F463" s="12"/>
      <c r="G463" s="12"/>
      <c r="H463" s="12"/>
      <c r="I463" s="9"/>
      <c r="J463" s="9"/>
    </row>
    <row r="464" spans="1:10" x14ac:dyDescent="0.2">
      <c r="A464" s="9"/>
      <c r="B464" s="12"/>
      <c r="C464" s="9"/>
      <c r="D464" s="12"/>
      <c r="E464" s="12"/>
      <c r="F464" s="12"/>
      <c r="G464" s="12"/>
      <c r="H464" s="12"/>
      <c r="I464" s="9"/>
      <c r="J464" s="9"/>
    </row>
    <row r="465" spans="1:10" x14ac:dyDescent="0.2">
      <c r="A465" s="9"/>
      <c r="B465" s="12"/>
      <c r="C465" s="9"/>
      <c r="D465" s="12"/>
      <c r="E465" s="12"/>
      <c r="F465" s="12"/>
      <c r="G465" s="12"/>
      <c r="H465" s="12"/>
      <c r="I465" s="9"/>
      <c r="J465" s="9"/>
    </row>
    <row r="466" spans="1:10" x14ac:dyDescent="0.2">
      <c r="A466" s="9"/>
      <c r="B466" s="12"/>
      <c r="C466" s="9"/>
      <c r="D466" s="12"/>
      <c r="E466" s="12"/>
      <c r="F466" s="12"/>
      <c r="G466" s="12"/>
      <c r="H466" s="12"/>
      <c r="I466" s="9"/>
      <c r="J466" s="9"/>
    </row>
    <row r="467" spans="1:10" x14ac:dyDescent="0.2">
      <c r="A467" s="9"/>
      <c r="B467" s="12"/>
      <c r="C467" s="9"/>
      <c r="D467" s="12"/>
      <c r="E467" s="12"/>
      <c r="F467" s="12"/>
      <c r="G467" s="12"/>
      <c r="H467" s="12"/>
      <c r="I467" s="9"/>
      <c r="J467" s="9"/>
    </row>
    <row r="468" spans="1:10" x14ac:dyDescent="0.2">
      <c r="A468" s="9"/>
      <c r="B468" s="12"/>
      <c r="C468" s="9"/>
      <c r="D468" s="12"/>
      <c r="E468" s="12"/>
      <c r="F468" s="12"/>
      <c r="G468" s="12"/>
      <c r="H468" s="12"/>
      <c r="I468" s="9"/>
      <c r="J468" s="9"/>
    </row>
    <row r="469" spans="1:10" x14ac:dyDescent="0.2">
      <c r="A469" s="9"/>
      <c r="B469" s="12"/>
      <c r="C469" s="9"/>
      <c r="D469" s="12"/>
      <c r="E469" s="12"/>
      <c r="F469" s="12"/>
      <c r="G469" s="12"/>
      <c r="H469" s="12"/>
      <c r="I469" s="9"/>
      <c r="J469" s="9"/>
    </row>
    <row r="470" spans="1:10" x14ac:dyDescent="0.2">
      <c r="A470" s="9"/>
      <c r="B470" s="12"/>
      <c r="C470" s="9"/>
      <c r="D470" s="12"/>
      <c r="E470" s="12"/>
      <c r="F470" s="12"/>
      <c r="G470" s="12"/>
      <c r="H470" s="12"/>
      <c r="I470" s="9"/>
      <c r="J470" s="9"/>
    </row>
    <row r="471" spans="1:10" x14ac:dyDescent="0.2">
      <c r="A471" s="9"/>
      <c r="B471" s="12"/>
      <c r="C471" s="9"/>
      <c r="D471" s="12"/>
      <c r="E471" s="12"/>
      <c r="F471" s="12"/>
      <c r="G471" s="12"/>
      <c r="H471" s="12"/>
      <c r="I471" s="9"/>
      <c r="J471" s="9"/>
    </row>
    <row r="472" spans="1:10" x14ac:dyDescent="0.2">
      <c r="A472" s="9"/>
      <c r="B472" s="12"/>
      <c r="C472" s="9"/>
      <c r="D472" s="12"/>
      <c r="E472" s="12"/>
      <c r="F472" s="12"/>
      <c r="G472" s="12"/>
      <c r="H472" s="12"/>
      <c r="I472" s="9"/>
      <c r="J472" s="9"/>
    </row>
    <row r="473" spans="1:10" x14ac:dyDescent="0.2">
      <c r="A473" s="9"/>
      <c r="B473" s="12"/>
      <c r="C473" s="9"/>
      <c r="D473" s="12"/>
      <c r="E473" s="12"/>
      <c r="F473" s="12"/>
      <c r="G473" s="12"/>
      <c r="H473" s="12"/>
      <c r="I473" s="9"/>
      <c r="J473" s="9"/>
    </row>
    <row r="474" spans="1:10" x14ac:dyDescent="0.2">
      <c r="A474" s="9"/>
      <c r="B474" s="12"/>
      <c r="C474" s="9"/>
      <c r="D474" s="12"/>
      <c r="E474" s="12"/>
      <c r="F474" s="12"/>
      <c r="G474" s="12"/>
      <c r="H474" s="12"/>
      <c r="I474" s="9"/>
      <c r="J474" s="9"/>
    </row>
    <row r="475" spans="1:10" x14ac:dyDescent="0.2">
      <c r="A475" s="9"/>
      <c r="B475" s="12"/>
      <c r="C475" s="9"/>
      <c r="D475" s="12"/>
      <c r="E475" s="12"/>
      <c r="F475" s="12"/>
      <c r="G475" s="12"/>
      <c r="H475" s="12"/>
      <c r="I475" s="9"/>
      <c r="J475" s="9"/>
    </row>
    <row r="476" spans="1:10" x14ac:dyDescent="0.2">
      <c r="A476" s="9"/>
      <c r="B476" s="12"/>
      <c r="C476" s="9"/>
      <c r="D476" s="12"/>
      <c r="E476" s="12"/>
      <c r="F476" s="12"/>
      <c r="G476" s="12"/>
      <c r="H476" s="12"/>
      <c r="I476" s="9"/>
      <c r="J476" s="9"/>
    </row>
    <row r="477" spans="1:10" x14ac:dyDescent="0.2">
      <c r="A477" s="9"/>
      <c r="B477" s="12"/>
      <c r="C477" s="9"/>
      <c r="D477" s="12"/>
      <c r="E477" s="12"/>
      <c r="F477" s="12"/>
      <c r="G477" s="12"/>
      <c r="H477" s="12"/>
      <c r="I477" s="9"/>
      <c r="J477" s="9"/>
    </row>
    <row r="478" spans="1:10" x14ac:dyDescent="0.2">
      <c r="A478" s="9"/>
      <c r="B478" s="12"/>
      <c r="C478" s="9"/>
      <c r="D478" s="12"/>
      <c r="E478" s="12"/>
      <c r="F478" s="12"/>
      <c r="G478" s="12"/>
      <c r="H478" s="12"/>
      <c r="I478" s="9"/>
      <c r="J478" s="9"/>
    </row>
    <row r="479" spans="1:10" x14ac:dyDescent="0.2">
      <c r="A479" s="9"/>
      <c r="B479" s="12"/>
      <c r="C479" s="9"/>
      <c r="D479" s="12"/>
      <c r="E479" s="12"/>
      <c r="F479" s="12"/>
      <c r="G479" s="12"/>
      <c r="H479" s="12"/>
      <c r="I479" s="9"/>
      <c r="J479" s="9"/>
    </row>
    <row r="480" spans="1:10" x14ac:dyDescent="0.2">
      <c r="A480" s="9"/>
      <c r="B480" s="12"/>
      <c r="C480" s="9"/>
      <c r="D480" s="12"/>
      <c r="E480" s="12"/>
      <c r="F480" s="12"/>
      <c r="G480" s="12"/>
      <c r="H480" s="12"/>
      <c r="I480" s="9"/>
      <c r="J480" s="9"/>
    </row>
    <row r="481" spans="1:10" x14ac:dyDescent="0.2">
      <c r="A481" s="9"/>
      <c r="B481" s="12"/>
      <c r="C481" s="9"/>
      <c r="D481" s="12"/>
      <c r="E481" s="12"/>
      <c r="F481" s="12"/>
      <c r="G481" s="12"/>
      <c r="H481" s="12"/>
      <c r="I481" s="9"/>
      <c r="J481" s="9"/>
    </row>
    <row r="482" spans="1:10" x14ac:dyDescent="0.2">
      <c r="A482" s="9"/>
      <c r="B482" s="12"/>
      <c r="C482" s="9"/>
      <c r="D482" s="12"/>
      <c r="E482" s="12"/>
      <c r="F482" s="12"/>
      <c r="G482" s="12"/>
      <c r="H482" s="12"/>
      <c r="I482" s="9"/>
      <c r="J482" s="9"/>
    </row>
    <row r="483" spans="1:10" x14ac:dyDescent="0.2">
      <c r="A483" s="9"/>
      <c r="B483" s="12"/>
      <c r="C483" s="9"/>
      <c r="D483" s="12"/>
      <c r="E483" s="12"/>
      <c r="F483" s="12"/>
      <c r="G483" s="12"/>
      <c r="H483" s="12"/>
      <c r="I483" s="9"/>
      <c r="J483" s="9"/>
    </row>
    <row r="484" spans="1:10" x14ac:dyDescent="0.2">
      <c r="A484" s="9"/>
      <c r="B484" s="12"/>
      <c r="C484" s="9"/>
      <c r="D484" s="12"/>
      <c r="E484" s="12"/>
      <c r="F484" s="12"/>
      <c r="G484" s="12"/>
      <c r="H484" s="12"/>
      <c r="I484" s="9"/>
      <c r="J484" s="9"/>
    </row>
    <row r="485" spans="1:10" x14ac:dyDescent="0.2">
      <c r="A485" s="9"/>
      <c r="B485" s="12"/>
      <c r="C485" s="9"/>
      <c r="D485" s="12"/>
      <c r="E485" s="12"/>
      <c r="F485" s="12"/>
      <c r="G485" s="12"/>
      <c r="H485" s="12"/>
      <c r="I485" s="9"/>
      <c r="J485" s="9"/>
    </row>
    <row r="486" spans="1:10" x14ac:dyDescent="0.2">
      <c r="A486" s="9"/>
      <c r="B486" s="12"/>
      <c r="C486" s="9"/>
      <c r="D486" s="12"/>
      <c r="E486" s="12"/>
      <c r="F486" s="12"/>
      <c r="G486" s="12"/>
      <c r="H486" s="12"/>
      <c r="I486" s="9"/>
      <c r="J486" s="9"/>
    </row>
    <row r="487" spans="1:10" x14ac:dyDescent="0.2">
      <c r="A487" s="9"/>
      <c r="B487" s="12"/>
      <c r="C487" s="9"/>
      <c r="D487" s="12"/>
      <c r="E487" s="12"/>
      <c r="F487" s="12"/>
      <c r="G487" s="12"/>
      <c r="H487" s="12"/>
      <c r="I487" s="9"/>
      <c r="J487" s="9"/>
    </row>
    <row r="488" spans="1:10" x14ac:dyDescent="0.2">
      <c r="A488" s="9"/>
      <c r="B488" s="12"/>
      <c r="C488" s="9"/>
      <c r="D488" s="12"/>
      <c r="E488" s="12"/>
      <c r="F488" s="12"/>
      <c r="G488" s="12"/>
      <c r="H488" s="12"/>
      <c r="I488" s="9"/>
      <c r="J488" s="9"/>
    </row>
    <row r="489" spans="1:10" x14ac:dyDescent="0.2">
      <c r="A489" s="9"/>
      <c r="B489" s="12"/>
      <c r="C489" s="9"/>
      <c r="D489" s="12"/>
      <c r="E489" s="12"/>
      <c r="F489" s="12"/>
      <c r="G489" s="12"/>
      <c r="H489" s="12"/>
      <c r="I489" s="9"/>
      <c r="J489" s="9"/>
    </row>
    <row r="490" spans="1:10" x14ac:dyDescent="0.2">
      <c r="A490" s="9"/>
      <c r="B490" s="12"/>
      <c r="C490" s="9"/>
      <c r="D490" s="12"/>
      <c r="E490" s="12"/>
      <c r="F490" s="12"/>
      <c r="G490" s="12"/>
      <c r="H490" s="12"/>
      <c r="I490" s="9"/>
      <c r="J490" s="9"/>
    </row>
    <row r="491" spans="1:10" x14ac:dyDescent="0.2">
      <c r="A491" s="9"/>
      <c r="B491" s="12"/>
      <c r="C491" s="9"/>
      <c r="D491" s="12"/>
      <c r="E491" s="12"/>
      <c r="F491" s="12"/>
      <c r="G491" s="12"/>
      <c r="H491" s="12"/>
      <c r="I491" s="9"/>
      <c r="J491" s="9"/>
    </row>
    <row r="492" spans="1:10" x14ac:dyDescent="0.2">
      <c r="A492" s="9"/>
      <c r="B492" s="12"/>
      <c r="C492" s="9"/>
      <c r="D492" s="12"/>
      <c r="E492" s="12"/>
      <c r="F492" s="12"/>
      <c r="G492" s="12"/>
      <c r="H492" s="12"/>
      <c r="I492" s="9"/>
      <c r="J492" s="9"/>
    </row>
    <row r="493" spans="1:10" x14ac:dyDescent="0.2">
      <c r="A493" s="9"/>
      <c r="B493" s="12"/>
      <c r="C493" s="9"/>
      <c r="D493" s="12"/>
      <c r="E493" s="12"/>
      <c r="F493" s="12"/>
      <c r="G493" s="12"/>
      <c r="H493" s="12"/>
      <c r="I493" s="9"/>
      <c r="J493" s="9"/>
    </row>
    <row r="494" spans="1:10" x14ac:dyDescent="0.2">
      <c r="A494" s="9"/>
      <c r="B494" s="12"/>
      <c r="C494" s="9"/>
      <c r="D494" s="12"/>
      <c r="E494" s="12"/>
      <c r="F494" s="12"/>
      <c r="G494" s="12"/>
      <c r="H494" s="12"/>
      <c r="I494" s="9"/>
      <c r="J494" s="9"/>
    </row>
    <row r="495" spans="1:10" x14ac:dyDescent="0.2">
      <c r="A495" s="9"/>
      <c r="B495" s="12"/>
      <c r="C495" s="9"/>
      <c r="D495" s="12"/>
      <c r="E495" s="12"/>
      <c r="F495" s="12"/>
      <c r="G495" s="12"/>
      <c r="H495" s="12"/>
      <c r="I495" s="9"/>
      <c r="J495" s="9"/>
    </row>
    <row r="496" spans="1:10" x14ac:dyDescent="0.2">
      <c r="A496" s="9"/>
      <c r="B496" s="12"/>
      <c r="C496" s="9"/>
      <c r="D496" s="12"/>
      <c r="E496" s="12"/>
      <c r="F496" s="12"/>
      <c r="G496" s="12"/>
      <c r="H496" s="12"/>
      <c r="I496" s="9"/>
      <c r="J496" s="9"/>
    </row>
    <row r="497" spans="1:10" x14ac:dyDescent="0.2">
      <c r="A497" s="9"/>
      <c r="B497" s="12"/>
      <c r="C497" s="9"/>
      <c r="D497" s="12"/>
      <c r="E497" s="12"/>
      <c r="F497" s="12"/>
      <c r="G497" s="12"/>
      <c r="H497" s="12"/>
      <c r="I497" s="9"/>
      <c r="J497" s="9"/>
    </row>
    <row r="498" spans="1:10" x14ac:dyDescent="0.2">
      <c r="A498" s="9"/>
      <c r="B498" s="12"/>
      <c r="C498" s="9"/>
      <c r="D498" s="12"/>
      <c r="E498" s="12"/>
      <c r="F498" s="12"/>
      <c r="G498" s="12"/>
      <c r="H498" s="12"/>
      <c r="I498" s="9"/>
      <c r="J498" s="9"/>
    </row>
    <row r="499" spans="1:10" x14ac:dyDescent="0.2">
      <c r="A499" s="9"/>
      <c r="B499" s="12"/>
      <c r="C499" s="9"/>
      <c r="D499" s="12"/>
      <c r="E499" s="12"/>
      <c r="F499" s="12"/>
      <c r="G499" s="12"/>
      <c r="H499" s="12"/>
      <c r="I499" s="9"/>
      <c r="J499" s="9"/>
    </row>
    <row r="500" spans="1:10" x14ac:dyDescent="0.2">
      <c r="A500" s="9"/>
      <c r="B500" s="12"/>
      <c r="C500" s="9"/>
      <c r="D500" s="12"/>
      <c r="E500" s="12"/>
      <c r="F500" s="12"/>
      <c r="G500" s="12"/>
      <c r="H500" s="12"/>
      <c r="I500" s="9"/>
      <c r="J500" s="9"/>
    </row>
    <row r="501" spans="1:10" x14ac:dyDescent="0.2">
      <c r="A501" s="9"/>
      <c r="B501" s="12"/>
      <c r="C501" s="9"/>
      <c r="D501" s="12"/>
      <c r="E501" s="12"/>
      <c r="F501" s="12"/>
      <c r="G501" s="12"/>
      <c r="H501" s="12"/>
      <c r="I501" s="9"/>
      <c r="J501" s="9"/>
    </row>
    <row r="502" spans="1:10" x14ac:dyDescent="0.2">
      <c r="A502" s="9"/>
      <c r="B502" s="12"/>
      <c r="C502" s="9"/>
      <c r="D502" s="12"/>
      <c r="E502" s="12"/>
      <c r="F502" s="12"/>
      <c r="G502" s="12"/>
      <c r="H502" s="12"/>
      <c r="I502" s="9"/>
      <c r="J502" s="9"/>
    </row>
    <row r="503" spans="1:10" x14ac:dyDescent="0.2">
      <c r="A503" s="9"/>
      <c r="B503" s="12"/>
      <c r="C503" s="9"/>
      <c r="D503" s="12"/>
      <c r="E503" s="12"/>
      <c r="F503" s="12"/>
      <c r="G503" s="12"/>
      <c r="H503" s="12"/>
      <c r="I503" s="9"/>
      <c r="J503" s="9"/>
    </row>
    <row r="504" spans="1:10" x14ac:dyDescent="0.2">
      <c r="A504" s="9"/>
      <c r="B504" s="12"/>
      <c r="C504" s="9"/>
      <c r="D504" s="12"/>
      <c r="E504" s="12"/>
      <c r="F504" s="12"/>
      <c r="G504" s="12"/>
      <c r="H504" s="12"/>
      <c r="I504" s="9"/>
      <c r="J504" s="9"/>
    </row>
    <row r="505" spans="1:10" x14ac:dyDescent="0.2">
      <c r="A505" s="9"/>
      <c r="B505" s="12"/>
      <c r="C505" s="9"/>
      <c r="D505" s="12"/>
      <c r="E505" s="12"/>
      <c r="F505" s="12"/>
      <c r="G505" s="12"/>
      <c r="H505" s="12"/>
      <c r="I505" s="9"/>
      <c r="J505" s="9"/>
    </row>
    <row r="506" spans="1:10" x14ac:dyDescent="0.2">
      <c r="A506" s="9"/>
      <c r="B506" s="12"/>
      <c r="C506" s="9"/>
      <c r="D506" s="12"/>
      <c r="E506" s="12"/>
      <c r="F506" s="12"/>
      <c r="G506" s="12"/>
      <c r="H506" s="12"/>
      <c r="I506" s="9"/>
      <c r="J506" s="9"/>
    </row>
    <row r="507" spans="1:10" x14ac:dyDescent="0.2">
      <c r="A507" s="9"/>
      <c r="B507" s="12"/>
      <c r="C507" s="9"/>
      <c r="D507" s="12"/>
      <c r="E507" s="12"/>
      <c r="F507" s="12"/>
      <c r="G507" s="12"/>
      <c r="H507" s="12"/>
      <c r="I507" s="9"/>
      <c r="J507" s="9"/>
    </row>
    <row r="508" spans="1:10" x14ac:dyDescent="0.2">
      <c r="A508" s="9"/>
      <c r="B508" s="12"/>
      <c r="C508" s="9"/>
      <c r="D508" s="12"/>
      <c r="E508" s="12"/>
      <c r="F508" s="12"/>
      <c r="G508" s="12"/>
      <c r="H508" s="12"/>
      <c r="I508" s="9"/>
      <c r="J508" s="9"/>
    </row>
    <row r="509" spans="1:10" x14ac:dyDescent="0.2">
      <c r="A509" s="9"/>
      <c r="B509" s="12"/>
      <c r="C509" s="9"/>
      <c r="D509" s="12"/>
      <c r="E509" s="12"/>
      <c r="F509" s="12"/>
      <c r="G509" s="12"/>
      <c r="H509" s="12"/>
      <c r="I509" s="9"/>
      <c r="J509" s="9"/>
    </row>
    <row r="510" spans="1:10" x14ac:dyDescent="0.2">
      <c r="A510" s="9"/>
      <c r="B510" s="12"/>
      <c r="C510" s="9"/>
      <c r="D510" s="12"/>
      <c r="E510" s="12"/>
      <c r="F510" s="12"/>
      <c r="G510" s="12"/>
      <c r="H510" s="12"/>
      <c r="I510" s="9"/>
      <c r="J510" s="9"/>
    </row>
    <row r="511" spans="1:10" x14ac:dyDescent="0.2">
      <c r="A511" s="9"/>
      <c r="B511" s="12"/>
      <c r="C511" s="9"/>
      <c r="D511" s="12"/>
      <c r="E511" s="12"/>
      <c r="F511" s="12"/>
      <c r="G511" s="12"/>
      <c r="H511" s="12"/>
      <c r="I511" s="9"/>
      <c r="J511" s="9"/>
    </row>
    <row r="512" spans="1:10" x14ac:dyDescent="0.2">
      <c r="A512" s="9"/>
      <c r="B512" s="12"/>
      <c r="C512" s="9"/>
      <c r="D512" s="12"/>
      <c r="E512" s="12"/>
      <c r="F512" s="12"/>
      <c r="G512" s="12"/>
      <c r="H512" s="12"/>
      <c r="I512" s="9"/>
      <c r="J512" s="9"/>
    </row>
    <row r="513" spans="1:10" x14ac:dyDescent="0.2">
      <c r="A513" s="9"/>
      <c r="B513" s="12"/>
      <c r="C513" s="9"/>
      <c r="D513" s="12"/>
      <c r="E513" s="12"/>
      <c r="F513" s="12"/>
      <c r="G513" s="12"/>
      <c r="H513" s="12"/>
      <c r="I513" s="9"/>
      <c r="J513" s="9"/>
    </row>
    <row r="514" spans="1:10" x14ac:dyDescent="0.2">
      <c r="A514" s="9"/>
      <c r="B514" s="12"/>
      <c r="C514" s="9"/>
      <c r="D514" s="12"/>
      <c r="E514" s="12"/>
      <c r="F514" s="12"/>
      <c r="G514" s="12"/>
      <c r="H514" s="12"/>
      <c r="I514" s="9"/>
      <c r="J514" s="9"/>
    </row>
    <row r="515" spans="1:10" x14ac:dyDescent="0.2">
      <c r="A515" s="9"/>
      <c r="B515" s="12"/>
      <c r="C515" s="9"/>
      <c r="D515" s="12"/>
      <c r="E515" s="12"/>
      <c r="F515" s="12"/>
      <c r="G515" s="12"/>
      <c r="H515" s="12"/>
      <c r="I515" s="9"/>
      <c r="J515" s="9"/>
    </row>
    <row r="516" spans="1:10" x14ac:dyDescent="0.2">
      <c r="A516" s="9"/>
      <c r="B516" s="12"/>
      <c r="C516" s="9"/>
      <c r="D516" s="12"/>
      <c r="E516" s="12"/>
      <c r="F516" s="12"/>
      <c r="G516" s="12"/>
      <c r="H516" s="12"/>
      <c r="I516" s="9"/>
      <c r="J516" s="9"/>
    </row>
    <row r="517" spans="1:10" x14ac:dyDescent="0.2">
      <c r="A517" s="9"/>
      <c r="B517" s="12"/>
      <c r="C517" s="9"/>
      <c r="D517" s="12"/>
      <c r="E517" s="12"/>
      <c r="F517" s="12"/>
      <c r="G517" s="12"/>
      <c r="H517" s="12"/>
      <c r="I517" s="9"/>
      <c r="J517" s="9"/>
    </row>
    <row r="518" spans="1:10" x14ac:dyDescent="0.2">
      <c r="A518" s="9"/>
      <c r="B518" s="12"/>
      <c r="C518" s="9"/>
      <c r="D518" s="12"/>
      <c r="E518" s="12"/>
      <c r="F518" s="12"/>
      <c r="G518" s="12"/>
      <c r="H518" s="12"/>
      <c r="I518" s="9"/>
      <c r="J518" s="9"/>
    </row>
    <row r="519" spans="1:10" x14ac:dyDescent="0.2">
      <c r="A519" s="9"/>
      <c r="B519" s="12"/>
      <c r="C519" s="9"/>
      <c r="D519" s="12"/>
      <c r="E519" s="12"/>
      <c r="F519" s="12"/>
      <c r="G519" s="12"/>
      <c r="H519" s="12"/>
      <c r="I519" s="9"/>
      <c r="J519" s="9"/>
    </row>
    <row r="520" spans="1:10" x14ac:dyDescent="0.2">
      <c r="A520" s="9"/>
      <c r="B520" s="12"/>
      <c r="C520" s="9"/>
      <c r="D520" s="12"/>
      <c r="E520" s="12"/>
      <c r="F520" s="12"/>
      <c r="G520" s="12"/>
      <c r="H520" s="12"/>
      <c r="I520" s="9"/>
      <c r="J520" s="9"/>
    </row>
    <row r="521" spans="1:10" x14ac:dyDescent="0.2">
      <c r="A521" s="9"/>
      <c r="B521" s="12"/>
      <c r="C521" s="9"/>
      <c r="D521" s="12"/>
      <c r="E521" s="12"/>
      <c r="F521" s="12"/>
      <c r="G521" s="12"/>
      <c r="H521" s="12"/>
      <c r="I521" s="9"/>
      <c r="J521" s="9"/>
    </row>
    <row r="522" spans="1:10" x14ac:dyDescent="0.2">
      <c r="A522" s="9"/>
      <c r="B522" s="12"/>
      <c r="C522" s="9"/>
      <c r="D522" s="12"/>
      <c r="E522" s="12"/>
      <c r="F522" s="12"/>
      <c r="G522" s="12"/>
      <c r="H522" s="12"/>
      <c r="I522" s="9"/>
      <c r="J522" s="9"/>
    </row>
    <row r="523" spans="1:10" x14ac:dyDescent="0.2">
      <c r="A523" s="9"/>
      <c r="B523" s="12"/>
      <c r="C523" s="9"/>
      <c r="D523" s="12"/>
      <c r="E523" s="12"/>
      <c r="F523" s="12"/>
      <c r="G523" s="12"/>
      <c r="H523" s="12"/>
      <c r="I523" s="9"/>
      <c r="J523" s="9"/>
    </row>
    <row r="524" spans="1:10" x14ac:dyDescent="0.2">
      <c r="A524" s="9"/>
      <c r="B524" s="12"/>
      <c r="C524" s="9"/>
      <c r="D524" s="12"/>
      <c r="E524" s="12"/>
      <c r="F524" s="12"/>
      <c r="G524" s="12"/>
      <c r="H524" s="12"/>
      <c r="I524" s="9"/>
      <c r="J524" s="9"/>
    </row>
    <row r="525" spans="1:10" x14ac:dyDescent="0.2">
      <c r="A525" s="9"/>
      <c r="B525" s="12"/>
      <c r="C525" s="9"/>
      <c r="D525" s="12"/>
      <c r="E525" s="12"/>
      <c r="F525" s="12"/>
      <c r="G525" s="12"/>
      <c r="H525" s="12"/>
      <c r="I525" s="9"/>
      <c r="J525" s="9"/>
    </row>
    <row r="526" spans="1:10" x14ac:dyDescent="0.2">
      <c r="A526" s="9"/>
      <c r="B526" s="12"/>
      <c r="C526" s="9"/>
      <c r="D526" s="12"/>
      <c r="E526" s="12"/>
      <c r="F526" s="12"/>
      <c r="G526" s="12"/>
      <c r="H526" s="12"/>
      <c r="I526" s="9"/>
      <c r="J526" s="9"/>
    </row>
    <row r="527" spans="1:10" x14ac:dyDescent="0.2">
      <c r="A527" s="9"/>
      <c r="B527" s="12"/>
      <c r="C527" s="9"/>
      <c r="D527" s="12"/>
      <c r="E527" s="12"/>
      <c r="F527" s="12"/>
      <c r="G527" s="12"/>
      <c r="H527" s="12"/>
      <c r="I527" s="9"/>
      <c r="J527" s="9"/>
    </row>
    <row r="528" spans="1:10" x14ac:dyDescent="0.2">
      <c r="A528" s="9"/>
      <c r="B528" s="12"/>
      <c r="C528" s="9"/>
      <c r="D528" s="12"/>
      <c r="E528" s="12"/>
      <c r="F528" s="12"/>
      <c r="G528" s="12"/>
      <c r="H528" s="12"/>
      <c r="I528" s="9"/>
      <c r="J528" s="9"/>
    </row>
    <row r="529" spans="1:10" x14ac:dyDescent="0.2">
      <c r="A529" s="9"/>
      <c r="B529" s="12"/>
      <c r="C529" s="9"/>
      <c r="D529" s="12"/>
      <c r="E529" s="12"/>
      <c r="F529" s="12"/>
      <c r="G529" s="12"/>
      <c r="H529" s="12"/>
      <c r="I529" s="9"/>
      <c r="J529" s="9"/>
    </row>
    <row r="530" spans="1:10" x14ac:dyDescent="0.2">
      <c r="A530" s="9"/>
      <c r="B530" s="12"/>
      <c r="C530" s="9"/>
      <c r="D530" s="12"/>
      <c r="E530" s="12"/>
      <c r="F530" s="12"/>
      <c r="G530" s="12"/>
      <c r="H530" s="12"/>
      <c r="I530" s="9"/>
      <c r="J530" s="9"/>
    </row>
    <row r="531" spans="1:10" x14ac:dyDescent="0.2">
      <c r="A531" s="9"/>
      <c r="B531" s="12"/>
      <c r="C531" s="9"/>
      <c r="D531" s="12"/>
      <c r="E531" s="12"/>
      <c r="F531" s="12"/>
      <c r="G531" s="12"/>
      <c r="H531" s="12"/>
      <c r="I531" s="9"/>
      <c r="J531" s="9"/>
    </row>
    <row r="532" spans="1:10" x14ac:dyDescent="0.2">
      <c r="A532" s="9"/>
      <c r="B532" s="12"/>
      <c r="C532" s="9"/>
      <c r="D532" s="12"/>
      <c r="E532" s="12"/>
      <c r="F532" s="12"/>
      <c r="G532" s="12"/>
      <c r="H532" s="12"/>
      <c r="I532" s="9"/>
      <c r="J532" s="9"/>
    </row>
    <row r="533" spans="1:10" x14ac:dyDescent="0.2">
      <c r="A533" s="9"/>
      <c r="B533" s="12"/>
      <c r="C533" s="9"/>
      <c r="D533" s="12"/>
      <c r="E533" s="12"/>
      <c r="F533" s="12"/>
      <c r="G533" s="12"/>
      <c r="H533" s="12"/>
      <c r="I533" s="9"/>
      <c r="J533" s="9"/>
    </row>
    <row r="534" spans="1:10" x14ac:dyDescent="0.2">
      <c r="A534" s="9"/>
      <c r="B534" s="12"/>
      <c r="C534" s="9"/>
      <c r="D534" s="12"/>
      <c r="E534" s="12"/>
      <c r="F534" s="12"/>
      <c r="G534" s="12"/>
      <c r="H534" s="12"/>
      <c r="I534" s="9"/>
      <c r="J534" s="9"/>
    </row>
    <row r="535" spans="1:10" x14ac:dyDescent="0.2">
      <c r="A535" s="9"/>
      <c r="B535" s="12"/>
      <c r="C535" s="9"/>
      <c r="D535" s="12"/>
      <c r="E535" s="12"/>
      <c r="F535" s="12"/>
      <c r="G535" s="12"/>
      <c r="H535" s="12"/>
      <c r="I535" s="9"/>
      <c r="J535" s="9"/>
    </row>
    <row r="536" spans="1:10" x14ac:dyDescent="0.2">
      <c r="A536" s="9"/>
      <c r="B536" s="12"/>
      <c r="C536" s="9"/>
      <c r="D536" s="12"/>
      <c r="E536" s="12"/>
      <c r="F536" s="12"/>
      <c r="G536" s="12"/>
      <c r="H536" s="12"/>
      <c r="I536" s="9"/>
      <c r="J536" s="9"/>
    </row>
    <row r="537" spans="1:10" x14ac:dyDescent="0.2">
      <c r="A537" s="9"/>
      <c r="B537" s="12"/>
      <c r="C537" s="9"/>
      <c r="D537" s="12"/>
      <c r="E537" s="12"/>
      <c r="F537" s="12"/>
      <c r="G537" s="12"/>
      <c r="H537" s="12"/>
      <c r="I537" s="9"/>
      <c r="J537" s="9"/>
    </row>
    <row r="538" spans="1:10" x14ac:dyDescent="0.2">
      <c r="A538" s="9"/>
      <c r="B538" s="12"/>
      <c r="C538" s="9"/>
      <c r="D538" s="12"/>
      <c r="E538" s="12"/>
      <c r="F538" s="12"/>
      <c r="G538" s="12"/>
      <c r="H538" s="12"/>
      <c r="I538" s="9"/>
      <c r="J538" s="9"/>
    </row>
    <row r="539" spans="1:10" x14ac:dyDescent="0.2">
      <c r="A539" s="9"/>
      <c r="B539" s="12"/>
      <c r="C539" s="9"/>
      <c r="D539" s="12"/>
      <c r="E539" s="12"/>
      <c r="F539" s="12"/>
      <c r="G539" s="12"/>
      <c r="H539" s="12"/>
      <c r="I539" s="9"/>
      <c r="J539" s="9"/>
    </row>
    <row r="540" spans="1:10" x14ac:dyDescent="0.2">
      <c r="A540" s="9"/>
      <c r="B540" s="12"/>
      <c r="C540" s="9"/>
      <c r="D540" s="12"/>
      <c r="E540" s="12"/>
      <c r="F540" s="12"/>
      <c r="G540" s="12"/>
      <c r="H540" s="12"/>
      <c r="I540" s="9"/>
      <c r="J540" s="9"/>
    </row>
    <row r="541" spans="1:10" x14ac:dyDescent="0.2">
      <c r="A541" s="9"/>
      <c r="B541" s="12"/>
      <c r="C541" s="9"/>
      <c r="D541" s="12"/>
      <c r="E541" s="12"/>
      <c r="F541" s="12"/>
      <c r="G541" s="12"/>
      <c r="H541" s="12"/>
      <c r="I541" s="9"/>
      <c r="J541" s="9"/>
    </row>
    <row r="542" spans="1:10" x14ac:dyDescent="0.2">
      <c r="A542" s="9"/>
      <c r="B542" s="12"/>
      <c r="C542" s="9"/>
      <c r="D542" s="12"/>
      <c r="E542" s="12"/>
      <c r="F542" s="12"/>
      <c r="G542" s="12"/>
      <c r="H542" s="12"/>
      <c r="I542" s="9"/>
      <c r="J542" s="9"/>
    </row>
    <row r="543" spans="1:10" x14ac:dyDescent="0.2">
      <c r="A543" s="9"/>
      <c r="B543" s="12"/>
      <c r="C543" s="9"/>
      <c r="D543" s="12"/>
      <c r="E543" s="12"/>
      <c r="F543" s="12"/>
      <c r="G543" s="12"/>
      <c r="H543" s="12"/>
      <c r="I543" s="9"/>
      <c r="J543" s="9"/>
    </row>
    <row r="544" spans="1:10" x14ac:dyDescent="0.2">
      <c r="A544" s="9"/>
      <c r="B544" s="12"/>
      <c r="C544" s="9"/>
      <c r="D544" s="12"/>
      <c r="E544" s="12"/>
      <c r="F544" s="12"/>
      <c r="G544" s="12"/>
      <c r="H544" s="12"/>
      <c r="I544" s="9"/>
      <c r="J544" s="9"/>
    </row>
    <row r="545" spans="1:10" x14ac:dyDescent="0.2">
      <c r="A545" s="9"/>
      <c r="B545" s="12"/>
      <c r="C545" s="9"/>
      <c r="D545" s="12"/>
      <c r="E545" s="12"/>
      <c r="F545" s="12"/>
      <c r="G545" s="12"/>
      <c r="H545" s="12"/>
      <c r="I545" s="9"/>
      <c r="J545" s="9"/>
    </row>
    <row r="546" spans="1:10" x14ac:dyDescent="0.2">
      <c r="A546" s="9"/>
      <c r="B546" s="12"/>
      <c r="C546" s="9"/>
      <c r="D546" s="12"/>
      <c r="E546" s="12"/>
      <c r="F546" s="12"/>
      <c r="G546" s="12"/>
      <c r="H546" s="12"/>
      <c r="I546" s="9"/>
      <c r="J546" s="9"/>
    </row>
    <row r="547" spans="1:10" x14ac:dyDescent="0.2">
      <c r="A547" s="9"/>
      <c r="B547" s="12"/>
      <c r="C547" s="9"/>
      <c r="D547" s="12"/>
      <c r="E547" s="12"/>
      <c r="F547" s="12"/>
      <c r="G547" s="12"/>
      <c r="H547" s="12"/>
      <c r="I547" s="9"/>
      <c r="J547" s="9"/>
    </row>
    <row r="548" spans="1:10" x14ac:dyDescent="0.2">
      <c r="A548" s="9"/>
      <c r="B548" s="12"/>
      <c r="C548" s="9"/>
      <c r="D548" s="12"/>
      <c r="E548" s="12"/>
      <c r="F548" s="12"/>
      <c r="G548" s="12"/>
      <c r="H548" s="12"/>
      <c r="I548" s="9"/>
      <c r="J548" s="9"/>
    </row>
    <row r="549" spans="1:10" x14ac:dyDescent="0.2">
      <c r="A549" s="9"/>
      <c r="B549" s="12"/>
      <c r="C549" s="9"/>
      <c r="D549" s="12"/>
      <c r="E549" s="12"/>
      <c r="F549" s="12"/>
      <c r="G549" s="12"/>
      <c r="H549" s="12"/>
      <c r="I549" s="9"/>
      <c r="J549" s="9"/>
    </row>
    <row r="550" spans="1:10" x14ac:dyDescent="0.2">
      <c r="A550" s="9"/>
      <c r="B550" s="12"/>
      <c r="C550" s="9"/>
      <c r="D550" s="12"/>
      <c r="E550" s="12"/>
      <c r="F550" s="12"/>
      <c r="G550" s="12"/>
      <c r="H550" s="12"/>
      <c r="I550" s="9"/>
      <c r="J550" s="9"/>
    </row>
    <row r="551" spans="1:10" x14ac:dyDescent="0.2">
      <c r="A551" s="9"/>
      <c r="B551" s="12"/>
      <c r="C551" s="9"/>
      <c r="D551" s="12"/>
      <c r="E551" s="12"/>
      <c r="F551" s="12"/>
      <c r="G551" s="12"/>
      <c r="H551" s="12"/>
      <c r="I551" s="9"/>
      <c r="J551" s="9"/>
    </row>
    <row r="552" spans="1:10" x14ac:dyDescent="0.2">
      <c r="A552" s="9"/>
      <c r="B552" s="12"/>
      <c r="C552" s="9"/>
      <c r="D552" s="12"/>
      <c r="E552" s="12"/>
      <c r="F552" s="12"/>
      <c r="G552" s="12"/>
      <c r="H552" s="12"/>
      <c r="I552" s="9"/>
      <c r="J552" s="9"/>
    </row>
    <row r="553" spans="1:10" x14ac:dyDescent="0.2">
      <c r="A553" s="9"/>
      <c r="B553" s="12"/>
      <c r="C553" s="9"/>
      <c r="D553" s="12"/>
      <c r="E553" s="12"/>
      <c r="F553" s="12"/>
      <c r="G553" s="12"/>
      <c r="H553" s="12"/>
      <c r="I553" s="9"/>
      <c r="J553" s="9"/>
    </row>
    <row r="554" spans="1:10" x14ac:dyDescent="0.2">
      <c r="A554" s="9"/>
      <c r="B554" s="12"/>
      <c r="C554" s="9"/>
      <c r="D554" s="12"/>
      <c r="E554" s="12"/>
      <c r="F554" s="12"/>
      <c r="G554" s="12"/>
      <c r="H554" s="12"/>
      <c r="I554" s="9"/>
      <c r="J554" s="9"/>
    </row>
    <row r="555" spans="1:10" x14ac:dyDescent="0.2">
      <c r="A555" s="9"/>
      <c r="B555" s="12"/>
      <c r="C555" s="9"/>
      <c r="D555" s="12"/>
      <c r="E555" s="12"/>
      <c r="F555" s="12"/>
      <c r="G555" s="12"/>
      <c r="H555" s="12"/>
      <c r="I555" s="9"/>
      <c r="J555" s="9"/>
    </row>
    <row r="556" spans="1:10" x14ac:dyDescent="0.2">
      <c r="A556" s="9"/>
      <c r="B556" s="12"/>
      <c r="C556" s="9"/>
      <c r="D556" s="12"/>
      <c r="E556" s="12"/>
      <c r="F556" s="12"/>
      <c r="G556" s="12"/>
      <c r="H556" s="12"/>
      <c r="I556" s="9"/>
      <c r="J556" s="9"/>
    </row>
    <row r="557" spans="1:10" x14ac:dyDescent="0.2">
      <c r="A557" s="9"/>
      <c r="B557" s="12"/>
      <c r="C557" s="9"/>
      <c r="D557" s="12"/>
      <c r="E557" s="12"/>
      <c r="F557" s="12"/>
      <c r="G557" s="12"/>
      <c r="H557" s="12"/>
      <c r="I557" s="9"/>
      <c r="J557" s="9"/>
    </row>
    <row r="558" spans="1:10" x14ac:dyDescent="0.2">
      <c r="A558" s="9"/>
      <c r="B558" s="12"/>
      <c r="C558" s="9"/>
      <c r="D558" s="12"/>
      <c r="E558" s="12"/>
      <c r="F558" s="12"/>
      <c r="G558" s="12"/>
      <c r="H558" s="12"/>
      <c r="I558" s="9"/>
      <c r="J558" s="9"/>
    </row>
    <row r="559" spans="1:10" x14ac:dyDescent="0.2">
      <c r="A559" s="9"/>
      <c r="B559" s="12"/>
      <c r="C559" s="9"/>
      <c r="D559" s="12"/>
      <c r="E559" s="12"/>
      <c r="F559" s="12"/>
      <c r="G559" s="12"/>
      <c r="H559" s="12"/>
      <c r="I559" s="9"/>
      <c r="J559" s="9"/>
    </row>
    <row r="560" spans="1:10" x14ac:dyDescent="0.2">
      <c r="A560" s="9"/>
      <c r="B560" s="12"/>
      <c r="C560" s="9"/>
      <c r="D560" s="12"/>
      <c r="E560" s="12"/>
      <c r="F560" s="12"/>
      <c r="G560" s="12"/>
      <c r="H560" s="12"/>
      <c r="I560" s="9"/>
      <c r="J560" s="9"/>
    </row>
    <row r="561" spans="1:10" x14ac:dyDescent="0.2">
      <c r="A561" s="9"/>
      <c r="B561" s="12"/>
      <c r="C561" s="9"/>
      <c r="D561" s="12"/>
      <c r="E561" s="12"/>
      <c r="F561" s="12"/>
      <c r="G561" s="12"/>
      <c r="H561" s="12"/>
      <c r="I561" s="9"/>
      <c r="J561" s="9"/>
    </row>
    <row r="562" spans="1:10" x14ac:dyDescent="0.2">
      <c r="A562" s="9"/>
      <c r="B562" s="12"/>
      <c r="C562" s="9"/>
      <c r="D562" s="12"/>
      <c r="E562" s="12"/>
      <c r="F562" s="12"/>
      <c r="G562" s="12"/>
      <c r="H562" s="12"/>
      <c r="I562" s="9"/>
      <c r="J562" s="9"/>
    </row>
    <row r="563" spans="1:10" x14ac:dyDescent="0.2">
      <c r="A563" s="9"/>
      <c r="B563" s="12"/>
      <c r="C563" s="9"/>
      <c r="D563" s="12"/>
      <c r="E563" s="12"/>
      <c r="F563" s="12"/>
      <c r="G563" s="12"/>
      <c r="H563" s="12"/>
      <c r="I563" s="9"/>
      <c r="J563" s="9"/>
    </row>
    <row r="564" spans="1:10" x14ac:dyDescent="0.2">
      <c r="A564" s="9"/>
      <c r="B564" s="12"/>
      <c r="C564" s="9"/>
      <c r="D564" s="12"/>
      <c r="E564" s="12"/>
      <c r="F564" s="12"/>
      <c r="G564" s="12"/>
      <c r="H564" s="12"/>
      <c r="I564" s="9"/>
      <c r="J564" s="9"/>
    </row>
    <row r="565" spans="1:10" x14ac:dyDescent="0.2">
      <c r="A565" s="9"/>
      <c r="B565" s="12"/>
      <c r="C565" s="9"/>
      <c r="D565" s="12"/>
      <c r="E565" s="12"/>
      <c r="F565" s="12"/>
      <c r="G565" s="12"/>
      <c r="H565" s="12"/>
      <c r="I565" s="9"/>
      <c r="J565" s="9"/>
    </row>
    <row r="566" spans="1:10" x14ac:dyDescent="0.2">
      <c r="A566" s="9"/>
      <c r="B566" s="12"/>
      <c r="C566" s="9"/>
      <c r="D566" s="12"/>
      <c r="E566" s="12"/>
      <c r="F566" s="12"/>
      <c r="G566" s="12"/>
      <c r="H566" s="12"/>
      <c r="I566" s="9"/>
      <c r="J566" s="9"/>
    </row>
    <row r="567" spans="1:10" x14ac:dyDescent="0.2">
      <c r="A567" s="9"/>
      <c r="B567" s="12"/>
      <c r="C567" s="9"/>
      <c r="D567" s="12"/>
      <c r="E567" s="12"/>
      <c r="F567" s="12"/>
      <c r="G567" s="12"/>
      <c r="H567" s="12"/>
      <c r="I567" s="9"/>
      <c r="J567" s="9"/>
    </row>
    <row r="568" spans="1:10" x14ac:dyDescent="0.2">
      <c r="A568" s="9"/>
      <c r="B568" s="12"/>
      <c r="C568" s="9"/>
      <c r="D568" s="12"/>
      <c r="E568" s="12"/>
      <c r="F568" s="12"/>
      <c r="G568" s="12"/>
      <c r="H568" s="12"/>
      <c r="I568" s="9"/>
      <c r="J568" s="9"/>
    </row>
    <row r="569" spans="1:10" x14ac:dyDescent="0.2">
      <c r="A569" s="9"/>
      <c r="B569" s="12"/>
      <c r="C569" s="9"/>
      <c r="D569" s="12"/>
      <c r="E569" s="12"/>
      <c r="F569" s="12"/>
      <c r="G569" s="12"/>
      <c r="H569" s="12"/>
      <c r="I569" s="9"/>
      <c r="J569" s="9"/>
    </row>
    <row r="570" spans="1:10" x14ac:dyDescent="0.2">
      <c r="A570" s="9"/>
      <c r="B570" s="12"/>
      <c r="C570" s="9"/>
      <c r="D570" s="12"/>
      <c r="E570" s="12"/>
      <c r="F570" s="12"/>
      <c r="G570" s="12"/>
      <c r="H570" s="12"/>
      <c r="I570" s="9"/>
      <c r="J570" s="9"/>
    </row>
    <row r="571" spans="1:10" x14ac:dyDescent="0.2">
      <c r="A571" s="9"/>
      <c r="B571" s="12"/>
      <c r="C571" s="9"/>
      <c r="D571" s="12"/>
      <c r="E571" s="12"/>
      <c r="F571" s="12"/>
      <c r="G571" s="12"/>
      <c r="H571" s="12"/>
      <c r="I571" s="9"/>
      <c r="J571" s="9"/>
    </row>
    <row r="572" spans="1:10" x14ac:dyDescent="0.2">
      <c r="A572" s="9"/>
      <c r="B572" s="12"/>
      <c r="C572" s="9"/>
      <c r="D572" s="12"/>
      <c r="E572" s="12"/>
      <c r="F572" s="12"/>
      <c r="G572" s="12"/>
      <c r="H572" s="12"/>
      <c r="I572" s="9"/>
      <c r="J572" s="9"/>
    </row>
    <row r="573" spans="1:10" x14ac:dyDescent="0.2">
      <c r="A573" s="9"/>
      <c r="B573" s="12"/>
      <c r="C573" s="9"/>
      <c r="D573" s="12"/>
      <c r="E573" s="12"/>
      <c r="F573" s="12"/>
      <c r="G573" s="12"/>
      <c r="H573" s="12"/>
      <c r="I573" s="9"/>
      <c r="J573" s="9"/>
    </row>
    <row r="574" spans="1:10" x14ac:dyDescent="0.2">
      <c r="A574" s="9"/>
      <c r="B574" s="12"/>
      <c r="C574" s="9"/>
      <c r="D574" s="12"/>
      <c r="E574" s="12"/>
      <c r="F574" s="12"/>
      <c r="G574" s="12"/>
      <c r="H574" s="12"/>
      <c r="I574" s="9"/>
      <c r="J574" s="9"/>
    </row>
    <row r="575" spans="1:10" x14ac:dyDescent="0.2">
      <c r="A575" s="9"/>
      <c r="B575" s="12"/>
      <c r="C575" s="9"/>
      <c r="D575" s="12"/>
      <c r="E575" s="12"/>
      <c r="F575" s="12"/>
      <c r="G575" s="12"/>
      <c r="H575" s="12"/>
      <c r="I575" s="9"/>
      <c r="J575" s="9"/>
    </row>
    <row r="576" spans="1:10" x14ac:dyDescent="0.2">
      <c r="A576" s="9"/>
      <c r="B576" s="12"/>
      <c r="C576" s="9"/>
      <c r="D576" s="12"/>
      <c r="E576" s="12"/>
      <c r="F576" s="12"/>
      <c r="G576" s="12"/>
      <c r="H576" s="12"/>
      <c r="I576" s="9"/>
      <c r="J576" s="9"/>
    </row>
    <row r="577" spans="1:10" x14ac:dyDescent="0.2">
      <c r="A577" s="9"/>
      <c r="B577" s="12"/>
      <c r="C577" s="9"/>
      <c r="D577" s="12"/>
      <c r="E577" s="12"/>
      <c r="F577" s="12"/>
      <c r="G577" s="12"/>
      <c r="H577" s="12"/>
      <c r="I577" s="9"/>
      <c r="J577" s="9"/>
    </row>
    <row r="578" spans="1:10" x14ac:dyDescent="0.2">
      <c r="A578" s="9"/>
      <c r="B578" s="12"/>
      <c r="C578" s="9"/>
      <c r="D578" s="12"/>
      <c r="E578" s="12"/>
      <c r="F578" s="12"/>
      <c r="G578" s="12"/>
      <c r="H578" s="12"/>
      <c r="I578" s="9"/>
      <c r="J578" s="9"/>
    </row>
    <row r="579" spans="1:10" x14ac:dyDescent="0.2">
      <c r="A579" s="9"/>
      <c r="B579" s="12"/>
      <c r="C579" s="9"/>
      <c r="D579" s="12"/>
      <c r="E579" s="12"/>
      <c r="F579" s="12"/>
      <c r="G579" s="12"/>
      <c r="H579" s="12"/>
      <c r="I579" s="9"/>
      <c r="J579" s="9"/>
    </row>
    <row r="580" spans="1:10" x14ac:dyDescent="0.2">
      <c r="A580" s="9"/>
      <c r="B580" s="12"/>
      <c r="C580" s="9"/>
      <c r="D580" s="12"/>
      <c r="E580" s="12"/>
      <c r="F580" s="12"/>
      <c r="G580" s="12"/>
      <c r="H580" s="12"/>
      <c r="I580" s="9"/>
      <c r="J580" s="9"/>
    </row>
    <row r="581" spans="1:10" x14ac:dyDescent="0.2">
      <c r="A581" s="9"/>
      <c r="B581" s="12"/>
      <c r="C581" s="9"/>
      <c r="D581" s="12"/>
      <c r="E581" s="12"/>
      <c r="F581" s="12"/>
      <c r="G581" s="12"/>
      <c r="H581" s="12"/>
      <c r="I581" s="9"/>
      <c r="J581" s="9"/>
    </row>
    <row r="582" spans="1:10" x14ac:dyDescent="0.2">
      <c r="A582" s="9"/>
      <c r="B582" s="12"/>
      <c r="C582" s="9"/>
      <c r="D582" s="12"/>
      <c r="E582" s="12"/>
      <c r="F582" s="12"/>
      <c r="G582" s="12"/>
      <c r="H582" s="12"/>
      <c r="I582" s="9"/>
      <c r="J582" s="9"/>
    </row>
    <row r="583" spans="1:10" x14ac:dyDescent="0.2">
      <c r="A583" s="9"/>
      <c r="B583" s="12"/>
      <c r="C583" s="9"/>
      <c r="D583" s="12"/>
      <c r="E583" s="12"/>
      <c r="F583" s="12"/>
      <c r="G583" s="12"/>
      <c r="H583" s="12"/>
      <c r="I583" s="9"/>
      <c r="J583" s="9"/>
    </row>
    <row r="584" spans="1:10" x14ac:dyDescent="0.2">
      <c r="A584" s="9"/>
      <c r="B584" s="12"/>
      <c r="C584" s="9"/>
      <c r="D584" s="12"/>
      <c r="E584" s="12"/>
      <c r="F584" s="12"/>
      <c r="G584" s="12"/>
      <c r="H584" s="12"/>
      <c r="I584" s="9"/>
      <c r="J584" s="9"/>
    </row>
    <row r="585" spans="1:10" x14ac:dyDescent="0.2">
      <c r="A585" s="9"/>
      <c r="B585" s="12"/>
      <c r="C585" s="9"/>
      <c r="D585" s="12"/>
      <c r="E585" s="12"/>
      <c r="F585" s="12"/>
      <c r="G585" s="12"/>
      <c r="H585" s="12"/>
      <c r="I585" s="9"/>
      <c r="J585" s="9"/>
    </row>
    <row r="586" spans="1:10" x14ac:dyDescent="0.2">
      <c r="A586" s="9"/>
      <c r="B586" s="12"/>
      <c r="C586" s="9"/>
      <c r="D586" s="12"/>
      <c r="E586" s="12"/>
      <c r="F586" s="12"/>
      <c r="G586" s="12"/>
      <c r="H586" s="12"/>
      <c r="I586" s="9"/>
      <c r="J586" s="9"/>
    </row>
    <row r="587" spans="1:10" x14ac:dyDescent="0.2">
      <c r="A587" s="9"/>
      <c r="B587" s="12"/>
      <c r="C587" s="9"/>
      <c r="D587" s="12"/>
      <c r="E587" s="12"/>
      <c r="F587" s="12"/>
      <c r="G587" s="12"/>
      <c r="H587" s="12"/>
      <c r="I587" s="9"/>
      <c r="J587" s="9"/>
    </row>
    <row r="588" spans="1:10" x14ac:dyDescent="0.2">
      <c r="A588" s="9"/>
      <c r="B588" s="12"/>
      <c r="C588" s="9"/>
      <c r="D588" s="12"/>
      <c r="E588" s="12"/>
      <c r="F588" s="12"/>
      <c r="G588" s="12"/>
      <c r="H588" s="12"/>
      <c r="I588" s="9"/>
      <c r="J588" s="9"/>
    </row>
    <row r="589" spans="1:10" x14ac:dyDescent="0.2">
      <c r="A589" s="9"/>
      <c r="B589" s="12"/>
      <c r="C589" s="9"/>
      <c r="D589" s="12"/>
      <c r="E589" s="12"/>
      <c r="F589" s="12"/>
      <c r="G589" s="12"/>
      <c r="H589" s="12"/>
      <c r="I589" s="9"/>
      <c r="J589" s="9"/>
    </row>
    <row r="590" spans="1:10" x14ac:dyDescent="0.2">
      <c r="A590" s="9"/>
      <c r="B590" s="12"/>
      <c r="C590" s="9"/>
      <c r="D590" s="12"/>
      <c r="E590" s="12"/>
      <c r="F590" s="12"/>
      <c r="G590" s="12"/>
      <c r="H590" s="12"/>
      <c r="I590" s="9"/>
      <c r="J590" s="9"/>
    </row>
    <row r="591" spans="1:10" x14ac:dyDescent="0.2">
      <c r="A591" s="9"/>
      <c r="B591" s="12"/>
      <c r="C591" s="9"/>
      <c r="D591" s="12"/>
      <c r="E591" s="12"/>
      <c r="F591" s="12"/>
      <c r="G591" s="12"/>
      <c r="H591" s="12"/>
      <c r="I591" s="9"/>
      <c r="J591" s="9"/>
    </row>
    <row r="592" spans="1:10" x14ac:dyDescent="0.2">
      <c r="A592" s="9"/>
      <c r="B592" s="12"/>
      <c r="C592" s="9"/>
      <c r="D592" s="12"/>
      <c r="E592" s="12"/>
      <c r="F592" s="12"/>
      <c r="G592" s="12"/>
      <c r="H592" s="12"/>
      <c r="I592" s="9"/>
      <c r="J592" s="9"/>
    </row>
    <row r="593" spans="1:10" x14ac:dyDescent="0.2">
      <c r="A593" s="9"/>
      <c r="B593" s="12"/>
      <c r="C593" s="9"/>
      <c r="D593" s="12"/>
      <c r="E593" s="12"/>
      <c r="F593" s="12"/>
      <c r="G593" s="12"/>
      <c r="H593" s="12"/>
      <c r="I593" s="9"/>
      <c r="J593" s="9"/>
    </row>
    <row r="594" spans="1:10" x14ac:dyDescent="0.2">
      <c r="A594" s="9"/>
      <c r="B594" s="12"/>
      <c r="C594" s="9"/>
      <c r="D594" s="12"/>
      <c r="E594" s="12"/>
      <c r="F594" s="12"/>
      <c r="G594" s="12"/>
      <c r="H594" s="12"/>
      <c r="I594" s="9"/>
      <c r="J594" s="9"/>
    </row>
    <row r="595" spans="1:10" x14ac:dyDescent="0.2">
      <c r="A595" s="9"/>
      <c r="B595" s="12"/>
      <c r="C595" s="9"/>
      <c r="D595" s="12"/>
      <c r="E595" s="12"/>
      <c r="F595" s="12"/>
      <c r="G595" s="12"/>
      <c r="H595" s="12"/>
      <c r="I595" s="9"/>
      <c r="J595" s="9"/>
    </row>
    <row r="596" spans="1:10" x14ac:dyDescent="0.2">
      <c r="A596" s="9"/>
      <c r="B596" s="12"/>
      <c r="C596" s="9"/>
      <c r="D596" s="12"/>
      <c r="E596" s="12"/>
      <c r="F596" s="12"/>
      <c r="G596" s="12"/>
      <c r="H596" s="12"/>
      <c r="I596" s="9"/>
      <c r="J596" s="9"/>
    </row>
    <row r="597" spans="1:10" x14ac:dyDescent="0.2">
      <c r="A597" s="9"/>
      <c r="B597" s="12"/>
      <c r="C597" s="9"/>
      <c r="D597" s="12"/>
      <c r="E597" s="12"/>
      <c r="F597" s="12"/>
      <c r="G597" s="12"/>
      <c r="H597" s="12"/>
      <c r="I597" s="9"/>
      <c r="J597" s="9"/>
    </row>
    <row r="598" spans="1:10" x14ac:dyDescent="0.2">
      <c r="A598" s="9"/>
      <c r="B598" s="12"/>
      <c r="C598" s="9"/>
      <c r="D598" s="12"/>
      <c r="E598" s="12"/>
      <c r="F598" s="12"/>
      <c r="G598" s="12"/>
      <c r="H598" s="12"/>
      <c r="I598" s="9"/>
      <c r="J598" s="9"/>
    </row>
    <row r="599" spans="1:10" x14ac:dyDescent="0.2">
      <c r="A599" s="9"/>
      <c r="B599" s="12"/>
      <c r="C599" s="9"/>
      <c r="D599" s="12"/>
      <c r="E599" s="12"/>
      <c r="F599" s="12"/>
      <c r="G599" s="12"/>
      <c r="H599" s="12"/>
      <c r="I599" s="9"/>
      <c r="J599" s="9"/>
    </row>
    <row r="600" spans="1:10" x14ac:dyDescent="0.2">
      <c r="A600" s="9"/>
      <c r="B600" s="12"/>
      <c r="C600" s="9"/>
      <c r="D600" s="12"/>
      <c r="E600" s="12"/>
      <c r="F600" s="12"/>
      <c r="G600" s="12"/>
      <c r="H600" s="12"/>
      <c r="I600" s="9"/>
      <c r="J600" s="9"/>
    </row>
    <row r="601" spans="1:10" x14ac:dyDescent="0.2">
      <c r="A601" s="9"/>
      <c r="B601" s="12"/>
      <c r="C601" s="9"/>
      <c r="D601" s="12"/>
      <c r="E601" s="12"/>
      <c r="F601" s="12"/>
      <c r="G601" s="12"/>
      <c r="H601" s="12"/>
      <c r="I601" s="9"/>
      <c r="J601" s="9"/>
    </row>
    <row r="602" spans="1:10" x14ac:dyDescent="0.2">
      <c r="A602" s="9"/>
      <c r="B602" s="12"/>
      <c r="C602" s="9"/>
      <c r="D602" s="12"/>
      <c r="E602" s="12"/>
      <c r="F602" s="12"/>
      <c r="G602" s="12"/>
      <c r="H602" s="12"/>
      <c r="I602" s="9"/>
      <c r="J602" s="9"/>
    </row>
    <row r="603" spans="1:10" x14ac:dyDescent="0.2">
      <c r="A603" s="9"/>
      <c r="B603" s="12"/>
      <c r="C603" s="9"/>
      <c r="D603" s="12"/>
      <c r="E603" s="12"/>
      <c r="F603" s="12"/>
      <c r="G603" s="12"/>
      <c r="H603" s="12"/>
      <c r="I603" s="9"/>
      <c r="J603" s="9"/>
    </row>
    <row r="604" spans="1:10" x14ac:dyDescent="0.2">
      <c r="A604" s="9"/>
      <c r="B604" s="12"/>
      <c r="C604" s="9"/>
      <c r="D604" s="12"/>
      <c r="E604" s="12"/>
      <c r="F604" s="12"/>
      <c r="G604" s="12"/>
      <c r="H604" s="12"/>
      <c r="I604" s="9"/>
      <c r="J604" s="9"/>
    </row>
    <row r="605" spans="1:10" x14ac:dyDescent="0.2">
      <c r="A605" s="9"/>
      <c r="B605" s="12"/>
      <c r="C605" s="9"/>
      <c r="D605" s="12"/>
      <c r="E605" s="12"/>
      <c r="F605" s="12"/>
      <c r="G605" s="12"/>
      <c r="H605" s="12"/>
      <c r="I605" s="9"/>
      <c r="J605" s="9"/>
    </row>
    <row r="606" spans="1:10" x14ac:dyDescent="0.2">
      <c r="A606" s="9"/>
      <c r="B606" s="12"/>
      <c r="C606" s="9"/>
      <c r="D606" s="12"/>
      <c r="E606" s="12"/>
      <c r="F606" s="12"/>
      <c r="G606" s="12"/>
      <c r="H606" s="12"/>
      <c r="I606" s="9"/>
      <c r="J606" s="9"/>
    </row>
    <row r="607" spans="1:10" x14ac:dyDescent="0.2">
      <c r="A607" s="9"/>
      <c r="B607" s="12"/>
      <c r="C607" s="9"/>
      <c r="D607" s="12"/>
      <c r="E607" s="12"/>
      <c r="F607" s="12"/>
      <c r="G607" s="12"/>
      <c r="H607" s="12"/>
      <c r="I607" s="9"/>
      <c r="J607" s="9"/>
    </row>
    <row r="608" spans="1:10" x14ac:dyDescent="0.2">
      <c r="A608" s="9"/>
      <c r="B608" s="12"/>
      <c r="C608" s="9"/>
      <c r="D608" s="12"/>
      <c r="E608" s="12"/>
      <c r="F608" s="12"/>
      <c r="G608" s="12"/>
      <c r="H608" s="12"/>
      <c r="I608" s="9"/>
      <c r="J608" s="9"/>
    </row>
    <row r="609" spans="1:10" x14ac:dyDescent="0.2">
      <c r="A609" s="9"/>
      <c r="B609" s="12"/>
      <c r="C609" s="9"/>
      <c r="D609" s="12"/>
      <c r="E609" s="12"/>
      <c r="F609" s="12"/>
      <c r="G609" s="12"/>
      <c r="H609" s="12"/>
      <c r="I609" s="9"/>
      <c r="J609" s="9"/>
    </row>
    <row r="610" spans="1:10" x14ac:dyDescent="0.2">
      <c r="A610" s="9"/>
      <c r="B610" s="12"/>
      <c r="C610" s="9"/>
      <c r="D610" s="12"/>
      <c r="E610" s="12"/>
      <c r="F610" s="12"/>
      <c r="G610" s="12"/>
      <c r="H610" s="12"/>
      <c r="I610" s="9"/>
      <c r="J610" s="9"/>
    </row>
    <row r="611" spans="1:10" x14ac:dyDescent="0.2">
      <c r="A611" s="9"/>
      <c r="B611" s="12"/>
      <c r="C611" s="9"/>
      <c r="D611" s="12"/>
      <c r="E611" s="12"/>
      <c r="F611" s="12"/>
      <c r="G611" s="12"/>
      <c r="H611" s="12"/>
      <c r="I611" s="9"/>
      <c r="J611" s="9"/>
    </row>
    <row r="612" spans="1:10" x14ac:dyDescent="0.2">
      <c r="A612" s="9"/>
      <c r="B612" s="12"/>
      <c r="C612" s="9"/>
      <c r="D612" s="12"/>
      <c r="E612" s="12"/>
      <c r="F612" s="12"/>
      <c r="G612" s="12"/>
      <c r="H612" s="12"/>
      <c r="I612" s="9"/>
      <c r="J612" s="9"/>
    </row>
    <row r="613" spans="1:10" x14ac:dyDescent="0.2">
      <c r="A613" s="9"/>
      <c r="B613" s="12"/>
      <c r="C613" s="9"/>
      <c r="D613" s="12"/>
      <c r="E613" s="12"/>
      <c r="F613" s="12"/>
      <c r="G613" s="12"/>
      <c r="H613" s="12"/>
      <c r="I613" s="9"/>
      <c r="J613" s="9"/>
    </row>
    <row r="614" spans="1:10" x14ac:dyDescent="0.2">
      <c r="A614" s="9"/>
      <c r="B614" s="12"/>
      <c r="C614" s="9"/>
      <c r="D614" s="12"/>
      <c r="E614" s="12"/>
      <c r="F614" s="12"/>
      <c r="G614" s="12"/>
      <c r="H614" s="12"/>
      <c r="I614" s="9"/>
      <c r="J614" s="9"/>
    </row>
    <row r="615" spans="1:10" x14ac:dyDescent="0.2">
      <c r="A615" s="9"/>
      <c r="B615" s="12"/>
      <c r="C615" s="9"/>
      <c r="D615" s="12"/>
      <c r="E615" s="12"/>
      <c r="F615" s="12"/>
      <c r="G615" s="12"/>
      <c r="H615" s="12"/>
      <c r="I615" s="9"/>
      <c r="J615" s="9"/>
    </row>
    <row r="616" spans="1:10" x14ac:dyDescent="0.2">
      <c r="A616" s="9"/>
      <c r="B616" s="12"/>
      <c r="C616" s="9"/>
      <c r="D616" s="12"/>
      <c r="E616" s="12"/>
      <c r="F616" s="12"/>
      <c r="G616" s="12"/>
      <c r="H616" s="12"/>
      <c r="I616" s="9"/>
      <c r="J616" s="9"/>
    </row>
    <row r="617" spans="1:10" x14ac:dyDescent="0.2">
      <c r="A617" s="9"/>
      <c r="B617" s="12"/>
      <c r="C617" s="9"/>
      <c r="D617" s="12"/>
      <c r="E617" s="12"/>
      <c r="F617" s="12"/>
      <c r="G617" s="12"/>
      <c r="H617" s="12"/>
      <c r="I617" s="9"/>
      <c r="J617" s="9"/>
    </row>
    <row r="618" spans="1:10" x14ac:dyDescent="0.2">
      <c r="A618" s="9"/>
      <c r="B618" s="12"/>
      <c r="C618" s="9"/>
      <c r="D618" s="12"/>
      <c r="E618" s="12"/>
      <c r="F618" s="12"/>
      <c r="G618" s="12"/>
      <c r="H618" s="12"/>
      <c r="I618" s="9"/>
      <c r="J618" s="9"/>
    </row>
    <row r="619" spans="1:10" x14ac:dyDescent="0.2">
      <c r="A619" s="9"/>
      <c r="B619" s="12"/>
      <c r="C619" s="9"/>
      <c r="D619" s="12"/>
      <c r="E619" s="12"/>
      <c r="F619" s="12"/>
      <c r="G619" s="12"/>
      <c r="H619" s="12"/>
      <c r="I619" s="9"/>
      <c r="J619" s="9"/>
    </row>
    <row r="620" spans="1:10" x14ac:dyDescent="0.2">
      <c r="A620" s="9"/>
      <c r="B620" s="12"/>
      <c r="C620" s="9"/>
      <c r="D620" s="12"/>
      <c r="E620" s="12"/>
      <c r="F620" s="12"/>
      <c r="G620" s="12"/>
      <c r="H620" s="12"/>
      <c r="I620" s="9"/>
      <c r="J620" s="9"/>
    </row>
    <row r="621" spans="1:10" x14ac:dyDescent="0.2">
      <c r="A621" s="9"/>
      <c r="B621" s="12"/>
      <c r="C621" s="9"/>
      <c r="D621" s="12"/>
      <c r="E621" s="12"/>
      <c r="F621" s="12"/>
      <c r="G621" s="12"/>
      <c r="H621" s="12"/>
      <c r="I621" s="9"/>
      <c r="J621" s="9"/>
    </row>
    <row r="622" spans="1:10" x14ac:dyDescent="0.2">
      <c r="A622" s="9"/>
      <c r="B622" s="12"/>
      <c r="C622" s="9"/>
      <c r="D622" s="12"/>
      <c r="E622" s="12"/>
      <c r="F622" s="12"/>
      <c r="G622" s="12"/>
      <c r="H622" s="12"/>
      <c r="I622" s="9"/>
      <c r="J622" s="9"/>
    </row>
    <row r="623" spans="1:10" x14ac:dyDescent="0.2">
      <c r="A623" s="9"/>
      <c r="B623" s="12"/>
      <c r="C623" s="9"/>
      <c r="D623" s="12"/>
      <c r="E623" s="12"/>
      <c r="F623" s="12"/>
      <c r="G623" s="12"/>
      <c r="H623" s="12"/>
      <c r="I623" s="9"/>
      <c r="J623" s="9"/>
    </row>
    <row r="624" spans="1:10" x14ac:dyDescent="0.2">
      <c r="A624" s="9"/>
      <c r="B624" s="12"/>
      <c r="C624" s="9"/>
      <c r="D624" s="12"/>
      <c r="E624" s="12"/>
      <c r="F624" s="12"/>
      <c r="G624" s="12"/>
      <c r="H624" s="12"/>
      <c r="I624" s="9"/>
      <c r="J624" s="9"/>
    </row>
    <row r="625" spans="1:10" x14ac:dyDescent="0.2">
      <c r="A625" s="9"/>
      <c r="B625" s="12"/>
      <c r="C625" s="9"/>
      <c r="D625" s="12"/>
      <c r="E625" s="12"/>
      <c r="F625" s="12"/>
      <c r="G625" s="12"/>
      <c r="H625" s="12"/>
      <c r="I625" s="9"/>
      <c r="J625" s="9"/>
    </row>
    <row r="626" spans="1:10" x14ac:dyDescent="0.2">
      <c r="A626" s="9"/>
      <c r="B626" s="12"/>
      <c r="C626" s="9"/>
      <c r="D626" s="12"/>
      <c r="E626" s="12"/>
      <c r="F626" s="12"/>
      <c r="G626" s="12"/>
      <c r="H626" s="12"/>
      <c r="I626" s="9"/>
      <c r="J626" s="9"/>
    </row>
    <row r="627" spans="1:10" x14ac:dyDescent="0.2">
      <c r="A627" s="9"/>
      <c r="B627" s="12"/>
      <c r="C627" s="9"/>
      <c r="D627" s="12"/>
      <c r="E627" s="12"/>
      <c r="F627" s="12"/>
      <c r="G627" s="12"/>
      <c r="H627" s="12"/>
      <c r="I627" s="9"/>
      <c r="J627" s="9"/>
    </row>
    <row r="628" spans="1:10" x14ac:dyDescent="0.2">
      <c r="A628" s="9"/>
      <c r="B628" s="12"/>
      <c r="C628" s="9"/>
      <c r="D628" s="12"/>
      <c r="E628" s="12"/>
      <c r="F628" s="12"/>
      <c r="G628" s="12"/>
      <c r="H628" s="12"/>
      <c r="I628" s="9"/>
      <c r="J628" s="9"/>
    </row>
    <row r="629" spans="1:10" x14ac:dyDescent="0.2">
      <c r="A629" s="9"/>
      <c r="B629" s="12"/>
      <c r="C629" s="9"/>
      <c r="D629" s="12"/>
      <c r="E629" s="12"/>
      <c r="F629" s="12"/>
      <c r="G629" s="12"/>
      <c r="H629" s="12"/>
      <c r="I629" s="9"/>
      <c r="J629" s="9"/>
    </row>
    <row r="630" spans="1:10" x14ac:dyDescent="0.2">
      <c r="A630" s="9"/>
      <c r="B630" s="12"/>
      <c r="C630" s="9"/>
      <c r="D630" s="12"/>
      <c r="E630" s="12"/>
      <c r="F630" s="12"/>
      <c r="G630" s="12"/>
      <c r="H630" s="12"/>
      <c r="I630" s="9"/>
      <c r="J630" s="9"/>
    </row>
    <row r="631" spans="1:10" x14ac:dyDescent="0.2">
      <c r="A631" s="9"/>
      <c r="B631" s="12"/>
      <c r="C631" s="9"/>
      <c r="D631" s="12"/>
      <c r="E631" s="12"/>
      <c r="F631" s="12"/>
      <c r="G631" s="12"/>
      <c r="H631" s="12"/>
      <c r="I631" s="9"/>
      <c r="J631" s="9"/>
    </row>
    <row r="632" spans="1:10" x14ac:dyDescent="0.2">
      <c r="A632" s="9"/>
      <c r="B632" s="12"/>
      <c r="C632" s="9"/>
      <c r="D632" s="12"/>
      <c r="E632" s="12"/>
      <c r="F632" s="12"/>
      <c r="G632" s="12"/>
      <c r="H632" s="12"/>
      <c r="I632" s="9"/>
      <c r="J632" s="9"/>
    </row>
    <row r="633" spans="1:10" x14ac:dyDescent="0.2">
      <c r="A633" s="9"/>
      <c r="B633" s="12"/>
      <c r="C633" s="9"/>
      <c r="D633" s="12"/>
      <c r="E633" s="12"/>
      <c r="F633" s="12"/>
      <c r="G633" s="12"/>
      <c r="H633" s="12"/>
      <c r="I633" s="9"/>
      <c r="J633" s="9"/>
    </row>
    <row r="634" spans="1:10" x14ac:dyDescent="0.2">
      <c r="A634" s="9"/>
      <c r="B634" s="12"/>
      <c r="C634" s="9"/>
      <c r="D634" s="12"/>
      <c r="E634" s="12"/>
      <c r="F634" s="12"/>
      <c r="G634" s="12"/>
      <c r="H634" s="12"/>
      <c r="I634" s="9"/>
      <c r="J634" s="9"/>
    </row>
    <row r="635" spans="1:10" x14ac:dyDescent="0.2">
      <c r="A635" s="9"/>
      <c r="B635" s="12"/>
      <c r="C635" s="9"/>
      <c r="D635" s="12"/>
      <c r="E635" s="12"/>
      <c r="F635" s="12"/>
      <c r="G635" s="12"/>
      <c r="H635" s="12"/>
      <c r="I635" s="9"/>
      <c r="J635" s="9"/>
    </row>
    <row r="636" spans="1:10" x14ac:dyDescent="0.2">
      <c r="A636" s="9"/>
      <c r="B636" s="12"/>
      <c r="C636" s="9"/>
      <c r="D636" s="12"/>
      <c r="E636" s="12"/>
      <c r="F636" s="12"/>
      <c r="G636" s="12"/>
      <c r="H636" s="12"/>
      <c r="I636" s="9"/>
      <c r="J636" s="9"/>
    </row>
    <row r="637" spans="1:10" x14ac:dyDescent="0.2">
      <c r="A637" s="9"/>
      <c r="B637" s="12"/>
      <c r="C637" s="9"/>
      <c r="D637" s="12"/>
      <c r="E637" s="12"/>
      <c r="F637" s="12"/>
      <c r="G637" s="12"/>
      <c r="H637" s="12"/>
      <c r="I637" s="9"/>
      <c r="J637" s="9"/>
    </row>
    <row r="638" spans="1:10" x14ac:dyDescent="0.2">
      <c r="A638" s="9"/>
      <c r="B638" s="12"/>
      <c r="C638" s="9"/>
      <c r="D638" s="12"/>
      <c r="E638" s="12"/>
      <c r="F638" s="12"/>
      <c r="G638" s="12"/>
      <c r="H638" s="12"/>
      <c r="I638" s="9"/>
      <c r="J638" s="9"/>
    </row>
    <row r="639" spans="1:10" x14ac:dyDescent="0.2">
      <c r="A639" s="9"/>
      <c r="B639" s="12"/>
      <c r="C639" s="9"/>
      <c r="D639" s="12"/>
      <c r="E639" s="12"/>
      <c r="F639" s="12"/>
      <c r="G639" s="12"/>
      <c r="H639" s="12"/>
      <c r="I639" s="9"/>
      <c r="J639" s="9"/>
    </row>
    <row r="640" spans="1:10" x14ac:dyDescent="0.2">
      <c r="A640" s="9"/>
      <c r="B640" s="12"/>
      <c r="C640" s="9"/>
      <c r="D640" s="12"/>
      <c r="E640" s="12"/>
      <c r="F640" s="12"/>
      <c r="G640" s="12"/>
      <c r="H640" s="12"/>
      <c r="I640" s="9"/>
      <c r="J640" s="9"/>
    </row>
    <row r="641" spans="1:10" x14ac:dyDescent="0.2">
      <c r="A641" s="9"/>
      <c r="B641" s="12"/>
      <c r="C641" s="9"/>
      <c r="D641" s="12"/>
      <c r="E641" s="12"/>
      <c r="F641" s="12"/>
      <c r="G641" s="12"/>
      <c r="H641" s="12"/>
      <c r="I641" s="9"/>
      <c r="J641" s="9"/>
    </row>
    <row r="642" spans="1:10" x14ac:dyDescent="0.2">
      <c r="A642" s="9"/>
      <c r="B642" s="12"/>
      <c r="C642" s="9"/>
      <c r="D642" s="12"/>
      <c r="E642" s="12"/>
      <c r="F642" s="12"/>
      <c r="G642" s="12"/>
      <c r="H642" s="12"/>
      <c r="I642" s="9"/>
      <c r="J642" s="9"/>
    </row>
    <row r="643" spans="1:10" x14ac:dyDescent="0.2">
      <c r="A643" s="9"/>
      <c r="B643" s="12"/>
      <c r="C643" s="9"/>
      <c r="D643" s="12"/>
      <c r="E643" s="12"/>
      <c r="F643" s="12"/>
      <c r="G643" s="12"/>
      <c r="H643" s="12"/>
      <c r="I643" s="9"/>
      <c r="J643" s="9"/>
    </row>
    <row r="644" spans="1:10" x14ac:dyDescent="0.2">
      <c r="A644" s="9"/>
      <c r="B644" s="12"/>
      <c r="C644" s="9"/>
      <c r="D644" s="12"/>
      <c r="E644" s="12"/>
      <c r="F644" s="12"/>
      <c r="G644" s="12"/>
      <c r="H644" s="12"/>
      <c r="I644" s="9"/>
      <c r="J644" s="9"/>
    </row>
    <row r="645" spans="1:10" x14ac:dyDescent="0.2">
      <c r="A645" s="9"/>
      <c r="B645" s="12"/>
      <c r="C645" s="9"/>
      <c r="D645" s="12"/>
      <c r="E645" s="12"/>
      <c r="F645" s="12"/>
      <c r="G645" s="12"/>
      <c r="H645" s="12"/>
      <c r="I645" s="9"/>
      <c r="J645" s="9"/>
    </row>
    <row r="646" spans="1:10" x14ac:dyDescent="0.2">
      <c r="A646" s="9"/>
      <c r="B646" s="12"/>
      <c r="C646" s="9"/>
      <c r="D646" s="12"/>
      <c r="E646" s="12"/>
      <c r="F646" s="12"/>
      <c r="G646" s="12"/>
      <c r="H646" s="12"/>
      <c r="I646" s="9"/>
      <c r="J646" s="9"/>
    </row>
    <row r="647" spans="1:10" x14ac:dyDescent="0.2">
      <c r="A647" s="9"/>
      <c r="B647" s="12"/>
      <c r="C647" s="9"/>
      <c r="D647" s="12"/>
      <c r="E647" s="12"/>
      <c r="F647" s="12"/>
      <c r="G647" s="12"/>
      <c r="H647" s="12"/>
      <c r="I647" s="9"/>
      <c r="J647" s="9"/>
    </row>
    <row r="648" spans="1:10" x14ac:dyDescent="0.2">
      <c r="A648" s="9"/>
      <c r="B648" s="12"/>
      <c r="C648" s="9"/>
      <c r="D648" s="12"/>
      <c r="E648" s="12"/>
      <c r="F648" s="12"/>
      <c r="G648" s="12"/>
      <c r="H648" s="12"/>
      <c r="I648" s="9"/>
      <c r="J648" s="9"/>
    </row>
    <row r="649" spans="1:10" x14ac:dyDescent="0.2">
      <c r="A649" s="9"/>
      <c r="B649" s="12"/>
      <c r="C649" s="9"/>
      <c r="D649" s="12"/>
      <c r="E649" s="12"/>
      <c r="F649" s="12"/>
      <c r="G649" s="12"/>
      <c r="H649" s="12"/>
      <c r="I649" s="9"/>
      <c r="J649" s="9"/>
    </row>
    <row r="650" spans="1:10" x14ac:dyDescent="0.2">
      <c r="A650" s="9"/>
      <c r="B650" s="12"/>
      <c r="C650" s="9"/>
      <c r="D650" s="12"/>
      <c r="E650" s="12"/>
      <c r="F650" s="12"/>
      <c r="G650" s="12"/>
      <c r="H650" s="12"/>
      <c r="I650" s="9"/>
      <c r="J650" s="9"/>
    </row>
    <row r="651" spans="1:10" x14ac:dyDescent="0.2">
      <c r="A651" s="9"/>
      <c r="B651" s="12"/>
      <c r="C651" s="9"/>
      <c r="D651" s="12"/>
      <c r="E651" s="12"/>
      <c r="F651" s="12"/>
      <c r="G651" s="12"/>
      <c r="H651" s="12"/>
      <c r="I651" s="9"/>
      <c r="J651" s="9"/>
    </row>
    <row r="652" spans="1:10" x14ac:dyDescent="0.2">
      <c r="A652" s="9"/>
      <c r="B652" s="12"/>
      <c r="C652" s="9"/>
      <c r="D652" s="12"/>
      <c r="E652" s="12"/>
      <c r="F652" s="12"/>
      <c r="G652" s="12"/>
      <c r="H652" s="12"/>
      <c r="I652" s="9"/>
      <c r="J652" s="9"/>
    </row>
    <row r="653" spans="1:10" x14ac:dyDescent="0.2">
      <c r="A653" s="9"/>
      <c r="B653" s="12"/>
      <c r="C653" s="9"/>
      <c r="D653" s="12"/>
      <c r="E653" s="12"/>
      <c r="F653" s="12"/>
      <c r="G653" s="12"/>
      <c r="H653" s="12"/>
      <c r="I653" s="9"/>
      <c r="J653" s="9"/>
    </row>
    <row r="654" spans="1:10" x14ac:dyDescent="0.2">
      <c r="A654" s="9"/>
      <c r="B654" s="12"/>
      <c r="C654" s="9"/>
      <c r="D654" s="12"/>
      <c r="E654" s="12"/>
      <c r="F654" s="12"/>
      <c r="G654" s="12"/>
      <c r="H654" s="12"/>
      <c r="I654" s="9"/>
      <c r="J654" s="9"/>
    </row>
    <row r="655" spans="1:10" x14ac:dyDescent="0.2">
      <c r="A655" s="9"/>
      <c r="B655" s="12"/>
      <c r="C655" s="9"/>
      <c r="D655" s="12"/>
      <c r="E655" s="12"/>
      <c r="F655" s="12"/>
      <c r="G655" s="12"/>
      <c r="H655" s="12"/>
      <c r="I655" s="9"/>
      <c r="J655" s="9"/>
    </row>
    <row r="656" spans="1:10" x14ac:dyDescent="0.2">
      <c r="A656" s="9"/>
      <c r="B656" s="12"/>
      <c r="C656" s="9"/>
      <c r="D656" s="12"/>
      <c r="E656" s="12"/>
      <c r="F656" s="12"/>
      <c r="G656" s="12"/>
      <c r="H656" s="12"/>
      <c r="I656" s="9"/>
      <c r="J656" s="9"/>
    </row>
    <row r="657" spans="1:10" x14ac:dyDescent="0.2">
      <c r="A657" s="9"/>
      <c r="B657" s="12"/>
      <c r="C657" s="9"/>
      <c r="D657" s="12"/>
      <c r="E657" s="12"/>
      <c r="F657" s="12"/>
      <c r="G657" s="12"/>
      <c r="H657" s="12"/>
      <c r="I657" s="9"/>
      <c r="J657" s="9"/>
    </row>
    <row r="658" spans="1:10" x14ac:dyDescent="0.2">
      <c r="A658" s="9"/>
      <c r="B658" s="12"/>
      <c r="C658" s="9"/>
      <c r="D658" s="12"/>
      <c r="E658" s="12"/>
      <c r="F658" s="12"/>
      <c r="G658" s="12"/>
      <c r="H658" s="12"/>
      <c r="I658" s="9"/>
      <c r="J658" s="9"/>
    </row>
    <row r="659" spans="1:10" x14ac:dyDescent="0.2">
      <c r="A659" s="9"/>
      <c r="B659" s="12"/>
      <c r="C659" s="9"/>
      <c r="D659" s="12"/>
      <c r="E659" s="12"/>
      <c r="F659" s="12"/>
      <c r="G659" s="12"/>
      <c r="H659" s="12"/>
      <c r="I659" s="9"/>
      <c r="J659" s="9"/>
    </row>
    <row r="660" spans="1:10" x14ac:dyDescent="0.2">
      <c r="A660" s="9"/>
      <c r="B660" s="12"/>
      <c r="C660" s="9"/>
      <c r="D660" s="12"/>
      <c r="E660" s="12"/>
      <c r="F660" s="12"/>
      <c r="G660" s="12"/>
      <c r="H660" s="12"/>
      <c r="I660" s="9"/>
      <c r="J660" s="9"/>
    </row>
    <row r="661" spans="1:10" x14ac:dyDescent="0.2">
      <c r="A661" s="9"/>
      <c r="B661" s="12"/>
      <c r="C661" s="9"/>
      <c r="D661" s="12"/>
      <c r="E661" s="12"/>
      <c r="F661" s="12"/>
      <c r="G661" s="12"/>
      <c r="H661" s="12"/>
      <c r="I661" s="9"/>
      <c r="J661" s="9"/>
    </row>
    <row r="662" spans="1:10" x14ac:dyDescent="0.2">
      <c r="A662" s="9"/>
      <c r="B662" s="12"/>
      <c r="C662" s="9"/>
      <c r="D662" s="12"/>
      <c r="E662" s="12"/>
      <c r="F662" s="12"/>
      <c r="G662" s="12"/>
      <c r="H662" s="12"/>
      <c r="I662" s="9"/>
      <c r="J662" s="9"/>
    </row>
    <row r="663" spans="1:10" x14ac:dyDescent="0.2">
      <c r="A663" s="9"/>
      <c r="B663" s="12"/>
      <c r="C663" s="9"/>
      <c r="D663" s="12"/>
      <c r="E663" s="12"/>
      <c r="F663" s="12"/>
      <c r="G663" s="12"/>
      <c r="H663" s="12"/>
      <c r="I663" s="9"/>
      <c r="J663" s="9"/>
    </row>
    <row r="664" spans="1:10" x14ac:dyDescent="0.2">
      <c r="A664" s="9"/>
      <c r="B664" s="12"/>
      <c r="C664" s="9"/>
      <c r="D664" s="12"/>
      <c r="E664" s="12"/>
      <c r="F664" s="12"/>
      <c r="G664" s="12"/>
      <c r="H664" s="12"/>
      <c r="I664" s="9"/>
      <c r="J664" s="9"/>
    </row>
    <row r="665" spans="1:10" x14ac:dyDescent="0.2">
      <c r="A665" s="9"/>
      <c r="B665" s="12"/>
      <c r="C665" s="9"/>
      <c r="D665" s="12"/>
      <c r="E665" s="12"/>
      <c r="F665" s="12"/>
      <c r="G665" s="12"/>
      <c r="H665" s="12"/>
      <c r="I665" s="9"/>
      <c r="J665" s="9"/>
    </row>
    <row r="666" spans="1:10" x14ac:dyDescent="0.2">
      <c r="A666" s="9"/>
      <c r="B666" s="12"/>
      <c r="C666" s="9"/>
      <c r="D666" s="12"/>
      <c r="E666" s="12"/>
      <c r="F666" s="12"/>
      <c r="G666" s="12"/>
      <c r="H666" s="12"/>
      <c r="I666" s="9"/>
      <c r="J666" s="9"/>
    </row>
    <row r="667" spans="1:10" x14ac:dyDescent="0.2">
      <c r="A667" s="9"/>
      <c r="B667" s="12"/>
      <c r="C667" s="9"/>
      <c r="D667" s="12"/>
      <c r="E667" s="12"/>
      <c r="F667" s="12"/>
      <c r="G667" s="12"/>
      <c r="H667" s="12"/>
      <c r="I667" s="9"/>
      <c r="J667" s="9"/>
    </row>
    <row r="668" spans="1:10" x14ac:dyDescent="0.2">
      <c r="A668" s="9"/>
      <c r="B668" s="12"/>
      <c r="C668" s="9"/>
      <c r="D668" s="12"/>
      <c r="E668" s="12"/>
      <c r="F668" s="12"/>
      <c r="G668" s="12"/>
      <c r="H668" s="12"/>
      <c r="I668" s="9"/>
      <c r="J668" s="9"/>
    </row>
    <row r="669" spans="1:10" x14ac:dyDescent="0.2">
      <c r="A669" s="9"/>
      <c r="B669" s="12"/>
      <c r="C669" s="9"/>
      <c r="D669" s="12"/>
      <c r="E669" s="12"/>
      <c r="F669" s="12"/>
      <c r="G669" s="12"/>
      <c r="H669" s="12"/>
      <c r="I669" s="9"/>
      <c r="J669" s="9"/>
    </row>
    <row r="670" spans="1:10" x14ac:dyDescent="0.2">
      <c r="A670" s="9"/>
      <c r="B670" s="12"/>
      <c r="C670" s="9"/>
      <c r="D670" s="12"/>
      <c r="E670" s="12"/>
      <c r="F670" s="12"/>
      <c r="G670" s="12"/>
      <c r="H670" s="12"/>
      <c r="I670" s="9"/>
      <c r="J670" s="9"/>
    </row>
    <row r="671" spans="1:10" x14ac:dyDescent="0.2">
      <c r="A671" s="9"/>
      <c r="B671" s="12"/>
      <c r="C671" s="9"/>
      <c r="D671" s="12"/>
      <c r="E671" s="12"/>
      <c r="F671" s="12"/>
      <c r="G671" s="12"/>
      <c r="H671" s="12"/>
      <c r="I671" s="9"/>
      <c r="J671" s="9"/>
    </row>
    <row r="672" spans="1:10" x14ac:dyDescent="0.2">
      <c r="A672" s="9"/>
      <c r="B672" s="12"/>
      <c r="C672" s="9"/>
      <c r="D672" s="12"/>
      <c r="E672" s="12"/>
      <c r="F672" s="12"/>
      <c r="G672" s="12"/>
      <c r="H672" s="12"/>
      <c r="I672" s="9"/>
      <c r="J672" s="9"/>
    </row>
    <row r="673" spans="1:10" x14ac:dyDescent="0.2">
      <c r="A673" s="9"/>
      <c r="B673" s="12"/>
      <c r="C673" s="9"/>
      <c r="D673" s="12"/>
      <c r="E673" s="12"/>
      <c r="F673" s="12"/>
      <c r="G673" s="12"/>
      <c r="H673" s="12"/>
      <c r="I673" s="9"/>
      <c r="J673" s="9"/>
    </row>
    <row r="674" spans="1:10" x14ac:dyDescent="0.2">
      <c r="A674" s="9"/>
      <c r="B674" s="12"/>
      <c r="C674" s="9"/>
      <c r="D674" s="12"/>
      <c r="E674" s="12"/>
      <c r="F674" s="12"/>
      <c r="G674" s="12"/>
      <c r="H674" s="12"/>
      <c r="I674" s="9"/>
      <c r="J674" s="9"/>
    </row>
    <row r="675" spans="1:10" x14ac:dyDescent="0.2">
      <c r="A675" s="9"/>
      <c r="B675" s="12"/>
      <c r="C675" s="9"/>
      <c r="D675" s="12"/>
      <c r="E675" s="12"/>
      <c r="F675" s="12"/>
      <c r="G675" s="12"/>
      <c r="H675" s="12"/>
      <c r="I675" s="9"/>
      <c r="J675" s="9"/>
    </row>
    <row r="676" spans="1:10" x14ac:dyDescent="0.2">
      <c r="A676" s="9"/>
      <c r="B676" s="12"/>
      <c r="C676" s="9"/>
      <c r="D676" s="12"/>
      <c r="E676" s="12"/>
      <c r="F676" s="12"/>
      <c r="G676" s="12"/>
      <c r="H676" s="12"/>
      <c r="I676" s="9"/>
      <c r="J676" s="9"/>
    </row>
    <row r="677" spans="1:10" x14ac:dyDescent="0.2">
      <c r="A677" s="9"/>
      <c r="B677" s="12"/>
      <c r="C677" s="9"/>
      <c r="D677" s="12"/>
      <c r="E677" s="12"/>
      <c r="F677" s="12"/>
      <c r="G677" s="12"/>
      <c r="H677" s="12"/>
      <c r="I677" s="9"/>
      <c r="J677" s="9"/>
    </row>
    <row r="678" spans="1:10" x14ac:dyDescent="0.2">
      <c r="A678" s="9"/>
      <c r="B678" s="12"/>
      <c r="C678" s="9"/>
      <c r="D678" s="12"/>
      <c r="E678" s="12"/>
      <c r="F678" s="12"/>
      <c r="G678" s="12"/>
      <c r="H678" s="12"/>
      <c r="I678" s="9"/>
      <c r="J678" s="9"/>
    </row>
    <row r="679" spans="1:10" x14ac:dyDescent="0.2">
      <c r="A679" s="9"/>
      <c r="B679" s="12"/>
      <c r="C679" s="9"/>
      <c r="D679" s="12"/>
      <c r="E679" s="12"/>
      <c r="F679" s="12"/>
      <c r="G679" s="12"/>
      <c r="H679" s="12"/>
      <c r="I679" s="9"/>
      <c r="J679" s="9"/>
    </row>
    <row r="680" spans="1:10" x14ac:dyDescent="0.2">
      <c r="A680" s="9"/>
      <c r="B680" s="12"/>
      <c r="C680" s="9"/>
      <c r="D680" s="12"/>
      <c r="E680" s="12"/>
      <c r="F680" s="12"/>
      <c r="G680" s="12"/>
      <c r="H680" s="12"/>
      <c r="I680" s="9"/>
      <c r="J680" s="9"/>
    </row>
    <row r="681" spans="1:10" x14ac:dyDescent="0.2">
      <c r="A681" s="9"/>
      <c r="B681" s="12"/>
      <c r="C681" s="9"/>
      <c r="D681" s="12"/>
      <c r="E681" s="12"/>
      <c r="F681" s="12"/>
      <c r="G681" s="12"/>
      <c r="H681" s="12"/>
      <c r="I681" s="9"/>
      <c r="J681" s="9"/>
    </row>
    <row r="682" spans="1:10" x14ac:dyDescent="0.2">
      <c r="A682" s="9"/>
      <c r="B682" s="12"/>
      <c r="C682" s="9"/>
      <c r="D682" s="12"/>
      <c r="E682" s="12"/>
      <c r="F682" s="12"/>
      <c r="G682" s="12"/>
      <c r="H682" s="12"/>
      <c r="I682" s="9"/>
      <c r="J682" s="9"/>
    </row>
    <row r="683" spans="1:10" x14ac:dyDescent="0.2">
      <c r="A683" s="9"/>
      <c r="B683" s="12"/>
      <c r="C683" s="9"/>
      <c r="D683" s="12"/>
      <c r="E683" s="12"/>
      <c r="F683" s="12"/>
      <c r="G683" s="12"/>
      <c r="H683" s="12"/>
      <c r="I683" s="9"/>
      <c r="J683" s="9"/>
    </row>
    <row r="684" spans="1:10" x14ac:dyDescent="0.2">
      <c r="A684" s="9"/>
      <c r="B684" s="12"/>
      <c r="C684" s="9"/>
      <c r="D684" s="12"/>
      <c r="E684" s="12"/>
      <c r="F684" s="12"/>
      <c r="G684" s="12"/>
      <c r="H684" s="12"/>
      <c r="I684" s="9"/>
      <c r="J684" s="9"/>
    </row>
    <row r="685" spans="1:10" x14ac:dyDescent="0.2">
      <c r="A685" s="9"/>
      <c r="B685" s="12"/>
      <c r="C685" s="9"/>
      <c r="D685" s="12"/>
      <c r="E685" s="12"/>
      <c r="F685" s="12"/>
      <c r="G685" s="12"/>
      <c r="H685" s="12"/>
      <c r="I685" s="9"/>
      <c r="J685" s="9"/>
    </row>
    <row r="686" spans="1:10" x14ac:dyDescent="0.2">
      <c r="A686" s="9"/>
      <c r="B686" s="12"/>
      <c r="C686" s="9"/>
      <c r="D686" s="12"/>
      <c r="E686" s="12"/>
      <c r="F686" s="12"/>
      <c r="G686" s="12"/>
      <c r="H686" s="12"/>
      <c r="I686" s="9"/>
      <c r="J686" s="9"/>
    </row>
    <row r="687" spans="1:10" x14ac:dyDescent="0.2">
      <c r="A687" s="9"/>
      <c r="B687" s="12"/>
      <c r="C687" s="9"/>
      <c r="D687" s="12"/>
      <c r="E687" s="12"/>
      <c r="F687" s="12"/>
      <c r="G687" s="12"/>
      <c r="H687" s="12"/>
      <c r="I687" s="9"/>
      <c r="J687" s="9"/>
    </row>
    <row r="688" spans="1:10" x14ac:dyDescent="0.2">
      <c r="A688" s="9"/>
      <c r="B688" s="12"/>
      <c r="C688" s="9"/>
      <c r="D688" s="12"/>
      <c r="E688" s="12"/>
      <c r="F688" s="12"/>
      <c r="G688" s="12"/>
      <c r="H688" s="12"/>
      <c r="I688" s="9"/>
      <c r="J688" s="9"/>
    </row>
    <row r="689" spans="1:10" x14ac:dyDescent="0.2">
      <c r="A689" s="9"/>
      <c r="B689" s="12"/>
      <c r="C689" s="9"/>
      <c r="D689" s="12"/>
      <c r="E689" s="12"/>
      <c r="F689" s="12"/>
      <c r="G689" s="12"/>
      <c r="H689" s="12"/>
      <c r="I689" s="9"/>
      <c r="J689" s="9"/>
    </row>
    <row r="690" spans="1:10" x14ac:dyDescent="0.2">
      <c r="A690" s="9"/>
      <c r="B690" s="12"/>
      <c r="C690" s="9"/>
      <c r="D690" s="12"/>
      <c r="E690" s="12"/>
      <c r="F690" s="12"/>
      <c r="G690" s="12"/>
      <c r="H690" s="12"/>
      <c r="I690" s="9"/>
      <c r="J690" s="9"/>
    </row>
    <row r="691" spans="1:10" x14ac:dyDescent="0.2">
      <c r="A691" s="9"/>
      <c r="B691" s="12"/>
      <c r="C691" s="9"/>
      <c r="D691" s="12"/>
      <c r="E691" s="12"/>
      <c r="F691" s="12"/>
      <c r="G691" s="12"/>
      <c r="H691" s="12"/>
      <c r="I691" s="9"/>
      <c r="J691" s="9"/>
    </row>
    <row r="692" spans="1:10" x14ac:dyDescent="0.2">
      <c r="A692" s="9"/>
      <c r="B692" s="12"/>
      <c r="C692" s="9"/>
      <c r="D692" s="12"/>
      <c r="E692" s="12"/>
      <c r="F692" s="12"/>
      <c r="G692" s="12"/>
      <c r="H692" s="12"/>
      <c r="I692" s="9"/>
      <c r="J692" s="9"/>
    </row>
    <row r="693" spans="1:10" x14ac:dyDescent="0.2">
      <c r="A693" s="9"/>
      <c r="B693" s="12"/>
      <c r="C693" s="9"/>
      <c r="D693" s="12"/>
      <c r="E693" s="12"/>
      <c r="F693" s="12"/>
      <c r="G693" s="12"/>
      <c r="H693" s="12"/>
      <c r="I693" s="9"/>
      <c r="J693" s="9"/>
    </row>
    <row r="694" spans="1:10" x14ac:dyDescent="0.2">
      <c r="A694" s="9"/>
      <c r="B694" s="12"/>
      <c r="C694" s="9"/>
      <c r="D694" s="12"/>
      <c r="E694" s="12"/>
      <c r="F694" s="12"/>
      <c r="G694" s="12"/>
      <c r="H694" s="12"/>
      <c r="I694" s="9"/>
      <c r="J694" s="9"/>
    </row>
    <row r="695" spans="1:10" x14ac:dyDescent="0.2">
      <c r="A695" s="9"/>
      <c r="B695" s="12"/>
      <c r="C695" s="9"/>
      <c r="D695" s="12"/>
      <c r="E695" s="12"/>
      <c r="F695" s="12"/>
      <c r="G695" s="12"/>
      <c r="H695" s="12"/>
      <c r="I695" s="9"/>
      <c r="J695" s="9"/>
    </row>
    <row r="696" spans="1:10" x14ac:dyDescent="0.2">
      <c r="A696" s="9"/>
      <c r="B696" s="12"/>
      <c r="C696" s="9"/>
      <c r="D696" s="12"/>
      <c r="E696" s="12"/>
      <c r="F696" s="12"/>
      <c r="G696" s="12"/>
      <c r="H696" s="12"/>
      <c r="I696" s="9"/>
      <c r="J696" s="9"/>
    </row>
    <row r="697" spans="1:10" x14ac:dyDescent="0.2">
      <c r="A697" s="9"/>
      <c r="B697" s="12"/>
      <c r="C697" s="9"/>
      <c r="D697" s="12"/>
      <c r="E697" s="12"/>
      <c r="F697" s="12"/>
      <c r="G697" s="12"/>
      <c r="H697" s="12"/>
      <c r="I697" s="9"/>
      <c r="J697" s="9"/>
    </row>
    <row r="698" spans="1:10" x14ac:dyDescent="0.2">
      <c r="A698" s="9"/>
      <c r="B698" s="12"/>
      <c r="C698" s="9"/>
      <c r="D698" s="12"/>
      <c r="E698" s="12"/>
      <c r="F698" s="12"/>
      <c r="G698" s="12"/>
      <c r="H698" s="12"/>
      <c r="I698" s="9"/>
      <c r="J698" s="9"/>
    </row>
    <row r="699" spans="1:10" x14ac:dyDescent="0.2">
      <c r="A699" s="9"/>
      <c r="B699" s="12"/>
      <c r="C699" s="9"/>
      <c r="D699" s="12"/>
      <c r="E699" s="12"/>
      <c r="F699" s="12"/>
      <c r="G699" s="12"/>
      <c r="H699" s="12"/>
      <c r="I699" s="9"/>
      <c r="J699" s="9"/>
    </row>
    <row r="700" spans="1:10" x14ac:dyDescent="0.2">
      <c r="A700" s="9"/>
      <c r="B700" s="12"/>
      <c r="C700" s="9"/>
      <c r="D700" s="12"/>
      <c r="E700" s="12"/>
      <c r="F700" s="12"/>
      <c r="G700" s="12"/>
      <c r="H700" s="12"/>
      <c r="I700" s="9"/>
      <c r="J700" s="9"/>
    </row>
    <row r="701" spans="1:10" x14ac:dyDescent="0.2">
      <c r="A701" s="9"/>
      <c r="B701" s="12"/>
      <c r="C701" s="9"/>
      <c r="D701" s="12"/>
      <c r="E701" s="12"/>
      <c r="F701" s="12"/>
      <c r="G701" s="12"/>
      <c r="H701" s="12"/>
      <c r="I701" s="9"/>
      <c r="J701" s="9"/>
    </row>
    <row r="702" spans="1:10" x14ac:dyDescent="0.2">
      <c r="A702" s="9"/>
      <c r="B702" s="12"/>
      <c r="C702" s="9"/>
      <c r="D702" s="12"/>
      <c r="E702" s="12"/>
      <c r="F702" s="12"/>
      <c r="G702" s="12"/>
      <c r="H702" s="12"/>
      <c r="I702" s="9"/>
      <c r="J702" s="9"/>
    </row>
    <row r="703" spans="1:10" x14ac:dyDescent="0.2">
      <c r="A703" s="9"/>
      <c r="B703" s="12"/>
      <c r="C703" s="9"/>
      <c r="D703" s="12"/>
      <c r="E703" s="12"/>
      <c r="F703" s="12"/>
      <c r="G703" s="12"/>
      <c r="H703" s="12"/>
      <c r="I703" s="9"/>
      <c r="J703" s="9"/>
    </row>
    <row r="704" spans="1:10" x14ac:dyDescent="0.2">
      <c r="A704" s="9"/>
      <c r="B704" s="12"/>
      <c r="C704" s="9"/>
      <c r="D704" s="12"/>
      <c r="E704" s="12"/>
      <c r="F704" s="12"/>
      <c r="G704" s="12"/>
      <c r="H704" s="12"/>
      <c r="I704" s="9"/>
      <c r="J704" s="9"/>
    </row>
    <row r="705" spans="1:10" x14ac:dyDescent="0.2">
      <c r="A705" s="9"/>
      <c r="B705" s="12"/>
      <c r="C705" s="9"/>
      <c r="D705" s="12"/>
      <c r="E705" s="12"/>
      <c r="F705" s="12"/>
      <c r="G705" s="12"/>
      <c r="H705" s="12"/>
      <c r="I705" s="9"/>
      <c r="J705" s="9"/>
    </row>
    <row r="706" spans="1:10" x14ac:dyDescent="0.2">
      <c r="A706" s="9"/>
      <c r="B706" s="12"/>
      <c r="C706" s="9"/>
      <c r="D706" s="12"/>
      <c r="E706" s="12"/>
      <c r="F706" s="12"/>
      <c r="G706" s="12"/>
      <c r="H706" s="12"/>
      <c r="I706" s="9"/>
      <c r="J706" s="9"/>
    </row>
    <row r="707" spans="1:10" x14ac:dyDescent="0.2">
      <c r="A707" s="9"/>
      <c r="B707" s="12"/>
      <c r="C707" s="9"/>
      <c r="D707" s="12"/>
      <c r="E707" s="12"/>
      <c r="F707" s="12"/>
      <c r="G707" s="12"/>
      <c r="H707" s="12"/>
      <c r="I707" s="9"/>
      <c r="J707" s="9"/>
    </row>
    <row r="708" spans="1:10" x14ac:dyDescent="0.2">
      <c r="A708" s="9"/>
      <c r="B708" s="12"/>
      <c r="C708" s="9"/>
      <c r="D708" s="12"/>
      <c r="E708" s="12"/>
      <c r="F708" s="12"/>
      <c r="G708" s="12"/>
      <c r="H708" s="12"/>
      <c r="I708" s="9"/>
      <c r="J708" s="9"/>
    </row>
    <row r="709" spans="1:10" x14ac:dyDescent="0.2">
      <c r="A709" s="9"/>
      <c r="B709" s="12"/>
      <c r="C709" s="9"/>
      <c r="D709" s="12"/>
      <c r="E709" s="12"/>
      <c r="F709" s="12"/>
      <c r="G709" s="12"/>
      <c r="H709" s="12"/>
      <c r="I709" s="9"/>
      <c r="J709" s="9"/>
    </row>
  </sheetData>
  <autoFilter ref="A1:J1" xr:uid="{1C25AA86-C164-4D56-972F-B1BD407D1FFB}"/>
  <sortState ref="A3:J346">
    <sortCondition ref="G3"/>
  </sortState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093E0-E678-B64F-9FB1-3B923B3DD71D}">
  <dimension ref="A1:J714"/>
  <sheetViews>
    <sheetView topLeftCell="G1" zoomScale="151" zoomScaleNormal="151" workbookViewId="0">
      <pane ySplit="1" topLeftCell="A9" activePane="bottomLeft" state="frozen"/>
      <selection pane="bottomLeft" activeCell="H382" sqref="H4:H382"/>
    </sheetView>
  </sheetViews>
  <sheetFormatPr baseColWidth="10" defaultColWidth="11.5" defaultRowHeight="15" x14ac:dyDescent="0.2"/>
  <cols>
    <col min="1" max="1" width="11.5" style="10" customWidth="1"/>
    <col min="2" max="2" width="10" style="11" customWidth="1"/>
    <col min="3" max="3" width="19.33203125" style="10" customWidth="1"/>
    <col min="4" max="4" width="21.6640625" style="11" customWidth="1"/>
    <col min="5" max="5" width="23.5" style="11" customWidth="1"/>
    <col min="6" max="6" width="25" style="11" customWidth="1"/>
    <col min="7" max="7" width="50.33203125" style="11" customWidth="1"/>
    <col min="8" max="8" width="56.5" style="11" customWidth="1"/>
    <col min="9" max="10" width="11.5" style="10"/>
    <col min="11" max="16384" width="11.5" style="11"/>
  </cols>
  <sheetData>
    <row r="1" spans="1:10" ht="49.5" customHeight="1" thickBot="1" x14ac:dyDescent="0.25">
      <c r="A1" s="1" t="s">
        <v>1</v>
      </c>
      <c r="B1" s="2" t="s">
        <v>0</v>
      </c>
      <c r="C1" s="7" t="s">
        <v>203</v>
      </c>
      <c r="D1" s="4" t="s">
        <v>38</v>
      </c>
      <c r="E1" s="6" t="s">
        <v>91</v>
      </c>
      <c r="F1" s="5" t="s">
        <v>90</v>
      </c>
      <c r="G1" s="3" t="s">
        <v>2</v>
      </c>
      <c r="H1" s="3" t="s">
        <v>108</v>
      </c>
      <c r="I1" s="16" t="s">
        <v>341</v>
      </c>
      <c r="J1" s="16" t="s">
        <v>340</v>
      </c>
    </row>
    <row r="2" spans="1:10" s="24" customFormat="1" ht="17" customHeight="1" x14ac:dyDescent="0.2">
      <c r="A2" s="18"/>
      <c r="B2" s="19"/>
      <c r="C2" s="20"/>
      <c r="D2" s="21"/>
      <c r="E2" s="22"/>
      <c r="F2" s="22"/>
      <c r="G2" s="22"/>
      <c r="H2" s="22"/>
      <c r="I2" s="23"/>
      <c r="J2" s="23"/>
    </row>
    <row r="3" spans="1:10" s="24" customFormat="1" ht="13" customHeight="1" x14ac:dyDescent="0.2">
      <c r="A3" s="18"/>
      <c r="B3" s="19"/>
      <c r="C3" s="20"/>
      <c r="D3" s="21"/>
      <c r="E3" s="22"/>
      <c r="F3" s="22"/>
      <c r="G3" s="22"/>
      <c r="H3" s="22"/>
      <c r="I3" s="23"/>
      <c r="J3" s="23"/>
    </row>
    <row r="4" spans="1:10" x14ac:dyDescent="0.2">
      <c r="A4" s="8">
        <v>43467</v>
      </c>
      <c r="B4" s="12" t="s">
        <v>14</v>
      </c>
      <c r="C4" s="9">
        <v>9308</v>
      </c>
      <c r="D4" s="12" t="s">
        <v>299</v>
      </c>
      <c r="E4" s="12" t="s">
        <v>15</v>
      </c>
      <c r="F4" s="12" t="s">
        <v>15</v>
      </c>
      <c r="G4" s="12" t="s">
        <v>23</v>
      </c>
      <c r="H4" s="12"/>
      <c r="I4" s="9"/>
      <c r="J4" s="9"/>
    </row>
    <row r="5" spans="1:10" x14ac:dyDescent="0.2">
      <c r="A5" s="8">
        <v>43485</v>
      </c>
      <c r="B5" s="12" t="s">
        <v>6</v>
      </c>
      <c r="C5" s="9">
        <v>54800</v>
      </c>
      <c r="D5" s="12" t="s">
        <v>556</v>
      </c>
      <c r="E5" s="12" t="s">
        <v>6</v>
      </c>
      <c r="F5" s="12" t="s">
        <v>6</v>
      </c>
      <c r="G5" s="12" t="s">
        <v>319</v>
      </c>
      <c r="H5" s="12"/>
      <c r="I5" s="9">
        <v>57</v>
      </c>
      <c r="J5" s="9" t="s">
        <v>564</v>
      </c>
    </row>
    <row r="6" spans="1:10" x14ac:dyDescent="0.2">
      <c r="A6" s="8">
        <v>43484</v>
      </c>
      <c r="B6" s="12" t="s">
        <v>3</v>
      </c>
      <c r="C6" s="9">
        <v>5401</v>
      </c>
      <c r="D6" s="12" t="s">
        <v>551</v>
      </c>
      <c r="E6" s="12" t="s">
        <v>3</v>
      </c>
      <c r="F6" s="12" t="s">
        <v>6</v>
      </c>
      <c r="G6" s="12" t="s">
        <v>246</v>
      </c>
      <c r="H6" s="12"/>
      <c r="I6" s="9">
        <v>38</v>
      </c>
      <c r="J6" s="9" t="s">
        <v>478</v>
      </c>
    </row>
    <row r="7" spans="1:10" x14ac:dyDescent="0.2">
      <c r="A7" s="8">
        <v>43485</v>
      </c>
      <c r="B7" s="12" t="s">
        <v>3</v>
      </c>
      <c r="C7" s="9">
        <v>6225</v>
      </c>
      <c r="D7" s="12" t="s">
        <v>242</v>
      </c>
      <c r="E7" s="12" t="s">
        <v>6</v>
      </c>
      <c r="F7" s="12" t="s">
        <v>15</v>
      </c>
      <c r="G7" s="12" t="s">
        <v>151</v>
      </c>
      <c r="H7" s="12"/>
      <c r="I7" s="9">
        <v>36</v>
      </c>
      <c r="J7" s="9" t="s">
        <v>560</v>
      </c>
    </row>
    <row r="8" spans="1:10" x14ac:dyDescent="0.2">
      <c r="A8" s="8">
        <v>43467</v>
      </c>
      <c r="B8" s="12" t="s">
        <v>3</v>
      </c>
      <c r="C8" s="9">
        <v>5886</v>
      </c>
      <c r="D8" s="12" t="s">
        <v>261</v>
      </c>
      <c r="E8" s="12" t="s">
        <v>6</v>
      </c>
      <c r="F8" s="12" t="s">
        <v>15</v>
      </c>
      <c r="G8" s="12" t="s">
        <v>172</v>
      </c>
      <c r="H8" s="12"/>
      <c r="I8" s="9">
        <v>25</v>
      </c>
      <c r="J8" s="9">
        <v>28</v>
      </c>
    </row>
    <row r="9" spans="1:10" x14ac:dyDescent="0.2">
      <c r="A9" s="8">
        <v>43485</v>
      </c>
      <c r="B9" s="12" t="s">
        <v>3</v>
      </c>
      <c r="C9" s="9">
        <v>5836</v>
      </c>
      <c r="D9" s="12" t="s">
        <v>261</v>
      </c>
      <c r="E9" s="12" t="s">
        <v>6</v>
      </c>
      <c r="F9" s="12" t="s">
        <v>15</v>
      </c>
      <c r="G9" s="12" t="s">
        <v>292</v>
      </c>
      <c r="H9" s="12"/>
      <c r="I9" s="9">
        <v>24</v>
      </c>
      <c r="J9" s="9" t="s">
        <v>569</v>
      </c>
    </row>
    <row r="10" spans="1:10" x14ac:dyDescent="0.2">
      <c r="A10" s="8">
        <v>43492</v>
      </c>
      <c r="B10" s="12" t="s">
        <v>3</v>
      </c>
      <c r="C10" s="9">
        <v>5837</v>
      </c>
      <c r="D10" s="12" t="s">
        <v>261</v>
      </c>
      <c r="E10" s="12" t="s">
        <v>6</v>
      </c>
      <c r="F10" s="12" t="s">
        <v>6</v>
      </c>
      <c r="G10" s="12" t="s">
        <v>434</v>
      </c>
      <c r="H10" s="12"/>
      <c r="I10" s="9">
        <v>23</v>
      </c>
      <c r="J10" s="9">
        <v>26</v>
      </c>
    </row>
    <row r="11" spans="1:10" x14ac:dyDescent="0.2">
      <c r="A11" s="8">
        <v>43467</v>
      </c>
      <c r="B11" s="12" t="s">
        <v>14</v>
      </c>
      <c r="C11" s="9">
        <v>6700</v>
      </c>
      <c r="D11" s="12" t="s">
        <v>127</v>
      </c>
      <c r="E11" s="12" t="s">
        <v>6</v>
      </c>
      <c r="F11" s="12" t="s">
        <v>15</v>
      </c>
      <c r="G11" s="12" t="s">
        <v>23</v>
      </c>
      <c r="H11" s="12"/>
      <c r="I11" s="9">
        <v>35</v>
      </c>
      <c r="J11" s="9">
        <v>25</v>
      </c>
    </row>
    <row r="12" spans="1:10" x14ac:dyDescent="0.2">
      <c r="A12" s="8">
        <v>43467</v>
      </c>
      <c r="B12" s="12" t="s">
        <v>14</v>
      </c>
      <c r="C12" s="9">
        <v>6700</v>
      </c>
      <c r="D12" s="12" t="s">
        <v>127</v>
      </c>
      <c r="E12" s="12" t="s">
        <v>6</v>
      </c>
      <c r="F12" s="12" t="s">
        <v>6</v>
      </c>
      <c r="G12" s="12" t="s">
        <v>865</v>
      </c>
      <c r="H12" s="12"/>
      <c r="I12" s="9">
        <v>35</v>
      </c>
      <c r="J12" s="9">
        <v>25</v>
      </c>
    </row>
    <row r="13" spans="1:10" x14ac:dyDescent="0.2">
      <c r="A13" s="8">
        <v>43468</v>
      </c>
      <c r="B13" s="12" t="s">
        <v>14</v>
      </c>
      <c r="C13" s="9">
        <v>6700</v>
      </c>
      <c r="D13" s="12" t="s">
        <v>127</v>
      </c>
      <c r="E13" s="12" t="s">
        <v>6</v>
      </c>
      <c r="F13" s="12" t="s">
        <v>6</v>
      </c>
      <c r="G13" s="12" t="s">
        <v>177</v>
      </c>
      <c r="H13" s="12"/>
      <c r="I13" s="9">
        <v>34</v>
      </c>
      <c r="J13" s="9">
        <v>26</v>
      </c>
    </row>
    <row r="14" spans="1:10" x14ac:dyDescent="0.2">
      <c r="A14" s="8">
        <v>43470</v>
      </c>
      <c r="B14" s="12" t="s">
        <v>3</v>
      </c>
      <c r="C14" s="9">
        <v>6700</v>
      </c>
      <c r="D14" s="12" t="s">
        <v>127</v>
      </c>
      <c r="E14" s="12" t="s">
        <v>6</v>
      </c>
      <c r="F14" s="12" t="s">
        <v>6</v>
      </c>
      <c r="G14" s="12" t="s">
        <v>24</v>
      </c>
      <c r="H14" s="12"/>
      <c r="I14" s="9">
        <v>31</v>
      </c>
      <c r="J14" s="9" t="s">
        <v>390</v>
      </c>
    </row>
    <row r="15" spans="1:10" x14ac:dyDescent="0.2">
      <c r="A15" s="8">
        <v>43470</v>
      </c>
      <c r="B15" s="12" t="s">
        <v>14</v>
      </c>
      <c r="C15" s="9">
        <v>6700</v>
      </c>
      <c r="D15" s="12" t="s">
        <v>127</v>
      </c>
      <c r="E15" s="12" t="s">
        <v>6</v>
      </c>
      <c r="F15" s="12" t="s">
        <v>483</v>
      </c>
      <c r="G15" s="12" t="s">
        <v>292</v>
      </c>
      <c r="H15" s="12"/>
      <c r="I15" s="9">
        <v>31</v>
      </c>
      <c r="J15" s="9" t="s">
        <v>390</v>
      </c>
    </row>
    <row r="16" spans="1:10" x14ac:dyDescent="0.2">
      <c r="A16" s="8">
        <v>43477</v>
      </c>
      <c r="B16" s="12" t="s">
        <v>14</v>
      </c>
      <c r="C16" s="9">
        <v>6700</v>
      </c>
      <c r="D16" s="12" t="s">
        <v>127</v>
      </c>
      <c r="E16" s="12" t="s">
        <v>6</v>
      </c>
      <c r="F16" s="12" t="s">
        <v>6</v>
      </c>
      <c r="G16" s="12" t="s">
        <v>177</v>
      </c>
      <c r="H16" s="12"/>
      <c r="I16" s="9">
        <v>33</v>
      </c>
      <c r="J16" s="9">
        <v>25</v>
      </c>
    </row>
    <row r="17" spans="1:10" x14ac:dyDescent="0.2">
      <c r="A17" s="8">
        <v>43485</v>
      </c>
      <c r="B17" s="12" t="s">
        <v>14</v>
      </c>
      <c r="C17" s="9">
        <v>6700</v>
      </c>
      <c r="D17" s="12" t="s">
        <v>127</v>
      </c>
      <c r="E17" s="12" t="s">
        <v>6</v>
      </c>
      <c r="F17" s="12" t="s">
        <v>6</v>
      </c>
      <c r="G17" s="12" t="s">
        <v>151</v>
      </c>
      <c r="H17" s="12"/>
      <c r="I17" s="9">
        <v>28</v>
      </c>
      <c r="J17" s="9" t="s">
        <v>390</v>
      </c>
    </row>
    <row r="18" spans="1:10" x14ac:dyDescent="0.2">
      <c r="A18" s="8">
        <v>43485</v>
      </c>
      <c r="B18" s="12" t="s">
        <v>14</v>
      </c>
      <c r="C18" s="9">
        <v>6700</v>
      </c>
      <c r="D18" s="12" t="s">
        <v>127</v>
      </c>
      <c r="E18" s="12" t="s">
        <v>6</v>
      </c>
      <c r="F18" s="12" t="s">
        <v>6</v>
      </c>
      <c r="G18" s="12" t="s">
        <v>151</v>
      </c>
      <c r="H18" s="12"/>
      <c r="I18" s="9">
        <v>28</v>
      </c>
      <c r="J18" s="9" t="s">
        <v>390</v>
      </c>
    </row>
    <row r="19" spans="1:10" x14ac:dyDescent="0.2">
      <c r="A19" s="8">
        <v>43468</v>
      </c>
      <c r="B19" s="12" t="s">
        <v>3</v>
      </c>
      <c r="C19" s="9">
        <v>5716</v>
      </c>
      <c r="D19" s="12" t="s">
        <v>134</v>
      </c>
      <c r="E19" s="12" t="s">
        <v>4</v>
      </c>
      <c r="F19" s="12" t="s">
        <v>4</v>
      </c>
      <c r="G19" s="12" t="s">
        <v>177</v>
      </c>
      <c r="H19" s="12"/>
      <c r="I19" s="9">
        <v>24</v>
      </c>
      <c r="J19" s="9">
        <v>32</v>
      </c>
    </row>
    <row r="20" spans="1:10" x14ac:dyDescent="0.2">
      <c r="A20" s="8">
        <v>43470</v>
      </c>
      <c r="B20" s="12" t="s">
        <v>3</v>
      </c>
      <c r="C20" s="9">
        <v>5712</v>
      </c>
      <c r="D20" s="12" t="s">
        <v>134</v>
      </c>
      <c r="E20" s="12" t="s">
        <v>4</v>
      </c>
      <c r="F20" s="12" t="s">
        <v>6</v>
      </c>
      <c r="G20" s="12" t="s">
        <v>326</v>
      </c>
      <c r="H20" s="12"/>
      <c r="I20" s="9">
        <v>22</v>
      </c>
      <c r="J20" s="9" t="s">
        <v>495</v>
      </c>
    </row>
    <row r="21" spans="1:10" x14ac:dyDescent="0.2">
      <c r="A21" s="8">
        <v>43478</v>
      </c>
      <c r="B21" s="12" t="s">
        <v>14</v>
      </c>
      <c r="C21" s="9">
        <v>6791</v>
      </c>
      <c r="D21" s="12" t="s">
        <v>136</v>
      </c>
      <c r="E21" s="12" t="s">
        <v>188</v>
      </c>
      <c r="F21" s="12" t="s">
        <v>6</v>
      </c>
      <c r="G21" s="12" t="s">
        <v>312</v>
      </c>
      <c r="H21" s="12"/>
      <c r="I21" s="9">
        <v>12</v>
      </c>
      <c r="J21" s="9" t="s">
        <v>531</v>
      </c>
    </row>
    <row r="22" spans="1:10" x14ac:dyDescent="0.2">
      <c r="A22" s="8">
        <v>43477</v>
      </c>
      <c r="B22" s="12" t="s">
        <v>14</v>
      </c>
      <c r="C22" s="9">
        <v>6790</v>
      </c>
      <c r="D22" s="12" t="s">
        <v>168</v>
      </c>
      <c r="E22" s="12" t="s">
        <v>4</v>
      </c>
      <c r="F22" s="12" t="s">
        <v>6</v>
      </c>
      <c r="G22" s="12" t="s">
        <v>525</v>
      </c>
      <c r="H22" s="12"/>
      <c r="I22" s="9">
        <v>19</v>
      </c>
      <c r="J22" s="9">
        <v>12</v>
      </c>
    </row>
    <row r="23" spans="1:10" x14ac:dyDescent="0.2">
      <c r="A23" s="8">
        <v>43478</v>
      </c>
      <c r="B23" s="12" t="s">
        <v>6</v>
      </c>
      <c r="C23" s="9">
        <v>54560</v>
      </c>
      <c r="D23" s="12" t="s">
        <v>225</v>
      </c>
      <c r="E23" s="12" t="s">
        <v>6</v>
      </c>
      <c r="F23" s="12" t="s">
        <v>6</v>
      </c>
      <c r="G23" s="12" t="s">
        <v>207</v>
      </c>
      <c r="H23" s="12"/>
      <c r="I23" s="9">
        <v>23</v>
      </c>
      <c r="J23" s="9">
        <v>23</v>
      </c>
    </row>
    <row r="24" spans="1:10" x14ac:dyDescent="0.2">
      <c r="A24" s="8">
        <v>43469</v>
      </c>
      <c r="B24" s="12" t="s">
        <v>6</v>
      </c>
      <c r="C24" s="9">
        <v>57390</v>
      </c>
      <c r="D24" s="12" t="s">
        <v>137</v>
      </c>
      <c r="E24" s="12" t="s">
        <v>6</v>
      </c>
      <c r="F24" s="12" t="s">
        <v>6</v>
      </c>
      <c r="G24" s="12" t="s">
        <v>865</v>
      </c>
      <c r="H24" s="12"/>
      <c r="I24" s="9">
        <v>18</v>
      </c>
      <c r="J24" s="9">
        <v>11</v>
      </c>
    </row>
    <row r="25" spans="1:10" x14ac:dyDescent="0.2">
      <c r="A25" s="8">
        <v>43491</v>
      </c>
      <c r="B25" s="12" t="s">
        <v>6</v>
      </c>
      <c r="C25" s="9">
        <v>57390</v>
      </c>
      <c r="D25" s="12" t="s">
        <v>137</v>
      </c>
      <c r="E25" s="12" t="s">
        <v>6</v>
      </c>
      <c r="F25" s="12" t="s">
        <v>6</v>
      </c>
      <c r="G25" s="12" t="s">
        <v>570</v>
      </c>
      <c r="H25" s="12"/>
      <c r="I25" s="9">
        <v>16</v>
      </c>
      <c r="J25" s="9">
        <v>11</v>
      </c>
    </row>
    <row r="26" spans="1:10" x14ac:dyDescent="0.2">
      <c r="A26" s="8">
        <v>43483</v>
      </c>
      <c r="B26" s="12" t="s">
        <v>16</v>
      </c>
      <c r="C26" s="9">
        <v>2925</v>
      </c>
      <c r="D26" s="12" t="s">
        <v>544</v>
      </c>
      <c r="E26" s="12" t="s">
        <v>16</v>
      </c>
      <c r="F26" s="12" t="s">
        <v>16</v>
      </c>
      <c r="G26" s="12" t="s">
        <v>279</v>
      </c>
      <c r="H26" s="12"/>
      <c r="I26" s="31" t="s">
        <v>102</v>
      </c>
      <c r="J26" s="87" t="s">
        <v>1635</v>
      </c>
    </row>
    <row r="27" spans="1:10" x14ac:dyDescent="0.2">
      <c r="A27" s="8">
        <v>43468</v>
      </c>
      <c r="B27" s="12" t="s">
        <v>3</v>
      </c>
      <c r="C27" s="9">
        <v>4946</v>
      </c>
      <c r="D27" s="12" t="s">
        <v>55</v>
      </c>
      <c r="E27" s="12" t="s">
        <v>4</v>
      </c>
      <c r="F27" s="12" t="s">
        <v>4</v>
      </c>
      <c r="G27" s="12" t="s">
        <v>312</v>
      </c>
      <c r="H27" s="12"/>
      <c r="I27" s="9">
        <v>12</v>
      </c>
      <c r="J27" s="9" t="s">
        <v>431</v>
      </c>
    </row>
    <row r="28" spans="1:10" x14ac:dyDescent="0.2">
      <c r="A28" s="8">
        <v>43478</v>
      </c>
      <c r="B28" s="12" t="s">
        <v>3</v>
      </c>
      <c r="C28" s="9">
        <v>4951</v>
      </c>
      <c r="D28" s="12" t="s">
        <v>55</v>
      </c>
      <c r="E28" s="12" t="s">
        <v>4</v>
      </c>
      <c r="F28" s="12" t="s">
        <v>4</v>
      </c>
      <c r="G28" s="12" t="s">
        <v>177</v>
      </c>
      <c r="H28" s="12"/>
      <c r="I28" s="9">
        <v>10</v>
      </c>
      <c r="J28" s="9" t="s">
        <v>431</v>
      </c>
    </row>
    <row r="29" spans="1:10" x14ac:dyDescent="0.2">
      <c r="A29" s="8">
        <v>43478</v>
      </c>
      <c r="B29" s="12" t="s">
        <v>3</v>
      </c>
      <c r="C29" s="9">
        <v>4916</v>
      </c>
      <c r="D29" s="12" t="s">
        <v>55</v>
      </c>
      <c r="E29" s="12" t="s">
        <v>6</v>
      </c>
      <c r="F29" s="12" t="s">
        <v>6</v>
      </c>
      <c r="G29" s="12" t="s">
        <v>536</v>
      </c>
      <c r="H29" s="12"/>
      <c r="I29" s="9">
        <v>10</v>
      </c>
      <c r="J29" s="9" t="s">
        <v>431</v>
      </c>
    </row>
    <row r="30" spans="1:10" x14ac:dyDescent="0.2">
      <c r="A30" s="8">
        <v>43492</v>
      </c>
      <c r="B30" s="12" t="s">
        <v>3</v>
      </c>
      <c r="C30" s="9">
        <v>4926</v>
      </c>
      <c r="D30" s="12" t="s">
        <v>55</v>
      </c>
      <c r="E30" s="12" t="s">
        <v>4</v>
      </c>
      <c r="F30" s="12" t="s">
        <v>4</v>
      </c>
      <c r="G30" s="12" t="s">
        <v>37</v>
      </c>
      <c r="H30" s="12"/>
      <c r="I30" s="9">
        <v>9</v>
      </c>
      <c r="J30" s="9" t="s">
        <v>431</v>
      </c>
    </row>
    <row r="31" spans="1:10" x14ac:dyDescent="0.2">
      <c r="A31" s="8">
        <v>43468</v>
      </c>
      <c r="B31" s="12" t="s">
        <v>3</v>
      </c>
      <c r="C31" s="9">
        <v>4368</v>
      </c>
      <c r="D31" s="12" t="s">
        <v>50</v>
      </c>
      <c r="E31" s="12" t="s">
        <v>6</v>
      </c>
      <c r="F31" s="12" t="s">
        <v>6</v>
      </c>
      <c r="G31" s="12" t="s">
        <v>458</v>
      </c>
      <c r="H31" s="12"/>
      <c r="I31" s="9">
        <v>9</v>
      </c>
      <c r="J31" s="9" t="s">
        <v>460</v>
      </c>
    </row>
    <row r="32" spans="1:10" x14ac:dyDescent="0.2">
      <c r="A32" s="8">
        <v>43477</v>
      </c>
      <c r="B32" s="12" t="s">
        <v>3</v>
      </c>
      <c r="C32" s="9">
        <v>4407</v>
      </c>
      <c r="D32" s="12" t="s">
        <v>50</v>
      </c>
      <c r="E32" s="12" t="s">
        <v>4</v>
      </c>
      <c r="F32" s="12" t="s">
        <v>4</v>
      </c>
      <c r="G32" s="12" t="s">
        <v>172</v>
      </c>
      <c r="H32" s="12"/>
      <c r="I32" s="9">
        <v>8</v>
      </c>
      <c r="J32" s="9" t="s">
        <v>367</v>
      </c>
    </row>
    <row r="33" spans="1:10" x14ac:dyDescent="0.2">
      <c r="A33" s="8">
        <v>43477</v>
      </c>
      <c r="B33" s="12" t="s">
        <v>3</v>
      </c>
      <c r="C33" s="9">
        <v>4408</v>
      </c>
      <c r="D33" s="12" t="s">
        <v>50</v>
      </c>
      <c r="E33" s="12" t="s">
        <v>4</v>
      </c>
      <c r="F33" s="12" t="s">
        <v>4</v>
      </c>
      <c r="G33" s="12" t="s">
        <v>872</v>
      </c>
      <c r="H33" s="12"/>
      <c r="I33" s="9">
        <v>8</v>
      </c>
      <c r="J33" s="9" t="s">
        <v>460</v>
      </c>
    </row>
    <row r="34" spans="1:10" x14ac:dyDescent="0.2">
      <c r="A34" s="8">
        <v>43477</v>
      </c>
      <c r="B34" s="12" t="s">
        <v>3</v>
      </c>
      <c r="C34" s="9">
        <v>4408</v>
      </c>
      <c r="D34" s="12" t="s">
        <v>50</v>
      </c>
      <c r="E34" s="12" t="s">
        <v>4</v>
      </c>
      <c r="F34" s="12" t="s">
        <v>4</v>
      </c>
      <c r="G34" s="12" t="s">
        <v>865</v>
      </c>
      <c r="H34" s="12"/>
      <c r="I34" s="9">
        <v>8</v>
      </c>
      <c r="J34" s="9" t="s">
        <v>460</v>
      </c>
    </row>
    <row r="35" spans="1:10" x14ac:dyDescent="0.2">
      <c r="A35" s="8">
        <v>43478</v>
      </c>
      <c r="B35" s="12" t="s">
        <v>3</v>
      </c>
      <c r="C35" s="9">
        <v>4489</v>
      </c>
      <c r="D35" s="12" t="s">
        <v>50</v>
      </c>
      <c r="E35" s="12" t="s">
        <v>4</v>
      </c>
      <c r="F35" s="12" t="s">
        <v>4</v>
      </c>
      <c r="G35" s="12" t="s">
        <v>172</v>
      </c>
      <c r="H35" s="12"/>
      <c r="I35" s="9">
        <v>8</v>
      </c>
      <c r="J35" s="9" t="s">
        <v>460</v>
      </c>
    </row>
    <row r="36" spans="1:10" x14ac:dyDescent="0.2">
      <c r="A36" s="8">
        <v>43478</v>
      </c>
      <c r="B36" s="12" t="s">
        <v>3</v>
      </c>
      <c r="C36" s="9">
        <v>4487</v>
      </c>
      <c r="D36" s="12" t="s">
        <v>50</v>
      </c>
      <c r="E36" s="12" t="s">
        <v>4</v>
      </c>
      <c r="F36" s="12" t="s">
        <v>4</v>
      </c>
      <c r="G36" s="12" t="s">
        <v>177</v>
      </c>
      <c r="H36" s="12"/>
      <c r="I36" s="9">
        <v>8</v>
      </c>
      <c r="J36" s="9" t="s">
        <v>367</v>
      </c>
    </row>
    <row r="37" spans="1:10" x14ac:dyDescent="0.2">
      <c r="A37" s="8">
        <v>43480</v>
      </c>
      <c r="B37" s="12" t="s">
        <v>3</v>
      </c>
      <c r="C37" s="9">
        <v>4480</v>
      </c>
      <c r="D37" s="12" t="s">
        <v>50</v>
      </c>
      <c r="E37" s="12" t="s">
        <v>4</v>
      </c>
      <c r="F37" s="12" t="s">
        <v>4</v>
      </c>
      <c r="G37" s="12" t="s">
        <v>310</v>
      </c>
      <c r="H37" s="12"/>
      <c r="I37" s="9">
        <v>8</v>
      </c>
      <c r="J37" s="9" t="s">
        <v>367</v>
      </c>
    </row>
    <row r="38" spans="1:10" x14ac:dyDescent="0.2">
      <c r="A38" s="8">
        <v>43491</v>
      </c>
      <c r="B38" s="12" t="s">
        <v>3</v>
      </c>
      <c r="C38" s="9">
        <v>4408</v>
      </c>
      <c r="D38" s="12" t="s">
        <v>50</v>
      </c>
      <c r="E38" s="12" t="s">
        <v>4</v>
      </c>
      <c r="F38" s="12" t="s">
        <v>4</v>
      </c>
      <c r="G38" s="12" t="s">
        <v>153</v>
      </c>
      <c r="H38" s="12"/>
      <c r="I38" s="9">
        <v>8</v>
      </c>
      <c r="J38" s="9" t="s">
        <v>367</v>
      </c>
    </row>
    <row r="39" spans="1:10" x14ac:dyDescent="0.2">
      <c r="A39" s="8">
        <v>43492</v>
      </c>
      <c r="B39" s="12" t="s">
        <v>3</v>
      </c>
      <c r="C39" s="9">
        <v>4408</v>
      </c>
      <c r="D39" s="12" t="s">
        <v>50</v>
      </c>
      <c r="E39" s="12" t="s">
        <v>234</v>
      </c>
      <c r="F39" s="12" t="s">
        <v>6</v>
      </c>
      <c r="G39" s="12" t="s">
        <v>172</v>
      </c>
      <c r="H39" s="12"/>
      <c r="I39" s="9">
        <v>8</v>
      </c>
      <c r="J39" s="9" t="s">
        <v>460</v>
      </c>
    </row>
    <row r="40" spans="1:10" x14ac:dyDescent="0.2">
      <c r="A40" s="8">
        <v>43492</v>
      </c>
      <c r="B40" s="12" t="s">
        <v>3</v>
      </c>
      <c r="C40" s="9">
        <v>4460</v>
      </c>
      <c r="D40" s="12" t="s">
        <v>50</v>
      </c>
      <c r="E40" s="12" t="s">
        <v>12</v>
      </c>
      <c r="F40" s="12" t="s">
        <v>6</v>
      </c>
      <c r="G40" s="12" t="s">
        <v>172</v>
      </c>
      <c r="H40" s="12"/>
      <c r="I40" s="9" t="s">
        <v>367</v>
      </c>
      <c r="J40" s="9">
        <v>8</v>
      </c>
    </row>
    <row r="41" spans="1:10" x14ac:dyDescent="0.2">
      <c r="A41" s="8">
        <v>43485</v>
      </c>
      <c r="B41" s="12" t="s">
        <v>3</v>
      </c>
      <c r="C41" s="9">
        <v>7265</v>
      </c>
      <c r="D41" s="12" t="s">
        <v>56</v>
      </c>
      <c r="E41" s="12" t="s">
        <v>18</v>
      </c>
      <c r="F41" s="12" t="s">
        <v>6</v>
      </c>
      <c r="G41" s="12" t="s">
        <v>151</v>
      </c>
      <c r="H41" s="12"/>
      <c r="I41" s="9">
        <v>26</v>
      </c>
      <c r="J41" s="9" t="s">
        <v>562</v>
      </c>
    </row>
    <row r="42" spans="1:10" x14ac:dyDescent="0.2">
      <c r="A42" s="8">
        <v>43468</v>
      </c>
      <c r="B42" s="12" t="s">
        <v>3</v>
      </c>
      <c r="C42" s="9">
        <v>8073</v>
      </c>
      <c r="D42" s="12" t="s">
        <v>41</v>
      </c>
      <c r="E42" s="12" t="s">
        <v>18</v>
      </c>
      <c r="F42" s="12" t="s">
        <v>6</v>
      </c>
      <c r="G42" s="12" t="s">
        <v>870</v>
      </c>
      <c r="H42" s="12"/>
      <c r="I42" s="9">
        <v>25</v>
      </c>
      <c r="J42" s="9">
        <v>26</v>
      </c>
    </row>
    <row r="43" spans="1:10" x14ac:dyDescent="0.2">
      <c r="A43" s="8">
        <v>43468</v>
      </c>
      <c r="B43" s="12" t="s">
        <v>3</v>
      </c>
      <c r="C43" s="9">
        <v>8070</v>
      </c>
      <c r="D43" s="12" t="s">
        <v>41</v>
      </c>
      <c r="E43" s="12" t="s">
        <v>6</v>
      </c>
      <c r="F43" s="12" t="s">
        <v>6</v>
      </c>
      <c r="G43" s="12" t="s">
        <v>455</v>
      </c>
      <c r="H43" s="12"/>
      <c r="I43" s="9">
        <v>25</v>
      </c>
      <c r="J43" s="9">
        <v>26</v>
      </c>
    </row>
    <row r="44" spans="1:10" x14ac:dyDescent="0.2">
      <c r="A44" s="8">
        <v>43470</v>
      </c>
      <c r="B44" s="12" t="s">
        <v>3</v>
      </c>
      <c r="C44" s="9">
        <v>8086</v>
      </c>
      <c r="D44" s="12" t="s">
        <v>41</v>
      </c>
      <c r="E44" s="12" t="s">
        <v>6</v>
      </c>
      <c r="F44" s="12" t="s">
        <v>15</v>
      </c>
      <c r="G44" s="12" t="s">
        <v>151</v>
      </c>
      <c r="H44" s="12"/>
      <c r="I44" s="9">
        <v>26</v>
      </c>
      <c r="J44" s="9" t="s">
        <v>363</v>
      </c>
    </row>
    <row r="45" spans="1:10" x14ac:dyDescent="0.2">
      <c r="A45" s="8">
        <v>43475</v>
      </c>
      <c r="B45" s="12" t="s">
        <v>3</v>
      </c>
      <c r="C45" s="9">
        <v>8096</v>
      </c>
      <c r="D45" s="12" t="s">
        <v>41</v>
      </c>
      <c r="E45" s="12" t="s">
        <v>10</v>
      </c>
      <c r="F45" s="12" t="s">
        <v>15</v>
      </c>
      <c r="G45" s="12" t="s">
        <v>262</v>
      </c>
      <c r="H45" s="12"/>
      <c r="I45" s="9">
        <v>23</v>
      </c>
      <c r="J45" s="9" t="s">
        <v>385</v>
      </c>
    </row>
    <row r="46" spans="1:10" x14ac:dyDescent="0.2">
      <c r="A46" s="8">
        <v>43484</v>
      </c>
      <c r="B46" s="12" t="s">
        <v>3</v>
      </c>
      <c r="C46" s="9">
        <v>8055</v>
      </c>
      <c r="D46" s="12" t="s">
        <v>41</v>
      </c>
      <c r="E46" s="12" t="s">
        <v>4</v>
      </c>
      <c r="F46" s="12" t="s">
        <v>6</v>
      </c>
      <c r="G46" s="12" t="s">
        <v>151</v>
      </c>
      <c r="H46" s="12"/>
      <c r="I46" s="9">
        <v>23</v>
      </c>
      <c r="J46" s="9" t="s">
        <v>547</v>
      </c>
    </row>
    <row r="47" spans="1:10" x14ac:dyDescent="0.2">
      <c r="A47" s="8">
        <v>43492</v>
      </c>
      <c r="B47" s="12" t="s">
        <v>3</v>
      </c>
      <c r="C47" s="9">
        <v>8077</v>
      </c>
      <c r="D47" s="12" t="s">
        <v>41</v>
      </c>
      <c r="E47" s="12" t="s">
        <v>31</v>
      </c>
      <c r="F47" s="12" t="s">
        <v>6</v>
      </c>
      <c r="G47" s="12" t="s">
        <v>865</v>
      </c>
      <c r="H47" s="12"/>
      <c r="I47" s="9">
        <v>21</v>
      </c>
      <c r="J47" s="9">
        <v>26</v>
      </c>
    </row>
    <row r="48" spans="1:10" x14ac:dyDescent="0.2">
      <c r="A48" s="8">
        <v>43493</v>
      </c>
      <c r="B48" s="12" t="s">
        <v>3</v>
      </c>
      <c r="C48" s="9">
        <v>8078</v>
      </c>
      <c r="D48" s="12" t="s">
        <v>41</v>
      </c>
      <c r="E48" s="12" t="s">
        <v>4</v>
      </c>
      <c r="F48" s="12" t="s">
        <v>4</v>
      </c>
      <c r="G48" s="12" t="s">
        <v>580</v>
      </c>
      <c r="H48" s="12"/>
      <c r="I48" s="9">
        <v>23</v>
      </c>
      <c r="J48" s="9">
        <v>26</v>
      </c>
    </row>
    <row r="49" spans="1:10" x14ac:dyDescent="0.2">
      <c r="A49" s="8">
        <v>43470</v>
      </c>
      <c r="B49" s="12" t="s">
        <v>3</v>
      </c>
      <c r="C49" s="9">
        <v>4970</v>
      </c>
      <c r="D49" s="12" t="s">
        <v>87</v>
      </c>
      <c r="E49" s="12" t="s">
        <v>4</v>
      </c>
      <c r="F49" s="12" t="s">
        <v>6</v>
      </c>
      <c r="G49" s="12" t="s">
        <v>194</v>
      </c>
      <c r="H49" s="12"/>
      <c r="I49" s="9">
        <v>15</v>
      </c>
      <c r="J49" s="9" t="s">
        <v>494</v>
      </c>
    </row>
    <row r="50" spans="1:10" x14ac:dyDescent="0.2">
      <c r="A50" s="8">
        <v>43492</v>
      </c>
      <c r="B50" s="12" t="s">
        <v>3</v>
      </c>
      <c r="C50" s="9">
        <v>4970</v>
      </c>
      <c r="D50" s="12" t="s">
        <v>87</v>
      </c>
      <c r="E50" s="12" t="s">
        <v>6</v>
      </c>
      <c r="F50" s="12" t="s">
        <v>6</v>
      </c>
      <c r="G50" s="12" t="s">
        <v>172</v>
      </c>
      <c r="H50" s="12"/>
      <c r="I50" s="9">
        <v>16</v>
      </c>
      <c r="J50" s="9">
        <v>12</v>
      </c>
    </row>
    <row r="51" spans="1:10" x14ac:dyDescent="0.2">
      <c r="A51" s="8">
        <v>43476</v>
      </c>
      <c r="B51" s="12" t="s">
        <v>6</v>
      </c>
      <c r="C51" s="9">
        <v>3280</v>
      </c>
      <c r="D51" s="12" t="s">
        <v>131</v>
      </c>
      <c r="E51" s="12" t="s">
        <v>6</v>
      </c>
      <c r="F51" s="12" t="s">
        <v>4</v>
      </c>
      <c r="G51" s="12" t="s">
        <v>520</v>
      </c>
      <c r="H51" s="12"/>
      <c r="I51" s="9">
        <v>23</v>
      </c>
      <c r="J51" s="9" t="s">
        <v>383</v>
      </c>
    </row>
    <row r="52" spans="1:10" x14ac:dyDescent="0.2">
      <c r="A52" s="8">
        <v>43491</v>
      </c>
      <c r="B52" s="12" t="s">
        <v>3</v>
      </c>
      <c r="C52" s="9">
        <v>3220</v>
      </c>
      <c r="D52" s="12" t="s">
        <v>131</v>
      </c>
      <c r="E52" s="12" t="s">
        <v>4</v>
      </c>
      <c r="F52" s="12" t="s">
        <v>4</v>
      </c>
      <c r="G52" s="12" t="s">
        <v>172</v>
      </c>
      <c r="H52" s="12"/>
      <c r="I52" s="9">
        <v>19</v>
      </c>
      <c r="J52" s="9">
        <v>20</v>
      </c>
    </row>
    <row r="53" spans="1:10" x14ac:dyDescent="0.2">
      <c r="A53" s="8">
        <v>43492</v>
      </c>
      <c r="B53" s="12" t="s">
        <v>3</v>
      </c>
      <c r="C53" s="9">
        <v>3273</v>
      </c>
      <c r="D53" s="12" t="s">
        <v>131</v>
      </c>
      <c r="E53" s="12" t="s">
        <v>4</v>
      </c>
      <c r="F53" s="12" t="s">
        <v>4</v>
      </c>
      <c r="G53" s="12" t="s">
        <v>152</v>
      </c>
      <c r="H53" s="12"/>
      <c r="I53" s="9">
        <v>18</v>
      </c>
      <c r="J53" s="9">
        <v>20</v>
      </c>
    </row>
    <row r="54" spans="1:10" x14ac:dyDescent="0.2">
      <c r="A54" s="8">
        <v>43495</v>
      </c>
      <c r="B54" s="12" t="s">
        <v>3</v>
      </c>
      <c r="C54" s="9">
        <v>3260</v>
      </c>
      <c r="D54" s="12" t="s">
        <v>131</v>
      </c>
      <c r="E54" s="12" t="s">
        <v>4</v>
      </c>
      <c r="F54" s="12" t="s">
        <v>4</v>
      </c>
      <c r="G54" s="12" t="s">
        <v>542</v>
      </c>
      <c r="H54" s="12"/>
      <c r="I54" s="9">
        <v>18</v>
      </c>
      <c r="J54" s="9">
        <v>20</v>
      </c>
    </row>
    <row r="55" spans="1:10" x14ac:dyDescent="0.2">
      <c r="A55" s="8">
        <v>43478</v>
      </c>
      <c r="B55" s="12" t="s">
        <v>3</v>
      </c>
      <c r="C55" s="9">
        <v>5410</v>
      </c>
      <c r="D55" s="12" t="s">
        <v>271</v>
      </c>
      <c r="E55" s="12" t="s">
        <v>4</v>
      </c>
      <c r="F55" s="12" t="s">
        <v>4</v>
      </c>
      <c r="G55" s="12" t="s">
        <v>880</v>
      </c>
      <c r="H55" s="12"/>
      <c r="I55" s="9">
        <v>31</v>
      </c>
      <c r="J55" s="9">
        <v>46</v>
      </c>
    </row>
    <row r="56" spans="1:10" x14ac:dyDescent="0.2">
      <c r="A56" s="8">
        <v>43478</v>
      </c>
      <c r="B56" s="12" t="s">
        <v>3</v>
      </c>
      <c r="C56" s="9">
        <v>5782</v>
      </c>
      <c r="D56" s="12" t="s">
        <v>47</v>
      </c>
      <c r="E56" s="12" t="s">
        <v>6</v>
      </c>
      <c r="F56" s="12" t="s">
        <v>6</v>
      </c>
      <c r="G56" s="12" t="s">
        <v>529</v>
      </c>
      <c r="H56" s="12"/>
      <c r="I56" s="9">
        <v>36</v>
      </c>
      <c r="J56" s="9">
        <v>55</v>
      </c>
    </row>
    <row r="57" spans="1:10" x14ac:dyDescent="0.2">
      <c r="A57" s="8">
        <v>43467</v>
      </c>
      <c r="B57" s="12" t="s">
        <v>3</v>
      </c>
      <c r="C57" s="9">
        <v>2324</v>
      </c>
      <c r="D57" s="12" t="s">
        <v>77</v>
      </c>
      <c r="E57" s="12" t="s">
        <v>4</v>
      </c>
      <c r="F57" s="12" t="s">
        <v>4</v>
      </c>
      <c r="G57" s="12" t="s">
        <v>37</v>
      </c>
      <c r="H57" s="12"/>
      <c r="I57" s="9">
        <v>22</v>
      </c>
      <c r="J57" s="9">
        <v>26</v>
      </c>
    </row>
    <row r="58" spans="1:10" x14ac:dyDescent="0.2">
      <c r="A58" s="8">
        <v>43470</v>
      </c>
      <c r="B58" s="12" t="s">
        <v>6</v>
      </c>
      <c r="C58" s="9">
        <v>33800</v>
      </c>
      <c r="D58" s="12" t="s">
        <v>470</v>
      </c>
      <c r="E58" s="12" t="s">
        <v>260</v>
      </c>
      <c r="F58" s="12" t="s">
        <v>6</v>
      </c>
      <c r="G58" s="12" t="s">
        <v>292</v>
      </c>
      <c r="H58" s="12"/>
      <c r="I58" s="31"/>
      <c r="J58" s="31"/>
    </row>
    <row r="59" spans="1:10" x14ac:dyDescent="0.2">
      <c r="A59" s="8">
        <v>43467</v>
      </c>
      <c r="B59" s="12" t="s">
        <v>3</v>
      </c>
      <c r="C59" s="9">
        <v>6835</v>
      </c>
      <c r="D59" s="12" t="s">
        <v>442</v>
      </c>
      <c r="E59" s="12" t="s">
        <v>4</v>
      </c>
      <c r="F59" s="12" t="s">
        <v>4</v>
      </c>
      <c r="G59" s="12" t="s">
        <v>177</v>
      </c>
      <c r="H59" s="12"/>
      <c r="I59" s="9">
        <v>43</v>
      </c>
      <c r="J59" s="9">
        <v>54</v>
      </c>
    </row>
    <row r="60" spans="1:10" x14ac:dyDescent="0.2">
      <c r="A60" s="8">
        <v>43478</v>
      </c>
      <c r="B60" s="12" t="s">
        <v>3</v>
      </c>
      <c r="C60" s="9">
        <v>6161</v>
      </c>
      <c r="D60" s="12" t="s">
        <v>158</v>
      </c>
      <c r="E60" s="12" t="s">
        <v>4</v>
      </c>
      <c r="F60" s="12" t="s">
        <v>4</v>
      </c>
      <c r="G60" s="12" t="s">
        <v>249</v>
      </c>
      <c r="H60" s="12"/>
      <c r="I60" s="9">
        <v>31</v>
      </c>
      <c r="J60" s="9">
        <v>44</v>
      </c>
    </row>
    <row r="61" spans="1:10" x14ac:dyDescent="0.2">
      <c r="A61" s="8">
        <v>43469</v>
      </c>
      <c r="B61" s="12" t="s">
        <v>3</v>
      </c>
      <c r="C61" s="9">
        <v>8124</v>
      </c>
      <c r="D61" s="12" t="s">
        <v>53</v>
      </c>
      <c r="E61" s="12" t="s">
        <v>4</v>
      </c>
      <c r="F61" s="12" t="s">
        <v>4</v>
      </c>
      <c r="G61" s="12" t="s">
        <v>466</v>
      </c>
      <c r="H61" s="12"/>
      <c r="I61" s="9">
        <v>25</v>
      </c>
      <c r="J61" s="9">
        <v>31</v>
      </c>
    </row>
    <row r="62" spans="1:10" x14ac:dyDescent="0.2">
      <c r="A62" s="8">
        <v>43467</v>
      </c>
      <c r="B62" s="12" t="s">
        <v>14</v>
      </c>
      <c r="C62" s="9">
        <v>1320</v>
      </c>
      <c r="D62" s="12" t="s">
        <v>250</v>
      </c>
      <c r="E62" s="12" t="s">
        <v>6</v>
      </c>
      <c r="F62" s="12" t="s">
        <v>6</v>
      </c>
      <c r="G62" s="12" t="s">
        <v>865</v>
      </c>
      <c r="H62" s="12"/>
      <c r="I62" s="9">
        <v>143</v>
      </c>
      <c r="J62" s="9">
        <v>208</v>
      </c>
    </row>
    <row r="63" spans="1:10" x14ac:dyDescent="0.2">
      <c r="A63" s="8">
        <v>43483</v>
      </c>
      <c r="B63" s="12" t="s">
        <v>14</v>
      </c>
      <c r="C63" s="9">
        <v>1170</v>
      </c>
      <c r="D63" s="12" t="s">
        <v>250</v>
      </c>
      <c r="E63" s="12" t="s">
        <v>6</v>
      </c>
      <c r="F63" s="12" t="s">
        <v>6</v>
      </c>
      <c r="G63" s="12" t="s">
        <v>433</v>
      </c>
      <c r="H63" s="12"/>
      <c r="I63" s="9">
        <v>136</v>
      </c>
      <c r="J63" s="9">
        <v>208</v>
      </c>
    </row>
    <row r="64" spans="1:10" x14ac:dyDescent="0.2">
      <c r="A64" s="8">
        <v>43467</v>
      </c>
      <c r="B64" s="12" t="s">
        <v>6</v>
      </c>
      <c r="C64" s="9">
        <v>57570</v>
      </c>
      <c r="D64" s="12" t="s">
        <v>139</v>
      </c>
      <c r="E64" s="12" t="s">
        <v>6</v>
      </c>
      <c r="F64" s="12" t="s">
        <v>6</v>
      </c>
      <c r="G64" s="12" t="s">
        <v>172</v>
      </c>
      <c r="H64" s="12"/>
      <c r="I64" s="9">
        <v>34</v>
      </c>
      <c r="J64" s="9">
        <v>40</v>
      </c>
    </row>
    <row r="65" spans="1:10" x14ac:dyDescent="0.2">
      <c r="A65" s="8">
        <v>43471</v>
      </c>
      <c r="B65" s="12" t="s">
        <v>3</v>
      </c>
      <c r="C65" s="9">
        <v>7733</v>
      </c>
      <c r="D65" s="12" t="s">
        <v>45</v>
      </c>
      <c r="E65" s="12" t="s">
        <v>16</v>
      </c>
      <c r="F65" s="12" t="s">
        <v>15</v>
      </c>
      <c r="G65" s="12" t="s">
        <v>334</v>
      </c>
      <c r="H65" s="12"/>
      <c r="I65" s="9">
        <v>38</v>
      </c>
      <c r="J65" s="9" t="s">
        <v>509</v>
      </c>
    </row>
    <row r="66" spans="1:10" x14ac:dyDescent="0.2">
      <c r="A66" s="8">
        <v>43491</v>
      </c>
      <c r="B66" s="12" t="s">
        <v>3</v>
      </c>
      <c r="C66" s="9">
        <v>7714</v>
      </c>
      <c r="D66" s="12" t="s">
        <v>45</v>
      </c>
      <c r="E66" s="12" t="s">
        <v>4</v>
      </c>
      <c r="F66" s="12" t="s">
        <v>4</v>
      </c>
      <c r="G66" s="12" t="s">
        <v>865</v>
      </c>
      <c r="H66" s="12"/>
      <c r="I66" s="9">
        <v>38</v>
      </c>
      <c r="J66" s="9">
        <v>59</v>
      </c>
    </row>
    <row r="67" spans="1:10" x14ac:dyDescent="0.2">
      <c r="A67" s="8">
        <v>43468</v>
      </c>
      <c r="B67" s="12" t="s">
        <v>3</v>
      </c>
      <c r="C67" s="9">
        <v>5312</v>
      </c>
      <c r="D67" s="12" t="s">
        <v>280</v>
      </c>
      <c r="E67" s="12" t="s">
        <v>4</v>
      </c>
      <c r="F67" s="12" t="s">
        <v>4</v>
      </c>
      <c r="G67" s="12" t="s">
        <v>177</v>
      </c>
      <c r="H67" s="12"/>
      <c r="I67" s="9">
        <v>29</v>
      </c>
      <c r="J67" s="9">
        <v>36</v>
      </c>
    </row>
    <row r="68" spans="1:10" x14ac:dyDescent="0.2">
      <c r="A68" s="8">
        <v>43478</v>
      </c>
      <c r="B68" s="12" t="s">
        <v>3</v>
      </c>
      <c r="C68" s="9">
        <v>5323</v>
      </c>
      <c r="D68" s="12" t="s">
        <v>280</v>
      </c>
      <c r="E68" s="12" t="s">
        <v>4</v>
      </c>
      <c r="F68" s="12" t="s">
        <v>4</v>
      </c>
      <c r="G68" s="12" t="s">
        <v>447</v>
      </c>
      <c r="H68" s="12"/>
      <c r="I68" s="9">
        <v>25</v>
      </c>
      <c r="J68" s="9">
        <v>36</v>
      </c>
    </row>
    <row r="69" spans="1:10" x14ac:dyDescent="0.2">
      <c r="A69" s="8">
        <v>43485</v>
      </c>
      <c r="B69" s="12" t="s">
        <v>3</v>
      </c>
      <c r="C69" s="9">
        <v>5310</v>
      </c>
      <c r="D69" s="12" t="s">
        <v>280</v>
      </c>
      <c r="E69" s="12" t="s">
        <v>6</v>
      </c>
      <c r="F69" s="12" t="s">
        <v>15</v>
      </c>
      <c r="G69" s="12" t="s">
        <v>558</v>
      </c>
      <c r="H69" s="12"/>
      <c r="I69" s="9">
        <v>27</v>
      </c>
      <c r="J69" s="9">
        <v>36</v>
      </c>
    </row>
    <row r="70" spans="1:10" x14ac:dyDescent="0.2">
      <c r="A70" s="8">
        <v>43467</v>
      </c>
      <c r="B70" s="12" t="s">
        <v>3</v>
      </c>
      <c r="C70" s="9">
        <v>3327</v>
      </c>
      <c r="D70" s="12" t="s">
        <v>79</v>
      </c>
      <c r="E70" s="12" t="s">
        <v>4</v>
      </c>
      <c r="F70" s="12" t="s">
        <v>4</v>
      </c>
      <c r="G70" s="12" t="s">
        <v>434</v>
      </c>
      <c r="H70" s="12"/>
      <c r="I70" s="9">
        <v>22</v>
      </c>
      <c r="J70" s="9">
        <v>26</v>
      </c>
    </row>
    <row r="71" spans="1:10" x14ac:dyDescent="0.2">
      <c r="A71" s="8">
        <v>43491</v>
      </c>
      <c r="B71" s="12" t="s">
        <v>3</v>
      </c>
      <c r="C71" s="9">
        <v>3327</v>
      </c>
      <c r="D71" s="12" t="s">
        <v>79</v>
      </c>
      <c r="E71" s="12" t="s">
        <v>4</v>
      </c>
      <c r="F71" s="12" t="s">
        <v>4</v>
      </c>
      <c r="G71" s="12" t="s">
        <v>152</v>
      </c>
      <c r="H71" s="12"/>
      <c r="I71" s="9">
        <v>21</v>
      </c>
      <c r="J71" s="9">
        <v>26</v>
      </c>
    </row>
    <row r="72" spans="1:10" x14ac:dyDescent="0.2">
      <c r="A72" s="8">
        <v>43485</v>
      </c>
      <c r="B72" s="12" t="s">
        <v>6</v>
      </c>
      <c r="C72" s="9">
        <v>57690</v>
      </c>
      <c r="D72" s="12" t="s">
        <v>557</v>
      </c>
      <c r="E72" s="12" t="s">
        <v>6</v>
      </c>
      <c r="F72" s="12" t="s">
        <v>15</v>
      </c>
      <c r="G72" s="12" t="s">
        <v>207</v>
      </c>
      <c r="H72" s="12"/>
      <c r="I72" s="9">
        <v>70</v>
      </c>
      <c r="J72" s="9">
        <v>101</v>
      </c>
    </row>
    <row r="73" spans="1:10" x14ac:dyDescent="0.2">
      <c r="A73" s="8">
        <v>43467</v>
      </c>
      <c r="B73" s="12" t="s">
        <v>3</v>
      </c>
      <c r="C73" s="9">
        <v>9370</v>
      </c>
      <c r="D73" s="12" t="s">
        <v>88</v>
      </c>
      <c r="E73" s="12" t="s">
        <v>4</v>
      </c>
      <c r="F73" s="12" t="s">
        <v>4</v>
      </c>
      <c r="G73" s="12" t="s">
        <v>23</v>
      </c>
      <c r="H73" s="12"/>
      <c r="I73" s="9">
        <v>48</v>
      </c>
      <c r="J73" s="9">
        <v>69</v>
      </c>
    </row>
    <row r="74" spans="1:10" x14ac:dyDescent="0.2">
      <c r="A74" s="8">
        <v>43469</v>
      </c>
      <c r="B74" s="12" t="s">
        <v>3</v>
      </c>
      <c r="C74" s="9">
        <v>9232</v>
      </c>
      <c r="D74" s="12" t="s">
        <v>88</v>
      </c>
      <c r="E74" s="12" t="s">
        <v>8</v>
      </c>
      <c r="F74" s="12" t="s">
        <v>4</v>
      </c>
      <c r="G74" s="12" t="s">
        <v>865</v>
      </c>
      <c r="H74" s="12"/>
      <c r="I74" s="9">
        <v>47</v>
      </c>
      <c r="J74" s="9">
        <v>69</v>
      </c>
    </row>
    <row r="75" spans="1:10" x14ac:dyDescent="0.2">
      <c r="A75" s="8">
        <v>43468</v>
      </c>
      <c r="B75" s="12" t="s">
        <v>3</v>
      </c>
      <c r="C75" s="9">
        <v>4570</v>
      </c>
      <c r="D75" s="12" t="s">
        <v>1605</v>
      </c>
      <c r="E75" s="12" t="s">
        <v>4</v>
      </c>
      <c r="F75" s="12" t="s">
        <v>4</v>
      </c>
      <c r="G75" s="12" t="s">
        <v>172</v>
      </c>
      <c r="H75" s="12"/>
      <c r="I75" s="9">
        <v>10</v>
      </c>
      <c r="J75" s="9" t="s">
        <v>459</v>
      </c>
    </row>
    <row r="76" spans="1:10" x14ac:dyDescent="0.2">
      <c r="A76" s="8">
        <v>43469</v>
      </c>
      <c r="B76" s="12" t="s">
        <v>3</v>
      </c>
      <c r="C76" s="9">
        <v>4570</v>
      </c>
      <c r="D76" s="12" t="s">
        <v>1605</v>
      </c>
      <c r="E76" s="12" t="s">
        <v>4</v>
      </c>
      <c r="F76" s="12" t="s">
        <v>4</v>
      </c>
      <c r="G76" s="12" t="s">
        <v>177</v>
      </c>
      <c r="H76" s="12"/>
      <c r="I76" s="9">
        <v>10</v>
      </c>
      <c r="J76" s="9" t="s">
        <v>459</v>
      </c>
    </row>
    <row r="77" spans="1:10" x14ac:dyDescent="0.2">
      <c r="A77" s="8">
        <v>43467</v>
      </c>
      <c r="B77" s="12" t="s">
        <v>3</v>
      </c>
      <c r="C77" s="9">
        <v>4564</v>
      </c>
      <c r="D77" s="12" t="s">
        <v>40</v>
      </c>
      <c r="E77" s="12" t="s">
        <v>4</v>
      </c>
      <c r="F77" s="12" t="s">
        <v>6</v>
      </c>
      <c r="G77" s="12" t="s">
        <v>867</v>
      </c>
      <c r="H77" s="12"/>
      <c r="I77" s="9">
        <v>10</v>
      </c>
      <c r="J77" s="9">
        <v>0</v>
      </c>
    </row>
    <row r="78" spans="1:10" x14ac:dyDescent="0.2">
      <c r="A78" s="8">
        <v>43468</v>
      </c>
      <c r="B78" s="12" t="s">
        <v>3</v>
      </c>
      <c r="C78" s="9">
        <v>4677</v>
      </c>
      <c r="D78" s="12" t="s">
        <v>40</v>
      </c>
      <c r="E78" s="12" t="s">
        <v>6</v>
      </c>
      <c r="F78" s="12" t="s">
        <v>4</v>
      </c>
      <c r="G78" s="12" t="s">
        <v>29</v>
      </c>
      <c r="H78" s="12"/>
      <c r="I78" s="9">
        <v>10</v>
      </c>
      <c r="J78" s="9">
        <v>0</v>
      </c>
    </row>
    <row r="79" spans="1:10" x14ac:dyDescent="0.2">
      <c r="A79" s="8">
        <v>43469</v>
      </c>
      <c r="B79" s="12" t="s">
        <v>3</v>
      </c>
      <c r="C79" s="9">
        <v>4580</v>
      </c>
      <c r="D79" s="12" t="s">
        <v>40</v>
      </c>
      <c r="E79" s="12" t="s">
        <v>4</v>
      </c>
      <c r="F79" s="12" t="s">
        <v>4</v>
      </c>
      <c r="G79" s="12" t="s">
        <v>177</v>
      </c>
      <c r="H79" s="12"/>
      <c r="I79" s="9">
        <v>10</v>
      </c>
      <c r="J79" s="9" t="s">
        <v>394</v>
      </c>
    </row>
    <row r="80" spans="1:10" x14ac:dyDescent="0.2">
      <c r="A80" s="8">
        <v>43469</v>
      </c>
      <c r="B80" s="12" t="s">
        <v>3</v>
      </c>
      <c r="C80" s="9">
        <v>4531</v>
      </c>
      <c r="D80" s="12" t="s">
        <v>40</v>
      </c>
      <c r="E80" s="12" t="s">
        <v>467</v>
      </c>
      <c r="F80" s="12" t="s">
        <v>4</v>
      </c>
      <c r="G80" s="12" t="s">
        <v>430</v>
      </c>
      <c r="H80" s="12"/>
      <c r="I80" s="9">
        <v>10</v>
      </c>
      <c r="J80" s="9" t="s">
        <v>469</v>
      </c>
    </row>
    <row r="81" spans="1:10" x14ac:dyDescent="0.2">
      <c r="A81" s="8">
        <v>43470</v>
      </c>
      <c r="B81" s="12" t="s">
        <v>3</v>
      </c>
      <c r="C81" s="9">
        <v>4544</v>
      </c>
      <c r="D81" s="12" t="s">
        <v>40</v>
      </c>
      <c r="E81" s="12" t="s">
        <v>4</v>
      </c>
      <c r="F81" s="12" t="s">
        <v>6</v>
      </c>
      <c r="G81" s="12" t="s">
        <v>488</v>
      </c>
      <c r="H81" s="12"/>
      <c r="I81" s="9">
        <v>10</v>
      </c>
      <c r="J81" s="9" t="s">
        <v>342</v>
      </c>
    </row>
    <row r="82" spans="1:10" x14ac:dyDescent="0.2">
      <c r="A82" s="8">
        <v>43477</v>
      </c>
      <c r="B82" s="12" t="s">
        <v>3</v>
      </c>
      <c r="C82" s="9">
        <v>4630</v>
      </c>
      <c r="D82" s="12" t="s">
        <v>40</v>
      </c>
      <c r="E82" s="12" t="s">
        <v>4</v>
      </c>
      <c r="F82" s="12" t="s">
        <v>4</v>
      </c>
      <c r="G82" s="12" t="s">
        <v>430</v>
      </c>
      <c r="H82" s="12"/>
      <c r="I82" s="9">
        <v>10</v>
      </c>
      <c r="J82" s="9" t="s">
        <v>990</v>
      </c>
    </row>
    <row r="83" spans="1:10" x14ac:dyDescent="0.2">
      <c r="A83" s="8">
        <v>43477</v>
      </c>
      <c r="B83" s="12" t="s">
        <v>3</v>
      </c>
      <c r="C83" s="9">
        <v>4591</v>
      </c>
      <c r="D83" s="12" t="s">
        <v>40</v>
      </c>
      <c r="E83" s="12" t="s">
        <v>4</v>
      </c>
      <c r="F83" s="12" t="s">
        <v>4</v>
      </c>
      <c r="G83" s="12" t="s">
        <v>172</v>
      </c>
      <c r="H83" s="12"/>
      <c r="I83" s="9">
        <v>10</v>
      </c>
      <c r="J83" s="9" t="s">
        <v>602</v>
      </c>
    </row>
    <row r="84" spans="1:10" x14ac:dyDescent="0.2">
      <c r="A84" s="8">
        <v>43478</v>
      </c>
      <c r="B84" s="12" t="s">
        <v>3</v>
      </c>
      <c r="C84" s="9">
        <v>4677</v>
      </c>
      <c r="D84" s="12" t="s">
        <v>40</v>
      </c>
      <c r="E84" s="12" t="s">
        <v>6</v>
      </c>
      <c r="F84" s="12" t="s">
        <v>6</v>
      </c>
      <c r="G84" s="12" t="s">
        <v>37</v>
      </c>
      <c r="H84" s="12"/>
      <c r="I84" s="9">
        <v>10</v>
      </c>
      <c r="J84" s="9" t="s">
        <v>1029</v>
      </c>
    </row>
    <row r="85" spans="1:10" x14ac:dyDescent="0.2">
      <c r="A85" s="8">
        <v>43478</v>
      </c>
      <c r="B85" s="12" t="s">
        <v>3</v>
      </c>
      <c r="C85" s="9">
        <v>5405</v>
      </c>
      <c r="D85" s="12" t="s">
        <v>40</v>
      </c>
      <c r="E85" s="12" t="s">
        <v>4</v>
      </c>
      <c r="F85" s="12" t="s">
        <v>4</v>
      </c>
      <c r="G85" s="12" t="s">
        <v>35</v>
      </c>
      <c r="H85" s="12"/>
      <c r="I85" s="9">
        <v>10</v>
      </c>
      <c r="J85" s="9" t="s">
        <v>1633</v>
      </c>
    </row>
    <row r="86" spans="1:10" x14ac:dyDescent="0.2">
      <c r="A86" s="8">
        <v>43478</v>
      </c>
      <c r="B86" s="12" t="s">
        <v>3</v>
      </c>
      <c r="C86" s="9">
        <v>4672</v>
      </c>
      <c r="D86" s="12" t="s">
        <v>40</v>
      </c>
      <c r="E86" s="12" t="s">
        <v>4</v>
      </c>
      <c r="F86" s="12" t="s">
        <v>4</v>
      </c>
      <c r="G86" s="12" t="s">
        <v>35</v>
      </c>
      <c r="H86" s="12"/>
      <c r="I86" s="9">
        <v>10</v>
      </c>
      <c r="J86" s="9" t="s">
        <v>1634</v>
      </c>
    </row>
    <row r="87" spans="1:10" x14ac:dyDescent="0.2">
      <c r="A87" s="8">
        <v>43482</v>
      </c>
      <c r="B87" s="12" t="s">
        <v>3</v>
      </c>
      <c r="C87" s="9">
        <v>4620</v>
      </c>
      <c r="D87" s="12" t="s">
        <v>40</v>
      </c>
      <c r="E87" s="12" t="s">
        <v>6</v>
      </c>
      <c r="F87" s="12" t="s">
        <v>6</v>
      </c>
      <c r="G87" s="12" t="s">
        <v>541</v>
      </c>
      <c r="H87" s="12"/>
      <c r="I87" s="9">
        <v>10</v>
      </c>
      <c r="J87" s="9">
        <v>0</v>
      </c>
    </row>
    <row r="88" spans="1:10" x14ac:dyDescent="0.2">
      <c r="A88" s="8">
        <v>43485</v>
      </c>
      <c r="B88" s="12" t="s">
        <v>3</v>
      </c>
      <c r="C88" s="9">
        <v>4666</v>
      </c>
      <c r="D88" s="12" t="s">
        <v>40</v>
      </c>
      <c r="E88" s="12" t="s">
        <v>8</v>
      </c>
      <c r="F88" s="12" t="s">
        <v>6</v>
      </c>
      <c r="G88" s="12" t="s">
        <v>163</v>
      </c>
      <c r="H88" s="12"/>
      <c r="I88" s="9">
        <v>10</v>
      </c>
      <c r="J88" s="9" t="s">
        <v>566</v>
      </c>
    </row>
    <row r="89" spans="1:10" x14ac:dyDescent="0.2">
      <c r="A89" s="8">
        <v>43486</v>
      </c>
      <c r="B89" s="12" t="s">
        <v>3</v>
      </c>
      <c r="C89" s="9">
        <v>4535</v>
      </c>
      <c r="D89" s="12" t="s">
        <v>40</v>
      </c>
      <c r="E89" s="12" t="s">
        <v>4</v>
      </c>
      <c r="F89" s="12" t="s">
        <v>140</v>
      </c>
      <c r="G89" s="12" t="s">
        <v>163</v>
      </c>
      <c r="H89" s="12"/>
      <c r="I89" s="9">
        <v>10</v>
      </c>
      <c r="J89" s="9" t="s">
        <v>469</v>
      </c>
    </row>
    <row r="90" spans="1:10" x14ac:dyDescent="0.2">
      <c r="A90" s="8">
        <v>43468</v>
      </c>
      <c r="B90" s="12" t="s">
        <v>3</v>
      </c>
      <c r="C90" s="9">
        <v>4640</v>
      </c>
      <c r="D90" s="12" t="s">
        <v>1604</v>
      </c>
      <c r="E90" s="12" t="s">
        <v>4</v>
      </c>
      <c r="F90" s="12" t="s">
        <v>4</v>
      </c>
      <c r="G90" s="12" t="s">
        <v>23</v>
      </c>
      <c r="H90" s="12"/>
      <c r="I90" s="9">
        <v>10</v>
      </c>
      <c r="J90" s="9" t="s">
        <v>399</v>
      </c>
    </row>
    <row r="91" spans="1:10" x14ac:dyDescent="0.2">
      <c r="A91" s="8">
        <v>43482</v>
      </c>
      <c r="B91" s="12" t="s">
        <v>3</v>
      </c>
      <c r="C91" s="9">
        <v>4531</v>
      </c>
      <c r="D91" s="12" t="s">
        <v>1604</v>
      </c>
      <c r="E91" s="12" t="s">
        <v>6</v>
      </c>
      <c r="F91" s="12" t="s">
        <v>6</v>
      </c>
      <c r="G91" s="12" t="s">
        <v>529</v>
      </c>
      <c r="H91" s="12"/>
      <c r="I91" s="9">
        <v>10</v>
      </c>
      <c r="J91" s="9" t="s">
        <v>368</v>
      </c>
    </row>
    <row r="92" spans="1:10" x14ac:dyDescent="0.2">
      <c r="A92" s="8">
        <v>43492</v>
      </c>
      <c r="B92" s="12" t="s">
        <v>3</v>
      </c>
      <c r="C92" s="9">
        <v>4665</v>
      </c>
      <c r="D92" s="12" t="s">
        <v>1604</v>
      </c>
      <c r="E92" s="12" t="s">
        <v>6</v>
      </c>
      <c r="F92" s="12" t="s">
        <v>4</v>
      </c>
      <c r="G92" s="12" t="s">
        <v>339</v>
      </c>
      <c r="H92" s="12"/>
      <c r="I92" s="9">
        <v>10</v>
      </c>
      <c r="J92" s="9" t="s">
        <v>368</v>
      </c>
    </row>
    <row r="93" spans="1:10" x14ac:dyDescent="0.2">
      <c r="A93" s="8">
        <v>43470</v>
      </c>
      <c r="B93" s="12" t="s">
        <v>3</v>
      </c>
      <c r="C93" s="9">
        <v>7423</v>
      </c>
      <c r="D93" s="12" t="s">
        <v>485</v>
      </c>
      <c r="E93" s="12" t="s">
        <v>487</v>
      </c>
      <c r="F93" s="12" t="s">
        <v>33</v>
      </c>
      <c r="G93" s="12" t="s">
        <v>37</v>
      </c>
      <c r="H93" s="12"/>
      <c r="I93" s="9">
        <v>33</v>
      </c>
      <c r="J93" s="9" t="s">
        <v>492</v>
      </c>
    </row>
    <row r="94" spans="1:10" x14ac:dyDescent="0.2">
      <c r="A94" s="8">
        <v>43467</v>
      </c>
      <c r="B94" s="12" t="s">
        <v>5</v>
      </c>
      <c r="C94" s="9">
        <v>47143</v>
      </c>
      <c r="D94" s="12" t="s">
        <v>302</v>
      </c>
      <c r="E94" s="12" t="s">
        <v>5</v>
      </c>
      <c r="F94" s="12" t="s">
        <v>5</v>
      </c>
      <c r="G94" s="12" t="s">
        <v>866</v>
      </c>
      <c r="H94" s="12"/>
      <c r="I94" s="9">
        <v>202</v>
      </c>
      <c r="J94" s="9">
        <v>321</v>
      </c>
    </row>
    <row r="95" spans="1:10" x14ac:dyDescent="0.2">
      <c r="A95" s="8">
        <v>43467</v>
      </c>
      <c r="B95" s="12" t="s">
        <v>3</v>
      </c>
      <c r="C95" s="9">
        <v>3414</v>
      </c>
      <c r="D95" s="12" t="s">
        <v>67</v>
      </c>
      <c r="E95" s="12" t="s">
        <v>4</v>
      </c>
      <c r="F95" s="12" t="s">
        <v>4</v>
      </c>
      <c r="G95" s="12" t="s">
        <v>177</v>
      </c>
      <c r="H95" s="12"/>
      <c r="I95" s="9">
        <v>23</v>
      </c>
      <c r="J95" s="9">
        <v>20</v>
      </c>
    </row>
    <row r="96" spans="1:10" x14ac:dyDescent="0.2">
      <c r="A96" s="8">
        <v>43468</v>
      </c>
      <c r="B96" s="12" t="s">
        <v>3</v>
      </c>
      <c r="C96" s="9">
        <v>3483</v>
      </c>
      <c r="D96" s="12" t="s">
        <v>67</v>
      </c>
      <c r="E96" s="12" t="s">
        <v>8</v>
      </c>
      <c r="F96" s="12" t="s">
        <v>4</v>
      </c>
      <c r="G96" s="12" t="s">
        <v>292</v>
      </c>
      <c r="H96" s="12"/>
      <c r="I96" s="9">
        <v>22</v>
      </c>
      <c r="J96" s="9">
        <v>20</v>
      </c>
    </row>
    <row r="97" spans="1:10" x14ac:dyDescent="0.2">
      <c r="A97" s="8">
        <v>43469</v>
      </c>
      <c r="B97" s="12" t="s">
        <v>3</v>
      </c>
      <c r="C97" s="9">
        <v>3421</v>
      </c>
      <c r="D97" s="12" t="s">
        <v>67</v>
      </c>
      <c r="E97" s="12" t="s">
        <v>4</v>
      </c>
      <c r="F97" s="12" t="s">
        <v>4</v>
      </c>
      <c r="G97" s="12" t="s">
        <v>37</v>
      </c>
      <c r="H97" s="12"/>
      <c r="I97" s="9">
        <v>21</v>
      </c>
      <c r="J97" s="9">
        <v>20</v>
      </c>
    </row>
    <row r="98" spans="1:10" x14ac:dyDescent="0.2">
      <c r="A98" s="8">
        <v>43469</v>
      </c>
      <c r="B98" s="12" t="s">
        <v>3</v>
      </c>
      <c r="C98" s="9">
        <v>3357</v>
      </c>
      <c r="D98" s="12" t="s">
        <v>67</v>
      </c>
      <c r="E98" s="12" t="s">
        <v>4</v>
      </c>
      <c r="F98" s="12" t="s">
        <v>4</v>
      </c>
      <c r="G98" s="12" t="s">
        <v>177</v>
      </c>
      <c r="H98" s="12"/>
      <c r="I98" s="9">
        <v>21</v>
      </c>
      <c r="J98" s="9">
        <v>20</v>
      </c>
    </row>
    <row r="99" spans="1:10" x14ac:dyDescent="0.2">
      <c r="A99" s="8">
        <v>43477</v>
      </c>
      <c r="B99" s="12" t="s">
        <v>3</v>
      </c>
      <c r="C99" s="9">
        <v>3591</v>
      </c>
      <c r="D99" s="12" t="s">
        <v>67</v>
      </c>
      <c r="E99" s="12" t="s">
        <v>4</v>
      </c>
      <c r="F99" s="12" t="s">
        <v>4</v>
      </c>
      <c r="G99" s="12" t="s">
        <v>172</v>
      </c>
      <c r="H99" s="12"/>
      <c r="I99" s="9">
        <v>20</v>
      </c>
      <c r="J99" s="9">
        <v>20</v>
      </c>
    </row>
    <row r="100" spans="1:10" x14ac:dyDescent="0.2">
      <c r="A100" s="8">
        <v>43478</v>
      </c>
      <c r="B100" s="12" t="s">
        <v>3</v>
      </c>
      <c r="C100" s="9">
        <v>3428</v>
      </c>
      <c r="D100" s="12" t="s">
        <v>67</v>
      </c>
      <c r="E100" s="12" t="s">
        <v>4</v>
      </c>
      <c r="F100" s="12" t="s">
        <v>4</v>
      </c>
      <c r="G100" s="12" t="s">
        <v>152</v>
      </c>
      <c r="H100" s="12"/>
      <c r="I100" s="9">
        <v>18</v>
      </c>
      <c r="J100" s="9">
        <v>20</v>
      </c>
    </row>
    <row r="101" spans="1:10" x14ac:dyDescent="0.2">
      <c r="A101" s="8">
        <v>43491</v>
      </c>
      <c r="B101" s="12" t="s">
        <v>3</v>
      </c>
      <c r="C101" s="9">
        <v>3488</v>
      </c>
      <c r="D101" s="12" t="s">
        <v>67</v>
      </c>
      <c r="E101" s="12" t="s">
        <v>6</v>
      </c>
      <c r="F101" s="12" t="s">
        <v>6</v>
      </c>
      <c r="G101" s="12" t="s">
        <v>37</v>
      </c>
      <c r="H101" s="12"/>
      <c r="I101" s="9">
        <v>18</v>
      </c>
      <c r="J101" s="9">
        <v>20</v>
      </c>
    </row>
    <row r="102" spans="1:10" x14ac:dyDescent="0.2">
      <c r="A102" s="8">
        <v>43468</v>
      </c>
      <c r="B102" s="12" t="s">
        <v>3</v>
      </c>
      <c r="C102" s="9">
        <v>6562</v>
      </c>
      <c r="D102" s="85" t="s">
        <v>60</v>
      </c>
      <c r="E102" s="12" t="s">
        <v>4</v>
      </c>
      <c r="F102" s="12" t="s">
        <v>6</v>
      </c>
      <c r="G102" s="12" t="s">
        <v>453</v>
      </c>
      <c r="H102" s="12"/>
      <c r="I102" s="9">
        <v>49</v>
      </c>
      <c r="J102" s="9">
        <v>61</v>
      </c>
    </row>
    <row r="103" spans="1:10" x14ac:dyDescent="0.2">
      <c r="A103" s="8">
        <v>43478</v>
      </c>
      <c r="B103" s="12" t="s">
        <v>3</v>
      </c>
      <c r="C103" s="9">
        <v>3333</v>
      </c>
      <c r="D103" s="12" t="s">
        <v>126</v>
      </c>
      <c r="E103" s="12" t="s">
        <v>6</v>
      </c>
      <c r="F103" s="12" t="s">
        <v>6</v>
      </c>
      <c r="G103" s="12" t="s">
        <v>312</v>
      </c>
      <c r="H103" s="12"/>
      <c r="I103" s="9">
        <v>14</v>
      </c>
      <c r="J103" s="9">
        <v>16</v>
      </c>
    </row>
    <row r="104" spans="1:10" x14ac:dyDescent="0.2">
      <c r="A104" s="8">
        <v>43467</v>
      </c>
      <c r="B104" s="12" t="s">
        <v>3</v>
      </c>
      <c r="C104" s="9">
        <v>5690</v>
      </c>
      <c r="D104" s="12" t="s">
        <v>286</v>
      </c>
      <c r="E104" s="12" t="s">
        <v>4</v>
      </c>
      <c r="F104" s="12" t="s">
        <v>4</v>
      </c>
      <c r="G104" s="12" t="s">
        <v>23</v>
      </c>
      <c r="H104" s="12"/>
      <c r="I104" s="9">
        <v>10</v>
      </c>
      <c r="J104" s="9" t="s">
        <v>401</v>
      </c>
    </row>
    <row r="105" spans="1:10" x14ac:dyDescent="0.2">
      <c r="A105" s="8">
        <v>43484</v>
      </c>
      <c r="B105" s="12" t="s">
        <v>3</v>
      </c>
      <c r="C105" s="9">
        <v>3961</v>
      </c>
      <c r="D105" s="12" t="s">
        <v>286</v>
      </c>
      <c r="E105" s="12" t="s">
        <v>16</v>
      </c>
      <c r="F105" s="12" t="s">
        <v>6</v>
      </c>
      <c r="G105" s="12" t="s">
        <v>151</v>
      </c>
      <c r="H105" s="12"/>
      <c r="I105" s="9">
        <v>16</v>
      </c>
      <c r="J105" s="9" t="s">
        <v>403</v>
      </c>
    </row>
    <row r="106" spans="1:10" x14ac:dyDescent="0.2">
      <c r="A106" s="8">
        <v>43485</v>
      </c>
      <c r="B106" s="12" t="s">
        <v>3</v>
      </c>
      <c r="C106" s="9">
        <v>8470</v>
      </c>
      <c r="D106" s="12" t="s">
        <v>274</v>
      </c>
      <c r="E106" s="12" t="s">
        <v>159</v>
      </c>
      <c r="F106" s="12" t="s">
        <v>15</v>
      </c>
      <c r="G106" s="12" t="s">
        <v>292</v>
      </c>
      <c r="H106" s="12"/>
      <c r="I106" s="9">
        <v>31</v>
      </c>
      <c r="J106" s="9" t="s">
        <v>565</v>
      </c>
    </row>
    <row r="107" spans="1:10" x14ac:dyDescent="0.2">
      <c r="A107" s="8">
        <v>43469</v>
      </c>
      <c r="B107" s="12" t="s">
        <v>5</v>
      </c>
      <c r="C107" s="9">
        <v>764777</v>
      </c>
      <c r="D107" s="12" t="s">
        <v>463</v>
      </c>
      <c r="E107" s="12" t="s">
        <v>5</v>
      </c>
      <c r="F107" s="12" t="s">
        <v>5</v>
      </c>
      <c r="G107" s="12" t="s">
        <v>172</v>
      </c>
      <c r="H107" s="12"/>
      <c r="I107" s="9">
        <v>160</v>
      </c>
      <c r="J107" s="9">
        <v>264</v>
      </c>
    </row>
    <row r="108" spans="1:10" x14ac:dyDescent="0.2">
      <c r="A108" s="8">
        <v>43467</v>
      </c>
      <c r="B108" s="12" t="s">
        <v>3</v>
      </c>
      <c r="C108" s="9">
        <v>6166</v>
      </c>
      <c r="D108" s="12" t="s">
        <v>436</v>
      </c>
      <c r="E108" s="12" t="s">
        <v>4</v>
      </c>
      <c r="F108" s="12" t="s">
        <v>4</v>
      </c>
      <c r="G108" s="12" t="s">
        <v>437</v>
      </c>
      <c r="H108" s="12"/>
      <c r="I108" s="9">
        <v>31</v>
      </c>
      <c r="J108" s="9">
        <v>41</v>
      </c>
    </row>
    <row r="109" spans="1:10" x14ac:dyDescent="0.2">
      <c r="A109" s="8">
        <v>43482</v>
      </c>
      <c r="B109" s="12" t="s">
        <v>3</v>
      </c>
      <c r="C109" s="9">
        <v>5421</v>
      </c>
      <c r="D109" s="12" t="s">
        <v>253</v>
      </c>
      <c r="E109" s="12" t="s">
        <v>12</v>
      </c>
      <c r="F109" s="12" t="s">
        <v>6</v>
      </c>
      <c r="G109" s="12" t="s">
        <v>37</v>
      </c>
      <c r="H109" s="12"/>
      <c r="I109" s="9">
        <v>48</v>
      </c>
      <c r="J109" s="9">
        <v>65</v>
      </c>
    </row>
    <row r="110" spans="1:10" x14ac:dyDescent="0.2">
      <c r="A110" s="8">
        <v>43467</v>
      </c>
      <c r="B110" s="12" t="s">
        <v>3</v>
      </c>
      <c r="C110" s="9">
        <v>4058</v>
      </c>
      <c r="D110" s="12" t="s">
        <v>432</v>
      </c>
      <c r="E110" s="12" t="s">
        <v>4</v>
      </c>
      <c r="F110" s="12" t="s">
        <v>4</v>
      </c>
      <c r="G110" s="12" t="s">
        <v>310</v>
      </c>
      <c r="H110" s="12"/>
      <c r="I110" s="9">
        <v>17</v>
      </c>
      <c r="J110" s="9">
        <v>10</v>
      </c>
    </row>
    <row r="111" spans="1:10" x14ac:dyDescent="0.2">
      <c r="A111" s="8">
        <v>43469</v>
      </c>
      <c r="B111" s="12" t="s">
        <v>3</v>
      </c>
      <c r="C111" s="9">
        <v>4349</v>
      </c>
      <c r="D111" s="12" t="s">
        <v>432</v>
      </c>
      <c r="E111" s="12" t="s">
        <v>4</v>
      </c>
      <c r="F111" s="12" t="s">
        <v>4</v>
      </c>
      <c r="G111" s="12" t="s">
        <v>37</v>
      </c>
      <c r="H111" s="12"/>
      <c r="I111" s="9">
        <v>16</v>
      </c>
      <c r="J111" s="9">
        <v>10</v>
      </c>
    </row>
    <row r="112" spans="1:10" x14ac:dyDescent="0.2">
      <c r="A112" s="8">
        <v>43480</v>
      </c>
      <c r="B112" s="12" t="s">
        <v>3</v>
      </c>
      <c r="C112" s="9">
        <v>4323</v>
      </c>
      <c r="D112" s="12" t="s">
        <v>432</v>
      </c>
      <c r="E112" s="12" t="s">
        <v>10</v>
      </c>
      <c r="F112" s="12" t="s">
        <v>6</v>
      </c>
      <c r="G112" s="12" t="s">
        <v>540</v>
      </c>
      <c r="H112" s="12"/>
      <c r="I112" s="9">
        <v>15</v>
      </c>
      <c r="J112" s="9">
        <v>11</v>
      </c>
    </row>
    <row r="113" spans="1:10" x14ac:dyDescent="0.2">
      <c r="A113" s="8">
        <v>43491</v>
      </c>
      <c r="B113" s="12" t="s">
        <v>3</v>
      </c>
      <c r="C113" s="9">
        <v>4243</v>
      </c>
      <c r="D113" s="12" t="s">
        <v>432</v>
      </c>
      <c r="E113" s="12" t="s">
        <v>4</v>
      </c>
      <c r="F113" s="12" t="s">
        <v>4</v>
      </c>
      <c r="G113" s="12" t="s">
        <v>37</v>
      </c>
      <c r="H113" s="12"/>
      <c r="I113" s="9">
        <v>15</v>
      </c>
      <c r="J113" s="9">
        <v>11</v>
      </c>
    </row>
    <row r="114" spans="1:10" x14ac:dyDescent="0.2">
      <c r="A114" s="8">
        <v>43491</v>
      </c>
      <c r="B114" s="12" t="s">
        <v>3</v>
      </c>
      <c r="C114" s="9">
        <v>4291</v>
      </c>
      <c r="D114" s="12" t="s">
        <v>432</v>
      </c>
      <c r="E114" s="12" t="s">
        <v>6</v>
      </c>
      <c r="F114" s="12" t="s">
        <v>6</v>
      </c>
      <c r="G114" s="12" t="s">
        <v>37</v>
      </c>
      <c r="H114" s="12"/>
      <c r="I114" s="9">
        <v>15</v>
      </c>
      <c r="J114" s="9">
        <v>11</v>
      </c>
    </row>
    <row r="115" spans="1:10" x14ac:dyDescent="0.2">
      <c r="A115" s="8">
        <v>43492</v>
      </c>
      <c r="B115" s="12" t="s">
        <v>3</v>
      </c>
      <c r="C115" s="9">
        <v>4319</v>
      </c>
      <c r="D115" s="12" t="s">
        <v>432</v>
      </c>
      <c r="E115" s="12" t="s">
        <v>6</v>
      </c>
      <c r="F115" s="12" t="s">
        <v>6</v>
      </c>
      <c r="G115" s="12" t="s">
        <v>578</v>
      </c>
      <c r="H115" s="12"/>
      <c r="I115" s="9">
        <v>13</v>
      </c>
      <c r="J115" s="9">
        <v>11</v>
      </c>
    </row>
    <row r="116" spans="1:10" x14ac:dyDescent="0.2">
      <c r="A116" s="8">
        <v>43471</v>
      </c>
      <c r="B116" s="12" t="s">
        <v>3</v>
      </c>
      <c r="C116" s="9">
        <v>4081</v>
      </c>
      <c r="D116" s="12" t="s">
        <v>506</v>
      </c>
      <c r="E116" s="12" t="s">
        <v>507</v>
      </c>
      <c r="F116" s="12" t="s">
        <v>99</v>
      </c>
      <c r="G116" s="12" t="s">
        <v>334</v>
      </c>
      <c r="H116" s="12"/>
      <c r="I116" s="9">
        <v>15</v>
      </c>
      <c r="J116" s="9" t="s">
        <v>510</v>
      </c>
    </row>
    <row r="117" spans="1:10" x14ac:dyDescent="0.2">
      <c r="A117" s="8">
        <v>43471</v>
      </c>
      <c r="B117" s="12" t="s">
        <v>3</v>
      </c>
      <c r="C117" s="9">
        <v>4059</v>
      </c>
      <c r="D117" s="12" t="s">
        <v>506</v>
      </c>
      <c r="E117" s="12" t="s">
        <v>4</v>
      </c>
      <c r="F117" s="12" t="s">
        <v>99</v>
      </c>
      <c r="G117" s="12" t="s">
        <v>326</v>
      </c>
      <c r="H117" s="12"/>
      <c r="I117" s="9">
        <v>13</v>
      </c>
      <c r="J117" s="9" t="s">
        <v>512</v>
      </c>
    </row>
    <row r="118" spans="1:10" x14ac:dyDescent="0.2">
      <c r="A118" s="8">
        <v>43477</v>
      </c>
      <c r="B118" s="12" t="s">
        <v>3</v>
      </c>
      <c r="C118" s="9">
        <v>4319</v>
      </c>
      <c r="D118" s="12" t="s">
        <v>506</v>
      </c>
      <c r="E118" s="12" t="s">
        <v>4</v>
      </c>
      <c r="F118" s="12" t="s">
        <v>4</v>
      </c>
      <c r="G118" s="12" t="s">
        <v>865</v>
      </c>
      <c r="H118" s="12"/>
      <c r="I118" s="9">
        <v>15</v>
      </c>
      <c r="J118" s="9">
        <v>11</v>
      </c>
    </row>
    <row r="119" spans="1:10" x14ac:dyDescent="0.2">
      <c r="A119" s="8">
        <v>43477</v>
      </c>
      <c r="B119" s="12" t="s">
        <v>3</v>
      </c>
      <c r="C119" s="9">
        <v>4220</v>
      </c>
      <c r="D119" s="12" t="s">
        <v>506</v>
      </c>
      <c r="E119" s="12" t="s">
        <v>4</v>
      </c>
      <c r="F119" s="12" t="s">
        <v>4</v>
      </c>
      <c r="G119" s="12" t="s">
        <v>172</v>
      </c>
      <c r="H119" s="12"/>
      <c r="I119" s="9">
        <v>15</v>
      </c>
      <c r="J119" s="9">
        <v>11</v>
      </c>
    </row>
    <row r="120" spans="1:10" x14ac:dyDescent="0.2">
      <c r="A120" s="8">
        <v>43484</v>
      </c>
      <c r="B120" s="12" t="s">
        <v>3</v>
      </c>
      <c r="C120" s="9">
        <v>4022</v>
      </c>
      <c r="D120" s="12" t="s">
        <v>506</v>
      </c>
      <c r="E120" s="12" t="s">
        <v>4</v>
      </c>
      <c r="F120" s="12" t="s">
        <v>6</v>
      </c>
      <c r="G120" s="12" t="s">
        <v>545</v>
      </c>
      <c r="H120" s="12"/>
      <c r="I120" s="9">
        <v>17</v>
      </c>
      <c r="J120" s="9" t="s">
        <v>546</v>
      </c>
    </row>
    <row r="121" spans="1:10" x14ac:dyDescent="0.2">
      <c r="A121" s="8">
        <v>43477</v>
      </c>
      <c r="B121" s="12" t="s">
        <v>3</v>
      </c>
      <c r="C121" s="9">
        <v>7335</v>
      </c>
      <c r="D121" s="12" t="s">
        <v>524</v>
      </c>
      <c r="E121" s="12" t="s">
        <v>4</v>
      </c>
      <c r="F121" s="12" t="s">
        <v>4</v>
      </c>
      <c r="G121" s="12" t="s">
        <v>865</v>
      </c>
      <c r="H121" s="12"/>
      <c r="I121" s="9">
        <v>56</v>
      </c>
      <c r="J121" s="9">
        <v>49</v>
      </c>
    </row>
    <row r="122" spans="1:10" x14ac:dyDescent="0.2">
      <c r="A122" s="8">
        <v>43484</v>
      </c>
      <c r="B122" s="12" t="s">
        <v>6</v>
      </c>
      <c r="C122" s="9">
        <v>57330</v>
      </c>
      <c r="D122" s="12" t="s">
        <v>315</v>
      </c>
      <c r="E122" s="12" t="s">
        <v>6</v>
      </c>
      <c r="F122" s="12" t="s">
        <v>15</v>
      </c>
      <c r="G122" s="12" t="s">
        <v>545</v>
      </c>
      <c r="H122" s="12"/>
      <c r="I122" s="9">
        <v>23</v>
      </c>
      <c r="J122" s="9" t="s">
        <v>416</v>
      </c>
    </row>
    <row r="123" spans="1:10" x14ac:dyDescent="0.2">
      <c r="A123" s="8">
        <v>43467</v>
      </c>
      <c r="B123" s="12" t="s">
        <v>14</v>
      </c>
      <c r="C123" s="9">
        <v>6740</v>
      </c>
      <c r="D123" s="12" t="s">
        <v>181</v>
      </c>
      <c r="E123" s="12" t="s">
        <v>6</v>
      </c>
      <c r="F123" s="12" t="s">
        <v>6</v>
      </c>
      <c r="G123" s="12" t="s">
        <v>867</v>
      </c>
      <c r="H123" s="12"/>
      <c r="I123" s="9">
        <v>39</v>
      </c>
      <c r="J123" s="9">
        <v>39</v>
      </c>
    </row>
    <row r="124" spans="1:10" x14ac:dyDescent="0.2">
      <c r="A124" s="8">
        <v>43477</v>
      </c>
      <c r="B124" s="12" t="s">
        <v>14</v>
      </c>
      <c r="C124" s="9">
        <v>6740</v>
      </c>
      <c r="D124" s="12" t="s">
        <v>181</v>
      </c>
      <c r="E124" s="12" t="s">
        <v>5</v>
      </c>
      <c r="F124" s="12" t="s">
        <v>6</v>
      </c>
      <c r="G124" s="12" t="s">
        <v>153</v>
      </c>
      <c r="H124" s="12"/>
      <c r="I124" s="9">
        <v>36</v>
      </c>
      <c r="J124" s="9">
        <v>42</v>
      </c>
    </row>
    <row r="125" spans="1:10" x14ac:dyDescent="0.2">
      <c r="A125" s="8">
        <v>43467</v>
      </c>
      <c r="B125" s="12" t="s">
        <v>5</v>
      </c>
      <c r="C125" s="9">
        <v>76275</v>
      </c>
      <c r="D125" s="12" t="s">
        <v>443</v>
      </c>
      <c r="E125" s="12" t="s">
        <v>5</v>
      </c>
      <c r="F125" s="12" t="s">
        <v>15</v>
      </c>
      <c r="G125" s="12" t="s">
        <v>172</v>
      </c>
      <c r="H125" s="12"/>
      <c r="I125" s="9">
        <v>153</v>
      </c>
      <c r="J125" s="9">
        <v>246</v>
      </c>
    </row>
    <row r="126" spans="1:10" x14ac:dyDescent="0.2">
      <c r="A126" s="8">
        <v>43470</v>
      </c>
      <c r="B126" s="12" t="s">
        <v>6</v>
      </c>
      <c r="C126" s="9">
        <v>57290</v>
      </c>
      <c r="D126" s="12" t="s">
        <v>138</v>
      </c>
      <c r="E126" s="12" t="s">
        <v>6</v>
      </c>
      <c r="F126" s="12" t="s">
        <v>6</v>
      </c>
      <c r="G126" s="12" t="s">
        <v>874</v>
      </c>
      <c r="H126" s="12"/>
      <c r="I126" s="9">
        <v>36</v>
      </c>
      <c r="J126" s="9" t="s">
        <v>479</v>
      </c>
    </row>
    <row r="127" spans="1:10" x14ac:dyDescent="0.2">
      <c r="A127" s="8">
        <v>43467</v>
      </c>
      <c r="B127" s="12" t="s">
        <v>6</v>
      </c>
      <c r="C127" s="9">
        <v>57380</v>
      </c>
      <c r="D127" s="12" t="s">
        <v>446</v>
      </c>
      <c r="E127" s="12" t="s">
        <v>6</v>
      </c>
      <c r="F127" s="12" t="s">
        <v>6</v>
      </c>
      <c r="G127" s="12" t="s">
        <v>869</v>
      </c>
      <c r="H127" s="12"/>
      <c r="I127" s="9">
        <v>77</v>
      </c>
      <c r="J127" s="9">
        <v>100</v>
      </c>
    </row>
    <row r="128" spans="1:10" x14ac:dyDescent="0.2">
      <c r="A128" s="8">
        <v>43471</v>
      </c>
      <c r="B128" s="12" t="s">
        <v>3</v>
      </c>
      <c r="C128" s="9">
        <v>3332</v>
      </c>
      <c r="D128" s="12" t="s">
        <v>115</v>
      </c>
      <c r="E128" s="12" t="s">
        <v>16</v>
      </c>
      <c r="F128" s="12" t="s">
        <v>6</v>
      </c>
      <c r="G128" s="12" t="s">
        <v>222</v>
      </c>
      <c r="H128" s="12"/>
      <c r="I128" s="9">
        <v>17</v>
      </c>
      <c r="J128" s="9" t="s">
        <v>513</v>
      </c>
    </row>
    <row r="129" spans="1:10" x14ac:dyDescent="0.2">
      <c r="A129" s="8">
        <v>43470</v>
      </c>
      <c r="B129" s="12" t="s">
        <v>3</v>
      </c>
      <c r="C129" s="9">
        <v>5832</v>
      </c>
      <c r="D129" s="12" t="s">
        <v>78</v>
      </c>
      <c r="E129" s="12" t="s">
        <v>15</v>
      </c>
      <c r="F129" s="12" t="s">
        <v>6</v>
      </c>
      <c r="G129" s="12" t="s">
        <v>292</v>
      </c>
      <c r="H129" s="12"/>
      <c r="I129" s="9">
        <v>22</v>
      </c>
      <c r="J129" s="9" t="s">
        <v>388</v>
      </c>
    </row>
    <row r="130" spans="1:10" x14ac:dyDescent="0.2">
      <c r="A130" s="8">
        <v>43492</v>
      </c>
      <c r="B130" s="12" t="s">
        <v>577</v>
      </c>
      <c r="C130" s="9"/>
      <c r="D130" s="12" t="s">
        <v>575</v>
      </c>
      <c r="E130" s="12" t="s">
        <v>15</v>
      </c>
      <c r="F130" s="12" t="s">
        <v>15</v>
      </c>
      <c r="G130" s="12" t="s">
        <v>172</v>
      </c>
      <c r="H130" s="12"/>
      <c r="I130" s="9">
        <v>790</v>
      </c>
      <c r="J130" s="9">
        <v>1293</v>
      </c>
    </row>
    <row r="131" spans="1:10" x14ac:dyDescent="0.2">
      <c r="A131" s="8">
        <v>43471</v>
      </c>
      <c r="B131" s="12" t="s">
        <v>3</v>
      </c>
      <c r="C131" s="9">
        <v>5740</v>
      </c>
      <c r="D131" s="12" t="s">
        <v>287</v>
      </c>
      <c r="E131" s="12" t="s">
        <v>4</v>
      </c>
      <c r="F131" s="12" t="s">
        <v>6</v>
      </c>
      <c r="G131" s="12" t="s">
        <v>292</v>
      </c>
      <c r="H131" s="12"/>
      <c r="I131" s="9">
        <v>24</v>
      </c>
      <c r="J131" s="9" t="s">
        <v>502</v>
      </c>
    </row>
    <row r="132" spans="1:10" x14ac:dyDescent="0.2">
      <c r="A132" s="8">
        <v>43491</v>
      </c>
      <c r="B132" s="12" t="s">
        <v>3</v>
      </c>
      <c r="C132" s="9">
        <v>5741</v>
      </c>
      <c r="D132" s="12" t="s">
        <v>287</v>
      </c>
      <c r="E132" s="12" t="s">
        <v>4</v>
      </c>
      <c r="F132" s="12" t="s">
        <v>5</v>
      </c>
      <c r="G132" s="12" t="s">
        <v>881</v>
      </c>
      <c r="H132" s="12"/>
      <c r="I132" s="9">
        <v>25</v>
      </c>
      <c r="J132" s="9">
        <v>32</v>
      </c>
    </row>
    <row r="133" spans="1:10" x14ac:dyDescent="0.2">
      <c r="A133" s="8">
        <v>43467</v>
      </c>
      <c r="B133" s="12" t="s">
        <v>6</v>
      </c>
      <c r="C133" s="9">
        <v>88230</v>
      </c>
      <c r="D133" s="12" t="s">
        <v>445</v>
      </c>
      <c r="E133" s="12" t="s">
        <v>6</v>
      </c>
      <c r="F133" s="12" t="s">
        <v>6</v>
      </c>
      <c r="G133" s="12" t="s">
        <v>177</v>
      </c>
      <c r="H133" s="12"/>
      <c r="I133" s="9">
        <v>148</v>
      </c>
      <c r="J133" s="9">
        <v>219</v>
      </c>
    </row>
    <row r="134" spans="1:10" x14ac:dyDescent="0.2">
      <c r="A134" s="8">
        <v>43469</v>
      </c>
      <c r="B134" s="12" t="s">
        <v>5</v>
      </c>
      <c r="C134" s="9">
        <v>54450</v>
      </c>
      <c r="D134" s="12" t="s">
        <v>276</v>
      </c>
      <c r="E134" s="12" t="s">
        <v>4</v>
      </c>
      <c r="F134" s="12" t="s">
        <v>4</v>
      </c>
      <c r="G134" s="12" t="s">
        <v>868</v>
      </c>
      <c r="H134" s="12"/>
      <c r="I134" s="9">
        <v>42</v>
      </c>
      <c r="J134" s="9">
        <v>59</v>
      </c>
    </row>
    <row r="135" spans="1:10" x14ac:dyDescent="0.2">
      <c r="A135" s="8">
        <v>43468</v>
      </c>
      <c r="B135" s="12" t="s">
        <v>3</v>
      </c>
      <c r="C135" s="9">
        <v>5756</v>
      </c>
      <c r="D135" s="12" t="s">
        <v>128</v>
      </c>
      <c r="E135" s="12" t="s">
        <v>4</v>
      </c>
      <c r="F135" s="12" t="s">
        <v>4</v>
      </c>
      <c r="G135" s="12" t="s">
        <v>172</v>
      </c>
      <c r="H135" s="12"/>
      <c r="I135" s="9">
        <v>21</v>
      </c>
      <c r="J135" s="9">
        <v>27</v>
      </c>
    </row>
    <row r="136" spans="1:10" x14ac:dyDescent="0.2">
      <c r="A136" s="8">
        <v>43478</v>
      </c>
      <c r="B136" s="12" t="s">
        <v>6</v>
      </c>
      <c r="C136" s="9">
        <v>57570</v>
      </c>
      <c r="D136" s="12" t="s">
        <v>534</v>
      </c>
      <c r="E136" s="12" t="s">
        <v>6</v>
      </c>
      <c r="F136" s="12" t="s">
        <v>6</v>
      </c>
      <c r="G136" s="12" t="s">
        <v>529</v>
      </c>
      <c r="H136" s="12"/>
      <c r="I136" s="9">
        <v>32</v>
      </c>
      <c r="J136" s="9">
        <v>42</v>
      </c>
    </row>
    <row r="137" spans="1:10" x14ac:dyDescent="0.2">
      <c r="A137" s="8">
        <v>43484</v>
      </c>
      <c r="B137" s="12" t="s">
        <v>3</v>
      </c>
      <c r="C137" s="9">
        <v>6251</v>
      </c>
      <c r="D137" s="12" t="s">
        <v>548</v>
      </c>
      <c r="E137" s="12" t="s">
        <v>4</v>
      </c>
      <c r="F137" s="12" t="s">
        <v>15</v>
      </c>
      <c r="G137" s="12" t="s">
        <v>37</v>
      </c>
      <c r="H137" s="12"/>
      <c r="I137" s="9">
        <v>44</v>
      </c>
      <c r="J137" s="9" t="s">
        <v>482</v>
      </c>
    </row>
    <row r="138" spans="1:10" x14ac:dyDescent="0.2">
      <c r="A138" s="8">
        <v>43478</v>
      </c>
      <c r="B138" s="12" t="s">
        <v>3</v>
      </c>
      <c r="C138" s="9">
        <v>6170</v>
      </c>
      <c r="D138" s="12" t="s">
        <v>155</v>
      </c>
      <c r="E138" s="12" t="s">
        <v>4</v>
      </c>
      <c r="F138" s="12" t="s">
        <v>4</v>
      </c>
      <c r="G138" s="12" t="s">
        <v>177</v>
      </c>
      <c r="H138" s="12"/>
      <c r="I138" s="9">
        <v>34</v>
      </c>
      <c r="J138" s="9">
        <v>47</v>
      </c>
    </row>
    <row r="139" spans="1:10" x14ac:dyDescent="0.2">
      <c r="A139" s="8">
        <v>43470</v>
      </c>
      <c r="B139" s="12" t="s">
        <v>6</v>
      </c>
      <c r="C139" s="9">
        <v>54730</v>
      </c>
      <c r="D139" s="12" t="s">
        <v>345</v>
      </c>
      <c r="E139" s="12" t="s">
        <v>6</v>
      </c>
      <c r="F139" s="12" t="s">
        <v>15</v>
      </c>
      <c r="G139" s="12" t="s">
        <v>151</v>
      </c>
      <c r="H139" s="12"/>
      <c r="I139" s="9">
        <v>35</v>
      </c>
      <c r="J139" s="9" t="s">
        <v>347</v>
      </c>
    </row>
    <row r="140" spans="1:10" x14ac:dyDescent="0.2">
      <c r="A140" s="8">
        <v>43470</v>
      </c>
      <c r="B140" s="12" t="s">
        <v>3</v>
      </c>
      <c r="C140" s="9">
        <v>6793</v>
      </c>
      <c r="D140" s="12" t="s">
        <v>49</v>
      </c>
      <c r="E140" s="12" t="s">
        <v>234</v>
      </c>
      <c r="F140" s="12" t="s">
        <v>248</v>
      </c>
      <c r="G140" s="12" t="s">
        <v>151</v>
      </c>
      <c r="H140" s="12"/>
      <c r="I140" s="9">
        <v>36</v>
      </c>
      <c r="J140" s="9" t="s">
        <v>478</v>
      </c>
    </row>
    <row r="141" spans="1:10" x14ac:dyDescent="0.2">
      <c r="A141" s="8">
        <v>43467</v>
      </c>
      <c r="B141" s="12" t="s">
        <v>3</v>
      </c>
      <c r="C141" s="9">
        <v>8365</v>
      </c>
      <c r="D141" s="12" t="s">
        <v>72</v>
      </c>
      <c r="E141" s="12" t="s">
        <v>4</v>
      </c>
      <c r="F141" s="12" t="s">
        <v>4</v>
      </c>
      <c r="G141" s="12" t="s">
        <v>177</v>
      </c>
      <c r="H141" s="12"/>
      <c r="I141" s="9">
        <v>25</v>
      </c>
      <c r="J141" s="9">
        <v>18</v>
      </c>
    </row>
    <row r="142" spans="1:10" x14ac:dyDescent="0.2">
      <c r="A142" s="8">
        <v>43492</v>
      </c>
      <c r="B142" s="12" t="s">
        <v>14</v>
      </c>
      <c r="C142" s="9">
        <v>6792</v>
      </c>
      <c r="D142" s="12" t="s">
        <v>579</v>
      </c>
      <c r="E142" s="12" t="s">
        <v>6</v>
      </c>
      <c r="F142" s="12" t="s">
        <v>6</v>
      </c>
      <c r="G142" s="12" t="s">
        <v>172</v>
      </c>
      <c r="H142" s="12"/>
      <c r="I142" s="9">
        <v>20</v>
      </c>
      <c r="J142" s="9">
        <v>18</v>
      </c>
    </row>
    <row r="143" spans="1:10" x14ac:dyDescent="0.2">
      <c r="A143" s="8">
        <v>43484</v>
      </c>
      <c r="B143" s="12" t="s">
        <v>3</v>
      </c>
      <c r="C143" s="9">
        <v>5762</v>
      </c>
      <c r="D143" s="12" t="s">
        <v>132</v>
      </c>
      <c r="E143" s="12" t="s">
        <v>15</v>
      </c>
      <c r="F143" s="12" t="s">
        <v>6</v>
      </c>
      <c r="G143" s="12" t="s">
        <v>290</v>
      </c>
      <c r="H143" s="12"/>
      <c r="I143" s="9">
        <v>26</v>
      </c>
      <c r="J143" s="9">
        <v>32</v>
      </c>
    </row>
    <row r="144" spans="1:10" x14ac:dyDescent="0.2">
      <c r="A144" s="8">
        <v>43470</v>
      </c>
      <c r="B144" s="12" t="s">
        <v>6</v>
      </c>
      <c r="C144" s="9">
        <v>57280</v>
      </c>
      <c r="D144" s="12" t="s">
        <v>480</v>
      </c>
      <c r="E144" s="12" t="s">
        <v>6</v>
      </c>
      <c r="F144" s="12" t="s">
        <v>15</v>
      </c>
      <c r="G144" s="12" t="s">
        <v>23</v>
      </c>
      <c r="H144" s="12"/>
      <c r="I144" s="9">
        <v>39</v>
      </c>
      <c r="J144" s="9" t="s">
        <v>481</v>
      </c>
    </row>
    <row r="145" spans="1:10" x14ac:dyDescent="0.2">
      <c r="A145" s="8">
        <v>43484</v>
      </c>
      <c r="B145" s="12" t="s">
        <v>3</v>
      </c>
      <c r="C145" s="9">
        <v>4932</v>
      </c>
      <c r="D145" s="12" t="s">
        <v>150</v>
      </c>
      <c r="E145" s="12" t="s">
        <v>6</v>
      </c>
      <c r="F145" s="12" t="s">
        <v>6</v>
      </c>
      <c r="G145" s="12" t="s">
        <v>554</v>
      </c>
      <c r="H145" s="12"/>
      <c r="I145" s="9">
        <v>12</v>
      </c>
      <c r="J145" s="9" t="s">
        <v>425</v>
      </c>
    </row>
    <row r="146" spans="1:10" x14ac:dyDescent="0.2">
      <c r="A146" s="8">
        <v>43479</v>
      </c>
      <c r="B146" s="12" t="s">
        <v>3</v>
      </c>
      <c r="C146" s="9">
        <v>7332</v>
      </c>
      <c r="D146" s="12" t="s">
        <v>65</v>
      </c>
      <c r="E146" s="12" t="s">
        <v>4</v>
      </c>
      <c r="F146" s="12" t="s">
        <v>4</v>
      </c>
      <c r="G146" s="12" t="s">
        <v>177</v>
      </c>
      <c r="H146" s="12"/>
      <c r="I146" s="9">
        <v>41</v>
      </c>
      <c r="J146" s="9">
        <v>36</v>
      </c>
    </row>
    <row r="147" spans="1:10" x14ac:dyDescent="0.2">
      <c r="A147" s="8">
        <v>43472</v>
      </c>
      <c r="B147" s="12" t="s">
        <v>3</v>
      </c>
      <c r="C147" s="9">
        <v>7329</v>
      </c>
      <c r="D147" s="12" t="s">
        <v>515</v>
      </c>
      <c r="E147" s="12" t="s">
        <v>4</v>
      </c>
      <c r="F147" s="12" t="s">
        <v>6</v>
      </c>
      <c r="G147" s="12" t="s">
        <v>516</v>
      </c>
      <c r="H147" s="12"/>
      <c r="I147" s="9">
        <v>34</v>
      </c>
      <c r="J147" s="9" t="s">
        <v>517</v>
      </c>
    </row>
    <row r="148" spans="1:10" x14ac:dyDescent="0.2">
      <c r="A148" s="8">
        <v>43478</v>
      </c>
      <c r="B148" s="12" t="s">
        <v>3</v>
      </c>
      <c r="C148" s="9">
        <v>3336</v>
      </c>
      <c r="D148" s="12" t="s">
        <v>338</v>
      </c>
      <c r="E148" s="12" t="s">
        <v>4</v>
      </c>
      <c r="F148" s="12" t="s">
        <v>4</v>
      </c>
      <c r="G148" s="12" t="s">
        <v>23</v>
      </c>
      <c r="H148" s="12"/>
      <c r="I148" s="9">
        <v>17</v>
      </c>
      <c r="J148" s="9">
        <v>23</v>
      </c>
    </row>
    <row r="149" spans="1:10" x14ac:dyDescent="0.2">
      <c r="A149" s="8">
        <v>43468</v>
      </c>
      <c r="B149" s="12" t="s">
        <v>3</v>
      </c>
      <c r="C149" s="9">
        <v>7270</v>
      </c>
      <c r="D149" s="12" t="s">
        <v>59</v>
      </c>
      <c r="E149" s="12" t="s">
        <v>15</v>
      </c>
      <c r="F149" s="12" t="s">
        <v>6</v>
      </c>
      <c r="G149" s="12" t="s">
        <v>172</v>
      </c>
      <c r="H149" s="12"/>
      <c r="I149" s="9">
        <v>31</v>
      </c>
      <c r="J149" s="9">
        <v>35</v>
      </c>
    </row>
    <row r="150" spans="1:10" x14ac:dyDescent="0.2">
      <c r="A150" s="8">
        <v>43484</v>
      </c>
      <c r="B150" s="12" t="s">
        <v>3</v>
      </c>
      <c r="C150" s="9">
        <v>7230</v>
      </c>
      <c r="D150" s="12" t="s">
        <v>59</v>
      </c>
      <c r="E150" s="12" t="s">
        <v>157</v>
      </c>
      <c r="F150" s="12" t="s">
        <v>17</v>
      </c>
      <c r="G150" s="12" t="s">
        <v>194</v>
      </c>
      <c r="H150" s="12"/>
      <c r="I150" s="9">
        <v>30</v>
      </c>
      <c r="J150" s="9">
        <v>35</v>
      </c>
    </row>
    <row r="151" spans="1:10" x14ac:dyDescent="0.2">
      <c r="A151" s="8">
        <v>43492</v>
      </c>
      <c r="B151" s="12" t="s">
        <v>3</v>
      </c>
      <c r="C151" s="9">
        <v>7255</v>
      </c>
      <c r="D151" s="12" t="s">
        <v>59</v>
      </c>
      <c r="E151" s="12" t="s">
        <v>4</v>
      </c>
      <c r="F151" s="12" t="s">
        <v>4</v>
      </c>
      <c r="G151" s="12" t="s">
        <v>37</v>
      </c>
      <c r="H151" s="12"/>
      <c r="I151" s="9">
        <v>26</v>
      </c>
      <c r="J151" s="9">
        <v>34</v>
      </c>
    </row>
    <row r="152" spans="1:10" x14ac:dyDescent="0.2">
      <c r="A152" s="8">
        <v>43484</v>
      </c>
      <c r="B152" s="12" t="s">
        <v>5</v>
      </c>
      <c r="C152" s="9">
        <v>54662</v>
      </c>
      <c r="D152" s="12" t="s">
        <v>549</v>
      </c>
      <c r="E152" s="12" t="s">
        <v>221</v>
      </c>
      <c r="F152" s="12" t="s">
        <v>221</v>
      </c>
      <c r="G152" s="12" t="s">
        <v>23</v>
      </c>
      <c r="H152" s="12"/>
      <c r="I152" s="9">
        <v>66</v>
      </c>
      <c r="J152" s="9" t="s">
        <v>550</v>
      </c>
    </row>
    <row r="153" spans="1:10" x14ac:dyDescent="0.2">
      <c r="A153" s="8">
        <v>43478</v>
      </c>
      <c r="B153" s="12" t="s">
        <v>6</v>
      </c>
      <c r="C153" s="9">
        <v>54440</v>
      </c>
      <c r="D153" s="12" t="s">
        <v>180</v>
      </c>
      <c r="E153" s="12" t="s">
        <v>6</v>
      </c>
      <c r="F153" s="12" t="s">
        <v>6</v>
      </c>
      <c r="G153" s="12" t="s">
        <v>310</v>
      </c>
      <c r="H153" s="12"/>
      <c r="I153" s="9">
        <v>17</v>
      </c>
      <c r="J153" s="9">
        <v>13</v>
      </c>
    </row>
    <row r="154" spans="1:10" x14ac:dyDescent="0.2">
      <c r="A154" s="8">
        <v>43477</v>
      </c>
      <c r="B154" s="12" t="s">
        <v>3</v>
      </c>
      <c r="C154" s="9">
        <v>5866</v>
      </c>
      <c r="D154" s="12" t="s">
        <v>118</v>
      </c>
      <c r="E154" s="12" t="s">
        <v>10</v>
      </c>
      <c r="F154" s="12" t="s">
        <v>15</v>
      </c>
      <c r="G154" s="12" t="s">
        <v>177</v>
      </c>
      <c r="H154" s="12"/>
      <c r="I154" s="9">
        <v>24</v>
      </c>
      <c r="J154" s="9">
        <v>26</v>
      </c>
    </row>
    <row r="155" spans="1:10" x14ac:dyDescent="0.2">
      <c r="A155" s="8">
        <v>43478</v>
      </c>
      <c r="B155" s="12" t="s">
        <v>6</v>
      </c>
      <c r="C155" s="9">
        <v>57330</v>
      </c>
      <c r="D155" s="12" t="s">
        <v>164</v>
      </c>
      <c r="E155" s="12" t="s">
        <v>6</v>
      </c>
      <c r="F155" s="12" t="s">
        <v>6</v>
      </c>
      <c r="G155" s="12" t="s">
        <v>434</v>
      </c>
      <c r="H155" s="12"/>
      <c r="I155" s="9">
        <v>24</v>
      </c>
      <c r="J155" s="9">
        <v>31</v>
      </c>
    </row>
    <row r="156" spans="1:10" x14ac:dyDescent="0.2">
      <c r="A156" s="8">
        <v>43475</v>
      </c>
      <c r="B156" s="12" t="s">
        <v>3</v>
      </c>
      <c r="C156" s="9">
        <v>5429</v>
      </c>
      <c r="D156" s="12" t="s">
        <v>518</v>
      </c>
      <c r="E156" s="12" t="s">
        <v>6</v>
      </c>
      <c r="F156" s="12" t="s">
        <v>4</v>
      </c>
      <c r="G156" s="12" t="s">
        <v>151</v>
      </c>
      <c r="H156" s="12"/>
      <c r="I156" s="9">
        <v>39</v>
      </c>
      <c r="J156" s="9" t="s">
        <v>519</v>
      </c>
    </row>
    <row r="157" spans="1:10" x14ac:dyDescent="0.2">
      <c r="A157" s="8">
        <v>43484</v>
      </c>
      <c r="B157" s="12" t="s">
        <v>3</v>
      </c>
      <c r="C157" s="9">
        <v>1137</v>
      </c>
      <c r="D157" s="12" t="s">
        <v>43</v>
      </c>
      <c r="E157" s="12" t="s">
        <v>6</v>
      </c>
      <c r="F157" s="12" t="s">
        <v>4</v>
      </c>
      <c r="G157" s="12" t="s">
        <v>151</v>
      </c>
      <c r="H157" s="12"/>
      <c r="I157" s="9">
        <v>25</v>
      </c>
      <c r="J157" s="9">
        <v>26</v>
      </c>
    </row>
    <row r="158" spans="1:10" x14ac:dyDescent="0.2">
      <c r="A158" s="8">
        <v>43491</v>
      </c>
      <c r="B158" s="12" t="s">
        <v>3</v>
      </c>
      <c r="C158" s="9">
        <v>3341</v>
      </c>
      <c r="D158" s="12" t="s">
        <v>572</v>
      </c>
      <c r="E158" s="12" t="s">
        <v>184</v>
      </c>
      <c r="F158" s="12" t="s">
        <v>5</v>
      </c>
      <c r="G158" s="12" t="s">
        <v>151</v>
      </c>
      <c r="H158" s="12"/>
      <c r="I158" s="9">
        <v>15</v>
      </c>
      <c r="J158" s="9">
        <v>17</v>
      </c>
    </row>
    <row r="159" spans="1:10" x14ac:dyDescent="0.2">
      <c r="A159" s="8">
        <v>43470</v>
      </c>
      <c r="B159" s="12" t="s">
        <v>3</v>
      </c>
      <c r="C159" s="9">
        <v>6195</v>
      </c>
      <c r="D159" s="12" t="s">
        <v>200</v>
      </c>
      <c r="E159" s="12" t="s">
        <v>333</v>
      </c>
      <c r="F159" s="12" t="s">
        <v>6</v>
      </c>
      <c r="G159" s="12" t="s">
        <v>37</v>
      </c>
      <c r="H159" s="12"/>
      <c r="I159" s="9">
        <v>33</v>
      </c>
      <c r="J159" s="9" t="s">
        <v>472</v>
      </c>
    </row>
    <row r="160" spans="1:10" x14ac:dyDescent="0.2">
      <c r="A160" s="8">
        <v>43478</v>
      </c>
      <c r="B160" s="12" t="s">
        <v>3</v>
      </c>
      <c r="C160" s="9">
        <v>5959</v>
      </c>
      <c r="D160" s="12" t="s">
        <v>74</v>
      </c>
      <c r="E160" s="12" t="s">
        <v>4</v>
      </c>
      <c r="F160" s="12" t="s">
        <v>4</v>
      </c>
      <c r="G160" s="12" t="s">
        <v>37</v>
      </c>
      <c r="H160" s="12"/>
      <c r="I160" s="9">
        <v>25</v>
      </c>
      <c r="J160" s="9">
        <v>28</v>
      </c>
    </row>
    <row r="161" spans="1:10" x14ac:dyDescent="0.2">
      <c r="A161" s="8">
        <v>43478</v>
      </c>
      <c r="B161" s="12" t="s">
        <v>3</v>
      </c>
      <c r="C161" s="9">
        <v>5978</v>
      </c>
      <c r="D161" s="12" t="s">
        <v>74</v>
      </c>
      <c r="E161" s="12" t="s">
        <v>4</v>
      </c>
      <c r="F161" s="12" t="s">
        <v>4</v>
      </c>
      <c r="G161" s="12" t="s">
        <v>37</v>
      </c>
      <c r="H161" s="12"/>
      <c r="I161" s="9">
        <v>25</v>
      </c>
      <c r="J161" s="9">
        <v>28</v>
      </c>
    </row>
    <row r="162" spans="1:10" x14ac:dyDescent="0.2">
      <c r="A162" s="8">
        <v>43468</v>
      </c>
      <c r="B162" s="12" t="s">
        <v>3</v>
      </c>
      <c r="C162" s="9">
        <v>6142</v>
      </c>
      <c r="D162" s="12" t="s">
        <v>48</v>
      </c>
      <c r="E162" s="12" t="s">
        <v>4</v>
      </c>
      <c r="F162" s="12" t="s">
        <v>4</v>
      </c>
      <c r="G162" s="12" t="s">
        <v>867</v>
      </c>
      <c r="H162" s="12"/>
      <c r="I162" s="9">
        <v>34</v>
      </c>
      <c r="J162" s="9">
        <v>44</v>
      </c>
    </row>
    <row r="163" spans="1:10" x14ac:dyDescent="0.2">
      <c r="A163" s="8">
        <v>43469</v>
      </c>
      <c r="B163" s="12" t="s">
        <v>3</v>
      </c>
      <c r="C163" s="9">
        <v>6139</v>
      </c>
      <c r="D163" s="12" t="s">
        <v>48</v>
      </c>
      <c r="E163" s="12" t="s">
        <v>4</v>
      </c>
      <c r="F163" s="12" t="s">
        <v>4</v>
      </c>
      <c r="G163" s="12" t="s">
        <v>177</v>
      </c>
      <c r="H163" s="12"/>
      <c r="I163" s="9">
        <v>34</v>
      </c>
      <c r="J163" s="9">
        <v>44</v>
      </c>
    </row>
    <row r="164" spans="1:10" x14ac:dyDescent="0.2">
      <c r="A164" s="8">
        <v>43471</v>
      </c>
      <c r="B164" s="12" t="s">
        <v>3</v>
      </c>
      <c r="C164" s="9">
        <v>6120</v>
      </c>
      <c r="D164" s="12" t="s">
        <v>48</v>
      </c>
      <c r="E164" s="12" t="s">
        <v>4</v>
      </c>
      <c r="F164" s="12" t="s">
        <v>140</v>
      </c>
      <c r="G164" s="12" t="s">
        <v>194</v>
      </c>
      <c r="H164" s="12"/>
      <c r="I164" s="9">
        <v>33</v>
      </c>
      <c r="J164" s="9" t="s">
        <v>414</v>
      </c>
    </row>
    <row r="165" spans="1:10" x14ac:dyDescent="0.2">
      <c r="A165" s="8">
        <v>43471</v>
      </c>
      <c r="B165" s="12" t="s">
        <v>3</v>
      </c>
      <c r="C165" s="9">
        <v>4940</v>
      </c>
      <c r="D165" s="12" t="s">
        <v>1632</v>
      </c>
      <c r="E165" s="12" t="s">
        <v>4</v>
      </c>
      <c r="F165" s="12" t="s">
        <v>6</v>
      </c>
      <c r="G165" s="12" t="s">
        <v>23</v>
      </c>
      <c r="H165" s="12"/>
      <c r="I165" s="9">
        <v>12</v>
      </c>
      <c r="J165" s="9">
        <v>7</v>
      </c>
    </row>
    <row r="166" spans="1:10" x14ac:dyDescent="0.2">
      <c r="A166" s="8">
        <v>43468</v>
      </c>
      <c r="B166" s="12" t="s">
        <v>6</v>
      </c>
      <c r="C166" s="9">
        <v>57330</v>
      </c>
      <c r="D166" s="12" t="s">
        <v>451</v>
      </c>
      <c r="E166" s="12" t="s">
        <v>18</v>
      </c>
      <c r="F166" s="12" t="s">
        <v>6</v>
      </c>
      <c r="G166" s="12" t="s">
        <v>313</v>
      </c>
      <c r="H166" s="12"/>
      <c r="I166" s="9">
        <v>23</v>
      </c>
      <c r="J166" s="9">
        <v>28</v>
      </c>
    </row>
    <row r="167" spans="1:10" x14ac:dyDescent="0.2">
      <c r="A167" s="8">
        <v>43468</v>
      </c>
      <c r="B167" s="12" t="s">
        <v>3</v>
      </c>
      <c r="C167" s="9">
        <v>9662</v>
      </c>
      <c r="D167" s="12" t="s">
        <v>450</v>
      </c>
      <c r="E167" s="12" t="s">
        <v>4</v>
      </c>
      <c r="F167" s="12" t="s">
        <v>4</v>
      </c>
      <c r="G167" s="12" t="s">
        <v>105</v>
      </c>
      <c r="H167" s="12"/>
      <c r="I167" s="9">
        <v>62</v>
      </c>
      <c r="J167" s="9">
        <v>68</v>
      </c>
    </row>
    <row r="168" spans="1:10" x14ac:dyDescent="0.2">
      <c r="A168" s="8">
        <v>43484</v>
      </c>
      <c r="B168" s="12" t="s">
        <v>3</v>
      </c>
      <c r="C168" s="9">
        <v>3630</v>
      </c>
      <c r="D168" s="12" t="s">
        <v>76</v>
      </c>
      <c r="E168" s="12" t="s">
        <v>4</v>
      </c>
      <c r="F168" s="12" t="s">
        <v>6</v>
      </c>
      <c r="G168" s="12" t="s">
        <v>237</v>
      </c>
      <c r="H168" s="12"/>
      <c r="I168" s="9">
        <v>15</v>
      </c>
      <c r="J168" s="9">
        <v>17</v>
      </c>
    </row>
    <row r="169" spans="1:10" x14ac:dyDescent="0.2">
      <c r="A169" s="8">
        <v>43485</v>
      </c>
      <c r="B169" s="12" t="s">
        <v>3</v>
      </c>
      <c r="C169" s="9">
        <v>3630</v>
      </c>
      <c r="D169" s="12" t="s">
        <v>76</v>
      </c>
      <c r="E169" s="12" t="s">
        <v>4</v>
      </c>
      <c r="F169" s="12" t="s">
        <v>6</v>
      </c>
      <c r="G169" s="12" t="s">
        <v>37</v>
      </c>
      <c r="H169" s="12"/>
      <c r="I169" s="9">
        <v>15</v>
      </c>
      <c r="J169" s="9">
        <v>17</v>
      </c>
    </row>
    <row r="170" spans="1:10" x14ac:dyDescent="0.2">
      <c r="A170" s="8">
        <v>43492</v>
      </c>
      <c r="B170" s="12" t="s">
        <v>3</v>
      </c>
      <c r="C170" s="9">
        <v>3655</v>
      </c>
      <c r="D170" s="12" t="s">
        <v>76</v>
      </c>
      <c r="E170" s="12" t="s">
        <v>4</v>
      </c>
      <c r="F170" s="12" t="s">
        <v>4</v>
      </c>
      <c r="G170" s="12" t="s">
        <v>867</v>
      </c>
      <c r="H170" s="12"/>
      <c r="I170" s="9">
        <v>15</v>
      </c>
      <c r="J170" s="9">
        <v>17</v>
      </c>
    </row>
    <row r="171" spans="1:10" x14ac:dyDescent="0.2">
      <c r="A171" s="8">
        <v>43469</v>
      </c>
      <c r="B171" s="12" t="s">
        <v>3</v>
      </c>
      <c r="C171" s="9">
        <v>8274</v>
      </c>
      <c r="D171" s="12" t="s">
        <v>229</v>
      </c>
      <c r="E171" s="12" t="s">
        <v>4</v>
      </c>
      <c r="F171" s="12" t="s">
        <v>4</v>
      </c>
      <c r="G171" s="12" t="s">
        <v>37</v>
      </c>
      <c r="H171" s="12"/>
      <c r="I171" s="9">
        <v>28</v>
      </c>
      <c r="J171" s="9">
        <v>36</v>
      </c>
    </row>
    <row r="172" spans="1:10" x14ac:dyDescent="0.2">
      <c r="A172" s="8">
        <v>43492</v>
      </c>
      <c r="B172" s="12" t="s">
        <v>3</v>
      </c>
      <c r="C172" s="9">
        <v>8282</v>
      </c>
      <c r="D172" s="12" t="s">
        <v>229</v>
      </c>
      <c r="E172" s="12" t="s">
        <v>6</v>
      </c>
      <c r="F172" s="12" t="s">
        <v>6</v>
      </c>
      <c r="G172" s="12" t="s">
        <v>882</v>
      </c>
      <c r="H172" s="12"/>
      <c r="I172" s="9">
        <v>25</v>
      </c>
      <c r="J172" s="9">
        <v>36</v>
      </c>
    </row>
    <row r="173" spans="1:10" x14ac:dyDescent="0.2">
      <c r="A173" s="8">
        <v>43468</v>
      </c>
      <c r="B173" s="12" t="s">
        <v>3</v>
      </c>
      <c r="C173" s="9">
        <v>8295</v>
      </c>
      <c r="D173" s="12" t="s">
        <v>289</v>
      </c>
      <c r="E173" s="12" t="s">
        <v>4</v>
      </c>
      <c r="F173" s="12" t="s">
        <v>4</v>
      </c>
      <c r="G173" s="12" t="s">
        <v>37</v>
      </c>
      <c r="H173" s="12"/>
      <c r="I173" s="9">
        <v>34</v>
      </c>
      <c r="J173" s="9">
        <v>37</v>
      </c>
    </row>
    <row r="174" spans="1:10" x14ac:dyDescent="0.2">
      <c r="A174" s="8">
        <v>43479</v>
      </c>
      <c r="B174" s="12" t="s">
        <v>3</v>
      </c>
      <c r="C174" s="9">
        <v>8293</v>
      </c>
      <c r="D174" s="12" t="s">
        <v>289</v>
      </c>
      <c r="E174" s="12" t="s">
        <v>234</v>
      </c>
      <c r="F174" s="12" t="s">
        <v>537</v>
      </c>
      <c r="G174" s="12" t="s">
        <v>538</v>
      </c>
      <c r="H174" s="12"/>
      <c r="I174" s="9">
        <v>32</v>
      </c>
      <c r="J174" s="9">
        <v>37</v>
      </c>
    </row>
    <row r="175" spans="1:10" x14ac:dyDescent="0.2">
      <c r="A175" s="8">
        <v>43491</v>
      </c>
      <c r="B175" s="12" t="s">
        <v>5</v>
      </c>
      <c r="C175" s="9">
        <v>54329</v>
      </c>
      <c r="D175" s="12" t="s">
        <v>224</v>
      </c>
      <c r="E175" s="12" t="s">
        <v>5</v>
      </c>
      <c r="F175" s="12" t="s">
        <v>5</v>
      </c>
      <c r="G175" s="12" t="s">
        <v>172</v>
      </c>
      <c r="H175" s="12"/>
      <c r="I175" s="9">
        <v>50</v>
      </c>
      <c r="J175" s="9">
        <v>66</v>
      </c>
    </row>
    <row r="176" spans="1:10" x14ac:dyDescent="0.2">
      <c r="A176" s="8">
        <v>43485</v>
      </c>
      <c r="B176" s="12" t="s">
        <v>3</v>
      </c>
      <c r="C176" s="9">
        <v>4888</v>
      </c>
      <c r="D176" s="12" t="s">
        <v>124</v>
      </c>
      <c r="E176" s="12" t="s">
        <v>4</v>
      </c>
      <c r="F176" s="12" t="s">
        <v>6</v>
      </c>
      <c r="G176" s="12" t="s">
        <v>559</v>
      </c>
      <c r="H176" s="12"/>
      <c r="I176" s="9">
        <v>12</v>
      </c>
      <c r="J176" s="9" t="s">
        <v>425</v>
      </c>
    </row>
    <row r="177" spans="1:10" x14ac:dyDescent="0.2">
      <c r="A177" s="8">
        <v>43478</v>
      </c>
      <c r="B177" s="12" t="s">
        <v>3</v>
      </c>
      <c r="C177" s="9">
        <v>4696</v>
      </c>
      <c r="D177" s="12" t="s">
        <v>148</v>
      </c>
      <c r="E177" s="12" t="s">
        <v>4</v>
      </c>
      <c r="F177" s="12" t="s">
        <v>4</v>
      </c>
      <c r="G177" s="12" t="s">
        <v>249</v>
      </c>
      <c r="H177" s="12"/>
      <c r="I177" s="9">
        <v>9</v>
      </c>
      <c r="J177" s="9" t="s">
        <v>532</v>
      </c>
    </row>
    <row r="178" spans="1:10" x14ac:dyDescent="0.2">
      <c r="A178" s="8">
        <v>43467</v>
      </c>
      <c r="B178" s="12" t="s">
        <v>6</v>
      </c>
      <c r="C178" s="9">
        <v>54520</v>
      </c>
      <c r="D178" s="12" t="s">
        <v>444</v>
      </c>
      <c r="E178" s="12" t="s">
        <v>6</v>
      </c>
      <c r="F178" s="12" t="s">
        <v>6</v>
      </c>
      <c r="G178" s="12" t="s">
        <v>23</v>
      </c>
      <c r="H178" s="12"/>
      <c r="I178" s="9">
        <v>168</v>
      </c>
      <c r="J178" s="9">
        <v>255</v>
      </c>
    </row>
    <row r="179" spans="1:10" x14ac:dyDescent="0.2">
      <c r="A179" s="8">
        <v>43478</v>
      </c>
      <c r="B179" s="12" t="s">
        <v>14</v>
      </c>
      <c r="C179" s="9">
        <v>1300</v>
      </c>
      <c r="D179" s="12" t="s">
        <v>533</v>
      </c>
      <c r="E179" s="12" t="s">
        <v>6</v>
      </c>
      <c r="F179" s="12" t="s">
        <v>6</v>
      </c>
      <c r="G179" s="12" t="s">
        <v>177</v>
      </c>
      <c r="H179" s="12"/>
      <c r="I179" s="9">
        <v>108</v>
      </c>
      <c r="J179" s="9">
        <v>187</v>
      </c>
    </row>
    <row r="180" spans="1:10" x14ac:dyDescent="0.2">
      <c r="A180" s="8">
        <v>43492</v>
      </c>
      <c r="B180" s="12" t="s">
        <v>3</v>
      </c>
      <c r="C180" s="9">
        <v>4499</v>
      </c>
      <c r="D180" s="12" t="s">
        <v>204</v>
      </c>
      <c r="E180" s="12" t="s">
        <v>4</v>
      </c>
      <c r="F180" s="12" t="s">
        <v>4</v>
      </c>
      <c r="G180" s="12" t="s">
        <v>172</v>
      </c>
      <c r="H180" s="12"/>
      <c r="I180" s="9">
        <v>16</v>
      </c>
      <c r="J180" s="9">
        <v>13</v>
      </c>
    </row>
    <row r="181" spans="1:10" x14ac:dyDescent="0.2">
      <c r="A181" s="8">
        <v>43471</v>
      </c>
      <c r="B181" s="12" t="s">
        <v>3</v>
      </c>
      <c r="C181" s="9">
        <v>4797</v>
      </c>
      <c r="D181" s="12" t="s">
        <v>252</v>
      </c>
      <c r="E181" s="12" t="s">
        <v>507</v>
      </c>
      <c r="F181" s="12" t="s">
        <v>99</v>
      </c>
      <c r="G181" s="12" t="s">
        <v>37</v>
      </c>
      <c r="H181" s="12"/>
      <c r="I181" s="9">
        <v>9</v>
      </c>
      <c r="J181" s="9" t="s">
        <v>511</v>
      </c>
    </row>
    <row r="182" spans="1:10" x14ac:dyDescent="0.2">
      <c r="A182" s="8">
        <v>43478</v>
      </c>
      <c r="B182" s="12" t="s">
        <v>3</v>
      </c>
      <c r="C182" s="9">
        <v>7350</v>
      </c>
      <c r="D182" s="12" t="s">
        <v>186</v>
      </c>
      <c r="E182" s="12" t="s">
        <v>31</v>
      </c>
      <c r="F182" s="12" t="s">
        <v>6</v>
      </c>
      <c r="G182" s="12" t="s">
        <v>172</v>
      </c>
      <c r="H182" s="12"/>
      <c r="I182" s="9">
        <v>29</v>
      </c>
      <c r="J182" s="9">
        <v>44</v>
      </c>
    </row>
    <row r="183" spans="1:10" x14ac:dyDescent="0.2">
      <c r="A183" s="8">
        <v>43467</v>
      </c>
      <c r="B183" s="12" t="s">
        <v>3</v>
      </c>
      <c r="C183" s="9">
        <v>2117</v>
      </c>
      <c r="D183" s="12" t="s">
        <v>92</v>
      </c>
      <c r="E183" s="12" t="s">
        <v>6</v>
      </c>
      <c r="F183" s="12" t="s">
        <v>6</v>
      </c>
      <c r="G183" s="12" t="s">
        <v>23</v>
      </c>
      <c r="H183" s="12"/>
      <c r="I183" s="9">
        <v>21</v>
      </c>
      <c r="J183" s="9" t="s">
        <v>428</v>
      </c>
    </row>
    <row r="184" spans="1:10" x14ac:dyDescent="0.2">
      <c r="A184" s="8">
        <v>43467</v>
      </c>
      <c r="B184" s="12" t="s">
        <v>3</v>
      </c>
      <c r="C184" s="9">
        <v>1309</v>
      </c>
      <c r="D184" s="12" t="s">
        <v>92</v>
      </c>
      <c r="E184" s="12" t="s">
        <v>169</v>
      </c>
      <c r="F184" s="12" t="s">
        <v>5</v>
      </c>
      <c r="G184" s="12" t="s">
        <v>441</v>
      </c>
      <c r="H184" s="12"/>
      <c r="I184" s="9">
        <v>21</v>
      </c>
      <c r="J184" s="9" t="s">
        <v>428</v>
      </c>
    </row>
    <row r="185" spans="1:10" x14ac:dyDescent="0.2">
      <c r="A185" s="8">
        <v>43467</v>
      </c>
      <c r="B185" s="12" t="s">
        <v>3</v>
      </c>
      <c r="C185" s="9">
        <v>1420</v>
      </c>
      <c r="D185" s="12" t="s">
        <v>92</v>
      </c>
      <c r="E185" s="12" t="s">
        <v>15</v>
      </c>
      <c r="F185" s="12" t="s">
        <v>6</v>
      </c>
      <c r="G185" s="12" t="s">
        <v>172</v>
      </c>
      <c r="H185" s="12"/>
      <c r="I185" s="9">
        <v>21</v>
      </c>
      <c r="J185" s="9" t="s">
        <v>428</v>
      </c>
    </row>
    <row r="186" spans="1:10" x14ac:dyDescent="0.2">
      <c r="A186" s="8">
        <v>43468</v>
      </c>
      <c r="B186" s="12" t="s">
        <v>3</v>
      </c>
      <c r="C186" s="9">
        <v>1534</v>
      </c>
      <c r="D186" s="12" t="s">
        <v>92</v>
      </c>
      <c r="E186" s="12" t="s">
        <v>4</v>
      </c>
      <c r="F186" s="12" t="s">
        <v>4</v>
      </c>
      <c r="G186" s="12" t="s">
        <v>871</v>
      </c>
      <c r="H186" s="12"/>
      <c r="I186" s="9">
        <v>21</v>
      </c>
      <c r="J186" s="9" t="s">
        <v>428</v>
      </c>
    </row>
    <row r="187" spans="1:10" x14ac:dyDescent="0.2">
      <c r="A187" s="8">
        <v>43468</v>
      </c>
      <c r="B187" s="12" t="s">
        <v>3</v>
      </c>
      <c r="C187" s="9">
        <v>2325</v>
      </c>
      <c r="D187" s="12" t="s">
        <v>92</v>
      </c>
      <c r="E187" s="12" t="s">
        <v>19</v>
      </c>
      <c r="F187" s="12" t="s">
        <v>6</v>
      </c>
      <c r="G187" s="12" t="s">
        <v>172</v>
      </c>
      <c r="H187" s="12"/>
      <c r="I187" s="9">
        <v>21</v>
      </c>
      <c r="J187" s="9" t="s">
        <v>428</v>
      </c>
    </row>
    <row r="188" spans="1:10" x14ac:dyDescent="0.2">
      <c r="A188" s="8">
        <v>43468</v>
      </c>
      <c r="B188" s="12" t="s">
        <v>3</v>
      </c>
      <c r="C188" s="9">
        <v>1526</v>
      </c>
      <c r="D188" s="12" t="s">
        <v>92</v>
      </c>
      <c r="E188" s="12" t="s">
        <v>8</v>
      </c>
      <c r="F188" s="12" t="s">
        <v>6</v>
      </c>
      <c r="G188" s="12" t="s">
        <v>867</v>
      </c>
      <c r="H188" s="12"/>
      <c r="I188" s="9">
        <v>21</v>
      </c>
      <c r="J188" s="9" t="s">
        <v>428</v>
      </c>
    </row>
    <row r="189" spans="1:10" x14ac:dyDescent="0.2">
      <c r="A189" s="8">
        <v>43468</v>
      </c>
      <c r="B189" s="12" t="s">
        <v>3</v>
      </c>
      <c r="C189" s="9">
        <v>2351</v>
      </c>
      <c r="D189" s="12" t="s">
        <v>92</v>
      </c>
      <c r="E189" s="12" t="s">
        <v>4</v>
      </c>
      <c r="F189" s="12" t="s">
        <v>4</v>
      </c>
      <c r="G189" s="12" t="s">
        <v>865</v>
      </c>
      <c r="H189" s="12"/>
      <c r="I189" s="9">
        <v>21</v>
      </c>
      <c r="J189" s="9" t="s">
        <v>428</v>
      </c>
    </row>
    <row r="190" spans="1:10" x14ac:dyDescent="0.2">
      <c r="A190" s="8">
        <v>43469</v>
      </c>
      <c r="B190" s="12" t="s">
        <v>3</v>
      </c>
      <c r="C190" s="9">
        <v>1845</v>
      </c>
      <c r="D190" s="12" t="s">
        <v>92</v>
      </c>
      <c r="E190" s="12" t="s">
        <v>6</v>
      </c>
      <c r="F190" s="12" t="s">
        <v>6</v>
      </c>
      <c r="G190" s="12" t="s">
        <v>37</v>
      </c>
      <c r="H190" s="12"/>
      <c r="I190" s="9">
        <v>21</v>
      </c>
      <c r="J190" s="9" t="s">
        <v>428</v>
      </c>
    </row>
    <row r="191" spans="1:10" x14ac:dyDescent="0.2">
      <c r="A191" s="8">
        <v>43469</v>
      </c>
      <c r="B191" s="12" t="s">
        <v>3</v>
      </c>
      <c r="C191" s="9">
        <v>2443</v>
      </c>
      <c r="D191" s="12" t="s">
        <v>92</v>
      </c>
      <c r="E191" s="12" t="s">
        <v>15</v>
      </c>
      <c r="F191" s="12" t="s">
        <v>32</v>
      </c>
      <c r="G191" s="12" t="s">
        <v>172</v>
      </c>
      <c r="H191" s="12"/>
      <c r="I191" s="9">
        <v>21</v>
      </c>
      <c r="J191" s="9" t="s">
        <v>428</v>
      </c>
    </row>
    <row r="192" spans="1:10" x14ac:dyDescent="0.2">
      <c r="A192" s="8">
        <v>43469</v>
      </c>
      <c r="B192" s="12" t="s">
        <v>3</v>
      </c>
      <c r="C192" s="9">
        <v>1145</v>
      </c>
      <c r="D192" s="12" t="s">
        <v>92</v>
      </c>
      <c r="E192" s="12" t="s">
        <v>4</v>
      </c>
      <c r="F192" s="12" t="s">
        <v>4</v>
      </c>
      <c r="G192" s="12" t="s">
        <v>868</v>
      </c>
      <c r="H192" s="12"/>
      <c r="I192" s="9">
        <v>21</v>
      </c>
      <c r="J192" s="9" t="s">
        <v>428</v>
      </c>
    </row>
    <row r="193" spans="1:10" x14ac:dyDescent="0.2">
      <c r="A193" s="8">
        <v>43469</v>
      </c>
      <c r="B193" s="12" t="s">
        <v>3</v>
      </c>
      <c r="C193" s="9">
        <v>2316</v>
      </c>
      <c r="D193" s="12" t="s">
        <v>92</v>
      </c>
      <c r="E193" s="12" t="s">
        <v>429</v>
      </c>
      <c r="F193" s="12" t="s">
        <v>4</v>
      </c>
      <c r="G193" s="12" t="s">
        <v>163</v>
      </c>
      <c r="H193" s="12"/>
      <c r="I193" s="9">
        <v>21</v>
      </c>
      <c r="J193" s="9" t="s">
        <v>428</v>
      </c>
    </row>
    <row r="194" spans="1:10" x14ac:dyDescent="0.2">
      <c r="A194" s="8">
        <v>43469</v>
      </c>
      <c r="B194" s="12" t="s">
        <v>3</v>
      </c>
      <c r="C194" s="9">
        <v>1357</v>
      </c>
      <c r="D194" s="12" t="s">
        <v>92</v>
      </c>
      <c r="E194" s="12" t="s">
        <v>4</v>
      </c>
      <c r="F194" s="12" t="s">
        <v>4</v>
      </c>
      <c r="G194" s="12" t="s">
        <v>23</v>
      </c>
      <c r="H194" s="12"/>
      <c r="I194" s="9">
        <v>21</v>
      </c>
      <c r="J194" s="9" t="s">
        <v>428</v>
      </c>
    </row>
    <row r="195" spans="1:10" x14ac:dyDescent="0.2">
      <c r="A195" s="8">
        <v>43470</v>
      </c>
      <c r="B195" s="12" t="s">
        <v>3</v>
      </c>
      <c r="C195" s="9">
        <v>1244</v>
      </c>
      <c r="D195" s="12" t="s">
        <v>92</v>
      </c>
      <c r="E195" s="12" t="s">
        <v>4</v>
      </c>
      <c r="F195" s="12" t="s">
        <v>5</v>
      </c>
      <c r="G195" s="12" t="s">
        <v>194</v>
      </c>
      <c r="H195" s="12"/>
      <c r="I195" s="9">
        <v>25</v>
      </c>
      <c r="J195" s="9">
        <v>28</v>
      </c>
    </row>
    <row r="196" spans="1:10" x14ac:dyDescent="0.2">
      <c r="A196" s="8">
        <v>43470</v>
      </c>
      <c r="B196" s="12" t="s">
        <v>3</v>
      </c>
      <c r="C196" s="9">
        <v>1349</v>
      </c>
      <c r="D196" s="12" t="s">
        <v>92</v>
      </c>
      <c r="E196" s="12" t="s">
        <v>6</v>
      </c>
      <c r="F196" s="12" t="s">
        <v>101</v>
      </c>
      <c r="G196" s="12" t="s">
        <v>151</v>
      </c>
      <c r="H196" s="12"/>
      <c r="I196" s="9">
        <v>21</v>
      </c>
      <c r="J196" s="9" t="s">
        <v>346</v>
      </c>
    </row>
    <row r="197" spans="1:10" x14ac:dyDescent="0.2">
      <c r="A197" s="8">
        <v>43470</v>
      </c>
      <c r="B197" s="12" t="s">
        <v>3</v>
      </c>
      <c r="C197" s="9">
        <v>2164</v>
      </c>
      <c r="D197" s="12" t="s">
        <v>92</v>
      </c>
      <c r="E197" s="12" t="s">
        <v>4</v>
      </c>
      <c r="F197" s="12" t="s">
        <v>15</v>
      </c>
      <c r="G197" s="12" t="s">
        <v>876</v>
      </c>
      <c r="H197" s="12"/>
      <c r="I197" s="9">
        <v>24</v>
      </c>
      <c r="J197" s="9" t="s">
        <v>415</v>
      </c>
    </row>
    <row r="198" spans="1:10" x14ac:dyDescent="0.2">
      <c r="A198" s="8">
        <v>43471</v>
      </c>
      <c r="B198" s="12" t="s">
        <v>3</v>
      </c>
      <c r="C198" s="9">
        <v>2138</v>
      </c>
      <c r="D198" s="12" t="s">
        <v>92</v>
      </c>
      <c r="E198" s="12" t="s">
        <v>6</v>
      </c>
      <c r="F198" s="12" t="s">
        <v>230</v>
      </c>
      <c r="G198" s="12" t="s">
        <v>151</v>
      </c>
      <c r="H198" s="12"/>
      <c r="I198" s="9">
        <v>22</v>
      </c>
      <c r="J198" s="9">
        <v>27</v>
      </c>
    </row>
    <row r="199" spans="1:10" x14ac:dyDescent="0.2">
      <c r="A199" s="8">
        <v>43471</v>
      </c>
      <c r="B199" s="12" t="s">
        <v>3</v>
      </c>
      <c r="C199" s="9">
        <v>2342</v>
      </c>
      <c r="D199" s="12" t="s">
        <v>92</v>
      </c>
      <c r="E199" s="12" t="s">
        <v>4</v>
      </c>
      <c r="F199" s="12" t="s">
        <v>15</v>
      </c>
      <c r="G199" s="12" t="s">
        <v>194</v>
      </c>
      <c r="H199" s="12"/>
      <c r="I199" s="9">
        <v>18</v>
      </c>
      <c r="J199" s="9" t="s">
        <v>383</v>
      </c>
    </row>
    <row r="200" spans="1:10" x14ac:dyDescent="0.2">
      <c r="A200" s="8">
        <v>43471</v>
      </c>
      <c r="B200" s="12" t="s">
        <v>3</v>
      </c>
      <c r="C200" s="9">
        <v>1549</v>
      </c>
      <c r="D200" s="12" t="s">
        <v>92</v>
      </c>
      <c r="E200" s="12" t="s">
        <v>275</v>
      </c>
      <c r="F200" s="12" t="s">
        <v>15</v>
      </c>
      <c r="G200" s="12" t="s">
        <v>194</v>
      </c>
      <c r="H200" s="12"/>
      <c r="I200" s="9">
        <v>23</v>
      </c>
      <c r="J200" s="9" t="s">
        <v>390</v>
      </c>
    </row>
    <row r="201" spans="1:10" x14ac:dyDescent="0.2">
      <c r="A201" s="8">
        <v>43471</v>
      </c>
      <c r="B201" s="12" t="s">
        <v>3</v>
      </c>
      <c r="C201" s="9">
        <v>2353</v>
      </c>
      <c r="D201" s="12" t="s">
        <v>92</v>
      </c>
      <c r="E201" s="12" t="s">
        <v>4</v>
      </c>
      <c r="F201" s="12" t="s">
        <v>6</v>
      </c>
      <c r="G201" s="12" t="s">
        <v>23</v>
      </c>
      <c r="H201" s="12"/>
      <c r="I201" s="9">
        <v>19</v>
      </c>
      <c r="J201" s="9" t="s">
        <v>514</v>
      </c>
    </row>
    <row r="202" spans="1:10" x14ac:dyDescent="0.2">
      <c r="A202" s="8">
        <v>43476</v>
      </c>
      <c r="B202" s="12" t="s">
        <v>3</v>
      </c>
      <c r="C202" s="9">
        <v>1522</v>
      </c>
      <c r="D202" s="12" t="s">
        <v>92</v>
      </c>
      <c r="E202" s="12" t="s">
        <v>4</v>
      </c>
      <c r="F202" s="12" t="s">
        <v>6</v>
      </c>
      <c r="G202" s="12" t="s">
        <v>151</v>
      </c>
      <c r="H202" s="12"/>
      <c r="I202" s="9">
        <v>23</v>
      </c>
      <c r="J202" s="9" t="s">
        <v>521</v>
      </c>
    </row>
    <row r="203" spans="1:10" x14ac:dyDescent="0.2">
      <c r="A203" s="8">
        <v>43476</v>
      </c>
      <c r="B203" s="12" t="s">
        <v>3</v>
      </c>
      <c r="C203" s="9">
        <v>1948</v>
      </c>
      <c r="D203" s="12" t="s">
        <v>92</v>
      </c>
      <c r="E203" s="12" t="s">
        <v>10</v>
      </c>
      <c r="F203" s="12" t="s">
        <v>15</v>
      </c>
      <c r="G203" s="12" t="s">
        <v>319</v>
      </c>
      <c r="H203" s="12"/>
      <c r="I203" s="9">
        <v>20</v>
      </c>
      <c r="J203" s="9" t="s">
        <v>348</v>
      </c>
    </row>
    <row r="204" spans="1:10" x14ac:dyDescent="0.2">
      <c r="A204" s="8">
        <v>43477</v>
      </c>
      <c r="B204" s="12" t="s">
        <v>3</v>
      </c>
      <c r="C204" s="9">
        <v>1250</v>
      </c>
      <c r="D204" s="12" t="s">
        <v>92</v>
      </c>
      <c r="E204" s="12" t="s">
        <v>15</v>
      </c>
      <c r="F204" s="12" t="s">
        <v>15</v>
      </c>
      <c r="G204" s="12" t="s">
        <v>152</v>
      </c>
      <c r="H204" s="12"/>
      <c r="I204" s="9">
        <v>19</v>
      </c>
      <c r="J204" s="9" t="s">
        <v>514</v>
      </c>
    </row>
    <row r="205" spans="1:10" x14ac:dyDescent="0.2">
      <c r="A205" s="8">
        <v>43477</v>
      </c>
      <c r="B205" s="12" t="s">
        <v>3</v>
      </c>
      <c r="C205" s="9">
        <v>1420</v>
      </c>
      <c r="D205" s="12" t="s">
        <v>92</v>
      </c>
      <c r="E205" s="12" t="s">
        <v>31</v>
      </c>
      <c r="F205" s="12" t="s">
        <v>15</v>
      </c>
      <c r="G205" s="12" t="s">
        <v>172</v>
      </c>
      <c r="H205" s="12"/>
      <c r="I205" s="9">
        <v>19</v>
      </c>
      <c r="J205" s="9" t="s">
        <v>514</v>
      </c>
    </row>
    <row r="206" spans="1:10" x14ac:dyDescent="0.2">
      <c r="A206" s="8">
        <v>43477</v>
      </c>
      <c r="B206" s="12" t="s">
        <v>3</v>
      </c>
      <c r="C206" s="9">
        <v>2448</v>
      </c>
      <c r="D206" s="12" t="s">
        <v>92</v>
      </c>
      <c r="E206" s="12" t="s">
        <v>6</v>
      </c>
      <c r="F206" s="12" t="s">
        <v>6</v>
      </c>
      <c r="G206" s="12" t="s">
        <v>441</v>
      </c>
      <c r="H206" s="12"/>
      <c r="I206" s="9">
        <v>19</v>
      </c>
      <c r="J206" s="9" t="s">
        <v>514</v>
      </c>
    </row>
    <row r="207" spans="1:10" x14ac:dyDescent="0.2">
      <c r="A207" s="8">
        <v>43477</v>
      </c>
      <c r="B207" s="12" t="s">
        <v>3</v>
      </c>
      <c r="C207" s="9">
        <v>2448</v>
      </c>
      <c r="D207" s="12" t="s">
        <v>92</v>
      </c>
      <c r="E207" s="12" t="s">
        <v>15</v>
      </c>
      <c r="F207" s="12" t="s">
        <v>6</v>
      </c>
      <c r="G207" s="12" t="s">
        <v>865</v>
      </c>
      <c r="H207" s="12"/>
      <c r="I207" s="9">
        <v>19</v>
      </c>
      <c r="J207" s="9" t="s">
        <v>514</v>
      </c>
    </row>
    <row r="208" spans="1:10" x14ac:dyDescent="0.2">
      <c r="A208" s="8">
        <v>43478</v>
      </c>
      <c r="B208" s="12" t="s">
        <v>3</v>
      </c>
      <c r="C208" s="9">
        <v>1225</v>
      </c>
      <c r="D208" s="12" t="s">
        <v>92</v>
      </c>
      <c r="E208" s="12" t="s">
        <v>6</v>
      </c>
      <c r="F208" s="12" t="s">
        <v>6</v>
      </c>
      <c r="G208" s="12" t="s">
        <v>172</v>
      </c>
      <c r="H208" s="12"/>
      <c r="I208" s="9">
        <v>19</v>
      </c>
      <c r="J208" s="9" t="s">
        <v>514</v>
      </c>
    </row>
    <row r="209" spans="1:10" x14ac:dyDescent="0.2">
      <c r="A209" s="8">
        <v>43478</v>
      </c>
      <c r="B209" s="12" t="s">
        <v>3</v>
      </c>
      <c r="C209" s="9">
        <v>1250</v>
      </c>
      <c r="D209" s="12" t="s">
        <v>92</v>
      </c>
      <c r="E209" s="12" t="s">
        <v>15</v>
      </c>
      <c r="F209" s="12" t="s">
        <v>15</v>
      </c>
      <c r="G209" s="12" t="s">
        <v>312</v>
      </c>
      <c r="H209" s="12"/>
      <c r="I209" s="9">
        <v>19</v>
      </c>
      <c r="J209" s="9" t="s">
        <v>514</v>
      </c>
    </row>
    <row r="210" spans="1:10" x14ac:dyDescent="0.2">
      <c r="A210" s="8">
        <v>43480</v>
      </c>
      <c r="B210" s="12" t="s">
        <v>3</v>
      </c>
      <c r="C210" s="9">
        <v>1543</v>
      </c>
      <c r="D210" s="12" t="s">
        <v>92</v>
      </c>
      <c r="E210" s="12" t="s">
        <v>4</v>
      </c>
      <c r="F210" s="12" t="s">
        <v>4</v>
      </c>
      <c r="G210" s="12" t="s">
        <v>489</v>
      </c>
      <c r="H210" s="12"/>
      <c r="I210" s="9">
        <v>19</v>
      </c>
      <c r="J210" s="9" t="s">
        <v>514</v>
      </c>
    </row>
    <row r="211" spans="1:10" x14ac:dyDescent="0.2">
      <c r="A211" s="8">
        <v>43480</v>
      </c>
      <c r="B211" s="12" t="s">
        <v>3</v>
      </c>
      <c r="C211" s="9">
        <v>1941</v>
      </c>
      <c r="D211" s="12" t="s">
        <v>92</v>
      </c>
      <c r="E211" s="12" t="s">
        <v>18</v>
      </c>
      <c r="F211" s="12" t="s">
        <v>6</v>
      </c>
      <c r="G211" s="12" t="s">
        <v>35</v>
      </c>
      <c r="H211" s="12"/>
      <c r="I211" s="9">
        <v>19</v>
      </c>
      <c r="J211" s="9" t="s">
        <v>514</v>
      </c>
    </row>
    <row r="212" spans="1:10" x14ac:dyDescent="0.2">
      <c r="A212" s="8">
        <v>43484</v>
      </c>
      <c r="B212" s="12" t="s">
        <v>3</v>
      </c>
      <c r="C212" s="9">
        <v>1716</v>
      </c>
      <c r="D212" s="12" t="s">
        <v>92</v>
      </c>
      <c r="E212" s="12" t="s">
        <v>10</v>
      </c>
      <c r="F212" s="12" t="s">
        <v>15</v>
      </c>
      <c r="G212" s="12" t="s">
        <v>23</v>
      </c>
      <c r="H212" s="12"/>
      <c r="I212" s="9">
        <v>29</v>
      </c>
      <c r="J212" s="9">
        <v>27</v>
      </c>
    </row>
    <row r="213" spans="1:10" x14ac:dyDescent="0.2">
      <c r="A213" s="8">
        <v>43485</v>
      </c>
      <c r="B213" s="12" t="s">
        <v>3</v>
      </c>
      <c r="C213" s="9">
        <v>1541</v>
      </c>
      <c r="D213" s="12" t="s">
        <v>92</v>
      </c>
      <c r="E213" s="12" t="s">
        <v>18</v>
      </c>
      <c r="F213" s="12" t="s">
        <v>6</v>
      </c>
      <c r="G213" s="12" t="s">
        <v>194</v>
      </c>
      <c r="H213" s="12"/>
      <c r="I213" s="9">
        <v>22</v>
      </c>
      <c r="J213" s="9" t="s">
        <v>354</v>
      </c>
    </row>
    <row r="214" spans="1:10" x14ac:dyDescent="0.2">
      <c r="A214" s="8">
        <v>43485</v>
      </c>
      <c r="B214" s="12" t="s">
        <v>3</v>
      </c>
      <c r="C214" s="9">
        <v>2141</v>
      </c>
      <c r="D214" s="12" t="s">
        <v>92</v>
      </c>
      <c r="E214" s="12" t="s">
        <v>6</v>
      </c>
      <c r="F214" s="12" t="s">
        <v>15</v>
      </c>
      <c r="G214" s="12" t="s">
        <v>37</v>
      </c>
      <c r="H214" s="12"/>
      <c r="I214" s="9">
        <v>24</v>
      </c>
      <c r="J214" s="9">
        <v>28</v>
      </c>
    </row>
    <row r="215" spans="1:10" x14ac:dyDescent="0.2">
      <c r="A215" s="8">
        <v>43485</v>
      </c>
      <c r="B215" s="12" t="s">
        <v>3</v>
      </c>
      <c r="C215" s="9">
        <v>2342</v>
      </c>
      <c r="D215" s="12" t="s">
        <v>92</v>
      </c>
      <c r="E215" s="12" t="s">
        <v>187</v>
      </c>
      <c r="F215" s="12" t="s">
        <v>248</v>
      </c>
      <c r="G215" s="12" t="s">
        <v>23</v>
      </c>
      <c r="H215" s="12"/>
      <c r="I215" s="9">
        <v>19</v>
      </c>
      <c r="J215" s="9" t="s">
        <v>383</v>
      </c>
    </row>
    <row r="216" spans="1:10" x14ac:dyDescent="0.2">
      <c r="A216" s="8">
        <v>43485</v>
      </c>
      <c r="B216" s="12" t="s">
        <v>3</v>
      </c>
      <c r="C216" s="9">
        <v>1467</v>
      </c>
      <c r="D216" s="12" t="s">
        <v>92</v>
      </c>
      <c r="E216" s="12" t="s">
        <v>6</v>
      </c>
      <c r="F216" s="12" t="s">
        <v>15</v>
      </c>
      <c r="G216" s="12" t="s">
        <v>319</v>
      </c>
      <c r="H216" s="12"/>
      <c r="I216" s="9">
        <v>22</v>
      </c>
      <c r="J216" s="9" t="s">
        <v>567</v>
      </c>
    </row>
    <row r="217" spans="1:10" x14ac:dyDescent="0.2">
      <c r="A217" s="8">
        <v>43485</v>
      </c>
      <c r="B217" s="12" t="s">
        <v>3</v>
      </c>
      <c r="C217" s="9">
        <v>1310</v>
      </c>
      <c r="D217" s="12" t="s">
        <v>92</v>
      </c>
      <c r="E217" s="12" t="s">
        <v>4</v>
      </c>
      <c r="F217" s="12" t="s">
        <v>140</v>
      </c>
      <c r="G217" s="12" t="s">
        <v>875</v>
      </c>
      <c r="H217" s="12"/>
      <c r="I217" s="9">
        <v>25</v>
      </c>
      <c r="J217" s="9" t="s">
        <v>568</v>
      </c>
    </row>
    <row r="218" spans="1:10" x14ac:dyDescent="0.2">
      <c r="A218" s="8">
        <v>43489</v>
      </c>
      <c r="B218" s="12" t="s">
        <v>3</v>
      </c>
      <c r="C218" s="9">
        <v>2444</v>
      </c>
      <c r="D218" s="12" t="s">
        <v>92</v>
      </c>
      <c r="E218" s="12" t="s">
        <v>4</v>
      </c>
      <c r="F218" s="12" t="s">
        <v>6</v>
      </c>
      <c r="G218" s="12" t="s">
        <v>37</v>
      </c>
      <c r="H218" s="12"/>
      <c r="I218" s="9">
        <v>25</v>
      </c>
      <c r="J218" s="9" t="s">
        <v>388</v>
      </c>
    </row>
    <row r="219" spans="1:10" x14ac:dyDescent="0.2">
      <c r="A219" s="8">
        <v>43491</v>
      </c>
      <c r="B219" s="12" t="s">
        <v>3</v>
      </c>
      <c r="C219" s="9">
        <v>2443</v>
      </c>
      <c r="D219" s="12" t="s">
        <v>92</v>
      </c>
      <c r="E219" s="12" t="s">
        <v>4</v>
      </c>
      <c r="F219" s="12" t="s">
        <v>4</v>
      </c>
      <c r="G219" s="12" t="s">
        <v>177</v>
      </c>
      <c r="H219" s="12"/>
      <c r="I219" s="9">
        <v>19</v>
      </c>
      <c r="J219" s="9" t="s">
        <v>383</v>
      </c>
    </row>
    <row r="220" spans="1:10" x14ac:dyDescent="0.2">
      <c r="A220" s="8">
        <v>43491</v>
      </c>
      <c r="B220" s="12" t="s">
        <v>3</v>
      </c>
      <c r="C220" s="9">
        <v>1328</v>
      </c>
      <c r="D220" s="12" t="s">
        <v>92</v>
      </c>
      <c r="E220" s="12" t="s">
        <v>4</v>
      </c>
      <c r="F220" s="12" t="s">
        <v>4</v>
      </c>
      <c r="G220" s="12" t="s">
        <v>879</v>
      </c>
      <c r="H220" s="12"/>
      <c r="I220" s="9">
        <v>19</v>
      </c>
      <c r="J220" s="9" t="s">
        <v>383</v>
      </c>
    </row>
    <row r="221" spans="1:10" x14ac:dyDescent="0.2">
      <c r="A221" s="8">
        <v>43491</v>
      </c>
      <c r="B221" s="12" t="s">
        <v>3</v>
      </c>
      <c r="C221" s="9">
        <v>1541</v>
      </c>
      <c r="D221" s="12" t="s">
        <v>92</v>
      </c>
      <c r="E221" s="12" t="s">
        <v>15</v>
      </c>
      <c r="F221" s="12" t="s">
        <v>6</v>
      </c>
      <c r="G221" s="12" t="s">
        <v>172</v>
      </c>
      <c r="H221" s="12"/>
      <c r="I221" s="9">
        <v>19</v>
      </c>
      <c r="J221" s="9" t="s">
        <v>383</v>
      </c>
    </row>
    <row r="222" spans="1:10" x14ac:dyDescent="0.2">
      <c r="A222" s="8">
        <v>43491</v>
      </c>
      <c r="B222" s="12" t="s">
        <v>3</v>
      </c>
      <c r="C222" s="9">
        <v>1250</v>
      </c>
      <c r="D222" s="12" t="s">
        <v>92</v>
      </c>
      <c r="E222" s="12" t="s">
        <v>15</v>
      </c>
      <c r="F222" s="12" t="s">
        <v>15</v>
      </c>
      <c r="G222" s="12" t="s">
        <v>434</v>
      </c>
      <c r="H222" s="12"/>
      <c r="I222" s="9">
        <v>19</v>
      </c>
      <c r="J222" s="9" t="s">
        <v>383</v>
      </c>
    </row>
    <row r="223" spans="1:10" x14ac:dyDescent="0.2">
      <c r="A223" s="8">
        <v>43492</v>
      </c>
      <c r="B223" s="12" t="s">
        <v>3</v>
      </c>
      <c r="C223" s="9">
        <v>2380</v>
      </c>
      <c r="D223" s="12" t="s">
        <v>92</v>
      </c>
      <c r="E223" s="12" t="s">
        <v>18</v>
      </c>
      <c r="F223" s="12" t="s">
        <v>6</v>
      </c>
      <c r="G223" s="12" t="s">
        <v>172</v>
      </c>
      <c r="H223" s="12"/>
      <c r="I223" s="9">
        <v>19</v>
      </c>
      <c r="J223" s="9" t="s">
        <v>383</v>
      </c>
    </row>
    <row r="224" spans="1:10" x14ac:dyDescent="0.2">
      <c r="A224" s="8">
        <v>43492</v>
      </c>
      <c r="B224" s="12" t="s">
        <v>3</v>
      </c>
      <c r="C224" s="9">
        <v>1511</v>
      </c>
      <c r="D224" s="12" t="s">
        <v>92</v>
      </c>
      <c r="E224" s="12" t="s">
        <v>18</v>
      </c>
      <c r="F224" s="12" t="s">
        <v>7</v>
      </c>
      <c r="G224" s="12" t="s">
        <v>576</v>
      </c>
      <c r="H224" s="12"/>
      <c r="I224" s="9">
        <v>19</v>
      </c>
      <c r="J224" s="9" t="s">
        <v>383</v>
      </c>
    </row>
    <row r="225" spans="1:10" x14ac:dyDescent="0.2">
      <c r="A225" s="8">
        <v>43492</v>
      </c>
      <c r="B225" s="12" t="s">
        <v>3</v>
      </c>
      <c r="C225" s="9">
        <v>2128</v>
      </c>
      <c r="D225" s="12" t="s">
        <v>92</v>
      </c>
      <c r="E225" s="12" t="s">
        <v>31</v>
      </c>
      <c r="F225" s="12" t="s">
        <v>6</v>
      </c>
      <c r="G225" s="12" t="s">
        <v>865</v>
      </c>
      <c r="H225" s="12"/>
      <c r="I225" s="9">
        <v>19</v>
      </c>
      <c r="J225" s="9" t="s">
        <v>383</v>
      </c>
    </row>
    <row r="226" spans="1:10" x14ac:dyDescent="0.2">
      <c r="A226" s="8">
        <v>43492</v>
      </c>
      <c r="B226" s="12" t="s">
        <v>3</v>
      </c>
      <c r="C226" s="9">
        <v>1626</v>
      </c>
      <c r="D226" s="12" t="s">
        <v>92</v>
      </c>
      <c r="E226" s="12" t="s">
        <v>10</v>
      </c>
      <c r="F226" s="12" t="s">
        <v>15</v>
      </c>
      <c r="G226" s="12" t="s">
        <v>172</v>
      </c>
      <c r="H226" s="12"/>
      <c r="I226" s="9">
        <v>19</v>
      </c>
      <c r="J226" s="9" t="s">
        <v>383</v>
      </c>
    </row>
    <row r="227" spans="1:10" x14ac:dyDescent="0.2">
      <c r="A227" s="8">
        <v>43492</v>
      </c>
      <c r="B227" s="12" t="s">
        <v>3</v>
      </c>
      <c r="C227" s="9">
        <v>2410</v>
      </c>
      <c r="D227" s="12" t="s">
        <v>92</v>
      </c>
      <c r="E227" s="12" t="s">
        <v>228</v>
      </c>
      <c r="F227" s="12" t="s">
        <v>6</v>
      </c>
      <c r="G227" s="12" t="s">
        <v>152</v>
      </c>
      <c r="H227" s="12"/>
      <c r="I227" s="9">
        <v>19</v>
      </c>
      <c r="J227" s="9" t="s">
        <v>383</v>
      </c>
    </row>
    <row r="228" spans="1:10" x14ac:dyDescent="0.2">
      <c r="A228" s="8">
        <v>43492</v>
      </c>
      <c r="B228" s="12" t="s">
        <v>3</v>
      </c>
      <c r="C228" s="9">
        <v>1455</v>
      </c>
      <c r="D228" s="12" t="s">
        <v>92</v>
      </c>
      <c r="E228" s="12" t="s">
        <v>4</v>
      </c>
      <c r="F228" s="12" t="s">
        <v>4</v>
      </c>
      <c r="G228" s="12" t="s">
        <v>37</v>
      </c>
      <c r="H228" s="12"/>
      <c r="I228" s="9">
        <v>19</v>
      </c>
      <c r="J228" s="9" t="s">
        <v>383</v>
      </c>
    </row>
    <row r="229" spans="1:10" x14ac:dyDescent="0.2">
      <c r="A229" s="8">
        <v>43492</v>
      </c>
      <c r="B229" s="12" t="s">
        <v>3</v>
      </c>
      <c r="C229" s="9">
        <v>2141</v>
      </c>
      <c r="D229" s="12" t="s">
        <v>92</v>
      </c>
      <c r="E229" s="12" t="s">
        <v>4</v>
      </c>
      <c r="F229" s="12" t="s">
        <v>4</v>
      </c>
      <c r="G229" s="12" t="s">
        <v>172</v>
      </c>
      <c r="H229" s="12"/>
      <c r="I229" s="9">
        <v>19</v>
      </c>
      <c r="J229" s="9" t="s">
        <v>383</v>
      </c>
    </row>
    <row r="230" spans="1:10" x14ac:dyDescent="0.2">
      <c r="A230" s="8">
        <v>43492</v>
      </c>
      <c r="B230" s="12" t="s">
        <v>3</v>
      </c>
      <c r="C230" s="9">
        <v>2157</v>
      </c>
      <c r="D230" s="12" t="s">
        <v>92</v>
      </c>
      <c r="E230" s="12" t="s">
        <v>4</v>
      </c>
      <c r="F230" s="12" t="s">
        <v>6</v>
      </c>
      <c r="G230" s="12" t="s">
        <v>35</v>
      </c>
      <c r="H230" s="12"/>
      <c r="I230" s="9">
        <v>19</v>
      </c>
      <c r="J230" s="9" t="s">
        <v>383</v>
      </c>
    </row>
    <row r="231" spans="1:10" x14ac:dyDescent="0.2">
      <c r="A231" s="8">
        <v>43492</v>
      </c>
      <c r="B231" s="12" t="s">
        <v>3</v>
      </c>
      <c r="C231" s="9">
        <v>2628</v>
      </c>
      <c r="D231" s="12" t="s">
        <v>92</v>
      </c>
      <c r="E231" s="12" t="s">
        <v>5</v>
      </c>
      <c r="F231" s="12" t="s">
        <v>15</v>
      </c>
      <c r="G231" s="12" t="s">
        <v>37</v>
      </c>
      <c r="H231" s="12"/>
      <c r="I231" s="9">
        <v>19</v>
      </c>
      <c r="J231" s="9" t="s">
        <v>383</v>
      </c>
    </row>
    <row r="232" spans="1:10" x14ac:dyDescent="0.2">
      <c r="A232" s="8">
        <v>43492</v>
      </c>
      <c r="B232" s="12" t="s">
        <v>3</v>
      </c>
      <c r="C232" s="9">
        <v>2153</v>
      </c>
      <c r="D232" s="12" t="s">
        <v>92</v>
      </c>
      <c r="E232" s="12" t="s">
        <v>4</v>
      </c>
      <c r="F232" s="12" t="s">
        <v>4</v>
      </c>
      <c r="G232" s="12" t="s">
        <v>867</v>
      </c>
      <c r="H232" s="12"/>
      <c r="I232" s="9">
        <v>19</v>
      </c>
      <c r="J232" s="9" t="s">
        <v>383</v>
      </c>
    </row>
    <row r="233" spans="1:10" x14ac:dyDescent="0.2">
      <c r="A233" s="8">
        <v>43494</v>
      </c>
      <c r="B233" s="12" t="s">
        <v>3</v>
      </c>
      <c r="C233" s="9">
        <v>1727</v>
      </c>
      <c r="D233" s="12" t="s">
        <v>92</v>
      </c>
      <c r="E233" s="12" t="s">
        <v>18</v>
      </c>
      <c r="F233" s="12" t="s">
        <v>6</v>
      </c>
      <c r="G233" s="12" t="s">
        <v>313</v>
      </c>
      <c r="H233" s="12"/>
      <c r="I233" s="9">
        <v>19</v>
      </c>
      <c r="J233" s="9" t="s">
        <v>383</v>
      </c>
    </row>
    <row r="234" spans="1:10" x14ac:dyDescent="0.2">
      <c r="A234" s="8">
        <v>43467</v>
      </c>
      <c r="B234" s="12" t="s">
        <v>3</v>
      </c>
      <c r="C234" s="9">
        <v>8214</v>
      </c>
      <c r="D234" s="12" t="s">
        <v>64</v>
      </c>
      <c r="E234" s="12" t="s">
        <v>106</v>
      </c>
      <c r="F234" s="12" t="s">
        <v>4</v>
      </c>
      <c r="G234" s="12" t="s">
        <v>864</v>
      </c>
      <c r="H234" s="12"/>
      <c r="I234" s="9">
        <v>25</v>
      </c>
      <c r="J234" s="9">
        <v>18</v>
      </c>
    </row>
    <row r="235" spans="1:10" x14ac:dyDescent="0.2">
      <c r="A235" s="8">
        <v>43467</v>
      </c>
      <c r="B235" s="12" t="s">
        <v>3</v>
      </c>
      <c r="C235" s="9">
        <v>8248</v>
      </c>
      <c r="D235" s="12" t="s">
        <v>64</v>
      </c>
      <c r="E235" s="12" t="s">
        <v>4</v>
      </c>
      <c r="F235" s="12" t="s">
        <v>4</v>
      </c>
      <c r="G235" s="12" t="s">
        <v>864</v>
      </c>
      <c r="H235" s="12"/>
      <c r="I235" s="9">
        <v>28</v>
      </c>
      <c r="J235" s="9">
        <v>18</v>
      </c>
    </row>
    <row r="236" spans="1:10" x14ac:dyDescent="0.2">
      <c r="A236" s="8">
        <v>43477</v>
      </c>
      <c r="B236" s="12" t="s">
        <v>3</v>
      </c>
      <c r="C236" s="9">
        <v>8242</v>
      </c>
      <c r="D236" s="12" t="s">
        <v>64</v>
      </c>
      <c r="E236" s="12" t="s">
        <v>4</v>
      </c>
      <c r="F236" s="12" t="s">
        <v>4</v>
      </c>
      <c r="G236" s="12" t="s">
        <v>523</v>
      </c>
      <c r="H236" s="12"/>
      <c r="I236" s="9">
        <v>24</v>
      </c>
      <c r="J236" s="9">
        <v>18</v>
      </c>
    </row>
    <row r="237" spans="1:10" x14ac:dyDescent="0.2">
      <c r="A237" s="8">
        <v>43491</v>
      </c>
      <c r="B237" s="12" t="s">
        <v>3</v>
      </c>
      <c r="C237" s="9">
        <v>8224</v>
      </c>
      <c r="D237" s="12" t="s">
        <v>64</v>
      </c>
      <c r="E237" s="12" t="s">
        <v>201</v>
      </c>
      <c r="F237" s="12" t="s">
        <v>4</v>
      </c>
      <c r="G237" s="12" t="s">
        <v>177</v>
      </c>
      <c r="H237" s="12"/>
      <c r="I237" s="9">
        <v>24</v>
      </c>
      <c r="J237" s="9">
        <v>18</v>
      </c>
    </row>
    <row r="238" spans="1:10" x14ac:dyDescent="0.2">
      <c r="A238" s="8">
        <v>43492</v>
      </c>
      <c r="B238" s="12" t="s">
        <v>3</v>
      </c>
      <c r="C238" s="9">
        <v>8272</v>
      </c>
      <c r="D238" s="12" t="s">
        <v>64</v>
      </c>
      <c r="E238" s="12" t="s">
        <v>5</v>
      </c>
      <c r="F238" s="12" t="s">
        <v>15</v>
      </c>
      <c r="G238" s="12" t="s">
        <v>172</v>
      </c>
      <c r="H238" s="12"/>
      <c r="I238" s="9">
        <v>24</v>
      </c>
      <c r="J238" s="9">
        <v>18</v>
      </c>
    </row>
    <row r="239" spans="1:10" x14ac:dyDescent="0.2">
      <c r="A239" s="8">
        <v>43470</v>
      </c>
      <c r="B239" s="12" t="s">
        <v>3</v>
      </c>
      <c r="C239" s="9">
        <v>7662</v>
      </c>
      <c r="D239" s="12" t="s">
        <v>119</v>
      </c>
      <c r="E239" s="12" t="s">
        <v>4</v>
      </c>
      <c r="F239" s="12" t="s">
        <v>6</v>
      </c>
      <c r="G239" s="12" t="s">
        <v>37</v>
      </c>
      <c r="H239" s="12"/>
      <c r="I239" s="9">
        <v>47</v>
      </c>
      <c r="J239" s="9" t="s">
        <v>482</v>
      </c>
    </row>
    <row r="240" spans="1:10" x14ac:dyDescent="0.2">
      <c r="A240" s="8">
        <v>43467</v>
      </c>
      <c r="B240" s="12" t="s">
        <v>3</v>
      </c>
      <c r="C240" s="9">
        <v>7554</v>
      </c>
      <c r="D240" s="12" t="s">
        <v>162</v>
      </c>
      <c r="E240" s="12" t="s">
        <v>4</v>
      </c>
      <c r="F240" s="12" t="s">
        <v>4</v>
      </c>
      <c r="G240" s="12" t="s">
        <v>177</v>
      </c>
      <c r="H240" s="12"/>
      <c r="I240" s="9">
        <v>39</v>
      </c>
      <c r="J240" s="9">
        <v>49</v>
      </c>
    </row>
    <row r="241" spans="1:10" x14ac:dyDescent="0.2">
      <c r="A241" s="8">
        <v>43477</v>
      </c>
      <c r="B241" s="12" t="s">
        <v>3</v>
      </c>
      <c r="C241" s="9">
        <v>7433</v>
      </c>
      <c r="D241" s="12" t="s">
        <v>162</v>
      </c>
      <c r="E241" s="12" t="s">
        <v>16</v>
      </c>
      <c r="F241" s="12" t="s">
        <v>6</v>
      </c>
      <c r="G241" s="12" t="s">
        <v>37</v>
      </c>
      <c r="H241" s="12"/>
      <c r="I241" s="9">
        <v>36</v>
      </c>
      <c r="J241" s="9">
        <v>43</v>
      </c>
    </row>
    <row r="242" spans="1:10" x14ac:dyDescent="0.2">
      <c r="A242" s="8">
        <v>43491</v>
      </c>
      <c r="B242" s="12" t="s">
        <v>3</v>
      </c>
      <c r="C242" s="9">
        <v>7561</v>
      </c>
      <c r="D242" s="12" t="s">
        <v>162</v>
      </c>
      <c r="E242" s="12" t="s">
        <v>4</v>
      </c>
      <c r="F242" s="12" t="s">
        <v>4</v>
      </c>
      <c r="G242" s="12" t="s">
        <v>172</v>
      </c>
      <c r="H242" s="12"/>
      <c r="I242" s="9">
        <v>36</v>
      </c>
      <c r="J242" s="9">
        <v>43</v>
      </c>
    </row>
    <row r="243" spans="1:10" x14ac:dyDescent="0.2">
      <c r="A243" s="8">
        <v>43467</v>
      </c>
      <c r="B243" s="12" t="s">
        <v>3</v>
      </c>
      <c r="C243" s="9">
        <v>9168</v>
      </c>
      <c r="D243" s="12" t="s">
        <v>191</v>
      </c>
      <c r="E243" s="12" t="s">
        <v>4</v>
      </c>
      <c r="F243" s="12" t="s">
        <v>4</v>
      </c>
      <c r="G243" s="12" t="s">
        <v>37</v>
      </c>
      <c r="H243" s="12"/>
      <c r="I243" s="9">
        <v>50</v>
      </c>
      <c r="J243" s="9">
        <v>66</v>
      </c>
    </row>
    <row r="244" spans="1:10" x14ac:dyDescent="0.2">
      <c r="A244" s="8">
        <v>43467</v>
      </c>
      <c r="B244" s="12" t="s">
        <v>14</v>
      </c>
      <c r="C244" s="9">
        <v>6781</v>
      </c>
      <c r="D244" s="12" t="s">
        <v>142</v>
      </c>
      <c r="E244" s="12" t="s">
        <v>6</v>
      </c>
      <c r="F244" s="12" t="s">
        <v>6</v>
      </c>
      <c r="G244" s="12" t="s">
        <v>172</v>
      </c>
      <c r="H244" s="12"/>
      <c r="I244" s="9">
        <v>22</v>
      </c>
      <c r="J244" s="9">
        <v>13</v>
      </c>
    </row>
    <row r="245" spans="1:10" x14ac:dyDescent="0.2">
      <c r="A245" s="8">
        <v>43469</v>
      </c>
      <c r="B245" s="12" t="s">
        <v>3</v>
      </c>
      <c r="C245" s="9">
        <v>3921</v>
      </c>
      <c r="D245" s="12" t="s">
        <v>71</v>
      </c>
      <c r="E245" s="12" t="s">
        <v>4</v>
      </c>
      <c r="F245" s="12" t="s">
        <v>4</v>
      </c>
      <c r="G245" s="12" t="s">
        <v>468</v>
      </c>
      <c r="H245" s="12"/>
      <c r="I245" s="9">
        <v>13</v>
      </c>
      <c r="J245" s="9" t="s">
        <v>384</v>
      </c>
    </row>
    <row r="246" spans="1:10" x14ac:dyDescent="0.2">
      <c r="A246" s="8">
        <v>43478</v>
      </c>
      <c r="B246" s="12" t="s">
        <v>3</v>
      </c>
      <c r="C246" s="9">
        <v>3935</v>
      </c>
      <c r="D246" s="12" t="s">
        <v>71</v>
      </c>
      <c r="E246" s="12" t="s">
        <v>6</v>
      </c>
      <c r="F246" s="12" t="s">
        <v>6</v>
      </c>
      <c r="G246" s="12" t="s">
        <v>177</v>
      </c>
      <c r="H246" s="12"/>
      <c r="I246" s="9">
        <v>12</v>
      </c>
      <c r="J246" s="9" t="s">
        <v>384</v>
      </c>
    </row>
    <row r="247" spans="1:10" x14ac:dyDescent="0.2">
      <c r="A247" s="8">
        <v>43468</v>
      </c>
      <c r="B247" s="12" t="s">
        <v>3</v>
      </c>
      <c r="C247" s="9">
        <v>5340</v>
      </c>
      <c r="D247" s="12" t="s">
        <v>122</v>
      </c>
      <c r="E247" s="12" t="s">
        <v>4</v>
      </c>
      <c r="F247" s="12" t="s">
        <v>4</v>
      </c>
      <c r="G247" s="12" t="s">
        <v>37</v>
      </c>
      <c r="H247" s="12"/>
      <c r="I247" s="9">
        <v>30</v>
      </c>
      <c r="J247" s="9">
        <v>37</v>
      </c>
    </row>
    <row r="248" spans="1:10" x14ac:dyDescent="0.2">
      <c r="A248" s="8">
        <v>43478</v>
      </c>
      <c r="B248" s="12" t="s">
        <v>3</v>
      </c>
      <c r="C248" s="9">
        <v>5374</v>
      </c>
      <c r="D248" s="12" t="s">
        <v>135</v>
      </c>
      <c r="E248" s="12" t="s">
        <v>5</v>
      </c>
      <c r="F248" s="12" t="s">
        <v>4</v>
      </c>
      <c r="G248" s="12" t="s">
        <v>314</v>
      </c>
      <c r="H248" s="12"/>
      <c r="I248" s="9">
        <v>26</v>
      </c>
      <c r="J248" s="9">
        <v>40</v>
      </c>
    </row>
    <row r="249" spans="1:10" x14ac:dyDescent="0.2">
      <c r="A249" s="8">
        <v>43470</v>
      </c>
      <c r="B249" s="12" t="s">
        <v>14</v>
      </c>
      <c r="C249" s="9">
        <v>6750</v>
      </c>
      <c r="D249" s="12" t="s">
        <v>160</v>
      </c>
      <c r="E249" s="12" t="s">
        <v>6</v>
      </c>
      <c r="F249" s="12" t="s">
        <v>15</v>
      </c>
      <c r="G249" s="12" t="s">
        <v>493</v>
      </c>
      <c r="H249" s="12"/>
      <c r="I249" s="9">
        <v>30</v>
      </c>
      <c r="J249" s="9" t="s">
        <v>496</v>
      </c>
    </row>
    <row r="250" spans="1:10" x14ac:dyDescent="0.2">
      <c r="A250" s="8">
        <v>43473</v>
      </c>
      <c r="B250" s="12" t="s">
        <v>14</v>
      </c>
      <c r="C250" s="9">
        <v>6750</v>
      </c>
      <c r="D250" s="12" t="s">
        <v>160</v>
      </c>
      <c r="E250" s="12" t="s">
        <v>27</v>
      </c>
      <c r="F250" s="12" t="s">
        <v>171</v>
      </c>
      <c r="G250" s="12" t="s">
        <v>177</v>
      </c>
      <c r="H250" s="12"/>
      <c r="I250" s="9">
        <v>28</v>
      </c>
      <c r="J250" s="9">
        <v>22</v>
      </c>
    </row>
    <row r="251" spans="1:10" x14ac:dyDescent="0.2">
      <c r="A251" s="8">
        <v>43491</v>
      </c>
      <c r="B251" s="12" t="s">
        <v>14</v>
      </c>
      <c r="C251" s="9">
        <v>6771</v>
      </c>
      <c r="D251" s="12" t="s">
        <v>160</v>
      </c>
      <c r="E251" s="12" t="s">
        <v>6</v>
      </c>
      <c r="F251" s="12" t="s">
        <v>6</v>
      </c>
      <c r="G251" s="12" t="s">
        <v>172</v>
      </c>
      <c r="H251" s="12"/>
      <c r="I251" s="9">
        <v>27</v>
      </c>
      <c r="J251" s="9">
        <v>19</v>
      </c>
    </row>
    <row r="252" spans="1:10" x14ac:dyDescent="0.2">
      <c r="A252" s="8">
        <v>43478</v>
      </c>
      <c r="B252" s="12" t="s">
        <v>6</v>
      </c>
      <c r="C252" s="9">
        <v>54710</v>
      </c>
      <c r="D252" s="12" t="s">
        <v>210</v>
      </c>
      <c r="E252" s="12" t="s">
        <v>6</v>
      </c>
      <c r="F252" s="12" t="s">
        <v>6</v>
      </c>
      <c r="G252" s="12" t="s">
        <v>249</v>
      </c>
      <c r="H252" s="12"/>
      <c r="I252" s="9">
        <v>82</v>
      </c>
      <c r="J252" s="9">
        <v>122</v>
      </c>
    </row>
    <row r="253" spans="1:10" x14ac:dyDescent="0.2">
      <c r="A253" s="8">
        <v>43468</v>
      </c>
      <c r="B253" s="12" t="s">
        <v>5</v>
      </c>
      <c r="C253" s="9">
        <v>54347</v>
      </c>
      <c r="D253" s="12" t="s">
        <v>452</v>
      </c>
      <c r="E253" s="12" t="s">
        <v>5</v>
      </c>
      <c r="F253" s="12" t="s">
        <v>15</v>
      </c>
      <c r="G253" s="12" t="s">
        <v>177</v>
      </c>
      <c r="H253" s="12"/>
      <c r="I253" s="9">
        <v>25</v>
      </c>
      <c r="J253" s="9">
        <v>25</v>
      </c>
    </row>
    <row r="254" spans="1:10" x14ac:dyDescent="0.2">
      <c r="A254" s="8">
        <v>43492</v>
      </c>
      <c r="B254" s="12" t="s">
        <v>3</v>
      </c>
      <c r="C254" s="9">
        <v>6959</v>
      </c>
      <c r="D254" s="12" t="s">
        <v>73</v>
      </c>
      <c r="E254" s="12" t="s">
        <v>5</v>
      </c>
      <c r="F254" s="12" t="s">
        <v>15</v>
      </c>
      <c r="G254" s="12" t="s">
        <v>172</v>
      </c>
      <c r="H254" s="12"/>
      <c r="I254" s="9">
        <v>27</v>
      </c>
      <c r="J254" s="9">
        <v>41</v>
      </c>
    </row>
    <row r="255" spans="1:10" x14ac:dyDescent="0.2">
      <c r="A255" s="8">
        <v>43492</v>
      </c>
      <c r="B255" s="12" t="s">
        <v>3</v>
      </c>
      <c r="C255" s="9">
        <v>5433</v>
      </c>
      <c r="D255" s="12" t="s">
        <v>412</v>
      </c>
      <c r="E255" s="12" t="s">
        <v>4</v>
      </c>
      <c r="F255" s="12" t="s">
        <v>4</v>
      </c>
      <c r="G255" s="12" t="s">
        <v>37</v>
      </c>
      <c r="H255" s="12"/>
      <c r="I255" s="9">
        <v>33</v>
      </c>
      <c r="J255" s="9">
        <v>51</v>
      </c>
    </row>
    <row r="256" spans="1:10" x14ac:dyDescent="0.2">
      <c r="A256" s="8">
        <v>43467</v>
      </c>
      <c r="B256" s="12" t="s">
        <v>3</v>
      </c>
      <c r="C256" s="9">
        <v>3385</v>
      </c>
      <c r="D256" s="12" t="s">
        <v>195</v>
      </c>
      <c r="E256" s="12" t="s">
        <v>4</v>
      </c>
      <c r="F256" s="12" t="s">
        <v>4</v>
      </c>
      <c r="G256" s="12" t="s">
        <v>172</v>
      </c>
      <c r="H256" s="12"/>
      <c r="I256" s="9">
        <v>16</v>
      </c>
      <c r="J256" s="9">
        <v>17</v>
      </c>
    </row>
    <row r="257" spans="1:10" x14ac:dyDescent="0.2">
      <c r="A257" s="8">
        <v>43470</v>
      </c>
      <c r="B257" s="12" t="s">
        <v>3</v>
      </c>
      <c r="C257" s="9">
        <v>8392</v>
      </c>
      <c r="D257" s="12" t="s">
        <v>80</v>
      </c>
      <c r="E257" s="12" t="s">
        <v>4</v>
      </c>
      <c r="F257" s="12" t="s">
        <v>243</v>
      </c>
      <c r="G257" s="12" t="s">
        <v>875</v>
      </c>
      <c r="H257" s="12"/>
      <c r="I257" s="9">
        <v>28</v>
      </c>
      <c r="J257" s="9">
        <v>36</v>
      </c>
    </row>
    <row r="258" spans="1:10" x14ac:dyDescent="0.2">
      <c r="A258" s="8">
        <v>43492</v>
      </c>
      <c r="B258" s="12" t="s">
        <v>3</v>
      </c>
      <c r="C258" s="9">
        <v>8393</v>
      </c>
      <c r="D258" s="12" t="s">
        <v>89</v>
      </c>
      <c r="E258" s="12" t="s">
        <v>6</v>
      </c>
      <c r="F258" s="12" t="s">
        <v>15</v>
      </c>
      <c r="G258" s="12" t="s">
        <v>867</v>
      </c>
      <c r="H258" s="12"/>
      <c r="I258" s="9">
        <v>23</v>
      </c>
      <c r="J258" s="9">
        <v>34</v>
      </c>
    </row>
    <row r="259" spans="1:10" x14ac:dyDescent="0.2">
      <c r="A259" s="8">
        <v>43467</v>
      </c>
      <c r="B259" s="12" t="s">
        <v>3</v>
      </c>
      <c r="C259" s="9">
        <v>8540</v>
      </c>
      <c r="D259" s="12" t="s">
        <v>439</v>
      </c>
      <c r="E259" s="12" t="s">
        <v>106</v>
      </c>
      <c r="F259" s="12" t="s">
        <v>184</v>
      </c>
      <c r="G259" s="12" t="s">
        <v>440</v>
      </c>
      <c r="H259" s="12"/>
      <c r="I259" s="9">
        <v>46</v>
      </c>
      <c r="J259" s="9">
        <v>36</v>
      </c>
    </row>
    <row r="260" spans="1:10" x14ac:dyDescent="0.2">
      <c r="A260" s="8">
        <v>43470</v>
      </c>
      <c r="B260" s="12" t="s">
        <v>6</v>
      </c>
      <c r="C260" s="9">
        <v>57970</v>
      </c>
      <c r="D260" s="12" t="s">
        <v>471</v>
      </c>
      <c r="E260" s="12" t="s">
        <v>6</v>
      </c>
      <c r="F260" s="12" t="s">
        <v>15</v>
      </c>
      <c r="G260" s="12" t="s">
        <v>292</v>
      </c>
      <c r="H260" s="12"/>
      <c r="I260" s="9">
        <v>46</v>
      </c>
      <c r="J260" s="9" t="s">
        <v>473</v>
      </c>
    </row>
    <row r="261" spans="1:10" x14ac:dyDescent="0.2">
      <c r="A261" s="8">
        <v>43468</v>
      </c>
      <c r="B261" s="12" t="s">
        <v>5</v>
      </c>
      <c r="C261" s="9">
        <v>66706</v>
      </c>
      <c r="D261" s="12" t="s">
        <v>97</v>
      </c>
      <c r="E261" s="12" t="s">
        <v>4</v>
      </c>
      <c r="F261" s="12" t="s">
        <v>4</v>
      </c>
      <c r="G261" s="12" t="s">
        <v>867</v>
      </c>
      <c r="H261" s="12"/>
      <c r="I261" s="9">
        <v>33</v>
      </c>
      <c r="J261" s="9">
        <v>43</v>
      </c>
    </row>
    <row r="262" spans="1:10" x14ac:dyDescent="0.2">
      <c r="A262" s="8">
        <v>43468</v>
      </c>
      <c r="B262" s="12" t="s">
        <v>5</v>
      </c>
      <c r="C262" s="9">
        <v>66706</v>
      </c>
      <c r="D262" s="12" t="s">
        <v>97</v>
      </c>
      <c r="E262" s="12" t="s">
        <v>5</v>
      </c>
      <c r="F262" s="12" t="s">
        <v>6</v>
      </c>
      <c r="G262" s="12" t="s">
        <v>104</v>
      </c>
      <c r="H262" s="12"/>
      <c r="I262" s="9">
        <v>33</v>
      </c>
      <c r="J262" s="9">
        <v>43</v>
      </c>
    </row>
    <row r="263" spans="1:10" x14ac:dyDescent="0.2">
      <c r="A263" s="8">
        <v>43471</v>
      </c>
      <c r="B263" s="12" t="s">
        <v>3</v>
      </c>
      <c r="C263" s="9">
        <v>4711</v>
      </c>
      <c r="D263" s="12" t="s">
        <v>75</v>
      </c>
      <c r="E263" s="12" t="s">
        <v>306</v>
      </c>
      <c r="F263" s="12" t="s">
        <v>6</v>
      </c>
      <c r="G263" s="12" t="s">
        <v>301</v>
      </c>
      <c r="H263" s="12"/>
      <c r="I263" s="9">
        <v>9</v>
      </c>
      <c r="J263" s="9">
        <v>7</v>
      </c>
    </row>
    <row r="264" spans="1:10" x14ac:dyDescent="0.2">
      <c r="A264" s="8">
        <v>43492</v>
      </c>
      <c r="B264" s="12" t="s">
        <v>3</v>
      </c>
      <c r="C264" s="9">
        <v>4740</v>
      </c>
      <c r="D264" s="12" t="s">
        <v>75</v>
      </c>
      <c r="E264" s="12" t="s">
        <v>4</v>
      </c>
      <c r="F264" s="12" t="s">
        <v>4</v>
      </c>
      <c r="G264" s="12" t="s">
        <v>37</v>
      </c>
      <c r="H264" s="12"/>
      <c r="I264" s="9">
        <v>9</v>
      </c>
      <c r="J264" s="9" t="s">
        <v>419</v>
      </c>
    </row>
    <row r="265" spans="1:10" x14ac:dyDescent="0.2">
      <c r="A265" s="8">
        <v>43469</v>
      </c>
      <c r="B265" s="12" t="s">
        <v>3</v>
      </c>
      <c r="C265" s="9">
        <v>7463</v>
      </c>
      <c r="D265" s="12" t="s">
        <v>205</v>
      </c>
      <c r="E265" s="12" t="s">
        <v>4</v>
      </c>
      <c r="F265" s="12" t="s">
        <v>4</v>
      </c>
      <c r="G265" s="12" t="s">
        <v>172</v>
      </c>
      <c r="H265" s="12"/>
      <c r="I265" s="9">
        <v>38</v>
      </c>
      <c r="J265" s="9">
        <v>54</v>
      </c>
    </row>
    <row r="266" spans="1:10" x14ac:dyDescent="0.2">
      <c r="A266" s="8">
        <v>43483</v>
      </c>
      <c r="B266" s="12" t="s">
        <v>16</v>
      </c>
      <c r="C266" s="9">
        <v>2745</v>
      </c>
      <c r="D266" s="12" t="s">
        <v>543</v>
      </c>
      <c r="E266" s="12" t="s">
        <v>16</v>
      </c>
      <c r="F266" s="12" t="s">
        <v>16</v>
      </c>
      <c r="G266" s="12" t="s">
        <v>279</v>
      </c>
      <c r="H266" s="12"/>
      <c r="I266" s="9" t="s">
        <v>102</v>
      </c>
      <c r="J266" s="9">
        <v>1694</v>
      </c>
    </row>
    <row r="267" spans="1:10" x14ac:dyDescent="0.2">
      <c r="A267" s="8">
        <v>43468</v>
      </c>
      <c r="B267" s="12" t="s">
        <v>3</v>
      </c>
      <c r="C267" s="9">
        <v>7597</v>
      </c>
      <c r="D267" s="12" t="s">
        <v>457</v>
      </c>
      <c r="E267" s="12" t="s">
        <v>4</v>
      </c>
      <c r="F267" s="12" t="s">
        <v>4</v>
      </c>
      <c r="G267" s="12" t="s">
        <v>37</v>
      </c>
      <c r="H267" s="12"/>
      <c r="I267" s="9">
        <v>17</v>
      </c>
      <c r="J267" s="9">
        <v>17</v>
      </c>
    </row>
    <row r="268" spans="1:10" x14ac:dyDescent="0.2">
      <c r="A268" s="8">
        <v>43468</v>
      </c>
      <c r="B268" s="12" t="s">
        <v>3</v>
      </c>
      <c r="C268" s="9">
        <v>8508</v>
      </c>
      <c r="D268" s="12" t="s">
        <v>454</v>
      </c>
      <c r="E268" s="12" t="s">
        <v>4</v>
      </c>
      <c r="F268" s="12" t="s">
        <v>4</v>
      </c>
      <c r="G268" s="12" t="s">
        <v>37</v>
      </c>
      <c r="H268" s="12"/>
      <c r="I268" s="9">
        <v>43</v>
      </c>
      <c r="J268" s="9">
        <v>34</v>
      </c>
    </row>
    <row r="269" spans="1:10" x14ac:dyDescent="0.2">
      <c r="A269" s="8">
        <v>43469</v>
      </c>
      <c r="B269" s="12" t="s">
        <v>3</v>
      </c>
      <c r="C269" s="9">
        <v>8614</v>
      </c>
      <c r="D269" s="12" t="s">
        <v>173</v>
      </c>
      <c r="E269" s="12" t="s">
        <v>4</v>
      </c>
      <c r="F269" s="12" t="s">
        <v>4</v>
      </c>
      <c r="G269" s="12" t="s">
        <v>278</v>
      </c>
      <c r="H269" s="12"/>
      <c r="I269" s="9">
        <v>50</v>
      </c>
      <c r="J269" s="9">
        <v>40</v>
      </c>
    </row>
    <row r="270" spans="1:10" x14ac:dyDescent="0.2">
      <c r="A270" s="8">
        <v>43471</v>
      </c>
      <c r="B270" s="12" t="s">
        <v>3</v>
      </c>
      <c r="C270" s="9">
        <v>5570</v>
      </c>
      <c r="D270" s="12" t="s">
        <v>283</v>
      </c>
      <c r="E270" s="12" t="s">
        <v>4</v>
      </c>
      <c r="F270" s="12" t="s">
        <v>15</v>
      </c>
      <c r="G270" s="12" t="s">
        <v>37</v>
      </c>
      <c r="H270" s="12"/>
      <c r="I270" s="9">
        <v>30</v>
      </c>
      <c r="J270" s="9" t="s">
        <v>508</v>
      </c>
    </row>
    <row r="271" spans="1:10" x14ac:dyDescent="0.2">
      <c r="A271" s="8">
        <v>43477</v>
      </c>
      <c r="B271" s="12" t="s">
        <v>3</v>
      </c>
      <c r="C271" s="9">
        <v>5442</v>
      </c>
      <c r="D271" s="12" t="s">
        <v>522</v>
      </c>
      <c r="E271" s="12" t="s">
        <v>6</v>
      </c>
      <c r="F271" s="12" t="s">
        <v>6</v>
      </c>
      <c r="G271" s="12" t="s">
        <v>172</v>
      </c>
      <c r="H271" s="12"/>
      <c r="I271" s="9">
        <v>30</v>
      </c>
      <c r="J271" s="9">
        <v>40</v>
      </c>
    </row>
    <row r="272" spans="1:10" x14ac:dyDescent="0.2">
      <c r="A272" s="8">
        <v>43469</v>
      </c>
      <c r="B272" s="12" t="s">
        <v>3</v>
      </c>
      <c r="C272" s="9">
        <v>3395</v>
      </c>
      <c r="D272" s="12" t="s">
        <v>156</v>
      </c>
      <c r="E272" s="12" t="s">
        <v>464</v>
      </c>
      <c r="F272" s="12" t="s">
        <v>5</v>
      </c>
      <c r="G272" s="12" t="s">
        <v>868</v>
      </c>
      <c r="H272" s="12"/>
      <c r="I272" s="9">
        <v>22</v>
      </c>
      <c r="J272" s="9">
        <v>26</v>
      </c>
    </row>
    <row r="273" spans="1:10" x14ac:dyDescent="0.2">
      <c r="A273" s="8">
        <v>43480</v>
      </c>
      <c r="B273" s="12" t="s">
        <v>5</v>
      </c>
      <c r="C273" s="9">
        <v>54310</v>
      </c>
      <c r="D273" s="12" t="s">
        <v>539</v>
      </c>
      <c r="E273" s="12" t="s">
        <v>4</v>
      </c>
      <c r="F273" s="12" t="s">
        <v>4</v>
      </c>
      <c r="G273" s="12" t="s">
        <v>172</v>
      </c>
      <c r="H273" s="12"/>
      <c r="I273" s="9">
        <v>43</v>
      </c>
      <c r="J273" s="9">
        <v>47</v>
      </c>
    </row>
    <row r="274" spans="1:10" x14ac:dyDescent="0.2">
      <c r="A274" s="8">
        <v>43478</v>
      </c>
      <c r="B274" s="12" t="s">
        <v>5</v>
      </c>
      <c r="C274" s="9">
        <v>66787</v>
      </c>
      <c r="D274" s="12" t="s">
        <v>259</v>
      </c>
      <c r="E274" s="12" t="s">
        <v>5</v>
      </c>
      <c r="F274" s="12" t="s">
        <v>5</v>
      </c>
      <c r="G274" s="12" t="s">
        <v>866</v>
      </c>
      <c r="H274" s="12"/>
      <c r="I274" s="9">
        <v>65</v>
      </c>
      <c r="J274" s="9">
        <v>106</v>
      </c>
    </row>
    <row r="275" spans="1:10" x14ac:dyDescent="0.2">
      <c r="A275" s="8">
        <v>43467</v>
      </c>
      <c r="B275" s="12" t="s">
        <v>6</v>
      </c>
      <c r="C275" s="9">
        <v>51500</v>
      </c>
      <c r="D275" s="12" t="s">
        <v>448</v>
      </c>
      <c r="E275" s="12" t="s">
        <v>6</v>
      </c>
      <c r="F275" s="12" t="s">
        <v>6</v>
      </c>
      <c r="G275" s="12" t="s">
        <v>449</v>
      </c>
      <c r="H275" s="12"/>
      <c r="I275" s="9">
        <v>133</v>
      </c>
      <c r="J275" s="9">
        <v>200</v>
      </c>
    </row>
    <row r="276" spans="1:10" x14ac:dyDescent="0.2">
      <c r="A276" s="8">
        <v>43477</v>
      </c>
      <c r="B276" s="12" t="s">
        <v>3</v>
      </c>
      <c r="C276" s="9">
        <v>5222</v>
      </c>
      <c r="D276" s="12" t="s">
        <v>66</v>
      </c>
      <c r="E276" s="12" t="s">
        <v>4</v>
      </c>
      <c r="F276" s="12" t="s">
        <v>4</v>
      </c>
      <c r="G276" s="12" t="s">
        <v>177</v>
      </c>
      <c r="H276" s="12"/>
      <c r="I276" s="9">
        <v>23</v>
      </c>
      <c r="J276" s="9">
        <v>33</v>
      </c>
    </row>
    <row r="277" spans="1:10" x14ac:dyDescent="0.2">
      <c r="A277" s="8">
        <v>43491</v>
      </c>
      <c r="B277" s="12" t="s">
        <v>3</v>
      </c>
      <c r="C277" s="9">
        <v>5243</v>
      </c>
      <c r="D277" s="12" t="s">
        <v>66</v>
      </c>
      <c r="E277" s="12" t="s">
        <v>8</v>
      </c>
      <c r="F277" s="12" t="s">
        <v>6</v>
      </c>
      <c r="G277" s="12" t="s">
        <v>865</v>
      </c>
      <c r="H277" s="12"/>
      <c r="I277" s="9">
        <v>23</v>
      </c>
      <c r="J277" s="9">
        <v>33</v>
      </c>
    </row>
    <row r="278" spans="1:10" x14ac:dyDescent="0.2">
      <c r="A278" s="8">
        <v>43470</v>
      </c>
      <c r="B278" s="12" t="s">
        <v>3</v>
      </c>
      <c r="C278" s="9">
        <v>4481</v>
      </c>
      <c r="D278" s="12" t="s">
        <v>61</v>
      </c>
      <c r="E278" s="12" t="s">
        <v>4</v>
      </c>
      <c r="F278" s="12" t="s">
        <v>6</v>
      </c>
      <c r="G278" s="12" t="s">
        <v>875</v>
      </c>
      <c r="H278" s="12"/>
      <c r="I278" s="9">
        <v>10</v>
      </c>
      <c r="J278" s="9" t="s">
        <v>491</v>
      </c>
    </row>
    <row r="279" spans="1:10" x14ac:dyDescent="0.2">
      <c r="A279" s="8">
        <v>43471</v>
      </c>
      <c r="B279" s="12" t="s">
        <v>3</v>
      </c>
      <c r="C279" s="9">
        <v>4988</v>
      </c>
      <c r="D279" s="12" t="s">
        <v>61</v>
      </c>
      <c r="E279" s="12" t="s">
        <v>6</v>
      </c>
      <c r="F279" s="12" t="s">
        <v>333</v>
      </c>
      <c r="G279" s="12" t="s">
        <v>163</v>
      </c>
      <c r="H279" s="12"/>
      <c r="I279" s="9">
        <v>8</v>
      </c>
      <c r="J279" s="9" t="s">
        <v>374</v>
      </c>
    </row>
    <row r="280" spans="1:10" x14ac:dyDescent="0.2">
      <c r="A280" s="8">
        <v>43483</v>
      </c>
      <c r="B280" s="12" t="s">
        <v>3</v>
      </c>
      <c r="C280" s="9">
        <v>4989</v>
      </c>
      <c r="D280" s="12" t="s">
        <v>61</v>
      </c>
      <c r="E280" s="12" t="s">
        <v>4</v>
      </c>
      <c r="F280" s="12" t="s">
        <v>4</v>
      </c>
      <c r="G280" s="12" t="s">
        <v>542</v>
      </c>
      <c r="H280" s="12"/>
      <c r="I280" s="9">
        <v>9</v>
      </c>
      <c r="J280" s="9" t="s">
        <v>365</v>
      </c>
    </row>
    <row r="281" spans="1:10" x14ac:dyDescent="0.2">
      <c r="A281" s="8">
        <v>43467</v>
      </c>
      <c r="B281" s="12" t="s">
        <v>6</v>
      </c>
      <c r="C281" s="9">
        <v>57445</v>
      </c>
      <c r="D281" s="12" t="s">
        <v>435</v>
      </c>
      <c r="E281" s="12" t="s">
        <v>6</v>
      </c>
      <c r="F281" s="12" t="s">
        <v>6</v>
      </c>
      <c r="G281" s="12" t="s">
        <v>23</v>
      </c>
      <c r="H281" s="12"/>
      <c r="I281" s="9">
        <v>112</v>
      </c>
      <c r="J281" s="9">
        <v>191</v>
      </c>
    </row>
    <row r="282" spans="1:10" x14ac:dyDescent="0.2">
      <c r="A282" s="8">
        <v>43467</v>
      </c>
      <c r="B282" s="12" t="s">
        <v>3</v>
      </c>
      <c r="C282" s="9">
        <v>6251</v>
      </c>
      <c r="D282" s="12" t="s">
        <v>332</v>
      </c>
      <c r="E282" s="12" t="s">
        <v>4</v>
      </c>
      <c r="F282" s="12" t="s">
        <v>4</v>
      </c>
      <c r="G282" s="12" t="s">
        <v>868</v>
      </c>
      <c r="H282" s="12"/>
      <c r="I282" s="9">
        <v>44</v>
      </c>
      <c r="J282" s="9">
        <v>56</v>
      </c>
    </row>
    <row r="283" spans="1:10" x14ac:dyDescent="0.2">
      <c r="A283" s="8">
        <v>43470</v>
      </c>
      <c r="B283" s="12" t="s">
        <v>3</v>
      </c>
      <c r="C283" s="9">
        <v>5445</v>
      </c>
      <c r="D283" s="12" t="s">
        <v>486</v>
      </c>
      <c r="E283" s="12" t="s">
        <v>4</v>
      </c>
      <c r="F283" s="12" t="s">
        <v>140</v>
      </c>
      <c r="G283" s="12" t="s">
        <v>151</v>
      </c>
      <c r="H283" s="12"/>
      <c r="I283" s="9">
        <v>31</v>
      </c>
      <c r="J283" s="9">
        <v>43</v>
      </c>
    </row>
    <row r="284" spans="1:10" x14ac:dyDescent="0.2">
      <c r="A284" s="8">
        <v>43469</v>
      </c>
      <c r="B284" s="12" t="s">
        <v>3</v>
      </c>
      <c r="C284" s="9">
        <v>9128</v>
      </c>
      <c r="D284" s="12" t="s">
        <v>121</v>
      </c>
      <c r="E284" s="12" t="s">
        <v>4</v>
      </c>
      <c r="F284" s="12" t="s">
        <v>4</v>
      </c>
      <c r="G284" s="12" t="s">
        <v>872</v>
      </c>
      <c r="H284" s="12"/>
      <c r="I284" s="9">
        <v>41</v>
      </c>
      <c r="J284" s="9">
        <v>61</v>
      </c>
    </row>
    <row r="285" spans="1:10" x14ac:dyDescent="0.2">
      <c r="A285" s="8">
        <v>43484</v>
      </c>
      <c r="B285" s="12" t="s">
        <v>3</v>
      </c>
      <c r="C285" s="9">
        <v>9115</v>
      </c>
      <c r="D285" s="12" t="s">
        <v>121</v>
      </c>
      <c r="E285" s="12" t="s">
        <v>11</v>
      </c>
      <c r="F285" s="12" t="s">
        <v>15</v>
      </c>
      <c r="G285" s="12" t="s">
        <v>151</v>
      </c>
      <c r="H285" s="12"/>
      <c r="I285" s="9">
        <v>42</v>
      </c>
      <c r="J285" s="9" t="s">
        <v>555</v>
      </c>
    </row>
    <row r="286" spans="1:10" x14ac:dyDescent="0.2">
      <c r="A286" s="8">
        <v>43467</v>
      </c>
      <c r="B286" s="12" t="s">
        <v>3</v>
      </c>
      <c r="C286" s="9">
        <v>3872</v>
      </c>
      <c r="D286" s="12" t="s">
        <v>116</v>
      </c>
      <c r="E286" s="12" t="s">
        <v>4</v>
      </c>
      <c r="F286" s="12" t="s">
        <v>4</v>
      </c>
      <c r="G286" s="12" t="s">
        <v>865</v>
      </c>
      <c r="H286" s="12"/>
      <c r="I286" s="9">
        <v>14</v>
      </c>
      <c r="J286" s="9">
        <v>13</v>
      </c>
    </row>
    <row r="287" spans="1:10" x14ac:dyDescent="0.2">
      <c r="A287" s="8">
        <v>43471</v>
      </c>
      <c r="B287" s="12" t="s">
        <v>3</v>
      </c>
      <c r="C287" s="9">
        <v>3830</v>
      </c>
      <c r="D287" s="12" t="s">
        <v>116</v>
      </c>
      <c r="E287" s="12" t="s">
        <v>4</v>
      </c>
      <c r="F287" s="12" t="s">
        <v>6</v>
      </c>
      <c r="G287" s="12" t="s">
        <v>151</v>
      </c>
      <c r="H287" s="12"/>
      <c r="I287" s="9">
        <v>14</v>
      </c>
      <c r="J287" s="9" t="s">
        <v>375</v>
      </c>
    </row>
    <row r="288" spans="1:10" x14ac:dyDescent="0.2">
      <c r="A288" s="8">
        <v>43484</v>
      </c>
      <c r="B288" s="12" t="s">
        <v>3</v>
      </c>
      <c r="C288" s="9">
        <v>3860</v>
      </c>
      <c r="D288" s="12" t="s">
        <v>116</v>
      </c>
      <c r="E288" s="12" t="s">
        <v>17</v>
      </c>
      <c r="F288" s="12" t="s">
        <v>17</v>
      </c>
      <c r="G288" s="12" t="s">
        <v>545</v>
      </c>
      <c r="H288" s="12"/>
      <c r="I288" s="9">
        <v>14</v>
      </c>
      <c r="J288" s="9" t="s">
        <v>379</v>
      </c>
    </row>
    <row r="289" spans="1:10" x14ac:dyDescent="0.2">
      <c r="A289" s="8">
        <v>43491</v>
      </c>
      <c r="B289" s="12" t="s">
        <v>3</v>
      </c>
      <c r="C289" s="9">
        <v>3863</v>
      </c>
      <c r="D289" s="12" t="s">
        <v>116</v>
      </c>
      <c r="E289" s="12" t="s">
        <v>573</v>
      </c>
      <c r="F289" s="12" t="s">
        <v>6</v>
      </c>
      <c r="G289" s="12" t="s">
        <v>574</v>
      </c>
      <c r="H289" s="12"/>
      <c r="I289" s="9">
        <v>21</v>
      </c>
      <c r="J289" s="9">
        <v>20</v>
      </c>
    </row>
    <row r="290" spans="1:10" x14ac:dyDescent="0.2">
      <c r="A290" s="8">
        <v>43484</v>
      </c>
      <c r="B290" s="12" t="s">
        <v>5</v>
      </c>
      <c r="C290" s="9">
        <v>66578</v>
      </c>
      <c r="D290" s="12" t="s">
        <v>552</v>
      </c>
      <c r="E290" s="12" t="s">
        <v>5</v>
      </c>
      <c r="F290" s="12" t="s">
        <v>553</v>
      </c>
      <c r="G290" s="12" t="s">
        <v>319</v>
      </c>
      <c r="H290" s="12"/>
      <c r="I290" s="9">
        <v>73</v>
      </c>
      <c r="J290" s="9">
        <v>114</v>
      </c>
    </row>
    <row r="291" spans="1:10" x14ac:dyDescent="0.2">
      <c r="A291" s="8">
        <v>43478</v>
      </c>
      <c r="B291" s="12" t="s">
        <v>3</v>
      </c>
      <c r="C291" s="9">
        <v>5364</v>
      </c>
      <c r="D291" s="12" t="s">
        <v>84</v>
      </c>
      <c r="E291" s="12" t="s">
        <v>6</v>
      </c>
      <c r="F291" s="12" t="s">
        <v>6</v>
      </c>
      <c r="G291" s="12" t="s">
        <v>528</v>
      </c>
      <c r="H291" s="12"/>
      <c r="I291" s="9">
        <v>27</v>
      </c>
      <c r="J291" s="9">
        <v>38</v>
      </c>
    </row>
    <row r="292" spans="1:10" x14ac:dyDescent="0.2">
      <c r="A292" s="8">
        <v>43478</v>
      </c>
      <c r="B292" s="12" t="s">
        <v>3</v>
      </c>
      <c r="C292" s="9">
        <v>9184</v>
      </c>
      <c r="D292" s="12" t="s">
        <v>526</v>
      </c>
      <c r="E292" s="12" t="s">
        <v>527</v>
      </c>
      <c r="F292" s="12" t="s">
        <v>4</v>
      </c>
      <c r="G292" s="12" t="s">
        <v>172</v>
      </c>
      <c r="H292" s="12"/>
      <c r="I292" s="9">
        <v>41</v>
      </c>
      <c r="J292" s="9">
        <v>60</v>
      </c>
    </row>
    <row r="293" spans="1:10" x14ac:dyDescent="0.2">
      <c r="A293" s="8">
        <v>43468</v>
      </c>
      <c r="B293" s="12" t="s">
        <v>3</v>
      </c>
      <c r="C293" s="9">
        <v>5359</v>
      </c>
      <c r="D293" s="12" t="s">
        <v>58</v>
      </c>
      <c r="E293" s="12" t="s">
        <v>4</v>
      </c>
      <c r="F293" s="12" t="s">
        <v>4</v>
      </c>
      <c r="G293" s="12" t="s">
        <v>456</v>
      </c>
      <c r="H293" s="12"/>
      <c r="I293" s="9">
        <v>33</v>
      </c>
      <c r="J293" s="9">
        <v>42</v>
      </c>
    </row>
    <row r="294" spans="1:10" x14ac:dyDescent="0.2">
      <c r="A294" s="8">
        <v>43468</v>
      </c>
      <c r="B294" s="12" t="s">
        <v>3</v>
      </c>
      <c r="C294" s="9">
        <v>6962</v>
      </c>
      <c r="D294" s="12" t="s">
        <v>86</v>
      </c>
      <c r="E294" s="12" t="s">
        <v>234</v>
      </c>
      <c r="F294" s="12" t="s">
        <v>5</v>
      </c>
      <c r="G294" s="12" t="s">
        <v>865</v>
      </c>
      <c r="H294" s="12"/>
      <c r="I294" s="9">
        <v>30</v>
      </c>
      <c r="J294" s="9">
        <v>39</v>
      </c>
    </row>
    <row r="295" spans="1:10" x14ac:dyDescent="0.2">
      <c r="A295" s="8">
        <v>43470</v>
      </c>
      <c r="B295" s="12" t="s">
        <v>6</v>
      </c>
      <c r="C295" s="9">
        <v>67770</v>
      </c>
      <c r="D295" s="12" t="s">
        <v>474</v>
      </c>
      <c r="E295" s="12" t="s">
        <v>6</v>
      </c>
      <c r="F295" s="12" t="s">
        <v>5</v>
      </c>
      <c r="G295" s="12" t="s">
        <v>327</v>
      </c>
      <c r="H295" s="12"/>
      <c r="I295" s="9">
        <v>137</v>
      </c>
      <c r="J295" s="9">
        <v>242</v>
      </c>
    </row>
    <row r="296" spans="1:10" x14ac:dyDescent="0.2">
      <c r="A296" s="8">
        <v>43469</v>
      </c>
      <c r="B296" s="12" t="s">
        <v>3</v>
      </c>
      <c r="C296" s="9">
        <v>4480</v>
      </c>
      <c r="D296" s="12" t="s">
        <v>46</v>
      </c>
      <c r="E296" s="12" t="s">
        <v>4</v>
      </c>
      <c r="F296" s="12" t="s">
        <v>4</v>
      </c>
      <c r="G296" s="12" t="s">
        <v>37</v>
      </c>
      <c r="H296" s="12"/>
      <c r="I296" s="9">
        <v>6</v>
      </c>
      <c r="J296" s="9" t="s">
        <v>462</v>
      </c>
    </row>
    <row r="297" spans="1:10" x14ac:dyDescent="0.2">
      <c r="A297" s="8">
        <v>43477</v>
      </c>
      <c r="B297" s="12" t="s">
        <v>3</v>
      </c>
      <c r="C297" s="9">
        <v>4482</v>
      </c>
      <c r="D297" s="12" t="s">
        <v>46</v>
      </c>
      <c r="E297" s="12" t="s">
        <v>4</v>
      </c>
      <c r="F297" s="12" t="s">
        <v>4</v>
      </c>
      <c r="G297" s="12" t="s">
        <v>163</v>
      </c>
      <c r="H297" s="12"/>
      <c r="I297" s="9">
        <v>6</v>
      </c>
      <c r="J297" s="9" t="s">
        <v>462</v>
      </c>
    </row>
    <row r="298" spans="1:10" x14ac:dyDescent="0.2">
      <c r="A298" s="8">
        <v>43478</v>
      </c>
      <c r="B298" s="12" t="s">
        <v>3</v>
      </c>
      <c r="C298" s="9">
        <v>4994</v>
      </c>
      <c r="D298" s="12" t="s">
        <v>199</v>
      </c>
      <c r="E298" s="12" t="s">
        <v>4</v>
      </c>
      <c r="F298" s="12" t="s">
        <v>4</v>
      </c>
      <c r="G298" s="12" t="s">
        <v>530</v>
      </c>
      <c r="H298" s="12"/>
      <c r="I298" s="9">
        <v>15</v>
      </c>
      <c r="J298" s="9">
        <v>11</v>
      </c>
    </row>
    <row r="299" spans="1:10" x14ac:dyDescent="0.2">
      <c r="A299" s="8">
        <v>43467</v>
      </c>
      <c r="B299" s="12" t="s">
        <v>3</v>
      </c>
      <c r="C299" s="9">
        <v>5451</v>
      </c>
      <c r="D299" s="12" t="s">
        <v>438</v>
      </c>
      <c r="E299" s="12" t="s">
        <v>4</v>
      </c>
      <c r="F299" s="12" t="s">
        <v>4</v>
      </c>
      <c r="G299" s="12" t="s">
        <v>865</v>
      </c>
      <c r="H299" s="12"/>
      <c r="I299" s="9">
        <v>35</v>
      </c>
      <c r="J299" s="9">
        <v>43</v>
      </c>
    </row>
    <row r="300" spans="1:10" x14ac:dyDescent="0.2">
      <c r="A300" s="8">
        <v>43484</v>
      </c>
      <c r="B300" s="12" t="s">
        <v>3</v>
      </c>
      <c r="C300" s="9">
        <v>8422</v>
      </c>
      <c r="D300" s="12" t="s">
        <v>149</v>
      </c>
      <c r="E300" s="12" t="s">
        <v>4</v>
      </c>
      <c r="F300" s="12" t="s">
        <v>15</v>
      </c>
      <c r="G300" s="12" t="s">
        <v>151</v>
      </c>
      <c r="H300" s="12"/>
      <c r="I300" s="9">
        <v>26</v>
      </c>
      <c r="J300" s="9" t="s">
        <v>382</v>
      </c>
    </row>
    <row r="301" spans="1:10" x14ac:dyDescent="0.2">
      <c r="A301" s="8">
        <v>43468</v>
      </c>
      <c r="B301" s="12" t="s">
        <v>3</v>
      </c>
      <c r="C301" s="9">
        <v>6587</v>
      </c>
      <c r="D301" s="12" t="s">
        <v>235</v>
      </c>
      <c r="E301" s="12" t="s">
        <v>4</v>
      </c>
      <c r="F301" s="12" t="s">
        <v>4</v>
      </c>
      <c r="G301" s="12" t="s">
        <v>37</v>
      </c>
      <c r="H301" s="12"/>
      <c r="I301" s="9">
        <v>53</v>
      </c>
      <c r="J301" s="9">
        <v>66</v>
      </c>
    </row>
    <row r="302" spans="1:10" x14ac:dyDescent="0.2">
      <c r="A302" s="8">
        <v>43468</v>
      </c>
      <c r="B302" s="12" t="s">
        <v>3</v>
      </c>
      <c r="C302" s="9">
        <v>7307</v>
      </c>
      <c r="D302" s="12" t="s">
        <v>39</v>
      </c>
      <c r="E302" s="12" t="s">
        <v>5</v>
      </c>
      <c r="F302" s="12" t="s">
        <v>4</v>
      </c>
      <c r="G302" s="12" t="s">
        <v>23</v>
      </c>
      <c r="H302" s="12"/>
      <c r="I302" s="9">
        <v>30</v>
      </c>
      <c r="J302" s="9">
        <v>35</v>
      </c>
    </row>
    <row r="303" spans="1:10" x14ac:dyDescent="0.2">
      <c r="A303" s="8">
        <v>43478</v>
      </c>
      <c r="B303" s="12" t="s">
        <v>3</v>
      </c>
      <c r="C303" s="9">
        <v>7319</v>
      </c>
      <c r="D303" s="12" t="s">
        <v>39</v>
      </c>
      <c r="E303" s="12" t="s">
        <v>4</v>
      </c>
      <c r="F303" s="12" t="s">
        <v>4</v>
      </c>
      <c r="G303" s="12" t="s">
        <v>871</v>
      </c>
      <c r="H303" s="12"/>
      <c r="I303" s="9">
        <v>28</v>
      </c>
      <c r="J303" s="9">
        <v>35</v>
      </c>
    </row>
    <row r="304" spans="1:10" x14ac:dyDescent="0.2">
      <c r="A304" s="8">
        <v>43485</v>
      </c>
      <c r="B304" s="12" t="s">
        <v>3</v>
      </c>
      <c r="C304" s="9">
        <v>7347</v>
      </c>
      <c r="D304" s="12" t="s">
        <v>39</v>
      </c>
      <c r="E304" s="12" t="s">
        <v>4</v>
      </c>
      <c r="F304" s="12" t="s">
        <v>6</v>
      </c>
      <c r="G304" s="12" t="s">
        <v>151</v>
      </c>
      <c r="H304" s="12"/>
      <c r="I304" s="9">
        <v>30</v>
      </c>
      <c r="J304" s="9" t="s">
        <v>561</v>
      </c>
    </row>
    <row r="305" spans="1:10" x14ac:dyDescent="0.2">
      <c r="A305" s="8">
        <v>43468</v>
      </c>
      <c r="B305" s="12" t="s">
        <v>3</v>
      </c>
      <c r="C305" s="9">
        <v>8023</v>
      </c>
      <c r="D305" s="12" t="s">
        <v>42</v>
      </c>
      <c r="E305" s="12" t="s">
        <v>6</v>
      </c>
      <c r="F305" s="12" t="s">
        <v>15</v>
      </c>
      <c r="G305" s="12" t="s">
        <v>177</v>
      </c>
      <c r="H305" s="12"/>
      <c r="I305" s="9">
        <v>24</v>
      </c>
      <c r="J305" s="9">
        <v>26</v>
      </c>
    </row>
    <row r="306" spans="1:10" x14ac:dyDescent="0.2">
      <c r="A306" s="8">
        <v>43469</v>
      </c>
      <c r="B306" s="12" t="s">
        <v>3</v>
      </c>
      <c r="C306" s="9">
        <v>8041</v>
      </c>
      <c r="D306" s="12" t="s">
        <v>42</v>
      </c>
      <c r="E306" s="12" t="s">
        <v>4</v>
      </c>
      <c r="F306" s="12" t="s">
        <v>4</v>
      </c>
      <c r="G306" s="12" t="s">
        <v>37</v>
      </c>
      <c r="H306" s="12"/>
      <c r="I306" s="9">
        <v>23</v>
      </c>
      <c r="J306" s="9">
        <v>26</v>
      </c>
    </row>
    <row r="307" spans="1:10" x14ac:dyDescent="0.2">
      <c r="A307" s="8">
        <v>43469</v>
      </c>
      <c r="B307" s="12" t="s">
        <v>3</v>
      </c>
      <c r="C307" s="9">
        <v>8043</v>
      </c>
      <c r="D307" s="12" t="s">
        <v>42</v>
      </c>
      <c r="E307" s="12" t="s">
        <v>6</v>
      </c>
      <c r="F307" s="12" t="s">
        <v>6</v>
      </c>
      <c r="G307" s="12" t="s">
        <v>465</v>
      </c>
      <c r="H307" s="12"/>
      <c r="I307" s="9">
        <v>23</v>
      </c>
      <c r="J307" s="9">
        <v>26</v>
      </c>
    </row>
    <row r="308" spans="1:10" x14ac:dyDescent="0.2">
      <c r="A308" s="8">
        <v>43470</v>
      </c>
      <c r="B308" s="12" t="s">
        <v>3</v>
      </c>
      <c r="C308" s="9">
        <v>8028</v>
      </c>
      <c r="D308" s="12" t="s">
        <v>42</v>
      </c>
      <c r="E308" s="12" t="s">
        <v>4</v>
      </c>
      <c r="F308" s="12" t="s">
        <v>5</v>
      </c>
      <c r="G308" s="12" t="s">
        <v>194</v>
      </c>
      <c r="H308" s="12"/>
      <c r="I308" s="9">
        <v>24</v>
      </c>
      <c r="J308" s="9" t="s">
        <v>410</v>
      </c>
    </row>
    <row r="309" spans="1:10" x14ac:dyDescent="0.2">
      <c r="A309" s="8">
        <v>43470</v>
      </c>
      <c r="B309" s="12" t="s">
        <v>3</v>
      </c>
      <c r="C309" s="9">
        <v>8009</v>
      </c>
      <c r="D309" s="12" t="s">
        <v>42</v>
      </c>
      <c r="E309" s="12" t="s">
        <v>18</v>
      </c>
      <c r="F309" s="12" t="s">
        <v>4</v>
      </c>
      <c r="G309" s="12" t="s">
        <v>222</v>
      </c>
      <c r="H309" s="12"/>
      <c r="I309" s="9">
        <v>20</v>
      </c>
      <c r="J309" s="9" t="s">
        <v>497</v>
      </c>
    </row>
    <row r="310" spans="1:10" x14ac:dyDescent="0.2">
      <c r="A310" s="8">
        <v>43471</v>
      </c>
      <c r="B310" s="12" t="s">
        <v>3</v>
      </c>
      <c r="C310" s="9">
        <v>8022</v>
      </c>
      <c r="D310" s="12" t="s">
        <v>42</v>
      </c>
      <c r="E310" s="12" t="s">
        <v>8</v>
      </c>
      <c r="F310" s="12" t="s">
        <v>6</v>
      </c>
      <c r="G310" s="12" t="s">
        <v>23</v>
      </c>
      <c r="H310" s="12"/>
      <c r="I310" s="9">
        <v>20</v>
      </c>
      <c r="J310" s="9" t="s">
        <v>346</v>
      </c>
    </row>
    <row r="311" spans="1:10" x14ac:dyDescent="0.2">
      <c r="A311" s="8">
        <v>43472</v>
      </c>
      <c r="B311" s="12" t="s">
        <v>3</v>
      </c>
      <c r="C311" s="9">
        <v>8009</v>
      </c>
      <c r="D311" s="12" t="s">
        <v>42</v>
      </c>
      <c r="E311" s="12" t="s">
        <v>34</v>
      </c>
      <c r="F311" s="12" t="s">
        <v>6</v>
      </c>
      <c r="G311" s="12" t="s">
        <v>194</v>
      </c>
      <c r="H311" s="12"/>
      <c r="I311" s="9">
        <v>20</v>
      </c>
      <c r="J311" s="9" t="s">
        <v>497</v>
      </c>
    </row>
    <row r="312" spans="1:10" x14ac:dyDescent="0.2">
      <c r="A312" s="8">
        <v>43473</v>
      </c>
      <c r="B312" s="12" t="s">
        <v>3</v>
      </c>
      <c r="C312" s="9">
        <v>8009</v>
      </c>
      <c r="D312" s="12" t="s">
        <v>42</v>
      </c>
      <c r="E312" s="12" t="s">
        <v>4</v>
      </c>
      <c r="F312" s="12" t="s">
        <v>4</v>
      </c>
      <c r="G312" s="12" t="s">
        <v>877</v>
      </c>
      <c r="H312" s="12"/>
      <c r="I312" s="9">
        <v>25</v>
      </c>
      <c r="J312" s="9">
        <v>26</v>
      </c>
    </row>
    <row r="313" spans="1:10" x14ac:dyDescent="0.2">
      <c r="A313" s="8">
        <v>43478</v>
      </c>
      <c r="B313" s="12" t="s">
        <v>3</v>
      </c>
      <c r="C313" s="9">
        <v>8110</v>
      </c>
      <c r="D313" s="12" t="s">
        <v>42</v>
      </c>
      <c r="E313" s="12" t="s">
        <v>8</v>
      </c>
      <c r="F313" s="12" t="s">
        <v>6</v>
      </c>
      <c r="G313" s="12" t="s">
        <v>177</v>
      </c>
      <c r="H313" s="12"/>
      <c r="I313" s="9">
        <v>20</v>
      </c>
      <c r="J313" s="9">
        <v>26</v>
      </c>
    </row>
    <row r="314" spans="1:10" x14ac:dyDescent="0.2">
      <c r="A314" s="8">
        <v>43492</v>
      </c>
      <c r="B314" s="12" t="s">
        <v>3</v>
      </c>
      <c r="C314" s="9">
        <v>8010</v>
      </c>
      <c r="D314" s="12" t="s">
        <v>42</v>
      </c>
      <c r="E314" s="12" t="s">
        <v>4</v>
      </c>
      <c r="F314" s="12" t="s">
        <v>4</v>
      </c>
      <c r="G314" s="12" t="s">
        <v>37</v>
      </c>
      <c r="H314" s="12"/>
      <c r="I314" s="9">
        <v>20</v>
      </c>
      <c r="J314" s="9">
        <v>26</v>
      </c>
    </row>
    <row r="315" spans="1:10" x14ac:dyDescent="0.2">
      <c r="A315" s="8">
        <v>43470</v>
      </c>
      <c r="B315" s="12" t="s">
        <v>6</v>
      </c>
      <c r="C315" s="9">
        <v>57970</v>
      </c>
      <c r="D315" s="12" t="s">
        <v>316</v>
      </c>
      <c r="E315" s="12" t="s">
        <v>6</v>
      </c>
      <c r="F315" s="12" t="s">
        <v>15</v>
      </c>
      <c r="G315" s="12" t="s">
        <v>874</v>
      </c>
      <c r="H315" s="12"/>
      <c r="I315" s="9">
        <v>46</v>
      </c>
      <c r="J315" s="9" t="s">
        <v>473</v>
      </c>
    </row>
    <row r="316" spans="1:10" x14ac:dyDescent="0.2">
      <c r="A316" s="8">
        <v>43471</v>
      </c>
      <c r="B316" s="12" t="s">
        <v>6</v>
      </c>
      <c r="C316" s="9">
        <v>57970</v>
      </c>
      <c r="D316" s="12" t="s">
        <v>316</v>
      </c>
      <c r="E316" s="12" t="s">
        <v>6</v>
      </c>
      <c r="F316" s="12" t="s">
        <v>15</v>
      </c>
      <c r="G316" s="12" t="s">
        <v>207</v>
      </c>
      <c r="H316" s="12"/>
      <c r="I316" s="9">
        <v>44</v>
      </c>
      <c r="J316" s="9" t="s">
        <v>473</v>
      </c>
    </row>
    <row r="317" spans="1:10" x14ac:dyDescent="0.2">
      <c r="A317" s="8">
        <v>43491</v>
      </c>
      <c r="B317" s="12" t="s">
        <v>5</v>
      </c>
      <c r="C317" s="9">
        <v>54636</v>
      </c>
      <c r="D317" s="12" t="s">
        <v>571</v>
      </c>
      <c r="E317" s="12" t="s">
        <v>5</v>
      </c>
      <c r="F317" s="12" t="s">
        <v>5</v>
      </c>
      <c r="G317" s="12" t="s">
        <v>172</v>
      </c>
      <c r="H317" s="12"/>
      <c r="I317" s="31"/>
      <c r="J317" s="31"/>
    </row>
    <row r="318" spans="1:10" x14ac:dyDescent="0.2">
      <c r="A318" s="8">
        <v>43467</v>
      </c>
      <c r="B318" s="12" t="s">
        <v>6</v>
      </c>
      <c r="C318" s="9">
        <v>57180</v>
      </c>
      <c r="D318" s="12" t="s">
        <v>215</v>
      </c>
      <c r="E318" s="12" t="s">
        <v>6</v>
      </c>
      <c r="F318" s="12" t="s">
        <v>15</v>
      </c>
      <c r="G318" s="12" t="s">
        <v>177</v>
      </c>
      <c r="H318" s="12"/>
      <c r="I318" s="9">
        <v>33</v>
      </c>
      <c r="J318" s="9">
        <v>39</v>
      </c>
    </row>
    <row r="319" spans="1:10" x14ac:dyDescent="0.2">
      <c r="A319" s="8">
        <v>43477</v>
      </c>
      <c r="B319" s="12" t="s">
        <v>3</v>
      </c>
      <c r="C319" s="9">
        <v>3762</v>
      </c>
      <c r="D319" s="12" t="s">
        <v>82</v>
      </c>
      <c r="E319" s="12" t="s">
        <v>4</v>
      </c>
      <c r="F319" s="12" t="s">
        <v>4</v>
      </c>
      <c r="G319" s="12" t="s">
        <v>37</v>
      </c>
      <c r="H319" s="12"/>
      <c r="I319" s="9">
        <v>19</v>
      </c>
      <c r="J319" s="9">
        <v>18</v>
      </c>
    </row>
    <row r="320" spans="1:10" x14ac:dyDescent="0.2">
      <c r="A320" s="8">
        <v>43467</v>
      </c>
      <c r="B320" s="12" t="s">
        <v>6</v>
      </c>
      <c r="C320" s="9">
        <v>57100</v>
      </c>
      <c r="D320" s="12" t="s">
        <v>141</v>
      </c>
      <c r="E320" s="12" t="s">
        <v>6</v>
      </c>
      <c r="F320" s="12" t="s">
        <v>6</v>
      </c>
      <c r="G320" s="12" t="s">
        <v>867</v>
      </c>
      <c r="H320" s="12"/>
      <c r="I320" s="9">
        <v>40</v>
      </c>
      <c r="J320" s="9">
        <v>45</v>
      </c>
    </row>
    <row r="321" spans="1:10" x14ac:dyDescent="0.2">
      <c r="A321" s="8">
        <v>43469</v>
      </c>
      <c r="B321" s="12" t="s">
        <v>3</v>
      </c>
      <c r="C321" s="9">
        <v>57100</v>
      </c>
      <c r="D321" s="12" t="s">
        <v>141</v>
      </c>
      <c r="E321" s="12" t="s">
        <v>6</v>
      </c>
      <c r="F321" s="12" t="s">
        <v>6</v>
      </c>
      <c r="G321" s="12" t="s">
        <v>873</v>
      </c>
      <c r="H321" s="12"/>
      <c r="I321" s="9">
        <v>34</v>
      </c>
      <c r="J321" s="9">
        <v>41</v>
      </c>
    </row>
    <row r="322" spans="1:10" x14ac:dyDescent="0.2">
      <c r="A322" s="8">
        <v>43470</v>
      </c>
      <c r="B322" s="12" t="s">
        <v>6</v>
      </c>
      <c r="C322" s="9">
        <v>57100</v>
      </c>
      <c r="D322" s="12" t="s">
        <v>141</v>
      </c>
      <c r="E322" s="12" t="s">
        <v>6</v>
      </c>
      <c r="F322" s="12" t="s">
        <v>6</v>
      </c>
      <c r="G322" s="12" t="s">
        <v>194</v>
      </c>
      <c r="H322" s="12"/>
      <c r="I322" s="9">
        <v>36</v>
      </c>
      <c r="J322" s="9" t="s">
        <v>413</v>
      </c>
    </row>
    <row r="323" spans="1:10" x14ac:dyDescent="0.2">
      <c r="A323" s="8">
        <v>43471</v>
      </c>
      <c r="B323" s="12" t="s">
        <v>6</v>
      </c>
      <c r="C323" s="9">
        <v>57100</v>
      </c>
      <c r="D323" s="12" t="s">
        <v>141</v>
      </c>
      <c r="E323" s="12" t="s">
        <v>6</v>
      </c>
      <c r="F323" s="12" t="s">
        <v>15</v>
      </c>
      <c r="G323" s="12" t="s">
        <v>292</v>
      </c>
      <c r="H323" s="12"/>
      <c r="I323" s="9">
        <v>34</v>
      </c>
      <c r="J323" s="9" t="s">
        <v>413</v>
      </c>
    </row>
    <row r="324" spans="1:10" x14ac:dyDescent="0.2">
      <c r="A324" s="8">
        <v>43477</v>
      </c>
      <c r="B324" s="12" t="s">
        <v>6</v>
      </c>
      <c r="C324" s="9">
        <v>57100</v>
      </c>
      <c r="D324" s="12" t="s">
        <v>141</v>
      </c>
      <c r="E324" s="12" t="s">
        <v>6</v>
      </c>
      <c r="F324" s="12" t="s">
        <v>171</v>
      </c>
      <c r="G324" s="12" t="s">
        <v>298</v>
      </c>
      <c r="H324" s="12"/>
      <c r="I324" s="9">
        <v>30</v>
      </c>
      <c r="J324" s="9">
        <v>41</v>
      </c>
    </row>
    <row r="325" spans="1:10" x14ac:dyDescent="0.2">
      <c r="A325" s="8">
        <v>43467</v>
      </c>
      <c r="B325" s="12" t="s">
        <v>14</v>
      </c>
      <c r="C325" s="9">
        <v>6730</v>
      </c>
      <c r="D325" s="12" t="s">
        <v>267</v>
      </c>
      <c r="E325" s="12" t="s">
        <v>6</v>
      </c>
      <c r="F325" s="12" t="s">
        <v>6</v>
      </c>
      <c r="G325" s="12" t="s">
        <v>865</v>
      </c>
      <c r="H325" s="12"/>
      <c r="I325" s="9">
        <v>21</v>
      </c>
      <c r="J325" s="9" t="s">
        <v>428</v>
      </c>
    </row>
    <row r="326" spans="1:10" x14ac:dyDescent="0.2">
      <c r="A326" s="8">
        <v>43471</v>
      </c>
      <c r="B326" s="12" t="s">
        <v>5</v>
      </c>
      <c r="C326" s="9">
        <v>54290</v>
      </c>
      <c r="D326" s="12" t="s">
        <v>154</v>
      </c>
      <c r="E326" s="12" t="s">
        <v>221</v>
      </c>
      <c r="F326" s="12" t="s">
        <v>10</v>
      </c>
      <c r="G326" s="12" t="s">
        <v>499</v>
      </c>
      <c r="H326" s="12"/>
      <c r="I326" s="9">
        <v>49</v>
      </c>
      <c r="J326" s="9" t="s">
        <v>503</v>
      </c>
    </row>
    <row r="327" spans="1:10" x14ac:dyDescent="0.2">
      <c r="A327" s="8">
        <v>43471</v>
      </c>
      <c r="B327" s="12" t="s">
        <v>6</v>
      </c>
      <c r="C327" s="9">
        <v>57270</v>
      </c>
      <c r="D327" s="12" t="s">
        <v>161</v>
      </c>
      <c r="E327" s="12" t="s">
        <v>6</v>
      </c>
      <c r="F327" s="12" t="s">
        <v>15</v>
      </c>
      <c r="G327" s="12" t="s">
        <v>37</v>
      </c>
      <c r="H327" s="12"/>
      <c r="I327" s="9">
        <v>37</v>
      </c>
      <c r="J327" s="9" t="s">
        <v>420</v>
      </c>
    </row>
    <row r="328" spans="1:10" x14ac:dyDescent="0.2">
      <c r="A328" s="8">
        <v>43477</v>
      </c>
      <c r="B328" s="12" t="s">
        <v>3</v>
      </c>
      <c r="C328" s="9">
        <v>8707</v>
      </c>
      <c r="D328" s="12" t="s">
        <v>223</v>
      </c>
      <c r="E328" s="12" t="s">
        <v>4</v>
      </c>
      <c r="F328" s="12" t="s">
        <v>4</v>
      </c>
      <c r="G328" s="12" t="s">
        <v>292</v>
      </c>
      <c r="H328" s="12"/>
      <c r="I328" s="9">
        <v>40</v>
      </c>
      <c r="J328" s="9">
        <v>35</v>
      </c>
    </row>
    <row r="329" spans="1:10" x14ac:dyDescent="0.2">
      <c r="A329" s="8">
        <v>43471</v>
      </c>
      <c r="B329" s="12" t="s">
        <v>5</v>
      </c>
      <c r="C329" s="9">
        <v>54675</v>
      </c>
      <c r="D329" s="12" t="s">
        <v>500</v>
      </c>
      <c r="E329" s="12" t="s">
        <v>5</v>
      </c>
      <c r="F329" s="12" t="s">
        <v>4</v>
      </c>
      <c r="G329" s="12" t="s">
        <v>501</v>
      </c>
      <c r="H329" s="12"/>
      <c r="I329" s="9">
        <v>63</v>
      </c>
      <c r="J329" s="9" t="s">
        <v>504</v>
      </c>
    </row>
    <row r="330" spans="1:10" x14ac:dyDescent="0.2">
      <c r="A330" s="8">
        <v>43468</v>
      </c>
      <c r="B330" s="12" t="s">
        <v>3</v>
      </c>
      <c r="C330" s="9">
        <v>9189</v>
      </c>
      <c r="D330" s="12" t="s">
        <v>51</v>
      </c>
      <c r="E330" s="12" t="s">
        <v>4</v>
      </c>
      <c r="F330" s="12" t="s">
        <v>4</v>
      </c>
      <c r="G330" s="12" t="s">
        <v>152</v>
      </c>
      <c r="H330" s="12"/>
      <c r="I330" s="9">
        <v>45</v>
      </c>
      <c r="J330" s="9">
        <v>61</v>
      </c>
    </row>
    <row r="331" spans="1:10" x14ac:dyDescent="0.2">
      <c r="A331" s="8">
        <v>43467</v>
      </c>
      <c r="B331" s="12" t="s">
        <v>14</v>
      </c>
      <c r="C331" s="9">
        <v>6769</v>
      </c>
      <c r="D331" s="12" t="s">
        <v>257</v>
      </c>
      <c r="E331" s="12" t="s">
        <v>6</v>
      </c>
      <c r="F331" s="12" t="s">
        <v>15</v>
      </c>
      <c r="G331" s="12" t="s">
        <v>172</v>
      </c>
      <c r="H331" s="12"/>
      <c r="I331" s="9">
        <v>46</v>
      </c>
      <c r="J331" s="9">
        <v>33</v>
      </c>
    </row>
    <row r="332" spans="1:10" x14ac:dyDescent="0.2">
      <c r="A332" s="8">
        <v>43471</v>
      </c>
      <c r="B332" s="12" t="s">
        <v>14</v>
      </c>
      <c r="C332" s="9">
        <v>6760</v>
      </c>
      <c r="D332" s="12" t="s">
        <v>257</v>
      </c>
      <c r="E332" s="12" t="s">
        <v>6</v>
      </c>
      <c r="F332" s="12" t="s">
        <v>15</v>
      </c>
      <c r="G332" s="12" t="s">
        <v>151</v>
      </c>
      <c r="H332" s="12"/>
      <c r="I332" s="9">
        <v>37</v>
      </c>
      <c r="J332" s="9" t="s">
        <v>505</v>
      </c>
    </row>
    <row r="333" spans="1:10" x14ac:dyDescent="0.2">
      <c r="A333" s="8">
        <v>43471</v>
      </c>
      <c r="B333" s="12" t="s">
        <v>6</v>
      </c>
      <c r="C333" s="9">
        <v>57330</v>
      </c>
      <c r="D333" s="12" t="s">
        <v>296</v>
      </c>
      <c r="E333" s="12" t="s">
        <v>6</v>
      </c>
      <c r="F333" s="12" t="s">
        <v>15</v>
      </c>
      <c r="G333" s="12" t="s">
        <v>151</v>
      </c>
      <c r="H333" s="12"/>
      <c r="I333" s="9">
        <v>23</v>
      </c>
      <c r="J333" s="9" t="s">
        <v>416</v>
      </c>
    </row>
    <row r="334" spans="1:10" x14ac:dyDescent="0.2">
      <c r="A334" s="8">
        <v>43471</v>
      </c>
      <c r="B334" s="12" t="s">
        <v>3</v>
      </c>
      <c r="C334" s="9">
        <v>5466</v>
      </c>
      <c r="D334" s="12" t="s">
        <v>396</v>
      </c>
      <c r="E334" s="12" t="s">
        <v>22</v>
      </c>
      <c r="F334" s="12" t="s">
        <v>4</v>
      </c>
      <c r="G334" s="12" t="s">
        <v>319</v>
      </c>
      <c r="H334" s="12"/>
      <c r="I334" s="9">
        <v>31</v>
      </c>
      <c r="J334" s="9">
        <v>39</v>
      </c>
    </row>
    <row r="335" spans="1:10" x14ac:dyDescent="0.2">
      <c r="A335" s="8">
        <v>43484</v>
      </c>
      <c r="B335" s="12" t="s">
        <v>3</v>
      </c>
      <c r="C335" s="9">
        <v>5465</v>
      </c>
      <c r="D335" s="12" t="s">
        <v>396</v>
      </c>
      <c r="E335" s="12" t="s">
        <v>4</v>
      </c>
      <c r="F335" s="12" t="s">
        <v>6</v>
      </c>
      <c r="G335" s="12" t="s">
        <v>151</v>
      </c>
      <c r="H335" s="12"/>
      <c r="I335" s="9">
        <v>32</v>
      </c>
      <c r="J335" s="9" t="s">
        <v>398</v>
      </c>
    </row>
    <row r="336" spans="1:10" x14ac:dyDescent="0.2">
      <c r="A336" s="8">
        <v>43467</v>
      </c>
      <c r="B336" s="12" t="s">
        <v>3</v>
      </c>
      <c r="C336" s="9">
        <v>7248</v>
      </c>
      <c r="D336" s="12" t="s">
        <v>120</v>
      </c>
      <c r="E336" s="12" t="s">
        <v>36</v>
      </c>
      <c r="F336" s="12" t="s">
        <v>26</v>
      </c>
      <c r="G336" s="12" t="s">
        <v>177</v>
      </c>
      <c r="H336" s="12"/>
      <c r="I336" s="9">
        <v>32</v>
      </c>
      <c r="J336" s="9">
        <v>34</v>
      </c>
    </row>
    <row r="337" spans="1:10" x14ac:dyDescent="0.2">
      <c r="A337" s="8">
        <v>43478</v>
      </c>
      <c r="B337" s="12" t="s">
        <v>3</v>
      </c>
      <c r="C337" s="9">
        <v>7220</v>
      </c>
      <c r="D337" s="12" t="s">
        <v>120</v>
      </c>
      <c r="E337" s="12" t="s">
        <v>15</v>
      </c>
      <c r="F337" s="12" t="s">
        <v>6</v>
      </c>
      <c r="G337" s="12" t="s">
        <v>879</v>
      </c>
      <c r="H337" s="12"/>
      <c r="I337" s="9">
        <v>26</v>
      </c>
      <c r="J337" s="9">
        <v>34</v>
      </c>
    </row>
    <row r="338" spans="1:10" x14ac:dyDescent="0.2">
      <c r="A338" s="8">
        <v>43485</v>
      </c>
      <c r="B338" s="12" t="s">
        <v>3</v>
      </c>
      <c r="C338" s="9">
        <v>7220</v>
      </c>
      <c r="D338" s="12" t="s">
        <v>120</v>
      </c>
      <c r="E338" s="12" t="s">
        <v>6</v>
      </c>
      <c r="F338" s="12" t="s">
        <v>15</v>
      </c>
      <c r="G338" s="12" t="s">
        <v>194</v>
      </c>
      <c r="H338" s="12"/>
      <c r="I338" s="9">
        <v>30</v>
      </c>
      <c r="J338" s="9" t="s">
        <v>563</v>
      </c>
    </row>
    <row r="339" spans="1:10" x14ac:dyDescent="0.2">
      <c r="A339" s="8">
        <v>43485</v>
      </c>
      <c r="B339" s="12" t="s">
        <v>3</v>
      </c>
      <c r="C339" s="9">
        <v>7224</v>
      </c>
      <c r="D339" s="12" t="s">
        <v>120</v>
      </c>
      <c r="E339" s="12" t="s">
        <v>5</v>
      </c>
      <c r="F339" s="12" t="s">
        <v>6</v>
      </c>
      <c r="G339" s="12" t="s">
        <v>194</v>
      </c>
      <c r="H339" s="12"/>
      <c r="I339" s="9">
        <v>32</v>
      </c>
      <c r="J339" s="9" t="s">
        <v>561</v>
      </c>
    </row>
    <row r="340" spans="1:10" x14ac:dyDescent="0.2">
      <c r="A340" s="8">
        <v>43469</v>
      </c>
      <c r="B340" s="12" t="s">
        <v>3</v>
      </c>
      <c r="C340" s="9">
        <v>9465</v>
      </c>
      <c r="D340" s="12" t="s">
        <v>461</v>
      </c>
      <c r="E340" s="12" t="s">
        <v>4</v>
      </c>
      <c r="F340" s="12" t="s">
        <v>4</v>
      </c>
      <c r="G340" s="12" t="s">
        <v>871</v>
      </c>
      <c r="H340" s="12"/>
      <c r="I340" s="9">
        <v>60</v>
      </c>
      <c r="J340" s="9">
        <v>78</v>
      </c>
    </row>
    <row r="341" spans="1:10" x14ac:dyDescent="0.2">
      <c r="A341" s="8">
        <v>43478</v>
      </c>
      <c r="B341" s="12" t="s">
        <v>3</v>
      </c>
      <c r="C341" s="9">
        <v>6630</v>
      </c>
      <c r="D341" s="12" t="s">
        <v>238</v>
      </c>
      <c r="E341" s="12" t="s">
        <v>4</v>
      </c>
      <c r="F341" s="12" t="s">
        <v>4</v>
      </c>
      <c r="G341" s="12" t="s">
        <v>535</v>
      </c>
      <c r="H341" s="12"/>
      <c r="I341" s="9">
        <v>38</v>
      </c>
      <c r="J341" s="9">
        <v>59</v>
      </c>
    </row>
    <row r="342" spans="1:10" x14ac:dyDescent="0.2">
      <c r="A342" s="8">
        <v>43470</v>
      </c>
      <c r="B342" s="12" t="s">
        <v>5</v>
      </c>
      <c r="C342" s="9">
        <v>54441</v>
      </c>
      <c r="D342" s="12" t="s">
        <v>484</v>
      </c>
      <c r="E342" s="12" t="s">
        <v>6</v>
      </c>
      <c r="F342" s="12" t="s">
        <v>5</v>
      </c>
      <c r="G342" s="12" t="s">
        <v>151</v>
      </c>
      <c r="H342" s="12"/>
      <c r="I342" s="9">
        <v>49</v>
      </c>
      <c r="J342" s="9" t="s">
        <v>490</v>
      </c>
    </row>
    <row r="343" spans="1:10" x14ac:dyDescent="0.2">
      <c r="A343" s="8">
        <v>43470</v>
      </c>
      <c r="B343" s="12" t="s">
        <v>234</v>
      </c>
      <c r="C343" s="9">
        <v>6551</v>
      </c>
      <c r="D343" s="12" t="s">
        <v>475</v>
      </c>
      <c r="E343" s="12" t="s">
        <v>476</v>
      </c>
      <c r="F343" s="12" t="s">
        <v>6</v>
      </c>
      <c r="G343" s="12" t="s">
        <v>477</v>
      </c>
      <c r="H343" s="12"/>
      <c r="I343" s="9">
        <v>216</v>
      </c>
      <c r="J343" s="9">
        <v>330</v>
      </c>
    </row>
    <row r="344" spans="1:10" x14ac:dyDescent="0.2">
      <c r="A344" s="8">
        <v>43471</v>
      </c>
      <c r="B344" s="12" t="s">
        <v>498</v>
      </c>
      <c r="C344" s="9">
        <v>1020</v>
      </c>
      <c r="D344" s="12" t="s">
        <v>107</v>
      </c>
      <c r="E344" s="12" t="s">
        <v>169</v>
      </c>
      <c r="F344" s="12" t="s">
        <v>5</v>
      </c>
      <c r="G344" s="12" t="s">
        <v>292</v>
      </c>
      <c r="H344" s="12"/>
      <c r="I344" s="31"/>
      <c r="J344" s="31"/>
    </row>
    <row r="345" spans="1:10" x14ac:dyDescent="0.2">
      <c r="A345" s="13">
        <v>43478</v>
      </c>
      <c r="B345" s="15" t="s">
        <v>3</v>
      </c>
      <c r="C345" s="14">
        <v>5418</v>
      </c>
      <c r="D345" s="15" t="s">
        <v>129</v>
      </c>
      <c r="E345" s="15" t="s">
        <v>5</v>
      </c>
      <c r="F345" s="15" t="s">
        <v>5</v>
      </c>
      <c r="G345" s="15" t="s">
        <v>172</v>
      </c>
      <c r="H345" s="15"/>
      <c r="I345" s="14">
        <v>36</v>
      </c>
      <c r="J345" s="9">
        <v>55</v>
      </c>
    </row>
    <row r="346" spans="1:10" x14ac:dyDescent="0.2">
      <c r="A346" s="8">
        <v>43477</v>
      </c>
      <c r="B346" s="12" t="s">
        <v>3</v>
      </c>
      <c r="C346" s="9">
        <v>57970</v>
      </c>
      <c r="D346" s="12" t="s">
        <v>206</v>
      </c>
      <c r="E346" s="12" t="s">
        <v>6</v>
      </c>
      <c r="F346" s="12" t="s">
        <v>27</v>
      </c>
      <c r="G346" s="12" t="s">
        <v>878</v>
      </c>
      <c r="H346" s="12"/>
      <c r="I346" s="9">
        <v>33</v>
      </c>
      <c r="J346" s="9">
        <v>44</v>
      </c>
    </row>
    <row r="347" spans="1:10" ht="16" thickBot="1" x14ac:dyDescent="0.25">
      <c r="A347" s="8">
        <v>43468</v>
      </c>
      <c r="B347" s="12" t="s">
        <v>6</v>
      </c>
      <c r="C347" s="9">
        <v>57530</v>
      </c>
      <c r="D347" s="12" t="s">
        <v>125</v>
      </c>
      <c r="E347" s="12" t="s">
        <v>6</v>
      </c>
      <c r="F347" s="12" t="s">
        <v>15</v>
      </c>
      <c r="G347" s="12" t="s">
        <v>430</v>
      </c>
      <c r="H347" s="12"/>
      <c r="I347" s="95">
        <v>22</v>
      </c>
      <c r="J347" s="95">
        <v>25</v>
      </c>
    </row>
    <row r="348" spans="1:10" ht="16" thickTop="1" x14ac:dyDescent="0.2">
      <c r="A348" s="8"/>
      <c r="B348" s="12"/>
      <c r="C348" s="9"/>
      <c r="D348" s="12"/>
      <c r="E348" s="12"/>
      <c r="F348" s="12"/>
      <c r="G348" s="12"/>
      <c r="H348" s="12"/>
      <c r="I348" s="72">
        <f>SUM(I5:I347)</f>
        <v>10964</v>
      </c>
      <c r="J348" s="72">
        <f>SUM(J5:J347)</f>
        <v>11727</v>
      </c>
    </row>
    <row r="349" spans="1:10" x14ac:dyDescent="0.2">
      <c r="A349" s="8"/>
      <c r="B349" s="12"/>
      <c r="C349" s="9"/>
      <c r="D349" s="12"/>
      <c r="E349" s="12"/>
      <c r="F349" s="12"/>
      <c r="G349" s="12"/>
      <c r="H349" s="12"/>
      <c r="I349" s="9">
        <f>347-3-4</f>
        <v>340</v>
      </c>
      <c r="J349" s="9">
        <f>347-3-4</f>
        <v>340</v>
      </c>
    </row>
    <row r="350" spans="1:10" x14ac:dyDescent="0.2">
      <c r="A350" s="8"/>
      <c r="B350" s="12"/>
      <c r="C350" s="9"/>
      <c r="D350" s="12"/>
      <c r="E350" s="12"/>
      <c r="F350" s="12"/>
      <c r="G350" s="12"/>
      <c r="H350" s="12"/>
      <c r="I350" s="96">
        <f>I348/I349</f>
        <v>32.247058823529414</v>
      </c>
      <c r="J350" s="96">
        <f>J348/J349</f>
        <v>34.491176470588236</v>
      </c>
    </row>
    <row r="351" spans="1:10" x14ac:dyDescent="0.2">
      <c r="A351" s="8"/>
      <c r="B351" s="12"/>
      <c r="C351" s="9"/>
      <c r="D351" s="12"/>
      <c r="E351" s="12"/>
      <c r="F351" s="12"/>
      <c r="G351" s="12"/>
      <c r="H351" s="12"/>
      <c r="I351" s="31" t="s">
        <v>1636</v>
      </c>
      <c r="J351" s="31" t="s">
        <v>340</v>
      </c>
    </row>
    <row r="352" spans="1:10" x14ac:dyDescent="0.2">
      <c r="A352" s="9"/>
      <c r="B352" s="12"/>
      <c r="C352" s="9"/>
      <c r="D352" s="12"/>
      <c r="E352" s="12"/>
      <c r="F352" s="12"/>
      <c r="G352" s="12"/>
      <c r="H352" s="12"/>
      <c r="I352" s="9"/>
      <c r="J352" s="9"/>
    </row>
    <row r="353" spans="1:10" x14ac:dyDescent="0.2">
      <c r="A353" s="9"/>
      <c r="B353" s="12"/>
      <c r="C353" s="9"/>
      <c r="D353" s="12"/>
      <c r="E353" s="12"/>
      <c r="F353" s="12"/>
      <c r="G353" s="12"/>
      <c r="H353" s="12"/>
      <c r="I353" s="9"/>
      <c r="J353" s="9"/>
    </row>
    <row r="354" spans="1:10" x14ac:dyDescent="0.2">
      <c r="A354" s="9"/>
      <c r="B354" s="12"/>
      <c r="C354" s="9"/>
      <c r="D354" s="12"/>
      <c r="E354" s="12"/>
      <c r="F354" s="12" t="s">
        <v>1049</v>
      </c>
      <c r="G354" s="12" t="s">
        <v>1629</v>
      </c>
      <c r="H354" s="12"/>
      <c r="I354" s="9" t="s">
        <v>1631</v>
      </c>
      <c r="J354" s="9"/>
    </row>
    <row r="355" spans="1:10" x14ac:dyDescent="0.2">
      <c r="A355" s="9"/>
      <c r="B355" s="12"/>
      <c r="C355" s="9"/>
      <c r="D355" s="12" t="s">
        <v>1606</v>
      </c>
      <c r="E355" s="12">
        <v>30360</v>
      </c>
      <c r="F355" s="12">
        <v>8</v>
      </c>
      <c r="G355" s="12"/>
      <c r="H355" s="9"/>
      <c r="I355" s="9"/>
      <c r="J355" s="11"/>
    </row>
    <row r="356" spans="1:10" x14ac:dyDescent="0.2">
      <c r="A356" s="9"/>
      <c r="B356" s="12"/>
      <c r="C356" s="9"/>
      <c r="D356" s="12" t="s">
        <v>1607</v>
      </c>
      <c r="E356" s="12">
        <v>6750</v>
      </c>
      <c r="F356" s="12">
        <v>2</v>
      </c>
      <c r="G356" s="12"/>
      <c r="H356" s="9"/>
      <c r="I356" s="9"/>
      <c r="J356" s="11"/>
    </row>
    <row r="357" spans="1:10" x14ac:dyDescent="0.2">
      <c r="A357" s="9"/>
      <c r="B357" s="12"/>
      <c r="C357" s="9"/>
      <c r="D357" s="12" t="s">
        <v>1608</v>
      </c>
      <c r="E357" s="12">
        <v>10500</v>
      </c>
      <c r="F357" s="12">
        <f>4+1</f>
        <v>5</v>
      </c>
      <c r="G357" s="12"/>
      <c r="H357" s="9"/>
      <c r="I357" s="9"/>
      <c r="J357" s="11"/>
    </row>
    <row r="358" spans="1:10" x14ac:dyDescent="0.2">
      <c r="A358" s="9"/>
      <c r="B358" s="12"/>
      <c r="C358" s="9"/>
      <c r="D358" s="12" t="s">
        <v>1609</v>
      </c>
      <c r="E358" s="12">
        <v>16100</v>
      </c>
      <c r="F358" s="12">
        <f>3+2+10</f>
        <v>15</v>
      </c>
      <c r="G358" s="12"/>
      <c r="H358" s="9"/>
      <c r="I358" s="9"/>
      <c r="J358" s="11"/>
    </row>
    <row r="359" spans="1:10" x14ac:dyDescent="0.2">
      <c r="A359" s="9"/>
      <c r="B359" s="12"/>
      <c r="C359" s="9"/>
      <c r="D359" s="12" t="s">
        <v>1610</v>
      </c>
      <c r="E359" s="12">
        <v>8150</v>
      </c>
      <c r="F359" s="12">
        <v>7</v>
      </c>
      <c r="G359" s="12"/>
      <c r="H359" s="9"/>
      <c r="I359" s="9"/>
      <c r="J359" s="11"/>
    </row>
    <row r="360" spans="1:10" x14ac:dyDescent="0.2">
      <c r="A360" s="9"/>
      <c r="B360" s="12"/>
      <c r="C360" s="9"/>
      <c r="D360" s="12" t="s">
        <v>1611</v>
      </c>
      <c r="E360" s="12">
        <v>10730</v>
      </c>
      <c r="F360" s="12">
        <v>4</v>
      </c>
      <c r="G360" s="12"/>
      <c r="H360" s="9"/>
      <c r="I360" s="9"/>
      <c r="J360" s="11"/>
    </row>
    <row r="361" spans="1:10" x14ac:dyDescent="0.2">
      <c r="A361" s="9"/>
      <c r="B361" s="12"/>
      <c r="C361" s="9"/>
      <c r="D361" s="12" t="s">
        <v>1612</v>
      </c>
      <c r="E361" s="12">
        <v>1211700</v>
      </c>
      <c r="F361" s="12">
        <v>2</v>
      </c>
      <c r="G361" s="12"/>
      <c r="H361" s="9"/>
      <c r="I361" s="9"/>
      <c r="J361" s="11"/>
    </row>
    <row r="362" spans="1:10" x14ac:dyDescent="0.2">
      <c r="A362" s="9"/>
      <c r="B362" s="12"/>
      <c r="C362" s="9"/>
      <c r="D362" s="9" t="s">
        <v>1638</v>
      </c>
      <c r="E362" s="12">
        <v>2650</v>
      </c>
      <c r="F362" s="12">
        <v>0</v>
      </c>
      <c r="G362" s="12"/>
      <c r="H362" s="9"/>
      <c r="I362" s="9"/>
      <c r="J362" s="11"/>
    </row>
    <row r="363" spans="1:10" x14ac:dyDescent="0.2">
      <c r="A363" s="9"/>
      <c r="B363" s="12"/>
      <c r="C363" s="9"/>
      <c r="D363" s="12" t="s">
        <v>1613</v>
      </c>
      <c r="E363" s="12">
        <v>25400</v>
      </c>
      <c r="F363" s="12">
        <f>92-74+1</f>
        <v>19</v>
      </c>
      <c r="G363" s="12"/>
      <c r="H363" s="9"/>
      <c r="I363" s="9"/>
      <c r="J363" s="11"/>
    </row>
    <row r="364" spans="1:10" x14ac:dyDescent="0.2">
      <c r="A364" s="9"/>
      <c r="B364" s="12"/>
      <c r="C364" s="9"/>
      <c r="D364" s="12" t="s">
        <v>1614</v>
      </c>
      <c r="E364" s="12">
        <v>20500</v>
      </c>
      <c r="F364" s="12">
        <v>7</v>
      </c>
      <c r="G364" s="12"/>
      <c r="H364" s="9"/>
      <c r="I364" s="9"/>
      <c r="J364" s="11"/>
    </row>
    <row r="365" spans="1:10" x14ac:dyDescent="0.2">
      <c r="A365" s="9"/>
      <c r="B365" s="12"/>
      <c r="C365" s="9"/>
      <c r="D365" s="12" t="s">
        <v>1615</v>
      </c>
      <c r="E365" s="12">
        <v>35040</v>
      </c>
      <c r="F365" s="12">
        <v>11</v>
      </c>
      <c r="G365" s="12"/>
      <c r="H365" s="9"/>
      <c r="I365" s="9"/>
      <c r="J365" s="11"/>
    </row>
    <row r="366" spans="1:10" x14ac:dyDescent="0.2">
      <c r="A366" s="9"/>
      <c r="B366" s="12"/>
      <c r="C366" s="9"/>
      <c r="D366" s="12" t="s">
        <v>1639</v>
      </c>
      <c r="E366" s="12">
        <v>14400</v>
      </c>
      <c r="F366" s="12">
        <v>0</v>
      </c>
      <c r="G366" s="12"/>
      <c r="H366" s="9"/>
      <c r="I366" s="9"/>
      <c r="J366" s="11"/>
    </row>
    <row r="367" spans="1:10" x14ac:dyDescent="0.2">
      <c r="A367" s="9"/>
      <c r="B367" s="12"/>
      <c r="C367" s="9"/>
      <c r="D367" s="12" t="s">
        <v>1616</v>
      </c>
      <c r="E367" s="12">
        <v>114300</v>
      </c>
      <c r="F367" s="12">
        <f>233-182</f>
        <v>51</v>
      </c>
      <c r="G367" s="12"/>
      <c r="H367" s="9"/>
      <c r="I367" s="9"/>
      <c r="J367" s="11"/>
    </row>
    <row r="368" spans="1:10" x14ac:dyDescent="0.2">
      <c r="A368" s="9"/>
      <c r="B368" s="12"/>
      <c r="C368" s="9"/>
      <c r="D368" s="12" t="s">
        <v>1617</v>
      </c>
      <c r="E368" s="12">
        <v>9185</v>
      </c>
      <c r="F368" s="12">
        <v>5</v>
      </c>
      <c r="G368" s="12"/>
      <c r="H368" s="9"/>
      <c r="I368" s="9"/>
      <c r="J368" s="11"/>
    </row>
    <row r="369" spans="1:10" x14ac:dyDescent="0.2">
      <c r="A369" s="9"/>
      <c r="B369" s="12"/>
      <c r="C369" s="9"/>
      <c r="D369" s="12" t="s">
        <v>1618</v>
      </c>
      <c r="E369" s="12">
        <v>9643</v>
      </c>
      <c r="F369" s="12">
        <v>3</v>
      </c>
      <c r="G369" s="12"/>
      <c r="H369" s="9"/>
      <c r="I369" s="9"/>
      <c r="J369" s="11"/>
    </row>
    <row r="370" spans="1:10" x14ac:dyDescent="0.2">
      <c r="A370" s="9"/>
      <c r="B370" s="12"/>
      <c r="C370" s="9"/>
      <c r="D370" s="12" t="s">
        <v>1625</v>
      </c>
      <c r="E370" s="12">
        <v>117890</v>
      </c>
      <c r="F370" s="12">
        <v>0</v>
      </c>
      <c r="G370" s="12"/>
      <c r="H370" s="9"/>
      <c r="I370" s="9"/>
      <c r="J370" s="11"/>
    </row>
    <row r="371" spans="1:10" x14ac:dyDescent="0.2">
      <c r="A371" s="9"/>
      <c r="B371" s="12"/>
      <c r="C371" s="9"/>
      <c r="D371" s="12" t="s">
        <v>1624</v>
      </c>
      <c r="E371" s="12">
        <v>104320</v>
      </c>
      <c r="F371" s="12">
        <v>1</v>
      </c>
      <c r="G371" s="12"/>
      <c r="H371" s="9"/>
      <c r="I371" s="9"/>
      <c r="J371" s="11"/>
    </row>
    <row r="372" spans="1:10" x14ac:dyDescent="0.2">
      <c r="A372" s="9"/>
      <c r="B372" s="12"/>
      <c r="C372" s="9"/>
      <c r="D372" s="12" t="s">
        <v>1619</v>
      </c>
      <c r="E372" s="12">
        <v>19138</v>
      </c>
      <c r="F372" s="12">
        <v>3</v>
      </c>
      <c r="G372" s="12"/>
      <c r="H372" s="9"/>
      <c r="I372" s="9"/>
      <c r="J372" s="11"/>
    </row>
    <row r="373" spans="1:10" x14ac:dyDescent="0.2">
      <c r="A373" s="9"/>
      <c r="B373" s="12"/>
      <c r="C373" s="9"/>
      <c r="D373" s="12" t="s">
        <v>1626</v>
      </c>
      <c r="E373" s="12">
        <v>180966</v>
      </c>
      <c r="F373" s="12">
        <v>1</v>
      </c>
      <c r="G373" s="12"/>
      <c r="H373" s="9"/>
      <c r="I373" s="9"/>
      <c r="J373" s="11"/>
    </row>
    <row r="374" spans="1:10" x14ac:dyDescent="0.2">
      <c r="A374" s="9"/>
      <c r="B374" s="12"/>
      <c r="C374" s="9"/>
      <c r="D374" s="12" t="s">
        <v>1620</v>
      </c>
      <c r="E374" s="12">
        <v>11180</v>
      </c>
      <c r="F374" s="12">
        <v>4</v>
      </c>
      <c r="G374" s="12"/>
      <c r="H374" s="9"/>
      <c r="I374" s="9"/>
      <c r="J374" s="11"/>
    </row>
    <row r="375" spans="1:10" x14ac:dyDescent="0.2">
      <c r="A375" s="9"/>
      <c r="B375" s="12"/>
      <c r="C375" s="9"/>
      <c r="D375" s="12" t="s">
        <v>1621</v>
      </c>
      <c r="E375" s="12">
        <v>9590</v>
      </c>
      <c r="F375" s="12">
        <v>10</v>
      </c>
      <c r="G375" s="12"/>
      <c r="H375" s="9"/>
      <c r="I375" s="9"/>
      <c r="J375" s="11"/>
    </row>
    <row r="376" spans="1:10" x14ac:dyDescent="0.2">
      <c r="A376" s="9"/>
      <c r="B376" s="12"/>
      <c r="C376" s="9"/>
      <c r="D376" s="9" t="s">
        <v>1637</v>
      </c>
      <c r="E376" s="12">
        <v>1040</v>
      </c>
      <c r="F376" s="12">
        <v>2</v>
      </c>
      <c r="G376" s="12"/>
      <c r="H376" s="9"/>
      <c r="I376" s="9"/>
      <c r="J376" s="11"/>
    </row>
    <row r="377" spans="1:10" x14ac:dyDescent="0.2">
      <c r="A377" s="9"/>
      <c r="B377" s="12"/>
      <c r="C377" s="9"/>
      <c r="D377" s="12" t="s">
        <v>1622</v>
      </c>
      <c r="E377" s="12">
        <v>41083</v>
      </c>
      <c r="F377" s="12">
        <v>5</v>
      </c>
      <c r="G377" s="12"/>
      <c r="H377" s="9"/>
      <c r="I377" s="9"/>
      <c r="J377" s="11"/>
    </row>
    <row r="378" spans="1:10" x14ac:dyDescent="0.2">
      <c r="A378" s="9"/>
      <c r="B378" s="12"/>
      <c r="C378" s="9"/>
      <c r="D378" s="12" t="s">
        <v>1627</v>
      </c>
      <c r="E378" s="12">
        <v>110170</v>
      </c>
      <c r="F378" s="12">
        <v>1</v>
      </c>
      <c r="G378" s="12"/>
      <c r="H378" s="9"/>
      <c r="I378" s="9"/>
      <c r="J378" s="11"/>
    </row>
    <row r="379" spans="1:10" x14ac:dyDescent="0.2">
      <c r="A379" s="9"/>
      <c r="B379" s="12"/>
      <c r="C379" s="9"/>
      <c r="D379" s="12" t="s">
        <v>1623</v>
      </c>
      <c r="E379" s="12">
        <v>8230</v>
      </c>
      <c r="F379" s="12">
        <v>4</v>
      </c>
      <c r="G379" s="12"/>
      <c r="H379" s="9"/>
      <c r="I379" s="9"/>
      <c r="J379" s="11"/>
    </row>
    <row r="380" spans="1:10" x14ac:dyDescent="0.2">
      <c r="A380" s="9"/>
      <c r="B380" s="12"/>
      <c r="C380" s="9"/>
      <c r="D380" s="12"/>
      <c r="E380" s="12"/>
      <c r="F380" s="12">
        <f>SUM(F355:F379)</f>
        <v>170</v>
      </c>
      <c r="G380" s="12"/>
      <c r="H380" s="9"/>
      <c r="I380" s="9"/>
      <c r="J380" s="11"/>
    </row>
    <row r="381" spans="1:10" x14ac:dyDescent="0.2">
      <c r="A381" s="9"/>
      <c r="B381" s="12"/>
      <c r="C381" s="9"/>
      <c r="D381" s="12"/>
      <c r="E381" s="12">
        <f>SUM(E355:E380)</f>
        <v>2129015</v>
      </c>
      <c r="F381" s="92">
        <f>F380*4.3</f>
        <v>731</v>
      </c>
      <c r="G381" s="12"/>
      <c r="H381" s="9"/>
      <c r="I381" s="9"/>
      <c r="J381" s="11"/>
    </row>
    <row r="382" spans="1:10" x14ac:dyDescent="0.2">
      <c r="A382" s="9"/>
      <c r="B382" s="12"/>
      <c r="C382" s="9"/>
      <c r="D382" s="12" t="s">
        <v>1628</v>
      </c>
      <c r="E382" s="12">
        <f>E357+E358+E359+E360+E363+E364+E365+E367+E368+E369+E372+E374+E375+E379</f>
        <v>307686</v>
      </c>
      <c r="F382" s="92">
        <f>(F$357+F$358+F$359+F$360+F$363+F$364+F$365+F$367+F$368+F$369+F$372+F$374+F$375+F$379)*4.3</f>
        <v>636.4</v>
      </c>
      <c r="G382" s="12"/>
      <c r="H382" s="9"/>
      <c r="I382" s="9"/>
      <c r="J382" s="11"/>
    </row>
    <row r="383" spans="1:10" x14ac:dyDescent="0.2">
      <c r="A383" s="9"/>
      <c r="B383" s="12"/>
      <c r="C383" s="9"/>
      <c r="D383" s="12"/>
      <c r="E383" s="12"/>
      <c r="F383" s="93">
        <f>F382/E382</f>
        <v>2.0683424010192208E-3</v>
      </c>
      <c r="G383" s="12"/>
      <c r="H383" s="12"/>
      <c r="I383" s="9"/>
      <c r="J383" s="9"/>
    </row>
    <row r="384" spans="1:10" x14ac:dyDescent="0.2">
      <c r="A384" s="9"/>
      <c r="B384" s="12"/>
      <c r="C384" s="9"/>
      <c r="D384" s="12"/>
      <c r="E384" s="12"/>
      <c r="F384" s="12"/>
      <c r="G384" s="12"/>
      <c r="H384" s="9"/>
      <c r="I384" s="9"/>
      <c r="J384" s="11"/>
    </row>
    <row r="385" spans="1:10" ht="16" thickBot="1" x14ac:dyDescent="0.25">
      <c r="A385" s="14"/>
      <c r="B385" s="15"/>
      <c r="C385" s="15"/>
      <c r="D385" s="15"/>
      <c r="E385" s="15"/>
      <c r="F385" s="14"/>
      <c r="I385" s="11"/>
      <c r="J385" s="11"/>
    </row>
    <row r="386" spans="1:10" x14ac:dyDescent="0.2">
      <c r="A386" s="53"/>
      <c r="B386" s="53" t="s">
        <v>1288</v>
      </c>
      <c r="C386" s="53" t="s">
        <v>1162</v>
      </c>
      <c r="D386" s="53" t="s">
        <v>1163</v>
      </c>
      <c r="E386" s="53" t="s">
        <v>1189</v>
      </c>
      <c r="F386" s="53" t="s">
        <v>1678</v>
      </c>
      <c r="G386" s="53" t="s">
        <v>1874</v>
      </c>
      <c r="H386" s="53" t="s">
        <v>2058</v>
      </c>
      <c r="I386" s="53" t="s">
        <v>2202</v>
      </c>
      <c r="J386" s="194" t="s">
        <v>2456</v>
      </c>
    </row>
    <row r="387" spans="1:10" x14ac:dyDescent="0.2">
      <c r="A387" s="200" t="s">
        <v>341</v>
      </c>
      <c r="B387" s="200">
        <v>32.247058823529414</v>
      </c>
      <c r="C387" s="200"/>
      <c r="D387" s="200"/>
      <c r="E387" s="200"/>
      <c r="F387" s="200"/>
      <c r="G387" s="200"/>
      <c r="H387" s="200"/>
      <c r="I387" s="200"/>
      <c r="J387" s="9"/>
    </row>
    <row r="388" spans="1:10" x14ac:dyDescent="0.2">
      <c r="A388" s="200" t="s">
        <v>340</v>
      </c>
      <c r="B388" s="200">
        <v>34.491176470588236</v>
      </c>
      <c r="C388" s="200"/>
      <c r="D388" s="200"/>
      <c r="E388" s="200"/>
      <c r="F388" s="200"/>
      <c r="G388" s="200"/>
      <c r="H388" s="200"/>
      <c r="I388" s="200"/>
      <c r="J388" s="9"/>
    </row>
    <row r="389" spans="1:10" ht="16" thickBot="1" x14ac:dyDescent="0.25">
      <c r="A389" s="196"/>
      <c r="B389" s="197"/>
      <c r="C389" s="197"/>
      <c r="D389" s="197"/>
      <c r="E389" s="197"/>
      <c r="F389" s="198"/>
      <c r="G389" s="195"/>
      <c r="H389" s="195"/>
      <c r="I389" s="195"/>
      <c r="J389" s="199"/>
    </row>
    <row r="390" spans="1:10" x14ac:dyDescent="0.2">
      <c r="A390" s="72"/>
      <c r="B390" s="63"/>
      <c r="C390" s="63"/>
      <c r="D390" s="63"/>
      <c r="E390" s="63"/>
      <c r="F390" s="72"/>
      <c r="I390" s="11"/>
      <c r="J390" s="72"/>
    </row>
    <row r="391" spans="1:10" x14ac:dyDescent="0.2">
      <c r="A391" s="9"/>
      <c r="B391" s="12"/>
      <c r="C391" s="9"/>
      <c r="D391" s="12"/>
      <c r="E391" s="12"/>
      <c r="F391" s="12"/>
      <c r="G391" s="12"/>
      <c r="H391" s="9"/>
      <c r="I391" s="9"/>
      <c r="J391" s="9"/>
    </row>
    <row r="392" spans="1:10" x14ac:dyDescent="0.2">
      <c r="A392" s="9"/>
      <c r="B392" s="12"/>
      <c r="C392" s="9"/>
      <c r="D392" s="12"/>
      <c r="E392" s="12"/>
      <c r="F392" s="12"/>
      <c r="G392" s="12"/>
      <c r="H392" s="12"/>
      <c r="I392" s="9"/>
      <c r="J392" s="9"/>
    </row>
    <row r="393" spans="1:10" x14ac:dyDescent="0.2">
      <c r="A393" s="9"/>
      <c r="B393" s="12"/>
      <c r="C393" s="9"/>
      <c r="D393" s="12"/>
      <c r="E393" s="12"/>
      <c r="F393" s="12"/>
      <c r="G393" s="12"/>
      <c r="H393" s="12"/>
      <c r="I393" s="9"/>
      <c r="J393" s="9"/>
    </row>
    <row r="394" spans="1:10" x14ac:dyDescent="0.2">
      <c r="A394" s="9"/>
      <c r="B394" s="12"/>
      <c r="C394" s="9"/>
      <c r="D394" s="12"/>
      <c r="E394" s="12"/>
      <c r="F394" s="12"/>
      <c r="G394" s="12"/>
      <c r="H394" s="12"/>
      <c r="I394" s="9"/>
      <c r="J394" s="9"/>
    </row>
    <row r="395" spans="1:10" x14ac:dyDescent="0.2">
      <c r="A395" s="9"/>
      <c r="B395" s="12"/>
      <c r="C395" s="9"/>
      <c r="D395" s="12"/>
      <c r="E395" s="12"/>
      <c r="F395" s="12"/>
      <c r="G395" s="12"/>
      <c r="H395" s="12"/>
      <c r="I395" s="9"/>
      <c r="J395" s="9"/>
    </row>
    <row r="396" spans="1:10" x14ac:dyDescent="0.2">
      <c r="A396" s="9"/>
      <c r="B396" s="12"/>
      <c r="C396" s="9"/>
      <c r="D396" s="12"/>
      <c r="E396" s="12"/>
      <c r="F396" s="12"/>
      <c r="G396" s="12"/>
      <c r="H396" s="12"/>
      <c r="I396" s="9"/>
      <c r="J396" s="9"/>
    </row>
    <row r="397" spans="1:10" x14ac:dyDescent="0.2">
      <c r="A397" s="9"/>
      <c r="B397" s="12"/>
      <c r="C397" s="9"/>
      <c r="D397" s="12"/>
      <c r="E397" s="12"/>
      <c r="F397" s="12"/>
      <c r="G397" s="12"/>
      <c r="H397" s="12"/>
      <c r="I397" s="9"/>
      <c r="J397" s="9"/>
    </row>
    <row r="398" spans="1:10" x14ac:dyDescent="0.2">
      <c r="A398" s="9"/>
      <c r="B398" s="12"/>
      <c r="C398" s="9"/>
      <c r="D398" s="12"/>
      <c r="E398" s="12"/>
      <c r="F398" s="12"/>
      <c r="G398" s="12"/>
      <c r="H398" s="12"/>
      <c r="I398" s="9"/>
      <c r="J398" s="9"/>
    </row>
    <row r="399" spans="1:10" x14ac:dyDescent="0.2">
      <c r="A399" s="9"/>
      <c r="B399" s="12"/>
      <c r="C399" s="9"/>
      <c r="D399" s="12"/>
      <c r="E399" s="12"/>
      <c r="F399" s="12"/>
      <c r="G399" s="12"/>
      <c r="H399" s="12"/>
      <c r="I399" s="9"/>
      <c r="J399" s="9"/>
    </row>
    <row r="400" spans="1:10" x14ac:dyDescent="0.2">
      <c r="A400" s="9"/>
      <c r="B400" s="12"/>
      <c r="C400" s="9"/>
      <c r="D400" s="12"/>
      <c r="E400" s="12"/>
      <c r="F400" s="12"/>
      <c r="G400" s="12"/>
      <c r="H400" s="12"/>
      <c r="I400" s="9"/>
      <c r="J400" s="9"/>
    </row>
    <row r="401" spans="1:10" x14ac:dyDescent="0.2">
      <c r="A401" s="9"/>
      <c r="B401" s="12"/>
      <c r="C401" s="9"/>
      <c r="D401" s="12"/>
      <c r="E401" s="12"/>
      <c r="F401" s="12"/>
      <c r="G401" s="12"/>
      <c r="H401" s="12"/>
      <c r="I401" s="9"/>
      <c r="J401" s="9"/>
    </row>
    <row r="402" spans="1:10" x14ac:dyDescent="0.2">
      <c r="A402" s="9"/>
      <c r="B402" s="12"/>
      <c r="C402" s="9"/>
      <c r="D402" s="12"/>
      <c r="E402" s="12"/>
      <c r="F402" s="12"/>
      <c r="G402" s="12"/>
      <c r="H402" s="12"/>
      <c r="I402" s="9"/>
      <c r="J402" s="9"/>
    </row>
    <row r="403" spans="1:10" x14ac:dyDescent="0.2">
      <c r="A403" s="9"/>
      <c r="B403" s="12"/>
      <c r="C403" s="9"/>
      <c r="D403" s="12"/>
      <c r="E403" s="12"/>
      <c r="F403" s="12"/>
      <c r="G403" s="12"/>
      <c r="H403" s="12"/>
      <c r="I403" s="9"/>
      <c r="J403" s="9"/>
    </row>
    <row r="404" spans="1:10" x14ac:dyDescent="0.2">
      <c r="A404" s="9"/>
      <c r="B404" s="12"/>
      <c r="C404" s="9"/>
      <c r="D404" s="12"/>
      <c r="E404" s="12"/>
      <c r="F404" s="12"/>
      <c r="G404" s="12"/>
      <c r="H404" s="12"/>
      <c r="I404" s="9"/>
      <c r="J404" s="9"/>
    </row>
    <row r="405" spans="1:10" x14ac:dyDescent="0.2">
      <c r="A405" s="9"/>
      <c r="B405" s="12"/>
      <c r="C405" s="9"/>
      <c r="D405" s="12"/>
      <c r="E405" s="12"/>
      <c r="F405" s="12"/>
      <c r="G405" s="12"/>
      <c r="H405" s="12"/>
      <c r="I405" s="9"/>
      <c r="J405" s="9"/>
    </row>
    <row r="406" spans="1:10" x14ac:dyDescent="0.2">
      <c r="A406" s="9"/>
      <c r="B406" s="12"/>
      <c r="C406" s="9"/>
      <c r="D406" s="12"/>
      <c r="E406" s="12"/>
      <c r="F406" s="12"/>
      <c r="G406" s="12"/>
      <c r="H406" s="12"/>
      <c r="I406" s="9"/>
      <c r="J406" s="9"/>
    </row>
    <row r="407" spans="1:10" x14ac:dyDescent="0.2">
      <c r="A407" s="9"/>
      <c r="B407" s="12"/>
      <c r="C407" s="9"/>
      <c r="D407" s="12"/>
      <c r="E407" s="12"/>
      <c r="F407" s="12"/>
      <c r="G407" s="12"/>
      <c r="H407" s="12"/>
      <c r="I407" s="9"/>
      <c r="J407" s="9"/>
    </row>
    <row r="408" spans="1:10" x14ac:dyDescent="0.2">
      <c r="A408" s="9"/>
      <c r="B408" s="12"/>
      <c r="C408" s="9"/>
      <c r="D408" s="12"/>
      <c r="E408" s="12"/>
      <c r="F408" s="12"/>
      <c r="G408" s="12"/>
      <c r="H408" s="12"/>
      <c r="I408" s="9"/>
      <c r="J408" s="9"/>
    </row>
    <row r="409" spans="1:10" x14ac:dyDescent="0.2">
      <c r="A409" s="9"/>
      <c r="B409" s="12"/>
      <c r="C409" s="9"/>
      <c r="D409" s="12"/>
      <c r="E409" s="12"/>
      <c r="F409" s="12"/>
      <c r="G409" s="12"/>
      <c r="H409" s="12"/>
      <c r="I409" s="9"/>
      <c r="J409" s="9"/>
    </row>
    <row r="410" spans="1:10" x14ac:dyDescent="0.2">
      <c r="A410" s="9"/>
      <c r="B410" s="12"/>
      <c r="C410" s="9"/>
      <c r="D410" s="12"/>
      <c r="E410" s="12"/>
      <c r="F410" s="12"/>
      <c r="G410" s="12"/>
      <c r="H410" s="12"/>
      <c r="I410" s="9"/>
      <c r="J410" s="9"/>
    </row>
    <row r="411" spans="1:10" x14ac:dyDescent="0.2">
      <c r="A411" s="9"/>
      <c r="B411" s="12"/>
      <c r="C411" s="9"/>
      <c r="D411" s="12"/>
      <c r="E411" s="12"/>
      <c r="F411" s="12"/>
      <c r="G411" s="12"/>
      <c r="H411" s="12"/>
      <c r="I411" s="9"/>
      <c r="J411" s="9"/>
    </row>
    <row r="412" spans="1:10" x14ac:dyDescent="0.2">
      <c r="A412" s="9"/>
      <c r="B412" s="12"/>
      <c r="C412" s="9"/>
      <c r="D412" s="12"/>
      <c r="E412" s="12"/>
      <c r="F412" s="12"/>
      <c r="G412" s="12"/>
      <c r="H412" s="12"/>
      <c r="I412" s="9"/>
      <c r="J412" s="9"/>
    </row>
    <row r="413" spans="1:10" x14ac:dyDescent="0.2">
      <c r="A413" s="9"/>
      <c r="B413" s="12"/>
      <c r="C413" s="9"/>
      <c r="D413" s="12"/>
      <c r="E413" s="12"/>
      <c r="F413" s="12"/>
      <c r="G413" s="12"/>
      <c r="H413" s="12"/>
      <c r="I413" s="9"/>
      <c r="J413" s="9"/>
    </row>
    <row r="414" spans="1:10" x14ac:dyDescent="0.2">
      <c r="A414" s="9"/>
      <c r="B414" s="12"/>
      <c r="C414" s="9"/>
      <c r="D414" s="12"/>
      <c r="E414" s="12"/>
      <c r="F414" s="12"/>
      <c r="G414" s="12"/>
      <c r="H414" s="12"/>
      <c r="I414" s="9"/>
      <c r="J414" s="9"/>
    </row>
    <row r="415" spans="1:10" x14ac:dyDescent="0.2">
      <c r="A415" s="9"/>
      <c r="B415" s="12"/>
      <c r="C415" s="9"/>
      <c r="D415" s="12"/>
      <c r="E415" s="12"/>
      <c r="F415" s="12"/>
      <c r="G415" s="12"/>
      <c r="H415" s="12"/>
      <c r="I415" s="9"/>
      <c r="J415" s="9"/>
    </row>
    <row r="416" spans="1:10" x14ac:dyDescent="0.2">
      <c r="A416" s="9"/>
      <c r="B416" s="12"/>
      <c r="C416" s="9"/>
      <c r="D416" s="12"/>
      <c r="E416" s="12"/>
      <c r="F416" s="12"/>
      <c r="G416" s="12"/>
      <c r="H416" s="12"/>
      <c r="I416" s="9"/>
      <c r="J416" s="9"/>
    </row>
    <row r="417" spans="1:10" x14ac:dyDescent="0.2">
      <c r="A417" s="9"/>
      <c r="B417" s="12"/>
      <c r="C417" s="9"/>
      <c r="D417" s="12"/>
      <c r="E417" s="12"/>
      <c r="F417" s="12"/>
      <c r="G417" s="12"/>
      <c r="H417" s="12"/>
      <c r="I417" s="9"/>
      <c r="J417" s="9"/>
    </row>
    <row r="418" spans="1:10" x14ac:dyDescent="0.2">
      <c r="A418" s="9"/>
      <c r="B418" s="12"/>
      <c r="C418" s="9"/>
      <c r="D418" s="12"/>
      <c r="E418" s="12"/>
      <c r="F418" s="12"/>
      <c r="G418" s="12"/>
      <c r="H418" s="12"/>
      <c r="I418" s="9"/>
      <c r="J418" s="9"/>
    </row>
    <row r="419" spans="1:10" x14ac:dyDescent="0.2">
      <c r="A419" s="9"/>
      <c r="B419" s="12"/>
      <c r="C419" s="9"/>
      <c r="D419" s="12"/>
      <c r="E419" s="12"/>
      <c r="F419" s="12"/>
      <c r="G419" s="12"/>
      <c r="H419" s="12"/>
      <c r="I419" s="9"/>
      <c r="J419" s="9"/>
    </row>
    <row r="420" spans="1:10" x14ac:dyDescent="0.2">
      <c r="A420" s="9"/>
      <c r="B420" s="12"/>
      <c r="C420" s="9"/>
      <c r="D420" s="12"/>
      <c r="E420" s="12"/>
      <c r="F420" s="12"/>
      <c r="G420" s="12"/>
      <c r="H420" s="12"/>
      <c r="I420" s="9"/>
      <c r="J420" s="9"/>
    </row>
    <row r="421" spans="1:10" x14ac:dyDescent="0.2">
      <c r="A421" s="9"/>
      <c r="B421" s="12"/>
      <c r="C421" s="9"/>
      <c r="D421" s="12"/>
      <c r="E421" s="12"/>
      <c r="F421" s="12"/>
      <c r="G421" s="12"/>
      <c r="H421" s="12"/>
      <c r="I421" s="9"/>
      <c r="J421" s="9"/>
    </row>
    <row r="422" spans="1:10" x14ac:dyDescent="0.2">
      <c r="A422" s="9"/>
      <c r="B422" s="12"/>
      <c r="C422" s="9"/>
      <c r="D422" s="12"/>
      <c r="E422" s="12"/>
      <c r="F422" s="12"/>
      <c r="G422" s="12"/>
      <c r="H422" s="12"/>
      <c r="I422" s="9"/>
      <c r="J422" s="9"/>
    </row>
    <row r="423" spans="1:10" x14ac:dyDescent="0.2">
      <c r="A423" s="9"/>
      <c r="B423" s="12"/>
      <c r="C423" s="9"/>
      <c r="D423" s="12"/>
      <c r="E423" s="12"/>
      <c r="F423" s="12"/>
      <c r="G423" s="12"/>
      <c r="H423" s="12"/>
      <c r="I423" s="9"/>
      <c r="J423" s="9"/>
    </row>
    <row r="424" spans="1:10" x14ac:dyDescent="0.2">
      <c r="A424" s="9"/>
      <c r="B424" s="12"/>
      <c r="C424" s="9"/>
      <c r="D424" s="12"/>
      <c r="E424" s="12"/>
      <c r="F424" s="12"/>
      <c r="G424" s="12"/>
      <c r="H424" s="12"/>
      <c r="I424" s="9"/>
      <c r="J424" s="9"/>
    </row>
    <row r="425" spans="1:10" x14ac:dyDescent="0.2">
      <c r="A425" s="9"/>
      <c r="B425" s="12"/>
      <c r="C425" s="9"/>
      <c r="D425" s="12"/>
      <c r="E425" s="12"/>
      <c r="F425" s="12"/>
      <c r="G425" s="12"/>
      <c r="H425" s="12"/>
      <c r="I425" s="9"/>
      <c r="J425" s="9"/>
    </row>
    <row r="426" spans="1:10" x14ac:dyDescent="0.2">
      <c r="A426" s="9"/>
      <c r="B426" s="12"/>
      <c r="C426" s="9"/>
      <c r="D426" s="12"/>
      <c r="E426" s="12"/>
      <c r="F426" s="12"/>
      <c r="G426" s="12"/>
      <c r="H426" s="12"/>
      <c r="I426" s="9"/>
      <c r="J426" s="9"/>
    </row>
    <row r="427" spans="1:10" x14ac:dyDescent="0.2">
      <c r="A427" s="9"/>
      <c r="B427" s="12"/>
      <c r="C427" s="9"/>
      <c r="D427" s="12"/>
      <c r="E427" s="12"/>
      <c r="F427" s="12"/>
      <c r="G427" s="12"/>
      <c r="H427" s="12"/>
      <c r="I427" s="9"/>
      <c r="J427" s="9"/>
    </row>
    <row r="428" spans="1:10" x14ac:dyDescent="0.2">
      <c r="A428" s="9"/>
      <c r="B428" s="12"/>
      <c r="C428" s="9"/>
      <c r="D428" s="12"/>
      <c r="E428" s="12"/>
      <c r="F428" s="12"/>
      <c r="G428" s="12"/>
      <c r="H428" s="12"/>
      <c r="I428" s="9"/>
      <c r="J428" s="9"/>
    </row>
    <row r="429" spans="1:10" x14ac:dyDescent="0.2">
      <c r="A429" s="9"/>
      <c r="B429" s="12"/>
      <c r="C429" s="9"/>
      <c r="D429" s="12"/>
      <c r="E429" s="12"/>
      <c r="F429" s="12"/>
      <c r="G429" s="12"/>
      <c r="H429" s="12"/>
      <c r="I429" s="9"/>
      <c r="J429" s="9"/>
    </row>
    <row r="430" spans="1:10" x14ac:dyDescent="0.2">
      <c r="A430" s="9"/>
      <c r="B430" s="12"/>
      <c r="C430" s="9"/>
      <c r="D430" s="12"/>
      <c r="E430" s="12"/>
      <c r="F430" s="12"/>
      <c r="G430" s="12"/>
      <c r="H430" s="12"/>
      <c r="I430" s="9"/>
      <c r="J430" s="9"/>
    </row>
    <row r="431" spans="1:10" x14ac:dyDescent="0.2">
      <c r="A431" s="9"/>
      <c r="B431" s="12"/>
      <c r="C431" s="9"/>
      <c r="D431" s="12"/>
      <c r="E431" s="12"/>
      <c r="F431" s="12"/>
      <c r="G431" s="12"/>
      <c r="H431" s="12"/>
      <c r="I431" s="9"/>
      <c r="J431" s="9"/>
    </row>
    <row r="432" spans="1:10" x14ac:dyDescent="0.2">
      <c r="A432" s="9"/>
      <c r="B432" s="12"/>
      <c r="C432" s="9"/>
      <c r="D432" s="12"/>
      <c r="E432" s="12"/>
      <c r="F432" s="12"/>
      <c r="G432" s="12"/>
      <c r="H432" s="12"/>
      <c r="I432" s="9"/>
      <c r="J432" s="9"/>
    </row>
    <row r="433" spans="1:10" x14ac:dyDescent="0.2">
      <c r="A433" s="9"/>
      <c r="B433" s="12"/>
      <c r="C433" s="9"/>
      <c r="D433" s="12"/>
      <c r="E433" s="12"/>
      <c r="F433" s="12"/>
      <c r="G433" s="12"/>
      <c r="H433" s="12"/>
      <c r="I433" s="9"/>
      <c r="J433" s="9"/>
    </row>
    <row r="434" spans="1:10" x14ac:dyDescent="0.2">
      <c r="A434" s="9"/>
      <c r="B434" s="12"/>
      <c r="C434" s="9"/>
      <c r="D434" s="12"/>
      <c r="E434" s="12"/>
      <c r="F434" s="12"/>
      <c r="G434" s="12"/>
      <c r="H434" s="12"/>
      <c r="I434" s="9"/>
      <c r="J434" s="9"/>
    </row>
    <row r="435" spans="1:10" x14ac:dyDescent="0.2">
      <c r="A435" s="9"/>
      <c r="B435" s="12"/>
      <c r="C435" s="9"/>
      <c r="D435" s="12"/>
      <c r="E435" s="12"/>
      <c r="F435" s="12"/>
      <c r="G435" s="12"/>
      <c r="H435" s="12"/>
      <c r="I435" s="9"/>
      <c r="J435" s="9"/>
    </row>
    <row r="436" spans="1:10" x14ac:dyDescent="0.2">
      <c r="A436" s="9"/>
      <c r="B436" s="12"/>
      <c r="C436" s="9"/>
      <c r="D436" s="12"/>
      <c r="E436" s="12"/>
      <c r="F436" s="12"/>
      <c r="G436" s="12"/>
      <c r="H436" s="12"/>
      <c r="I436" s="9"/>
      <c r="J436" s="9"/>
    </row>
    <row r="437" spans="1:10" x14ac:dyDescent="0.2">
      <c r="A437" s="9"/>
      <c r="B437" s="12"/>
      <c r="C437" s="9"/>
      <c r="D437" s="12"/>
      <c r="E437" s="12"/>
      <c r="F437" s="12"/>
      <c r="G437" s="12"/>
      <c r="H437" s="12"/>
      <c r="I437" s="9"/>
      <c r="J437" s="9"/>
    </row>
    <row r="438" spans="1:10" x14ac:dyDescent="0.2">
      <c r="A438" s="9"/>
      <c r="B438" s="12"/>
      <c r="C438" s="9"/>
      <c r="D438" s="12"/>
      <c r="E438" s="12"/>
      <c r="F438" s="12"/>
      <c r="G438" s="12"/>
      <c r="H438" s="12"/>
      <c r="I438" s="9"/>
      <c r="J438" s="9"/>
    </row>
    <row r="439" spans="1:10" x14ac:dyDescent="0.2">
      <c r="A439" s="9"/>
      <c r="B439" s="12"/>
      <c r="C439" s="9"/>
      <c r="D439" s="12"/>
      <c r="E439" s="12"/>
      <c r="F439" s="12"/>
      <c r="G439" s="12"/>
      <c r="H439" s="12"/>
      <c r="I439" s="9"/>
      <c r="J439" s="9"/>
    </row>
    <row r="440" spans="1:10" x14ac:dyDescent="0.2">
      <c r="A440" s="9"/>
      <c r="B440" s="12"/>
      <c r="C440" s="9"/>
      <c r="D440" s="12"/>
      <c r="E440" s="12"/>
      <c r="F440" s="12"/>
      <c r="G440" s="12"/>
      <c r="H440" s="12"/>
      <c r="I440" s="9"/>
      <c r="J440" s="9"/>
    </row>
    <row r="441" spans="1:10" x14ac:dyDescent="0.2">
      <c r="A441" s="9"/>
      <c r="B441" s="12"/>
      <c r="C441" s="9"/>
      <c r="D441" s="12"/>
      <c r="E441" s="12"/>
      <c r="F441" s="12"/>
      <c r="G441" s="12"/>
      <c r="H441" s="12"/>
      <c r="I441" s="9"/>
      <c r="J441" s="9"/>
    </row>
    <row r="442" spans="1:10" x14ac:dyDescent="0.2">
      <c r="A442" s="9"/>
      <c r="B442" s="12"/>
      <c r="C442" s="9"/>
      <c r="D442" s="12"/>
      <c r="E442" s="12"/>
      <c r="F442" s="12"/>
      <c r="G442" s="12"/>
      <c r="H442" s="12"/>
      <c r="I442" s="9"/>
      <c r="J442" s="9"/>
    </row>
    <row r="443" spans="1:10" x14ac:dyDescent="0.2">
      <c r="A443" s="9"/>
      <c r="B443" s="12"/>
      <c r="C443" s="9"/>
      <c r="D443" s="12"/>
      <c r="E443" s="12"/>
      <c r="F443" s="12"/>
      <c r="G443" s="12"/>
      <c r="H443" s="12"/>
      <c r="I443" s="9"/>
      <c r="J443" s="9"/>
    </row>
    <row r="444" spans="1:10" x14ac:dyDescent="0.2">
      <c r="A444" s="9"/>
      <c r="B444" s="12"/>
      <c r="C444" s="9"/>
      <c r="D444" s="12"/>
      <c r="E444" s="12"/>
      <c r="F444" s="12"/>
      <c r="G444" s="12"/>
      <c r="H444" s="12"/>
      <c r="I444" s="9"/>
      <c r="J444" s="9"/>
    </row>
    <row r="445" spans="1:10" x14ac:dyDescent="0.2">
      <c r="A445" s="9"/>
      <c r="B445" s="12"/>
      <c r="C445" s="9"/>
      <c r="D445" s="12"/>
      <c r="E445" s="12"/>
      <c r="F445" s="12"/>
      <c r="G445" s="12"/>
      <c r="H445" s="12"/>
      <c r="I445" s="9"/>
      <c r="J445" s="9"/>
    </row>
    <row r="446" spans="1:10" x14ac:dyDescent="0.2">
      <c r="A446" s="9"/>
      <c r="B446" s="12"/>
      <c r="C446" s="9"/>
      <c r="D446" s="12"/>
      <c r="E446" s="12"/>
      <c r="F446" s="12"/>
      <c r="G446" s="12"/>
      <c r="H446" s="12"/>
      <c r="I446" s="9"/>
      <c r="J446" s="9"/>
    </row>
    <row r="447" spans="1:10" x14ac:dyDescent="0.2">
      <c r="A447" s="9"/>
      <c r="B447" s="12"/>
      <c r="C447" s="9"/>
      <c r="D447" s="12"/>
      <c r="E447" s="12"/>
      <c r="F447" s="12"/>
      <c r="G447" s="12"/>
      <c r="H447" s="12"/>
      <c r="I447" s="9"/>
      <c r="J447" s="9"/>
    </row>
    <row r="448" spans="1:10" x14ac:dyDescent="0.2">
      <c r="A448" s="9"/>
      <c r="B448" s="12"/>
      <c r="C448" s="9"/>
      <c r="D448" s="12"/>
      <c r="E448" s="12"/>
      <c r="F448" s="12"/>
      <c r="G448" s="12"/>
      <c r="H448" s="12"/>
      <c r="I448" s="9"/>
      <c r="J448" s="9"/>
    </row>
    <row r="449" spans="1:10" x14ac:dyDescent="0.2">
      <c r="A449" s="9"/>
      <c r="B449" s="12"/>
      <c r="C449" s="9"/>
      <c r="D449" s="12"/>
      <c r="E449" s="12"/>
      <c r="F449" s="12"/>
      <c r="G449" s="12"/>
      <c r="H449" s="12"/>
      <c r="I449" s="9"/>
      <c r="J449" s="9"/>
    </row>
    <row r="450" spans="1:10" x14ac:dyDescent="0.2">
      <c r="A450" s="9"/>
      <c r="B450" s="12"/>
      <c r="C450" s="9"/>
      <c r="D450" s="12"/>
      <c r="E450" s="12"/>
      <c r="F450" s="12"/>
      <c r="G450" s="12"/>
      <c r="H450" s="12"/>
      <c r="I450" s="9"/>
      <c r="J450" s="9"/>
    </row>
    <row r="451" spans="1:10" x14ac:dyDescent="0.2">
      <c r="A451" s="9"/>
      <c r="B451" s="12"/>
      <c r="C451" s="9"/>
      <c r="D451" s="12"/>
      <c r="E451" s="12"/>
      <c r="F451" s="12"/>
      <c r="G451" s="12"/>
      <c r="H451" s="12"/>
      <c r="I451" s="9"/>
      <c r="J451" s="9"/>
    </row>
    <row r="452" spans="1:10" x14ac:dyDescent="0.2">
      <c r="A452" s="9"/>
      <c r="B452" s="12"/>
      <c r="C452" s="9"/>
      <c r="D452" s="12"/>
      <c r="E452" s="12"/>
      <c r="F452" s="12"/>
      <c r="G452" s="12"/>
      <c r="H452" s="12"/>
      <c r="I452" s="9"/>
      <c r="J452" s="9"/>
    </row>
    <row r="453" spans="1:10" x14ac:dyDescent="0.2">
      <c r="A453" s="9"/>
      <c r="B453" s="12"/>
      <c r="C453" s="9"/>
      <c r="D453" s="12"/>
      <c r="E453" s="12"/>
      <c r="F453" s="12"/>
      <c r="G453" s="12"/>
      <c r="H453" s="12"/>
      <c r="I453" s="9"/>
      <c r="J453" s="9"/>
    </row>
    <row r="454" spans="1:10" x14ac:dyDescent="0.2">
      <c r="A454" s="9"/>
      <c r="B454" s="12"/>
      <c r="C454" s="9"/>
      <c r="D454" s="12"/>
      <c r="E454" s="12"/>
      <c r="F454" s="12"/>
      <c r="G454" s="12"/>
      <c r="H454" s="12"/>
      <c r="I454" s="9"/>
      <c r="J454" s="9"/>
    </row>
    <row r="455" spans="1:10" x14ac:dyDescent="0.2">
      <c r="A455" s="9"/>
      <c r="B455" s="12"/>
      <c r="C455" s="9"/>
      <c r="D455" s="12"/>
      <c r="E455" s="12"/>
      <c r="F455" s="12"/>
      <c r="G455" s="12"/>
      <c r="H455" s="12"/>
      <c r="I455" s="9"/>
      <c r="J455" s="9"/>
    </row>
    <row r="456" spans="1:10" x14ac:dyDescent="0.2">
      <c r="A456" s="9"/>
      <c r="B456" s="12"/>
      <c r="C456" s="9"/>
      <c r="D456" s="12"/>
      <c r="E456" s="12"/>
      <c r="F456" s="12"/>
      <c r="G456" s="12"/>
      <c r="H456" s="12"/>
      <c r="I456" s="9"/>
      <c r="J456" s="9"/>
    </row>
    <row r="457" spans="1:10" x14ac:dyDescent="0.2">
      <c r="A457" s="9"/>
      <c r="B457" s="12"/>
      <c r="C457" s="9"/>
      <c r="D457" s="12"/>
      <c r="E457" s="12"/>
      <c r="F457" s="12"/>
      <c r="G457" s="12"/>
      <c r="H457" s="12"/>
      <c r="I457" s="9"/>
      <c r="J457" s="9"/>
    </row>
    <row r="458" spans="1:10" x14ac:dyDescent="0.2">
      <c r="A458" s="9"/>
      <c r="B458" s="12"/>
      <c r="C458" s="9"/>
      <c r="D458" s="12"/>
      <c r="E458" s="12"/>
      <c r="F458" s="12"/>
      <c r="G458" s="12"/>
      <c r="H458" s="12"/>
      <c r="I458" s="9"/>
      <c r="J458" s="9"/>
    </row>
    <row r="459" spans="1:10" x14ac:dyDescent="0.2">
      <c r="A459" s="9"/>
      <c r="B459" s="12"/>
      <c r="C459" s="9"/>
      <c r="D459" s="12"/>
      <c r="E459" s="12"/>
      <c r="F459" s="12"/>
      <c r="G459" s="12"/>
      <c r="H459" s="12"/>
      <c r="I459" s="9"/>
      <c r="J459" s="9"/>
    </row>
    <row r="460" spans="1:10" x14ac:dyDescent="0.2">
      <c r="A460" s="9"/>
      <c r="B460" s="12"/>
      <c r="C460" s="9"/>
      <c r="D460" s="12"/>
      <c r="E460" s="12"/>
      <c r="F460" s="12"/>
      <c r="G460" s="12"/>
      <c r="H460" s="12"/>
      <c r="I460" s="9"/>
      <c r="J460" s="9"/>
    </row>
    <row r="461" spans="1:10" x14ac:dyDescent="0.2">
      <c r="A461" s="9"/>
      <c r="B461" s="12"/>
      <c r="C461" s="9"/>
      <c r="D461" s="12"/>
      <c r="E461" s="12"/>
      <c r="F461" s="12"/>
      <c r="G461" s="12"/>
      <c r="H461" s="12"/>
      <c r="I461" s="9"/>
      <c r="J461" s="9"/>
    </row>
    <row r="462" spans="1:10" x14ac:dyDescent="0.2">
      <c r="A462" s="9"/>
      <c r="B462" s="12"/>
      <c r="C462" s="9"/>
      <c r="D462" s="12"/>
      <c r="E462" s="12"/>
      <c r="F462" s="12"/>
      <c r="G462" s="12"/>
      <c r="H462" s="12"/>
      <c r="I462" s="9"/>
      <c r="J462" s="9"/>
    </row>
    <row r="463" spans="1:10" x14ac:dyDescent="0.2">
      <c r="A463" s="9"/>
      <c r="B463" s="12"/>
      <c r="C463" s="9"/>
      <c r="D463" s="12"/>
      <c r="E463" s="12"/>
      <c r="F463" s="12"/>
      <c r="G463" s="12"/>
      <c r="H463" s="12"/>
      <c r="I463" s="9"/>
      <c r="J463" s="9"/>
    </row>
    <row r="464" spans="1:10" x14ac:dyDescent="0.2">
      <c r="A464" s="9"/>
      <c r="B464" s="12"/>
      <c r="C464" s="9"/>
      <c r="D464" s="12"/>
      <c r="E464" s="12"/>
      <c r="F464" s="12"/>
      <c r="G464" s="12"/>
      <c r="H464" s="12"/>
      <c r="I464" s="9"/>
      <c r="J464" s="9"/>
    </row>
    <row r="465" spans="1:10" x14ac:dyDescent="0.2">
      <c r="A465" s="9"/>
      <c r="B465" s="12"/>
      <c r="C465" s="9"/>
      <c r="D465" s="12"/>
      <c r="E465" s="12"/>
      <c r="F465" s="12"/>
      <c r="G465" s="12"/>
      <c r="H465" s="12"/>
      <c r="I465" s="9"/>
      <c r="J465" s="9"/>
    </row>
    <row r="466" spans="1:10" x14ac:dyDescent="0.2">
      <c r="A466" s="9"/>
      <c r="B466" s="12"/>
      <c r="C466" s="9"/>
      <c r="D466" s="12"/>
      <c r="E466" s="12"/>
      <c r="F466" s="12"/>
      <c r="G466" s="12"/>
      <c r="H466" s="12"/>
      <c r="I466" s="9"/>
      <c r="J466" s="9"/>
    </row>
    <row r="467" spans="1:10" x14ac:dyDescent="0.2">
      <c r="A467" s="9"/>
      <c r="B467" s="12"/>
      <c r="C467" s="9"/>
      <c r="D467" s="12"/>
      <c r="E467" s="12"/>
      <c r="F467" s="12"/>
      <c r="G467" s="12"/>
      <c r="H467" s="12"/>
      <c r="I467" s="9"/>
      <c r="J467" s="9"/>
    </row>
    <row r="468" spans="1:10" x14ac:dyDescent="0.2">
      <c r="A468" s="9"/>
      <c r="B468" s="12"/>
      <c r="C468" s="9"/>
      <c r="D468" s="12"/>
      <c r="E468" s="12"/>
      <c r="F468" s="12"/>
      <c r="G468" s="12"/>
      <c r="H468" s="12"/>
      <c r="I468" s="9"/>
      <c r="J468" s="9"/>
    </row>
    <row r="469" spans="1:10" x14ac:dyDescent="0.2">
      <c r="A469" s="9"/>
      <c r="B469" s="12"/>
      <c r="C469" s="9"/>
      <c r="D469" s="12"/>
      <c r="E469" s="12"/>
      <c r="F469" s="12"/>
      <c r="G469" s="12"/>
      <c r="H469" s="12"/>
      <c r="I469" s="9"/>
      <c r="J469" s="9"/>
    </row>
    <row r="470" spans="1:10" x14ac:dyDescent="0.2">
      <c r="A470" s="9"/>
      <c r="B470" s="12"/>
      <c r="C470" s="9"/>
      <c r="D470" s="12"/>
      <c r="E470" s="12"/>
      <c r="F470" s="12"/>
      <c r="G470" s="12"/>
      <c r="H470" s="12"/>
      <c r="I470" s="9"/>
      <c r="J470" s="9"/>
    </row>
    <row r="471" spans="1:10" x14ac:dyDescent="0.2">
      <c r="A471" s="9"/>
      <c r="B471" s="12"/>
      <c r="C471" s="9"/>
      <c r="D471" s="12"/>
      <c r="E471" s="12"/>
      <c r="F471" s="12"/>
      <c r="G471" s="12"/>
      <c r="H471" s="12"/>
      <c r="I471" s="9"/>
      <c r="J471" s="9"/>
    </row>
    <row r="472" spans="1:10" x14ac:dyDescent="0.2">
      <c r="A472" s="9"/>
      <c r="B472" s="12"/>
      <c r="C472" s="9"/>
      <c r="D472" s="12"/>
      <c r="E472" s="12"/>
      <c r="F472" s="12"/>
      <c r="G472" s="12"/>
      <c r="H472" s="12"/>
      <c r="I472" s="9"/>
      <c r="J472" s="9"/>
    </row>
    <row r="473" spans="1:10" x14ac:dyDescent="0.2">
      <c r="A473" s="9"/>
      <c r="B473" s="12"/>
      <c r="C473" s="9"/>
      <c r="D473" s="12"/>
      <c r="E473" s="12"/>
      <c r="F473" s="12"/>
      <c r="G473" s="12"/>
      <c r="H473" s="12"/>
      <c r="I473" s="9"/>
      <c r="J473" s="9"/>
    </row>
    <row r="474" spans="1:10" x14ac:dyDescent="0.2">
      <c r="A474" s="9"/>
      <c r="B474" s="12"/>
      <c r="C474" s="9"/>
      <c r="D474" s="12"/>
      <c r="E474" s="12"/>
      <c r="F474" s="12"/>
      <c r="G474" s="12"/>
      <c r="H474" s="12"/>
      <c r="I474" s="9"/>
      <c r="J474" s="9"/>
    </row>
    <row r="475" spans="1:10" x14ac:dyDescent="0.2">
      <c r="A475" s="9"/>
      <c r="B475" s="12"/>
      <c r="C475" s="9"/>
      <c r="D475" s="12"/>
      <c r="E475" s="12"/>
      <c r="F475" s="12"/>
      <c r="G475" s="12"/>
      <c r="H475" s="12"/>
      <c r="I475" s="9"/>
      <c r="J475" s="9"/>
    </row>
    <row r="476" spans="1:10" x14ac:dyDescent="0.2">
      <c r="A476" s="9"/>
      <c r="B476" s="12"/>
      <c r="C476" s="9"/>
      <c r="D476" s="12"/>
      <c r="E476" s="12"/>
      <c r="F476" s="12"/>
      <c r="G476" s="12"/>
      <c r="H476" s="12"/>
      <c r="I476" s="9"/>
      <c r="J476" s="9"/>
    </row>
    <row r="477" spans="1:10" x14ac:dyDescent="0.2">
      <c r="A477" s="9"/>
      <c r="B477" s="12"/>
      <c r="C477" s="9"/>
      <c r="D477" s="12"/>
      <c r="E477" s="12"/>
      <c r="F477" s="12"/>
      <c r="G477" s="12"/>
      <c r="H477" s="12"/>
      <c r="I477" s="9"/>
      <c r="J477" s="9"/>
    </row>
    <row r="478" spans="1:10" x14ac:dyDescent="0.2">
      <c r="A478" s="9"/>
      <c r="B478" s="12"/>
      <c r="C478" s="9"/>
      <c r="D478" s="12"/>
      <c r="E478" s="12"/>
      <c r="F478" s="12"/>
      <c r="G478" s="12"/>
      <c r="H478" s="12"/>
      <c r="I478" s="9"/>
      <c r="J478" s="9"/>
    </row>
    <row r="479" spans="1:10" x14ac:dyDescent="0.2">
      <c r="A479" s="9"/>
      <c r="B479" s="12"/>
      <c r="C479" s="9"/>
      <c r="D479" s="12"/>
      <c r="E479" s="12"/>
      <c r="F479" s="12"/>
      <c r="G479" s="12"/>
      <c r="H479" s="12"/>
      <c r="I479" s="9"/>
      <c r="J479" s="9"/>
    </row>
    <row r="480" spans="1:10" x14ac:dyDescent="0.2">
      <c r="A480" s="9"/>
      <c r="B480" s="12"/>
      <c r="C480" s="9"/>
      <c r="D480" s="12"/>
      <c r="E480" s="12"/>
      <c r="F480" s="12"/>
      <c r="G480" s="12"/>
      <c r="H480" s="12"/>
      <c r="I480" s="9"/>
      <c r="J480" s="9"/>
    </row>
    <row r="481" spans="1:10" x14ac:dyDescent="0.2">
      <c r="A481" s="9"/>
      <c r="B481" s="12"/>
      <c r="C481" s="9"/>
      <c r="D481" s="12"/>
      <c r="E481" s="12"/>
      <c r="F481" s="12"/>
      <c r="G481" s="12"/>
      <c r="H481" s="12"/>
      <c r="I481" s="9"/>
      <c r="J481" s="9"/>
    </row>
    <row r="482" spans="1:10" x14ac:dyDescent="0.2">
      <c r="A482" s="9"/>
      <c r="B482" s="12"/>
      <c r="C482" s="9"/>
      <c r="D482" s="12"/>
      <c r="E482" s="12"/>
      <c r="F482" s="12"/>
      <c r="G482" s="12"/>
      <c r="H482" s="12"/>
      <c r="I482" s="9"/>
      <c r="J482" s="9"/>
    </row>
    <row r="483" spans="1:10" x14ac:dyDescent="0.2">
      <c r="A483" s="9"/>
      <c r="B483" s="12"/>
      <c r="C483" s="9"/>
      <c r="D483" s="12"/>
      <c r="E483" s="12"/>
      <c r="F483" s="12"/>
      <c r="G483" s="12"/>
      <c r="H483" s="12"/>
      <c r="I483" s="9"/>
      <c r="J483" s="9"/>
    </row>
    <row r="484" spans="1:10" x14ac:dyDescent="0.2">
      <c r="A484" s="9"/>
      <c r="B484" s="12"/>
      <c r="C484" s="9"/>
      <c r="D484" s="12"/>
      <c r="E484" s="12"/>
      <c r="F484" s="12"/>
      <c r="G484" s="12"/>
      <c r="H484" s="12"/>
      <c r="I484" s="9"/>
      <c r="J484" s="9"/>
    </row>
    <row r="485" spans="1:10" x14ac:dyDescent="0.2">
      <c r="A485" s="9"/>
      <c r="B485" s="12"/>
      <c r="C485" s="9"/>
      <c r="D485" s="12"/>
      <c r="E485" s="12"/>
      <c r="F485" s="12"/>
      <c r="G485" s="12"/>
      <c r="H485" s="12"/>
      <c r="I485" s="9"/>
      <c r="J485" s="9"/>
    </row>
    <row r="486" spans="1:10" x14ac:dyDescent="0.2">
      <c r="A486" s="9"/>
      <c r="B486" s="12"/>
      <c r="C486" s="9"/>
      <c r="D486" s="12"/>
      <c r="E486" s="12"/>
      <c r="F486" s="12"/>
      <c r="G486" s="12"/>
      <c r="H486" s="12"/>
      <c r="I486" s="9"/>
      <c r="J486" s="9"/>
    </row>
    <row r="487" spans="1:10" x14ac:dyDescent="0.2">
      <c r="A487" s="9"/>
      <c r="B487" s="12"/>
      <c r="C487" s="9"/>
      <c r="D487" s="12"/>
      <c r="E487" s="12"/>
      <c r="F487" s="12"/>
      <c r="G487" s="12"/>
      <c r="H487" s="12"/>
      <c r="I487" s="9"/>
      <c r="J487" s="9"/>
    </row>
    <row r="488" spans="1:10" x14ac:dyDescent="0.2">
      <c r="A488" s="9"/>
      <c r="B488" s="12"/>
      <c r="C488" s="9"/>
      <c r="D488" s="12"/>
      <c r="E488" s="12"/>
      <c r="F488" s="12"/>
      <c r="G488" s="12"/>
      <c r="H488" s="12"/>
      <c r="I488" s="9"/>
      <c r="J488" s="9"/>
    </row>
    <row r="489" spans="1:10" x14ac:dyDescent="0.2">
      <c r="A489" s="9"/>
      <c r="B489" s="12"/>
      <c r="C489" s="9"/>
      <c r="D489" s="12"/>
      <c r="E489" s="12"/>
      <c r="F489" s="12"/>
      <c r="G489" s="12"/>
      <c r="H489" s="12"/>
      <c r="I489" s="9"/>
      <c r="J489" s="9"/>
    </row>
    <row r="490" spans="1:10" x14ac:dyDescent="0.2">
      <c r="A490" s="9"/>
      <c r="B490" s="12"/>
      <c r="C490" s="9"/>
      <c r="D490" s="12"/>
      <c r="E490" s="12"/>
      <c r="F490" s="12"/>
      <c r="G490" s="12"/>
      <c r="H490" s="12"/>
      <c r="I490" s="9"/>
      <c r="J490" s="9"/>
    </row>
    <row r="491" spans="1:10" x14ac:dyDescent="0.2">
      <c r="A491" s="9"/>
      <c r="B491" s="12"/>
      <c r="C491" s="9"/>
      <c r="D491" s="12"/>
      <c r="E491" s="12"/>
      <c r="F491" s="12"/>
      <c r="G491" s="12"/>
      <c r="H491" s="12"/>
      <c r="I491" s="9"/>
      <c r="J491" s="9"/>
    </row>
    <row r="492" spans="1:10" x14ac:dyDescent="0.2">
      <c r="A492" s="9"/>
      <c r="B492" s="12"/>
      <c r="C492" s="9"/>
      <c r="D492" s="12"/>
      <c r="E492" s="12"/>
      <c r="F492" s="12"/>
      <c r="G492" s="12"/>
      <c r="H492" s="12"/>
      <c r="I492" s="9"/>
      <c r="J492" s="9"/>
    </row>
    <row r="493" spans="1:10" x14ac:dyDescent="0.2">
      <c r="A493" s="9"/>
      <c r="B493" s="12"/>
      <c r="C493" s="9"/>
      <c r="D493" s="12"/>
      <c r="E493" s="12"/>
      <c r="F493" s="12"/>
      <c r="G493" s="12"/>
      <c r="H493" s="12"/>
      <c r="I493" s="9"/>
      <c r="J493" s="9"/>
    </row>
    <row r="494" spans="1:10" x14ac:dyDescent="0.2">
      <c r="A494" s="9"/>
      <c r="B494" s="12"/>
      <c r="C494" s="9"/>
      <c r="D494" s="12"/>
      <c r="E494" s="12"/>
      <c r="F494" s="12"/>
      <c r="G494" s="12"/>
      <c r="H494" s="12"/>
      <c r="I494" s="9"/>
      <c r="J494" s="9"/>
    </row>
    <row r="495" spans="1:10" x14ac:dyDescent="0.2">
      <c r="A495" s="9"/>
      <c r="B495" s="12"/>
      <c r="C495" s="9"/>
      <c r="D495" s="12"/>
      <c r="E495" s="12"/>
      <c r="F495" s="12"/>
      <c r="G495" s="12"/>
      <c r="H495" s="12"/>
      <c r="I495" s="9"/>
      <c r="J495" s="9"/>
    </row>
    <row r="496" spans="1:10" x14ac:dyDescent="0.2">
      <c r="A496" s="9"/>
      <c r="B496" s="12"/>
      <c r="C496" s="9"/>
      <c r="D496" s="12"/>
      <c r="E496" s="12"/>
      <c r="F496" s="12"/>
      <c r="G496" s="12"/>
      <c r="H496" s="12"/>
      <c r="I496" s="9"/>
      <c r="J496" s="9"/>
    </row>
    <row r="497" spans="1:10" x14ac:dyDescent="0.2">
      <c r="A497" s="9"/>
      <c r="B497" s="12"/>
      <c r="C497" s="9"/>
      <c r="D497" s="12"/>
      <c r="E497" s="12"/>
      <c r="F497" s="12"/>
      <c r="G497" s="12"/>
      <c r="H497" s="12"/>
      <c r="I497" s="9"/>
      <c r="J497" s="9"/>
    </row>
    <row r="498" spans="1:10" x14ac:dyDescent="0.2">
      <c r="A498" s="9"/>
      <c r="B498" s="12"/>
      <c r="C498" s="9"/>
      <c r="D498" s="12"/>
      <c r="E498" s="12"/>
      <c r="F498" s="12"/>
      <c r="G498" s="12"/>
      <c r="H498" s="12"/>
      <c r="I498" s="9"/>
      <c r="J498" s="9"/>
    </row>
    <row r="499" spans="1:10" x14ac:dyDescent="0.2">
      <c r="A499" s="9"/>
      <c r="B499" s="12"/>
      <c r="C499" s="9"/>
      <c r="D499" s="12"/>
      <c r="E499" s="12"/>
      <c r="F499" s="12"/>
      <c r="G499" s="12"/>
      <c r="H499" s="12"/>
      <c r="I499" s="9"/>
      <c r="J499" s="9"/>
    </row>
    <row r="500" spans="1:10" x14ac:dyDescent="0.2">
      <c r="A500" s="9"/>
      <c r="B500" s="12"/>
      <c r="C500" s="9"/>
      <c r="D500" s="12"/>
      <c r="E500" s="12"/>
      <c r="F500" s="12"/>
      <c r="G500" s="12"/>
      <c r="H500" s="12"/>
      <c r="I500" s="9"/>
      <c r="J500" s="9"/>
    </row>
    <row r="501" spans="1:10" x14ac:dyDescent="0.2">
      <c r="A501" s="9"/>
      <c r="B501" s="12"/>
      <c r="C501" s="9"/>
      <c r="D501" s="12"/>
      <c r="E501" s="12"/>
      <c r="F501" s="12"/>
      <c r="G501" s="12"/>
      <c r="H501" s="12"/>
      <c r="I501" s="9"/>
      <c r="J501" s="9"/>
    </row>
    <row r="502" spans="1:10" x14ac:dyDescent="0.2">
      <c r="A502" s="9"/>
      <c r="B502" s="12"/>
      <c r="C502" s="9"/>
      <c r="D502" s="12"/>
      <c r="E502" s="12"/>
      <c r="F502" s="12"/>
      <c r="G502" s="12"/>
      <c r="H502" s="12"/>
      <c r="I502" s="9"/>
      <c r="J502" s="9"/>
    </row>
    <row r="503" spans="1:10" x14ac:dyDescent="0.2">
      <c r="A503" s="9"/>
      <c r="B503" s="12"/>
      <c r="C503" s="9"/>
      <c r="D503" s="12"/>
      <c r="E503" s="12"/>
      <c r="F503" s="12"/>
      <c r="G503" s="12"/>
      <c r="H503" s="12"/>
      <c r="I503" s="9"/>
      <c r="J503" s="9"/>
    </row>
    <row r="504" spans="1:10" x14ac:dyDescent="0.2">
      <c r="A504" s="9"/>
      <c r="B504" s="12"/>
      <c r="C504" s="9"/>
      <c r="D504" s="12"/>
      <c r="E504" s="12"/>
      <c r="F504" s="12"/>
      <c r="G504" s="12"/>
      <c r="H504" s="12"/>
      <c r="I504" s="9"/>
      <c r="J504" s="9"/>
    </row>
    <row r="505" spans="1:10" x14ac:dyDescent="0.2">
      <c r="A505" s="9"/>
      <c r="B505" s="12"/>
      <c r="C505" s="9"/>
      <c r="D505" s="12"/>
      <c r="E505" s="12"/>
      <c r="F505" s="12"/>
      <c r="G505" s="12"/>
      <c r="H505" s="12"/>
      <c r="I505" s="9"/>
      <c r="J505" s="9"/>
    </row>
    <row r="506" spans="1:10" x14ac:dyDescent="0.2">
      <c r="A506" s="9"/>
      <c r="B506" s="12"/>
      <c r="C506" s="9"/>
      <c r="D506" s="12"/>
      <c r="E506" s="12"/>
      <c r="F506" s="12"/>
      <c r="G506" s="12"/>
      <c r="H506" s="12"/>
      <c r="I506" s="9"/>
      <c r="J506" s="9"/>
    </row>
    <row r="507" spans="1:10" x14ac:dyDescent="0.2">
      <c r="A507" s="9"/>
      <c r="B507" s="12"/>
      <c r="C507" s="9"/>
      <c r="D507" s="12"/>
      <c r="E507" s="12"/>
      <c r="F507" s="12"/>
      <c r="G507" s="12"/>
      <c r="H507" s="12"/>
      <c r="I507" s="9"/>
      <c r="J507" s="9"/>
    </row>
    <row r="508" spans="1:10" x14ac:dyDescent="0.2">
      <c r="A508" s="9"/>
      <c r="B508" s="12"/>
      <c r="C508" s="9"/>
      <c r="D508" s="12"/>
      <c r="E508" s="12"/>
      <c r="F508" s="12"/>
      <c r="G508" s="12"/>
      <c r="H508" s="12"/>
      <c r="I508" s="9"/>
      <c r="J508" s="9"/>
    </row>
    <row r="509" spans="1:10" x14ac:dyDescent="0.2">
      <c r="A509" s="9"/>
      <c r="B509" s="12"/>
      <c r="C509" s="9"/>
      <c r="D509" s="12"/>
      <c r="E509" s="12"/>
      <c r="F509" s="12"/>
      <c r="G509" s="12"/>
      <c r="H509" s="12"/>
      <c r="I509" s="9"/>
      <c r="J509" s="9"/>
    </row>
    <row r="510" spans="1:10" x14ac:dyDescent="0.2">
      <c r="A510" s="9"/>
      <c r="B510" s="12"/>
      <c r="C510" s="9"/>
      <c r="D510" s="12"/>
      <c r="E510" s="12"/>
      <c r="F510" s="12"/>
      <c r="G510" s="12"/>
      <c r="H510" s="12"/>
      <c r="I510" s="9"/>
      <c r="J510" s="9"/>
    </row>
    <row r="511" spans="1:10" x14ac:dyDescent="0.2">
      <c r="A511" s="9"/>
      <c r="B511" s="12"/>
      <c r="C511" s="9"/>
      <c r="D511" s="12"/>
      <c r="E511" s="12"/>
      <c r="F511" s="12"/>
      <c r="G511" s="12"/>
      <c r="H511" s="12"/>
      <c r="I511" s="9"/>
      <c r="J511" s="9"/>
    </row>
    <row r="512" spans="1:10" x14ac:dyDescent="0.2">
      <c r="A512" s="9"/>
      <c r="B512" s="12"/>
      <c r="C512" s="9"/>
      <c r="D512" s="12"/>
      <c r="E512" s="12"/>
      <c r="F512" s="12"/>
      <c r="G512" s="12"/>
      <c r="H512" s="12"/>
      <c r="I512" s="9"/>
      <c r="J512" s="9"/>
    </row>
    <row r="513" spans="1:10" x14ac:dyDescent="0.2">
      <c r="A513" s="9"/>
      <c r="B513" s="12"/>
      <c r="C513" s="9"/>
      <c r="D513" s="12"/>
      <c r="E513" s="12"/>
      <c r="F513" s="12"/>
      <c r="G513" s="12"/>
      <c r="H513" s="12"/>
      <c r="I513" s="9"/>
      <c r="J513" s="9"/>
    </row>
    <row r="514" spans="1:10" x14ac:dyDescent="0.2">
      <c r="A514" s="9"/>
      <c r="B514" s="12"/>
      <c r="C514" s="9"/>
      <c r="D514" s="12"/>
      <c r="E514" s="12"/>
      <c r="F514" s="12"/>
      <c r="G514" s="12"/>
      <c r="H514" s="12"/>
      <c r="I514" s="9"/>
      <c r="J514" s="9"/>
    </row>
    <row r="515" spans="1:10" x14ac:dyDescent="0.2">
      <c r="A515" s="9"/>
      <c r="B515" s="12"/>
      <c r="C515" s="9"/>
      <c r="D515" s="12"/>
      <c r="E515" s="12"/>
      <c r="F515" s="12"/>
      <c r="G515" s="12"/>
      <c r="H515" s="12"/>
      <c r="I515" s="9"/>
      <c r="J515" s="9"/>
    </row>
    <row r="516" spans="1:10" x14ac:dyDescent="0.2">
      <c r="A516" s="9"/>
      <c r="B516" s="12"/>
      <c r="C516" s="9"/>
      <c r="D516" s="12"/>
      <c r="E516" s="12"/>
      <c r="F516" s="12"/>
      <c r="G516" s="12"/>
      <c r="H516" s="12"/>
      <c r="I516" s="9"/>
      <c r="J516" s="9"/>
    </row>
    <row r="517" spans="1:10" x14ac:dyDescent="0.2">
      <c r="A517" s="9"/>
      <c r="B517" s="12"/>
      <c r="C517" s="9"/>
      <c r="D517" s="12"/>
      <c r="E517" s="12"/>
      <c r="F517" s="12"/>
      <c r="G517" s="12"/>
      <c r="H517" s="12"/>
      <c r="I517" s="9"/>
      <c r="J517" s="9"/>
    </row>
    <row r="518" spans="1:10" x14ac:dyDescent="0.2">
      <c r="A518" s="9"/>
      <c r="B518" s="12"/>
      <c r="C518" s="9"/>
      <c r="D518" s="12"/>
      <c r="E518" s="12"/>
      <c r="F518" s="12"/>
      <c r="G518" s="12"/>
      <c r="H518" s="12"/>
      <c r="I518" s="9"/>
      <c r="J518" s="9"/>
    </row>
    <row r="519" spans="1:10" x14ac:dyDescent="0.2">
      <c r="A519" s="9"/>
      <c r="B519" s="12"/>
      <c r="C519" s="9"/>
      <c r="D519" s="12"/>
      <c r="E519" s="12"/>
      <c r="F519" s="12"/>
      <c r="G519" s="12"/>
      <c r="H519" s="12"/>
      <c r="I519" s="9"/>
      <c r="J519" s="9"/>
    </row>
    <row r="520" spans="1:10" x14ac:dyDescent="0.2">
      <c r="A520" s="9"/>
      <c r="B520" s="12"/>
      <c r="C520" s="9"/>
      <c r="D520" s="12"/>
      <c r="E520" s="12"/>
      <c r="F520" s="12"/>
      <c r="G520" s="12"/>
      <c r="H520" s="12"/>
      <c r="I520" s="9"/>
      <c r="J520" s="9"/>
    </row>
    <row r="521" spans="1:10" x14ac:dyDescent="0.2">
      <c r="A521" s="9"/>
      <c r="B521" s="12"/>
      <c r="C521" s="9"/>
      <c r="D521" s="12"/>
      <c r="E521" s="12"/>
      <c r="F521" s="12"/>
      <c r="G521" s="12"/>
      <c r="H521" s="12"/>
      <c r="I521" s="9"/>
      <c r="J521" s="9"/>
    </row>
    <row r="522" spans="1:10" x14ac:dyDescent="0.2">
      <c r="A522" s="9"/>
      <c r="B522" s="12"/>
      <c r="C522" s="9"/>
      <c r="D522" s="12"/>
      <c r="E522" s="12"/>
      <c r="F522" s="12"/>
      <c r="G522" s="12"/>
      <c r="H522" s="12"/>
      <c r="I522" s="9"/>
      <c r="J522" s="9"/>
    </row>
    <row r="523" spans="1:10" x14ac:dyDescent="0.2">
      <c r="A523" s="9"/>
      <c r="B523" s="12"/>
      <c r="C523" s="9"/>
      <c r="D523" s="12"/>
      <c r="E523" s="12"/>
      <c r="F523" s="12"/>
      <c r="G523" s="12"/>
      <c r="H523" s="12"/>
      <c r="I523" s="9"/>
      <c r="J523" s="9"/>
    </row>
    <row r="524" spans="1:10" x14ac:dyDescent="0.2">
      <c r="A524" s="9"/>
      <c r="B524" s="12"/>
      <c r="C524" s="9"/>
      <c r="D524" s="12"/>
      <c r="E524" s="12"/>
      <c r="F524" s="12"/>
      <c r="G524" s="12"/>
      <c r="H524" s="12"/>
      <c r="I524" s="9"/>
      <c r="J524" s="9"/>
    </row>
    <row r="525" spans="1:10" x14ac:dyDescent="0.2">
      <c r="A525" s="9"/>
      <c r="B525" s="12"/>
      <c r="C525" s="9"/>
      <c r="D525" s="12"/>
      <c r="E525" s="12"/>
      <c r="F525" s="12"/>
      <c r="G525" s="12"/>
      <c r="H525" s="12"/>
      <c r="I525" s="9"/>
      <c r="J525" s="9"/>
    </row>
    <row r="526" spans="1:10" x14ac:dyDescent="0.2">
      <c r="A526" s="9"/>
      <c r="B526" s="12"/>
      <c r="C526" s="9"/>
      <c r="D526" s="12"/>
      <c r="E526" s="12"/>
      <c r="F526" s="12"/>
      <c r="G526" s="12"/>
      <c r="H526" s="12"/>
      <c r="I526" s="9"/>
      <c r="J526" s="9"/>
    </row>
    <row r="527" spans="1:10" x14ac:dyDescent="0.2">
      <c r="A527" s="9"/>
      <c r="B527" s="12"/>
      <c r="C527" s="9"/>
      <c r="D527" s="12"/>
      <c r="E527" s="12"/>
      <c r="F527" s="12"/>
      <c r="G527" s="12"/>
      <c r="H527" s="12"/>
      <c r="I527" s="9"/>
      <c r="J527" s="9"/>
    </row>
    <row r="528" spans="1:10" x14ac:dyDescent="0.2">
      <c r="A528" s="9"/>
      <c r="B528" s="12"/>
      <c r="C528" s="9"/>
      <c r="D528" s="12"/>
      <c r="E528" s="12"/>
      <c r="F528" s="12"/>
      <c r="G528" s="12"/>
      <c r="H528" s="12"/>
      <c r="I528" s="9"/>
      <c r="J528" s="9"/>
    </row>
    <row r="529" spans="1:10" x14ac:dyDescent="0.2">
      <c r="A529" s="9"/>
      <c r="B529" s="12"/>
      <c r="C529" s="9"/>
      <c r="D529" s="12"/>
      <c r="E529" s="12"/>
      <c r="F529" s="12"/>
      <c r="G529" s="12"/>
      <c r="H529" s="12"/>
      <c r="I529" s="9"/>
      <c r="J529" s="9"/>
    </row>
    <row r="530" spans="1:10" x14ac:dyDescent="0.2">
      <c r="A530" s="9"/>
      <c r="B530" s="12"/>
      <c r="C530" s="9"/>
      <c r="D530" s="12"/>
      <c r="E530" s="12"/>
      <c r="F530" s="12"/>
      <c r="G530" s="12"/>
      <c r="H530" s="12"/>
      <c r="I530" s="9"/>
      <c r="J530" s="9"/>
    </row>
    <row r="531" spans="1:10" x14ac:dyDescent="0.2">
      <c r="A531" s="9"/>
      <c r="B531" s="12"/>
      <c r="C531" s="9"/>
      <c r="D531" s="12"/>
      <c r="E531" s="12"/>
      <c r="F531" s="12"/>
      <c r="G531" s="12"/>
      <c r="H531" s="12"/>
      <c r="I531" s="9"/>
      <c r="J531" s="9"/>
    </row>
    <row r="532" spans="1:10" x14ac:dyDescent="0.2">
      <c r="A532" s="9"/>
      <c r="B532" s="12"/>
      <c r="C532" s="9"/>
      <c r="D532" s="12"/>
      <c r="E532" s="12"/>
      <c r="F532" s="12"/>
      <c r="G532" s="12"/>
      <c r="H532" s="12"/>
      <c r="I532" s="9"/>
      <c r="J532" s="9"/>
    </row>
    <row r="533" spans="1:10" x14ac:dyDescent="0.2">
      <c r="A533" s="9"/>
      <c r="B533" s="12"/>
      <c r="C533" s="9"/>
      <c r="D533" s="12"/>
      <c r="E533" s="12"/>
      <c r="F533" s="12"/>
      <c r="G533" s="12"/>
      <c r="H533" s="12"/>
      <c r="I533" s="9"/>
      <c r="J533" s="9"/>
    </row>
    <row r="534" spans="1:10" x14ac:dyDescent="0.2">
      <c r="A534" s="9"/>
      <c r="B534" s="12"/>
      <c r="C534" s="9"/>
      <c r="D534" s="12"/>
      <c r="E534" s="12"/>
      <c r="F534" s="12"/>
      <c r="G534" s="12"/>
      <c r="H534" s="12"/>
      <c r="I534" s="9"/>
      <c r="J534" s="9"/>
    </row>
    <row r="535" spans="1:10" x14ac:dyDescent="0.2">
      <c r="A535" s="9"/>
      <c r="B535" s="12"/>
      <c r="C535" s="9"/>
      <c r="D535" s="12"/>
      <c r="E535" s="12"/>
      <c r="F535" s="12"/>
      <c r="G535" s="12"/>
      <c r="H535" s="12"/>
      <c r="I535" s="9"/>
      <c r="J535" s="9"/>
    </row>
    <row r="536" spans="1:10" x14ac:dyDescent="0.2">
      <c r="A536" s="9"/>
      <c r="B536" s="12"/>
      <c r="C536" s="9"/>
      <c r="D536" s="12"/>
      <c r="E536" s="12"/>
      <c r="F536" s="12"/>
      <c r="G536" s="12"/>
      <c r="H536" s="12"/>
      <c r="I536" s="9"/>
      <c r="J536" s="9"/>
    </row>
    <row r="537" spans="1:10" x14ac:dyDescent="0.2">
      <c r="A537" s="9"/>
      <c r="B537" s="12"/>
      <c r="C537" s="9"/>
      <c r="D537" s="12"/>
      <c r="E537" s="12"/>
      <c r="F537" s="12"/>
      <c r="G537" s="12"/>
      <c r="H537" s="12"/>
      <c r="I537" s="9"/>
      <c r="J537" s="9"/>
    </row>
    <row r="538" spans="1:10" x14ac:dyDescent="0.2">
      <c r="A538" s="9"/>
      <c r="B538" s="12"/>
      <c r="C538" s="9"/>
      <c r="D538" s="12"/>
      <c r="E538" s="12"/>
      <c r="F538" s="12"/>
      <c r="G538" s="12"/>
      <c r="H538" s="12"/>
      <c r="I538" s="9"/>
      <c r="J538" s="9"/>
    </row>
    <row r="539" spans="1:10" x14ac:dyDescent="0.2">
      <c r="A539" s="9"/>
      <c r="B539" s="12"/>
      <c r="C539" s="9"/>
      <c r="D539" s="12"/>
      <c r="E539" s="12"/>
      <c r="F539" s="12"/>
      <c r="G539" s="12"/>
      <c r="H539" s="12"/>
      <c r="I539" s="9"/>
      <c r="J539" s="9"/>
    </row>
    <row r="540" spans="1:10" x14ac:dyDescent="0.2">
      <c r="A540" s="9"/>
      <c r="B540" s="12"/>
      <c r="C540" s="9"/>
      <c r="D540" s="12"/>
      <c r="E540" s="12"/>
      <c r="F540" s="12"/>
      <c r="G540" s="12"/>
      <c r="H540" s="12"/>
      <c r="I540" s="9"/>
      <c r="J540" s="9"/>
    </row>
    <row r="541" spans="1:10" x14ac:dyDescent="0.2">
      <c r="A541" s="9"/>
      <c r="B541" s="12"/>
      <c r="C541" s="9"/>
      <c r="D541" s="12"/>
      <c r="E541" s="12"/>
      <c r="F541" s="12"/>
      <c r="G541" s="12"/>
      <c r="H541" s="12"/>
      <c r="I541" s="9"/>
      <c r="J541" s="9"/>
    </row>
    <row r="542" spans="1:10" x14ac:dyDescent="0.2">
      <c r="A542" s="9"/>
      <c r="B542" s="12"/>
      <c r="C542" s="9"/>
      <c r="D542" s="12"/>
      <c r="E542" s="12"/>
      <c r="F542" s="12"/>
      <c r="G542" s="12"/>
      <c r="H542" s="12"/>
      <c r="I542" s="9"/>
      <c r="J542" s="9"/>
    </row>
    <row r="543" spans="1:10" x14ac:dyDescent="0.2">
      <c r="A543" s="9"/>
      <c r="B543" s="12"/>
      <c r="C543" s="9"/>
      <c r="D543" s="12"/>
      <c r="E543" s="12"/>
      <c r="F543" s="12"/>
      <c r="G543" s="12"/>
      <c r="H543" s="12"/>
      <c r="I543" s="9"/>
      <c r="J543" s="9"/>
    </row>
    <row r="544" spans="1:10" x14ac:dyDescent="0.2">
      <c r="A544" s="9"/>
      <c r="B544" s="12"/>
      <c r="C544" s="9"/>
      <c r="D544" s="12"/>
      <c r="E544" s="12"/>
      <c r="F544" s="12"/>
      <c r="G544" s="12"/>
      <c r="H544" s="12"/>
      <c r="I544" s="9"/>
      <c r="J544" s="9"/>
    </row>
    <row r="545" spans="1:10" x14ac:dyDescent="0.2">
      <c r="A545" s="9"/>
      <c r="B545" s="12"/>
      <c r="C545" s="9"/>
      <c r="D545" s="12"/>
      <c r="E545" s="12"/>
      <c r="F545" s="12"/>
      <c r="G545" s="12"/>
      <c r="H545" s="12"/>
      <c r="I545" s="9"/>
      <c r="J545" s="9"/>
    </row>
    <row r="546" spans="1:10" x14ac:dyDescent="0.2">
      <c r="A546" s="9"/>
      <c r="B546" s="12"/>
      <c r="C546" s="9"/>
      <c r="D546" s="12"/>
      <c r="E546" s="12"/>
      <c r="F546" s="12"/>
      <c r="G546" s="12"/>
      <c r="H546" s="12"/>
      <c r="I546" s="9"/>
      <c r="J546" s="9"/>
    </row>
    <row r="547" spans="1:10" x14ac:dyDescent="0.2">
      <c r="A547" s="9"/>
      <c r="B547" s="12"/>
      <c r="C547" s="9"/>
      <c r="D547" s="12"/>
      <c r="E547" s="12"/>
      <c r="F547" s="12"/>
      <c r="G547" s="12"/>
      <c r="H547" s="12"/>
      <c r="I547" s="9"/>
      <c r="J547" s="9"/>
    </row>
    <row r="548" spans="1:10" x14ac:dyDescent="0.2">
      <c r="A548" s="9"/>
      <c r="B548" s="12"/>
      <c r="C548" s="9"/>
      <c r="D548" s="12"/>
      <c r="E548" s="12"/>
      <c r="F548" s="12"/>
      <c r="G548" s="12"/>
      <c r="H548" s="12"/>
      <c r="I548" s="9"/>
      <c r="J548" s="9"/>
    </row>
    <row r="549" spans="1:10" x14ac:dyDescent="0.2">
      <c r="A549" s="9"/>
      <c r="B549" s="12"/>
      <c r="C549" s="9"/>
      <c r="D549" s="12"/>
      <c r="E549" s="12"/>
      <c r="F549" s="12"/>
      <c r="G549" s="12"/>
      <c r="H549" s="12"/>
      <c r="I549" s="9"/>
      <c r="J549" s="9"/>
    </row>
    <row r="550" spans="1:10" x14ac:dyDescent="0.2">
      <c r="A550" s="9"/>
      <c r="B550" s="12"/>
      <c r="C550" s="9"/>
      <c r="D550" s="12"/>
      <c r="E550" s="12"/>
      <c r="F550" s="12"/>
      <c r="G550" s="12"/>
      <c r="H550" s="12"/>
      <c r="I550" s="9"/>
      <c r="J550" s="9"/>
    </row>
    <row r="551" spans="1:10" x14ac:dyDescent="0.2">
      <c r="A551" s="9"/>
      <c r="B551" s="12"/>
      <c r="C551" s="9"/>
      <c r="D551" s="12"/>
      <c r="E551" s="12"/>
      <c r="F551" s="12"/>
      <c r="G551" s="12"/>
      <c r="H551" s="12"/>
      <c r="I551" s="9"/>
      <c r="J551" s="9"/>
    </row>
    <row r="552" spans="1:10" x14ac:dyDescent="0.2">
      <c r="A552" s="9"/>
      <c r="B552" s="12"/>
      <c r="C552" s="9"/>
      <c r="D552" s="12"/>
      <c r="E552" s="12"/>
      <c r="F552" s="12"/>
      <c r="G552" s="12"/>
      <c r="H552" s="12"/>
      <c r="I552" s="9"/>
      <c r="J552" s="9"/>
    </row>
    <row r="553" spans="1:10" x14ac:dyDescent="0.2">
      <c r="A553" s="9"/>
      <c r="B553" s="12"/>
      <c r="C553" s="9"/>
      <c r="D553" s="12"/>
      <c r="E553" s="12"/>
      <c r="F553" s="12"/>
      <c r="G553" s="12"/>
      <c r="H553" s="12"/>
      <c r="I553" s="9"/>
      <c r="J553" s="9"/>
    </row>
    <row r="554" spans="1:10" x14ac:dyDescent="0.2">
      <c r="A554" s="9"/>
      <c r="B554" s="12"/>
      <c r="C554" s="9"/>
      <c r="D554" s="12"/>
      <c r="E554" s="12"/>
      <c r="F554" s="12"/>
      <c r="G554" s="12"/>
      <c r="H554" s="12"/>
      <c r="I554" s="9"/>
      <c r="J554" s="9"/>
    </row>
    <row r="555" spans="1:10" x14ac:dyDescent="0.2">
      <c r="A555" s="9"/>
      <c r="B555" s="12"/>
      <c r="C555" s="9"/>
      <c r="D555" s="12"/>
      <c r="E555" s="12"/>
      <c r="F555" s="12"/>
      <c r="G555" s="12"/>
      <c r="H555" s="12"/>
      <c r="I555" s="9"/>
      <c r="J555" s="9"/>
    </row>
    <row r="556" spans="1:10" x14ac:dyDescent="0.2">
      <c r="A556" s="9"/>
      <c r="B556" s="12"/>
      <c r="C556" s="9"/>
      <c r="D556" s="12"/>
      <c r="E556" s="12"/>
      <c r="F556" s="12"/>
      <c r="G556" s="12"/>
      <c r="H556" s="12"/>
      <c r="I556" s="9"/>
      <c r="J556" s="9"/>
    </row>
    <row r="557" spans="1:10" x14ac:dyDescent="0.2">
      <c r="A557" s="9"/>
      <c r="B557" s="12"/>
      <c r="C557" s="9"/>
      <c r="D557" s="12"/>
      <c r="E557" s="12"/>
      <c r="F557" s="12"/>
      <c r="G557" s="12"/>
      <c r="H557" s="12"/>
      <c r="I557" s="9"/>
      <c r="J557" s="9"/>
    </row>
    <row r="558" spans="1:10" x14ac:dyDescent="0.2">
      <c r="A558" s="9"/>
      <c r="B558" s="12"/>
      <c r="C558" s="9"/>
      <c r="D558" s="12"/>
      <c r="E558" s="12"/>
      <c r="F558" s="12"/>
      <c r="G558" s="12"/>
      <c r="H558" s="12"/>
      <c r="I558" s="9"/>
      <c r="J558" s="9"/>
    </row>
    <row r="559" spans="1:10" x14ac:dyDescent="0.2">
      <c r="A559" s="9"/>
      <c r="B559" s="12"/>
      <c r="C559" s="9"/>
      <c r="D559" s="12"/>
      <c r="E559" s="12"/>
      <c r="F559" s="12"/>
      <c r="G559" s="12"/>
      <c r="H559" s="12"/>
      <c r="I559" s="9"/>
      <c r="J559" s="9"/>
    </row>
    <row r="560" spans="1:10" x14ac:dyDescent="0.2">
      <c r="A560" s="9"/>
      <c r="B560" s="12"/>
      <c r="C560" s="9"/>
      <c r="D560" s="12"/>
      <c r="E560" s="12"/>
      <c r="F560" s="12"/>
      <c r="G560" s="12"/>
      <c r="H560" s="12"/>
      <c r="I560" s="9"/>
      <c r="J560" s="9"/>
    </row>
    <row r="561" spans="1:10" x14ac:dyDescent="0.2">
      <c r="A561" s="9"/>
      <c r="B561" s="12"/>
      <c r="C561" s="9"/>
      <c r="D561" s="12"/>
      <c r="E561" s="12"/>
      <c r="F561" s="12"/>
      <c r="G561" s="12"/>
      <c r="H561" s="12"/>
      <c r="I561" s="9"/>
      <c r="J561" s="9"/>
    </row>
    <row r="562" spans="1:10" x14ac:dyDescent="0.2">
      <c r="A562" s="9"/>
      <c r="B562" s="12"/>
      <c r="C562" s="9"/>
      <c r="D562" s="12"/>
      <c r="E562" s="12"/>
      <c r="F562" s="12"/>
      <c r="G562" s="12"/>
      <c r="H562" s="12"/>
      <c r="I562" s="9"/>
      <c r="J562" s="9"/>
    </row>
    <row r="563" spans="1:10" x14ac:dyDescent="0.2">
      <c r="A563" s="9"/>
      <c r="B563" s="12"/>
      <c r="C563" s="9"/>
      <c r="D563" s="12"/>
      <c r="E563" s="12"/>
      <c r="F563" s="12"/>
      <c r="G563" s="12"/>
      <c r="H563" s="12"/>
      <c r="I563" s="9"/>
      <c r="J563" s="9"/>
    </row>
    <row r="564" spans="1:10" x14ac:dyDescent="0.2">
      <c r="A564" s="9"/>
      <c r="B564" s="12"/>
      <c r="C564" s="9"/>
      <c r="D564" s="12"/>
      <c r="E564" s="12"/>
      <c r="F564" s="12"/>
      <c r="G564" s="12"/>
      <c r="H564" s="12"/>
      <c r="I564" s="9"/>
      <c r="J564" s="9"/>
    </row>
    <row r="565" spans="1:10" x14ac:dyDescent="0.2">
      <c r="A565" s="9"/>
      <c r="B565" s="12"/>
      <c r="C565" s="9"/>
      <c r="D565" s="12"/>
      <c r="E565" s="12"/>
      <c r="F565" s="12"/>
      <c r="G565" s="12"/>
      <c r="H565" s="12"/>
      <c r="I565" s="9"/>
      <c r="J565" s="9"/>
    </row>
    <row r="566" spans="1:10" x14ac:dyDescent="0.2">
      <c r="A566" s="9"/>
      <c r="B566" s="12"/>
      <c r="C566" s="9"/>
      <c r="D566" s="12"/>
      <c r="E566" s="12"/>
      <c r="F566" s="12"/>
      <c r="G566" s="12"/>
      <c r="H566" s="12"/>
      <c r="I566" s="9"/>
      <c r="J566" s="9"/>
    </row>
    <row r="567" spans="1:10" x14ac:dyDescent="0.2">
      <c r="A567" s="9"/>
      <c r="B567" s="12"/>
      <c r="C567" s="9"/>
      <c r="D567" s="12"/>
      <c r="E567" s="12"/>
      <c r="F567" s="12"/>
      <c r="G567" s="12"/>
      <c r="H567" s="12"/>
      <c r="I567" s="9"/>
      <c r="J567" s="9"/>
    </row>
    <row r="568" spans="1:10" x14ac:dyDescent="0.2">
      <c r="A568" s="9"/>
      <c r="B568" s="12"/>
      <c r="C568" s="9"/>
      <c r="D568" s="12"/>
      <c r="E568" s="12"/>
      <c r="F568" s="12"/>
      <c r="G568" s="12"/>
      <c r="H568" s="12"/>
      <c r="I568" s="9"/>
      <c r="J568" s="9"/>
    </row>
    <row r="569" spans="1:10" x14ac:dyDescent="0.2">
      <c r="A569" s="9"/>
      <c r="B569" s="12"/>
      <c r="C569" s="9"/>
      <c r="D569" s="12"/>
      <c r="E569" s="12"/>
      <c r="F569" s="12"/>
      <c r="G569" s="12"/>
      <c r="H569" s="12"/>
      <c r="I569" s="9"/>
      <c r="J569" s="9"/>
    </row>
    <row r="570" spans="1:10" x14ac:dyDescent="0.2">
      <c r="A570" s="9"/>
      <c r="B570" s="12"/>
      <c r="C570" s="9"/>
      <c r="D570" s="12"/>
      <c r="E570" s="12"/>
      <c r="F570" s="12"/>
      <c r="G570" s="12"/>
      <c r="H570" s="12"/>
      <c r="I570" s="9"/>
      <c r="J570" s="9"/>
    </row>
    <row r="571" spans="1:10" x14ac:dyDescent="0.2">
      <c r="A571" s="9"/>
      <c r="B571" s="12"/>
      <c r="C571" s="9"/>
      <c r="D571" s="12"/>
      <c r="E571" s="12"/>
      <c r="F571" s="12"/>
      <c r="G571" s="12"/>
      <c r="H571" s="12"/>
      <c r="I571" s="9"/>
      <c r="J571" s="9"/>
    </row>
    <row r="572" spans="1:10" x14ac:dyDescent="0.2">
      <c r="A572" s="9"/>
      <c r="B572" s="12"/>
      <c r="C572" s="9"/>
      <c r="D572" s="12"/>
      <c r="E572" s="12"/>
      <c r="F572" s="12"/>
      <c r="G572" s="12"/>
      <c r="H572" s="12"/>
      <c r="I572" s="9"/>
      <c r="J572" s="9"/>
    </row>
    <row r="573" spans="1:10" x14ac:dyDescent="0.2">
      <c r="A573" s="9"/>
      <c r="B573" s="12"/>
      <c r="C573" s="9"/>
      <c r="D573" s="12"/>
      <c r="E573" s="12"/>
      <c r="F573" s="12"/>
      <c r="G573" s="12"/>
      <c r="H573" s="12"/>
      <c r="I573" s="9"/>
      <c r="J573" s="9"/>
    </row>
    <row r="574" spans="1:10" x14ac:dyDescent="0.2">
      <c r="A574" s="9"/>
      <c r="B574" s="12"/>
      <c r="C574" s="9"/>
      <c r="D574" s="12"/>
      <c r="E574" s="12"/>
      <c r="F574" s="12"/>
      <c r="G574" s="12"/>
      <c r="H574" s="12"/>
      <c r="I574" s="9"/>
      <c r="J574" s="9"/>
    </row>
    <row r="575" spans="1:10" x14ac:dyDescent="0.2">
      <c r="A575" s="9"/>
      <c r="B575" s="12"/>
      <c r="C575" s="9"/>
      <c r="D575" s="12"/>
      <c r="E575" s="12"/>
      <c r="F575" s="12"/>
      <c r="G575" s="12"/>
      <c r="H575" s="12"/>
      <c r="I575" s="9"/>
      <c r="J575" s="9"/>
    </row>
    <row r="576" spans="1:10" x14ac:dyDescent="0.2">
      <c r="A576" s="9"/>
      <c r="B576" s="12"/>
      <c r="C576" s="9"/>
      <c r="D576" s="12"/>
      <c r="E576" s="12"/>
      <c r="F576" s="12"/>
      <c r="G576" s="12"/>
      <c r="H576" s="12"/>
      <c r="I576" s="9"/>
      <c r="J576" s="9"/>
    </row>
    <row r="577" spans="1:10" x14ac:dyDescent="0.2">
      <c r="A577" s="9"/>
      <c r="B577" s="12"/>
      <c r="C577" s="9"/>
      <c r="D577" s="12"/>
      <c r="E577" s="12"/>
      <c r="F577" s="12"/>
      <c r="G577" s="12"/>
      <c r="H577" s="12"/>
      <c r="I577" s="9"/>
      <c r="J577" s="9"/>
    </row>
    <row r="578" spans="1:10" x14ac:dyDescent="0.2">
      <c r="A578" s="9"/>
      <c r="B578" s="12"/>
      <c r="C578" s="9"/>
      <c r="D578" s="12"/>
      <c r="E578" s="12"/>
      <c r="F578" s="12"/>
      <c r="G578" s="12"/>
      <c r="H578" s="12"/>
      <c r="I578" s="9"/>
      <c r="J578" s="9"/>
    </row>
    <row r="579" spans="1:10" x14ac:dyDescent="0.2">
      <c r="A579" s="9"/>
      <c r="B579" s="12"/>
      <c r="C579" s="9"/>
      <c r="D579" s="12"/>
      <c r="E579" s="12"/>
      <c r="F579" s="12"/>
      <c r="G579" s="12"/>
      <c r="H579" s="12"/>
      <c r="I579" s="9"/>
      <c r="J579" s="9"/>
    </row>
    <row r="580" spans="1:10" x14ac:dyDescent="0.2">
      <c r="A580" s="9"/>
      <c r="B580" s="12"/>
      <c r="C580" s="9"/>
      <c r="D580" s="12"/>
      <c r="E580" s="12"/>
      <c r="F580" s="12"/>
      <c r="G580" s="12"/>
      <c r="H580" s="12"/>
      <c r="I580" s="9"/>
      <c r="J580" s="9"/>
    </row>
    <row r="581" spans="1:10" x14ac:dyDescent="0.2">
      <c r="A581" s="9"/>
      <c r="B581" s="12"/>
      <c r="C581" s="9"/>
      <c r="D581" s="12"/>
      <c r="E581" s="12"/>
      <c r="F581" s="12"/>
      <c r="G581" s="12"/>
      <c r="H581" s="12"/>
      <c r="I581" s="9"/>
      <c r="J581" s="9"/>
    </row>
    <row r="582" spans="1:10" x14ac:dyDescent="0.2">
      <c r="A582" s="9"/>
      <c r="B582" s="12"/>
      <c r="C582" s="9"/>
      <c r="D582" s="12"/>
      <c r="E582" s="12"/>
      <c r="F582" s="12"/>
      <c r="G582" s="12"/>
      <c r="H582" s="12"/>
      <c r="I582" s="9"/>
      <c r="J582" s="9"/>
    </row>
    <row r="583" spans="1:10" x14ac:dyDescent="0.2">
      <c r="A583" s="9"/>
      <c r="B583" s="12"/>
      <c r="C583" s="9"/>
      <c r="D583" s="12"/>
      <c r="E583" s="12"/>
      <c r="F583" s="12"/>
      <c r="G583" s="12"/>
      <c r="H583" s="12"/>
      <c r="I583" s="9"/>
      <c r="J583" s="9"/>
    </row>
    <row r="584" spans="1:10" x14ac:dyDescent="0.2">
      <c r="A584" s="9"/>
      <c r="B584" s="12"/>
      <c r="C584" s="9"/>
      <c r="D584" s="12"/>
      <c r="E584" s="12"/>
      <c r="F584" s="12"/>
      <c r="G584" s="12"/>
      <c r="H584" s="12"/>
      <c r="I584" s="9"/>
      <c r="J584" s="9"/>
    </row>
    <row r="585" spans="1:10" x14ac:dyDescent="0.2">
      <c r="A585" s="9"/>
      <c r="B585" s="12"/>
      <c r="C585" s="9"/>
      <c r="D585" s="12"/>
      <c r="E585" s="12"/>
      <c r="F585" s="12"/>
      <c r="G585" s="12"/>
      <c r="H585" s="12"/>
      <c r="I585" s="9"/>
      <c r="J585" s="9"/>
    </row>
    <row r="586" spans="1:10" x14ac:dyDescent="0.2">
      <c r="A586" s="9"/>
      <c r="B586" s="12"/>
      <c r="C586" s="9"/>
      <c r="D586" s="12"/>
      <c r="E586" s="12"/>
      <c r="F586" s="12"/>
      <c r="G586" s="12"/>
      <c r="H586" s="12"/>
      <c r="I586" s="9"/>
      <c r="J586" s="9"/>
    </row>
    <row r="587" spans="1:10" x14ac:dyDescent="0.2">
      <c r="A587" s="9"/>
      <c r="B587" s="12"/>
      <c r="C587" s="9"/>
      <c r="D587" s="12"/>
      <c r="E587" s="12"/>
      <c r="F587" s="12"/>
      <c r="G587" s="12"/>
      <c r="H587" s="12"/>
      <c r="I587" s="9"/>
      <c r="J587" s="9"/>
    </row>
    <row r="588" spans="1:10" x14ac:dyDescent="0.2">
      <c r="A588" s="9"/>
      <c r="B588" s="12"/>
      <c r="C588" s="9"/>
      <c r="D588" s="12"/>
      <c r="E588" s="12"/>
      <c r="F588" s="12"/>
      <c r="G588" s="12"/>
      <c r="H588" s="12"/>
      <c r="I588" s="9"/>
      <c r="J588" s="9"/>
    </row>
    <row r="589" spans="1:10" x14ac:dyDescent="0.2">
      <c r="A589" s="9"/>
      <c r="B589" s="12"/>
      <c r="C589" s="9"/>
      <c r="D589" s="12"/>
      <c r="E589" s="12"/>
      <c r="F589" s="12"/>
      <c r="G589" s="12"/>
      <c r="H589" s="12"/>
      <c r="I589" s="9"/>
      <c r="J589" s="9"/>
    </row>
    <row r="590" spans="1:10" x14ac:dyDescent="0.2">
      <c r="A590" s="9"/>
      <c r="B590" s="12"/>
      <c r="C590" s="9"/>
      <c r="D590" s="12"/>
      <c r="E590" s="12"/>
      <c r="F590" s="12"/>
      <c r="G590" s="12"/>
      <c r="H590" s="12"/>
      <c r="I590" s="9"/>
      <c r="J590" s="9"/>
    </row>
    <row r="591" spans="1:10" x14ac:dyDescent="0.2">
      <c r="A591" s="9"/>
      <c r="B591" s="12"/>
      <c r="C591" s="9"/>
      <c r="D591" s="12"/>
      <c r="E591" s="12"/>
      <c r="F591" s="12"/>
      <c r="G591" s="12"/>
      <c r="H591" s="12"/>
      <c r="I591" s="9"/>
      <c r="J591" s="9"/>
    </row>
    <row r="592" spans="1:10" x14ac:dyDescent="0.2">
      <c r="A592" s="9"/>
      <c r="B592" s="12"/>
      <c r="C592" s="9"/>
      <c r="D592" s="12"/>
      <c r="E592" s="12"/>
      <c r="F592" s="12"/>
      <c r="G592" s="12"/>
      <c r="H592" s="12"/>
      <c r="I592" s="9"/>
      <c r="J592" s="9"/>
    </row>
    <row r="593" spans="1:10" x14ac:dyDescent="0.2">
      <c r="A593" s="9"/>
      <c r="B593" s="12"/>
      <c r="C593" s="9"/>
      <c r="D593" s="12"/>
      <c r="E593" s="12"/>
      <c r="F593" s="12"/>
      <c r="G593" s="12"/>
      <c r="H593" s="12"/>
      <c r="I593" s="9"/>
      <c r="J593" s="9"/>
    </row>
    <row r="594" spans="1:10" x14ac:dyDescent="0.2">
      <c r="A594" s="9"/>
      <c r="B594" s="12"/>
      <c r="C594" s="9"/>
      <c r="D594" s="12"/>
      <c r="E594" s="12"/>
      <c r="F594" s="12"/>
      <c r="G594" s="12"/>
      <c r="H594" s="12"/>
      <c r="I594" s="9"/>
      <c r="J594" s="9"/>
    </row>
    <row r="595" spans="1:10" x14ac:dyDescent="0.2">
      <c r="A595" s="9"/>
      <c r="B595" s="12"/>
      <c r="C595" s="9"/>
      <c r="D595" s="12"/>
      <c r="E595" s="12"/>
      <c r="F595" s="12"/>
      <c r="G595" s="12"/>
      <c r="H595" s="12"/>
      <c r="I595" s="9"/>
      <c r="J595" s="9"/>
    </row>
    <row r="596" spans="1:10" x14ac:dyDescent="0.2">
      <c r="A596" s="9"/>
      <c r="B596" s="12"/>
      <c r="C596" s="9"/>
      <c r="D596" s="12"/>
      <c r="E596" s="12"/>
      <c r="F596" s="12"/>
      <c r="G596" s="12"/>
      <c r="H596" s="12"/>
      <c r="I596" s="9"/>
      <c r="J596" s="9"/>
    </row>
    <row r="597" spans="1:10" x14ac:dyDescent="0.2">
      <c r="A597" s="9"/>
      <c r="B597" s="12"/>
      <c r="C597" s="9"/>
      <c r="D597" s="12"/>
      <c r="E597" s="12"/>
      <c r="F597" s="12"/>
      <c r="G597" s="12"/>
      <c r="H597" s="12"/>
      <c r="I597" s="9"/>
      <c r="J597" s="9"/>
    </row>
    <row r="598" spans="1:10" x14ac:dyDescent="0.2">
      <c r="A598" s="9"/>
      <c r="B598" s="12"/>
      <c r="C598" s="9"/>
      <c r="D598" s="12"/>
      <c r="E598" s="12"/>
      <c r="F598" s="12"/>
      <c r="G598" s="12"/>
      <c r="H598" s="12"/>
      <c r="I598" s="9"/>
      <c r="J598" s="9"/>
    </row>
    <row r="599" spans="1:10" x14ac:dyDescent="0.2">
      <c r="A599" s="9"/>
      <c r="B599" s="12"/>
      <c r="C599" s="9"/>
      <c r="D599" s="12"/>
      <c r="E599" s="12"/>
      <c r="F599" s="12"/>
      <c r="G599" s="12"/>
      <c r="H599" s="12"/>
      <c r="I599" s="9"/>
      <c r="J599" s="9"/>
    </row>
    <row r="600" spans="1:10" x14ac:dyDescent="0.2">
      <c r="A600" s="9"/>
      <c r="B600" s="12"/>
      <c r="C600" s="9"/>
      <c r="D600" s="12"/>
      <c r="E600" s="12"/>
      <c r="F600" s="12"/>
      <c r="G600" s="12"/>
      <c r="H600" s="12"/>
      <c r="I600" s="9"/>
      <c r="J600" s="9"/>
    </row>
    <row r="601" spans="1:10" x14ac:dyDescent="0.2">
      <c r="A601" s="9"/>
      <c r="B601" s="12"/>
      <c r="C601" s="9"/>
      <c r="D601" s="12"/>
      <c r="E601" s="12"/>
      <c r="F601" s="12"/>
      <c r="G601" s="12"/>
      <c r="H601" s="12"/>
      <c r="I601" s="9"/>
      <c r="J601" s="9"/>
    </row>
    <row r="602" spans="1:10" x14ac:dyDescent="0.2">
      <c r="A602" s="9"/>
      <c r="B602" s="12"/>
      <c r="C602" s="9"/>
      <c r="D602" s="12"/>
      <c r="E602" s="12"/>
      <c r="F602" s="12"/>
      <c r="G602" s="12"/>
      <c r="H602" s="12"/>
      <c r="I602" s="9"/>
      <c r="J602" s="9"/>
    </row>
    <row r="603" spans="1:10" x14ac:dyDescent="0.2">
      <c r="A603" s="9"/>
      <c r="B603" s="12"/>
      <c r="C603" s="9"/>
      <c r="D603" s="12"/>
      <c r="E603" s="12"/>
      <c r="F603" s="12"/>
      <c r="G603" s="12"/>
      <c r="H603" s="12"/>
      <c r="I603" s="9"/>
      <c r="J603" s="9"/>
    </row>
    <row r="604" spans="1:10" x14ac:dyDescent="0.2">
      <c r="A604" s="9"/>
      <c r="B604" s="12"/>
      <c r="C604" s="9"/>
      <c r="D604" s="12"/>
      <c r="E604" s="12"/>
      <c r="F604" s="12"/>
      <c r="G604" s="12"/>
      <c r="H604" s="12"/>
      <c r="I604" s="9"/>
      <c r="J604" s="9"/>
    </row>
    <row r="605" spans="1:10" x14ac:dyDescent="0.2">
      <c r="A605" s="9"/>
      <c r="B605" s="12"/>
      <c r="C605" s="9"/>
      <c r="D605" s="12"/>
      <c r="E605" s="12"/>
      <c r="F605" s="12"/>
      <c r="G605" s="12"/>
      <c r="H605" s="12"/>
      <c r="I605" s="9"/>
      <c r="J605" s="9"/>
    </row>
    <row r="606" spans="1:10" x14ac:dyDescent="0.2">
      <c r="A606" s="9"/>
      <c r="B606" s="12"/>
      <c r="C606" s="9"/>
      <c r="D606" s="12"/>
      <c r="E606" s="12"/>
      <c r="F606" s="12"/>
      <c r="G606" s="12"/>
      <c r="H606" s="12"/>
      <c r="I606" s="9"/>
      <c r="J606" s="9"/>
    </row>
    <row r="607" spans="1:10" x14ac:dyDescent="0.2">
      <c r="A607" s="9"/>
      <c r="B607" s="12"/>
      <c r="C607" s="9"/>
      <c r="D607" s="12"/>
      <c r="E607" s="12"/>
      <c r="F607" s="12"/>
      <c r="G607" s="12"/>
      <c r="H607" s="12"/>
      <c r="I607" s="9"/>
      <c r="J607" s="9"/>
    </row>
    <row r="608" spans="1:10" x14ac:dyDescent="0.2">
      <c r="A608" s="9"/>
      <c r="B608" s="12"/>
      <c r="C608" s="9"/>
      <c r="D608" s="12"/>
      <c r="E608" s="12"/>
      <c r="F608" s="12"/>
      <c r="G608" s="12"/>
      <c r="H608" s="12"/>
      <c r="I608" s="9"/>
      <c r="J608" s="9"/>
    </row>
    <row r="609" spans="1:10" x14ac:dyDescent="0.2">
      <c r="A609" s="9"/>
      <c r="B609" s="12"/>
      <c r="C609" s="9"/>
      <c r="D609" s="12"/>
      <c r="E609" s="12"/>
      <c r="F609" s="12"/>
      <c r="G609" s="12"/>
      <c r="H609" s="12"/>
      <c r="I609" s="9"/>
      <c r="J609" s="9"/>
    </row>
    <row r="610" spans="1:10" x14ac:dyDescent="0.2">
      <c r="A610" s="9"/>
      <c r="B610" s="12"/>
      <c r="C610" s="9"/>
      <c r="D610" s="12"/>
      <c r="E610" s="12"/>
      <c r="F610" s="12"/>
      <c r="G610" s="12"/>
      <c r="H610" s="12"/>
      <c r="I610" s="9"/>
      <c r="J610" s="9"/>
    </row>
    <row r="611" spans="1:10" x14ac:dyDescent="0.2">
      <c r="A611" s="9"/>
      <c r="B611" s="12"/>
      <c r="C611" s="9"/>
      <c r="D611" s="12"/>
      <c r="E611" s="12"/>
      <c r="F611" s="12"/>
      <c r="G611" s="12"/>
      <c r="H611" s="12"/>
      <c r="I611" s="9"/>
      <c r="J611" s="9"/>
    </row>
    <row r="612" spans="1:10" x14ac:dyDescent="0.2">
      <c r="A612" s="9"/>
      <c r="B612" s="12"/>
      <c r="C612" s="9"/>
      <c r="D612" s="12"/>
      <c r="E612" s="12"/>
      <c r="F612" s="12"/>
      <c r="G612" s="12"/>
      <c r="H612" s="12"/>
      <c r="I612" s="9"/>
      <c r="J612" s="9"/>
    </row>
    <row r="613" spans="1:10" x14ac:dyDescent="0.2">
      <c r="A613" s="9"/>
      <c r="B613" s="12"/>
      <c r="C613" s="9"/>
      <c r="D613" s="12"/>
      <c r="E613" s="12"/>
      <c r="F613" s="12"/>
      <c r="G613" s="12"/>
      <c r="H613" s="12"/>
      <c r="I613" s="9"/>
      <c r="J613" s="9"/>
    </row>
    <row r="614" spans="1:10" x14ac:dyDescent="0.2">
      <c r="A614" s="9"/>
      <c r="B614" s="12"/>
      <c r="C614" s="9"/>
      <c r="D614" s="12"/>
      <c r="E614" s="12"/>
      <c r="F614" s="12"/>
      <c r="G614" s="12"/>
      <c r="H614" s="12"/>
      <c r="I614" s="9"/>
      <c r="J614" s="9"/>
    </row>
    <row r="615" spans="1:10" x14ac:dyDescent="0.2">
      <c r="A615" s="9"/>
      <c r="B615" s="12"/>
      <c r="C615" s="9"/>
      <c r="D615" s="12"/>
      <c r="E615" s="12"/>
      <c r="F615" s="12"/>
      <c r="G615" s="12"/>
      <c r="H615" s="12"/>
      <c r="I615" s="9"/>
      <c r="J615" s="9"/>
    </row>
    <row r="616" spans="1:10" x14ac:dyDescent="0.2">
      <c r="A616" s="9"/>
      <c r="B616" s="12"/>
      <c r="C616" s="9"/>
      <c r="D616" s="12"/>
      <c r="E616" s="12"/>
      <c r="F616" s="12"/>
      <c r="G616" s="12"/>
      <c r="H616" s="12"/>
      <c r="I616" s="9"/>
      <c r="J616" s="9"/>
    </row>
    <row r="617" spans="1:10" x14ac:dyDescent="0.2">
      <c r="A617" s="9"/>
      <c r="B617" s="12"/>
      <c r="C617" s="9"/>
      <c r="D617" s="12"/>
      <c r="E617" s="12"/>
      <c r="F617" s="12"/>
      <c r="G617" s="12"/>
      <c r="H617" s="12"/>
      <c r="I617" s="9"/>
      <c r="J617" s="9"/>
    </row>
    <row r="618" spans="1:10" x14ac:dyDescent="0.2">
      <c r="A618" s="9"/>
      <c r="B618" s="12"/>
      <c r="C618" s="9"/>
      <c r="D618" s="12"/>
      <c r="E618" s="12"/>
      <c r="F618" s="12"/>
      <c r="G618" s="12"/>
      <c r="H618" s="12"/>
      <c r="I618" s="9"/>
      <c r="J618" s="9"/>
    </row>
    <row r="619" spans="1:10" x14ac:dyDescent="0.2">
      <c r="A619" s="9"/>
      <c r="B619" s="12"/>
      <c r="C619" s="9"/>
      <c r="D619" s="12"/>
      <c r="E619" s="12"/>
      <c r="F619" s="12"/>
      <c r="G619" s="12"/>
      <c r="H619" s="12"/>
      <c r="I619" s="9"/>
      <c r="J619" s="9"/>
    </row>
    <row r="620" spans="1:10" x14ac:dyDescent="0.2">
      <c r="A620" s="9"/>
      <c r="B620" s="12"/>
      <c r="C620" s="9"/>
      <c r="D620" s="12"/>
      <c r="E620" s="12"/>
      <c r="F620" s="12"/>
      <c r="G620" s="12"/>
      <c r="H620" s="12"/>
      <c r="I620" s="9"/>
      <c r="J620" s="9"/>
    </row>
    <row r="621" spans="1:10" x14ac:dyDescent="0.2">
      <c r="A621" s="9"/>
      <c r="B621" s="12"/>
      <c r="C621" s="9"/>
      <c r="D621" s="12"/>
      <c r="E621" s="12"/>
      <c r="F621" s="12"/>
      <c r="G621" s="12"/>
      <c r="H621" s="12"/>
      <c r="I621" s="9"/>
      <c r="J621" s="9"/>
    </row>
    <row r="622" spans="1:10" x14ac:dyDescent="0.2">
      <c r="A622" s="9"/>
      <c r="B622" s="12"/>
      <c r="C622" s="9"/>
      <c r="D622" s="12"/>
      <c r="E622" s="12"/>
      <c r="F622" s="12"/>
      <c r="G622" s="12"/>
      <c r="H622" s="12"/>
      <c r="I622" s="9"/>
      <c r="J622" s="9"/>
    </row>
    <row r="623" spans="1:10" x14ac:dyDescent="0.2">
      <c r="A623" s="9"/>
      <c r="B623" s="12"/>
      <c r="C623" s="9"/>
      <c r="D623" s="12"/>
      <c r="E623" s="12"/>
      <c r="F623" s="12"/>
      <c r="G623" s="12"/>
      <c r="H623" s="12"/>
      <c r="I623" s="9"/>
      <c r="J623" s="9"/>
    </row>
    <row r="624" spans="1:10" x14ac:dyDescent="0.2">
      <c r="A624" s="9"/>
      <c r="B624" s="12"/>
      <c r="C624" s="9"/>
      <c r="D624" s="12"/>
      <c r="E624" s="12"/>
      <c r="F624" s="12"/>
      <c r="G624" s="12"/>
      <c r="H624" s="12"/>
      <c r="I624" s="9"/>
      <c r="J624" s="9"/>
    </row>
    <row r="625" spans="1:10" x14ac:dyDescent="0.2">
      <c r="A625" s="9"/>
      <c r="B625" s="12"/>
      <c r="C625" s="9"/>
      <c r="D625" s="12"/>
      <c r="E625" s="12"/>
      <c r="F625" s="12"/>
      <c r="G625" s="12"/>
      <c r="H625" s="12"/>
      <c r="I625" s="9"/>
      <c r="J625" s="9"/>
    </row>
    <row r="626" spans="1:10" x14ac:dyDescent="0.2">
      <c r="A626" s="9"/>
      <c r="B626" s="12"/>
      <c r="C626" s="9"/>
      <c r="D626" s="12"/>
      <c r="E626" s="12"/>
      <c r="F626" s="12"/>
      <c r="G626" s="12"/>
      <c r="H626" s="12"/>
      <c r="I626" s="9"/>
      <c r="J626" s="9"/>
    </row>
    <row r="627" spans="1:10" x14ac:dyDescent="0.2">
      <c r="A627" s="9"/>
      <c r="B627" s="12"/>
      <c r="C627" s="9"/>
      <c r="D627" s="12"/>
      <c r="E627" s="12"/>
      <c r="F627" s="12"/>
      <c r="G627" s="12"/>
      <c r="H627" s="12"/>
      <c r="I627" s="9"/>
      <c r="J627" s="9"/>
    </row>
    <row r="628" spans="1:10" x14ac:dyDescent="0.2">
      <c r="A628" s="9"/>
      <c r="B628" s="12"/>
      <c r="C628" s="9"/>
      <c r="D628" s="12"/>
      <c r="E628" s="12"/>
      <c r="F628" s="12"/>
      <c r="G628" s="12"/>
      <c r="H628" s="12"/>
      <c r="I628" s="9"/>
      <c r="J628" s="9"/>
    </row>
    <row r="629" spans="1:10" x14ac:dyDescent="0.2">
      <c r="A629" s="9"/>
      <c r="B629" s="12"/>
      <c r="C629" s="9"/>
      <c r="D629" s="12"/>
      <c r="E629" s="12"/>
      <c r="F629" s="12"/>
      <c r="G629" s="12"/>
      <c r="H629" s="12"/>
      <c r="I629" s="9"/>
      <c r="J629" s="9"/>
    </row>
    <row r="630" spans="1:10" x14ac:dyDescent="0.2">
      <c r="A630" s="9"/>
      <c r="B630" s="12"/>
      <c r="C630" s="9"/>
      <c r="D630" s="12"/>
      <c r="E630" s="12"/>
      <c r="F630" s="12"/>
      <c r="G630" s="12"/>
      <c r="H630" s="12"/>
      <c r="I630" s="9"/>
      <c r="J630" s="9"/>
    </row>
    <row r="631" spans="1:10" x14ac:dyDescent="0.2">
      <c r="A631" s="9"/>
      <c r="B631" s="12"/>
      <c r="C631" s="9"/>
      <c r="D631" s="12"/>
      <c r="E631" s="12"/>
      <c r="F631" s="12"/>
      <c r="G631" s="12"/>
      <c r="H631" s="12"/>
      <c r="I631" s="9"/>
      <c r="J631" s="9"/>
    </row>
    <row r="632" spans="1:10" x14ac:dyDescent="0.2">
      <c r="A632" s="9"/>
      <c r="B632" s="12"/>
      <c r="C632" s="9"/>
      <c r="D632" s="12"/>
      <c r="E632" s="12"/>
      <c r="F632" s="12"/>
      <c r="G632" s="12"/>
      <c r="H632" s="12"/>
      <c r="I632" s="9"/>
      <c r="J632" s="9"/>
    </row>
    <row r="633" spans="1:10" x14ac:dyDescent="0.2">
      <c r="A633" s="9"/>
      <c r="B633" s="12"/>
      <c r="C633" s="9"/>
      <c r="D633" s="12"/>
      <c r="E633" s="12"/>
      <c r="F633" s="12"/>
      <c r="G633" s="12"/>
      <c r="H633" s="12"/>
      <c r="I633" s="9"/>
      <c r="J633" s="9"/>
    </row>
    <row r="634" spans="1:10" x14ac:dyDescent="0.2">
      <c r="A634" s="9"/>
      <c r="B634" s="12"/>
      <c r="C634" s="9"/>
      <c r="D634" s="12"/>
      <c r="E634" s="12"/>
      <c r="F634" s="12"/>
      <c r="G634" s="12"/>
      <c r="H634" s="12"/>
      <c r="I634" s="9"/>
      <c r="J634" s="9"/>
    </row>
    <row r="635" spans="1:10" x14ac:dyDescent="0.2">
      <c r="A635" s="9"/>
      <c r="B635" s="12"/>
      <c r="C635" s="9"/>
      <c r="D635" s="12"/>
      <c r="E635" s="12"/>
      <c r="F635" s="12"/>
      <c r="G635" s="12"/>
      <c r="H635" s="12"/>
      <c r="I635" s="9"/>
      <c r="J635" s="9"/>
    </row>
    <row r="636" spans="1:10" x14ac:dyDescent="0.2">
      <c r="A636" s="9"/>
      <c r="B636" s="12"/>
      <c r="C636" s="9"/>
      <c r="D636" s="12"/>
      <c r="E636" s="12"/>
      <c r="F636" s="12"/>
      <c r="G636" s="12"/>
      <c r="H636" s="12"/>
      <c r="I636" s="9"/>
      <c r="J636" s="9"/>
    </row>
    <row r="637" spans="1:10" x14ac:dyDescent="0.2">
      <c r="A637" s="9"/>
      <c r="B637" s="12"/>
      <c r="C637" s="9"/>
      <c r="D637" s="12"/>
      <c r="E637" s="12"/>
      <c r="F637" s="12"/>
      <c r="G637" s="12"/>
      <c r="H637" s="12"/>
      <c r="I637" s="9"/>
      <c r="J637" s="9"/>
    </row>
    <row r="638" spans="1:10" x14ac:dyDescent="0.2">
      <c r="A638" s="9"/>
      <c r="B638" s="12"/>
      <c r="C638" s="9"/>
      <c r="D638" s="12"/>
      <c r="E638" s="12"/>
      <c r="F638" s="12"/>
      <c r="G638" s="12"/>
      <c r="H638" s="12"/>
      <c r="I638" s="9"/>
      <c r="J638" s="9"/>
    </row>
    <row r="639" spans="1:10" x14ac:dyDescent="0.2">
      <c r="A639" s="9"/>
      <c r="B639" s="12"/>
      <c r="C639" s="9"/>
      <c r="D639" s="12"/>
      <c r="E639" s="12"/>
      <c r="F639" s="12"/>
      <c r="G639" s="12"/>
      <c r="H639" s="12"/>
      <c r="I639" s="9"/>
      <c r="J639" s="9"/>
    </row>
    <row r="640" spans="1:10" x14ac:dyDescent="0.2">
      <c r="A640" s="9"/>
      <c r="B640" s="12"/>
      <c r="C640" s="9"/>
      <c r="D640" s="12"/>
      <c r="E640" s="12"/>
      <c r="F640" s="12"/>
      <c r="G640" s="12"/>
      <c r="H640" s="12"/>
      <c r="I640" s="9"/>
      <c r="J640" s="9"/>
    </row>
    <row r="641" spans="1:10" x14ac:dyDescent="0.2">
      <c r="A641" s="9"/>
      <c r="B641" s="12"/>
      <c r="C641" s="9"/>
      <c r="D641" s="12"/>
      <c r="E641" s="12"/>
      <c r="F641" s="12"/>
      <c r="G641" s="12"/>
      <c r="H641" s="12"/>
      <c r="I641" s="9"/>
      <c r="J641" s="9"/>
    </row>
    <row r="642" spans="1:10" x14ac:dyDescent="0.2">
      <c r="A642" s="9"/>
      <c r="B642" s="12"/>
      <c r="C642" s="9"/>
      <c r="D642" s="12"/>
      <c r="E642" s="12"/>
      <c r="F642" s="12"/>
      <c r="G642" s="12"/>
      <c r="H642" s="12"/>
      <c r="I642" s="9"/>
      <c r="J642" s="9"/>
    </row>
    <row r="643" spans="1:10" x14ac:dyDescent="0.2">
      <c r="A643" s="9"/>
      <c r="B643" s="12"/>
      <c r="C643" s="9"/>
      <c r="D643" s="12"/>
      <c r="E643" s="12"/>
      <c r="F643" s="12"/>
      <c r="G643" s="12"/>
      <c r="H643" s="12"/>
      <c r="I643" s="9"/>
      <c r="J643" s="9"/>
    </row>
    <row r="644" spans="1:10" x14ac:dyDescent="0.2">
      <c r="A644" s="9"/>
      <c r="B644" s="12"/>
      <c r="C644" s="9"/>
      <c r="D644" s="12"/>
      <c r="E644" s="12"/>
      <c r="F644" s="12"/>
      <c r="G644" s="12"/>
      <c r="H644" s="12"/>
      <c r="I644" s="9"/>
      <c r="J644" s="9"/>
    </row>
    <row r="645" spans="1:10" x14ac:dyDescent="0.2">
      <c r="A645" s="9"/>
      <c r="B645" s="12"/>
      <c r="C645" s="9"/>
      <c r="D645" s="12"/>
      <c r="E645" s="12"/>
      <c r="F645" s="12"/>
      <c r="G645" s="12"/>
      <c r="H645" s="12"/>
      <c r="I645" s="9"/>
      <c r="J645" s="9"/>
    </row>
    <row r="646" spans="1:10" x14ac:dyDescent="0.2">
      <c r="A646" s="9"/>
      <c r="B646" s="12"/>
      <c r="C646" s="9"/>
      <c r="D646" s="12"/>
      <c r="E646" s="12"/>
      <c r="F646" s="12"/>
      <c r="G646" s="12"/>
      <c r="H646" s="12"/>
      <c r="I646" s="9"/>
      <c r="J646" s="9"/>
    </row>
    <row r="647" spans="1:10" x14ac:dyDescent="0.2">
      <c r="A647" s="9"/>
      <c r="B647" s="12"/>
      <c r="C647" s="9"/>
      <c r="D647" s="12"/>
      <c r="E647" s="12"/>
      <c r="F647" s="12"/>
      <c r="G647" s="12"/>
      <c r="H647" s="12"/>
      <c r="I647" s="9"/>
      <c r="J647" s="9"/>
    </row>
    <row r="648" spans="1:10" x14ac:dyDescent="0.2">
      <c r="A648" s="9"/>
      <c r="B648" s="12"/>
      <c r="C648" s="9"/>
      <c r="D648" s="12"/>
      <c r="E648" s="12"/>
      <c r="F648" s="12"/>
      <c r="G648" s="12"/>
      <c r="H648" s="12"/>
      <c r="I648" s="9"/>
      <c r="J648" s="9"/>
    </row>
    <row r="649" spans="1:10" x14ac:dyDescent="0.2">
      <c r="A649" s="9"/>
      <c r="B649" s="12"/>
      <c r="C649" s="9"/>
      <c r="D649" s="12"/>
      <c r="E649" s="12"/>
      <c r="F649" s="12"/>
      <c r="G649" s="12"/>
      <c r="H649" s="12"/>
      <c r="I649" s="9"/>
      <c r="J649" s="9"/>
    </row>
    <row r="650" spans="1:10" x14ac:dyDescent="0.2">
      <c r="A650" s="9"/>
      <c r="B650" s="12"/>
      <c r="C650" s="9"/>
      <c r="D650" s="12"/>
      <c r="E650" s="12"/>
      <c r="F650" s="12"/>
      <c r="G650" s="12"/>
      <c r="H650" s="12"/>
      <c r="I650" s="9"/>
      <c r="J650" s="9"/>
    </row>
    <row r="651" spans="1:10" x14ac:dyDescent="0.2">
      <c r="A651" s="9"/>
      <c r="B651" s="12"/>
      <c r="C651" s="9"/>
      <c r="D651" s="12"/>
      <c r="E651" s="12"/>
      <c r="F651" s="12"/>
      <c r="G651" s="12"/>
      <c r="H651" s="12"/>
      <c r="I651" s="9"/>
      <c r="J651" s="9"/>
    </row>
    <row r="652" spans="1:10" x14ac:dyDescent="0.2">
      <c r="A652" s="9"/>
      <c r="B652" s="12"/>
      <c r="C652" s="9"/>
      <c r="D652" s="12"/>
      <c r="E652" s="12"/>
      <c r="F652" s="12"/>
      <c r="G652" s="12"/>
      <c r="H652" s="12"/>
      <c r="I652" s="9"/>
      <c r="J652" s="9"/>
    </row>
    <row r="653" spans="1:10" x14ac:dyDescent="0.2">
      <c r="A653" s="9"/>
      <c r="B653" s="12"/>
      <c r="C653" s="9"/>
      <c r="D653" s="12"/>
      <c r="E653" s="12"/>
      <c r="F653" s="12"/>
      <c r="G653" s="12"/>
      <c r="H653" s="12"/>
      <c r="I653" s="9"/>
      <c r="J653" s="9"/>
    </row>
    <row r="654" spans="1:10" x14ac:dyDescent="0.2">
      <c r="A654" s="9"/>
      <c r="B654" s="12"/>
      <c r="C654" s="9"/>
      <c r="D654" s="12"/>
      <c r="E654" s="12"/>
      <c r="F654" s="12"/>
      <c r="G654" s="12"/>
      <c r="H654" s="12"/>
      <c r="I654" s="9"/>
      <c r="J654" s="9"/>
    </row>
    <row r="655" spans="1:10" x14ac:dyDescent="0.2">
      <c r="A655" s="9"/>
      <c r="B655" s="12"/>
      <c r="C655" s="9"/>
      <c r="D655" s="12"/>
      <c r="E655" s="12"/>
      <c r="F655" s="12"/>
      <c r="G655" s="12"/>
      <c r="H655" s="12"/>
      <c r="I655" s="9"/>
      <c r="J655" s="9"/>
    </row>
    <row r="656" spans="1:10" x14ac:dyDescent="0.2">
      <c r="A656" s="9"/>
      <c r="B656" s="12"/>
      <c r="C656" s="9"/>
      <c r="D656" s="12"/>
      <c r="E656" s="12"/>
      <c r="F656" s="12"/>
      <c r="G656" s="12"/>
      <c r="H656" s="12"/>
      <c r="I656" s="9"/>
      <c r="J656" s="9"/>
    </row>
    <row r="657" spans="1:10" x14ac:dyDescent="0.2">
      <c r="A657" s="9"/>
      <c r="B657" s="12"/>
      <c r="C657" s="9"/>
      <c r="D657" s="12"/>
      <c r="E657" s="12"/>
      <c r="F657" s="12"/>
      <c r="G657" s="12"/>
      <c r="H657" s="12"/>
      <c r="I657" s="9"/>
      <c r="J657" s="9"/>
    </row>
    <row r="658" spans="1:10" x14ac:dyDescent="0.2">
      <c r="A658" s="9"/>
      <c r="B658" s="12"/>
      <c r="C658" s="9"/>
      <c r="D658" s="12"/>
      <c r="E658" s="12"/>
      <c r="F658" s="12"/>
      <c r="G658" s="12"/>
      <c r="H658" s="12"/>
      <c r="I658" s="9"/>
      <c r="J658" s="9"/>
    </row>
    <row r="659" spans="1:10" x14ac:dyDescent="0.2">
      <c r="A659" s="9"/>
      <c r="B659" s="12"/>
      <c r="C659" s="9"/>
      <c r="D659" s="12"/>
      <c r="E659" s="12"/>
      <c r="F659" s="12"/>
      <c r="G659" s="12"/>
      <c r="H659" s="12"/>
      <c r="I659" s="9"/>
      <c r="J659" s="9"/>
    </row>
    <row r="660" spans="1:10" x14ac:dyDescent="0.2">
      <c r="A660" s="9"/>
      <c r="B660" s="12"/>
      <c r="C660" s="9"/>
      <c r="D660" s="12"/>
      <c r="E660" s="12"/>
      <c r="F660" s="12"/>
      <c r="G660" s="12"/>
      <c r="H660" s="12"/>
      <c r="I660" s="9"/>
      <c r="J660" s="9"/>
    </row>
    <row r="661" spans="1:10" x14ac:dyDescent="0.2">
      <c r="A661" s="9"/>
      <c r="B661" s="12"/>
      <c r="C661" s="9"/>
      <c r="D661" s="12"/>
      <c r="E661" s="12"/>
      <c r="F661" s="12"/>
      <c r="G661" s="12"/>
      <c r="H661" s="12"/>
      <c r="I661" s="9"/>
      <c r="J661" s="9"/>
    </row>
    <row r="662" spans="1:10" x14ac:dyDescent="0.2">
      <c r="A662" s="9"/>
      <c r="B662" s="12"/>
      <c r="C662" s="9"/>
      <c r="D662" s="12"/>
      <c r="E662" s="12"/>
      <c r="F662" s="12"/>
      <c r="G662" s="12"/>
      <c r="H662" s="12"/>
      <c r="I662" s="9"/>
      <c r="J662" s="9"/>
    </row>
    <row r="663" spans="1:10" x14ac:dyDescent="0.2">
      <c r="A663" s="9"/>
      <c r="B663" s="12"/>
      <c r="C663" s="9"/>
      <c r="D663" s="12"/>
      <c r="E663" s="12"/>
      <c r="F663" s="12"/>
      <c r="G663" s="12"/>
      <c r="H663" s="12"/>
      <c r="I663" s="9"/>
      <c r="J663" s="9"/>
    </row>
    <row r="664" spans="1:10" x14ac:dyDescent="0.2">
      <c r="A664" s="9"/>
      <c r="B664" s="12"/>
      <c r="C664" s="9"/>
      <c r="D664" s="12"/>
      <c r="E664" s="12"/>
      <c r="F664" s="12"/>
      <c r="G664" s="12"/>
      <c r="H664" s="12"/>
      <c r="I664" s="9"/>
      <c r="J664" s="9"/>
    </row>
    <row r="665" spans="1:10" x14ac:dyDescent="0.2">
      <c r="A665" s="9"/>
      <c r="B665" s="12"/>
      <c r="C665" s="9"/>
      <c r="D665" s="12"/>
      <c r="E665" s="12"/>
      <c r="F665" s="12"/>
      <c r="G665" s="12"/>
      <c r="H665" s="12"/>
      <c r="I665" s="9"/>
      <c r="J665" s="9"/>
    </row>
    <row r="666" spans="1:10" x14ac:dyDescent="0.2">
      <c r="A666" s="9"/>
      <c r="B666" s="12"/>
      <c r="C666" s="9"/>
      <c r="D666" s="12"/>
      <c r="E666" s="12"/>
      <c r="F666" s="12"/>
      <c r="G666" s="12"/>
      <c r="H666" s="12"/>
      <c r="I666" s="9"/>
      <c r="J666" s="9"/>
    </row>
    <row r="667" spans="1:10" x14ac:dyDescent="0.2">
      <c r="A667" s="9"/>
      <c r="B667" s="12"/>
      <c r="C667" s="9"/>
      <c r="D667" s="12"/>
      <c r="E667" s="12"/>
      <c r="F667" s="12"/>
      <c r="G667" s="12"/>
      <c r="H667" s="12"/>
      <c r="I667" s="9"/>
      <c r="J667" s="9"/>
    </row>
    <row r="668" spans="1:10" x14ac:dyDescent="0.2">
      <c r="A668" s="9"/>
      <c r="B668" s="12"/>
      <c r="C668" s="9"/>
      <c r="D668" s="12"/>
      <c r="E668" s="12"/>
      <c r="F668" s="12"/>
      <c r="G668" s="12"/>
      <c r="H668" s="12"/>
      <c r="I668" s="9"/>
      <c r="J668" s="9"/>
    </row>
    <row r="669" spans="1:10" x14ac:dyDescent="0.2">
      <c r="A669" s="9"/>
      <c r="B669" s="12"/>
      <c r="C669" s="9"/>
      <c r="D669" s="12"/>
      <c r="E669" s="12"/>
      <c r="F669" s="12"/>
      <c r="G669" s="12"/>
      <c r="H669" s="12"/>
      <c r="I669" s="9"/>
      <c r="J669" s="9"/>
    </row>
    <row r="670" spans="1:10" x14ac:dyDescent="0.2">
      <c r="A670" s="9"/>
      <c r="B670" s="12"/>
      <c r="C670" s="9"/>
      <c r="D670" s="12"/>
      <c r="E670" s="12"/>
      <c r="F670" s="12"/>
      <c r="G670" s="12"/>
      <c r="H670" s="12"/>
      <c r="I670" s="9"/>
      <c r="J670" s="9"/>
    </row>
    <row r="671" spans="1:10" x14ac:dyDescent="0.2">
      <c r="A671" s="9"/>
      <c r="B671" s="12"/>
      <c r="C671" s="9"/>
      <c r="D671" s="12"/>
      <c r="E671" s="12"/>
      <c r="F671" s="12"/>
      <c r="G671" s="12"/>
      <c r="H671" s="12"/>
      <c r="I671" s="9"/>
      <c r="J671" s="9"/>
    </row>
    <row r="672" spans="1:10" x14ac:dyDescent="0.2">
      <c r="A672" s="9"/>
      <c r="B672" s="12"/>
      <c r="C672" s="9"/>
      <c r="D672" s="12"/>
      <c r="E672" s="12"/>
      <c r="F672" s="12"/>
      <c r="G672" s="12"/>
      <c r="H672" s="12"/>
      <c r="I672" s="9"/>
      <c r="J672" s="9"/>
    </row>
    <row r="673" spans="1:10" x14ac:dyDescent="0.2">
      <c r="A673" s="9"/>
      <c r="B673" s="12"/>
      <c r="C673" s="9"/>
      <c r="D673" s="12"/>
      <c r="E673" s="12"/>
      <c r="F673" s="12"/>
      <c r="G673" s="12"/>
      <c r="H673" s="12"/>
      <c r="I673" s="9"/>
      <c r="J673" s="9"/>
    </row>
    <row r="674" spans="1:10" x14ac:dyDescent="0.2">
      <c r="A674" s="9"/>
      <c r="B674" s="12"/>
      <c r="C674" s="9"/>
      <c r="D674" s="12"/>
      <c r="E674" s="12"/>
      <c r="F674" s="12"/>
      <c r="G674" s="12"/>
      <c r="H674" s="12"/>
      <c r="I674" s="9"/>
      <c r="J674" s="9"/>
    </row>
    <row r="675" spans="1:10" x14ac:dyDescent="0.2">
      <c r="A675" s="9"/>
      <c r="B675" s="12"/>
      <c r="C675" s="9"/>
      <c r="D675" s="12"/>
      <c r="E675" s="12"/>
      <c r="F675" s="12"/>
      <c r="G675" s="12"/>
      <c r="H675" s="12"/>
      <c r="I675" s="9"/>
      <c r="J675" s="9"/>
    </row>
    <row r="676" spans="1:10" x14ac:dyDescent="0.2">
      <c r="A676" s="9"/>
      <c r="B676" s="12"/>
      <c r="C676" s="9"/>
      <c r="D676" s="12"/>
      <c r="E676" s="12"/>
      <c r="F676" s="12"/>
      <c r="G676" s="12"/>
      <c r="H676" s="12"/>
      <c r="I676" s="9"/>
      <c r="J676" s="9"/>
    </row>
    <row r="677" spans="1:10" x14ac:dyDescent="0.2">
      <c r="A677" s="9"/>
      <c r="B677" s="12"/>
      <c r="C677" s="9"/>
      <c r="D677" s="12"/>
      <c r="E677" s="12"/>
      <c r="F677" s="12"/>
      <c r="G677" s="12"/>
      <c r="H677" s="12"/>
      <c r="I677" s="9"/>
      <c r="J677" s="9"/>
    </row>
    <row r="678" spans="1:10" x14ac:dyDescent="0.2">
      <c r="A678" s="9"/>
      <c r="B678" s="12"/>
      <c r="C678" s="9"/>
      <c r="D678" s="12"/>
      <c r="E678" s="12"/>
      <c r="F678" s="12"/>
      <c r="G678" s="12"/>
      <c r="H678" s="12"/>
      <c r="I678" s="9"/>
      <c r="J678" s="9"/>
    </row>
    <row r="679" spans="1:10" x14ac:dyDescent="0.2">
      <c r="A679" s="9"/>
      <c r="B679" s="12"/>
      <c r="C679" s="9"/>
      <c r="D679" s="12"/>
      <c r="E679" s="12"/>
      <c r="F679" s="12"/>
      <c r="G679" s="12"/>
      <c r="H679" s="12"/>
      <c r="I679" s="9"/>
      <c r="J679" s="9"/>
    </row>
    <row r="680" spans="1:10" x14ac:dyDescent="0.2">
      <c r="A680" s="9"/>
      <c r="B680" s="12"/>
      <c r="C680" s="9"/>
      <c r="D680" s="12"/>
      <c r="E680" s="12"/>
      <c r="F680" s="12"/>
      <c r="G680" s="12"/>
      <c r="H680" s="12"/>
      <c r="I680" s="9"/>
      <c r="J680" s="9"/>
    </row>
    <row r="681" spans="1:10" x14ac:dyDescent="0.2">
      <c r="A681" s="9"/>
      <c r="B681" s="12"/>
      <c r="C681" s="9"/>
      <c r="D681" s="12"/>
      <c r="E681" s="12"/>
      <c r="F681" s="12"/>
      <c r="G681" s="12"/>
      <c r="H681" s="12"/>
      <c r="I681" s="9"/>
      <c r="J681" s="9"/>
    </row>
    <row r="682" spans="1:10" x14ac:dyDescent="0.2">
      <c r="A682" s="9"/>
      <c r="B682" s="12"/>
      <c r="C682" s="9"/>
      <c r="D682" s="12"/>
      <c r="E682" s="12"/>
      <c r="F682" s="12"/>
      <c r="G682" s="12"/>
      <c r="H682" s="12"/>
      <c r="I682" s="9"/>
      <c r="J682" s="9"/>
    </row>
    <row r="683" spans="1:10" x14ac:dyDescent="0.2">
      <c r="A683" s="9"/>
      <c r="B683" s="12"/>
      <c r="C683" s="9"/>
      <c r="D683" s="12"/>
      <c r="E683" s="12"/>
      <c r="F683" s="12"/>
      <c r="G683" s="12"/>
      <c r="H683" s="12"/>
      <c r="I683" s="9"/>
      <c r="J683" s="9"/>
    </row>
    <row r="684" spans="1:10" x14ac:dyDescent="0.2">
      <c r="A684" s="9"/>
      <c r="B684" s="12"/>
      <c r="C684" s="9"/>
      <c r="D684" s="12"/>
      <c r="E684" s="12"/>
      <c r="F684" s="12"/>
      <c r="G684" s="12"/>
      <c r="H684" s="12"/>
      <c r="I684" s="9"/>
      <c r="J684" s="9"/>
    </row>
    <row r="685" spans="1:10" x14ac:dyDescent="0.2">
      <c r="A685" s="9"/>
      <c r="B685" s="12"/>
      <c r="C685" s="9"/>
      <c r="D685" s="12"/>
      <c r="E685" s="12"/>
      <c r="F685" s="12"/>
      <c r="G685" s="12"/>
      <c r="H685" s="12"/>
      <c r="I685" s="9"/>
      <c r="J685" s="9"/>
    </row>
    <row r="686" spans="1:10" x14ac:dyDescent="0.2">
      <c r="A686" s="9"/>
      <c r="B686" s="12"/>
      <c r="C686" s="9"/>
      <c r="D686" s="12"/>
      <c r="E686" s="12"/>
      <c r="F686" s="12"/>
      <c r="G686" s="12"/>
      <c r="H686" s="12"/>
      <c r="I686" s="9"/>
      <c r="J686" s="9"/>
    </row>
    <row r="687" spans="1:10" x14ac:dyDescent="0.2">
      <c r="A687" s="9"/>
      <c r="B687" s="12"/>
      <c r="C687" s="9"/>
      <c r="D687" s="12"/>
      <c r="E687" s="12"/>
      <c r="F687" s="12"/>
      <c r="G687" s="12"/>
      <c r="H687" s="12"/>
      <c r="I687" s="9"/>
      <c r="J687" s="9"/>
    </row>
    <row r="688" spans="1:10" x14ac:dyDescent="0.2">
      <c r="A688" s="9"/>
      <c r="B688" s="12"/>
      <c r="C688" s="9"/>
      <c r="D688" s="12"/>
      <c r="E688" s="12"/>
      <c r="F688" s="12"/>
      <c r="G688" s="12"/>
      <c r="H688" s="12"/>
      <c r="I688" s="9"/>
      <c r="J688" s="9"/>
    </row>
    <row r="689" spans="1:10" x14ac:dyDescent="0.2">
      <c r="A689" s="9"/>
      <c r="B689" s="12"/>
      <c r="C689" s="9"/>
      <c r="D689" s="12"/>
      <c r="E689" s="12"/>
      <c r="F689" s="12"/>
      <c r="G689" s="12"/>
      <c r="H689" s="12"/>
      <c r="I689" s="9"/>
      <c r="J689" s="9"/>
    </row>
    <row r="690" spans="1:10" x14ac:dyDescent="0.2">
      <c r="A690" s="9"/>
      <c r="B690" s="12"/>
      <c r="C690" s="9"/>
      <c r="D690" s="12"/>
      <c r="E690" s="12"/>
      <c r="F690" s="12"/>
      <c r="G690" s="12"/>
      <c r="H690" s="12"/>
      <c r="I690" s="9"/>
      <c r="J690" s="9"/>
    </row>
    <row r="691" spans="1:10" x14ac:dyDescent="0.2">
      <c r="A691" s="9"/>
      <c r="B691" s="12"/>
      <c r="C691" s="9"/>
      <c r="D691" s="12"/>
      <c r="E691" s="12"/>
      <c r="F691" s="12"/>
      <c r="G691" s="12"/>
      <c r="H691" s="12"/>
      <c r="I691" s="9"/>
      <c r="J691" s="9"/>
    </row>
    <row r="692" spans="1:10" x14ac:dyDescent="0.2">
      <c r="A692" s="9"/>
      <c r="B692" s="12"/>
      <c r="C692" s="9"/>
      <c r="D692" s="12"/>
      <c r="E692" s="12"/>
      <c r="F692" s="12"/>
      <c r="G692" s="12"/>
      <c r="H692" s="12"/>
      <c r="I692" s="9"/>
      <c r="J692" s="9"/>
    </row>
    <row r="693" spans="1:10" x14ac:dyDescent="0.2">
      <c r="A693" s="9"/>
      <c r="B693" s="12"/>
      <c r="C693" s="9"/>
      <c r="D693" s="12"/>
      <c r="E693" s="12"/>
      <c r="F693" s="12"/>
      <c r="G693" s="12"/>
      <c r="H693" s="12"/>
      <c r="I693" s="9"/>
      <c r="J693" s="9"/>
    </row>
    <row r="694" spans="1:10" x14ac:dyDescent="0.2">
      <c r="A694" s="9"/>
      <c r="B694" s="12"/>
      <c r="C694" s="9"/>
      <c r="D694" s="12"/>
      <c r="E694" s="12"/>
      <c r="F694" s="12"/>
      <c r="G694" s="12"/>
      <c r="H694" s="12"/>
      <c r="I694" s="9"/>
      <c r="J694" s="9"/>
    </row>
    <row r="695" spans="1:10" x14ac:dyDescent="0.2">
      <c r="A695" s="9"/>
      <c r="B695" s="12"/>
      <c r="C695" s="9"/>
      <c r="D695" s="12"/>
      <c r="E695" s="12"/>
      <c r="F695" s="12"/>
      <c r="G695" s="12"/>
      <c r="H695" s="12"/>
      <c r="I695" s="9"/>
      <c r="J695" s="9"/>
    </row>
    <row r="696" spans="1:10" x14ac:dyDescent="0.2">
      <c r="A696" s="9"/>
      <c r="B696" s="12"/>
      <c r="C696" s="9"/>
      <c r="D696" s="12"/>
      <c r="E696" s="12"/>
      <c r="F696" s="12"/>
      <c r="G696" s="12"/>
      <c r="H696" s="12"/>
      <c r="I696" s="9"/>
      <c r="J696" s="9"/>
    </row>
    <row r="697" spans="1:10" x14ac:dyDescent="0.2">
      <c r="A697" s="9"/>
      <c r="B697" s="12"/>
      <c r="C697" s="9"/>
      <c r="D697" s="12"/>
      <c r="E697" s="12"/>
      <c r="F697" s="12"/>
      <c r="G697" s="12"/>
      <c r="H697" s="12"/>
      <c r="I697" s="9"/>
      <c r="J697" s="9"/>
    </row>
    <row r="698" spans="1:10" x14ac:dyDescent="0.2">
      <c r="A698" s="9"/>
      <c r="B698" s="12"/>
      <c r="C698" s="9"/>
      <c r="D698" s="12"/>
      <c r="E698" s="12"/>
      <c r="F698" s="12"/>
      <c r="G698" s="12"/>
      <c r="H698" s="12"/>
      <c r="I698" s="9"/>
      <c r="J698" s="9"/>
    </row>
    <row r="699" spans="1:10" x14ac:dyDescent="0.2">
      <c r="A699" s="9"/>
      <c r="B699" s="12"/>
      <c r="C699" s="9"/>
      <c r="D699" s="12"/>
      <c r="E699" s="12"/>
      <c r="F699" s="12"/>
      <c r="G699" s="12"/>
      <c r="H699" s="12"/>
      <c r="I699" s="9"/>
      <c r="J699" s="9"/>
    </row>
    <row r="700" spans="1:10" x14ac:dyDescent="0.2">
      <c r="A700" s="9"/>
      <c r="B700" s="12"/>
      <c r="C700" s="9"/>
      <c r="D700" s="12"/>
      <c r="E700" s="12"/>
      <c r="F700" s="12"/>
      <c r="G700" s="12"/>
      <c r="H700" s="12"/>
      <c r="I700" s="9"/>
      <c r="J700" s="9"/>
    </row>
    <row r="701" spans="1:10" x14ac:dyDescent="0.2">
      <c r="A701" s="9"/>
      <c r="B701" s="12"/>
      <c r="C701" s="9"/>
      <c r="D701" s="12"/>
      <c r="E701" s="12"/>
      <c r="F701" s="12"/>
      <c r="G701" s="12"/>
      <c r="H701" s="12"/>
      <c r="I701" s="9"/>
      <c r="J701" s="9"/>
    </row>
    <row r="702" spans="1:10" x14ac:dyDescent="0.2">
      <c r="A702" s="9"/>
      <c r="B702" s="12"/>
      <c r="C702" s="9"/>
      <c r="D702" s="12"/>
      <c r="E702" s="12"/>
      <c r="F702" s="12"/>
      <c r="G702" s="12"/>
      <c r="H702" s="12"/>
      <c r="I702" s="9"/>
      <c r="J702" s="9"/>
    </row>
    <row r="703" spans="1:10" x14ac:dyDescent="0.2">
      <c r="A703" s="9"/>
      <c r="B703" s="12"/>
      <c r="C703" s="9"/>
      <c r="D703" s="12"/>
      <c r="E703" s="12"/>
      <c r="F703" s="12"/>
      <c r="G703" s="12"/>
      <c r="H703" s="12"/>
      <c r="I703" s="9"/>
      <c r="J703" s="9"/>
    </row>
    <row r="704" spans="1:10" x14ac:dyDescent="0.2">
      <c r="A704" s="9"/>
      <c r="B704" s="12"/>
      <c r="C704" s="9"/>
      <c r="D704" s="12"/>
      <c r="E704" s="12"/>
      <c r="F704" s="12"/>
      <c r="G704" s="12"/>
      <c r="H704" s="12"/>
      <c r="I704" s="9"/>
      <c r="J704" s="9"/>
    </row>
    <row r="705" spans="1:10" x14ac:dyDescent="0.2">
      <c r="A705" s="9"/>
      <c r="B705" s="12"/>
      <c r="C705" s="9"/>
      <c r="D705" s="12"/>
      <c r="E705" s="12"/>
      <c r="F705" s="12"/>
      <c r="G705" s="12"/>
      <c r="H705" s="12"/>
      <c r="I705" s="9"/>
      <c r="J705" s="9"/>
    </row>
    <row r="706" spans="1:10" x14ac:dyDescent="0.2">
      <c r="A706" s="9"/>
      <c r="B706" s="12"/>
      <c r="C706" s="9"/>
      <c r="D706" s="12"/>
      <c r="E706" s="12"/>
      <c r="F706" s="12"/>
      <c r="G706" s="12"/>
      <c r="H706" s="12"/>
      <c r="I706" s="9"/>
      <c r="J706" s="9"/>
    </row>
    <row r="707" spans="1:10" x14ac:dyDescent="0.2">
      <c r="A707" s="9"/>
      <c r="B707" s="12"/>
      <c r="C707" s="9"/>
      <c r="D707" s="12"/>
      <c r="E707" s="12"/>
      <c r="F707" s="12"/>
      <c r="G707" s="12"/>
      <c r="H707" s="12"/>
      <c r="I707" s="9"/>
      <c r="J707" s="9"/>
    </row>
    <row r="708" spans="1:10" x14ac:dyDescent="0.2">
      <c r="A708" s="9"/>
      <c r="B708" s="12"/>
      <c r="C708" s="9"/>
      <c r="D708" s="12"/>
      <c r="E708" s="12"/>
      <c r="F708" s="12"/>
      <c r="G708" s="12"/>
      <c r="H708" s="12"/>
      <c r="I708" s="9"/>
      <c r="J708" s="9"/>
    </row>
    <row r="709" spans="1:10" x14ac:dyDescent="0.2">
      <c r="A709" s="9"/>
      <c r="B709" s="12"/>
      <c r="C709" s="9"/>
      <c r="D709" s="12"/>
      <c r="E709" s="12"/>
      <c r="F709" s="12"/>
      <c r="G709" s="12"/>
      <c r="H709" s="12"/>
      <c r="I709" s="9"/>
    </row>
    <row r="710" spans="1:10" x14ac:dyDescent="0.2">
      <c r="A710" s="9"/>
      <c r="B710" s="12"/>
      <c r="C710" s="9"/>
      <c r="D710" s="12"/>
      <c r="E710" s="12"/>
      <c r="F710" s="12"/>
      <c r="G710" s="12"/>
      <c r="H710" s="12"/>
      <c r="I710" s="9"/>
    </row>
    <row r="711" spans="1:10" x14ac:dyDescent="0.2">
      <c r="A711" s="9"/>
      <c r="B711" s="12"/>
      <c r="C711" s="9"/>
      <c r="D711" s="12"/>
      <c r="E711" s="12"/>
      <c r="F711" s="12"/>
      <c r="G711" s="12"/>
      <c r="H711" s="12"/>
      <c r="I711" s="9"/>
    </row>
    <row r="712" spans="1:10" x14ac:dyDescent="0.2">
      <c r="A712" s="9"/>
      <c r="B712" s="12"/>
      <c r="C712" s="9"/>
      <c r="D712" s="12"/>
      <c r="E712" s="12"/>
      <c r="F712" s="12"/>
      <c r="G712" s="12"/>
      <c r="H712" s="12"/>
      <c r="I712" s="9"/>
    </row>
    <row r="713" spans="1:10" x14ac:dyDescent="0.2">
      <c r="A713" s="9"/>
      <c r="B713" s="12"/>
      <c r="C713" s="9"/>
      <c r="D713" s="12"/>
      <c r="E713" s="12"/>
      <c r="F713" s="12"/>
      <c r="G713" s="12"/>
      <c r="H713" s="12"/>
      <c r="I713" s="9"/>
    </row>
    <row r="714" spans="1:10" x14ac:dyDescent="0.2">
      <c r="D714" s="12"/>
      <c r="E714" s="12"/>
      <c r="F714" s="12"/>
    </row>
  </sheetData>
  <autoFilter ref="A1:J1" xr:uid="{1C25AA86-C164-4D56-972F-B1BD407D1FFB}"/>
  <sortState ref="A4:E347">
    <sortCondition ref="C4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F2B0F-11D6-8849-A396-2B79488DEA25}">
  <dimension ref="A1:J708"/>
  <sheetViews>
    <sheetView topLeftCell="F1" zoomScale="151" zoomScaleNormal="151" workbookViewId="0">
      <pane ySplit="1" topLeftCell="A24" activePane="bottomLeft" state="frozen"/>
      <selection pane="bottomLeft" activeCell="H343" sqref="H3:H343"/>
    </sheetView>
  </sheetViews>
  <sheetFormatPr baseColWidth="10" defaultColWidth="11.5" defaultRowHeight="15" x14ac:dyDescent="0.2"/>
  <cols>
    <col min="1" max="1" width="11.5" style="10" customWidth="1"/>
    <col min="2" max="2" width="10" style="11" customWidth="1"/>
    <col min="3" max="3" width="19.33203125" style="10" customWidth="1"/>
    <col min="4" max="4" width="21.6640625" style="11" customWidth="1"/>
    <col min="5" max="5" width="23.5" style="11" customWidth="1"/>
    <col min="6" max="6" width="25" style="11" customWidth="1"/>
    <col min="7" max="7" width="50.33203125" style="11" customWidth="1"/>
    <col min="8" max="8" width="56.5" style="11" customWidth="1"/>
    <col min="9" max="10" width="11.5" style="10"/>
    <col min="11" max="16384" width="11.5" style="11"/>
  </cols>
  <sheetData>
    <row r="1" spans="1:10" ht="49.5" customHeight="1" thickBot="1" x14ac:dyDescent="0.25">
      <c r="A1" s="1" t="s">
        <v>1</v>
      </c>
      <c r="B1" s="2" t="s">
        <v>0</v>
      </c>
      <c r="C1" s="7" t="s">
        <v>203</v>
      </c>
      <c r="D1" s="4" t="s">
        <v>38</v>
      </c>
      <c r="E1" s="6" t="s">
        <v>91</v>
      </c>
      <c r="F1" s="5" t="s">
        <v>90</v>
      </c>
      <c r="G1" s="3" t="s">
        <v>2</v>
      </c>
      <c r="H1" s="3" t="s">
        <v>108</v>
      </c>
      <c r="I1" s="16" t="s">
        <v>341</v>
      </c>
      <c r="J1" s="16" t="s">
        <v>340</v>
      </c>
    </row>
    <row r="2" spans="1:10" s="24" customFormat="1" ht="49.5" customHeight="1" x14ac:dyDescent="0.2">
      <c r="A2" s="18"/>
      <c r="B2" s="19"/>
      <c r="C2" s="20"/>
      <c r="D2" s="21"/>
      <c r="E2" s="22"/>
      <c r="F2" s="22"/>
      <c r="G2" s="22"/>
      <c r="H2" s="22"/>
      <c r="I2" s="23"/>
      <c r="J2" s="23"/>
    </row>
    <row r="3" spans="1:10" x14ac:dyDescent="0.2">
      <c r="A3" s="8">
        <v>43472</v>
      </c>
      <c r="B3" s="12" t="s">
        <v>3</v>
      </c>
      <c r="C3" s="9">
        <v>8009</v>
      </c>
      <c r="D3" s="12" t="s">
        <v>42</v>
      </c>
      <c r="E3" s="12" t="s">
        <v>34</v>
      </c>
      <c r="F3" s="12" t="s">
        <v>6</v>
      </c>
      <c r="G3" s="12" t="s">
        <v>194</v>
      </c>
      <c r="H3" s="12"/>
      <c r="I3" s="9">
        <v>20</v>
      </c>
      <c r="J3" s="9" t="s">
        <v>497</v>
      </c>
    </row>
    <row r="4" spans="1:10" x14ac:dyDescent="0.2">
      <c r="A4" s="8">
        <v>43467</v>
      </c>
      <c r="B4" s="12" t="s">
        <v>14</v>
      </c>
      <c r="C4" s="9">
        <v>9308</v>
      </c>
      <c r="D4" s="12" t="s">
        <v>299</v>
      </c>
      <c r="E4" s="12" t="s">
        <v>15</v>
      </c>
      <c r="F4" s="12" t="s">
        <v>15</v>
      </c>
      <c r="G4" s="12" t="s">
        <v>23</v>
      </c>
      <c r="H4" s="12"/>
      <c r="I4" s="9"/>
      <c r="J4" s="9"/>
    </row>
    <row r="5" spans="1:10" x14ac:dyDescent="0.2">
      <c r="A5" s="8">
        <v>43467</v>
      </c>
      <c r="B5" s="12" t="s">
        <v>3</v>
      </c>
      <c r="C5" s="9">
        <v>1420</v>
      </c>
      <c r="D5" s="12" t="s">
        <v>92</v>
      </c>
      <c r="E5" s="12" t="s">
        <v>15</v>
      </c>
      <c r="F5" s="12" t="s">
        <v>6</v>
      </c>
      <c r="G5" s="12" t="s">
        <v>172</v>
      </c>
      <c r="H5" s="12"/>
      <c r="I5" s="9">
        <v>21</v>
      </c>
      <c r="J5" s="9" t="s">
        <v>428</v>
      </c>
    </row>
    <row r="6" spans="1:10" x14ac:dyDescent="0.2">
      <c r="A6" s="8">
        <v>43468</v>
      </c>
      <c r="B6" s="12" t="s">
        <v>3</v>
      </c>
      <c r="C6" s="9">
        <v>7270</v>
      </c>
      <c r="D6" s="12" t="s">
        <v>59</v>
      </c>
      <c r="E6" s="12" t="s">
        <v>15</v>
      </c>
      <c r="F6" s="12" t="s">
        <v>6</v>
      </c>
      <c r="G6" s="12" t="s">
        <v>172</v>
      </c>
      <c r="H6" s="12"/>
      <c r="I6" s="9">
        <v>31</v>
      </c>
      <c r="J6" s="9">
        <v>35</v>
      </c>
    </row>
    <row r="7" spans="1:10" x14ac:dyDescent="0.2">
      <c r="A7" s="8">
        <v>43469</v>
      </c>
      <c r="B7" s="12" t="s">
        <v>3</v>
      </c>
      <c r="C7" s="9">
        <v>2443</v>
      </c>
      <c r="D7" s="12" t="s">
        <v>92</v>
      </c>
      <c r="E7" s="12" t="s">
        <v>15</v>
      </c>
      <c r="F7" s="12" t="s">
        <v>32</v>
      </c>
      <c r="G7" s="12" t="s">
        <v>172</v>
      </c>
      <c r="H7" s="12"/>
      <c r="I7" s="9">
        <v>21</v>
      </c>
      <c r="J7" s="9" t="s">
        <v>428</v>
      </c>
    </row>
    <row r="8" spans="1:10" x14ac:dyDescent="0.2">
      <c r="A8" s="8">
        <v>43470</v>
      </c>
      <c r="B8" s="12" t="s">
        <v>3</v>
      </c>
      <c r="C8" s="9">
        <v>5832</v>
      </c>
      <c r="D8" s="12" t="s">
        <v>78</v>
      </c>
      <c r="E8" s="12" t="s">
        <v>15</v>
      </c>
      <c r="F8" s="12" t="s">
        <v>6</v>
      </c>
      <c r="G8" s="12" t="s">
        <v>292</v>
      </c>
      <c r="H8" s="12"/>
      <c r="I8" s="9">
        <v>22</v>
      </c>
      <c r="J8" s="9" t="s">
        <v>388</v>
      </c>
    </row>
    <row r="9" spans="1:10" x14ac:dyDescent="0.2">
      <c r="A9" s="8">
        <v>43477</v>
      </c>
      <c r="B9" s="12" t="s">
        <v>3</v>
      </c>
      <c r="C9" s="9">
        <v>1250</v>
      </c>
      <c r="D9" s="12" t="s">
        <v>92</v>
      </c>
      <c r="E9" s="12" t="s">
        <v>15</v>
      </c>
      <c r="F9" s="12" t="s">
        <v>15</v>
      </c>
      <c r="G9" s="12" t="s">
        <v>152</v>
      </c>
      <c r="H9" s="12"/>
      <c r="I9" s="9">
        <v>19</v>
      </c>
      <c r="J9" s="9" t="s">
        <v>514</v>
      </c>
    </row>
    <row r="10" spans="1:10" x14ac:dyDescent="0.2">
      <c r="A10" s="8">
        <v>43477</v>
      </c>
      <c r="B10" s="12" t="s">
        <v>3</v>
      </c>
      <c r="C10" s="9">
        <v>2448</v>
      </c>
      <c r="D10" s="12" t="s">
        <v>92</v>
      </c>
      <c r="E10" s="12" t="s">
        <v>15</v>
      </c>
      <c r="F10" s="12" t="s">
        <v>6</v>
      </c>
      <c r="G10" s="12" t="s">
        <v>865</v>
      </c>
      <c r="H10" s="12"/>
      <c r="I10" s="9">
        <v>19</v>
      </c>
      <c r="J10" s="9" t="s">
        <v>514</v>
      </c>
    </row>
    <row r="11" spans="1:10" x14ac:dyDescent="0.2">
      <c r="A11" s="8">
        <v>43478</v>
      </c>
      <c r="B11" s="12" t="s">
        <v>3</v>
      </c>
      <c r="C11" s="9">
        <v>7220</v>
      </c>
      <c r="D11" s="12" t="s">
        <v>120</v>
      </c>
      <c r="E11" s="12" t="s">
        <v>15</v>
      </c>
      <c r="F11" s="12" t="s">
        <v>6</v>
      </c>
      <c r="G11" s="12" t="s">
        <v>879</v>
      </c>
      <c r="H11" s="12"/>
      <c r="I11" s="9">
        <v>26</v>
      </c>
      <c r="J11" s="9">
        <v>34</v>
      </c>
    </row>
    <row r="12" spans="1:10" x14ac:dyDescent="0.2">
      <c r="A12" s="8">
        <v>43478</v>
      </c>
      <c r="B12" s="12" t="s">
        <v>3</v>
      </c>
      <c r="C12" s="9">
        <v>1250</v>
      </c>
      <c r="D12" s="12" t="s">
        <v>92</v>
      </c>
      <c r="E12" s="12" t="s">
        <v>15</v>
      </c>
      <c r="F12" s="12" t="s">
        <v>15</v>
      </c>
      <c r="G12" s="12" t="s">
        <v>312</v>
      </c>
      <c r="H12" s="12"/>
      <c r="I12" s="9">
        <v>19</v>
      </c>
      <c r="J12" s="9" t="s">
        <v>514</v>
      </c>
    </row>
    <row r="13" spans="1:10" x14ac:dyDescent="0.2">
      <c r="A13" s="8">
        <v>43484</v>
      </c>
      <c r="B13" s="12" t="s">
        <v>3</v>
      </c>
      <c r="C13" s="9">
        <v>5762</v>
      </c>
      <c r="D13" s="12" t="s">
        <v>132</v>
      </c>
      <c r="E13" s="12" t="s">
        <v>15</v>
      </c>
      <c r="F13" s="12" t="s">
        <v>6</v>
      </c>
      <c r="G13" s="12" t="s">
        <v>290</v>
      </c>
      <c r="H13" s="12"/>
      <c r="I13" s="9">
        <v>26</v>
      </c>
      <c r="J13" s="9">
        <v>32</v>
      </c>
    </row>
    <row r="14" spans="1:10" x14ac:dyDescent="0.2">
      <c r="A14" s="8">
        <v>43491</v>
      </c>
      <c r="B14" s="12" t="s">
        <v>3</v>
      </c>
      <c r="C14" s="9">
        <v>1541</v>
      </c>
      <c r="D14" s="12" t="s">
        <v>92</v>
      </c>
      <c r="E14" s="12" t="s">
        <v>15</v>
      </c>
      <c r="F14" s="12" t="s">
        <v>6</v>
      </c>
      <c r="G14" s="12" t="s">
        <v>172</v>
      </c>
      <c r="H14" s="12"/>
      <c r="I14" s="9">
        <v>19</v>
      </c>
      <c r="J14" s="9" t="s">
        <v>383</v>
      </c>
    </row>
    <row r="15" spans="1:10" x14ac:dyDescent="0.2">
      <c r="A15" s="8">
        <v>43491</v>
      </c>
      <c r="B15" s="12" t="s">
        <v>3</v>
      </c>
      <c r="C15" s="9">
        <v>1250</v>
      </c>
      <c r="D15" s="12" t="s">
        <v>92</v>
      </c>
      <c r="E15" s="12" t="s">
        <v>15</v>
      </c>
      <c r="F15" s="12" t="s">
        <v>15</v>
      </c>
      <c r="G15" s="12" t="s">
        <v>434</v>
      </c>
      <c r="H15" s="12"/>
      <c r="I15" s="9">
        <v>19</v>
      </c>
      <c r="J15" s="9" t="s">
        <v>383</v>
      </c>
    </row>
    <row r="16" spans="1:10" x14ac:dyDescent="0.2">
      <c r="A16" s="8">
        <v>43492</v>
      </c>
      <c r="B16" s="12" t="s">
        <v>577</v>
      </c>
      <c r="C16" s="9"/>
      <c r="D16" s="12" t="s">
        <v>575</v>
      </c>
      <c r="E16" s="12" t="s">
        <v>15</v>
      </c>
      <c r="F16" s="12" t="s">
        <v>15</v>
      </c>
      <c r="G16" s="12" t="s">
        <v>172</v>
      </c>
      <c r="H16" s="12"/>
      <c r="I16" s="9">
        <v>790</v>
      </c>
      <c r="J16" s="9">
        <v>1293</v>
      </c>
    </row>
    <row r="17" spans="1:10" x14ac:dyDescent="0.2">
      <c r="A17" s="8">
        <v>43491</v>
      </c>
      <c r="B17" s="12" t="s">
        <v>3</v>
      </c>
      <c r="C17" s="9">
        <v>8224</v>
      </c>
      <c r="D17" s="12" t="s">
        <v>64</v>
      </c>
      <c r="E17" s="12" t="s">
        <v>201</v>
      </c>
      <c r="F17" s="12" t="s">
        <v>4</v>
      </c>
      <c r="G17" s="12" t="s">
        <v>177</v>
      </c>
      <c r="H17" s="12"/>
      <c r="I17" s="9">
        <v>24</v>
      </c>
      <c r="J17" s="9">
        <v>18</v>
      </c>
    </row>
    <row r="18" spans="1:10" x14ac:dyDescent="0.2">
      <c r="A18" s="8">
        <v>43470</v>
      </c>
      <c r="B18" s="12" t="s">
        <v>3</v>
      </c>
      <c r="C18" s="9">
        <v>6195</v>
      </c>
      <c r="D18" s="12" t="s">
        <v>200</v>
      </c>
      <c r="E18" s="12" t="s">
        <v>333</v>
      </c>
      <c r="F18" s="12" t="s">
        <v>6</v>
      </c>
      <c r="G18" s="12" t="s">
        <v>37</v>
      </c>
      <c r="H18" s="12"/>
      <c r="I18" s="9">
        <v>33</v>
      </c>
      <c r="J18" s="9" t="s">
        <v>472</v>
      </c>
    </row>
    <row r="19" spans="1:10" x14ac:dyDescent="0.2">
      <c r="A19" s="8">
        <v>43469</v>
      </c>
      <c r="B19" s="12" t="s">
        <v>3</v>
      </c>
      <c r="C19" s="9">
        <v>4531</v>
      </c>
      <c r="D19" s="12" t="s">
        <v>40</v>
      </c>
      <c r="E19" s="12" t="s">
        <v>467</v>
      </c>
      <c r="F19" s="12" t="s">
        <v>4</v>
      </c>
      <c r="G19" s="12" t="s">
        <v>430</v>
      </c>
      <c r="H19" s="12"/>
      <c r="I19" s="9">
        <v>2</v>
      </c>
      <c r="J19" s="9" t="s">
        <v>469</v>
      </c>
    </row>
    <row r="20" spans="1:10" x14ac:dyDescent="0.2">
      <c r="A20" s="8">
        <v>43485</v>
      </c>
      <c r="B20" s="12" t="s">
        <v>3</v>
      </c>
      <c r="C20" s="9">
        <v>8470</v>
      </c>
      <c r="D20" s="12" t="s">
        <v>274</v>
      </c>
      <c r="E20" s="12" t="s">
        <v>159</v>
      </c>
      <c r="F20" s="12" t="s">
        <v>15</v>
      </c>
      <c r="G20" s="12" t="s">
        <v>292</v>
      </c>
      <c r="H20" s="12"/>
      <c r="I20" s="9">
        <v>31</v>
      </c>
      <c r="J20" s="9" t="s">
        <v>565</v>
      </c>
    </row>
    <row r="21" spans="1:10" x14ac:dyDescent="0.2">
      <c r="A21" s="8">
        <v>43491</v>
      </c>
      <c r="B21" s="12" t="s">
        <v>3</v>
      </c>
      <c r="C21" s="9">
        <v>3863</v>
      </c>
      <c r="D21" s="12" t="s">
        <v>116</v>
      </c>
      <c r="E21" s="12" t="s">
        <v>573</v>
      </c>
      <c r="F21" s="12" t="s">
        <v>6</v>
      </c>
      <c r="G21" s="12" t="s">
        <v>574</v>
      </c>
      <c r="H21" s="12"/>
      <c r="I21" s="9">
        <v>21</v>
      </c>
      <c r="J21" s="9">
        <v>20</v>
      </c>
    </row>
    <row r="22" spans="1:10" x14ac:dyDescent="0.2">
      <c r="A22" s="8">
        <v>43484</v>
      </c>
      <c r="B22" s="12" t="s">
        <v>3</v>
      </c>
      <c r="C22" s="9">
        <v>9115</v>
      </c>
      <c r="D22" s="12" t="s">
        <v>121</v>
      </c>
      <c r="E22" s="12" t="s">
        <v>11</v>
      </c>
      <c r="F22" s="12" t="s">
        <v>15</v>
      </c>
      <c r="G22" s="12" t="s">
        <v>151</v>
      </c>
      <c r="H22" s="12"/>
      <c r="I22" s="9">
        <v>42</v>
      </c>
      <c r="J22" s="9" t="s">
        <v>555</v>
      </c>
    </row>
    <row r="23" spans="1:10" x14ac:dyDescent="0.2">
      <c r="A23" s="8">
        <v>43485</v>
      </c>
      <c r="B23" s="12" t="s">
        <v>3</v>
      </c>
      <c r="C23" s="9">
        <v>2342</v>
      </c>
      <c r="D23" s="12" t="s">
        <v>92</v>
      </c>
      <c r="E23" s="12" t="s">
        <v>187</v>
      </c>
      <c r="F23" s="12" t="s">
        <v>248</v>
      </c>
      <c r="G23" s="12" t="s">
        <v>23</v>
      </c>
      <c r="H23" s="12"/>
      <c r="I23" s="9">
        <v>19</v>
      </c>
      <c r="J23" s="9" t="s">
        <v>383</v>
      </c>
    </row>
    <row r="24" spans="1:10" x14ac:dyDescent="0.2">
      <c r="A24" s="8">
        <v>43467</v>
      </c>
      <c r="B24" s="12" t="s">
        <v>5</v>
      </c>
      <c r="C24" s="9">
        <v>76275</v>
      </c>
      <c r="D24" s="12" t="s">
        <v>443</v>
      </c>
      <c r="E24" s="12" t="s">
        <v>5</v>
      </c>
      <c r="F24" s="12" t="s">
        <v>15</v>
      </c>
      <c r="G24" s="12" t="s">
        <v>172</v>
      </c>
      <c r="H24" s="12"/>
      <c r="I24" s="9">
        <v>153</v>
      </c>
      <c r="J24" s="9">
        <v>246</v>
      </c>
    </row>
    <row r="25" spans="1:10" x14ac:dyDescent="0.2">
      <c r="A25" s="8">
        <v>43467</v>
      </c>
      <c r="B25" s="12" t="s">
        <v>5</v>
      </c>
      <c r="C25" s="9">
        <v>47143</v>
      </c>
      <c r="D25" s="12" t="s">
        <v>302</v>
      </c>
      <c r="E25" s="12" t="s">
        <v>5</v>
      </c>
      <c r="F25" s="12" t="s">
        <v>5</v>
      </c>
      <c r="G25" s="12" t="s">
        <v>866</v>
      </c>
      <c r="H25" s="12"/>
      <c r="I25" s="9">
        <v>202</v>
      </c>
      <c r="J25" s="9">
        <v>321</v>
      </c>
    </row>
    <row r="26" spans="1:10" x14ac:dyDescent="0.2">
      <c r="A26" s="8">
        <v>43468</v>
      </c>
      <c r="B26" s="12" t="s">
        <v>3</v>
      </c>
      <c r="C26" s="9">
        <v>7307</v>
      </c>
      <c r="D26" s="12" t="s">
        <v>39</v>
      </c>
      <c r="E26" s="12" t="s">
        <v>5</v>
      </c>
      <c r="F26" s="12" t="s">
        <v>4</v>
      </c>
      <c r="G26" s="12" t="s">
        <v>23</v>
      </c>
      <c r="H26" s="12"/>
      <c r="I26" s="9">
        <v>30</v>
      </c>
      <c r="J26" s="9">
        <v>35</v>
      </c>
    </row>
    <row r="27" spans="1:10" x14ac:dyDescent="0.2">
      <c r="A27" s="8">
        <v>43468</v>
      </c>
      <c r="B27" s="12" t="s">
        <v>5</v>
      </c>
      <c r="C27" s="9">
        <v>66706</v>
      </c>
      <c r="D27" s="12" t="s">
        <v>97</v>
      </c>
      <c r="E27" s="12" t="s">
        <v>5</v>
      </c>
      <c r="F27" s="12" t="s">
        <v>6</v>
      </c>
      <c r="G27" s="12" t="s">
        <v>104</v>
      </c>
      <c r="H27" s="12"/>
      <c r="I27" s="9">
        <v>33</v>
      </c>
      <c r="J27" s="9">
        <v>43</v>
      </c>
    </row>
    <row r="28" spans="1:10" x14ac:dyDescent="0.2">
      <c r="A28" s="8">
        <v>43468</v>
      </c>
      <c r="B28" s="12" t="s">
        <v>5</v>
      </c>
      <c r="C28" s="9">
        <v>54347</v>
      </c>
      <c r="D28" s="12" t="s">
        <v>452</v>
      </c>
      <c r="E28" s="12" t="s">
        <v>5</v>
      </c>
      <c r="F28" s="12" t="s">
        <v>15</v>
      </c>
      <c r="G28" s="12" t="s">
        <v>177</v>
      </c>
      <c r="H28" s="12"/>
      <c r="I28" s="9">
        <v>25</v>
      </c>
      <c r="J28" s="9">
        <v>25</v>
      </c>
    </row>
    <row r="29" spans="1:10" x14ac:dyDescent="0.2">
      <c r="A29" s="8">
        <v>43469</v>
      </c>
      <c r="B29" s="12" t="s">
        <v>5</v>
      </c>
      <c r="C29" s="9">
        <v>764777</v>
      </c>
      <c r="D29" s="12" t="s">
        <v>463</v>
      </c>
      <c r="E29" s="12" t="s">
        <v>5</v>
      </c>
      <c r="F29" s="12" t="s">
        <v>5</v>
      </c>
      <c r="G29" s="12" t="s">
        <v>172</v>
      </c>
      <c r="H29" s="12"/>
      <c r="I29" s="9">
        <v>160</v>
      </c>
      <c r="J29" s="9">
        <v>264</v>
      </c>
    </row>
    <row r="30" spans="1:10" x14ac:dyDescent="0.2">
      <c r="A30" s="8">
        <v>43471</v>
      </c>
      <c r="B30" s="12" t="s">
        <v>5</v>
      </c>
      <c r="C30" s="9">
        <v>54675</v>
      </c>
      <c r="D30" s="12" t="s">
        <v>500</v>
      </c>
      <c r="E30" s="12" t="s">
        <v>5</v>
      </c>
      <c r="F30" s="12" t="s">
        <v>4</v>
      </c>
      <c r="G30" s="12" t="s">
        <v>501</v>
      </c>
      <c r="H30" s="12"/>
      <c r="I30" s="9">
        <v>63</v>
      </c>
      <c r="J30" s="9" t="s">
        <v>504</v>
      </c>
    </row>
    <row r="31" spans="1:10" x14ac:dyDescent="0.2">
      <c r="A31" s="8">
        <v>43477</v>
      </c>
      <c r="B31" s="12" t="s">
        <v>14</v>
      </c>
      <c r="C31" s="9">
        <v>6740</v>
      </c>
      <c r="D31" s="12" t="s">
        <v>181</v>
      </c>
      <c r="E31" s="12" t="s">
        <v>5</v>
      </c>
      <c r="F31" s="12" t="s">
        <v>6</v>
      </c>
      <c r="G31" s="12" t="s">
        <v>153</v>
      </c>
      <c r="H31" s="12"/>
      <c r="I31" s="9">
        <v>36</v>
      </c>
      <c r="J31" s="9">
        <v>42</v>
      </c>
    </row>
    <row r="32" spans="1:10" x14ac:dyDescent="0.2">
      <c r="A32" s="8">
        <v>43478</v>
      </c>
      <c r="B32" s="12" t="s">
        <v>5</v>
      </c>
      <c r="C32" s="9">
        <v>66787</v>
      </c>
      <c r="D32" s="12" t="s">
        <v>259</v>
      </c>
      <c r="E32" s="12" t="s">
        <v>5</v>
      </c>
      <c r="F32" s="12" t="s">
        <v>5</v>
      </c>
      <c r="G32" s="12" t="s">
        <v>866</v>
      </c>
      <c r="H32" s="12"/>
      <c r="I32" s="9">
        <v>65</v>
      </c>
      <c r="J32" s="9">
        <v>106</v>
      </c>
    </row>
    <row r="33" spans="1:10" x14ac:dyDescent="0.2">
      <c r="A33" s="8">
        <v>43478</v>
      </c>
      <c r="B33" s="12" t="s">
        <v>3</v>
      </c>
      <c r="C33" s="9">
        <v>5418</v>
      </c>
      <c r="D33" s="12" t="s">
        <v>129</v>
      </c>
      <c r="E33" s="12" t="s">
        <v>5</v>
      </c>
      <c r="F33" s="12" t="s">
        <v>5</v>
      </c>
      <c r="G33" s="12" t="s">
        <v>172</v>
      </c>
      <c r="H33" s="12"/>
      <c r="I33" s="9">
        <v>36</v>
      </c>
      <c r="J33" s="9">
        <v>55</v>
      </c>
    </row>
    <row r="34" spans="1:10" x14ac:dyDescent="0.2">
      <c r="A34" s="8">
        <v>43478</v>
      </c>
      <c r="B34" s="12" t="s">
        <v>3</v>
      </c>
      <c r="C34" s="9">
        <v>5374</v>
      </c>
      <c r="D34" s="12" t="s">
        <v>135</v>
      </c>
      <c r="E34" s="12" t="s">
        <v>5</v>
      </c>
      <c r="F34" s="12" t="s">
        <v>4</v>
      </c>
      <c r="G34" s="12" t="s">
        <v>314</v>
      </c>
      <c r="H34" s="12"/>
      <c r="I34" s="9">
        <v>26</v>
      </c>
      <c r="J34" s="9">
        <v>40</v>
      </c>
    </row>
    <row r="35" spans="1:10" x14ac:dyDescent="0.2">
      <c r="A35" s="8">
        <v>43484</v>
      </c>
      <c r="B35" s="12" t="s">
        <v>5</v>
      </c>
      <c r="C35" s="9">
        <v>66578</v>
      </c>
      <c r="D35" s="12" t="s">
        <v>552</v>
      </c>
      <c r="E35" s="12" t="s">
        <v>5</v>
      </c>
      <c r="F35" s="12" t="s">
        <v>553</v>
      </c>
      <c r="G35" s="12" t="s">
        <v>319</v>
      </c>
      <c r="H35" s="12"/>
      <c r="I35" s="9">
        <v>73</v>
      </c>
      <c r="J35" s="9">
        <v>114</v>
      </c>
    </row>
    <row r="36" spans="1:10" x14ac:dyDescent="0.2">
      <c r="A36" s="8">
        <v>43485</v>
      </c>
      <c r="B36" s="12" t="s">
        <v>3</v>
      </c>
      <c r="C36" s="9">
        <v>7224</v>
      </c>
      <c r="D36" s="12" t="s">
        <v>120</v>
      </c>
      <c r="E36" s="12" t="s">
        <v>5</v>
      </c>
      <c r="F36" s="12" t="s">
        <v>6</v>
      </c>
      <c r="G36" s="12" t="s">
        <v>194</v>
      </c>
      <c r="H36" s="12"/>
      <c r="I36" s="9">
        <v>32</v>
      </c>
      <c r="J36" s="9" t="s">
        <v>561</v>
      </c>
    </row>
    <row r="37" spans="1:10" x14ac:dyDescent="0.2">
      <c r="A37" s="8">
        <v>43491</v>
      </c>
      <c r="B37" s="12" t="s">
        <v>5</v>
      </c>
      <c r="C37" s="9">
        <v>54329</v>
      </c>
      <c r="D37" s="12" t="s">
        <v>224</v>
      </c>
      <c r="E37" s="12" t="s">
        <v>5</v>
      </c>
      <c r="F37" s="12" t="s">
        <v>5</v>
      </c>
      <c r="G37" s="12" t="s">
        <v>172</v>
      </c>
      <c r="H37" s="12"/>
      <c r="I37" s="9">
        <v>50</v>
      </c>
      <c r="J37" s="9">
        <v>66</v>
      </c>
    </row>
    <row r="38" spans="1:10" x14ac:dyDescent="0.2">
      <c r="A38" s="8">
        <v>43491</v>
      </c>
      <c r="B38" s="12" t="s">
        <v>5</v>
      </c>
      <c r="C38" s="9">
        <v>54636</v>
      </c>
      <c r="D38" s="12" t="s">
        <v>571</v>
      </c>
      <c r="E38" s="12" t="s">
        <v>5</v>
      </c>
      <c r="F38" s="12" t="s">
        <v>5</v>
      </c>
      <c r="G38" s="12" t="s">
        <v>172</v>
      </c>
      <c r="H38" s="12"/>
      <c r="I38" s="9"/>
      <c r="J38" s="9"/>
    </row>
    <row r="39" spans="1:10" x14ac:dyDescent="0.2">
      <c r="A39" s="8">
        <v>43492</v>
      </c>
      <c r="B39" s="12" t="s">
        <v>3</v>
      </c>
      <c r="C39" s="9">
        <v>6959</v>
      </c>
      <c r="D39" s="12" t="s">
        <v>73</v>
      </c>
      <c r="E39" s="12" t="s">
        <v>5</v>
      </c>
      <c r="F39" s="12" t="s">
        <v>15</v>
      </c>
      <c r="G39" s="12" t="s">
        <v>172</v>
      </c>
      <c r="H39" s="12"/>
      <c r="I39" s="9">
        <v>27</v>
      </c>
      <c r="J39" s="9">
        <v>41</v>
      </c>
    </row>
    <row r="40" spans="1:10" x14ac:dyDescent="0.2">
      <c r="A40" s="8">
        <v>43492</v>
      </c>
      <c r="B40" s="12" t="s">
        <v>3</v>
      </c>
      <c r="C40" s="9">
        <v>8272</v>
      </c>
      <c r="D40" s="12" t="s">
        <v>64</v>
      </c>
      <c r="E40" s="12" t="s">
        <v>5</v>
      </c>
      <c r="F40" s="12" t="s">
        <v>15</v>
      </c>
      <c r="G40" s="12" t="s">
        <v>172</v>
      </c>
      <c r="H40" s="12"/>
      <c r="I40" s="9">
        <v>24</v>
      </c>
      <c r="J40" s="9">
        <v>18</v>
      </c>
    </row>
    <row r="41" spans="1:10" x14ac:dyDescent="0.2">
      <c r="A41" s="8">
        <v>43492</v>
      </c>
      <c r="B41" s="12" t="s">
        <v>3</v>
      </c>
      <c r="C41" s="9">
        <v>2628</v>
      </c>
      <c r="D41" s="12" t="s">
        <v>92</v>
      </c>
      <c r="E41" s="12" t="s">
        <v>5</v>
      </c>
      <c r="F41" s="12" t="s">
        <v>15</v>
      </c>
      <c r="G41" s="12" t="s">
        <v>37</v>
      </c>
      <c r="H41" s="12"/>
      <c r="I41" s="9">
        <v>19</v>
      </c>
      <c r="J41" s="9" t="s">
        <v>383</v>
      </c>
    </row>
    <row r="42" spans="1:10" x14ac:dyDescent="0.2">
      <c r="A42" s="8">
        <v>43471</v>
      </c>
      <c r="B42" s="12" t="s">
        <v>5</v>
      </c>
      <c r="C42" s="9">
        <v>54290</v>
      </c>
      <c r="D42" s="12" t="s">
        <v>154</v>
      </c>
      <c r="E42" s="12" t="s">
        <v>221</v>
      </c>
      <c r="F42" s="12" t="s">
        <v>10</v>
      </c>
      <c r="G42" s="12" t="s">
        <v>499</v>
      </c>
      <c r="H42" s="12"/>
      <c r="I42" s="9">
        <v>49</v>
      </c>
      <c r="J42" s="9" t="s">
        <v>503</v>
      </c>
    </row>
    <row r="43" spans="1:10" x14ac:dyDescent="0.2">
      <c r="A43" s="8">
        <v>43484</v>
      </c>
      <c r="B43" s="12" t="s">
        <v>5</v>
      </c>
      <c r="C43" s="9">
        <v>54662</v>
      </c>
      <c r="D43" s="12" t="s">
        <v>549</v>
      </c>
      <c r="E43" s="12" t="s">
        <v>221</v>
      </c>
      <c r="F43" s="12" t="s">
        <v>221</v>
      </c>
      <c r="G43" s="12" t="s">
        <v>23</v>
      </c>
      <c r="H43" s="12"/>
      <c r="I43" s="9">
        <v>66</v>
      </c>
      <c r="J43" s="9" t="s">
        <v>550</v>
      </c>
    </row>
    <row r="44" spans="1:10" x14ac:dyDescent="0.2">
      <c r="A44" s="8">
        <v>43468</v>
      </c>
      <c r="B44" s="12" t="s">
        <v>6</v>
      </c>
      <c r="C44" s="9">
        <v>57330</v>
      </c>
      <c r="D44" s="12" t="s">
        <v>451</v>
      </c>
      <c r="E44" s="12" t="s">
        <v>18</v>
      </c>
      <c r="F44" s="12" t="s">
        <v>6</v>
      </c>
      <c r="G44" s="12" t="s">
        <v>313</v>
      </c>
      <c r="H44" s="12"/>
      <c r="I44" s="9">
        <v>23</v>
      </c>
      <c r="J44" s="9">
        <v>28</v>
      </c>
    </row>
    <row r="45" spans="1:10" x14ac:dyDescent="0.2">
      <c r="A45" s="8">
        <v>43468</v>
      </c>
      <c r="B45" s="12" t="s">
        <v>3</v>
      </c>
      <c r="C45" s="9">
        <v>8073</v>
      </c>
      <c r="D45" s="12" t="s">
        <v>41</v>
      </c>
      <c r="E45" s="12" t="s">
        <v>18</v>
      </c>
      <c r="F45" s="12" t="s">
        <v>6</v>
      </c>
      <c r="G45" s="12" t="s">
        <v>870</v>
      </c>
      <c r="H45" s="12"/>
      <c r="I45" s="9">
        <v>25</v>
      </c>
      <c r="J45" s="9">
        <v>26</v>
      </c>
    </row>
    <row r="46" spans="1:10" x14ac:dyDescent="0.2">
      <c r="A46" s="8">
        <v>43470</v>
      </c>
      <c r="B46" s="12" t="s">
        <v>3</v>
      </c>
      <c r="C46" s="9">
        <v>8009</v>
      </c>
      <c r="D46" s="12" t="s">
        <v>42</v>
      </c>
      <c r="E46" s="12" t="s">
        <v>18</v>
      </c>
      <c r="F46" s="12" t="s">
        <v>4</v>
      </c>
      <c r="G46" s="12" t="s">
        <v>222</v>
      </c>
      <c r="H46" s="12"/>
      <c r="I46" s="9">
        <v>20</v>
      </c>
      <c r="J46" s="9" t="s">
        <v>497</v>
      </c>
    </row>
    <row r="47" spans="1:10" x14ac:dyDescent="0.2">
      <c r="A47" s="8">
        <v>43480</v>
      </c>
      <c r="B47" s="12" t="s">
        <v>3</v>
      </c>
      <c r="C47" s="9">
        <v>1941</v>
      </c>
      <c r="D47" s="12" t="s">
        <v>92</v>
      </c>
      <c r="E47" s="12" t="s">
        <v>18</v>
      </c>
      <c r="F47" s="12" t="s">
        <v>6</v>
      </c>
      <c r="G47" s="12" t="s">
        <v>35</v>
      </c>
      <c r="H47" s="12"/>
      <c r="I47" s="9">
        <v>19</v>
      </c>
      <c r="J47" s="9" t="s">
        <v>514</v>
      </c>
    </row>
    <row r="48" spans="1:10" x14ac:dyDescent="0.2">
      <c r="A48" s="8">
        <v>43485</v>
      </c>
      <c r="B48" s="12" t="s">
        <v>3</v>
      </c>
      <c r="C48" s="9">
        <v>1541</v>
      </c>
      <c r="D48" s="12" t="s">
        <v>92</v>
      </c>
      <c r="E48" s="12" t="s">
        <v>18</v>
      </c>
      <c r="F48" s="12" t="s">
        <v>6</v>
      </c>
      <c r="G48" s="12" t="s">
        <v>194</v>
      </c>
      <c r="H48" s="12"/>
      <c r="I48" s="9">
        <v>22</v>
      </c>
      <c r="J48" s="9" t="s">
        <v>354</v>
      </c>
    </row>
    <row r="49" spans="1:10" x14ac:dyDescent="0.2">
      <c r="A49" s="8">
        <v>43485</v>
      </c>
      <c r="B49" s="12" t="s">
        <v>3</v>
      </c>
      <c r="C49" s="9">
        <v>7265</v>
      </c>
      <c r="D49" s="12" t="s">
        <v>56</v>
      </c>
      <c r="E49" s="12" t="s">
        <v>18</v>
      </c>
      <c r="F49" s="12" t="s">
        <v>6</v>
      </c>
      <c r="G49" s="12" t="s">
        <v>151</v>
      </c>
      <c r="H49" s="12"/>
      <c r="I49" s="9">
        <v>26</v>
      </c>
      <c r="J49" s="9" t="s">
        <v>562</v>
      </c>
    </row>
    <row r="50" spans="1:10" x14ac:dyDescent="0.2">
      <c r="A50" s="8">
        <v>43492</v>
      </c>
      <c r="B50" s="12" t="s">
        <v>3</v>
      </c>
      <c r="C50" s="9">
        <v>2380</v>
      </c>
      <c r="D50" s="12" t="s">
        <v>92</v>
      </c>
      <c r="E50" s="12" t="s">
        <v>18</v>
      </c>
      <c r="F50" s="12" t="s">
        <v>6</v>
      </c>
      <c r="G50" s="12" t="s">
        <v>172</v>
      </c>
      <c r="H50" s="12"/>
      <c r="I50" s="9">
        <v>19</v>
      </c>
      <c r="J50" s="9" t="s">
        <v>383</v>
      </c>
    </row>
    <row r="51" spans="1:10" x14ac:dyDescent="0.2">
      <c r="A51" s="8">
        <v>43492</v>
      </c>
      <c r="B51" s="12" t="s">
        <v>3</v>
      </c>
      <c r="C51" s="9">
        <v>1511</v>
      </c>
      <c r="D51" s="12" t="s">
        <v>92</v>
      </c>
      <c r="E51" s="12" t="s">
        <v>18</v>
      </c>
      <c r="F51" s="12" t="s">
        <v>7</v>
      </c>
      <c r="G51" s="12" t="s">
        <v>576</v>
      </c>
      <c r="H51" s="12"/>
      <c r="I51" s="9">
        <v>19</v>
      </c>
      <c r="J51" s="9" t="s">
        <v>383</v>
      </c>
    </row>
    <row r="52" spans="1:10" x14ac:dyDescent="0.2">
      <c r="A52" s="8">
        <v>43494</v>
      </c>
      <c r="B52" s="12" t="s">
        <v>3</v>
      </c>
      <c r="C52" s="9">
        <v>1727</v>
      </c>
      <c r="D52" s="12" t="s">
        <v>92</v>
      </c>
      <c r="E52" s="12" t="s">
        <v>18</v>
      </c>
      <c r="F52" s="12" t="s">
        <v>6</v>
      </c>
      <c r="G52" s="12" t="s">
        <v>313</v>
      </c>
      <c r="H52" s="12"/>
      <c r="I52" s="9">
        <v>19</v>
      </c>
      <c r="J52" s="9" t="s">
        <v>383</v>
      </c>
    </row>
    <row r="53" spans="1:10" x14ac:dyDescent="0.2">
      <c r="A53" s="8">
        <v>43467</v>
      </c>
      <c r="B53" s="12" t="s">
        <v>3</v>
      </c>
      <c r="C53" s="9">
        <v>5886</v>
      </c>
      <c r="D53" s="12" t="s">
        <v>261</v>
      </c>
      <c r="E53" s="12" t="s">
        <v>6</v>
      </c>
      <c r="F53" s="12" t="s">
        <v>15</v>
      </c>
      <c r="G53" s="12" t="s">
        <v>172</v>
      </c>
      <c r="H53" s="12"/>
      <c r="I53" s="9">
        <v>25</v>
      </c>
      <c r="J53" s="9">
        <v>28</v>
      </c>
    </row>
    <row r="54" spans="1:10" x14ac:dyDescent="0.2">
      <c r="A54" s="8">
        <v>43467</v>
      </c>
      <c r="B54" s="12" t="s">
        <v>6</v>
      </c>
      <c r="C54" s="9">
        <v>57570</v>
      </c>
      <c r="D54" s="12" t="s">
        <v>139</v>
      </c>
      <c r="E54" s="12" t="s">
        <v>6</v>
      </c>
      <c r="F54" s="12" t="s">
        <v>6</v>
      </c>
      <c r="G54" s="12" t="s">
        <v>172</v>
      </c>
      <c r="H54" s="12"/>
      <c r="I54" s="9">
        <v>34</v>
      </c>
      <c r="J54" s="9">
        <v>40</v>
      </c>
    </row>
    <row r="55" spans="1:10" x14ac:dyDescent="0.2">
      <c r="A55" s="8">
        <v>43467</v>
      </c>
      <c r="B55" s="12" t="s">
        <v>3</v>
      </c>
      <c r="C55" s="9">
        <v>2117</v>
      </c>
      <c r="D55" s="12" t="s">
        <v>92</v>
      </c>
      <c r="E55" s="12" t="s">
        <v>6</v>
      </c>
      <c r="F55" s="12" t="s">
        <v>6</v>
      </c>
      <c r="G55" s="12" t="s">
        <v>23</v>
      </c>
      <c r="H55" s="12"/>
      <c r="I55" s="9">
        <v>21</v>
      </c>
      <c r="J55" s="9" t="s">
        <v>428</v>
      </c>
    </row>
    <row r="56" spans="1:10" x14ac:dyDescent="0.2">
      <c r="A56" s="8">
        <v>43467</v>
      </c>
      <c r="B56" s="12" t="s">
        <v>6</v>
      </c>
      <c r="C56" s="9">
        <v>57445</v>
      </c>
      <c r="D56" s="12" t="s">
        <v>435</v>
      </c>
      <c r="E56" s="12" t="s">
        <v>6</v>
      </c>
      <c r="F56" s="12" t="s">
        <v>6</v>
      </c>
      <c r="G56" s="12" t="s">
        <v>23</v>
      </c>
      <c r="H56" s="12"/>
      <c r="I56" s="9">
        <v>112</v>
      </c>
      <c r="J56" s="9">
        <v>191</v>
      </c>
    </row>
    <row r="57" spans="1:10" x14ac:dyDescent="0.2">
      <c r="A57" s="8">
        <v>43467</v>
      </c>
      <c r="B57" s="12" t="s">
        <v>14</v>
      </c>
      <c r="C57" s="9">
        <v>6730</v>
      </c>
      <c r="D57" s="12" t="s">
        <v>267</v>
      </c>
      <c r="E57" s="12" t="s">
        <v>6</v>
      </c>
      <c r="F57" s="12" t="s">
        <v>6</v>
      </c>
      <c r="G57" s="12" t="s">
        <v>865</v>
      </c>
      <c r="H57" s="12"/>
      <c r="I57" s="9">
        <v>21</v>
      </c>
      <c r="J57" s="9" t="s">
        <v>428</v>
      </c>
    </row>
    <row r="58" spans="1:10" x14ac:dyDescent="0.2">
      <c r="A58" s="8">
        <v>43467</v>
      </c>
      <c r="B58" s="12" t="s">
        <v>14</v>
      </c>
      <c r="C58" s="9">
        <v>6700</v>
      </c>
      <c r="D58" s="12" t="s">
        <v>127</v>
      </c>
      <c r="E58" s="12" t="s">
        <v>6</v>
      </c>
      <c r="F58" s="12" t="s">
        <v>15</v>
      </c>
      <c r="G58" s="12" t="s">
        <v>23</v>
      </c>
      <c r="H58" s="12"/>
      <c r="I58" s="9">
        <v>35</v>
      </c>
      <c r="J58" s="9">
        <v>25</v>
      </c>
    </row>
    <row r="59" spans="1:10" x14ac:dyDescent="0.2">
      <c r="A59" s="8">
        <v>43467</v>
      </c>
      <c r="B59" s="12" t="s">
        <v>6</v>
      </c>
      <c r="C59" s="9">
        <v>57180</v>
      </c>
      <c r="D59" s="12" t="s">
        <v>215</v>
      </c>
      <c r="E59" s="12" t="s">
        <v>6</v>
      </c>
      <c r="F59" s="12" t="s">
        <v>15</v>
      </c>
      <c r="G59" s="12" t="s">
        <v>177</v>
      </c>
      <c r="H59" s="12"/>
      <c r="I59" s="9">
        <v>33</v>
      </c>
      <c r="J59" s="9">
        <v>39</v>
      </c>
    </row>
    <row r="60" spans="1:10" x14ac:dyDescent="0.2">
      <c r="A60" s="8">
        <v>43467</v>
      </c>
      <c r="B60" s="12" t="s">
        <v>6</v>
      </c>
      <c r="C60" s="9">
        <v>57100</v>
      </c>
      <c r="D60" s="12" t="s">
        <v>141</v>
      </c>
      <c r="E60" s="12" t="s">
        <v>6</v>
      </c>
      <c r="F60" s="12" t="s">
        <v>6</v>
      </c>
      <c r="G60" s="12" t="s">
        <v>867</v>
      </c>
      <c r="H60" s="12"/>
      <c r="I60" s="9">
        <v>40</v>
      </c>
      <c r="J60" s="9">
        <v>45</v>
      </c>
    </row>
    <row r="61" spans="1:10" x14ac:dyDescent="0.2">
      <c r="A61" s="8">
        <v>43467</v>
      </c>
      <c r="B61" s="12" t="s">
        <v>14</v>
      </c>
      <c r="C61" s="9">
        <v>6740</v>
      </c>
      <c r="D61" s="12" t="s">
        <v>181</v>
      </c>
      <c r="E61" s="12" t="s">
        <v>6</v>
      </c>
      <c r="F61" s="12" t="s">
        <v>6</v>
      </c>
      <c r="G61" s="12" t="s">
        <v>867</v>
      </c>
      <c r="H61" s="12"/>
      <c r="I61" s="9">
        <v>39</v>
      </c>
      <c r="J61" s="9">
        <v>39</v>
      </c>
    </row>
    <row r="62" spans="1:10" x14ac:dyDescent="0.2">
      <c r="A62" s="8">
        <v>43467</v>
      </c>
      <c r="B62" s="12" t="s">
        <v>14</v>
      </c>
      <c r="C62" s="9">
        <v>6700</v>
      </c>
      <c r="D62" s="12" t="s">
        <v>127</v>
      </c>
      <c r="E62" s="12" t="s">
        <v>6</v>
      </c>
      <c r="F62" s="12" t="s">
        <v>6</v>
      </c>
      <c r="G62" s="12" t="s">
        <v>865</v>
      </c>
      <c r="H62" s="12"/>
      <c r="I62" s="9">
        <v>35</v>
      </c>
      <c r="J62" s="9">
        <v>25</v>
      </c>
    </row>
    <row r="63" spans="1:10" x14ac:dyDescent="0.2">
      <c r="A63" s="8">
        <v>43467</v>
      </c>
      <c r="B63" s="12" t="s">
        <v>14</v>
      </c>
      <c r="C63" s="9">
        <v>1320</v>
      </c>
      <c r="D63" s="12" t="s">
        <v>250</v>
      </c>
      <c r="E63" s="12" t="s">
        <v>6</v>
      </c>
      <c r="F63" s="12" t="s">
        <v>6</v>
      </c>
      <c r="G63" s="12" t="s">
        <v>865</v>
      </c>
      <c r="H63" s="12"/>
      <c r="I63" s="9">
        <v>143</v>
      </c>
      <c r="J63" s="9">
        <v>208</v>
      </c>
    </row>
    <row r="64" spans="1:10" x14ac:dyDescent="0.2">
      <c r="A64" s="8">
        <v>43467</v>
      </c>
      <c r="B64" s="12" t="s">
        <v>14</v>
      </c>
      <c r="C64" s="9">
        <v>6769</v>
      </c>
      <c r="D64" s="12" t="s">
        <v>257</v>
      </c>
      <c r="E64" s="12" t="s">
        <v>6</v>
      </c>
      <c r="F64" s="12" t="s">
        <v>15</v>
      </c>
      <c r="G64" s="12" t="s">
        <v>172</v>
      </c>
      <c r="H64" s="12"/>
      <c r="I64" s="9">
        <v>46</v>
      </c>
      <c r="J64" s="9">
        <v>33</v>
      </c>
    </row>
    <row r="65" spans="1:10" x14ac:dyDescent="0.2">
      <c r="A65" s="8">
        <v>43467</v>
      </c>
      <c r="B65" s="12" t="s">
        <v>6</v>
      </c>
      <c r="C65" s="9">
        <v>54520</v>
      </c>
      <c r="D65" s="12" t="s">
        <v>444</v>
      </c>
      <c r="E65" s="12" t="s">
        <v>6</v>
      </c>
      <c r="F65" s="12" t="s">
        <v>6</v>
      </c>
      <c r="G65" s="12" t="s">
        <v>23</v>
      </c>
      <c r="H65" s="12"/>
      <c r="I65" s="9">
        <v>168</v>
      </c>
      <c r="J65" s="9">
        <v>255</v>
      </c>
    </row>
    <row r="66" spans="1:10" x14ac:dyDescent="0.2">
      <c r="A66" s="8">
        <v>43467</v>
      </c>
      <c r="B66" s="12" t="s">
        <v>14</v>
      </c>
      <c r="C66" s="9">
        <v>6781</v>
      </c>
      <c r="D66" s="12" t="s">
        <v>142</v>
      </c>
      <c r="E66" s="12" t="s">
        <v>6</v>
      </c>
      <c r="F66" s="12" t="s">
        <v>6</v>
      </c>
      <c r="G66" s="12" t="s">
        <v>172</v>
      </c>
      <c r="H66" s="12"/>
      <c r="I66" s="9">
        <v>22</v>
      </c>
      <c r="J66" s="9">
        <v>13</v>
      </c>
    </row>
    <row r="67" spans="1:10" x14ac:dyDescent="0.2">
      <c r="A67" s="8">
        <v>43467</v>
      </c>
      <c r="B67" s="12" t="s">
        <v>6</v>
      </c>
      <c r="C67" s="9">
        <v>88230</v>
      </c>
      <c r="D67" s="12" t="s">
        <v>445</v>
      </c>
      <c r="E67" s="12" t="s">
        <v>6</v>
      </c>
      <c r="F67" s="12" t="s">
        <v>6</v>
      </c>
      <c r="G67" s="12" t="s">
        <v>177</v>
      </c>
      <c r="H67" s="12"/>
      <c r="I67" s="9">
        <v>148</v>
      </c>
      <c r="J67" s="9">
        <v>219</v>
      </c>
    </row>
    <row r="68" spans="1:10" x14ac:dyDescent="0.2">
      <c r="A68" s="8">
        <v>43467</v>
      </c>
      <c r="B68" s="12" t="s">
        <v>6</v>
      </c>
      <c r="C68" s="9">
        <v>57380</v>
      </c>
      <c r="D68" s="12" t="s">
        <v>446</v>
      </c>
      <c r="E68" s="12" t="s">
        <v>6</v>
      </c>
      <c r="F68" s="12" t="s">
        <v>6</v>
      </c>
      <c r="G68" s="12" t="s">
        <v>869</v>
      </c>
      <c r="H68" s="12"/>
      <c r="I68" s="9">
        <v>77</v>
      </c>
      <c r="J68" s="9">
        <v>100</v>
      </c>
    </row>
    <row r="69" spans="1:10" x14ac:dyDescent="0.2">
      <c r="A69" s="8">
        <v>43467</v>
      </c>
      <c r="B69" s="12" t="s">
        <v>6</v>
      </c>
      <c r="C69" s="9">
        <v>51500</v>
      </c>
      <c r="D69" s="12" t="s">
        <v>448</v>
      </c>
      <c r="E69" s="12" t="s">
        <v>6</v>
      </c>
      <c r="F69" s="12" t="s">
        <v>6</v>
      </c>
      <c r="G69" s="12" t="s">
        <v>449</v>
      </c>
      <c r="H69" s="12"/>
      <c r="I69" s="9">
        <v>133</v>
      </c>
      <c r="J69" s="9">
        <v>200</v>
      </c>
    </row>
    <row r="70" spans="1:10" x14ac:dyDescent="0.2">
      <c r="A70" s="8">
        <v>43468</v>
      </c>
      <c r="B70" s="12" t="s">
        <v>14</v>
      </c>
      <c r="C70" s="9">
        <v>6700</v>
      </c>
      <c r="D70" s="12" t="s">
        <v>127</v>
      </c>
      <c r="E70" s="12" t="s">
        <v>6</v>
      </c>
      <c r="F70" s="12" t="s">
        <v>6</v>
      </c>
      <c r="G70" s="12" t="s">
        <v>177</v>
      </c>
      <c r="H70" s="12"/>
      <c r="I70" s="9">
        <v>34</v>
      </c>
      <c r="J70" s="9">
        <v>26</v>
      </c>
    </row>
    <row r="71" spans="1:10" x14ac:dyDescent="0.2">
      <c r="A71" s="8">
        <v>43468</v>
      </c>
      <c r="B71" s="12" t="s">
        <v>3</v>
      </c>
      <c r="C71" s="9">
        <v>4677</v>
      </c>
      <c r="D71" s="12" t="s">
        <v>40</v>
      </c>
      <c r="E71" s="12" t="s">
        <v>6</v>
      </c>
      <c r="F71" s="12" t="s">
        <v>4</v>
      </c>
      <c r="G71" s="12" t="s">
        <v>29</v>
      </c>
      <c r="H71" s="12"/>
      <c r="I71" s="9">
        <v>0</v>
      </c>
      <c r="J71" s="9">
        <v>0</v>
      </c>
    </row>
    <row r="72" spans="1:10" x14ac:dyDescent="0.2">
      <c r="A72" s="8">
        <v>43468</v>
      </c>
      <c r="B72" s="12" t="s">
        <v>3</v>
      </c>
      <c r="C72" s="9">
        <v>8023</v>
      </c>
      <c r="D72" s="12" t="s">
        <v>42</v>
      </c>
      <c r="E72" s="12" t="s">
        <v>6</v>
      </c>
      <c r="F72" s="12" t="s">
        <v>15</v>
      </c>
      <c r="G72" s="12" t="s">
        <v>177</v>
      </c>
      <c r="H72" s="12"/>
      <c r="I72" s="9">
        <v>24</v>
      </c>
      <c r="J72" s="9">
        <v>26</v>
      </c>
    </row>
    <row r="73" spans="1:10" x14ac:dyDescent="0.2">
      <c r="A73" s="8">
        <v>43468</v>
      </c>
      <c r="B73" s="12" t="s">
        <v>3</v>
      </c>
      <c r="C73" s="9">
        <v>8070</v>
      </c>
      <c r="D73" s="12" t="s">
        <v>41</v>
      </c>
      <c r="E73" s="12" t="s">
        <v>6</v>
      </c>
      <c r="F73" s="12" t="s">
        <v>6</v>
      </c>
      <c r="G73" s="12" t="s">
        <v>455</v>
      </c>
      <c r="H73" s="12"/>
      <c r="I73" s="9">
        <v>25</v>
      </c>
      <c r="J73" s="9">
        <v>26</v>
      </c>
    </row>
    <row r="74" spans="1:10" x14ac:dyDescent="0.2">
      <c r="A74" s="8">
        <v>43468</v>
      </c>
      <c r="B74" s="12" t="s">
        <v>6</v>
      </c>
      <c r="C74" s="9">
        <v>57530</v>
      </c>
      <c r="D74" s="12" t="s">
        <v>125</v>
      </c>
      <c r="E74" s="12" t="s">
        <v>6</v>
      </c>
      <c r="F74" s="12" t="s">
        <v>15</v>
      </c>
      <c r="G74" s="12" t="s">
        <v>430</v>
      </c>
      <c r="H74" s="12"/>
      <c r="I74" s="9">
        <v>22</v>
      </c>
      <c r="J74" s="9">
        <v>25</v>
      </c>
    </row>
    <row r="75" spans="1:10" x14ac:dyDescent="0.2">
      <c r="A75" s="8">
        <v>43468</v>
      </c>
      <c r="B75" s="12" t="s">
        <v>3</v>
      </c>
      <c r="C75" s="9">
        <v>4368</v>
      </c>
      <c r="D75" s="12" t="s">
        <v>50</v>
      </c>
      <c r="E75" s="12" t="s">
        <v>6</v>
      </c>
      <c r="F75" s="12" t="s">
        <v>6</v>
      </c>
      <c r="G75" s="12" t="s">
        <v>458</v>
      </c>
      <c r="H75" s="12"/>
      <c r="I75" s="9">
        <v>9</v>
      </c>
      <c r="J75" s="9" t="s">
        <v>460</v>
      </c>
    </row>
    <row r="76" spans="1:10" x14ac:dyDescent="0.2">
      <c r="A76" s="8">
        <v>43469</v>
      </c>
      <c r="B76" s="12" t="s">
        <v>3</v>
      </c>
      <c r="C76" s="9">
        <v>1845</v>
      </c>
      <c r="D76" s="12" t="s">
        <v>92</v>
      </c>
      <c r="E76" s="12" t="s">
        <v>6</v>
      </c>
      <c r="F76" s="12" t="s">
        <v>6</v>
      </c>
      <c r="G76" s="12" t="s">
        <v>37</v>
      </c>
      <c r="H76" s="12"/>
      <c r="I76" s="9">
        <v>21</v>
      </c>
      <c r="J76" s="9" t="s">
        <v>428</v>
      </c>
    </row>
    <row r="77" spans="1:10" x14ac:dyDescent="0.2">
      <c r="A77" s="8">
        <v>43469</v>
      </c>
      <c r="B77" s="12" t="s">
        <v>3</v>
      </c>
      <c r="C77" s="9">
        <v>8043</v>
      </c>
      <c r="D77" s="12" t="s">
        <v>42</v>
      </c>
      <c r="E77" s="12" t="s">
        <v>6</v>
      </c>
      <c r="F77" s="12" t="s">
        <v>6</v>
      </c>
      <c r="G77" s="12" t="s">
        <v>465</v>
      </c>
      <c r="H77" s="12"/>
      <c r="I77" s="9">
        <v>23</v>
      </c>
      <c r="J77" s="9">
        <v>26</v>
      </c>
    </row>
    <row r="78" spans="1:10" x14ac:dyDescent="0.2">
      <c r="A78" s="8">
        <v>43469</v>
      </c>
      <c r="B78" s="12" t="s">
        <v>3</v>
      </c>
      <c r="C78" s="9">
        <v>57100</v>
      </c>
      <c r="D78" s="12" t="s">
        <v>141</v>
      </c>
      <c r="E78" s="12" t="s">
        <v>6</v>
      </c>
      <c r="F78" s="12" t="s">
        <v>6</v>
      </c>
      <c r="G78" s="12" t="s">
        <v>873</v>
      </c>
      <c r="H78" s="12"/>
      <c r="I78" s="9">
        <v>34</v>
      </c>
      <c r="J78" s="9">
        <v>41</v>
      </c>
    </row>
    <row r="79" spans="1:10" x14ac:dyDescent="0.2">
      <c r="A79" s="8">
        <v>43469</v>
      </c>
      <c r="B79" s="12" t="s">
        <v>6</v>
      </c>
      <c r="C79" s="9">
        <v>57390</v>
      </c>
      <c r="D79" s="12" t="s">
        <v>137</v>
      </c>
      <c r="E79" s="12" t="s">
        <v>6</v>
      </c>
      <c r="F79" s="12" t="s">
        <v>6</v>
      </c>
      <c r="G79" s="12" t="s">
        <v>865</v>
      </c>
      <c r="H79" s="12"/>
      <c r="I79" s="9">
        <v>18</v>
      </c>
      <c r="J79" s="9">
        <v>11</v>
      </c>
    </row>
    <row r="80" spans="1:10" x14ac:dyDescent="0.2">
      <c r="A80" s="8">
        <v>43470</v>
      </c>
      <c r="B80" s="12" t="s">
        <v>3</v>
      </c>
      <c r="C80" s="9">
        <v>6700</v>
      </c>
      <c r="D80" s="12" t="s">
        <v>127</v>
      </c>
      <c r="E80" s="12" t="s">
        <v>6</v>
      </c>
      <c r="F80" s="12" t="s">
        <v>6</v>
      </c>
      <c r="G80" s="12" t="s">
        <v>24</v>
      </c>
      <c r="H80" s="12"/>
      <c r="I80" s="9">
        <v>31</v>
      </c>
      <c r="J80" s="9" t="s">
        <v>390</v>
      </c>
    </row>
    <row r="81" spans="1:10" x14ac:dyDescent="0.2">
      <c r="A81" s="8">
        <v>43470</v>
      </c>
      <c r="B81" s="12" t="s">
        <v>6</v>
      </c>
      <c r="C81" s="9">
        <v>57970</v>
      </c>
      <c r="D81" s="12" t="s">
        <v>471</v>
      </c>
      <c r="E81" s="12" t="s">
        <v>6</v>
      </c>
      <c r="F81" s="12" t="s">
        <v>15</v>
      </c>
      <c r="G81" s="12" t="s">
        <v>292</v>
      </c>
      <c r="H81" s="12"/>
      <c r="I81" s="9">
        <v>46</v>
      </c>
      <c r="J81" s="9" t="s">
        <v>473</v>
      </c>
    </row>
    <row r="82" spans="1:10" x14ac:dyDescent="0.2">
      <c r="A82" s="8">
        <v>43470</v>
      </c>
      <c r="B82" s="12" t="s">
        <v>6</v>
      </c>
      <c r="C82" s="9">
        <v>67770</v>
      </c>
      <c r="D82" s="12" t="s">
        <v>474</v>
      </c>
      <c r="E82" s="12" t="s">
        <v>6</v>
      </c>
      <c r="F82" s="12" t="s">
        <v>5</v>
      </c>
      <c r="G82" s="12" t="s">
        <v>327</v>
      </c>
      <c r="H82" s="12"/>
      <c r="I82" s="9">
        <v>137</v>
      </c>
      <c r="J82" s="9">
        <v>242</v>
      </c>
    </row>
    <row r="83" spans="1:10" x14ac:dyDescent="0.2">
      <c r="A83" s="8">
        <v>43470</v>
      </c>
      <c r="B83" s="12" t="s">
        <v>6</v>
      </c>
      <c r="C83" s="9">
        <v>57290</v>
      </c>
      <c r="D83" s="12" t="s">
        <v>138</v>
      </c>
      <c r="E83" s="12" t="s">
        <v>6</v>
      </c>
      <c r="F83" s="12" t="s">
        <v>6</v>
      </c>
      <c r="G83" s="12" t="s">
        <v>874</v>
      </c>
      <c r="H83" s="12"/>
      <c r="I83" s="9">
        <v>36</v>
      </c>
      <c r="J83" s="9" t="s">
        <v>479</v>
      </c>
    </row>
    <row r="84" spans="1:10" x14ac:dyDescent="0.2">
      <c r="A84" s="8">
        <v>43470</v>
      </c>
      <c r="B84" s="12" t="s">
        <v>6</v>
      </c>
      <c r="C84" s="9">
        <v>57280</v>
      </c>
      <c r="D84" s="12" t="s">
        <v>480</v>
      </c>
      <c r="E84" s="12" t="s">
        <v>6</v>
      </c>
      <c r="F84" s="12" t="s">
        <v>15</v>
      </c>
      <c r="G84" s="12" t="s">
        <v>23</v>
      </c>
      <c r="H84" s="12"/>
      <c r="I84" s="9">
        <v>39</v>
      </c>
      <c r="J84" s="9" t="s">
        <v>481</v>
      </c>
    </row>
    <row r="85" spans="1:10" x14ac:dyDescent="0.2">
      <c r="A85" s="8">
        <v>43470</v>
      </c>
      <c r="B85" s="12" t="s">
        <v>6</v>
      </c>
      <c r="C85" s="9">
        <v>57100</v>
      </c>
      <c r="D85" s="12" t="s">
        <v>141</v>
      </c>
      <c r="E85" s="12" t="s">
        <v>6</v>
      </c>
      <c r="F85" s="12" t="s">
        <v>6</v>
      </c>
      <c r="G85" s="12" t="s">
        <v>194</v>
      </c>
      <c r="H85" s="12"/>
      <c r="I85" s="9">
        <v>36</v>
      </c>
      <c r="J85" s="9" t="s">
        <v>413</v>
      </c>
    </row>
    <row r="86" spans="1:10" x14ac:dyDescent="0.2">
      <c r="A86" s="8">
        <v>43470</v>
      </c>
      <c r="B86" s="12" t="s">
        <v>14</v>
      </c>
      <c r="C86" s="9">
        <v>6700</v>
      </c>
      <c r="D86" s="12" t="s">
        <v>127</v>
      </c>
      <c r="E86" s="12" t="s">
        <v>6</v>
      </c>
      <c r="F86" s="12" t="s">
        <v>483</v>
      </c>
      <c r="G86" s="12" t="s">
        <v>292</v>
      </c>
      <c r="H86" s="12"/>
      <c r="I86" s="9">
        <v>31</v>
      </c>
      <c r="J86" s="9" t="s">
        <v>390</v>
      </c>
    </row>
    <row r="87" spans="1:10" x14ac:dyDescent="0.2">
      <c r="A87" s="8">
        <v>43470</v>
      </c>
      <c r="B87" s="12" t="s">
        <v>5</v>
      </c>
      <c r="C87" s="9">
        <v>54441</v>
      </c>
      <c r="D87" s="12" t="s">
        <v>484</v>
      </c>
      <c r="E87" s="12" t="s">
        <v>6</v>
      </c>
      <c r="F87" s="12" t="s">
        <v>5</v>
      </c>
      <c r="G87" s="12" t="s">
        <v>151</v>
      </c>
      <c r="H87" s="12"/>
      <c r="I87" s="9">
        <v>49</v>
      </c>
      <c r="J87" s="9" t="s">
        <v>490</v>
      </c>
    </row>
    <row r="88" spans="1:10" x14ac:dyDescent="0.2">
      <c r="A88" s="8">
        <v>43470</v>
      </c>
      <c r="B88" s="12" t="s">
        <v>3</v>
      </c>
      <c r="C88" s="9">
        <v>1349</v>
      </c>
      <c r="D88" s="12" t="s">
        <v>92</v>
      </c>
      <c r="E88" s="12" t="s">
        <v>6</v>
      </c>
      <c r="F88" s="12" t="s">
        <v>101</v>
      </c>
      <c r="G88" s="12" t="s">
        <v>151</v>
      </c>
      <c r="H88" s="12"/>
      <c r="I88" s="9">
        <v>21</v>
      </c>
      <c r="J88" s="9" t="s">
        <v>346</v>
      </c>
    </row>
    <row r="89" spans="1:10" x14ac:dyDescent="0.2">
      <c r="A89" s="8">
        <v>43470</v>
      </c>
      <c r="B89" s="12" t="s">
        <v>3</v>
      </c>
      <c r="C89" s="9">
        <v>8086</v>
      </c>
      <c r="D89" s="12" t="s">
        <v>41</v>
      </c>
      <c r="E89" s="12" t="s">
        <v>6</v>
      </c>
      <c r="F89" s="12" t="s">
        <v>15</v>
      </c>
      <c r="G89" s="12" t="s">
        <v>151</v>
      </c>
      <c r="H89" s="12"/>
      <c r="I89" s="9">
        <v>26</v>
      </c>
      <c r="J89" s="9" t="s">
        <v>363</v>
      </c>
    </row>
    <row r="90" spans="1:10" x14ac:dyDescent="0.2">
      <c r="A90" s="8">
        <v>43470</v>
      </c>
      <c r="B90" s="12" t="s">
        <v>14</v>
      </c>
      <c r="C90" s="9">
        <v>6750</v>
      </c>
      <c r="D90" s="12" t="s">
        <v>160</v>
      </c>
      <c r="E90" s="12" t="s">
        <v>6</v>
      </c>
      <c r="F90" s="12" t="s">
        <v>15</v>
      </c>
      <c r="G90" s="12" t="s">
        <v>493</v>
      </c>
      <c r="H90" s="12"/>
      <c r="I90" s="9">
        <v>30</v>
      </c>
      <c r="J90" s="9" t="s">
        <v>496</v>
      </c>
    </row>
    <row r="91" spans="1:10" x14ac:dyDescent="0.2">
      <c r="A91" s="8">
        <v>43470</v>
      </c>
      <c r="B91" s="12" t="s">
        <v>6</v>
      </c>
      <c r="C91" s="9">
        <v>54730</v>
      </c>
      <c r="D91" s="12" t="s">
        <v>345</v>
      </c>
      <c r="E91" s="12" t="s">
        <v>6</v>
      </c>
      <c r="F91" s="12" t="s">
        <v>15</v>
      </c>
      <c r="G91" s="12" t="s">
        <v>151</v>
      </c>
      <c r="H91" s="12"/>
      <c r="I91" s="9">
        <v>35</v>
      </c>
      <c r="J91" s="9" t="s">
        <v>347</v>
      </c>
    </row>
    <row r="92" spans="1:10" x14ac:dyDescent="0.2">
      <c r="A92" s="8">
        <v>43470</v>
      </c>
      <c r="B92" s="12" t="s">
        <v>6</v>
      </c>
      <c r="C92" s="9">
        <v>57970</v>
      </c>
      <c r="D92" s="12" t="s">
        <v>316</v>
      </c>
      <c r="E92" s="12" t="s">
        <v>6</v>
      </c>
      <c r="F92" s="12" t="s">
        <v>15</v>
      </c>
      <c r="G92" s="12" t="s">
        <v>874</v>
      </c>
      <c r="H92" s="12"/>
      <c r="I92" s="9">
        <v>46</v>
      </c>
      <c r="J92" s="9" t="s">
        <v>473</v>
      </c>
    </row>
    <row r="93" spans="1:10" x14ac:dyDescent="0.2">
      <c r="A93" s="8">
        <v>43471</v>
      </c>
      <c r="B93" s="12" t="s">
        <v>3</v>
      </c>
      <c r="C93" s="9">
        <v>4988</v>
      </c>
      <c r="D93" s="12" t="s">
        <v>61</v>
      </c>
      <c r="E93" s="12" t="s">
        <v>6</v>
      </c>
      <c r="F93" s="12" t="s">
        <v>333</v>
      </c>
      <c r="G93" s="12" t="s">
        <v>163</v>
      </c>
      <c r="H93" s="12"/>
      <c r="I93" s="9">
        <v>8</v>
      </c>
      <c r="J93" s="9" t="s">
        <v>374</v>
      </c>
    </row>
    <row r="94" spans="1:10" x14ac:dyDescent="0.2">
      <c r="A94" s="8">
        <v>43471</v>
      </c>
      <c r="B94" s="12" t="s">
        <v>6</v>
      </c>
      <c r="C94" s="9">
        <v>57100</v>
      </c>
      <c r="D94" s="12" t="s">
        <v>141</v>
      </c>
      <c r="E94" s="12" t="s">
        <v>6</v>
      </c>
      <c r="F94" s="12" t="s">
        <v>15</v>
      </c>
      <c r="G94" s="12" t="s">
        <v>292</v>
      </c>
      <c r="H94" s="12"/>
      <c r="I94" s="9">
        <v>34</v>
      </c>
      <c r="J94" s="9" t="s">
        <v>413</v>
      </c>
    </row>
    <row r="95" spans="1:10" x14ac:dyDescent="0.2">
      <c r="A95" s="8">
        <v>43471</v>
      </c>
      <c r="B95" s="12" t="s">
        <v>6</v>
      </c>
      <c r="C95" s="9">
        <v>57270</v>
      </c>
      <c r="D95" s="12" t="s">
        <v>161</v>
      </c>
      <c r="E95" s="12" t="s">
        <v>6</v>
      </c>
      <c r="F95" s="12" t="s">
        <v>15</v>
      </c>
      <c r="G95" s="12" t="s">
        <v>37</v>
      </c>
      <c r="H95" s="12"/>
      <c r="I95" s="9">
        <v>37</v>
      </c>
      <c r="J95" s="9" t="s">
        <v>420</v>
      </c>
    </row>
    <row r="96" spans="1:10" x14ac:dyDescent="0.2">
      <c r="A96" s="8">
        <v>43471</v>
      </c>
      <c r="B96" s="12" t="s">
        <v>6</v>
      </c>
      <c r="C96" s="9">
        <v>57330</v>
      </c>
      <c r="D96" s="12" t="s">
        <v>296</v>
      </c>
      <c r="E96" s="12" t="s">
        <v>6</v>
      </c>
      <c r="F96" s="12" t="s">
        <v>15</v>
      </c>
      <c r="G96" s="12" t="s">
        <v>151</v>
      </c>
      <c r="H96" s="12"/>
      <c r="I96" s="9">
        <v>23</v>
      </c>
      <c r="J96" s="9" t="s">
        <v>416</v>
      </c>
    </row>
    <row r="97" spans="1:10" x14ac:dyDescent="0.2">
      <c r="A97" s="8">
        <v>43471</v>
      </c>
      <c r="B97" s="12" t="s">
        <v>14</v>
      </c>
      <c r="C97" s="9">
        <v>6760</v>
      </c>
      <c r="D97" s="12" t="s">
        <v>257</v>
      </c>
      <c r="E97" s="12" t="s">
        <v>6</v>
      </c>
      <c r="F97" s="12" t="s">
        <v>15</v>
      </c>
      <c r="G97" s="12" t="s">
        <v>151</v>
      </c>
      <c r="H97" s="12"/>
      <c r="I97" s="9">
        <v>37</v>
      </c>
      <c r="J97" s="9" t="s">
        <v>505</v>
      </c>
    </row>
    <row r="98" spans="1:10" x14ac:dyDescent="0.2">
      <c r="A98" s="8">
        <v>43471</v>
      </c>
      <c r="B98" s="12" t="s">
        <v>3</v>
      </c>
      <c r="C98" s="9">
        <v>2138</v>
      </c>
      <c r="D98" s="12" t="s">
        <v>92</v>
      </c>
      <c r="E98" s="12" t="s">
        <v>6</v>
      </c>
      <c r="F98" s="12" t="s">
        <v>230</v>
      </c>
      <c r="G98" s="12" t="s">
        <v>151</v>
      </c>
      <c r="H98" s="12"/>
      <c r="I98" s="9">
        <v>22</v>
      </c>
      <c r="J98" s="9">
        <v>27</v>
      </c>
    </row>
    <row r="99" spans="1:10" x14ac:dyDescent="0.2">
      <c r="A99" s="8">
        <v>43471</v>
      </c>
      <c r="B99" s="12" t="s">
        <v>6</v>
      </c>
      <c r="C99" s="9">
        <v>57970</v>
      </c>
      <c r="D99" s="12" t="s">
        <v>316</v>
      </c>
      <c r="E99" s="12" t="s">
        <v>6</v>
      </c>
      <c r="F99" s="12" t="s">
        <v>15</v>
      </c>
      <c r="G99" s="12" t="s">
        <v>207</v>
      </c>
      <c r="H99" s="12"/>
      <c r="I99" s="9">
        <v>44</v>
      </c>
      <c r="J99" s="9" t="s">
        <v>473</v>
      </c>
    </row>
    <row r="100" spans="1:10" x14ac:dyDescent="0.2">
      <c r="A100" s="8">
        <v>43475</v>
      </c>
      <c r="B100" s="12" t="s">
        <v>3</v>
      </c>
      <c r="C100" s="9">
        <v>5429</v>
      </c>
      <c r="D100" s="12" t="s">
        <v>518</v>
      </c>
      <c r="E100" s="12" t="s">
        <v>6</v>
      </c>
      <c r="F100" s="12" t="s">
        <v>4</v>
      </c>
      <c r="G100" s="12" t="s">
        <v>151</v>
      </c>
      <c r="H100" s="12"/>
      <c r="I100" s="9">
        <v>39</v>
      </c>
      <c r="J100" s="9" t="s">
        <v>519</v>
      </c>
    </row>
    <row r="101" spans="1:10" x14ac:dyDescent="0.2">
      <c r="A101" s="8">
        <v>43476</v>
      </c>
      <c r="B101" s="12" t="s">
        <v>6</v>
      </c>
      <c r="C101" s="9">
        <v>3280</v>
      </c>
      <c r="D101" s="12" t="s">
        <v>131</v>
      </c>
      <c r="E101" s="12" t="s">
        <v>6</v>
      </c>
      <c r="F101" s="12" t="s">
        <v>4</v>
      </c>
      <c r="G101" s="12" t="s">
        <v>520</v>
      </c>
      <c r="H101" s="12"/>
      <c r="I101" s="9">
        <v>23</v>
      </c>
      <c r="J101" s="9" t="s">
        <v>383</v>
      </c>
    </row>
    <row r="102" spans="1:10" x14ac:dyDescent="0.2">
      <c r="A102" s="8">
        <v>43477</v>
      </c>
      <c r="B102" s="12" t="s">
        <v>3</v>
      </c>
      <c r="C102" s="9">
        <v>5442</v>
      </c>
      <c r="D102" s="12" t="s">
        <v>522</v>
      </c>
      <c r="E102" s="12" t="s">
        <v>6</v>
      </c>
      <c r="F102" s="12" t="s">
        <v>6</v>
      </c>
      <c r="G102" s="12" t="s">
        <v>172</v>
      </c>
      <c r="H102" s="12"/>
      <c r="I102" s="9">
        <v>30</v>
      </c>
      <c r="J102" s="9">
        <v>40</v>
      </c>
    </row>
    <row r="103" spans="1:10" x14ac:dyDescent="0.2">
      <c r="A103" s="8">
        <v>43477</v>
      </c>
      <c r="B103" s="12" t="s">
        <v>3</v>
      </c>
      <c r="C103" s="9">
        <v>57970</v>
      </c>
      <c r="D103" s="12" t="s">
        <v>206</v>
      </c>
      <c r="E103" s="12" t="s">
        <v>6</v>
      </c>
      <c r="F103" s="12" t="s">
        <v>27</v>
      </c>
      <c r="G103" s="12" t="s">
        <v>878</v>
      </c>
      <c r="H103" s="12"/>
      <c r="I103" s="9">
        <v>33</v>
      </c>
      <c r="J103" s="9">
        <v>44</v>
      </c>
    </row>
    <row r="104" spans="1:10" x14ac:dyDescent="0.2">
      <c r="A104" s="8">
        <v>43477</v>
      </c>
      <c r="B104" s="12" t="s">
        <v>6</v>
      </c>
      <c r="C104" s="9">
        <v>57100</v>
      </c>
      <c r="D104" s="12" t="s">
        <v>141</v>
      </c>
      <c r="E104" s="12" t="s">
        <v>6</v>
      </c>
      <c r="F104" s="12" t="s">
        <v>171</v>
      </c>
      <c r="G104" s="12" t="s">
        <v>298</v>
      </c>
      <c r="H104" s="12"/>
      <c r="I104" s="9">
        <v>30</v>
      </c>
      <c r="J104" s="9">
        <v>41</v>
      </c>
    </row>
    <row r="105" spans="1:10" x14ac:dyDescent="0.2">
      <c r="A105" s="8">
        <v>43477</v>
      </c>
      <c r="B105" s="12" t="s">
        <v>14</v>
      </c>
      <c r="C105" s="9">
        <v>6700</v>
      </c>
      <c r="D105" s="12" t="s">
        <v>127</v>
      </c>
      <c r="E105" s="12" t="s">
        <v>6</v>
      </c>
      <c r="F105" s="12" t="s">
        <v>6</v>
      </c>
      <c r="G105" s="12" t="s">
        <v>177</v>
      </c>
      <c r="H105" s="12"/>
      <c r="I105" s="9">
        <v>33</v>
      </c>
      <c r="J105" s="9">
        <v>25</v>
      </c>
    </row>
    <row r="106" spans="1:10" x14ac:dyDescent="0.2">
      <c r="A106" s="8">
        <v>43477</v>
      </c>
      <c r="B106" s="12" t="s">
        <v>3</v>
      </c>
      <c r="C106" s="9">
        <v>2448</v>
      </c>
      <c r="D106" s="12" t="s">
        <v>92</v>
      </c>
      <c r="E106" s="12" t="s">
        <v>6</v>
      </c>
      <c r="F106" s="12" t="s">
        <v>6</v>
      </c>
      <c r="G106" s="12" t="s">
        <v>441</v>
      </c>
      <c r="H106" s="12"/>
      <c r="I106" s="9">
        <v>19</v>
      </c>
      <c r="J106" s="9" t="s">
        <v>514</v>
      </c>
    </row>
    <row r="107" spans="1:10" x14ac:dyDescent="0.2">
      <c r="A107" s="8">
        <v>43478</v>
      </c>
      <c r="B107" s="12" t="s">
        <v>3</v>
      </c>
      <c r="C107" s="9">
        <v>4677</v>
      </c>
      <c r="D107" s="12" t="s">
        <v>40</v>
      </c>
      <c r="E107" s="12" t="s">
        <v>6</v>
      </c>
      <c r="F107" s="12" t="s">
        <v>6</v>
      </c>
      <c r="G107" s="12" t="s">
        <v>37</v>
      </c>
      <c r="H107" s="12"/>
      <c r="I107" s="9">
        <v>0</v>
      </c>
      <c r="J107" s="9">
        <v>0</v>
      </c>
    </row>
    <row r="108" spans="1:10" x14ac:dyDescent="0.2">
      <c r="A108" s="8">
        <v>43478</v>
      </c>
      <c r="B108" s="12" t="s">
        <v>3</v>
      </c>
      <c r="C108" s="9">
        <v>1225</v>
      </c>
      <c r="D108" s="12" t="s">
        <v>92</v>
      </c>
      <c r="E108" s="12" t="s">
        <v>6</v>
      </c>
      <c r="F108" s="12" t="s">
        <v>6</v>
      </c>
      <c r="G108" s="12" t="s">
        <v>172</v>
      </c>
      <c r="H108" s="12"/>
      <c r="I108" s="9">
        <v>19</v>
      </c>
      <c r="J108" s="9" t="s">
        <v>514</v>
      </c>
    </row>
    <row r="109" spans="1:10" x14ac:dyDescent="0.2">
      <c r="A109" s="8">
        <v>43478</v>
      </c>
      <c r="B109" s="12" t="s">
        <v>3</v>
      </c>
      <c r="C109" s="9">
        <v>5364</v>
      </c>
      <c r="D109" s="12" t="s">
        <v>84</v>
      </c>
      <c r="E109" s="12" t="s">
        <v>6</v>
      </c>
      <c r="F109" s="12" t="s">
        <v>6</v>
      </c>
      <c r="G109" s="12" t="s">
        <v>528</v>
      </c>
      <c r="H109" s="12"/>
      <c r="I109" s="9">
        <v>27</v>
      </c>
      <c r="J109" s="9">
        <v>38</v>
      </c>
    </row>
    <row r="110" spans="1:10" x14ac:dyDescent="0.2">
      <c r="A110" s="8">
        <v>43478</v>
      </c>
      <c r="B110" s="12" t="s">
        <v>6</v>
      </c>
      <c r="C110" s="9">
        <v>57330</v>
      </c>
      <c r="D110" s="12" t="s">
        <v>164</v>
      </c>
      <c r="E110" s="12" t="s">
        <v>6</v>
      </c>
      <c r="F110" s="12" t="s">
        <v>6</v>
      </c>
      <c r="G110" s="12" t="s">
        <v>434</v>
      </c>
      <c r="H110" s="12"/>
      <c r="I110" s="9">
        <v>24</v>
      </c>
      <c r="J110" s="9">
        <v>31</v>
      </c>
    </row>
    <row r="111" spans="1:10" x14ac:dyDescent="0.2">
      <c r="A111" s="8">
        <v>43478</v>
      </c>
      <c r="B111" s="12" t="s">
        <v>6</v>
      </c>
      <c r="C111" s="9">
        <v>54560</v>
      </c>
      <c r="D111" s="12" t="s">
        <v>225</v>
      </c>
      <c r="E111" s="12" t="s">
        <v>6</v>
      </c>
      <c r="F111" s="12" t="s">
        <v>6</v>
      </c>
      <c r="G111" s="12" t="s">
        <v>207</v>
      </c>
      <c r="H111" s="12"/>
      <c r="I111" s="9">
        <v>23</v>
      </c>
      <c r="J111" s="9">
        <v>23</v>
      </c>
    </row>
    <row r="112" spans="1:10" x14ac:dyDescent="0.2">
      <c r="A112" s="8">
        <v>43478</v>
      </c>
      <c r="B112" s="12" t="s">
        <v>3</v>
      </c>
      <c r="C112" s="9">
        <v>3935</v>
      </c>
      <c r="D112" s="12" t="s">
        <v>71</v>
      </c>
      <c r="E112" s="12" t="s">
        <v>6</v>
      </c>
      <c r="F112" s="12" t="s">
        <v>6</v>
      </c>
      <c r="G112" s="12" t="s">
        <v>177</v>
      </c>
      <c r="H112" s="12"/>
      <c r="I112" s="9">
        <v>12</v>
      </c>
      <c r="J112" s="9" t="s">
        <v>384</v>
      </c>
    </row>
    <row r="113" spans="1:10" x14ac:dyDescent="0.2">
      <c r="A113" s="8">
        <v>43478</v>
      </c>
      <c r="B113" s="12" t="s">
        <v>3</v>
      </c>
      <c r="C113" s="9">
        <v>5782</v>
      </c>
      <c r="D113" s="12" t="s">
        <v>47</v>
      </c>
      <c r="E113" s="12" t="s">
        <v>6</v>
      </c>
      <c r="F113" s="12" t="s">
        <v>6</v>
      </c>
      <c r="G113" s="12" t="s">
        <v>529</v>
      </c>
      <c r="H113" s="12"/>
      <c r="I113" s="9">
        <v>36</v>
      </c>
      <c r="J113" s="9">
        <v>55</v>
      </c>
    </row>
    <row r="114" spans="1:10" x14ac:dyDescent="0.2">
      <c r="A114" s="8">
        <v>43478</v>
      </c>
      <c r="B114" s="12" t="s">
        <v>3</v>
      </c>
      <c r="C114" s="9">
        <v>3333</v>
      </c>
      <c r="D114" s="12" t="s">
        <v>126</v>
      </c>
      <c r="E114" s="12" t="s">
        <v>6</v>
      </c>
      <c r="F114" s="12" t="s">
        <v>6</v>
      </c>
      <c r="G114" s="12" t="s">
        <v>312</v>
      </c>
      <c r="H114" s="12"/>
      <c r="I114" s="9">
        <v>14</v>
      </c>
      <c r="J114" s="9">
        <v>16</v>
      </c>
    </row>
    <row r="115" spans="1:10" x14ac:dyDescent="0.2">
      <c r="A115" s="8">
        <v>43478</v>
      </c>
      <c r="B115" s="12" t="s">
        <v>6</v>
      </c>
      <c r="C115" s="9">
        <v>54710</v>
      </c>
      <c r="D115" s="12" t="s">
        <v>210</v>
      </c>
      <c r="E115" s="12" t="s">
        <v>6</v>
      </c>
      <c r="F115" s="12" t="s">
        <v>6</v>
      </c>
      <c r="G115" s="12" t="s">
        <v>249</v>
      </c>
      <c r="H115" s="12"/>
      <c r="I115" s="9">
        <v>82</v>
      </c>
      <c r="J115" s="9">
        <v>122</v>
      </c>
    </row>
    <row r="116" spans="1:10" x14ac:dyDescent="0.2">
      <c r="A116" s="8">
        <v>43478</v>
      </c>
      <c r="B116" s="12" t="s">
        <v>14</v>
      </c>
      <c r="C116" s="9">
        <v>1300</v>
      </c>
      <c r="D116" s="12" t="s">
        <v>533</v>
      </c>
      <c r="E116" s="12" t="s">
        <v>6</v>
      </c>
      <c r="F116" s="12" t="s">
        <v>6</v>
      </c>
      <c r="G116" s="12" t="s">
        <v>177</v>
      </c>
      <c r="H116" s="12"/>
      <c r="I116" s="9">
        <v>108</v>
      </c>
      <c r="J116" s="9">
        <v>187</v>
      </c>
    </row>
    <row r="117" spans="1:10" x14ac:dyDescent="0.2">
      <c r="A117" s="8">
        <v>43478</v>
      </c>
      <c r="B117" s="12" t="s">
        <v>6</v>
      </c>
      <c r="C117" s="9">
        <v>54440</v>
      </c>
      <c r="D117" s="12" t="s">
        <v>180</v>
      </c>
      <c r="E117" s="12" t="s">
        <v>6</v>
      </c>
      <c r="F117" s="12" t="s">
        <v>6</v>
      </c>
      <c r="G117" s="12" t="s">
        <v>310</v>
      </c>
      <c r="H117" s="12"/>
      <c r="I117" s="9">
        <v>17</v>
      </c>
      <c r="J117" s="9">
        <v>13</v>
      </c>
    </row>
    <row r="118" spans="1:10" x14ac:dyDescent="0.2">
      <c r="A118" s="8">
        <v>43478</v>
      </c>
      <c r="B118" s="12" t="s">
        <v>6</v>
      </c>
      <c r="C118" s="9">
        <v>57570</v>
      </c>
      <c r="D118" s="12" t="s">
        <v>534</v>
      </c>
      <c r="E118" s="12" t="s">
        <v>6</v>
      </c>
      <c r="F118" s="12" t="s">
        <v>6</v>
      </c>
      <c r="G118" s="12" t="s">
        <v>529</v>
      </c>
      <c r="H118" s="12"/>
      <c r="I118" s="9">
        <v>32</v>
      </c>
      <c r="J118" s="9">
        <v>42</v>
      </c>
    </row>
    <row r="119" spans="1:10" x14ac:dyDescent="0.2">
      <c r="A119" s="8">
        <v>43478</v>
      </c>
      <c r="B119" s="12" t="s">
        <v>3</v>
      </c>
      <c r="C119" s="9">
        <v>4916</v>
      </c>
      <c r="D119" s="12" t="s">
        <v>55</v>
      </c>
      <c r="E119" s="12" t="s">
        <v>6</v>
      </c>
      <c r="F119" s="12" t="s">
        <v>6</v>
      </c>
      <c r="G119" s="12" t="s">
        <v>536</v>
      </c>
      <c r="H119" s="12"/>
      <c r="I119" s="9">
        <v>10</v>
      </c>
      <c r="J119" s="9" t="s">
        <v>431</v>
      </c>
    </row>
    <row r="120" spans="1:10" x14ac:dyDescent="0.2">
      <c r="A120" s="8">
        <v>43482</v>
      </c>
      <c r="B120" s="12" t="s">
        <v>3</v>
      </c>
      <c r="C120" s="9">
        <v>4620</v>
      </c>
      <c r="D120" s="12" t="s">
        <v>40</v>
      </c>
      <c r="E120" s="12" t="s">
        <v>6</v>
      </c>
      <c r="F120" s="12" t="s">
        <v>6</v>
      </c>
      <c r="G120" s="12" t="s">
        <v>541</v>
      </c>
      <c r="H120" s="12"/>
      <c r="I120" s="9">
        <v>0</v>
      </c>
      <c r="J120" s="9">
        <v>0</v>
      </c>
    </row>
    <row r="121" spans="1:10" x14ac:dyDescent="0.2">
      <c r="A121" s="8">
        <v>43482</v>
      </c>
      <c r="B121" s="12" t="s">
        <v>3</v>
      </c>
      <c r="C121" s="9">
        <v>4531</v>
      </c>
      <c r="D121" s="12" t="s">
        <v>94</v>
      </c>
      <c r="E121" s="12" t="s">
        <v>6</v>
      </c>
      <c r="F121" s="12" t="s">
        <v>6</v>
      </c>
      <c r="G121" s="12" t="s">
        <v>529</v>
      </c>
      <c r="H121" s="12"/>
      <c r="I121" s="9">
        <v>4</v>
      </c>
      <c r="J121" s="9" t="s">
        <v>368</v>
      </c>
    </row>
    <row r="122" spans="1:10" x14ac:dyDescent="0.2">
      <c r="A122" s="8">
        <v>43483</v>
      </c>
      <c r="B122" s="12" t="s">
        <v>14</v>
      </c>
      <c r="C122" s="9">
        <v>1170</v>
      </c>
      <c r="D122" s="12" t="s">
        <v>250</v>
      </c>
      <c r="E122" s="12" t="s">
        <v>6</v>
      </c>
      <c r="F122" s="12" t="s">
        <v>6</v>
      </c>
      <c r="G122" s="12" t="s">
        <v>433</v>
      </c>
      <c r="H122" s="12"/>
      <c r="I122" s="9">
        <v>136</v>
      </c>
      <c r="J122" s="9">
        <v>208</v>
      </c>
    </row>
    <row r="123" spans="1:10" x14ac:dyDescent="0.2">
      <c r="A123" s="8">
        <v>43484</v>
      </c>
      <c r="B123" s="12" t="s">
        <v>3</v>
      </c>
      <c r="C123" s="9">
        <v>1137</v>
      </c>
      <c r="D123" s="12" t="s">
        <v>43</v>
      </c>
      <c r="E123" s="12" t="s">
        <v>6</v>
      </c>
      <c r="F123" s="12" t="s">
        <v>4</v>
      </c>
      <c r="G123" s="12" t="s">
        <v>151</v>
      </c>
      <c r="H123" s="12"/>
      <c r="I123" s="9">
        <v>25</v>
      </c>
      <c r="J123" s="9">
        <v>26</v>
      </c>
    </row>
    <row r="124" spans="1:10" x14ac:dyDescent="0.2">
      <c r="A124" s="8">
        <v>43484</v>
      </c>
      <c r="B124" s="12" t="s">
        <v>6</v>
      </c>
      <c r="C124" s="9">
        <v>57330</v>
      </c>
      <c r="D124" s="12" t="s">
        <v>315</v>
      </c>
      <c r="E124" s="12" t="s">
        <v>6</v>
      </c>
      <c r="F124" s="12" t="s">
        <v>15</v>
      </c>
      <c r="G124" s="12" t="s">
        <v>545</v>
      </c>
      <c r="H124" s="12"/>
      <c r="I124" s="9">
        <v>23</v>
      </c>
      <c r="J124" s="9" t="s">
        <v>416</v>
      </c>
    </row>
    <row r="125" spans="1:10" x14ac:dyDescent="0.2">
      <c r="A125" s="8">
        <v>43484</v>
      </c>
      <c r="B125" s="12" t="s">
        <v>3</v>
      </c>
      <c r="C125" s="9">
        <v>4932</v>
      </c>
      <c r="D125" s="12" t="s">
        <v>150</v>
      </c>
      <c r="E125" s="12" t="s">
        <v>6</v>
      </c>
      <c r="F125" s="12" t="s">
        <v>6</v>
      </c>
      <c r="G125" s="12" t="s">
        <v>554</v>
      </c>
      <c r="H125" s="12"/>
      <c r="I125" s="9">
        <v>12</v>
      </c>
      <c r="J125" s="9" t="s">
        <v>425</v>
      </c>
    </row>
    <row r="126" spans="1:10" x14ac:dyDescent="0.2">
      <c r="A126" s="8">
        <v>43485</v>
      </c>
      <c r="B126" s="12" t="s">
        <v>14</v>
      </c>
      <c r="C126" s="9">
        <v>6700</v>
      </c>
      <c r="D126" s="12" t="s">
        <v>127</v>
      </c>
      <c r="E126" s="12" t="s">
        <v>6</v>
      </c>
      <c r="F126" s="12" t="s">
        <v>6</v>
      </c>
      <c r="G126" s="12" t="s">
        <v>151</v>
      </c>
      <c r="H126" s="12"/>
      <c r="I126" s="9">
        <v>28</v>
      </c>
      <c r="J126" s="9" t="s">
        <v>390</v>
      </c>
    </row>
    <row r="127" spans="1:10" x14ac:dyDescent="0.2">
      <c r="A127" s="8">
        <v>43485</v>
      </c>
      <c r="B127" s="12" t="s">
        <v>3</v>
      </c>
      <c r="C127" s="9">
        <v>6225</v>
      </c>
      <c r="D127" s="12" t="s">
        <v>242</v>
      </c>
      <c r="E127" s="12" t="s">
        <v>6</v>
      </c>
      <c r="F127" s="12" t="s">
        <v>15</v>
      </c>
      <c r="G127" s="12" t="s">
        <v>151</v>
      </c>
      <c r="H127" s="12"/>
      <c r="I127" s="9">
        <v>36</v>
      </c>
      <c r="J127" s="9" t="s">
        <v>560</v>
      </c>
    </row>
    <row r="128" spans="1:10" x14ac:dyDescent="0.2">
      <c r="A128" s="8">
        <v>43485</v>
      </c>
      <c r="B128" s="12" t="s">
        <v>14</v>
      </c>
      <c r="C128" s="9">
        <v>6700</v>
      </c>
      <c r="D128" s="12" t="s">
        <v>127</v>
      </c>
      <c r="E128" s="12" t="s">
        <v>6</v>
      </c>
      <c r="F128" s="12" t="s">
        <v>6</v>
      </c>
      <c r="G128" s="12" t="s">
        <v>151</v>
      </c>
      <c r="H128" s="12"/>
      <c r="I128" s="9">
        <v>28</v>
      </c>
      <c r="J128" s="9" t="s">
        <v>390</v>
      </c>
    </row>
    <row r="129" spans="1:10" x14ac:dyDescent="0.2">
      <c r="A129" s="8">
        <v>43485</v>
      </c>
      <c r="B129" s="12" t="s">
        <v>3</v>
      </c>
      <c r="C129" s="9">
        <v>7220</v>
      </c>
      <c r="D129" s="12" t="s">
        <v>120</v>
      </c>
      <c r="E129" s="12" t="s">
        <v>6</v>
      </c>
      <c r="F129" s="12" t="s">
        <v>15</v>
      </c>
      <c r="G129" s="12" t="s">
        <v>194</v>
      </c>
      <c r="H129" s="12"/>
      <c r="I129" s="9">
        <v>30</v>
      </c>
      <c r="J129" s="9" t="s">
        <v>563</v>
      </c>
    </row>
    <row r="130" spans="1:10" x14ac:dyDescent="0.2">
      <c r="A130" s="8">
        <v>43485</v>
      </c>
      <c r="B130" s="12" t="s">
        <v>3</v>
      </c>
      <c r="C130" s="9">
        <v>5310</v>
      </c>
      <c r="D130" s="12" t="s">
        <v>280</v>
      </c>
      <c r="E130" s="12" t="s">
        <v>6</v>
      </c>
      <c r="F130" s="12" t="s">
        <v>15</v>
      </c>
      <c r="G130" s="12" t="s">
        <v>558</v>
      </c>
      <c r="H130" s="12"/>
      <c r="I130" s="9">
        <v>27</v>
      </c>
      <c r="J130" s="9">
        <v>36</v>
      </c>
    </row>
    <row r="131" spans="1:10" x14ac:dyDescent="0.2">
      <c r="A131" s="8">
        <v>43485</v>
      </c>
      <c r="B131" s="12" t="s">
        <v>6</v>
      </c>
      <c r="C131" s="9">
        <v>54800</v>
      </c>
      <c r="D131" s="12" t="s">
        <v>556</v>
      </c>
      <c r="E131" s="12" t="s">
        <v>6</v>
      </c>
      <c r="F131" s="12" t="s">
        <v>6</v>
      </c>
      <c r="G131" s="12" t="s">
        <v>319</v>
      </c>
      <c r="H131" s="12"/>
      <c r="I131" s="9">
        <v>57</v>
      </c>
      <c r="J131" s="9" t="s">
        <v>564</v>
      </c>
    </row>
    <row r="132" spans="1:10" x14ac:dyDescent="0.2">
      <c r="A132" s="8">
        <v>43485</v>
      </c>
      <c r="B132" s="12" t="s">
        <v>3</v>
      </c>
      <c r="C132" s="9">
        <v>2141</v>
      </c>
      <c r="D132" s="12" t="s">
        <v>92</v>
      </c>
      <c r="E132" s="12" t="s">
        <v>6</v>
      </c>
      <c r="F132" s="12" t="s">
        <v>15</v>
      </c>
      <c r="G132" s="12" t="s">
        <v>37</v>
      </c>
      <c r="H132" s="12"/>
      <c r="I132" s="9">
        <v>24</v>
      </c>
      <c r="J132" s="9">
        <v>28</v>
      </c>
    </row>
    <row r="133" spans="1:10" x14ac:dyDescent="0.2">
      <c r="A133" s="8">
        <v>43485</v>
      </c>
      <c r="B133" s="12" t="s">
        <v>6</v>
      </c>
      <c r="C133" s="9">
        <v>57690</v>
      </c>
      <c r="D133" s="12" t="s">
        <v>557</v>
      </c>
      <c r="E133" s="12" t="s">
        <v>6</v>
      </c>
      <c r="F133" s="12" t="s">
        <v>15</v>
      </c>
      <c r="G133" s="12" t="s">
        <v>207</v>
      </c>
      <c r="H133" s="12"/>
      <c r="I133" s="9">
        <v>70</v>
      </c>
      <c r="J133" s="9">
        <v>101</v>
      </c>
    </row>
    <row r="134" spans="1:10" x14ac:dyDescent="0.2">
      <c r="A134" s="8">
        <v>43485</v>
      </c>
      <c r="B134" s="12" t="s">
        <v>3</v>
      </c>
      <c r="C134" s="9">
        <v>1467</v>
      </c>
      <c r="D134" s="12" t="s">
        <v>92</v>
      </c>
      <c r="E134" s="12" t="s">
        <v>6</v>
      </c>
      <c r="F134" s="12" t="s">
        <v>15</v>
      </c>
      <c r="G134" s="12" t="s">
        <v>319</v>
      </c>
      <c r="H134" s="12"/>
      <c r="I134" s="9">
        <v>22</v>
      </c>
      <c r="J134" s="9" t="s">
        <v>567</v>
      </c>
    </row>
    <row r="135" spans="1:10" x14ac:dyDescent="0.2">
      <c r="A135" s="8">
        <v>43485</v>
      </c>
      <c r="B135" s="12" t="s">
        <v>3</v>
      </c>
      <c r="C135" s="9">
        <v>5836</v>
      </c>
      <c r="D135" s="12" t="s">
        <v>261</v>
      </c>
      <c r="E135" s="12" t="s">
        <v>6</v>
      </c>
      <c r="F135" s="12" t="s">
        <v>15</v>
      </c>
      <c r="G135" s="12" t="s">
        <v>292</v>
      </c>
      <c r="H135" s="12"/>
      <c r="I135" s="9">
        <v>24</v>
      </c>
      <c r="J135" s="9" t="s">
        <v>569</v>
      </c>
    </row>
    <row r="136" spans="1:10" x14ac:dyDescent="0.2">
      <c r="A136" s="8">
        <v>43491</v>
      </c>
      <c r="B136" s="12" t="s">
        <v>6</v>
      </c>
      <c r="C136" s="9">
        <v>57390</v>
      </c>
      <c r="D136" s="12" t="s">
        <v>137</v>
      </c>
      <c r="E136" s="12" t="s">
        <v>6</v>
      </c>
      <c r="F136" s="12" t="s">
        <v>6</v>
      </c>
      <c r="G136" s="12" t="s">
        <v>570</v>
      </c>
      <c r="H136" s="12"/>
      <c r="I136" s="9">
        <v>16</v>
      </c>
      <c r="J136" s="9">
        <v>11</v>
      </c>
    </row>
    <row r="137" spans="1:10" x14ac:dyDescent="0.2">
      <c r="A137" s="8">
        <v>43491</v>
      </c>
      <c r="B137" s="12" t="s">
        <v>3</v>
      </c>
      <c r="C137" s="9">
        <v>4291</v>
      </c>
      <c r="D137" s="12" t="s">
        <v>432</v>
      </c>
      <c r="E137" s="12" t="s">
        <v>6</v>
      </c>
      <c r="F137" s="12" t="s">
        <v>6</v>
      </c>
      <c r="G137" s="12" t="s">
        <v>37</v>
      </c>
      <c r="H137" s="12"/>
      <c r="I137" s="9">
        <v>15</v>
      </c>
      <c r="J137" s="9">
        <v>11</v>
      </c>
    </row>
    <row r="138" spans="1:10" x14ac:dyDescent="0.2">
      <c r="A138" s="8">
        <v>43491</v>
      </c>
      <c r="B138" s="12" t="s">
        <v>14</v>
      </c>
      <c r="C138" s="9">
        <v>6771</v>
      </c>
      <c r="D138" s="12" t="s">
        <v>160</v>
      </c>
      <c r="E138" s="12" t="s">
        <v>6</v>
      </c>
      <c r="F138" s="12" t="s">
        <v>6</v>
      </c>
      <c r="G138" s="12" t="s">
        <v>172</v>
      </c>
      <c r="H138" s="12"/>
      <c r="I138" s="9">
        <v>27</v>
      </c>
      <c r="J138" s="9">
        <v>19</v>
      </c>
    </row>
    <row r="139" spans="1:10" x14ac:dyDescent="0.2">
      <c r="A139" s="8">
        <v>43491</v>
      </c>
      <c r="B139" s="12" t="s">
        <v>3</v>
      </c>
      <c r="C139" s="9">
        <v>3488</v>
      </c>
      <c r="D139" s="12" t="s">
        <v>67</v>
      </c>
      <c r="E139" s="12" t="s">
        <v>6</v>
      </c>
      <c r="F139" s="12" t="s">
        <v>6</v>
      </c>
      <c r="G139" s="12" t="s">
        <v>37</v>
      </c>
      <c r="H139" s="12"/>
      <c r="I139" s="9">
        <v>18</v>
      </c>
      <c r="J139" s="9">
        <v>20</v>
      </c>
    </row>
    <row r="140" spans="1:10" x14ac:dyDescent="0.2">
      <c r="A140" s="8">
        <v>43492</v>
      </c>
      <c r="B140" s="12" t="s">
        <v>3</v>
      </c>
      <c r="C140" s="9">
        <v>8393</v>
      </c>
      <c r="D140" s="12" t="s">
        <v>89</v>
      </c>
      <c r="E140" s="12" t="s">
        <v>6</v>
      </c>
      <c r="F140" s="12" t="s">
        <v>15</v>
      </c>
      <c r="G140" s="12" t="s">
        <v>867</v>
      </c>
      <c r="H140" s="12"/>
      <c r="I140" s="9">
        <v>23</v>
      </c>
      <c r="J140" s="9">
        <v>34</v>
      </c>
    </row>
    <row r="141" spans="1:10" x14ac:dyDescent="0.2">
      <c r="A141" s="8">
        <v>43492</v>
      </c>
      <c r="B141" s="12" t="s">
        <v>3</v>
      </c>
      <c r="C141" s="9">
        <v>4319</v>
      </c>
      <c r="D141" s="12" t="s">
        <v>432</v>
      </c>
      <c r="E141" s="12" t="s">
        <v>6</v>
      </c>
      <c r="F141" s="12" t="s">
        <v>6</v>
      </c>
      <c r="G141" s="12" t="s">
        <v>578</v>
      </c>
      <c r="H141" s="12"/>
      <c r="I141" s="9">
        <v>13</v>
      </c>
      <c r="J141" s="9">
        <v>11</v>
      </c>
    </row>
    <row r="142" spans="1:10" x14ac:dyDescent="0.2">
      <c r="A142" s="8">
        <v>43492</v>
      </c>
      <c r="B142" s="12" t="s">
        <v>3</v>
      </c>
      <c r="C142" s="9">
        <v>4970</v>
      </c>
      <c r="D142" s="12" t="s">
        <v>87</v>
      </c>
      <c r="E142" s="12" t="s">
        <v>6</v>
      </c>
      <c r="F142" s="12" t="s">
        <v>6</v>
      </c>
      <c r="G142" s="12" t="s">
        <v>172</v>
      </c>
      <c r="H142" s="12"/>
      <c r="I142" s="9">
        <v>16</v>
      </c>
      <c r="J142" s="9">
        <v>12</v>
      </c>
    </row>
    <row r="143" spans="1:10" x14ac:dyDescent="0.2">
      <c r="A143" s="8">
        <v>43492</v>
      </c>
      <c r="B143" s="12" t="s">
        <v>3</v>
      </c>
      <c r="C143" s="9">
        <v>8282</v>
      </c>
      <c r="D143" s="12" t="s">
        <v>229</v>
      </c>
      <c r="E143" s="12" t="s">
        <v>6</v>
      </c>
      <c r="F143" s="12" t="s">
        <v>6</v>
      </c>
      <c r="G143" s="12" t="s">
        <v>882</v>
      </c>
      <c r="H143" s="12"/>
      <c r="I143" s="9">
        <v>25</v>
      </c>
      <c r="J143" s="9">
        <v>36</v>
      </c>
    </row>
    <row r="144" spans="1:10" x14ac:dyDescent="0.2">
      <c r="A144" s="8">
        <v>43492</v>
      </c>
      <c r="B144" s="12" t="s">
        <v>14</v>
      </c>
      <c r="C144" s="9">
        <v>6792</v>
      </c>
      <c r="D144" s="12" t="s">
        <v>579</v>
      </c>
      <c r="E144" s="12" t="s">
        <v>6</v>
      </c>
      <c r="F144" s="12" t="s">
        <v>6</v>
      </c>
      <c r="G144" s="12" t="s">
        <v>172</v>
      </c>
      <c r="H144" s="12"/>
      <c r="I144" s="9">
        <v>20</v>
      </c>
      <c r="J144" s="9">
        <v>18</v>
      </c>
    </row>
    <row r="145" spans="1:10" x14ac:dyDescent="0.2">
      <c r="A145" s="8">
        <v>43492</v>
      </c>
      <c r="B145" s="12" t="s">
        <v>3</v>
      </c>
      <c r="C145" s="9">
        <v>5837</v>
      </c>
      <c r="D145" s="12" t="s">
        <v>261</v>
      </c>
      <c r="E145" s="12" t="s">
        <v>6</v>
      </c>
      <c r="F145" s="12" t="s">
        <v>6</v>
      </c>
      <c r="G145" s="12" t="s">
        <v>434</v>
      </c>
      <c r="H145" s="12"/>
      <c r="I145" s="9">
        <v>23</v>
      </c>
      <c r="J145" s="9">
        <v>26</v>
      </c>
    </row>
    <row r="146" spans="1:10" x14ac:dyDescent="0.2">
      <c r="A146" s="8">
        <v>43492</v>
      </c>
      <c r="B146" s="12" t="s">
        <v>3</v>
      </c>
      <c r="C146" s="9">
        <v>4665</v>
      </c>
      <c r="D146" s="12" t="s">
        <v>94</v>
      </c>
      <c r="E146" s="12" t="s">
        <v>6</v>
      </c>
      <c r="F146" s="12" t="s">
        <v>4</v>
      </c>
      <c r="G146" s="12" t="s">
        <v>339</v>
      </c>
      <c r="H146" s="12"/>
      <c r="I146" s="9">
        <v>3</v>
      </c>
      <c r="J146" s="9" t="s">
        <v>368</v>
      </c>
    </row>
    <row r="147" spans="1:10" x14ac:dyDescent="0.2">
      <c r="A147" s="8">
        <v>43473</v>
      </c>
      <c r="B147" s="12" t="s">
        <v>14</v>
      </c>
      <c r="C147" s="9">
        <v>6750</v>
      </c>
      <c r="D147" s="12" t="s">
        <v>160</v>
      </c>
      <c r="E147" s="12" t="s">
        <v>27</v>
      </c>
      <c r="F147" s="12" t="s">
        <v>171</v>
      </c>
      <c r="G147" s="12" t="s">
        <v>177</v>
      </c>
      <c r="H147" s="12"/>
      <c r="I147" s="9">
        <v>28</v>
      </c>
      <c r="J147" s="9">
        <v>22</v>
      </c>
    </row>
    <row r="148" spans="1:10" x14ac:dyDescent="0.2">
      <c r="A148" s="8">
        <v>43467</v>
      </c>
      <c r="B148" s="12" t="s">
        <v>3</v>
      </c>
      <c r="C148" s="9">
        <v>7248</v>
      </c>
      <c r="D148" s="12" t="s">
        <v>120</v>
      </c>
      <c r="E148" s="12" t="s">
        <v>36</v>
      </c>
      <c r="F148" s="12" t="s">
        <v>26</v>
      </c>
      <c r="G148" s="12" t="s">
        <v>177</v>
      </c>
      <c r="H148" s="12"/>
      <c r="I148" s="9">
        <v>32</v>
      </c>
      <c r="J148" s="9">
        <v>34</v>
      </c>
    </row>
    <row r="149" spans="1:10" x14ac:dyDescent="0.2">
      <c r="A149" s="8">
        <v>43471</v>
      </c>
      <c r="B149" s="12" t="s">
        <v>3</v>
      </c>
      <c r="C149" s="9">
        <v>5466</v>
      </c>
      <c r="D149" s="12" t="s">
        <v>396</v>
      </c>
      <c r="E149" s="12" t="s">
        <v>22</v>
      </c>
      <c r="F149" s="12" t="s">
        <v>4</v>
      </c>
      <c r="G149" s="12" t="s">
        <v>319</v>
      </c>
      <c r="H149" s="12"/>
      <c r="I149" s="9">
        <v>31</v>
      </c>
      <c r="J149" s="9">
        <v>39</v>
      </c>
    </row>
    <row r="150" spans="1:10" x14ac:dyDescent="0.2">
      <c r="A150" s="8">
        <v>43484</v>
      </c>
      <c r="B150" s="12" t="s">
        <v>3</v>
      </c>
      <c r="C150" s="9">
        <v>3860</v>
      </c>
      <c r="D150" s="12" t="s">
        <v>116</v>
      </c>
      <c r="E150" s="12" t="s">
        <v>17</v>
      </c>
      <c r="F150" s="12" t="s">
        <v>17</v>
      </c>
      <c r="G150" s="12" t="s">
        <v>545</v>
      </c>
      <c r="H150" s="12"/>
      <c r="I150" s="9">
        <v>14</v>
      </c>
      <c r="J150" s="9" t="s">
        <v>379</v>
      </c>
    </row>
    <row r="151" spans="1:10" x14ac:dyDescent="0.2">
      <c r="A151" s="8">
        <v>43478</v>
      </c>
      <c r="B151" s="12" t="s">
        <v>3</v>
      </c>
      <c r="C151" s="9">
        <v>9184</v>
      </c>
      <c r="D151" s="12" t="s">
        <v>526</v>
      </c>
      <c r="E151" s="12" t="s">
        <v>527</v>
      </c>
      <c r="F151" s="12" t="s">
        <v>4</v>
      </c>
      <c r="G151" s="12" t="s">
        <v>172</v>
      </c>
      <c r="H151" s="12"/>
      <c r="I151" s="9">
        <v>41</v>
      </c>
      <c r="J151" s="9">
        <v>60</v>
      </c>
    </row>
    <row r="152" spans="1:10" x14ac:dyDescent="0.2">
      <c r="A152" s="8">
        <v>43467</v>
      </c>
      <c r="B152" s="12" t="s">
        <v>3</v>
      </c>
      <c r="C152" s="9">
        <v>8214</v>
      </c>
      <c r="D152" s="12" t="s">
        <v>64</v>
      </c>
      <c r="E152" s="12" t="s">
        <v>234</v>
      </c>
      <c r="F152" s="12" t="s">
        <v>4</v>
      </c>
      <c r="G152" s="12" t="s">
        <v>864</v>
      </c>
      <c r="H152" s="12"/>
      <c r="I152" s="9">
        <v>25</v>
      </c>
      <c r="J152" s="9">
        <v>18</v>
      </c>
    </row>
    <row r="153" spans="1:10" x14ac:dyDescent="0.2">
      <c r="A153" s="8">
        <v>43467</v>
      </c>
      <c r="B153" s="12" t="s">
        <v>3</v>
      </c>
      <c r="C153" s="9">
        <v>8540</v>
      </c>
      <c r="D153" s="12" t="s">
        <v>439</v>
      </c>
      <c r="E153" s="12" t="s">
        <v>234</v>
      </c>
      <c r="F153" s="12" t="s">
        <v>184</v>
      </c>
      <c r="G153" s="12" t="s">
        <v>440</v>
      </c>
      <c r="H153" s="12"/>
      <c r="I153" s="9">
        <v>46</v>
      </c>
      <c r="J153" s="9">
        <v>36</v>
      </c>
    </row>
    <row r="154" spans="1:10" x14ac:dyDescent="0.2">
      <c r="A154" s="8">
        <v>43478</v>
      </c>
      <c r="B154" s="12" t="s">
        <v>14</v>
      </c>
      <c r="C154" s="9">
        <v>6791</v>
      </c>
      <c r="D154" s="12" t="s">
        <v>136</v>
      </c>
      <c r="E154" s="12" t="s">
        <v>188</v>
      </c>
      <c r="F154" s="12" t="s">
        <v>6</v>
      </c>
      <c r="G154" s="12" t="s">
        <v>312</v>
      </c>
      <c r="H154" s="12"/>
      <c r="I154" s="9">
        <v>12</v>
      </c>
      <c r="J154" s="9" t="s">
        <v>531</v>
      </c>
    </row>
    <row r="155" spans="1:10" x14ac:dyDescent="0.2">
      <c r="A155" s="8">
        <v>43468</v>
      </c>
      <c r="B155" s="12" t="s">
        <v>3</v>
      </c>
      <c r="C155" s="9">
        <v>1526</v>
      </c>
      <c r="D155" s="12" t="s">
        <v>92</v>
      </c>
      <c r="E155" s="12" t="s">
        <v>8</v>
      </c>
      <c r="F155" s="12" t="s">
        <v>6</v>
      </c>
      <c r="G155" s="12" t="s">
        <v>867</v>
      </c>
      <c r="H155" s="12"/>
      <c r="I155" s="9">
        <v>21</v>
      </c>
      <c r="J155" s="9" t="s">
        <v>428</v>
      </c>
    </row>
    <row r="156" spans="1:10" x14ac:dyDescent="0.2">
      <c r="A156" s="8">
        <v>43468</v>
      </c>
      <c r="B156" s="12" t="s">
        <v>3</v>
      </c>
      <c r="C156" s="9">
        <v>3483</v>
      </c>
      <c r="D156" s="12" t="s">
        <v>67</v>
      </c>
      <c r="E156" s="12" t="s">
        <v>8</v>
      </c>
      <c r="F156" s="12" t="s">
        <v>4</v>
      </c>
      <c r="G156" s="12" t="s">
        <v>292</v>
      </c>
      <c r="H156" s="12"/>
      <c r="I156" s="9">
        <v>22</v>
      </c>
      <c r="J156" s="9">
        <v>20</v>
      </c>
    </row>
    <row r="157" spans="1:10" x14ac:dyDescent="0.2">
      <c r="A157" s="8">
        <v>43469</v>
      </c>
      <c r="B157" s="12" t="s">
        <v>3</v>
      </c>
      <c r="C157" s="9">
        <v>9232</v>
      </c>
      <c r="D157" s="12" t="s">
        <v>88</v>
      </c>
      <c r="E157" s="12" t="s">
        <v>8</v>
      </c>
      <c r="F157" s="12" t="s">
        <v>4</v>
      </c>
      <c r="G157" s="12" t="s">
        <v>865</v>
      </c>
      <c r="H157" s="12"/>
      <c r="I157" s="9">
        <v>47</v>
      </c>
      <c r="J157" s="9">
        <v>69</v>
      </c>
    </row>
    <row r="158" spans="1:10" x14ac:dyDescent="0.2">
      <c r="A158" s="8">
        <v>43471</v>
      </c>
      <c r="B158" s="12" t="s">
        <v>3</v>
      </c>
      <c r="C158" s="9">
        <v>8022</v>
      </c>
      <c r="D158" s="12" t="s">
        <v>42</v>
      </c>
      <c r="E158" s="12" t="s">
        <v>8</v>
      </c>
      <c r="F158" s="12" t="s">
        <v>6</v>
      </c>
      <c r="G158" s="12" t="s">
        <v>23</v>
      </c>
      <c r="H158" s="12"/>
      <c r="I158" s="9">
        <v>20</v>
      </c>
      <c r="J158" s="9" t="s">
        <v>346</v>
      </c>
    </row>
    <row r="159" spans="1:10" x14ac:dyDescent="0.2">
      <c r="A159" s="8">
        <v>43478</v>
      </c>
      <c r="B159" s="12" t="s">
        <v>3</v>
      </c>
      <c r="C159" s="9">
        <v>8110</v>
      </c>
      <c r="D159" s="12" t="s">
        <v>42</v>
      </c>
      <c r="E159" s="12" t="s">
        <v>8</v>
      </c>
      <c r="F159" s="12" t="s">
        <v>6</v>
      </c>
      <c r="G159" s="12" t="s">
        <v>177</v>
      </c>
      <c r="H159" s="12"/>
      <c r="I159" s="9">
        <v>20</v>
      </c>
      <c r="J159" s="9">
        <v>26</v>
      </c>
    </row>
    <row r="160" spans="1:10" x14ac:dyDescent="0.2">
      <c r="A160" s="8">
        <v>43485</v>
      </c>
      <c r="B160" s="12" t="s">
        <v>3</v>
      </c>
      <c r="C160" s="9">
        <v>4666</v>
      </c>
      <c r="D160" s="12" t="s">
        <v>40</v>
      </c>
      <c r="E160" s="12" t="s">
        <v>8</v>
      </c>
      <c r="F160" s="12" t="s">
        <v>6</v>
      </c>
      <c r="G160" s="12" t="s">
        <v>163</v>
      </c>
      <c r="H160" s="12"/>
      <c r="I160" s="9">
        <v>5</v>
      </c>
      <c r="J160" s="9" t="s">
        <v>566</v>
      </c>
    </row>
    <row r="161" spans="1:10" x14ac:dyDescent="0.2">
      <c r="A161" s="8">
        <v>43491</v>
      </c>
      <c r="B161" s="12" t="s">
        <v>3</v>
      </c>
      <c r="C161" s="9">
        <v>5243</v>
      </c>
      <c r="D161" s="12" t="s">
        <v>66</v>
      </c>
      <c r="E161" s="12" t="s">
        <v>8</v>
      </c>
      <c r="F161" s="12" t="s">
        <v>6</v>
      </c>
      <c r="G161" s="12" t="s">
        <v>865</v>
      </c>
      <c r="H161" s="12"/>
      <c r="I161" s="9">
        <v>23</v>
      </c>
      <c r="J161" s="9">
        <v>33</v>
      </c>
    </row>
    <row r="162" spans="1:10" x14ac:dyDescent="0.2">
      <c r="A162" s="8">
        <v>43492</v>
      </c>
      <c r="B162" s="12" t="s">
        <v>3</v>
      </c>
      <c r="C162" s="9">
        <v>2410</v>
      </c>
      <c r="D162" s="12" t="s">
        <v>92</v>
      </c>
      <c r="E162" s="12" t="s">
        <v>228</v>
      </c>
      <c r="F162" s="12" t="s">
        <v>6</v>
      </c>
      <c r="G162" s="12" t="s">
        <v>152</v>
      </c>
      <c r="H162" s="12"/>
      <c r="I162" s="9">
        <v>19</v>
      </c>
      <c r="J162" s="9" t="s">
        <v>383</v>
      </c>
    </row>
    <row r="163" spans="1:10" x14ac:dyDescent="0.2">
      <c r="A163" s="8">
        <v>43484</v>
      </c>
      <c r="B163" s="12" t="s">
        <v>3</v>
      </c>
      <c r="C163" s="9">
        <v>5401</v>
      </c>
      <c r="D163" s="12" t="s">
        <v>551</v>
      </c>
      <c r="E163" s="12" t="s">
        <v>3</v>
      </c>
      <c r="F163" s="12" t="s">
        <v>6</v>
      </c>
      <c r="G163" s="12" t="s">
        <v>246</v>
      </c>
      <c r="H163" s="12"/>
      <c r="I163" s="9">
        <v>38</v>
      </c>
      <c r="J163" s="9" t="s">
        <v>478</v>
      </c>
    </row>
    <row r="164" spans="1:10" x14ac:dyDescent="0.2">
      <c r="A164" s="8">
        <v>43467</v>
      </c>
      <c r="B164" s="12" t="s">
        <v>3</v>
      </c>
      <c r="C164" s="9">
        <v>3327</v>
      </c>
      <c r="D164" s="12" t="s">
        <v>79</v>
      </c>
      <c r="E164" s="12" t="s">
        <v>4</v>
      </c>
      <c r="F164" s="12" t="s">
        <v>4</v>
      </c>
      <c r="G164" s="12" t="s">
        <v>434</v>
      </c>
      <c r="H164" s="12"/>
      <c r="I164" s="9">
        <v>22</v>
      </c>
      <c r="J164" s="9">
        <v>26</v>
      </c>
    </row>
    <row r="165" spans="1:10" x14ac:dyDescent="0.2">
      <c r="A165" s="8">
        <v>43467</v>
      </c>
      <c r="B165" s="12" t="s">
        <v>3</v>
      </c>
      <c r="C165" s="9">
        <v>3872</v>
      </c>
      <c r="D165" s="12" t="s">
        <v>116</v>
      </c>
      <c r="E165" s="12" t="s">
        <v>4</v>
      </c>
      <c r="F165" s="12" t="s">
        <v>4</v>
      </c>
      <c r="G165" s="12" t="s">
        <v>865</v>
      </c>
      <c r="H165" s="12"/>
      <c r="I165" s="9">
        <v>14</v>
      </c>
      <c r="J165" s="9">
        <v>13</v>
      </c>
    </row>
    <row r="166" spans="1:10" x14ac:dyDescent="0.2">
      <c r="A166" s="8">
        <v>43467</v>
      </c>
      <c r="B166" s="12" t="s">
        <v>3</v>
      </c>
      <c r="C166" s="9">
        <v>6166</v>
      </c>
      <c r="D166" s="12" t="s">
        <v>436</v>
      </c>
      <c r="E166" s="12" t="s">
        <v>4</v>
      </c>
      <c r="F166" s="12" t="s">
        <v>4</v>
      </c>
      <c r="G166" s="12" t="s">
        <v>437</v>
      </c>
      <c r="H166" s="12"/>
      <c r="I166" s="9">
        <v>31</v>
      </c>
      <c r="J166" s="9">
        <v>41</v>
      </c>
    </row>
    <row r="167" spans="1:10" x14ac:dyDescent="0.2">
      <c r="A167" s="8">
        <v>43467</v>
      </c>
      <c r="B167" s="12" t="s">
        <v>3</v>
      </c>
      <c r="C167" s="9">
        <v>8365</v>
      </c>
      <c r="D167" s="12" t="s">
        <v>72</v>
      </c>
      <c r="E167" s="12" t="s">
        <v>4</v>
      </c>
      <c r="F167" s="12" t="s">
        <v>4</v>
      </c>
      <c r="G167" s="12" t="s">
        <v>177</v>
      </c>
      <c r="H167" s="12"/>
      <c r="I167" s="9">
        <v>25</v>
      </c>
      <c r="J167" s="9">
        <v>18</v>
      </c>
    </row>
    <row r="168" spans="1:10" x14ac:dyDescent="0.2">
      <c r="A168" s="8">
        <v>43467</v>
      </c>
      <c r="B168" s="12" t="s">
        <v>3</v>
      </c>
      <c r="C168" s="9">
        <v>9370</v>
      </c>
      <c r="D168" s="12" t="s">
        <v>88</v>
      </c>
      <c r="E168" s="12" t="s">
        <v>4</v>
      </c>
      <c r="F168" s="12" t="s">
        <v>4</v>
      </c>
      <c r="G168" s="12" t="s">
        <v>23</v>
      </c>
      <c r="H168" s="12"/>
      <c r="I168" s="9">
        <v>48</v>
      </c>
      <c r="J168" s="9">
        <v>69</v>
      </c>
    </row>
    <row r="169" spans="1:10" x14ac:dyDescent="0.2">
      <c r="A169" s="8">
        <v>43467</v>
      </c>
      <c r="B169" s="12" t="s">
        <v>3</v>
      </c>
      <c r="C169" s="9">
        <v>5451</v>
      </c>
      <c r="D169" s="12" t="s">
        <v>438</v>
      </c>
      <c r="E169" s="12" t="s">
        <v>4</v>
      </c>
      <c r="F169" s="12" t="s">
        <v>4</v>
      </c>
      <c r="G169" s="12" t="s">
        <v>865</v>
      </c>
      <c r="H169" s="12"/>
      <c r="I169" s="9">
        <v>35</v>
      </c>
      <c r="J169" s="9">
        <v>43</v>
      </c>
    </row>
    <row r="170" spans="1:10" x14ac:dyDescent="0.2">
      <c r="A170" s="8">
        <v>43467</v>
      </c>
      <c r="B170" s="12" t="s">
        <v>3</v>
      </c>
      <c r="C170" s="9">
        <v>6835</v>
      </c>
      <c r="D170" s="12" t="s">
        <v>442</v>
      </c>
      <c r="E170" s="12" t="s">
        <v>4</v>
      </c>
      <c r="F170" s="12" t="s">
        <v>4</v>
      </c>
      <c r="G170" s="12" t="s">
        <v>177</v>
      </c>
      <c r="H170" s="12"/>
      <c r="I170" s="9">
        <v>43</v>
      </c>
      <c r="J170" s="9">
        <v>54</v>
      </c>
    </row>
    <row r="171" spans="1:10" x14ac:dyDescent="0.2">
      <c r="A171" s="8">
        <v>43467</v>
      </c>
      <c r="B171" s="12" t="s">
        <v>3</v>
      </c>
      <c r="C171" s="9">
        <v>5690</v>
      </c>
      <c r="D171" s="12" t="s">
        <v>286</v>
      </c>
      <c r="E171" s="12" t="s">
        <v>4</v>
      </c>
      <c r="F171" s="12" t="s">
        <v>4</v>
      </c>
      <c r="G171" s="12" t="s">
        <v>23</v>
      </c>
      <c r="H171" s="12"/>
      <c r="I171" s="9">
        <v>10</v>
      </c>
      <c r="J171" s="9" t="s">
        <v>401</v>
      </c>
    </row>
    <row r="172" spans="1:10" x14ac:dyDescent="0.2">
      <c r="A172" s="8">
        <v>43467</v>
      </c>
      <c r="B172" s="12" t="s">
        <v>3</v>
      </c>
      <c r="C172" s="9">
        <v>6251</v>
      </c>
      <c r="D172" s="12" t="s">
        <v>332</v>
      </c>
      <c r="E172" s="12" t="s">
        <v>4</v>
      </c>
      <c r="F172" s="12" t="s">
        <v>4</v>
      </c>
      <c r="G172" s="12" t="s">
        <v>868</v>
      </c>
      <c r="H172" s="12"/>
      <c r="I172" s="9">
        <v>44</v>
      </c>
      <c r="J172" s="9">
        <v>56</v>
      </c>
    </row>
    <row r="173" spans="1:10" x14ac:dyDescent="0.2">
      <c r="A173" s="8">
        <v>43467</v>
      </c>
      <c r="B173" s="12" t="s">
        <v>3</v>
      </c>
      <c r="C173" s="9">
        <v>2324</v>
      </c>
      <c r="D173" s="12" t="s">
        <v>77</v>
      </c>
      <c r="E173" s="12" t="s">
        <v>4</v>
      </c>
      <c r="F173" s="12" t="s">
        <v>4</v>
      </c>
      <c r="G173" s="12" t="s">
        <v>37</v>
      </c>
      <c r="H173" s="12"/>
      <c r="I173" s="9">
        <v>22</v>
      </c>
      <c r="J173" s="9">
        <v>26</v>
      </c>
    </row>
    <row r="174" spans="1:10" x14ac:dyDescent="0.2">
      <c r="A174" s="8">
        <v>43467</v>
      </c>
      <c r="B174" s="12" t="s">
        <v>3</v>
      </c>
      <c r="C174" s="9">
        <v>9168</v>
      </c>
      <c r="D174" s="12" t="s">
        <v>191</v>
      </c>
      <c r="E174" s="12" t="s">
        <v>4</v>
      </c>
      <c r="F174" s="12" t="s">
        <v>4</v>
      </c>
      <c r="G174" s="12" t="s">
        <v>37</v>
      </c>
      <c r="H174" s="12"/>
      <c r="I174" s="9">
        <v>50</v>
      </c>
      <c r="J174" s="9">
        <v>66</v>
      </c>
    </row>
    <row r="175" spans="1:10" x14ac:dyDescent="0.2">
      <c r="A175" s="8">
        <v>43467</v>
      </c>
      <c r="B175" s="12" t="s">
        <v>3</v>
      </c>
      <c r="C175" s="9">
        <v>4564</v>
      </c>
      <c r="D175" s="12" t="s">
        <v>40</v>
      </c>
      <c r="E175" s="12" t="s">
        <v>4</v>
      </c>
      <c r="F175" s="12" t="s">
        <v>6</v>
      </c>
      <c r="G175" s="12" t="s">
        <v>867</v>
      </c>
      <c r="H175" s="12"/>
      <c r="I175" s="9">
        <v>0</v>
      </c>
      <c r="J175" s="9">
        <v>0</v>
      </c>
    </row>
    <row r="176" spans="1:10" x14ac:dyDescent="0.2">
      <c r="A176" s="8">
        <v>43467</v>
      </c>
      <c r="B176" s="12" t="s">
        <v>3</v>
      </c>
      <c r="C176" s="9">
        <v>3385</v>
      </c>
      <c r="D176" s="12" t="s">
        <v>195</v>
      </c>
      <c r="E176" s="12" t="s">
        <v>4</v>
      </c>
      <c r="F176" s="12" t="s">
        <v>4</v>
      </c>
      <c r="G176" s="12" t="s">
        <v>172</v>
      </c>
      <c r="H176" s="12"/>
      <c r="I176" s="9">
        <v>16</v>
      </c>
      <c r="J176" s="9">
        <v>17</v>
      </c>
    </row>
    <row r="177" spans="1:10" x14ac:dyDescent="0.2">
      <c r="A177" s="8">
        <v>43467</v>
      </c>
      <c r="B177" s="12" t="s">
        <v>3</v>
      </c>
      <c r="C177" s="9">
        <v>7554</v>
      </c>
      <c r="D177" s="12" t="s">
        <v>162</v>
      </c>
      <c r="E177" s="12" t="s">
        <v>4</v>
      </c>
      <c r="F177" s="12" t="s">
        <v>4</v>
      </c>
      <c r="G177" s="12" t="s">
        <v>177</v>
      </c>
      <c r="H177" s="12"/>
      <c r="I177" s="9">
        <v>39</v>
      </c>
      <c r="J177" s="9">
        <v>49</v>
      </c>
    </row>
    <row r="178" spans="1:10" x14ac:dyDescent="0.2">
      <c r="A178" s="8">
        <v>43467</v>
      </c>
      <c r="B178" s="12" t="s">
        <v>3</v>
      </c>
      <c r="C178" s="9">
        <v>3414</v>
      </c>
      <c r="D178" s="12" t="s">
        <v>67</v>
      </c>
      <c r="E178" s="12" t="s">
        <v>4</v>
      </c>
      <c r="F178" s="12" t="s">
        <v>4</v>
      </c>
      <c r="G178" s="12" t="s">
        <v>177</v>
      </c>
      <c r="H178" s="12"/>
      <c r="I178" s="9">
        <v>23</v>
      </c>
      <c r="J178" s="9">
        <v>20</v>
      </c>
    </row>
    <row r="179" spans="1:10" x14ac:dyDescent="0.2">
      <c r="A179" s="8">
        <v>43467</v>
      </c>
      <c r="B179" s="12" t="s">
        <v>3</v>
      </c>
      <c r="C179" s="9">
        <v>8248</v>
      </c>
      <c r="D179" s="12" t="s">
        <v>64</v>
      </c>
      <c r="E179" s="12" t="s">
        <v>4</v>
      </c>
      <c r="F179" s="12" t="s">
        <v>4</v>
      </c>
      <c r="G179" s="12" t="s">
        <v>864</v>
      </c>
      <c r="H179" s="12"/>
      <c r="I179" s="9">
        <v>28</v>
      </c>
      <c r="J179" s="9">
        <v>18</v>
      </c>
    </row>
    <row r="180" spans="1:10" x14ac:dyDescent="0.2">
      <c r="A180" s="8">
        <v>43467</v>
      </c>
      <c r="B180" s="12" t="s">
        <v>3</v>
      </c>
      <c r="C180" s="9">
        <v>4058</v>
      </c>
      <c r="D180" s="12" t="s">
        <v>432</v>
      </c>
      <c r="E180" s="12" t="s">
        <v>4</v>
      </c>
      <c r="F180" s="12" t="s">
        <v>4</v>
      </c>
      <c r="G180" s="12" t="s">
        <v>310</v>
      </c>
      <c r="H180" s="12"/>
      <c r="I180" s="9">
        <v>17</v>
      </c>
      <c r="J180" s="9">
        <v>10</v>
      </c>
    </row>
    <row r="181" spans="1:10" x14ac:dyDescent="0.2">
      <c r="A181" s="8">
        <v>43468</v>
      </c>
      <c r="B181" s="12" t="s">
        <v>3</v>
      </c>
      <c r="C181" s="9">
        <v>9189</v>
      </c>
      <c r="D181" s="12" t="s">
        <v>51</v>
      </c>
      <c r="E181" s="12" t="s">
        <v>4</v>
      </c>
      <c r="F181" s="12" t="s">
        <v>4</v>
      </c>
      <c r="G181" s="12" t="s">
        <v>152</v>
      </c>
      <c r="H181" s="12"/>
      <c r="I181" s="9">
        <v>45</v>
      </c>
      <c r="J181" s="9">
        <v>61</v>
      </c>
    </row>
    <row r="182" spans="1:10" x14ac:dyDescent="0.2">
      <c r="A182" s="8">
        <v>43468</v>
      </c>
      <c r="B182" s="12" t="s">
        <v>3</v>
      </c>
      <c r="C182" s="9">
        <v>5340</v>
      </c>
      <c r="D182" s="12" t="s">
        <v>122</v>
      </c>
      <c r="E182" s="12" t="s">
        <v>4</v>
      </c>
      <c r="F182" s="12" t="s">
        <v>4</v>
      </c>
      <c r="G182" s="12" t="s">
        <v>37</v>
      </c>
      <c r="H182" s="12"/>
      <c r="I182" s="9">
        <v>30</v>
      </c>
      <c r="J182" s="9">
        <v>37</v>
      </c>
    </row>
    <row r="183" spans="1:10" x14ac:dyDescent="0.2">
      <c r="A183" s="8">
        <v>43468</v>
      </c>
      <c r="B183" s="12" t="s">
        <v>3</v>
      </c>
      <c r="C183" s="9">
        <v>6142</v>
      </c>
      <c r="D183" s="12" t="s">
        <v>48</v>
      </c>
      <c r="E183" s="12" t="s">
        <v>4</v>
      </c>
      <c r="F183" s="12" t="s">
        <v>4</v>
      </c>
      <c r="G183" s="12" t="s">
        <v>867</v>
      </c>
      <c r="H183" s="12"/>
      <c r="I183" s="9">
        <v>34</v>
      </c>
      <c r="J183" s="9">
        <v>44</v>
      </c>
    </row>
    <row r="184" spans="1:10" x14ac:dyDescent="0.2">
      <c r="A184" s="8">
        <v>43468</v>
      </c>
      <c r="B184" s="12" t="s">
        <v>5</v>
      </c>
      <c r="C184" s="9">
        <v>66706</v>
      </c>
      <c r="D184" s="12" t="s">
        <v>97</v>
      </c>
      <c r="E184" s="12" t="s">
        <v>4</v>
      </c>
      <c r="F184" s="12" t="s">
        <v>4</v>
      </c>
      <c r="G184" s="12" t="s">
        <v>867</v>
      </c>
      <c r="H184" s="12"/>
      <c r="I184" s="9">
        <v>33</v>
      </c>
      <c r="J184" s="9">
        <v>43</v>
      </c>
    </row>
    <row r="185" spans="1:10" x14ac:dyDescent="0.2">
      <c r="A185" s="8">
        <v>43468</v>
      </c>
      <c r="B185" s="12" t="s">
        <v>3</v>
      </c>
      <c r="C185" s="9">
        <v>9662</v>
      </c>
      <c r="D185" s="12" t="s">
        <v>450</v>
      </c>
      <c r="E185" s="12" t="s">
        <v>4</v>
      </c>
      <c r="F185" s="12" t="s">
        <v>4</v>
      </c>
      <c r="G185" s="12" t="s">
        <v>105</v>
      </c>
      <c r="H185" s="12"/>
      <c r="I185" s="9">
        <v>62</v>
      </c>
      <c r="J185" s="9">
        <v>68</v>
      </c>
    </row>
    <row r="186" spans="1:10" x14ac:dyDescent="0.2">
      <c r="A186" s="8">
        <v>43468</v>
      </c>
      <c r="B186" s="12" t="s">
        <v>3</v>
      </c>
      <c r="C186" s="9">
        <v>1534</v>
      </c>
      <c r="D186" s="12" t="s">
        <v>92</v>
      </c>
      <c r="E186" s="12" t="s">
        <v>4</v>
      </c>
      <c r="F186" s="12" t="s">
        <v>4</v>
      </c>
      <c r="G186" s="12" t="s">
        <v>871</v>
      </c>
      <c r="H186" s="12"/>
      <c r="I186" s="9">
        <v>21</v>
      </c>
      <c r="J186" s="9" t="s">
        <v>428</v>
      </c>
    </row>
    <row r="187" spans="1:10" x14ac:dyDescent="0.2">
      <c r="A187" s="8">
        <v>43468</v>
      </c>
      <c r="B187" s="12" t="s">
        <v>3</v>
      </c>
      <c r="C187" s="9">
        <v>6562</v>
      </c>
      <c r="D187" s="12" t="s">
        <v>60</v>
      </c>
      <c r="E187" s="12" t="s">
        <v>4</v>
      </c>
      <c r="F187" s="12" t="s">
        <v>6</v>
      </c>
      <c r="G187" s="12" t="s">
        <v>453</v>
      </c>
      <c r="H187" s="12"/>
      <c r="I187" s="9">
        <v>49</v>
      </c>
      <c r="J187" s="9">
        <v>61</v>
      </c>
    </row>
    <row r="188" spans="1:10" x14ac:dyDescent="0.2">
      <c r="A188" s="8">
        <v>43468</v>
      </c>
      <c r="B188" s="12" t="s">
        <v>3</v>
      </c>
      <c r="C188" s="9">
        <v>6587</v>
      </c>
      <c r="D188" s="12" t="s">
        <v>235</v>
      </c>
      <c r="E188" s="12" t="s">
        <v>4</v>
      </c>
      <c r="F188" s="12" t="s">
        <v>4</v>
      </c>
      <c r="G188" s="12" t="s">
        <v>37</v>
      </c>
      <c r="H188" s="12"/>
      <c r="I188" s="9">
        <v>53</v>
      </c>
      <c r="J188" s="9">
        <v>66</v>
      </c>
    </row>
    <row r="189" spans="1:10" x14ac:dyDescent="0.2">
      <c r="A189" s="8">
        <v>43468</v>
      </c>
      <c r="B189" s="12" t="s">
        <v>3</v>
      </c>
      <c r="C189" s="9">
        <v>8508</v>
      </c>
      <c r="D189" s="12" t="s">
        <v>454</v>
      </c>
      <c r="E189" s="12" t="s">
        <v>4</v>
      </c>
      <c r="F189" s="12" t="s">
        <v>4</v>
      </c>
      <c r="G189" s="12" t="s">
        <v>37</v>
      </c>
      <c r="H189" s="12"/>
      <c r="I189" s="9">
        <v>43</v>
      </c>
      <c r="J189" s="9">
        <v>34</v>
      </c>
    </row>
    <row r="190" spans="1:10" x14ac:dyDescent="0.2">
      <c r="A190" s="8">
        <v>43468</v>
      </c>
      <c r="B190" s="12" t="s">
        <v>3</v>
      </c>
      <c r="C190" s="9">
        <v>5312</v>
      </c>
      <c r="D190" s="12" t="s">
        <v>280</v>
      </c>
      <c r="E190" s="12" t="s">
        <v>4</v>
      </c>
      <c r="F190" s="12" t="s">
        <v>4</v>
      </c>
      <c r="G190" s="12" t="s">
        <v>177</v>
      </c>
      <c r="H190" s="12"/>
      <c r="I190" s="9">
        <v>29</v>
      </c>
      <c r="J190" s="9">
        <v>36</v>
      </c>
    </row>
    <row r="191" spans="1:10" x14ac:dyDescent="0.2">
      <c r="A191" s="8">
        <v>43468</v>
      </c>
      <c r="B191" s="12" t="s">
        <v>3</v>
      </c>
      <c r="C191" s="9">
        <v>5756</v>
      </c>
      <c r="D191" s="12" t="s">
        <v>128</v>
      </c>
      <c r="E191" s="12" t="s">
        <v>4</v>
      </c>
      <c r="F191" s="12" t="s">
        <v>4</v>
      </c>
      <c r="G191" s="12" t="s">
        <v>172</v>
      </c>
      <c r="H191" s="12"/>
      <c r="I191" s="9">
        <v>21</v>
      </c>
      <c r="J191" s="9">
        <v>27</v>
      </c>
    </row>
    <row r="192" spans="1:10" x14ac:dyDescent="0.2">
      <c r="A192" s="8">
        <v>43468</v>
      </c>
      <c r="B192" s="12" t="s">
        <v>3</v>
      </c>
      <c r="C192" s="9">
        <v>8295</v>
      </c>
      <c r="D192" s="12" t="s">
        <v>289</v>
      </c>
      <c r="E192" s="12" t="s">
        <v>4</v>
      </c>
      <c r="F192" s="12" t="s">
        <v>4</v>
      </c>
      <c r="G192" s="12" t="s">
        <v>37</v>
      </c>
      <c r="H192" s="12"/>
      <c r="I192" s="9">
        <v>34</v>
      </c>
      <c r="J192" s="9">
        <v>37</v>
      </c>
    </row>
    <row r="193" spans="1:10" x14ac:dyDescent="0.2">
      <c r="A193" s="8">
        <v>43468</v>
      </c>
      <c r="B193" s="12" t="s">
        <v>3</v>
      </c>
      <c r="C193" s="9">
        <v>5716</v>
      </c>
      <c r="D193" s="12" t="s">
        <v>134</v>
      </c>
      <c r="E193" s="12" t="s">
        <v>4</v>
      </c>
      <c r="F193" s="12" t="s">
        <v>4</v>
      </c>
      <c r="G193" s="12" t="s">
        <v>177</v>
      </c>
      <c r="H193" s="12"/>
      <c r="I193" s="9">
        <v>24</v>
      </c>
      <c r="J193" s="9">
        <v>32</v>
      </c>
    </row>
    <row r="194" spans="1:10" x14ac:dyDescent="0.2">
      <c r="A194" s="8">
        <v>43468</v>
      </c>
      <c r="B194" s="12" t="s">
        <v>3</v>
      </c>
      <c r="C194" s="9">
        <v>4640</v>
      </c>
      <c r="D194" s="12" t="s">
        <v>94</v>
      </c>
      <c r="E194" s="12" t="s">
        <v>4</v>
      </c>
      <c r="F194" s="12" t="s">
        <v>4</v>
      </c>
      <c r="G194" s="12" t="s">
        <v>23</v>
      </c>
      <c r="H194" s="12"/>
      <c r="I194" s="9">
        <v>4</v>
      </c>
      <c r="J194" s="9" t="s">
        <v>399</v>
      </c>
    </row>
    <row r="195" spans="1:10" x14ac:dyDescent="0.2">
      <c r="A195" s="8">
        <v>43468</v>
      </c>
      <c r="B195" s="12" t="s">
        <v>3</v>
      </c>
      <c r="C195" s="9">
        <v>5359</v>
      </c>
      <c r="D195" s="12" t="s">
        <v>58</v>
      </c>
      <c r="E195" s="12" t="s">
        <v>4</v>
      </c>
      <c r="F195" s="12" t="s">
        <v>4</v>
      </c>
      <c r="G195" s="12" t="s">
        <v>456</v>
      </c>
      <c r="H195" s="12"/>
      <c r="I195" s="9">
        <v>33</v>
      </c>
      <c r="J195" s="9">
        <v>42</v>
      </c>
    </row>
    <row r="196" spans="1:10" x14ac:dyDescent="0.2">
      <c r="A196" s="8">
        <v>43468</v>
      </c>
      <c r="B196" s="12" t="s">
        <v>3</v>
      </c>
      <c r="C196" s="9">
        <v>4570</v>
      </c>
      <c r="D196" s="12" t="s">
        <v>93</v>
      </c>
      <c r="E196" s="12" t="s">
        <v>4</v>
      </c>
      <c r="F196" s="12" t="s">
        <v>4</v>
      </c>
      <c r="G196" s="12" t="s">
        <v>172</v>
      </c>
      <c r="H196" s="12"/>
      <c r="I196" s="9">
        <v>6</v>
      </c>
      <c r="J196" s="9" t="s">
        <v>459</v>
      </c>
    </row>
    <row r="197" spans="1:10" x14ac:dyDescent="0.2">
      <c r="A197" s="8">
        <v>43468</v>
      </c>
      <c r="B197" s="12" t="s">
        <v>3</v>
      </c>
      <c r="C197" s="9">
        <v>7597</v>
      </c>
      <c r="D197" s="12" t="s">
        <v>457</v>
      </c>
      <c r="E197" s="12" t="s">
        <v>4</v>
      </c>
      <c r="F197" s="12" t="s">
        <v>4</v>
      </c>
      <c r="G197" s="12" t="s">
        <v>37</v>
      </c>
      <c r="H197" s="12"/>
      <c r="I197" s="9">
        <v>17</v>
      </c>
      <c r="J197" s="9">
        <v>17</v>
      </c>
    </row>
    <row r="198" spans="1:10" x14ac:dyDescent="0.2">
      <c r="A198" s="8">
        <v>43468</v>
      </c>
      <c r="B198" s="12" t="s">
        <v>3</v>
      </c>
      <c r="C198" s="9">
        <v>4946</v>
      </c>
      <c r="D198" s="12" t="s">
        <v>55</v>
      </c>
      <c r="E198" s="12" t="s">
        <v>4</v>
      </c>
      <c r="F198" s="12" t="s">
        <v>4</v>
      </c>
      <c r="G198" s="12" t="s">
        <v>312</v>
      </c>
      <c r="H198" s="12"/>
      <c r="I198" s="9">
        <v>12</v>
      </c>
      <c r="J198" s="9" t="s">
        <v>431</v>
      </c>
    </row>
    <row r="199" spans="1:10" x14ac:dyDescent="0.2">
      <c r="A199" s="8">
        <v>43468</v>
      </c>
      <c r="B199" s="12" t="s">
        <v>3</v>
      </c>
      <c r="C199" s="9">
        <v>2351</v>
      </c>
      <c r="D199" s="12" t="s">
        <v>92</v>
      </c>
      <c r="E199" s="12" t="s">
        <v>4</v>
      </c>
      <c r="F199" s="12" t="s">
        <v>4</v>
      </c>
      <c r="G199" s="12" t="s">
        <v>865</v>
      </c>
      <c r="H199" s="12"/>
      <c r="I199" s="9">
        <v>21</v>
      </c>
      <c r="J199" s="9" t="s">
        <v>428</v>
      </c>
    </row>
    <row r="200" spans="1:10" x14ac:dyDescent="0.2">
      <c r="A200" s="8">
        <v>43469</v>
      </c>
      <c r="B200" s="12" t="s">
        <v>3</v>
      </c>
      <c r="C200" s="9">
        <v>4480</v>
      </c>
      <c r="D200" s="12" t="s">
        <v>46</v>
      </c>
      <c r="E200" s="12" t="s">
        <v>4</v>
      </c>
      <c r="F200" s="12" t="s">
        <v>4</v>
      </c>
      <c r="G200" s="12" t="s">
        <v>37</v>
      </c>
      <c r="H200" s="12"/>
      <c r="I200" s="9">
        <v>6</v>
      </c>
      <c r="J200" s="9" t="s">
        <v>462</v>
      </c>
    </row>
    <row r="201" spans="1:10" x14ac:dyDescent="0.2">
      <c r="A201" s="8">
        <v>43469</v>
      </c>
      <c r="B201" s="12" t="s">
        <v>3</v>
      </c>
      <c r="C201" s="9">
        <v>8041</v>
      </c>
      <c r="D201" s="12" t="s">
        <v>42</v>
      </c>
      <c r="E201" s="12" t="s">
        <v>4</v>
      </c>
      <c r="F201" s="12" t="s">
        <v>4</v>
      </c>
      <c r="G201" s="12" t="s">
        <v>37</v>
      </c>
      <c r="H201" s="12"/>
      <c r="I201" s="9">
        <v>23</v>
      </c>
      <c r="J201" s="9">
        <v>26</v>
      </c>
    </row>
    <row r="202" spans="1:10" x14ac:dyDescent="0.2">
      <c r="A202" s="8">
        <v>43469</v>
      </c>
      <c r="B202" s="12" t="s">
        <v>3</v>
      </c>
      <c r="C202" s="9">
        <v>9465</v>
      </c>
      <c r="D202" s="12" t="s">
        <v>461</v>
      </c>
      <c r="E202" s="12" t="s">
        <v>4</v>
      </c>
      <c r="F202" s="12" t="s">
        <v>4</v>
      </c>
      <c r="G202" s="12" t="s">
        <v>871</v>
      </c>
      <c r="H202" s="12"/>
      <c r="I202" s="9">
        <v>60</v>
      </c>
      <c r="J202" s="9">
        <v>78</v>
      </c>
    </row>
    <row r="203" spans="1:10" x14ac:dyDescent="0.2">
      <c r="A203" s="8">
        <v>43469</v>
      </c>
      <c r="B203" s="12" t="s">
        <v>3</v>
      </c>
      <c r="C203" s="9">
        <v>7463</v>
      </c>
      <c r="D203" s="12" t="s">
        <v>205</v>
      </c>
      <c r="E203" s="12" t="s">
        <v>4</v>
      </c>
      <c r="F203" s="12" t="s">
        <v>4</v>
      </c>
      <c r="G203" s="12" t="s">
        <v>172</v>
      </c>
      <c r="H203" s="12"/>
      <c r="I203" s="9">
        <v>38</v>
      </c>
      <c r="J203" s="9">
        <v>54</v>
      </c>
    </row>
    <row r="204" spans="1:10" x14ac:dyDescent="0.2">
      <c r="A204" s="8">
        <v>43469</v>
      </c>
      <c r="B204" s="12" t="s">
        <v>3</v>
      </c>
      <c r="C204" s="9">
        <v>8614</v>
      </c>
      <c r="D204" s="12" t="s">
        <v>173</v>
      </c>
      <c r="E204" s="12" t="s">
        <v>4</v>
      </c>
      <c r="F204" s="12" t="s">
        <v>4</v>
      </c>
      <c r="G204" s="12" t="s">
        <v>278</v>
      </c>
      <c r="H204" s="12"/>
      <c r="I204" s="9">
        <v>50</v>
      </c>
      <c r="J204" s="9">
        <v>40</v>
      </c>
    </row>
    <row r="205" spans="1:10" x14ac:dyDescent="0.2">
      <c r="A205" s="8">
        <v>43469</v>
      </c>
      <c r="B205" s="12" t="s">
        <v>3</v>
      </c>
      <c r="C205" s="9">
        <v>9128</v>
      </c>
      <c r="D205" s="12" t="s">
        <v>121</v>
      </c>
      <c r="E205" s="12" t="s">
        <v>4</v>
      </c>
      <c r="F205" s="12" t="s">
        <v>4</v>
      </c>
      <c r="G205" s="12" t="s">
        <v>872</v>
      </c>
      <c r="H205" s="12"/>
      <c r="I205" s="9">
        <v>41</v>
      </c>
      <c r="J205" s="9">
        <v>61</v>
      </c>
    </row>
    <row r="206" spans="1:10" x14ac:dyDescent="0.2">
      <c r="A206" s="8">
        <v>43469</v>
      </c>
      <c r="B206" s="12" t="s">
        <v>3</v>
      </c>
      <c r="C206" s="9">
        <v>1145</v>
      </c>
      <c r="D206" s="12" t="s">
        <v>92</v>
      </c>
      <c r="E206" s="12" t="s">
        <v>4</v>
      </c>
      <c r="F206" s="12" t="s">
        <v>4</v>
      </c>
      <c r="G206" s="12" t="s">
        <v>868</v>
      </c>
      <c r="H206" s="12"/>
      <c r="I206" s="9">
        <v>21</v>
      </c>
      <c r="J206" s="9" t="s">
        <v>428</v>
      </c>
    </row>
    <row r="207" spans="1:10" x14ac:dyDescent="0.2">
      <c r="A207" s="8">
        <v>43469</v>
      </c>
      <c r="B207" s="12" t="s">
        <v>3</v>
      </c>
      <c r="C207" s="9">
        <v>3421</v>
      </c>
      <c r="D207" s="12" t="s">
        <v>67</v>
      </c>
      <c r="E207" s="12" t="s">
        <v>4</v>
      </c>
      <c r="F207" s="12" t="s">
        <v>4</v>
      </c>
      <c r="G207" s="12" t="s">
        <v>37</v>
      </c>
      <c r="H207" s="12"/>
      <c r="I207" s="9">
        <v>21</v>
      </c>
      <c r="J207" s="9">
        <v>20</v>
      </c>
    </row>
    <row r="208" spans="1:10" x14ac:dyDescent="0.2">
      <c r="A208" s="8">
        <v>43469</v>
      </c>
      <c r="B208" s="12" t="s">
        <v>3</v>
      </c>
      <c r="C208" s="9">
        <v>3357</v>
      </c>
      <c r="D208" s="12" t="s">
        <v>67</v>
      </c>
      <c r="E208" s="12" t="s">
        <v>4</v>
      </c>
      <c r="F208" s="12" t="s">
        <v>4</v>
      </c>
      <c r="G208" s="12" t="s">
        <v>177</v>
      </c>
      <c r="H208" s="12"/>
      <c r="I208" s="9">
        <v>21</v>
      </c>
      <c r="J208" s="9">
        <v>20</v>
      </c>
    </row>
    <row r="209" spans="1:10" x14ac:dyDescent="0.2">
      <c r="A209" s="8">
        <v>43469</v>
      </c>
      <c r="B209" s="12" t="s">
        <v>3</v>
      </c>
      <c r="C209" s="9">
        <v>4580</v>
      </c>
      <c r="D209" s="12" t="s">
        <v>40</v>
      </c>
      <c r="E209" s="12" t="s">
        <v>4</v>
      </c>
      <c r="F209" s="12" t="s">
        <v>4</v>
      </c>
      <c r="G209" s="12" t="s">
        <v>177</v>
      </c>
      <c r="H209" s="12"/>
      <c r="I209" s="9">
        <v>6</v>
      </c>
      <c r="J209" s="9" t="s">
        <v>394</v>
      </c>
    </row>
    <row r="210" spans="1:10" x14ac:dyDescent="0.2">
      <c r="A210" s="8">
        <v>43469</v>
      </c>
      <c r="B210" s="12" t="s">
        <v>3</v>
      </c>
      <c r="C210" s="9">
        <v>6139</v>
      </c>
      <c r="D210" s="12" t="s">
        <v>48</v>
      </c>
      <c r="E210" s="12" t="s">
        <v>4</v>
      </c>
      <c r="F210" s="12" t="s">
        <v>4</v>
      </c>
      <c r="G210" s="12" t="s">
        <v>177</v>
      </c>
      <c r="H210" s="12"/>
      <c r="I210" s="9">
        <v>34</v>
      </c>
      <c r="J210" s="9">
        <v>44</v>
      </c>
    </row>
    <row r="211" spans="1:10" x14ac:dyDescent="0.2">
      <c r="A211" s="8">
        <v>43469</v>
      </c>
      <c r="B211" s="12" t="s">
        <v>3</v>
      </c>
      <c r="C211" s="9">
        <v>8124</v>
      </c>
      <c r="D211" s="12" t="s">
        <v>53</v>
      </c>
      <c r="E211" s="12" t="s">
        <v>4</v>
      </c>
      <c r="F211" s="12" t="s">
        <v>4</v>
      </c>
      <c r="G211" s="12" t="s">
        <v>466</v>
      </c>
      <c r="H211" s="12"/>
      <c r="I211" s="9">
        <v>25</v>
      </c>
      <c r="J211" s="9">
        <v>31</v>
      </c>
    </row>
    <row r="212" spans="1:10" x14ac:dyDescent="0.2">
      <c r="A212" s="8">
        <v>43469</v>
      </c>
      <c r="B212" s="12" t="s">
        <v>5</v>
      </c>
      <c r="C212" s="9">
        <v>54450</v>
      </c>
      <c r="D212" s="12" t="s">
        <v>276</v>
      </c>
      <c r="E212" s="12" t="s">
        <v>4</v>
      </c>
      <c r="F212" s="12" t="s">
        <v>4</v>
      </c>
      <c r="G212" s="12" t="s">
        <v>868</v>
      </c>
      <c r="H212" s="12"/>
      <c r="I212" s="9">
        <v>42</v>
      </c>
      <c r="J212" s="9">
        <v>59</v>
      </c>
    </row>
    <row r="213" spans="1:10" x14ac:dyDescent="0.2">
      <c r="A213" s="8">
        <v>43469</v>
      </c>
      <c r="B213" s="12" t="s">
        <v>3</v>
      </c>
      <c r="C213" s="9">
        <v>4570</v>
      </c>
      <c r="D213" s="12" t="s">
        <v>93</v>
      </c>
      <c r="E213" s="12" t="s">
        <v>4</v>
      </c>
      <c r="F213" s="12" t="s">
        <v>4</v>
      </c>
      <c r="G213" s="12" t="s">
        <v>177</v>
      </c>
      <c r="H213" s="12"/>
      <c r="I213" s="9">
        <v>6</v>
      </c>
      <c r="J213" s="9" t="s">
        <v>459</v>
      </c>
    </row>
    <row r="214" spans="1:10" x14ac:dyDescent="0.2">
      <c r="A214" s="8">
        <v>43469</v>
      </c>
      <c r="B214" s="12" t="s">
        <v>3</v>
      </c>
      <c r="C214" s="9">
        <v>8274</v>
      </c>
      <c r="D214" s="12" t="s">
        <v>229</v>
      </c>
      <c r="E214" s="12" t="s">
        <v>4</v>
      </c>
      <c r="F214" s="12" t="s">
        <v>4</v>
      </c>
      <c r="G214" s="12" t="s">
        <v>37</v>
      </c>
      <c r="H214" s="12"/>
      <c r="I214" s="9">
        <v>28</v>
      </c>
      <c r="J214" s="9">
        <v>36</v>
      </c>
    </row>
    <row r="215" spans="1:10" x14ac:dyDescent="0.2">
      <c r="A215" s="8">
        <v>43469</v>
      </c>
      <c r="B215" s="12" t="s">
        <v>3</v>
      </c>
      <c r="C215" s="9">
        <v>1357</v>
      </c>
      <c r="D215" s="12" t="s">
        <v>92</v>
      </c>
      <c r="E215" s="12" t="s">
        <v>4</v>
      </c>
      <c r="F215" s="12" t="s">
        <v>4</v>
      </c>
      <c r="G215" s="12" t="s">
        <v>23</v>
      </c>
      <c r="H215" s="12"/>
      <c r="I215" s="9">
        <v>21</v>
      </c>
      <c r="J215" s="9" t="s">
        <v>428</v>
      </c>
    </row>
    <row r="216" spans="1:10" x14ac:dyDescent="0.2">
      <c r="A216" s="8">
        <v>43469</v>
      </c>
      <c r="B216" s="12" t="s">
        <v>3</v>
      </c>
      <c r="C216" s="9">
        <v>4349</v>
      </c>
      <c r="D216" s="12" t="s">
        <v>432</v>
      </c>
      <c r="E216" s="12" t="s">
        <v>4</v>
      </c>
      <c r="F216" s="12" t="s">
        <v>4</v>
      </c>
      <c r="G216" s="12" t="s">
        <v>37</v>
      </c>
      <c r="H216" s="12"/>
      <c r="I216" s="9">
        <v>16</v>
      </c>
      <c r="J216" s="9">
        <v>10</v>
      </c>
    </row>
    <row r="217" spans="1:10" x14ac:dyDescent="0.2">
      <c r="A217" s="8">
        <v>43469</v>
      </c>
      <c r="B217" s="12" t="s">
        <v>3</v>
      </c>
      <c r="C217" s="9">
        <v>3921</v>
      </c>
      <c r="D217" s="12" t="s">
        <v>71</v>
      </c>
      <c r="E217" s="12" t="s">
        <v>4</v>
      </c>
      <c r="F217" s="12" t="s">
        <v>4</v>
      </c>
      <c r="G217" s="12" t="s">
        <v>468</v>
      </c>
      <c r="H217" s="12"/>
      <c r="I217" s="9">
        <v>13</v>
      </c>
      <c r="J217" s="9" t="s">
        <v>384</v>
      </c>
    </row>
    <row r="218" spans="1:10" x14ac:dyDescent="0.2">
      <c r="A218" s="8">
        <v>43470</v>
      </c>
      <c r="B218" s="12" t="s">
        <v>3</v>
      </c>
      <c r="C218" s="9">
        <v>7662</v>
      </c>
      <c r="D218" s="12" t="s">
        <v>119</v>
      </c>
      <c r="E218" s="12" t="s">
        <v>4</v>
      </c>
      <c r="F218" s="12" t="s">
        <v>6</v>
      </c>
      <c r="G218" s="12" t="s">
        <v>37</v>
      </c>
      <c r="H218" s="12"/>
      <c r="I218" s="9">
        <v>47</v>
      </c>
      <c r="J218" s="9" t="s">
        <v>482</v>
      </c>
    </row>
    <row r="219" spans="1:10" x14ac:dyDescent="0.2">
      <c r="A219" s="8">
        <v>43470</v>
      </c>
      <c r="B219" s="12" t="s">
        <v>3</v>
      </c>
      <c r="C219" s="9">
        <v>1244</v>
      </c>
      <c r="D219" s="12" t="s">
        <v>92</v>
      </c>
      <c r="E219" s="12" t="s">
        <v>4</v>
      </c>
      <c r="F219" s="12" t="s">
        <v>5</v>
      </c>
      <c r="G219" s="12" t="s">
        <v>194</v>
      </c>
      <c r="H219" s="12"/>
      <c r="I219" s="9">
        <v>25</v>
      </c>
      <c r="J219" s="9">
        <v>28</v>
      </c>
    </row>
    <row r="220" spans="1:10" x14ac:dyDescent="0.2">
      <c r="A220" s="8">
        <v>43470</v>
      </c>
      <c r="B220" s="12" t="s">
        <v>3</v>
      </c>
      <c r="C220" s="9">
        <v>4544</v>
      </c>
      <c r="D220" s="12" t="s">
        <v>40</v>
      </c>
      <c r="E220" s="12" t="s">
        <v>4</v>
      </c>
      <c r="F220" s="12" t="s">
        <v>6</v>
      </c>
      <c r="G220" s="12" t="s">
        <v>488</v>
      </c>
      <c r="H220" s="12"/>
      <c r="I220" s="9">
        <v>4</v>
      </c>
      <c r="J220" s="9" t="s">
        <v>342</v>
      </c>
    </row>
    <row r="221" spans="1:10" x14ac:dyDescent="0.2">
      <c r="A221" s="8">
        <v>43470</v>
      </c>
      <c r="B221" s="12" t="s">
        <v>3</v>
      </c>
      <c r="C221" s="9">
        <v>8392</v>
      </c>
      <c r="D221" s="12" t="s">
        <v>80</v>
      </c>
      <c r="E221" s="12" t="s">
        <v>4</v>
      </c>
      <c r="F221" s="12" t="s">
        <v>243</v>
      </c>
      <c r="G221" s="12" t="s">
        <v>875</v>
      </c>
      <c r="H221" s="12"/>
      <c r="I221" s="9">
        <v>28</v>
      </c>
      <c r="J221" s="9">
        <v>36</v>
      </c>
    </row>
    <row r="222" spans="1:10" x14ac:dyDescent="0.2">
      <c r="A222" s="8">
        <v>43470</v>
      </c>
      <c r="B222" s="12" t="s">
        <v>3</v>
      </c>
      <c r="C222" s="9">
        <v>4481</v>
      </c>
      <c r="D222" s="12" t="s">
        <v>61</v>
      </c>
      <c r="E222" s="12" t="s">
        <v>4</v>
      </c>
      <c r="F222" s="12" t="s">
        <v>6</v>
      </c>
      <c r="G222" s="12" t="s">
        <v>875</v>
      </c>
      <c r="H222" s="12"/>
      <c r="I222" s="9">
        <v>10</v>
      </c>
      <c r="J222" s="9" t="s">
        <v>491</v>
      </c>
    </row>
    <row r="223" spans="1:10" x14ac:dyDescent="0.2">
      <c r="A223" s="8">
        <v>43470</v>
      </c>
      <c r="B223" s="12" t="s">
        <v>3</v>
      </c>
      <c r="C223" s="9">
        <v>8028</v>
      </c>
      <c r="D223" s="12" t="s">
        <v>42</v>
      </c>
      <c r="E223" s="12" t="s">
        <v>4</v>
      </c>
      <c r="F223" s="12" t="s">
        <v>5</v>
      </c>
      <c r="G223" s="12" t="s">
        <v>194</v>
      </c>
      <c r="H223" s="12"/>
      <c r="I223" s="9">
        <v>24</v>
      </c>
      <c r="J223" s="9" t="s">
        <v>410</v>
      </c>
    </row>
    <row r="224" spans="1:10" x14ac:dyDescent="0.2">
      <c r="A224" s="8">
        <v>43470</v>
      </c>
      <c r="B224" s="12" t="s">
        <v>3</v>
      </c>
      <c r="C224" s="9">
        <v>5445</v>
      </c>
      <c r="D224" s="12" t="s">
        <v>486</v>
      </c>
      <c r="E224" s="12" t="s">
        <v>4</v>
      </c>
      <c r="F224" s="12" t="s">
        <v>140</v>
      </c>
      <c r="G224" s="12" t="s">
        <v>151</v>
      </c>
      <c r="H224" s="12"/>
      <c r="I224" s="9">
        <v>31</v>
      </c>
      <c r="J224" s="9">
        <v>43</v>
      </c>
    </row>
    <row r="225" spans="1:10" x14ac:dyDescent="0.2">
      <c r="A225" s="8">
        <v>43470</v>
      </c>
      <c r="B225" s="12" t="s">
        <v>3</v>
      </c>
      <c r="C225" s="9">
        <v>4970</v>
      </c>
      <c r="D225" s="12" t="s">
        <v>87</v>
      </c>
      <c r="E225" s="12" t="s">
        <v>4</v>
      </c>
      <c r="F225" s="12" t="s">
        <v>6</v>
      </c>
      <c r="G225" s="12" t="s">
        <v>194</v>
      </c>
      <c r="H225" s="12"/>
      <c r="I225" s="9">
        <v>15</v>
      </c>
      <c r="J225" s="9" t="s">
        <v>494</v>
      </c>
    </row>
    <row r="226" spans="1:10" x14ac:dyDescent="0.2">
      <c r="A226" s="8">
        <v>43470</v>
      </c>
      <c r="B226" s="12" t="s">
        <v>3</v>
      </c>
      <c r="C226" s="9">
        <v>5712</v>
      </c>
      <c r="D226" s="12" t="s">
        <v>134</v>
      </c>
      <c r="E226" s="12" t="s">
        <v>4</v>
      </c>
      <c r="F226" s="12" t="s">
        <v>6</v>
      </c>
      <c r="G226" s="12" t="s">
        <v>326</v>
      </c>
      <c r="H226" s="12"/>
      <c r="I226" s="9">
        <v>22</v>
      </c>
      <c r="J226" s="9" t="s">
        <v>495</v>
      </c>
    </row>
    <row r="227" spans="1:10" x14ac:dyDescent="0.2">
      <c r="A227" s="8">
        <v>43470</v>
      </c>
      <c r="B227" s="12" t="s">
        <v>3</v>
      </c>
      <c r="C227" s="9">
        <v>2164</v>
      </c>
      <c r="D227" s="12" t="s">
        <v>92</v>
      </c>
      <c r="E227" s="12" t="s">
        <v>4</v>
      </c>
      <c r="F227" s="12" t="s">
        <v>15</v>
      </c>
      <c r="G227" s="12" t="s">
        <v>876</v>
      </c>
      <c r="H227" s="12"/>
      <c r="I227" s="9">
        <v>24</v>
      </c>
      <c r="J227" s="9" t="s">
        <v>415</v>
      </c>
    </row>
    <row r="228" spans="1:10" x14ac:dyDescent="0.2">
      <c r="A228" s="8">
        <v>43471</v>
      </c>
      <c r="B228" s="12" t="s">
        <v>3</v>
      </c>
      <c r="C228" s="9">
        <v>5740</v>
      </c>
      <c r="D228" s="12" t="s">
        <v>287</v>
      </c>
      <c r="E228" s="12" t="s">
        <v>4</v>
      </c>
      <c r="F228" s="12" t="s">
        <v>6</v>
      </c>
      <c r="G228" s="12" t="s">
        <v>292</v>
      </c>
      <c r="H228" s="12"/>
      <c r="I228" s="9">
        <v>24</v>
      </c>
      <c r="J228" s="9" t="s">
        <v>502</v>
      </c>
    </row>
    <row r="229" spans="1:10" x14ac:dyDescent="0.2">
      <c r="A229" s="8">
        <v>43471</v>
      </c>
      <c r="B229" s="12" t="s">
        <v>3</v>
      </c>
      <c r="C229" s="9">
        <v>5570</v>
      </c>
      <c r="D229" s="12" t="s">
        <v>283</v>
      </c>
      <c r="E229" s="12" t="s">
        <v>4</v>
      </c>
      <c r="F229" s="12" t="s">
        <v>15</v>
      </c>
      <c r="G229" s="12" t="s">
        <v>37</v>
      </c>
      <c r="H229" s="12"/>
      <c r="I229" s="9">
        <v>30</v>
      </c>
      <c r="J229" s="9" t="s">
        <v>508</v>
      </c>
    </row>
    <row r="230" spans="1:10" x14ac:dyDescent="0.2">
      <c r="A230" s="8">
        <v>43471</v>
      </c>
      <c r="B230" s="12" t="s">
        <v>3</v>
      </c>
      <c r="C230" s="9">
        <v>6120</v>
      </c>
      <c r="D230" s="12" t="s">
        <v>48</v>
      </c>
      <c r="E230" s="12" t="s">
        <v>4</v>
      </c>
      <c r="F230" s="12" t="s">
        <v>140</v>
      </c>
      <c r="G230" s="12" t="s">
        <v>194</v>
      </c>
      <c r="H230" s="12"/>
      <c r="I230" s="9">
        <v>33</v>
      </c>
      <c r="J230" s="9" t="s">
        <v>414</v>
      </c>
    </row>
    <row r="231" spans="1:10" x14ac:dyDescent="0.2">
      <c r="A231" s="8">
        <v>43471</v>
      </c>
      <c r="B231" s="12" t="s">
        <v>3</v>
      </c>
      <c r="C231" s="9">
        <v>3830</v>
      </c>
      <c r="D231" s="12" t="s">
        <v>116</v>
      </c>
      <c r="E231" s="12" t="s">
        <v>4</v>
      </c>
      <c r="F231" s="12" t="s">
        <v>6</v>
      </c>
      <c r="G231" s="12" t="s">
        <v>151</v>
      </c>
      <c r="H231" s="12"/>
      <c r="I231" s="9">
        <v>14</v>
      </c>
      <c r="J231" s="9" t="s">
        <v>375</v>
      </c>
    </row>
    <row r="232" spans="1:10" x14ac:dyDescent="0.2">
      <c r="A232" s="8">
        <v>43471</v>
      </c>
      <c r="B232" s="12" t="s">
        <v>3</v>
      </c>
      <c r="C232" s="9">
        <v>4940</v>
      </c>
      <c r="D232" s="12" t="s">
        <v>265</v>
      </c>
      <c r="E232" s="12" t="s">
        <v>4</v>
      </c>
      <c r="F232" s="12" t="s">
        <v>6</v>
      </c>
      <c r="G232" s="12" t="s">
        <v>23</v>
      </c>
      <c r="H232" s="12"/>
      <c r="I232" s="9">
        <v>12</v>
      </c>
      <c r="J232" s="9">
        <v>7</v>
      </c>
    </row>
    <row r="233" spans="1:10" x14ac:dyDescent="0.2">
      <c r="A233" s="8">
        <v>43471</v>
      </c>
      <c r="B233" s="12" t="s">
        <v>3</v>
      </c>
      <c r="C233" s="9">
        <v>2342</v>
      </c>
      <c r="D233" s="12" t="s">
        <v>92</v>
      </c>
      <c r="E233" s="12" t="s">
        <v>4</v>
      </c>
      <c r="F233" s="12" t="s">
        <v>15</v>
      </c>
      <c r="G233" s="12" t="s">
        <v>194</v>
      </c>
      <c r="H233" s="12"/>
      <c r="I233" s="9">
        <v>18</v>
      </c>
      <c r="J233" s="9" t="s">
        <v>383</v>
      </c>
    </row>
    <row r="234" spans="1:10" x14ac:dyDescent="0.2">
      <c r="A234" s="8">
        <v>43471</v>
      </c>
      <c r="B234" s="12" t="s">
        <v>3</v>
      </c>
      <c r="C234" s="9">
        <v>4059</v>
      </c>
      <c r="D234" s="12" t="s">
        <v>506</v>
      </c>
      <c r="E234" s="12" t="s">
        <v>4</v>
      </c>
      <c r="F234" s="12" t="s">
        <v>99</v>
      </c>
      <c r="G234" s="12" t="s">
        <v>326</v>
      </c>
      <c r="H234" s="12"/>
      <c r="I234" s="9">
        <v>13</v>
      </c>
      <c r="J234" s="9" t="s">
        <v>512</v>
      </c>
    </row>
    <row r="235" spans="1:10" x14ac:dyDescent="0.2">
      <c r="A235" s="8">
        <v>43471</v>
      </c>
      <c r="B235" s="12" t="s">
        <v>3</v>
      </c>
      <c r="C235" s="9">
        <v>2353</v>
      </c>
      <c r="D235" s="12" t="s">
        <v>92</v>
      </c>
      <c r="E235" s="12" t="s">
        <v>4</v>
      </c>
      <c r="F235" s="12" t="s">
        <v>6</v>
      </c>
      <c r="G235" s="12" t="s">
        <v>23</v>
      </c>
      <c r="H235" s="12"/>
      <c r="I235" s="9">
        <v>19</v>
      </c>
      <c r="J235" s="9" t="s">
        <v>514</v>
      </c>
    </row>
    <row r="236" spans="1:10" x14ac:dyDescent="0.2">
      <c r="A236" s="8">
        <v>43472</v>
      </c>
      <c r="B236" s="12" t="s">
        <v>3</v>
      </c>
      <c r="C236" s="9">
        <v>7329</v>
      </c>
      <c r="D236" s="12" t="s">
        <v>515</v>
      </c>
      <c r="E236" s="12" t="s">
        <v>4</v>
      </c>
      <c r="F236" s="12" t="s">
        <v>6</v>
      </c>
      <c r="G236" s="12" t="s">
        <v>516</v>
      </c>
      <c r="H236" s="12"/>
      <c r="I236" s="9">
        <v>34</v>
      </c>
      <c r="J236" s="9" t="s">
        <v>517</v>
      </c>
    </row>
    <row r="237" spans="1:10" x14ac:dyDescent="0.2">
      <c r="A237" s="8">
        <v>43473</v>
      </c>
      <c r="B237" s="12" t="s">
        <v>3</v>
      </c>
      <c r="C237" s="9">
        <v>8009</v>
      </c>
      <c r="D237" s="12" t="s">
        <v>42</v>
      </c>
      <c r="E237" s="12" t="s">
        <v>4</v>
      </c>
      <c r="F237" s="12" t="s">
        <v>4</v>
      </c>
      <c r="G237" s="12" t="s">
        <v>877</v>
      </c>
      <c r="H237" s="12"/>
      <c r="I237" s="9">
        <v>25</v>
      </c>
      <c r="J237" s="9">
        <v>26</v>
      </c>
    </row>
    <row r="238" spans="1:10" x14ac:dyDescent="0.2">
      <c r="A238" s="8">
        <v>43476</v>
      </c>
      <c r="B238" s="12" t="s">
        <v>3</v>
      </c>
      <c r="C238" s="9">
        <v>1522</v>
      </c>
      <c r="D238" s="12" t="s">
        <v>92</v>
      </c>
      <c r="E238" s="12" t="s">
        <v>4</v>
      </c>
      <c r="F238" s="12" t="s">
        <v>6</v>
      </c>
      <c r="G238" s="12" t="s">
        <v>151</v>
      </c>
      <c r="H238" s="12"/>
      <c r="I238" s="9">
        <v>23</v>
      </c>
      <c r="J238" s="9" t="s">
        <v>521</v>
      </c>
    </row>
    <row r="239" spans="1:10" x14ac:dyDescent="0.2">
      <c r="A239" s="8">
        <v>43477</v>
      </c>
      <c r="B239" s="12" t="s">
        <v>3</v>
      </c>
      <c r="C239" s="9">
        <v>8707</v>
      </c>
      <c r="D239" s="12" t="s">
        <v>223</v>
      </c>
      <c r="E239" s="12" t="s">
        <v>4</v>
      </c>
      <c r="F239" s="12" t="s">
        <v>4</v>
      </c>
      <c r="G239" s="12" t="s">
        <v>292</v>
      </c>
      <c r="H239" s="12"/>
      <c r="I239" s="9">
        <v>40</v>
      </c>
      <c r="J239" s="9">
        <v>35</v>
      </c>
    </row>
    <row r="240" spans="1:10" x14ac:dyDescent="0.2">
      <c r="A240" s="8">
        <v>43477</v>
      </c>
      <c r="B240" s="12" t="s">
        <v>3</v>
      </c>
      <c r="C240" s="9">
        <v>4407</v>
      </c>
      <c r="D240" s="12" t="s">
        <v>50</v>
      </c>
      <c r="E240" s="12" t="s">
        <v>4</v>
      </c>
      <c r="F240" s="12" t="s">
        <v>4</v>
      </c>
      <c r="G240" s="12" t="s">
        <v>172</v>
      </c>
      <c r="H240" s="12"/>
      <c r="I240" s="9">
        <v>8</v>
      </c>
      <c r="J240" s="9" t="s">
        <v>367</v>
      </c>
    </row>
    <row r="241" spans="1:10" x14ac:dyDescent="0.2">
      <c r="A241" s="8">
        <v>43477</v>
      </c>
      <c r="B241" s="12" t="s">
        <v>3</v>
      </c>
      <c r="C241" s="9">
        <v>3762</v>
      </c>
      <c r="D241" s="12" t="s">
        <v>82</v>
      </c>
      <c r="E241" s="12" t="s">
        <v>4</v>
      </c>
      <c r="F241" s="12" t="s">
        <v>4</v>
      </c>
      <c r="G241" s="12" t="s">
        <v>37</v>
      </c>
      <c r="H241" s="12"/>
      <c r="I241" s="9">
        <v>19</v>
      </c>
      <c r="J241" s="9">
        <v>18</v>
      </c>
    </row>
    <row r="242" spans="1:10" x14ac:dyDescent="0.2">
      <c r="A242" s="8">
        <v>43477</v>
      </c>
      <c r="B242" s="12" t="s">
        <v>3</v>
      </c>
      <c r="C242" s="9">
        <v>8242</v>
      </c>
      <c r="D242" s="12" t="s">
        <v>64</v>
      </c>
      <c r="E242" s="12" t="s">
        <v>4</v>
      </c>
      <c r="F242" s="12" t="s">
        <v>4</v>
      </c>
      <c r="G242" s="12" t="s">
        <v>523</v>
      </c>
      <c r="H242" s="12"/>
      <c r="I242" s="9">
        <v>24</v>
      </c>
      <c r="J242" s="9">
        <v>18</v>
      </c>
    </row>
    <row r="243" spans="1:10" x14ac:dyDescent="0.2">
      <c r="A243" s="8">
        <v>43477</v>
      </c>
      <c r="B243" s="12" t="s">
        <v>3</v>
      </c>
      <c r="C243" s="9">
        <v>4630</v>
      </c>
      <c r="D243" s="12" t="s">
        <v>40</v>
      </c>
      <c r="E243" s="12" t="s">
        <v>4</v>
      </c>
      <c r="F243" s="12" t="s">
        <v>4</v>
      </c>
      <c r="G243" s="12" t="s">
        <v>430</v>
      </c>
      <c r="H243" s="12"/>
      <c r="I243" s="9">
        <v>0</v>
      </c>
      <c r="J243" s="9">
        <v>0</v>
      </c>
    </row>
    <row r="244" spans="1:10" x14ac:dyDescent="0.2">
      <c r="A244" s="8">
        <v>43477</v>
      </c>
      <c r="B244" s="12" t="s">
        <v>3</v>
      </c>
      <c r="C244" s="9">
        <v>4319</v>
      </c>
      <c r="D244" s="12" t="s">
        <v>506</v>
      </c>
      <c r="E244" s="12" t="s">
        <v>4</v>
      </c>
      <c r="F244" s="12" t="s">
        <v>4</v>
      </c>
      <c r="G244" s="12" t="s">
        <v>865</v>
      </c>
      <c r="H244" s="12"/>
      <c r="I244" s="9">
        <v>15</v>
      </c>
      <c r="J244" s="9">
        <v>11</v>
      </c>
    </row>
    <row r="245" spans="1:10" x14ac:dyDescent="0.2">
      <c r="A245" s="8">
        <v>43477</v>
      </c>
      <c r="B245" s="12" t="s">
        <v>3</v>
      </c>
      <c r="C245" s="9">
        <v>4220</v>
      </c>
      <c r="D245" s="12" t="s">
        <v>506</v>
      </c>
      <c r="E245" s="12" t="s">
        <v>4</v>
      </c>
      <c r="F245" s="12" t="s">
        <v>4</v>
      </c>
      <c r="G245" s="12" t="s">
        <v>172</v>
      </c>
      <c r="H245" s="12"/>
      <c r="I245" s="9">
        <v>15</v>
      </c>
      <c r="J245" s="9">
        <v>11</v>
      </c>
    </row>
    <row r="246" spans="1:10" x14ac:dyDescent="0.2">
      <c r="A246" s="8">
        <v>43477</v>
      </c>
      <c r="B246" s="12" t="s">
        <v>3</v>
      </c>
      <c r="C246" s="9">
        <v>7335</v>
      </c>
      <c r="D246" s="12" t="s">
        <v>524</v>
      </c>
      <c r="E246" s="12" t="s">
        <v>4</v>
      </c>
      <c r="F246" s="12" t="s">
        <v>4</v>
      </c>
      <c r="G246" s="12" t="s">
        <v>865</v>
      </c>
      <c r="H246" s="12"/>
      <c r="I246" s="9">
        <v>56</v>
      </c>
      <c r="J246" s="9">
        <v>49</v>
      </c>
    </row>
    <row r="247" spans="1:10" x14ac:dyDescent="0.2">
      <c r="A247" s="8">
        <v>43477</v>
      </c>
      <c r="B247" s="12" t="s">
        <v>3</v>
      </c>
      <c r="C247" s="9">
        <v>4482</v>
      </c>
      <c r="D247" s="12" t="s">
        <v>46</v>
      </c>
      <c r="E247" s="12" t="s">
        <v>4</v>
      </c>
      <c r="F247" s="12" t="s">
        <v>4</v>
      </c>
      <c r="G247" s="12" t="s">
        <v>163</v>
      </c>
      <c r="H247" s="12"/>
      <c r="I247" s="9">
        <v>6</v>
      </c>
      <c r="J247" s="9" t="s">
        <v>462</v>
      </c>
    </row>
    <row r="248" spans="1:10" x14ac:dyDescent="0.2">
      <c r="A248" s="8">
        <v>43477</v>
      </c>
      <c r="B248" s="12" t="s">
        <v>3</v>
      </c>
      <c r="C248" s="9">
        <v>3591</v>
      </c>
      <c r="D248" s="12" t="s">
        <v>67</v>
      </c>
      <c r="E248" s="12" t="s">
        <v>4</v>
      </c>
      <c r="F248" s="12" t="s">
        <v>4</v>
      </c>
      <c r="G248" s="12" t="s">
        <v>172</v>
      </c>
      <c r="H248" s="12"/>
      <c r="I248" s="9">
        <v>20</v>
      </c>
      <c r="J248" s="9">
        <v>20</v>
      </c>
    </row>
    <row r="249" spans="1:10" x14ac:dyDescent="0.2">
      <c r="A249" s="8">
        <v>43477</v>
      </c>
      <c r="B249" s="12" t="s">
        <v>3</v>
      </c>
      <c r="C249" s="9">
        <v>4591</v>
      </c>
      <c r="D249" s="12" t="s">
        <v>40</v>
      </c>
      <c r="E249" s="12" t="s">
        <v>4</v>
      </c>
      <c r="F249" s="12" t="s">
        <v>4</v>
      </c>
      <c r="G249" s="12" t="s">
        <v>172</v>
      </c>
      <c r="H249" s="12"/>
      <c r="I249" s="9">
        <v>0</v>
      </c>
      <c r="J249" s="9">
        <v>0</v>
      </c>
    </row>
    <row r="250" spans="1:10" x14ac:dyDescent="0.2">
      <c r="A250" s="8">
        <v>43477</v>
      </c>
      <c r="B250" s="12" t="s">
        <v>3</v>
      </c>
      <c r="C250" s="9">
        <v>4408</v>
      </c>
      <c r="D250" s="12" t="s">
        <v>50</v>
      </c>
      <c r="E250" s="12" t="s">
        <v>4</v>
      </c>
      <c r="F250" s="12" t="s">
        <v>4</v>
      </c>
      <c r="G250" s="12" t="s">
        <v>872</v>
      </c>
      <c r="H250" s="12"/>
      <c r="I250" s="9">
        <v>8</v>
      </c>
      <c r="J250" s="9" t="s">
        <v>460</v>
      </c>
    </row>
    <row r="251" spans="1:10" x14ac:dyDescent="0.2">
      <c r="A251" s="8">
        <v>43477</v>
      </c>
      <c r="B251" s="12" t="s">
        <v>3</v>
      </c>
      <c r="C251" s="9">
        <v>4408</v>
      </c>
      <c r="D251" s="12" t="s">
        <v>50</v>
      </c>
      <c r="E251" s="12" t="s">
        <v>4</v>
      </c>
      <c r="F251" s="12" t="s">
        <v>4</v>
      </c>
      <c r="G251" s="12" t="s">
        <v>865</v>
      </c>
      <c r="H251" s="12"/>
      <c r="I251" s="9">
        <v>8</v>
      </c>
      <c r="J251" s="9" t="s">
        <v>460</v>
      </c>
    </row>
    <row r="252" spans="1:10" x14ac:dyDescent="0.2">
      <c r="A252" s="8">
        <v>43477</v>
      </c>
      <c r="B252" s="12" t="s">
        <v>3</v>
      </c>
      <c r="C252" s="9">
        <v>5222</v>
      </c>
      <c r="D252" s="12" t="s">
        <v>66</v>
      </c>
      <c r="E252" s="12" t="s">
        <v>4</v>
      </c>
      <c r="F252" s="12" t="s">
        <v>4</v>
      </c>
      <c r="G252" s="12" t="s">
        <v>177</v>
      </c>
      <c r="H252" s="12"/>
      <c r="I252" s="9">
        <v>23</v>
      </c>
      <c r="J252" s="9">
        <v>33</v>
      </c>
    </row>
    <row r="253" spans="1:10" x14ac:dyDescent="0.2">
      <c r="A253" s="8">
        <v>43477</v>
      </c>
      <c r="B253" s="12" t="s">
        <v>14</v>
      </c>
      <c r="C253" s="9">
        <v>6790</v>
      </c>
      <c r="D253" s="12" t="s">
        <v>168</v>
      </c>
      <c r="E253" s="12" t="s">
        <v>4</v>
      </c>
      <c r="F253" s="12" t="s">
        <v>6</v>
      </c>
      <c r="G253" s="12" t="s">
        <v>525</v>
      </c>
      <c r="H253" s="12"/>
      <c r="I253" s="9">
        <v>19</v>
      </c>
      <c r="J253" s="9">
        <v>12</v>
      </c>
    </row>
    <row r="254" spans="1:10" x14ac:dyDescent="0.2">
      <c r="A254" s="8">
        <v>43478</v>
      </c>
      <c r="B254" s="12" t="s">
        <v>3</v>
      </c>
      <c r="C254" s="9">
        <v>5959</v>
      </c>
      <c r="D254" s="12" t="s">
        <v>74</v>
      </c>
      <c r="E254" s="12" t="s">
        <v>4</v>
      </c>
      <c r="F254" s="12" t="s">
        <v>4</v>
      </c>
      <c r="G254" s="12" t="s">
        <v>37</v>
      </c>
      <c r="H254" s="12"/>
      <c r="I254" s="9">
        <v>25</v>
      </c>
      <c r="J254" s="9">
        <v>28</v>
      </c>
    </row>
    <row r="255" spans="1:10" x14ac:dyDescent="0.2">
      <c r="A255" s="8">
        <v>43478</v>
      </c>
      <c r="B255" s="12" t="s">
        <v>3</v>
      </c>
      <c r="C255" s="9">
        <v>3336</v>
      </c>
      <c r="D255" s="12" t="s">
        <v>338</v>
      </c>
      <c r="E255" s="12" t="s">
        <v>4</v>
      </c>
      <c r="F255" s="12" t="s">
        <v>4</v>
      </c>
      <c r="G255" s="12" t="s">
        <v>23</v>
      </c>
      <c r="H255" s="12"/>
      <c r="I255" s="9">
        <v>17</v>
      </c>
      <c r="J255" s="9">
        <v>23</v>
      </c>
    </row>
    <row r="256" spans="1:10" x14ac:dyDescent="0.2">
      <c r="A256" s="8">
        <v>43478</v>
      </c>
      <c r="B256" s="12" t="s">
        <v>3</v>
      </c>
      <c r="C256" s="9">
        <v>7319</v>
      </c>
      <c r="D256" s="12" t="s">
        <v>39</v>
      </c>
      <c r="E256" s="12" t="s">
        <v>4</v>
      </c>
      <c r="F256" s="12" t="s">
        <v>4</v>
      </c>
      <c r="G256" s="12" t="s">
        <v>871</v>
      </c>
      <c r="H256" s="12"/>
      <c r="I256" s="9">
        <v>28</v>
      </c>
      <c r="J256" s="9">
        <v>35</v>
      </c>
    </row>
    <row r="257" spans="1:10" x14ac:dyDescent="0.2">
      <c r="A257" s="8">
        <v>43478</v>
      </c>
      <c r="B257" s="12" t="s">
        <v>3</v>
      </c>
      <c r="C257" s="9">
        <v>4489</v>
      </c>
      <c r="D257" s="12" t="s">
        <v>50</v>
      </c>
      <c r="E257" s="12" t="s">
        <v>4</v>
      </c>
      <c r="F257" s="12" t="s">
        <v>4</v>
      </c>
      <c r="G257" s="12" t="s">
        <v>172</v>
      </c>
      <c r="H257" s="12"/>
      <c r="I257" s="9">
        <v>8</v>
      </c>
      <c r="J257" s="9" t="s">
        <v>460</v>
      </c>
    </row>
    <row r="258" spans="1:10" x14ac:dyDescent="0.2">
      <c r="A258" s="8">
        <v>43478</v>
      </c>
      <c r="B258" s="12" t="s">
        <v>3</v>
      </c>
      <c r="C258" s="9">
        <v>5410</v>
      </c>
      <c r="D258" s="12" t="s">
        <v>271</v>
      </c>
      <c r="E258" s="12" t="s">
        <v>4</v>
      </c>
      <c r="F258" s="12" t="s">
        <v>4</v>
      </c>
      <c r="G258" s="12" t="s">
        <v>880</v>
      </c>
      <c r="H258" s="12"/>
      <c r="I258" s="9">
        <v>31</v>
      </c>
      <c r="J258" s="9">
        <v>46</v>
      </c>
    </row>
    <row r="259" spans="1:10" x14ac:dyDescent="0.2">
      <c r="A259" s="8">
        <v>43478</v>
      </c>
      <c r="B259" s="12" t="s">
        <v>3</v>
      </c>
      <c r="C259" s="9">
        <v>5323</v>
      </c>
      <c r="D259" s="12" t="s">
        <v>280</v>
      </c>
      <c r="E259" s="12" t="s">
        <v>4</v>
      </c>
      <c r="F259" s="12" t="s">
        <v>4</v>
      </c>
      <c r="G259" s="12" t="s">
        <v>447</v>
      </c>
      <c r="H259" s="12"/>
      <c r="I259" s="9">
        <v>25</v>
      </c>
      <c r="J259" s="9">
        <v>36</v>
      </c>
    </row>
    <row r="260" spans="1:10" x14ac:dyDescent="0.2">
      <c r="A260" s="8">
        <v>43478</v>
      </c>
      <c r="B260" s="12" t="s">
        <v>3</v>
      </c>
      <c r="C260" s="9">
        <v>3428</v>
      </c>
      <c r="D260" s="12" t="s">
        <v>67</v>
      </c>
      <c r="E260" s="12" t="s">
        <v>4</v>
      </c>
      <c r="F260" s="12" t="s">
        <v>4</v>
      </c>
      <c r="G260" s="12" t="s">
        <v>152</v>
      </c>
      <c r="H260" s="12"/>
      <c r="I260" s="9">
        <v>18</v>
      </c>
      <c r="J260" s="9">
        <v>20</v>
      </c>
    </row>
    <row r="261" spans="1:10" x14ac:dyDescent="0.2">
      <c r="A261" s="8">
        <v>43478</v>
      </c>
      <c r="B261" s="12" t="s">
        <v>3</v>
      </c>
      <c r="C261" s="9">
        <v>6170</v>
      </c>
      <c r="D261" s="12" t="s">
        <v>155</v>
      </c>
      <c r="E261" s="12" t="s">
        <v>4</v>
      </c>
      <c r="F261" s="12" t="s">
        <v>4</v>
      </c>
      <c r="G261" s="12" t="s">
        <v>177</v>
      </c>
      <c r="H261" s="12"/>
      <c r="I261" s="9">
        <v>34</v>
      </c>
      <c r="J261" s="9">
        <v>47</v>
      </c>
    </row>
    <row r="262" spans="1:10" x14ac:dyDescent="0.2">
      <c r="A262" s="8">
        <v>43478</v>
      </c>
      <c r="B262" s="12" t="s">
        <v>3</v>
      </c>
      <c r="C262" s="9">
        <v>4696</v>
      </c>
      <c r="D262" s="12" t="s">
        <v>148</v>
      </c>
      <c r="E262" s="12" t="s">
        <v>4</v>
      </c>
      <c r="F262" s="12" t="s">
        <v>4</v>
      </c>
      <c r="G262" s="12" t="s">
        <v>249</v>
      </c>
      <c r="H262" s="12"/>
      <c r="I262" s="9">
        <v>9</v>
      </c>
      <c r="J262" s="9" t="s">
        <v>532</v>
      </c>
    </row>
    <row r="263" spans="1:10" x14ac:dyDescent="0.2">
      <c r="A263" s="8">
        <v>43478</v>
      </c>
      <c r="B263" s="12" t="s">
        <v>3</v>
      </c>
      <c r="C263" s="9">
        <v>4994</v>
      </c>
      <c r="D263" s="12" t="s">
        <v>199</v>
      </c>
      <c r="E263" s="12" t="s">
        <v>4</v>
      </c>
      <c r="F263" s="12" t="s">
        <v>4</v>
      </c>
      <c r="G263" s="12" t="s">
        <v>530</v>
      </c>
      <c r="H263" s="12"/>
      <c r="I263" s="9">
        <v>15</v>
      </c>
      <c r="J263" s="9">
        <v>11</v>
      </c>
    </row>
    <row r="264" spans="1:10" x14ac:dyDescent="0.2">
      <c r="A264" s="8">
        <v>43478</v>
      </c>
      <c r="B264" s="12" t="s">
        <v>3</v>
      </c>
      <c r="C264" s="9">
        <v>5405</v>
      </c>
      <c r="D264" s="12" t="s">
        <v>40</v>
      </c>
      <c r="E264" s="12" t="s">
        <v>4</v>
      </c>
      <c r="F264" s="12" t="s">
        <v>4</v>
      </c>
      <c r="G264" s="12" t="s">
        <v>35</v>
      </c>
      <c r="H264" s="12"/>
      <c r="I264" s="9">
        <v>0</v>
      </c>
      <c r="J264" s="9">
        <v>0</v>
      </c>
    </row>
    <row r="265" spans="1:10" x14ac:dyDescent="0.2">
      <c r="A265" s="8">
        <v>43478</v>
      </c>
      <c r="B265" s="12" t="s">
        <v>3</v>
      </c>
      <c r="C265" s="9">
        <v>4672</v>
      </c>
      <c r="D265" s="12" t="s">
        <v>40</v>
      </c>
      <c r="E265" s="12" t="s">
        <v>4</v>
      </c>
      <c r="F265" s="12" t="s">
        <v>4</v>
      </c>
      <c r="G265" s="12" t="s">
        <v>35</v>
      </c>
      <c r="H265" s="12"/>
      <c r="I265" s="9">
        <v>0</v>
      </c>
      <c r="J265" s="9">
        <v>0</v>
      </c>
    </row>
    <row r="266" spans="1:10" x14ac:dyDescent="0.2">
      <c r="A266" s="8">
        <v>43478</v>
      </c>
      <c r="B266" s="12" t="s">
        <v>3</v>
      </c>
      <c r="C266" s="9">
        <v>4951</v>
      </c>
      <c r="D266" s="12" t="s">
        <v>55</v>
      </c>
      <c r="E266" s="12" t="s">
        <v>4</v>
      </c>
      <c r="F266" s="12" t="s">
        <v>4</v>
      </c>
      <c r="G266" s="12" t="s">
        <v>177</v>
      </c>
      <c r="H266" s="12"/>
      <c r="I266" s="9">
        <v>10</v>
      </c>
      <c r="J266" s="9" t="s">
        <v>431</v>
      </c>
    </row>
    <row r="267" spans="1:10" x14ac:dyDescent="0.2">
      <c r="A267" s="8">
        <v>43478</v>
      </c>
      <c r="B267" s="12" t="s">
        <v>3</v>
      </c>
      <c r="C267" s="9">
        <v>6161</v>
      </c>
      <c r="D267" s="12" t="s">
        <v>158</v>
      </c>
      <c r="E267" s="12" t="s">
        <v>4</v>
      </c>
      <c r="F267" s="12" t="s">
        <v>4</v>
      </c>
      <c r="G267" s="12" t="s">
        <v>249</v>
      </c>
      <c r="H267" s="12"/>
      <c r="I267" s="9">
        <v>31</v>
      </c>
      <c r="J267" s="9">
        <v>44</v>
      </c>
    </row>
    <row r="268" spans="1:10" x14ac:dyDescent="0.2">
      <c r="A268" s="8">
        <v>43478</v>
      </c>
      <c r="B268" s="12" t="s">
        <v>3</v>
      </c>
      <c r="C268" s="9">
        <v>4487</v>
      </c>
      <c r="D268" s="12" t="s">
        <v>50</v>
      </c>
      <c r="E268" s="12" t="s">
        <v>4</v>
      </c>
      <c r="F268" s="12" t="s">
        <v>4</v>
      </c>
      <c r="G268" s="12" t="s">
        <v>177</v>
      </c>
      <c r="H268" s="12"/>
      <c r="I268" s="9">
        <v>8</v>
      </c>
      <c r="J268" s="9" t="s">
        <v>367</v>
      </c>
    </row>
    <row r="269" spans="1:10" x14ac:dyDescent="0.2">
      <c r="A269" s="8">
        <v>43478</v>
      </c>
      <c r="B269" s="12" t="s">
        <v>3</v>
      </c>
      <c r="C269" s="9">
        <v>5978</v>
      </c>
      <c r="D269" s="12" t="s">
        <v>74</v>
      </c>
      <c r="E269" s="12" t="s">
        <v>4</v>
      </c>
      <c r="F269" s="12" t="s">
        <v>4</v>
      </c>
      <c r="G269" s="12" t="s">
        <v>37</v>
      </c>
      <c r="H269" s="12"/>
      <c r="I269" s="9">
        <v>25</v>
      </c>
      <c r="J269" s="9">
        <v>28</v>
      </c>
    </row>
    <row r="270" spans="1:10" x14ac:dyDescent="0.2">
      <c r="A270" s="8">
        <v>43478</v>
      </c>
      <c r="B270" s="12" t="s">
        <v>3</v>
      </c>
      <c r="C270" s="9">
        <v>6630</v>
      </c>
      <c r="D270" s="12" t="s">
        <v>238</v>
      </c>
      <c r="E270" s="12" t="s">
        <v>4</v>
      </c>
      <c r="F270" s="12" t="s">
        <v>4</v>
      </c>
      <c r="G270" s="12" t="s">
        <v>535</v>
      </c>
      <c r="H270" s="12"/>
      <c r="I270" s="9">
        <v>38</v>
      </c>
      <c r="J270" s="9">
        <v>59</v>
      </c>
    </row>
    <row r="271" spans="1:10" x14ac:dyDescent="0.2">
      <c r="A271" s="8">
        <v>43479</v>
      </c>
      <c r="B271" s="12" t="s">
        <v>3</v>
      </c>
      <c r="C271" s="9">
        <v>7332</v>
      </c>
      <c r="D271" s="12" t="s">
        <v>65</v>
      </c>
      <c r="E271" s="12" t="s">
        <v>4</v>
      </c>
      <c r="F271" s="12" t="s">
        <v>4</v>
      </c>
      <c r="G271" s="12" t="s">
        <v>177</v>
      </c>
      <c r="H271" s="12"/>
      <c r="I271" s="9">
        <v>41</v>
      </c>
      <c r="J271" s="9">
        <v>36</v>
      </c>
    </row>
    <row r="272" spans="1:10" x14ac:dyDescent="0.2">
      <c r="A272" s="8">
        <v>43480</v>
      </c>
      <c r="B272" s="12" t="s">
        <v>3</v>
      </c>
      <c r="C272" s="9">
        <v>1543</v>
      </c>
      <c r="D272" s="12" t="s">
        <v>92</v>
      </c>
      <c r="E272" s="12" t="s">
        <v>4</v>
      </c>
      <c r="F272" s="12" t="s">
        <v>4</v>
      </c>
      <c r="G272" s="12" t="s">
        <v>489</v>
      </c>
      <c r="H272" s="12"/>
      <c r="I272" s="9">
        <v>19</v>
      </c>
      <c r="J272" s="9" t="s">
        <v>514</v>
      </c>
    </row>
    <row r="273" spans="1:10" x14ac:dyDescent="0.2">
      <c r="A273" s="8">
        <v>43480</v>
      </c>
      <c r="B273" s="12" t="s">
        <v>5</v>
      </c>
      <c r="C273" s="9">
        <v>54310</v>
      </c>
      <c r="D273" s="12" t="s">
        <v>539</v>
      </c>
      <c r="E273" s="12" t="s">
        <v>4</v>
      </c>
      <c r="F273" s="12" t="s">
        <v>4</v>
      </c>
      <c r="G273" s="12" t="s">
        <v>172</v>
      </c>
      <c r="H273" s="12"/>
      <c r="I273" s="9">
        <v>43</v>
      </c>
      <c r="J273" s="9">
        <v>47</v>
      </c>
    </row>
    <row r="274" spans="1:10" x14ac:dyDescent="0.2">
      <c r="A274" s="8">
        <v>43480</v>
      </c>
      <c r="B274" s="12" t="s">
        <v>3</v>
      </c>
      <c r="C274" s="9">
        <v>4480</v>
      </c>
      <c r="D274" s="12" t="s">
        <v>50</v>
      </c>
      <c r="E274" s="12" t="s">
        <v>4</v>
      </c>
      <c r="F274" s="12" t="s">
        <v>4</v>
      </c>
      <c r="G274" s="12" t="s">
        <v>310</v>
      </c>
      <c r="H274" s="12"/>
      <c r="I274" s="9">
        <v>8</v>
      </c>
      <c r="J274" s="9" t="s">
        <v>367</v>
      </c>
    </row>
    <row r="275" spans="1:10" x14ac:dyDescent="0.2">
      <c r="A275" s="8">
        <v>43483</v>
      </c>
      <c r="B275" s="12" t="s">
        <v>3</v>
      </c>
      <c r="C275" s="9">
        <v>4989</v>
      </c>
      <c r="D275" s="12" t="s">
        <v>61</v>
      </c>
      <c r="E275" s="12" t="s">
        <v>4</v>
      </c>
      <c r="F275" s="12" t="s">
        <v>4</v>
      </c>
      <c r="G275" s="12" t="s">
        <v>542</v>
      </c>
      <c r="H275" s="12"/>
      <c r="I275" s="9">
        <v>9</v>
      </c>
      <c r="J275" s="9" t="s">
        <v>365</v>
      </c>
    </row>
    <row r="276" spans="1:10" x14ac:dyDescent="0.2">
      <c r="A276" s="8">
        <v>43484</v>
      </c>
      <c r="B276" s="12" t="s">
        <v>3</v>
      </c>
      <c r="C276" s="9">
        <v>4022</v>
      </c>
      <c r="D276" s="12" t="s">
        <v>506</v>
      </c>
      <c r="E276" s="12" t="s">
        <v>4</v>
      </c>
      <c r="F276" s="12" t="s">
        <v>6</v>
      </c>
      <c r="G276" s="12" t="s">
        <v>545</v>
      </c>
      <c r="H276" s="12"/>
      <c r="I276" s="9">
        <v>17</v>
      </c>
      <c r="J276" s="9" t="s">
        <v>546</v>
      </c>
    </row>
    <row r="277" spans="1:10" x14ac:dyDescent="0.2">
      <c r="A277" s="8">
        <v>43484</v>
      </c>
      <c r="B277" s="12" t="s">
        <v>3</v>
      </c>
      <c r="C277" s="9">
        <v>8055</v>
      </c>
      <c r="D277" s="12" t="s">
        <v>41</v>
      </c>
      <c r="E277" s="12" t="s">
        <v>4</v>
      </c>
      <c r="F277" s="12" t="s">
        <v>6</v>
      </c>
      <c r="G277" s="12" t="s">
        <v>151</v>
      </c>
      <c r="H277" s="12"/>
      <c r="I277" s="9">
        <v>23</v>
      </c>
      <c r="J277" s="9" t="s">
        <v>547</v>
      </c>
    </row>
    <row r="278" spans="1:10" x14ac:dyDescent="0.2">
      <c r="A278" s="8">
        <v>43484</v>
      </c>
      <c r="B278" s="12" t="s">
        <v>3</v>
      </c>
      <c r="C278" s="9">
        <v>8422</v>
      </c>
      <c r="D278" s="12" t="s">
        <v>149</v>
      </c>
      <c r="E278" s="12" t="s">
        <v>4</v>
      </c>
      <c r="F278" s="12" t="s">
        <v>15</v>
      </c>
      <c r="G278" s="12" t="s">
        <v>151</v>
      </c>
      <c r="H278" s="12"/>
      <c r="I278" s="9">
        <v>26</v>
      </c>
      <c r="J278" s="9" t="s">
        <v>382</v>
      </c>
    </row>
    <row r="279" spans="1:10" x14ac:dyDescent="0.2">
      <c r="A279" s="8">
        <v>43484</v>
      </c>
      <c r="B279" s="12" t="s">
        <v>3</v>
      </c>
      <c r="C279" s="9">
        <v>5465</v>
      </c>
      <c r="D279" s="12" t="s">
        <v>396</v>
      </c>
      <c r="E279" s="12" t="s">
        <v>4</v>
      </c>
      <c r="F279" s="12" t="s">
        <v>6</v>
      </c>
      <c r="G279" s="12" t="s">
        <v>151</v>
      </c>
      <c r="H279" s="12"/>
      <c r="I279" s="9">
        <v>32</v>
      </c>
      <c r="J279" s="9" t="s">
        <v>398</v>
      </c>
    </row>
    <row r="280" spans="1:10" x14ac:dyDescent="0.2">
      <c r="A280" s="8">
        <v>43484</v>
      </c>
      <c r="B280" s="12" t="s">
        <v>3</v>
      </c>
      <c r="C280" s="9">
        <v>6251</v>
      </c>
      <c r="D280" s="12" t="s">
        <v>548</v>
      </c>
      <c r="E280" s="12" t="s">
        <v>4</v>
      </c>
      <c r="F280" s="12" t="s">
        <v>15</v>
      </c>
      <c r="G280" s="12" t="s">
        <v>37</v>
      </c>
      <c r="H280" s="12"/>
      <c r="I280" s="9">
        <v>44</v>
      </c>
      <c r="J280" s="9" t="s">
        <v>482</v>
      </c>
    </row>
    <row r="281" spans="1:10" x14ac:dyDescent="0.2">
      <c r="A281" s="8">
        <v>43484</v>
      </c>
      <c r="B281" s="12" t="s">
        <v>3</v>
      </c>
      <c r="C281" s="9">
        <v>3630</v>
      </c>
      <c r="D281" s="12" t="s">
        <v>76</v>
      </c>
      <c r="E281" s="12" t="s">
        <v>4</v>
      </c>
      <c r="F281" s="12" t="s">
        <v>6</v>
      </c>
      <c r="G281" s="12" t="s">
        <v>237</v>
      </c>
      <c r="H281" s="12"/>
      <c r="I281" s="9">
        <v>15</v>
      </c>
      <c r="J281" s="9">
        <v>17</v>
      </c>
    </row>
    <row r="282" spans="1:10" x14ac:dyDescent="0.2">
      <c r="A282" s="8">
        <v>43485</v>
      </c>
      <c r="B282" s="12" t="s">
        <v>3</v>
      </c>
      <c r="C282" s="9">
        <v>7347</v>
      </c>
      <c r="D282" s="12" t="s">
        <v>39</v>
      </c>
      <c r="E282" s="12" t="s">
        <v>4</v>
      </c>
      <c r="F282" s="12" t="s">
        <v>6</v>
      </c>
      <c r="G282" s="12" t="s">
        <v>151</v>
      </c>
      <c r="H282" s="12"/>
      <c r="I282" s="9">
        <v>30</v>
      </c>
      <c r="J282" s="9" t="s">
        <v>561</v>
      </c>
    </row>
    <row r="283" spans="1:10" x14ac:dyDescent="0.2">
      <c r="A283" s="8">
        <v>43485</v>
      </c>
      <c r="B283" s="12" t="s">
        <v>3</v>
      </c>
      <c r="C283" s="9">
        <v>3630</v>
      </c>
      <c r="D283" s="12" t="s">
        <v>76</v>
      </c>
      <c r="E283" s="12" t="s">
        <v>4</v>
      </c>
      <c r="F283" s="12" t="s">
        <v>6</v>
      </c>
      <c r="G283" s="12" t="s">
        <v>37</v>
      </c>
      <c r="H283" s="12"/>
      <c r="I283" s="9">
        <v>15</v>
      </c>
      <c r="J283" s="9">
        <v>17</v>
      </c>
    </row>
    <row r="284" spans="1:10" x14ac:dyDescent="0.2">
      <c r="A284" s="8">
        <v>43485</v>
      </c>
      <c r="B284" s="12" t="s">
        <v>3</v>
      </c>
      <c r="C284" s="9">
        <v>1310</v>
      </c>
      <c r="D284" s="12" t="s">
        <v>92</v>
      </c>
      <c r="E284" s="12" t="s">
        <v>4</v>
      </c>
      <c r="F284" s="12" t="s">
        <v>140</v>
      </c>
      <c r="G284" s="12" t="s">
        <v>875</v>
      </c>
      <c r="H284" s="12"/>
      <c r="I284" s="9">
        <v>25</v>
      </c>
      <c r="J284" s="9" t="s">
        <v>568</v>
      </c>
    </row>
    <row r="285" spans="1:10" x14ac:dyDescent="0.2">
      <c r="A285" s="8">
        <v>43485</v>
      </c>
      <c r="B285" s="12" t="s">
        <v>3</v>
      </c>
      <c r="C285" s="9">
        <v>4888</v>
      </c>
      <c r="D285" s="12" t="s">
        <v>124</v>
      </c>
      <c r="E285" s="12" t="s">
        <v>4</v>
      </c>
      <c r="F285" s="12" t="s">
        <v>6</v>
      </c>
      <c r="G285" s="12" t="s">
        <v>559</v>
      </c>
      <c r="H285" s="12"/>
      <c r="I285" s="9">
        <v>12</v>
      </c>
      <c r="J285" s="9" t="s">
        <v>425</v>
      </c>
    </row>
    <row r="286" spans="1:10" x14ac:dyDescent="0.2">
      <c r="A286" s="8">
        <v>43486</v>
      </c>
      <c r="B286" s="12" t="s">
        <v>3</v>
      </c>
      <c r="C286" s="9">
        <v>4535</v>
      </c>
      <c r="D286" s="12" t="s">
        <v>40</v>
      </c>
      <c r="E286" s="12" t="s">
        <v>4</v>
      </c>
      <c r="F286" s="12" t="s">
        <v>140</v>
      </c>
      <c r="G286" s="12" t="s">
        <v>163</v>
      </c>
      <c r="H286" s="12"/>
      <c r="I286" s="9">
        <v>2</v>
      </c>
      <c r="J286" s="9" t="s">
        <v>469</v>
      </c>
    </row>
    <row r="287" spans="1:10" x14ac:dyDescent="0.2">
      <c r="A287" s="8">
        <v>43489</v>
      </c>
      <c r="B287" s="12" t="s">
        <v>3</v>
      </c>
      <c r="C287" s="9">
        <v>2444</v>
      </c>
      <c r="D287" s="12" t="s">
        <v>92</v>
      </c>
      <c r="E287" s="12" t="s">
        <v>4</v>
      </c>
      <c r="F287" s="12" t="s">
        <v>6</v>
      </c>
      <c r="G287" s="12" t="s">
        <v>37</v>
      </c>
      <c r="H287" s="12"/>
      <c r="I287" s="9">
        <v>25</v>
      </c>
      <c r="J287" s="9" t="s">
        <v>388</v>
      </c>
    </row>
    <row r="288" spans="1:10" x14ac:dyDescent="0.2">
      <c r="A288" s="8">
        <v>43491</v>
      </c>
      <c r="B288" s="12" t="s">
        <v>3</v>
      </c>
      <c r="C288" s="9">
        <v>3327</v>
      </c>
      <c r="D288" s="12" t="s">
        <v>79</v>
      </c>
      <c r="E288" s="12" t="s">
        <v>4</v>
      </c>
      <c r="F288" s="12" t="s">
        <v>4</v>
      </c>
      <c r="G288" s="12" t="s">
        <v>152</v>
      </c>
      <c r="H288" s="12"/>
      <c r="I288" s="9">
        <v>21</v>
      </c>
      <c r="J288" s="9">
        <v>26</v>
      </c>
    </row>
    <row r="289" spans="1:10" x14ac:dyDescent="0.2">
      <c r="A289" s="8">
        <v>43491</v>
      </c>
      <c r="B289" s="12" t="s">
        <v>3</v>
      </c>
      <c r="C289" s="9">
        <v>2443</v>
      </c>
      <c r="D289" s="12" t="s">
        <v>92</v>
      </c>
      <c r="E289" s="12" t="s">
        <v>4</v>
      </c>
      <c r="F289" s="12" t="s">
        <v>4</v>
      </c>
      <c r="G289" s="12" t="s">
        <v>177</v>
      </c>
      <c r="H289" s="12"/>
      <c r="I289" s="9">
        <v>19</v>
      </c>
      <c r="J289" s="9" t="s">
        <v>383</v>
      </c>
    </row>
    <row r="290" spans="1:10" x14ac:dyDescent="0.2">
      <c r="A290" s="8">
        <v>43491</v>
      </c>
      <c r="B290" s="12" t="s">
        <v>3</v>
      </c>
      <c r="C290" s="9">
        <v>1328</v>
      </c>
      <c r="D290" s="12" t="s">
        <v>92</v>
      </c>
      <c r="E290" s="12" t="s">
        <v>4</v>
      </c>
      <c r="F290" s="12" t="s">
        <v>4</v>
      </c>
      <c r="G290" s="12" t="s">
        <v>879</v>
      </c>
      <c r="H290" s="12"/>
      <c r="I290" s="9">
        <v>19</v>
      </c>
      <c r="J290" s="9" t="s">
        <v>383</v>
      </c>
    </row>
    <row r="291" spans="1:10" x14ac:dyDescent="0.2">
      <c r="A291" s="8">
        <v>43491</v>
      </c>
      <c r="B291" s="12" t="s">
        <v>3</v>
      </c>
      <c r="C291" s="9">
        <v>7714</v>
      </c>
      <c r="D291" s="12" t="s">
        <v>45</v>
      </c>
      <c r="E291" s="12" t="s">
        <v>4</v>
      </c>
      <c r="F291" s="12" t="s">
        <v>4</v>
      </c>
      <c r="G291" s="12" t="s">
        <v>865</v>
      </c>
      <c r="H291" s="12"/>
      <c r="I291" s="9">
        <v>38</v>
      </c>
      <c r="J291" s="9">
        <v>59</v>
      </c>
    </row>
    <row r="292" spans="1:10" x14ac:dyDescent="0.2">
      <c r="A292" s="8">
        <v>43491</v>
      </c>
      <c r="B292" s="12" t="s">
        <v>3</v>
      </c>
      <c r="C292" s="9">
        <v>4408</v>
      </c>
      <c r="D292" s="12" t="s">
        <v>50</v>
      </c>
      <c r="E292" s="12" t="s">
        <v>4</v>
      </c>
      <c r="F292" s="12" t="s">
        <v>4</v>
      </c>
      <c r="G292" s="12" t="s">
        <v>153</v>
      </c>
      <c r="H292" s="12"/>
      <c r="I292" s="9">
        <v>8</v>
      </c>
      <c r="J292" s="9" t="s">
        <v>367</v>
      </c>
    </row>
    <row r="293" spans="1:10" x14ac:dyDescent="0.2">
      <c r="A293" s="8">
        <v>43491</v>
      </c>
      <c r="B293" s="12" t="s">
        <v>3</v>
      </c>
      <c r="C293" s="9">
        <v>5741</v>
      </c>
      <c r="D293" s="12" t="s">
        <v>287</v>
      </c>
      <c r="E293" s="12" t="s">
        <v>4</v>
      </c>
      <c r="F293" s="12" t="s">
        <v>5</v>
      </c>
      <c r="G293" s="12" t="s">
        <v>881</v>
      </c>
      <c r="H293" s="12"/>
      <c r="I293" s="9">
        <v>25</v>
      </c>
      <c r="J293" s="9">
        <v>32</v>
      </c>
    </row>
    <row r="294" spans="1:10" x14ac:dyDescent="0.2">
      <c r="A294" s="8">
        <v>43491</v>
      </c>
      <c r="B294" s="12" t="s">
        <v>3</v>
      </c>
      <c r="C294" s="9">
        <v>4243</v>
      </c>
      <c r="D294" s="12" t="s">
        <v>432</v>
      </c>
      <c r="E294" s="12" t="s">
        <v>4</v>
      </c>
      <c r="F294" s="12" t="s">
        <v>4</v>
      </c>
      <c r="G294" s="12" t="s">
        <v>37</v>
      </c>
      <c r="H294" s="12"/>
      <c r="I294" s="9">
        <v>15</v>
      </c>
      <c r="J294" s="9">
        <v>11</v>
      </c>
    </row>
    <row r="295" spans="1:10" x14ac:dyDescent="0.2">
      <c r="A295" s="8">
        <v>43491</v>
      </c>
      <c r="B295" s="12" t="s">
        <v>3</v>
      </c>
      <c r="C295" s="9">
        <v>7561</v>
      </c>
      <c r="D295" s="12" t="s">
        <v>162</v>
      </c>
      <c r="E295" s="12" t="s">
        <v>4</v>
      </c>
      <c r="F295" s="12" t="s">
        <v>4</v>
      </c>
      <c r="G295" s="12" t="s">
        <v>172</v>
      </c>
      <c r="H295" s="12"/>
      <c r="I295" s="9">
        <v>36</v>
      </c>
      <c r="J295" s="9">
        <v>43</v>
      </c>
    </row>
    <row r="296" spans="1:10" x14ac:dyDescent="0.2">
      <c r="A296" s="8">
        <v>43491</v>
      </c>
      <c r="B296" s="12" t="s">
        <v>3</v>
      </c>
      <c r="C296" s="9">
        <v>3220</v>
      </c>
      <c r="D296" s="12" t="s">
        <v>131</v>
      </c>
      <c r="E296" s="12" t="s">
        <v>4</v>
      </c>
      <c r="F296" s="12" t="s">
        <v>4</v>
      </c>
      <c r="G296" s="12" t="s">
        <v>172</v>
      </c>
      <c r="H296" s="12"/>
      <c r="I296" s="9">
        <v>19</v>
      </c>
      <c r="J296" s="9">
        <v>20</v>
      </c>
    </row>
    <row r="297" spans="1:10" x14ac:dyDescent="0.2">
      <c r="A297" s="8">
        <v>43492</v>
      </c>
      <c r="B297" s="12" t="s">
        <v>3</v>
      </c>
      <c r="C297" s="9">
        <v>3273</v>
      </c>
      <c r="D297" s="12" t="s">
        <v>131</v>
      </c>
      <c r="E297" s="12" t="s">
        <v>4</v>
      </c>
      <c r="F297" s="12" t="s">
        <v>4</v>
      </c>
      <c r="G297" s="12" t="s">
        <v>152</v>
      </c>
      <c r="H297" s="12"/>
      <c r="I297" s="9">
        <v>18</v>
      </c>
      <c r="J297" s="9">
        <v>20</v>
      </c>
    </row>
    <row r="298" spans="1:10" x14ac:dyDescent="0.2">
      <c r="A298" s="8">
        <v>43492</v>
      </c>
      <c r="B298" s="12" t="s">
        <v>3</v>
      </c>
      <c r="C298" s="9">
        <v>4499</v>
      </c>
      <c r="D298" s="12" t="s">
        <v>204</v>
      </c>
      <c r="E298" s="12" t="s">
        <v>4</v>
      </c>
      <c r="F298" s="12" t="s">
        <v>4</v>
      </c>
      <c r="G298" s="12" t="s">
        <v>172</v>
      </c>
      <c r="H298" s="12"/>
      <c r="I298" s="9">
        <v>16</v>
      </c>
      <c r="J298" s="9">
        <v>13</v>
      </c>
    </row>
    <row r="299" spans="1:10" x14ac:dyDescent="0.2">
      <c r="A299" s="8">
        <v>43492</v>
      </c>
      <c r="B299" s="12" t="s">
        <v>3</v>
      </c>
      <c r="C299" s="9">
        <v>5433</v>
      </c>
      <c r="D299" s="12" t="s">
        <v>412</v>
      </c>
      <c r="E299" s="12" t="s">
        <v>4</v>
      </c>
      <c r="F299" s="12" t="s">
        <v>4</v>
      </c>
      <c r="G299" s="12" t="s">
        <v>37</v>
      </c>
      <c r="H299" s="12"/>
      <c r="I299" s="9">
        <v>33</v>
      </c>
      <c r="J299" s="9">
        <v>51</v>
      </c>
    </row>
    <row r="300" spans="1:10" x14ac:dyDescent="0.2">
      <c r="A300" s="8">
        <v>43492</v>
      </c>
      <c r="B300" s="12" t="s">
        <v>3</v>
      </c>
      <c r="C300" s="9">
        <v>4740</v>
      </c>
      <c r="D300" s="12" t="s">
        <v>75</v>
      </c>
      <c r="E300" s="12" t="s">
        <v>4</v>
      </c>
      <c r="F300" s="12" t="s">
        <v>4</v>
      </c>
      <c r="G300" s="12" t="s">
        <v>37</v>
      </c>
      <c r="H300" s="12"/>
      <c r="I300" s="9">
        <v>9</v>
      </c>
      <c r="J300" s="9" t="s">
        <v>419</v>
      </c>
    </row>
    <row r="301" spans="1:10" x14ac:dyDescent="0.2">
      <c r="A301" s="8">
        <v>43492</v>
      </c>
      <c r="B301" s="12" t="s">
        <v>3</v>
      </c>
      <c r="C301" s="9">
        <v>4926</v>
      </c>
      <c r="D301" s="12" t="s">
        <v>55</v>
      </c>
      <c r="E301" s="12" t="s">
        <v>4</v>
      </c>
      <c r="F301" s="12" t="s">
        <v>4</v>
      </c>
      <c r="G301" s="12" t="s">
        <v>37</v>
      </c>
      <c r="H301" s="12"/>
      <c r="I301" s="9">
        <v>9</v>
      </c>
      <c r="J301" s="9" t="s">
        <v>431</v>
      </c>
    </row>
    <row r="302" spans="1:10" x14ac:dyDescent="0.2">
      <c r="A302" s="8">
        <v>43492</v>
      </c>
      <c r="B302" s="12" t="s">
        <v>3</v>
      </c>
      <c r="C302" s="9">
        <v>1455</v>
      </c>
      <c r="D302" s="12" t="s">
        <v>92</v>
      </c>
      <c r="E302" s="12" t="s">
        <v>4</v>
      </c>
      <c r="F302" s="12" t="s">
        <v>4</v>
      </c>
      <c r="G302" s="12" t="s">
        <v>37</v>
      </c>
      <c r="H302" s="12"/>
      <c r="I302" s="9">
        <v>19</v>
      </c>
      <c r="J302" s="9" t="s">
        <v>383</v>
      </c>
    </row>
    <row r="303" spans="1:10" x14ac:dyDescent="0.2">
      <c r="A303" s="8">
        <v>43492</v>
      </c>
      <c r="B303" s="12" t="s">
        <v>3</v>
      </c>
      <c r="C303" s="9">
        <v>8010</v>
      </c>
      <c r="D303" s="12" t="s">
        <v>42</v>
      </c>
      <c r="E303" s="12" t="s">
        <v>4</v>
      </c>
      <c r="F303" s="12" t="s">
        <v>4</v>
      </c>
      <c r="G303" s="12" t="s">
        <v>37</v>
      </c>
      <c r="H303" s="12"/>
      <c r="I303" s="9">
        <v>20</v>
      </c>
      <c r="J303" s="9">
        <v>26</v>
      </c>
    </row>
    <row r="304" spans="1:10" x14ac:dyDescent="0.2">
      <c r="A304" s="8">
        <v>43492</v>
      </c>
      <c r="B304" s="12" t="s">
        <v>3</v>
      </c>
      <c r="C304" s="9">
        <v>2141</v>
      </c>
      <c r="D304" s="12" t="s">
        <v>92</v>
      </c>
      <c r="E304" s="12" t="s">
        <v>4</v>
      </c>
      <c r="F304" s="12" t="s">
        <v>4</v>
      </c>
      <c r="G304" s="12" t="s">
        <v>172</v>
      </c>
      <c r="H304" s="12"/>
      <c r="I304" s="9">
        <v>19</v>
      </c>
      <c r="J304" s="9" t="s">
        <v>383</v>
      </c>
    </row>
    <row r="305" spans="1:10" x14ac:dyDescent="0.2">
      <c r="A305" s="8">
        <v>43492</v>
      </c>
      <c r="B305" s="12" t="s">
        <v>3</v>
      </c>
      <c r="C305" s="9">
        <v>2157</v>
      </c>
      <c r="D305" s="12" t="s">
        <v>92</v>
      </c>
      <c r="E305" s="12" t="s">
        <v>4</v>
      </c>
      <c r="F305" s="12" t="s">
        <v>6</v>
      </c>
      <c r="G305" s="12" t="s">
        <v>35</v>
      </c>
      <c r="H305" s="12"/>
      <c r="I305" s="9">
        <v>19</v>
      </c>
      <c r="J305" s="9" t="s">
        <v>383</v>
      </c>
    </row>
    <row r="306" spans="1:10" x14ac:dyDescent="0.2">
      <c r="A306" s="8">
        <v>43492</v>
      </c>
      <c r="B306" s="12" t="s">
        <v>3</v>
      </c>
      <c r="C306" s="9">
        <v>2153</v>
      </c>
      <c r="D306" s="12" t="s">
        <v>92</v>
      </c>
      <c r="E306" s="12" t="s">
        <v>4</v>
      </c>
      <c r="F306" s="12" t="s">
        <v>4</v>
      </c>
      <c r="G306" s="12" t="s">
        <v>867</v>
      </c>
      <c r="H306" s="12"/>
      <c r="I306" s="9">
        <v>19</v>
      </c>
      <c r="J306" s="9" t="s">
        <v>383</v>
      </c>
    </row>
    <row r="307" spans="1:10" x14ac:dyDescent="0.2">
      <c r="A307" s="8">
        <v>43492</v>
      </c>
      <c r="B307" s="12" t="s">
        <v>3</v>
      </c>
      <c r="C307" s="9">
        <v>7255</v>
      </c>
      <c r="D307" s="12" t="s">
        <v>59</v>
      </c>
      <c r="E307" s="12" t="s">
        <v>4</v>
      </c>
      <c r="F307" s="12" t="s">
        <v>4</v>
      </c>
      <c r="G307" s="12" t="s">
        <v>37</v>
      </c>
      <c r="H307" s="12"/>
      <c r="I307" s="9">
        <v>26</v>
      </c>
      <c r="J307" s="9">
        <v>34</v>
      </c>
    </row>
    <row r="308" spans="1:10" x14ac:dyDescent="0.2">
      <c r="A308" s="8">
        <v>43492</v>
      </c>
      <c r="B308" s="12" t="s">
        <v>3</v>
      </c>
      <c r="C308" s="9">
        <v>3655</v>
      </c>
      <c r="D308" s="12" t="s">
        <v>76</v>
      </c>
      <c r="E308" s="12" t="s">
        <v>4</v>
      </c>
      <c r="F308" s="12" t="s">
        <v>4</v>
      </c>
      <c r="G308" s="12" t="s">
        <v>867</v>
      </c>
      <c r="H308" s="12"/>
      <c r="I308" s="9">
        <v>15</v>
      </c>
      <c r="J308" s="9">
        <v>17</v>
      </c>
    </row>
    <row r="309" spans="1:10" x14ac:dyDescent="0.2">
      <c r="A309" s="8">
        <v>43493</v>
      </c>
      <c r="B309" s="12" t="s">
        <v>3</v>
      </c>
      <c r="C309" s="9">
        <v>8078</v>
      </c>
      <c r="D309" s="12" t="s">
        <v>41</v>
      </c>
      <c r="E309" s="12" t="s">
        <v>4</v>
      </c>
      <c r="F309" s="12" t="s">
        <v>4</v>
      </c>
      <c r="G309" s="12" t="s">
        <v>580</v>
      </c>
      <c r="H309" s="12"/>
      <c r="I309" s="9">
        <v>23</v>
      </c>
      <c r="J309" s="9">
        <v>26</v>
      </c>
    </row>
    <row r="310" spans="1:10" x14ac:dyDescent="0.2">
      <c r="A310" s="8">
        <v>43495</v>
      </c>
      <c r="B310" s="12" t="s">
        <v>3</v>
      </c>
      <c r="C310" s="9">
        <v>3260</v>
      </c>
      <c r="D310" s="12" t="s">
        <v>131</v>
      </c>
      <c r="E310" s="12" t="s">
        <v>4</v>
      </c>
      <c r="F310" s="12" t="s">
        <v>4</v>
      </c>
      <c r="G310" s="12" t="s">
        <v>542</v>
      </c>
      <c r="H310" s="12"/>
      <c r="I310" s="9">
        <v>18</v>
      </c>
      <c r="J310" s="9">
        <v>20</v>
      </c>
    </row>
    <row r="311" spans="1:10" x14ac:dyDescent="0.2">
      <c r="A311" s="8">
        <v>43491</v>
      </c>
      <c r="B311" s="12" t="s">
        <v>3</v>
      </c>
      <c r="C311" s="9">
        <v>3341</v>
      </c>
      <c r="D311" s="12" t="s">
        <v>572</v>
      </c>
      <c r="E311" s="12" t="s">
        <v>184</v>
      </c>
      <c r="F311" s="12" t="s">
        <v>5</v>
      </c>
      <c r="G311" s="12" t="s">
        <v>151</v>
      </c>
      <c r="H311" s="12"/>
      <c r="I311" s="9">
        <v>15</v>
      </c>
      <c r="J311" s="9">
        <v>17</v>
      </c>
    </row>
    <row r="312" spans="1:10" x14ac:dyDescent="0.2">
      <c r="A312" s="8">
        <v>43471</v>
      </c>
      <c r="B312" s="12" t="s">
        <v>3</v>
      </c>
      <c r="C312" s="9">
        <v>4081</v>
      </c>
      <c r="D312" s="12" t="s">
        <v>506</v>
      </c>
      <c r="E312" s="12" t="s">
        <v>507</v>
      </c>
      <c r="F312" s="12" t="s">
        <v>99</v>
      </c>
      <c r="G312" s="12" t="s">
        <v>334</v>
      </c>
      <c r="H312" s="12"/>
      <c r="I312" s="9">
        <v>15</v>
      </c>
      <c r="J312" s="9" t="s">
        <v>510</v>
      </c>
    </row>
    <row r="313" spans="1:10" x14ac:dyDescent="0.2">
      <c r="A313" s="8">
        <v>43471</v>
      </c>
      <c r="B313" s="12" t="s">
        <v>3</v>
      </c>
      <c r="C313" s="9">
        <v>4797</v>
      </c>
      <c r="D313" s="12" t="s">
        <v>252</v>
      </c>
      <c r="E313" s="12" t="s">
        <v>507</v>
      </c>
      <c r="F313" s="12" t="s">
        <v>99</v>
      </c>
      <c r="G313" s="12" t="s">
        <v>37</v>
      </c>
      <c r="H313" s="12"/>
      <c r="I313" s="9">
        <v>9</v>
      </c>
      <c r="J313" s="9" t="s">
        <v>511</v>
      </c>
    </row>
    <row r="314" spans="1:10" x14ac:dyDescent="0.2">
      <c r="A314" s="8">
        <v>43471</v>
      </c>
      <c r="B314" s="12" t="s">
        <v>3</v>
      </c>
      <c r="C314" s="9">
        <v>4711</v>
      </c>
      <c r="D314" s="12" t="s">
        <v>75</v>
      </c>
      <c r="E314" s="12" t="s">
        <v>306</v>
      </c>
      <c r="F314" s="12" t="s">
        <v>6</v>
      </c>
      <c r="G314" s="12" t="s">
        <v>301</v>
      </c>
      <c r="H314" s="12"/>
      <c r="I314" s="9">
        <v>9</v>
      </c>
      <c r="J314" s="9">
        <v>7</v>
      </c>
    </row>
    <row r="315" spans="1:10" x14ac:dyDescent="0.2">
      <c r="A315" s="8">
        <v>43468</v>
      </c>
      <c r="B315" s="12" t="s">
        <v>3</v>
      </c>
      <c r="C315" s="9">
        <v>6962</v>
      </c>
      <c r="D315" s="12" t="s">
        <v>86</v>
      </c>
      <c r="E315" s="12" t="s">
        <v>234</v>
      </c>
      <c r="F315" s="12" t="s">
        <v>5</v>
      </c>
      <c r="G315" s="12" t="s">
        <v>865</v>
      </c>
      <c r="H315" s="12"/>
      <c r="I315" s="9">
        <v>30</v>
      </c>
      <c r="J315" s="9">
        <v>39</v>
      </c>
    </row>
    <row r="316" spans="1:10" x14ac:dyDescent="0.2">
      <c r="A316" s="8">
        <v>43470</v>
      </c>
      <c r="B316" s="12" t="s">
        <v>3</v>
      </c>
      <c r="C316" s="9">
        <v>6793</v>
      </c>
      <c r="D316" s="12" t="s">
        <v>49</v>
      </c>
      <c r="E316" s="12" t="s">
        <v>234</v>
      </c>
      <c r="F316" s="12" t="s">
        <v>248</v>
      </c>
      <c r="G316" s="12" t="s">
        <v>151</v>
      </c>
      <c r="H316" s="12"/>
      <c r="I316" s="9">
        <v>36</v>
      </c>
      <c r="J316" s="9" t="s">
        <v>478</v>
      </c>
    </row>
    <row r="317" spans="1:10" x14ac:dyDescent="0.2">
      <c r="A317" s="8">
        <v>43479</v>
      </c>
      <c r="B317" s="12" t="s">
        <v>3</v>
      </c>
      <c r="C317" s="9">
        <v>8293</v>
      </c>
      <c r="D317" s="12" t="s">
        <v>289</v>
      </c>
      <c r="E317" s="12" t="s">
        <v>234</v>
      </c>
      <c r="F317" s="12" t="s">
        <v>537</v>
      </c>
      <c r="G317" s="12" t="s">
        <v>538</v>
      </c>
      <c r="H317" s="12"/>
      <c r="I317" s="9">
        <v>32</v>
      </c>
      <c r="J317" s="9">
        <v>37</v>
      </c>
    </row>
    <row r="318" spans="1:10" x14ac:dyDescent="0.2">
      <c r="A318" s="8">
        <v>43492</v>
      </c>
      <c r="B318" s="12" t="s">
        <v>3</v>
      </c>
      <c r="C318" s="9">
        <v>4408</v>
      </c>
      <c r="D318" s="12" t="s">
        <v>50</v>
      </c>
      <c r="E318" s="12" t="s">
        <v>234</v>
      </c>
      <c r="F318" s="12" t="s">
        <v>6</v>
      </c>
      <c r="G318" s="12" t="s">
        <v>172</v>
      </c>
      <c r="H318" s="12"/>
      <c r="I318" s="9">
        <v>8</v>
      </c>
      <c r="J318" s="9" t="s">
        <v>460</v>
      </c>
    </row>
    <row r="319" spans="1:10" x14ac:dyDescent="0.2">
      <c r="A319" s="8">
        <v>43469</v>
      </c>
      <c r="B319" s="12" t="s">
        <v>3</v>
      </c>
      <c r="C319" s="9">
        <v>3395</v>
      </c>
      <c r="D319" s="12" t="s">
        <v>156</v>
      </c>
      <c r="E319" s="12" t="s">
        <v>464</v>
      </c>
      <c r="F319" s="12" t="s">
        <v>5</v>
      </c>
      <c r="G319" s="12" t="s">
        <v>868</v>
      </c>
      <c r="H319" s="12"/>
      <c r="I319" s="9">
        <v>22</v>
      </c>
      <c r="J319" s="9">
        <v>26</v>
      </c>
    </row>
    <row r="320" spans="1:10" x14ac:dyDescent="0.2">
      <c r="A320" s="8">
        <v>43470</v>
      </c>
      <c r="B320" s="12" t="s">
        <v>234</v>
      </c>
      <c r="C320" s="9">
        <v>6551</v>
      </c>
      <c r="D320" s="12" t="s">
        <v>475</v>
      </c>
      <c r="E320" s="12" t="s">
        <v>476</v>
      </c>
      <c r="F320" s="12" t="s">
        <v>6</v>
      </c>
      <c r="G320" s="12" t="s">
        <v>477</v>
      </c>
      <c r="H320" s="12"/>
      <c r="I320" s="9">
        <v>216</v>
      </c>
      <c r="J320" s="9">
        <v>330</v>
      </c>
    </row>
    <row r="321" spans="1:10" x14ac:dyDescent="0.2">
      <c r="A321" s="8">
        <v>43470</v>
      </c>
      <c r="B321" s="12" t="s">
        <v>3</v>
      </c>
      <c r="C321" s="9">
        <v>7423</v>
      </c>
      <c r="D321" s="12" t="s">
        <v>485</v>
      </c>
      <c r="E321" s="12" t="s">
        <v>487</v>
      </c>
      <c r="F321" s="12" t="s">
        <v>33</v>
      </c>
      <c r="G321" s="12" t="s">
        <v>37</v>
      </c>
      <c r="H321" s="12"/>
      <c r="I321" s="9">
        <v>33</v>
      </c>
      <c r="J321" s="9" t="s">
        <v>492</v>
      </c>
    </row>
    <row r="322" spans="1:10" x14ac:dyDescent="0.2">
      <c r="A322" s="8">
        <v>43477</v>
      </c>
      <c r="B322" s="12" t="s">
        <v>3</v>
      </c>
      <c r="C322" s="9">
        <v>1420</v>
      </c>
      <c r="D322" s="12" t="s">
        <v>92</v>
      </c>
      <c r="E322" s="12" t="s">
        <v>31</v>
      </c>
      <c r="F322" s="12" t="s">
        <v>15</v>
      </c>
      <c r="G322" s="12" t="s">
        <v>172</v>
      </c>
      <c r="H322" s="12"/>
      <c r="I322" s="9">
        <v>19</v>
      </c>
      <c r="J322" s="9" t="s">
        <v>514</v>
      </c>
    </row>
    <row r="323" spans="1:10" x14ac:dyDescent="0.2">
      <c r="A323" s="8">
        <v>43478</v>
      </c>
      <c r="B323" s="12" t="s">
        <v>3</v>
      </c>
      <c r="C323" s="9">
        <v>7350</v>
      </c>
      <c r="D323" s="12" t="s">
        <v>186</v>
      </c>
      <c r="E323" s="12" t="s">
        <v>31</v>
      </c>
      <c r="F323" s="12" t="s">
        <v>6</v>
      </c>
      <c r="G323" s="12" t="s">
        <v>172</v>
      </c>
      <c r="H323" s="12"/>
      <c r="I323" s="9">
        <v>29</v>
      </c>
      <c r="J323" s="9">
        <v>44</v>
      </c>
    </row>
    <row r="324" spans="1:10" x14ac:dyDescent="0.2">
      <c r="A324" s="8">
        <v>43492</v>
      </c>
      <c r="B324" s="12" t="s">
        <v>3</v>
      </c>
      <c r="C324" s="9">
        <v>8077</v>
      </c>
      <c r="D324" s="12" t="s">
        <v>41</v>
      </c>
      <c r="E324" s="12" t="s">
        <v>31</v>
      </c>
      <c r="F324" s="12" t="s">
        <v>6</v>
      </c>
      <c r="G324" s="12" t="s">
        <v>865</v>
      </c>
      <c r="H324" s="12"/>
      <c r="I324" s="9">
        <v>21</v>
      </c>
      <c r="J324" s="9">
        <v>26</v>
      </c>
    </row>
    <row r="325" spans="1:10" x14ac:dyDescent="0.2">
      <c r="A325" s="8">
        <v>43492</v>
      </c>
      <c r="B325" s="12" t="s">
        <v>3</v>
      </c>
      <c r="C325" s="9">
        <v>2128</v>
      </c>
      <c r="D325" s="12" t="s">
        <v>92</v>
      </c>
      <c r="E325" s="12" t="s">
        <v>31</v>
      </c>
      <c r="F325" s="12" t="s">
        <v>6</v>
      </c>
      <c r="G325" s="12" t="s">
        <v>865</v>
      </c>
      <c r="H325" s="12"/>
      <c r="I325" s="9">
        <v>19</v>
      </c>
      <c r="J325" s="9" t="s">
        <v>383</v>
      </c>
    </row>
    <row r="326" spans="1:10" x14ac:dyDescent="0.2">
      <c r="A326" s="8">
        <v>43471</v>
      </c>
      <c r="B326" s="12" t="s">
        <v>3</v>
      </c>
      <c r="C326" s="9">
        <v>7733</v>
      </c>
      <c r="D326" s="12" t="s">
        <v>45</v>
      </c>
      <c r="E326" s="12" t="s">
        <v>16</v>
      </c>
      <c r="F326" s="12" t="s">
        <v>15</v>
      </c>
      <c r="G326" s="12" t="s">
        <v>334</v>
      </c>
      <c r="H326" s="12"/>
      <c r="I326" s="9">
        <v>38</v>
      </c>
      <c r="J326" s="9" t="s">
        <v>509</v>
      </c>
    </row>
    <row r="327" spans="1:10" x14ac:dyDescent="0.2">
      <c r="A327" s="8">
        <v>43471</v>
      </c>
      <c r="B327" s="12" t="s">
        <v>3</v>
      </c>
      <c r="C327" s="9">
        <v>3332</v>
      </c>
      <c r="D327" s="12" t="s">
        <v>115</v>
      </c>
      <c r="E327" s="12" t="s">
        <v>16</v>
      </c>
      <c r="F327" s="12" t="s">
        <v>6</v>
      </c>
      <c r="G327" s="12" t="s">
        <v>222</v>
      </c>
      <c r="H327" s="12"/>
      <c r="I327" s="9">
        <v>17</v>
      </c>
      <c r="J327" s="9" t="s">
        <v>513</v>
      </c>
    </row>
    <row r="328" spans="1:10" x14ac:dyDescent="0.2">
      <c r="A328" s="8">
        <v>43477</v>
      </c>
      <c r="B328" s="12" t="s">
        <v>3</v>
      </c>
      <c r="C328" s="9">
        <v>7433</v>
      </c>
      <c r="D328" s="12" t="s">
        <v>162</v>
      </c>
      <c r="E328" s="12" t="s">
        <v>16</v>
      </c>
      <c r="F328" s="12" t="s">
        <v>6</v>
      </c>
      <c r="G328" s="12" t="s">
        <v>37</v>
      </c>
      <c r="H328" s="12"/>
      <c r="I328" s="9">
        <v>36</v>
      </c>
      <c r="J328" s="9">
        <v>43</v>
      </c>
    </row>
    <row r="329" spans="1:10" x14ac:dyDescent="0.2">
      <c r="A329" s="8">
        <v>43483</v>
      </c>
      <c r="B329" s="12" t="s">
        <v>16</v>
      </c>
      <c r="C329" s="9">
        <v>2745</v>
      </c>
      <c r="D329" s="12" t="s">
        <v>543</v>
      </c>
      <c r="E329" s="12" t="s">
        <v>16</v>
      </c>
      <c r="F329" s="12" t="s">
        <v>16</v>
      </c>
      <c r="G329" s="12" t="s">
        <v>279</v>
      </c>
      <c r="H329" s="12"/>
      <c r="I329" s="9" t="s">
        <v>102</v>
      </c>
      <c r="J329" s="9">
        <v>1694</v>
      </c>
    </row>
    <row r="330" spans="1:10" x14ac:dyDescent="0.2">
      <c r="A330" s="8">
        <v>43483</v>
      </c>
      <c r="B330" s="12" t="s">
        <v>16</v>
      </c>
      <c r="C330" s="9">
        <v>2925</v>
      </c>
      <c r="D330" s="12" t="s">
        <v>544</v>
      </c>
      <c r="E330" s="12" t="s">
        <v>16</v>
      </c>
      <c r="F330" s="12" t="s">
        <v>16</v>
      </c>
      <c r="G330" s="12" t="s">
        <v>279</v>
      </c>
      <c r="H330" s="12"/>
      <c r="I330" s="9" t="s">
        <v>102</v>
      </c>
      <c r="J330" s="9">
        <v>1700</v>
      </c>
    </row>
    <row r="331" spans="1:10" x14ac:dyDescent="0.2">
      <c r="A331" s="8">
        <v>43484</v>
      </c>
      <c r="B331" s="12" t="s">
        <v>3</v>
      </c>
      <c r="C331" s="9">
        <v>3961</v>
      </c>
      <c r="D331" s="12" t="s">
        <v>286</v>
      </c>
      <c r="E331" s="12" t="s">
        <v>16</v>
      </c>
      <c r="F331" s="12" t="s">
        <v>6</v>
      </c>
      <c r="G331" s="12" t="s">
        <v>151</v>
      </c>
      <c r="H331" s="12"/>
      <c r="I331" s="9">
        <v>16</v>
      </c>
      <c r="J331" s="9" t="s">
        <v>403</v>
      </c>
    </row>
    <row r="332" spans="1:10" x14ac:dyDescent="0.2">
      <c r="A332" s="8">
        <v>43482</v>
      </c>
      <c r="B332" s="12" t="s">
        <v>3</v>
      </c>
      <c r="C332" s="9">
        <v>5421</v>
      </c>
      <c r="D332" s="12" t="s">
        <v>253</v>
      </c>
      <c r="E332" s="12" t="s">
        <v>12</v>
      </c>
      <c r="F332" s="12" t="s">
        <v>6</v>
      </c>
      <c r="G332" s="12" t="s">
        <v>37</v>
      </c>
      <c r="H332" s="12"/>
      <c r="I332" s="9">
        <v>48</v>
      </c>
      <c r="J332" s="9">
        <v>65</v>
      </c>
    </row>
    <row r="333" spans="1:10" x14ac:dyDescent="0.2">
      <c r="A333" s="8">
        <v>43492</v>
      </c>
      <c r="B333" s="12" t="s">
        <v>3</v>
      </c>
      <c r="C333" s="9">
        <v>4460</v>
      </c>
      <c r="D333" s="12" t="s">
        <v>50</v>
      </c>
      <c r="E333" s="12" t="s">
        <v>12</v>
      </c>
      <c r="F333" s="12" t="s">
        <v>6</v>
      </c>
      <c r="G333" s="12" t="s">
        <v>172</v>
      </c>
      <c r="H333" s="12"/>
      <c r="I333" s="9" t="s">
        <v>367</v>
      </c>
      <c r="J333" s="9">
        <v>8</v>
      </c>
    </row>
    <row r="334" spans="1:10" x14ac:dyDescent="0.2">
      <c r="A334" s="8">
        <v>43475</v>
      </c>
      <c r="B334" s="12" t="s">
        <v>3</v>
      </c>
      <c r="C334" s="9">
        <v>8096</v>
      </c>
      <c r="D334" s="12" t="s">
        <v>41</v>
      </c>
      <c r="E334" s="12" t="s">
        <v>10</v>
      </c>
      <c r="F334" s="12" t="s">
        <v>15</v>
      </c>
      <c r="G334" s="12" t="s">
        <v>262</v>
      </c>
      <c r="H334" s="12"/>
      <c r="I334" s="9">
        <v>23</v>
      </c>
      <c r="J334" s="9" t="s">
        <v>385</v>
      </c>
    </row>
    <row r="335" spans="1:10" x14ac:dyDescent="0.2">
      <c r="A335" s="8">
        <v>43476</v>
      </c>
      <c r="B335" s="12" t="s">
        <v>3</v>
      </c>
      <c r="C335" s="9">
        <v>1948</v>
      </c>
      <c r="D335" s="12" t="s">
        <v>92</v>
      </c>
      <c r="E335" s="12" t="s">
        <v>10</v>
      </c>
      <c r="F335" s="12" t="s">
        <v>15</v>
      </c>
      <c r="G335" s="12" t="s">
        <v>319</v>
      </c>
      <c r="H335" s="12"/>
      <c r="I335" s="9">
        <v>20</v>
      </c>
      <c r="J335" s="9" t="s">
        <v>348</v>
      </c>
    </row>
    <row r="336" spans="1:10" x14ac:dyDescent="0.2">
      <c r="A336" s="8">
        <v>43477</v>
      </c>
      <c r="B336" s="12" t="s">
        <v>3</v>
      </c>
      <c r="C336" s="9">
        <v>5866</v>
      </c>
      <c r="D336" s="12" t="s">
        <v>118</v>
      </c>
      <c r="E336" s="12" t="s">
        <v>10</v>
      </c>
      <c r="F336" s="12" t="s">
        <v>15</v>
      </c>
      <c r="G336" s="12" t="s">
        <v>177</v>
      </c>
      <c r="H336" s="12"/>
      <c r="I336" s="9">
        <v>24</v>
      </c>
      <c r="J336" s="9">
        <v>26</v>
      </c>
    </row>
    <row r="337" spans="1:10" x14ac:dyDescent="0.2">
      <c r="A337" s="8">
        <v>43480</v>
      </c>
      <c r="B337" s="12" t="s">
        <v>3</v>
      </c>
      <c r="C337" s="9">
        <v>4323</v>
      </c>
      <c r="D337" s="12" t="s">
        <v>432</v>
      </c>
      <c r="E337" s="12" t="s">
        <v>10</v>
      </c>
      <c r="F337" s="12" t="s">
        <v>6</v>
      </c>
      <c r="G337" s="12" t="s">
        <v>540</v>
      </c>
      <c r="H337" s="12"/>
      <c r="I337" s="9">
        <v>15</v>
      </c>
      <c r="J337" s="9">
        <v>11</v>
      </c>
    </row>
    <row r="338" spans="1:10" x14ac:dyDescent="0.2">
      <c r="A338" s="8">
        <v>43484</v>
      </c>
      <c r="B338" s="12" t="s">
        <v>3</v>
      </c>
      <c r="C338" s="9">
        <v>1716</v>
      </c>
      <c r="D338" s="12" t="s">
        <v>92</v>
      </c>
      <c r="E338" s="12" t="s">
        <v>10</v>
      </c>
      <c r="F338" s="12" t="s">
        <v>15</v>
      </c>
      <c r="G338" s="12" t="s">
        <v>23</v>
      </c>
      <c r="H338" s="12"/>
      <c r="I338" s="9">
        <v>29</v>
      </c>
      <c r="J338" s="9">
        <v>27</v>
      </c>
    </row>
    <row r="339" spans="1:10" x14ac:dyDescent="0.2">
      <c r="A339" s="8">
        <v>43492</v>
      </c>
      <c r="B339" s="12" t="s">
        <v>3</v>
      </c>
      <c r="C339" s="9">
        <v>1626</v>
      </c>
      <c r="D339" s="12" t="s">
        <v>92</v>
      </c>
      <c r="E339" s="12" t="s">
        <v>10</v>
      </c>
      <c r="F339" s="12" t="s">
        <v>15</v>
      </c>
      <c r="G339" s="12" t="s">
        <v>172</v>
      </c>
      <c r="H339" s="12"/>
      <c r="I339" s="9">
        <v>19</v>
      </c>
      <c r="J339" s="9" t="s">
        <v>383</v>
      </c>
    </row>
    <row r="340" spans="1:10" x14ac:dyDescent="0.2">
      <c r="A340" s="8">
        <v>43469</v>
      </c>
      <c r="B340" s="12" t="s">
        <v>3</v>
      </c>
      <c r="C340" s="9">
        <v>2316</v>
      </c>
      <c r="D340" s="12" t="s">
        <v>92</v>
      </c>
      <c r="E340" s="12" t="s">
        <v>429</v>
      </c>
      <c r="F340" s="12" t="s">
        <v>4</v>
      </c>
      <c r="G340" s="12" t="s">
        <v>163</v>
      </c>
      <c r="H340" s="12"/>
      <c r="I340" s="9">
        <v>21</v>
      </c>
      <c r="J340" s="9" t="s">
        <v>428</v>
      </c>
    </row>
    <row r="341" spans="1:10" x14ac:dyDescent="0.2">
      <c r="A341" s="8">
        <v>43467</v>
      </c>
      <c r="B341" s="12" t="s">
        <v>3</v>
      </c>
      <c r="C341" s="9">
        <v>1309</v>
      </c>
      <c r="D341" s="12" t="s">
        <v>92</v>
      </c>
      <c r="E341" s="12" t="s">
        <v>169</v>
      </c>
      <c r="F341" s="12" t="s">
        <v>5</v>
      </c>
      <c r="G341" s="12" t="s">
        <v>441</v>
      </c>
      <c r="H341" s="12"/>
      <c r="I341" s="9">
        <v>21</v>
      </c>
      <c r="J341" s="9" t="s">
        <v>428</v>
      </c>
    </row>
    <row r="342" spans="1:10" x14ac:dyDescent="0.2">
      <c r="A342" s="8">
        <v>43471</v>
      </c>
      <c r="B342" s="12" t="s">
        <v>498</v>
      </c>
      <c r="C342" s="9">
        <v>1020</v>
      </c>
      <c r="D342" s="12" t="s">
        <v>107</v>
      </c>
      <c r="E342" s="12" t="s">
        <v>169</v>
      </c>
      <c r="F342" s="12" t="s">
        <v>5</v>
      </c>
      <c r="G342" s="12" t="s">
        <v>292</v>
      </c>
      <c r="H342" s="12"/>
      <c r="I342" s="9"/>
      <c r="J342" s="9"/>
    </row>
    <row r="343" spans="1:10" x14ac:dyDescent="0.2">
      <c r="A343" s="8">
        <v>43468</v>
      </c>
      <c r="B343" s="12" t="s">
        <v>3</v>
      </c>
      <c r="C343" s="9">
        <v>2325</v>
      </c>
      <c r="D343" s="12" t="s">
        <v>92</v>
      </c>
      <c r="E343" s="12" t="s">
        <v>19</v>
      </c>
      <c r="F343" s="12" t="s">
        <v>6</v>
      </c>
      <c r="G343" s="12" t="s">
        <v>172</v>
      </c>
      <c r="H343" s="12"/>
      <c r="I343" s="9">
        <v>21</v>
      </c>
      <c r="J343" s="9" t="s">
        <v>428</v>
      </c>
    </row>
    <row r="344" spans="1:10" x14ac:dyDescent="0.2">
      <c r="A344" s="13">
        <v>43484</v>
      </c>
      <c r="B344" s="15" t="s">
        <v>3</v>
      </c>
      <c r="C344" s="14">
        <v>7230</v>
      </c>
      <c r="D344" s="15" t="s">
        <v>59</v>
      </c>
      <c r="E344" s="15" t="s">
        <v>157</v>
      </c>
      <c r="F344" s="15" t="s">
        <v>17</v>
      </c>
      <c r="G344" s="15" t="s">
        <v>194</v>
      </c>
      <c r="H344" s="15"/>
      <c r="I344" s="14">
        <v>30</v>
      </c>
      <c r="J344" s="9">
        <v>35</v>
      </c>
    </row>
    <row r="345" spans="1:10" x14ac:dyDescent="0.2">
      <c r="A345" s="8">
        <v>43471</v>
      </c>
      <c r="B345" s="12" t="s">
        <v>3</v>
      </c>
      <c r="C345" s="9">
        <v>1549</v>
      </c>
      <c r="D345" s="12" t="s">
        <v>92</v>
      </c>
      <c r="E345" s="12" t="s">
        <v>275</v>
      </c>
      <c r="F345" s="12" t="s">
        <v>15</v>
      </c>
      <c r="G345" s="12" t="s">
        <v>194</v>
      </c>
      <c r="H345" s="12"/>
      <c r="I345" s="9">
        <v>23</v>
      </c>
      <c r="J345" s="9" t="s">
        <v>390</v>
      </c>
    </row>
    <row r="346" spans="1:10" x14ac:dyDescent="0.2">
      <c r="A346" s="8">
        <v>43470</v>
      </c>
      <c r="B346" s="12" t="s">
        <v>6</v>
      </c>
      <c r="C346" s="9">
        <v>33800</v>
      </c>
      <c r="D346" s="12" t="s">
        <v>470</v>
      </c>
      <c r="E346" s="12" t="s">
        <v>260</v>
      </c>
      <c r="F346" s="12" t="s">
        <v>6</v>
      </c>
      <c r="G346" s="12" t="s">
        <v>292</v>
      </c>
      <c r="H346" s="12"/>
      <c r="I346" s="9"/>
      <c r="J346" s="9"/>
    </row>
    <row r="347" spans="1:10" ht="16" thickBot="1" x14ac:dyDescent="0.25">
      <c r="A347" s="9"/>
      <c r="B347" s="12"/>
      <c r="C347" s="9"/>
      <c r="D347" s="15"/>
      <c r="E347" s="15"/>
      <c r="F347" s="15"/>
      <c r="G347" s="12"/>
      <c r="H347" s="12"/>
      <c r="I347" s="9"/>
      <c r="J347" s="9"/>
    </row>
    <row r="348" spans="1:10" x14ac:dyDescent="0.2">
      <c r="A348" s="9"/>
      <c r="B348" s="12"/>
      <c r="C348" s="61"/>
      <c r="D348" s="64"/>
      <c r="E348" s="65" t="s">
        <v>1192</v>
      </c>
      <c r="F348" s="66"/>
      <c r="G348" s="62"/>
      <c r="H348" s="12"/>
      <c r="I348" s="9"/>
      <c r="J348" s="9"/>
    </row>
    <row r="349" spans="1:10" x14ac:dyDescent="0.2">
      <c r="A349" s="9"/>
      <c r="B349" s="12"/>
      <c r="C349" s="61"/>
      <c r="D349" s="67" t="s">
        <v>3</v>
      </c>
      <c r="E349" s="12">
        <f>340-162</f>
        <v>178</v>
      </c>
      <c r="F349" s="68">
        <f>E349/$E$357</f>
        <v>0.51744186046511631</v>
      </c>
      <c r="G349" s="62"/>
      <c r="H349" s="12"/>
      <c r="I349" s="9"/>
      <c r="J349" s="9"/>
    </row>
    <row r="350" spans="1:10" x14ac:dyDescent="0.2">
      <c r="A350" s="9"/>
      <c r="B350" s="12"/>
      <c r="C350" s="61"/>
      <c r="D350" s="67" t="s">
        <v>6</v>
      </c>
      <c r="E350" s="12">
        <f>150-52</f>
        <v>98</v>
      </c>
      <c r="F350" s="68">
        <f t="shared" ref="F350:F356" si="0">E350/$E$357</f>
        <v>0.28488372093023256</v>
      </c>
      <c r="G350" s="62"/>
      <c r="H350" s="12"/>
      <c r="I350" s="9"/>
      <c r="J350" s="9"/>
    </row>
    <row r="351" spans="1:10" x14ac:dyDescent="0.2">
      <c r="A351" s="9"/>
      <c r="B351" s="12"/>
      <c r="C351" s="61"/>
      <c r="D351" s="67" t="s">
        <v>5</v>
      </c>
      <c r="E351" s="12">
        <v>20</v>
      </c>
      <c r="F351" s="68">
        <f t="shared" si="0"/>
        <v>5.8139534883720929E-2</v>
      </c>
      <c r="G351" s="62"/>
      <c r="H351" s="12"/>
      <c r="I351" s="9"/>
      <c r="J351" s="9"/>
    </row>
    <row r="352" spans="1:10" x14ac:dyDescent="0.2">
      <c r="A352" s="9"/>
      <c r="B352" s="12"/>
      <c r="C352" s="61"/>
      <c r="D352" s="67" t="s">
        <v>1190</v>
      </c>
      <c r="E352" s="12">
        <v>15</v>
      </c>
      <c r="F352" s="68">
        <f t="shared" si="0"/>
        <v>4.3604651162790699E-2</v>
      </c>
      <c r="G352" s="62"/>
      <c r="H352" s="12"/>
      <c r="I352" s="9"/>
      <c r="J352" s="9"/>
    </row>
    <row r="353" spans="1:10" x14ac:dyDescent="0.2">
      <c r="A353" s="9"/>
      <c r="B353" s="12"/>
      <c r="C353" s="61"/>
      <c r="D353" s="67" t="s">
        <v>16</v>
      </c>
      <c r="E353" s="12">
        <v>6</v>
      </c>
      <c r="F353" s="68">
        <f t="shared" si="0"/>
        <v>1.7441860465116279E-2</v>
      </c>
      <c r="G353" s="62"/>
      <c r="H353" s="12"/>
      <c r="I353" s="9"/>
      <c r="J353" s="9"/>
    </row>
    <row r="354" spans="1:10" x14ac:dyDescent="0.2">
      <c r="A354" s="9"/>
      <c r="B354" s="12"/>
      <c r="C354" s="61"/>
      <c r="D354" s="67" t="s">
        <v>234</v>
      </c>
      <c r="E354" s="12">
        <v>8</v>
      </c>
      <c r="F354" s="68">
        <f t="shared" si="0"/>
        <v>2.3255813953488372E-2</v>
      </c>
      <c r="G354" s="62"/>
      <c r="H354" s="12"/>
      <c r="I354" s="9"/>
      <c r="J354" s="9"/>
    </row>
    <row r="355" spans="1:10" x14ac:dyDescent="0.2">
      <c r="A355" s="9"/>
      <c r="B355" s="12"/>
      <c r="C355" s="61"/>
      <c r="D355" s="67" t="s">
        <v>1191</v>
      </c>
      <c r="E355" s="12">
        <v>6</v>
      </c>
      <c r="F355" s="68">
        <f t="shared" si="0"/>
        <v>1.7441860465116279E-2</v>
      </c>
      <c r="G355" s="62"/>
      <c r="H355" s="12"/>
      <c r="I355" s="9"/>
      <c r="J355" s="9"/>
    </row>
    <row r="356" spans="1:10" x14ac:dyDescent="0.2">
      <c r="A356" s="9"/>
      <c r="B356" s="12"/>
      <c r="C356" s="61"/>
      <c r="D356" s="67" t="s">
        <v>915</v>
      </c>
      <c r="E356" s="12">
        <v>13</v>
      </c>
      <c r="F356" s="68">
        <f t="shared" si="0"/>
        <v>3.7790697674418602E-2</v>
      </c>
      <c r="G356" s="62"/>
      <c r="H356" s="12"/>
      <c r="I356" s="9"/>
      <c r="J356" s="9"/>
    </row>
    <row r="357" spans="1:10" ht="16" thickBot="1" x14ac:dyDescent="0.25">
      <c r="A357" s="9"/>
      <c r="B357" s="12"/>
      <c r="C357" s="61"/>
      <c r="D357" s="69"/>
      <c r="E357" s="70">
        <f>SUM(E349:E356)</f>
        <v>344</v>
      </c>
      <c r="F357" s="71">
        <f>SUM(F349:F356)</f>
        <v>1.0000000000000002</v>
      </c>
      <c r="G357" s="62"/>
      <c r="H357" s="12"/>
      <c r="I357" s="9"/>
      <c r="J357" s="9"/>
    </row>
    <row r="358" spans="1:10" x14ac:dyDescent="0.2">
      <c r="A358" s="9"/>
      <c r="B358" s="12"/>
      <c r="C358" s="9"/>
      <c r="D358" s="63"/>
      <c r="E358" s="63"/>
      <c r="F358" s="63"/>
      <c r="G358" s="12"/>
      <c r="H358" s="12"/>
      <c r="I358" s="9"/>
      <c r="J358" s="9"/>
    </row>
    <row r="359" spans="1:10" x14ac:dyDescent="0.2">
      <c r="A359" s="9"/>
      <c r="B359" s="12"/>
      <c r="C359" s="9"/>
      <c r="D359" s="12"/>
      <c r="E359" s="12"/>
      <c r="F359" s="12"/>
      <c r="G359" s="12"/>
      <c r="H359" s="12"/>
      <c r="I359" s="9"/>
      <c r="J359" s="9"/>
    </row>
    <row r="360" spans="1:10" x14ac:dyDescent="0.2">
      <c r="A360" s="9"/>
      <c r="B360" s="12"/>
      <c r="C360" s="9"/>
      <c r="D360" s="12"/>
      <c r="E360" s="12"/>
      <c r="F360" s="12"/>
      <c r="G360" s="12"/>
      <c r="H360" s="12"/>
      <c r="I360" s="9"/>
      <c r="J360" s="9"/>
    </row>
    <row r="361" spans="1:10" x14ac:dyDescent="0.2">
      <c r="A361" s="9"/>
      <c r="B361" s="12"/>
      <c r="C361" s="9"/>
      <c r="D361" s="12"/>
      <c r="E361" s="12"/>
      <c r="F361" s="12"/>
      <c r="G361" s="12"/>
      <c r="H361" s="12"/>
      <c r="I361" s="9"/>
      <c r="J361" s="9"/>
    </row>
    <row r="362" spans="1:10" x14ac:dyDescent="0.2">
      <c r="A362" s="9"/>
      <c r="B362" s="12"/>
      <c r="C362" s="9"/>
      <c r="D362" s="12"/>
      <c r="E362" s="12"/>
      <c r="F362" s="12"/>
      <c r="G362" s="12"/>
      <c r="H362" s="12"/>
      <c r="I362" s="9"/>
      <c r="J362" s="9"/>
    </row>
    <row r="363" spans="1:10" x14ac:dyDescent="0.2">
      <c r="A363" s="9"/>
      <c r="B363" s="12"/>
      <c r="C363" s="9"/>
      <c r="D363" s="12"/>
      <c r="E363" s="12"/>
      <c r="F363" s="12"/>
      <c r="G363" s="12"/>
      <c r="H363" s="12"/>
      <c r="I363" s="9"/>
      <c r="J363" s="9"/>
    </row>
    <row r="364" spans="1:10" x14ac:dyDescent="0.2">
      <c r="A364" s="9"/>
      <c r="B364" s="12"/>
      <c r="C364" s="9"/>
      <c r="D364" s="12"/>
      <c r="E364" s="12"/>
      <c r="F364" s="12"/>
      <c r="G364" s="12"/>
      <c r="H364" s="12"/>
      <c r="I364" s="9"/>
      <c r="J364" s="9"/>
    </row>
    <row r="365" spans="1:10" x14ac:dyDescent="0.2">
      <c r="A365" s="9"/>
      <c r="B365" s="12"/>
      <c r="C365" s="9"/>
      <c r="D365" s="12"/>
      <c r="E365" s="12"/>
      <c r="F365" s="12"/>
      <c r="G365" s="12"/>
      <c r="H365" s="12"/>
      <c r="I365" s="9"/>
      <c r="J365" s="9"/>
    </row>
    <row r="366" spans="1:10" x14ac:dyDescent="0.2">
      <c r="A366" s="9"/>
      <c r="B366" s="12"/>
      <c r="C366" s="9"/>
      <c r="D366" s="12"/>
      <c r="E366" s="12"/>
      <c r="F366" s="12"/>
      <c r="G366" s="12"/>
      <c r="H366" s="12"/>
      <c r="I366" s="9"/>
      <c r="J366" s="9"/>
    </row>
    <row r="367" spans="1:10" x14ac:dyDescent="0.2">
      <c r="A367" s="9"/>
      <c r="B367" s="12"/>
      <c r="C367" s="9"/>
      <c r="D367" s="12"/>
      <c r="E367" s="12"/>
      <c r="F367" s="12"/>
      <c r="G367" s="12"/>
      <c r="H367" s="12"/>
      <c r="I367" s="9"/>
      <c r="J367" s="9"/>
    </row>
    <row r="368" spans="1:10" x14ac:dyDescent="0.2">
      <c r="A368" s="9"/>
      <c r="B368" s="12"/>
      <c r="C368" s="9"/>
      <c r="D368" s="12"/>
      <c r="E368" s="12"/>
      <c r="F368" s="12"/>
      <c r="G368" s="12"/>
      <c r="H368" s="12"/>
      <c r="I368" s="9"/>
      <c r="J368" s="9"/>
    </row>
    <row r="369" spans="1:10" x14ac:dyDescent="0.2">
      <c r="A369" s="9"/>
      <c r="B369" s="12"/>
      <c r="C369" s="9"/>
      <c r="D369" s="12"/>
      <c r="E369" s="12"/>
      <c r="F369" s="12"/>
      <c r="G369" s="12"/>
      <c r="H369" s="12"/>
      <c r="I369" s="9"/>
      <c r="J369" s="9"/>
    </row>
    <row r="370" spans="1:10" x14ac:dyDescent="0.2">
      <c r="A370" s="9"/>
      <c r="B370" s="12"/>
      <c r="C370" s="9"/>
      <c r="D370" s="12"/>
      <c r="E370" s="12"/>
      <c r="F370" s="12"/>
      <c r="G370" s="12"/>
      <c r="H370" s="12"/>
      <c r="I370" s="9"/>
      <c r="J370" s="9"/>
    </row>
    <row r="371" spans="1:10" x14ac:dyDescent="0.2">
      <c r="A371" s="9"/>
      <c r="B371" s="12"/>
      <c r="C371" s="9"/>
      <c r="D371" s="12"/>
      <c r="E371" s="12"/>
      <c r="F371" s="12"/>
      <c r="G371" s="12"/>
      <c r="H371" s="12"/>
      <c r="I371" s="9"/>
      <c r="J371" s="9"/>
    </row>
    <row r="372" spans="1:10" x14ac:dyDescent="0.2">
      <c r="A372" s="9"/>
      <c r="B372" s="12"/>
      <c r="C372" s="9"/>
      <c r="D372" s="12"/>
      <c r="E372" s="12"/>
      <c r="F372" s="12"/>
      <c r="G372" s="12"/>
      <c r="H372" s="12"/>
      <c r="I372" s="9"/>
      <c r="J372" s="9"/>
    </row>
    <row r="373" spans="1:10" x14ac:dyDescent="0.2">
      <c r="A373" s="9"/>
      <c r="B373" s="12"/>
      <c r="C373" s="9"/>
      <c r="D373" s="12"/>
      <c r="E373" s="12"/>
      <c r="F373" s="12"/>
      <c r="G373" s="12"/>
      <c r="H373" s="12"/>
      <c r="I373" s="9"/>
      <c r="J373" s="9"/>
    </row>
    <row r="374" spans="1:10" x14ac:dyDescent="0.2">
      <c r="A374" s="9"/>
      <c r="B374" s="12"/>
      <c r="C374" s="9"/>
      <c r="D374" s="12"/>
      <c r="E374" s="12"/>
      <c r="F374" s="12"/>
      <c r="G374" s="12"/>
      <c r="H374" s="12"/>
      <c r="I374" s="9"/>
      <c r="J374" s="9"/>
    </row>
    <row r="375" spans="1:10" x14ac:dyDescent="0.2">
      <c r="A375" s="9"/>
      <c r="B375" s="12"/>
      <c r="C375" s="9"/>
      <c r="D375" s="12"/>
      <c r="E375" s="12"/>
      <c r="F375" s="12"/>
      <c r="G375" s="12"/>
      <c r="H375" s="12"/>
      <c r="I375" s="9"/>
      <c r="J375" s="9"/>
    </row>
    <row r="376" spans="1:10" x14ac:dyDescent="0.2">
      <c r="A376" s="9"/>
      <c r="B376" s="12"/>
      <c r="C376" s="9"/>
      <c r="D376" s="12"/>
      <c r="E376" s="12"/>
      <c r="F376" s="12"/>
      <c r="G376" s="12"/>
      <c r="H376" s="12"/>
      <c r="I376" s="9"/>
      <c r="J376" s="9"/>
    </row>
    <row r="377" spans="1:10" x14ac:dyDescent="0.2">
      <c r="A377" s="9"/>
      <c r="B377" s="12"/>
      <c r="C377" s="9"/>
      <c r="D377" s="12"/>
      <c r="E377" s="12"/>
      <c r="F377" s="12"/>
      <c r="G377" s="12"/>
      <c r="H377" s="12"/>
      <c r="I377" s="9"/>
      <c r="J377" s="9"/>
    </row>
    <row r="378" spans="1:10" x14ac:dyDescent="0.2">
      <c r="A378" s="9"/>
      <c r="B378" s="12"/>
      <c r="C378" s="9"/>
      <c r="D378" s="12"/>
      <c r="E378" s="12"/>
      <c r="F378" s="12"/>
      <c r="G378" s="12"/>
      <c r="H378" s="12"/>
      <c r="I378" s="9"/>
      <c r="J378" s="9"/>
    </row>
    <row r="379" spans="1:10" x14ac:dyDescent="0.2">
      <c r="A379" s="9"/>
      <c r="B379" s="12"/>
      <c r="C379" s="9"/>
      <c r="D379" s="12"/>
      <c r="E379" s="12"/>
      <c r="F379" s="12"/>
      <c r="G379" s="12"/>
      <c r="H379" s="12"/>
      <c r="I379" s="9"/>
      <c r="J379" s="9"/>
    </row>
    <row r="380" spans="1:10" x14ac:dyDescent="0.2">
      <c r="A380" s="9"/>
      <c r="B380" s="12"/>
      <c r="C380" s="9"/>
      <c r="D380" s="12"/>
      <c r="E380" s="12"/>
      <c r="F380" s="12"/>
      <c r="G380" s="12"/>
      <c r="H380" s="12"/>
      <c r="I380" s="9"/>
      <c r="J380" s="9"/>
    </row>
    <row r="381" spans="1:10" x14ac:dyDescent="0.2">
      <c r="A381" s="9"/>
      <c r="B381" s="12"/>
      <c r="C381" s="9"/>
      <c r="D381" s="12"/>
      <c r="E381" s="12"/>
      <c r="F381" s="12"/>
      <c r="G381" s="12"/>
      <c r="H381" s="12"/>
      <c r="I381" s="9"/>
      <c r="J381" s="9"/>
    </row>
    <row r="382" spans="1:10" x14ac:dyDescent="0.2">
      <c r="A382" s="9"/>
      <c r="B382" s="12"/>
      <c r="C382" s="9"/>
      <c r="D382" s="12"/>
      <c r="E382" s="12"/>
      <c r="F382" s="12"/>
      <c r="G382" s="12"/>
      <c r="H382" s="12"/>
      <c r="I382" s="9"/>
      <c r="J382" s="9"/>
    </row>
    <row r="383" spans="1:10" x14ac:dyDescent="0.2">
      <c r="A383" s="9"/>
      <c r="B383" s="12"/>
      <c r="C383" s="9"/>
      <c r="D383" s="12"/>
      <c r="E383" s="12"/>
      <c r="F383" s="12"/>
      <c r="G383" s="12"/>
      <c r="H383" s="12"/>
      <c r="I383" s="9"/>
      <c r="J383" s="9"/>
    </row>
    <row r="384" spans="1:10" x14ac:dyDescent="0.2">
      <c r="A384" s="9"/>
      <c r="B384" s="12"/>
      <c r="C384" s="9"/>
      <c r="D384" s="12"/>
      <c r="E384" s="12"/>
      <c r="F384" s="12"/>
      <c r="G384" s="12"/>
      <c r="H384" s="12"/>
      <c r="I384" s="9"/>
      <c r="J384" s="9"/>
    </row>
    <row r="385" spans="1:10" x14ac:dyDescent="0.2">
      <c r="A385" s="9"/>
      <c r="B385" s="12"/>
      <c r="C385" s="9"/>
      <c r="D385" s="12"/>
      <c r="E385" s="12"/>
      <c r="F385" s="12"/>
      <c r="G385" s="12"/>
      <c r="H385" s="12"/>
      <c r="I385" s="9"/>
      <c r="J385" s="9"/>
    </row>
    <row r="386" spans="1:10" x14ac:dyDescent="0.2">
      <c r="A386" s="9"/>
      <c r="B386" s="12"/>
      <c r="C386" s="9"/>
      <c r="D386" s="12"/>
      <c r="E386" s="12"/>
      <c r="F386" s="12"/>
      <c r="G386" s="12"/>
      <c r="H386" s="12"/>
      <c r="I386" s="9"/>
      <c r="J386" s="9"/>
    </row>
    <row r="387" spans="1:10" x14ac:dyDescent="0.2">
      <c r="A387" s="9"/>
      <c r="B387" s="12"/>
      <c r="C387" s="9"/>
      <c r="D387" s="12"/>
      <c r="E387" s="12"/>
      <c r="F387" s="12"/>
      <c r="G387" s="12"/>
      <c r="H387" s="12"/>
      <c r="I387" s="9"/>
      <c r="J387" s="9"/>
    </row>
    <row r="388" spans="1:10" x14ac:dyDescent="0.2">
      <c r="A388" s="9"/>
      <c r="B388" s="12"/>
      <c r="C388" s="9"/>
      <c r="D388" s="12"/>
      <c r="E388" s="12"/>
      <c r="F388" s="12"/>
      <c r="G388" s="12"/>
      <c r="H388" s="12"/>
      <c r="I388" s="9"/>
      <c r="J388" s="9"/>
    </row>
    <row r="389" spans="1:10" x14ac:dyDescent="0.2">
      <c r="A389" s="9"/>
      <c r="B389" s="12"/>
      <c r="C389" s="9"/>
      <c r="D389" s="12"/>
      <c r="E389" s="12"/>
      <c r="F389" s="12"/>
      <c r="G389" s="12"/>
      <c r="H389" s="12"/>
      <c r="I389" s="9"/>
      <c r="J389" s="9"/>
    </row>
    <row r="390" spans="1:10" x14ac:dyDescent="0.2">
      <c r="A390" s="9"/>
      <c r="B390" s="12"/>
      <c r="C390" s="9"/>
      <c r="D390" s="12"/>
      <c r="E390" s="12"/>
      <c r="F390" s="12"/>
      <c r="G390" s="12"/>
      <c r="H390" s="12"/>
      <c r="I390" s="9"/>
      <c r="J390" s="9"/>
    </row>
    <row r="391" spans="1:10" x14ac:dyDescent="0.2">
      <c r="A391" s="9"/>
      <c r="B391" s="12"/>
      <c r="C391" s="9"/>
      <c r="D391" s="12"/>
      <c r="E391" s="12"/>
      <c r="F391" s="12"/>
      <c r="G391" s="12"/>
      <c r="H391" s="12"/>
      <c r="I391" s="9"/>
      <c r="J391" s="9"/>
    </row>
    <row r="392" spans="1:10" x14ac:dyDescent="0.2">
      <c r="A392" s="9"/>
      <c r="B392" s="12"/>
      <c r="C392" s="9"/>
      <c r="D392" s="12"/>
      <c r="E392" s="12"/>
      <c r="F392" s="12"/>
      <c r="G392" s="12"/>
      <c r="H392" s="12"/>
      <c r="I392" s="9"/>
      <c r="J392" s="9"/>
    </row>
    <row r="393" spans="1:10" x14ac:dyDescent="0.2">
      <c r="A393" s="9"/>
      <c r="B393" s="12"/>
      <c r="C393" s="9"/>
      <c r="D393" s="12"/>
      <c r="E393" s="12"/>
      <c r="F393" s="12"/>
      <c r="G393" s="12"/>
      <c r="H393" s="12"/>
      <c r="I393" s="9"/>
      <c r="J393" s="9"/>
    </row>
    <row r="394" spans="1:10" x14ac:dyDescent="0.2">
      <c r="A394" s="9"/>
      <c r="B394" s="12"/>
      <c r="C394" s="9"/>
      <c r="D394" s="12"/>
      <c r="E394" s="12"/>
      <c r="F394" s="12"/>
      <c r="G394" s="12"/>
      <c r="H394" s="12"/>
      <c r="I394" s="9"/>
      <c r="J394" s="9"/>
    </row>
    <row r="395" spans="1:10" x14ac:dyDescent="0.2">
      <c r="A395" s="9"/>
      <c r="B395" s="12"/>
      <c r="C395" s="9"/>
      <c r="D395" s="12"/>
      <c r="E395" s="12"/>
      <c r="F395" s="12"/>
      <c r="G395" s="12"/>
      <c r="H395" s="12"/>
      <c r="I395" s="9"/>
      <c r="J395" s="9"/>
    </row>
    <row r="396" spans="1:10" x14ac:dyDescent="0.2">
      <c r="A396" s="9"/>
      <c r="B396" s="12"/>
      <c r="C396" s="9"/>
      <c r="D396" s="12"/>
      <c r="E396" s="12"/>
      <c r="F396" s="12"/>
      <c r="G396" s="12"/>
      <c r="H396" s="12"/>
      <c r="I396" s="9"/>
      <c r="J396" s="9"/>
    </row>
    <row r="397" spans="1:10" x14ac:dyDescent="0.2">
      <c r="A397" s="9"/>
      <c r="B397" s="12"/>
      <c r="C397" s="9"/>
      <c r="D397" s="12"/>
      <c r="E397" s="12"/>
      <c r="F397" s="12"/>
      <c r="G397" s="12"/>
      <c r="H397" s="12"/>
      <c r="I397" s="9"/>
      <c r="J397" s="9"/>
    </row>
    <row r="398" spans="1:10" x14ac:dyDescent="0.2">
      <c r="A398" s="9"/>
      <c r="B398" s="12"/>
      <c r="C398" s="9"/>
      <c r="D398" s="12"/>
      <c r="E398" s="12"/>
      <c r="F398" s="12"/>
      <c r="G398" s="12"/>
      <c r="H398" s="12"/>
      <c r="I398" s="9"/>
      <c r="J398" s="9"/>
    </row>
    <row r="399" spans="1:10" x14ac:dyDescent="0.2">
      <c r="A399" s="9"/>
      <c r="B399" s="12"/>
      <c r="C399" s="9"/>
      <c r="D399" s="12"/>
      <c r="E399" s="12"/>
      <c r="F399" s="12"/>
      <c r="G399" s="12"/>
      <c r="H399" s="12"/>
      <c r="I399" s="9"/>
      <c r="J399" s="9"/>
    </row>
    <row r="400" spans="1:10" x14ac:dyDescent="0.2">
      <c r="A400" s="9"/>
      <c r="B400" s="12"/>
      <c r="C400" s="9"/>
      <c r="D400" s="12"/>
      <c r="E400" s="12"/>
      <c r="F400" s="12"/>
      <c r="G400" s="12"/>
      <c r="H400" s="12"/>
      <c r="I400" s="9"/>
      <c r="J400" s="9"/>
    </row>
    <row r="401" spans="1:10" x14ac:dyDescent="0.2">
      <c r="A401" s="9"/>
      <c r="B401" s="12"/>
      <c r="C401" s="9"/>
      <c r="D401" s="12"/>
      <c r="E401" s="12"/>
      <c r="F401" s="12"/>
      <c r="G401" s="12"/>
      <c r="H401" s="12"/>
      <c r="I401" s="9"/>
      <c r="J401" s="9"/>
    </row>
    <row r="402" spans="1:10" x14ac:dyDescent="0.2">
      <c r="A402" s="9"/>
      <c r="B402" s="12"/>
      <c r="C402" s="9"/>
      <c r="D402" s="12"/>
      <c r="E402" s="12"/>
      <c r="F402" s="12"/>
      <c r="G402" s="12"/>
      <c r="H402" s="12"/>
      <c r="I402" s="9"/>
      <c r="J402" s="9"/>
    </row>
    <row r="403" spans="1:10" x14ac:dyDescent="0.2">
      <c r="A403" s="9"/>
      <c r="B403" s="12"/>
      <c r="C403" s="9"/>
      <c r="D403" s="12"/>
      <c r="E403" s="12"/>
      <c r="F403" s="12"/>
      <c r="G403" s="12"/>
      <c r="H403" s="12"/>
      <c r="I403" s="9"/>
      <c r="J403" s="9"/>
    </row>
    <row r="404" spans="1:10" x14ac:dyDescent="0.2">
      <c r="A404" s="9"/>
      <c r="B404" s="12"/>
      <c r="C404" s="9"/>
      <c r="D404" s="12"/>
      <c r="E404" s="12"/>
      <c r="F404" s="12"/>
      <c r="G404" s="12"/>
      <c r="H404" s="12"/>
      <c r="I404" s="9"/>
      <c r="J404" s="9"/>
    </row>
    <row r="405" spans="1:10" x14ac:dyDescent="0.2">
      <c r="A405" s="9"/>
      <c r="B405" s="12"/>
      <c r="C405" s="9"/>
      <c r="D405" s="12"/>
      <c r="E405" s="12"/>
      <c r="F405" s="12"/>
      <c r="G405" s="12"/>
      <c r="H405" s="12"/>
      <c r="I405" s="9"/>
      <c r="J405" s="9"/>
    </row>
    <row r="406" spans="1:10" x14ac:dyDescent="0.2">
      <c r="A406" s="9"/>
      <c r="B406" s="12"/>
      <c r="C406" s="9"/>
      <c r="D406" s="12"/>
      <c r="E406" s="12"/>
      <c r="F406" s="12"/>
      <c r="G406" s="12"/>
      <c r="H406" s="12"/>
      <c r="I406" s="9"/>
      <c r="J406" s="9"/>
    </row>
    <row r="407" spans="1:10" x14ac:dyDescent="0.2">
      <c r="A407" s="9"/>
      <c r="B407" s="12"/>
      <c r="C407" s="9"/>
      <c r="D407" s="12"/>
      <c r="E407" s="12"/>
      <c r="F407" s="12"/>
      <c r="G407" s="12"/>
      <c r="H407" s="12"/>
      <c r="I407" s="9"/>
      <c r="J407" s="9"/>
    </row>
    <row r="408" spans="1:10" x14ac:dyDescent="0.2">
      <c r="A408" s="9"/>
      <c r="B408" s="12"/>
      <c r="C408" s="9"/>
      <c r="D408" s="12"/>
      <c r="E408" s="12"/>
      <c r="F408" s="12"/>
      <c r="G408" s="12"/>
      <c r="H408" s="12"/>
      <c r="I408" s="9"/>
      <c r="J408" s="9"/>
    </row>
    <row r="409" spans="1:10" x14ac:dyDescent="0.2">
      <c r="A409" s="9"/>
      <c r="B409" s="12"/>
      <c r="C409" s="9"/>
      <c r="D409" s="12"/>
      <c r="E409" s="12"/>
      <c r="F409" s="12"/>
      <c r="G409" s="12"/>
      <c r="H409" s="12"/>
      <c r="I409" s="9"/>
      <c r="J409" s="9"/>
    </row>
    <row r="410" spans="1:10" x14ac:dyDescent="0.2">
      <c r="A410" s="9"/>
      <c r="B410" s="12"/>
      <c r="C410" s="9"/>
      <c r="D410" s="12"/>
      <c r="E410" s="12"/>
      <c r="F410" s="12"/>
      <c r="G410" s="12"/>
      <c r="H410" s="12"/>
      <c r="I410" s="9"/>
      <c r="J410" s="9"/>
    </row>
    <row r="411" spans="1:10" x14ac:dyDescent="0.2">
      <c r="A411" s="9"/>
      <c r="B411" s="12"/>
      <c r="C411" s="9"/>
      <c r="D411" s="12"/>
      <c r="E411" s="12"/>
      <c r="F411" s="12"/>
      <c r="G411" s="12"/>
      <c r="H411" s="12"/>
      <c r="I411" s="9"/>
      <c r="J411" s="9"/>
    </row>
    <row r="412" spans="1:10" x14ac:dyDescent="0.2">
      <c r="A412" s="9"/>
      <c r="B412" s="12"/>
      <c r="C412" s="9"/>
      <c r="D412" s="12"/>
      <c r="E412" s="12"/>
      <c r="F412" s="12"/>
      <c r="G412" s="12"/>
      <c r="H412" s="12"/>
      <c r="I412" s="9"/>
      <c r="J412" s="9"/>
    </row>
    <row r="413" spans="1:10" x14ac:dyDescent="0.2">
      <c r="A413" s="9"/>
      <c r="B413" s="12"/>
      <c r="C413" s="9"/>
      <c r="D413" s="12"/>
      <c r="E413" s="12"/>
      <c r="F413" s="12"/>
      <c r="G413" s="12"/>
      <c r="H413" s="12"/>
      <c r="I413" s="9"/>
      <c r="J413" s="9"/>
    </row>
    <row r="414" spans="1:10" x14ac:dyDescent="0.2">
      <c r="A414" s="9"/>
      <c r="B414" s="12"/>
      <c r="C414" s="9"/>
      <c r="D414" s="12"/>
      <c r="E414" s="12"/>
      <c r="F414" s="12"/>
      <c r="G414" s="12"/>
      <c r="H414" s="12"/>
      <c r="I414" s="9"/>
      <c r="J414" s="9"/>
    </row>
    <row r="415" spans="1:10" x14ac:dyDescent="0.2">
      <c r="A415" s="9"/>
      <c r="B415" s="12"/>
      <c r="C415" s="9"/>
      <c r="D415" s="12"/>
      <c r="E415" s="12"/>
      <c r="F415" s="12"/>
      <c r="G415" s="12"/>
      <c r="H415" s="12"/>
      <c r="I415" s="9"/>
      <c r="J415" s="9"/>
    </row>
    <row r="416" spans="1:10" x14ac:dyDescent="0.2">
      <c r="A416" s="9"/>
      <c r="B416" s="12"/>
      <c r="C416" s="9"/>
      <c r="D416" s="12"/>
      <c r="E416" s="12"/>
      <c r="F416" s="12"/>
      <c r="G416" s="12"/>
      <c r="H416" s="12"/>
      <c r="I416" s="9"/>
      <c r="J416" s="9"/>
    </row>
    <row r="417" spans="1:10" x14ac:dyDescent="0.2">
      <c r="A417" s="9"/>
      <c r="B417" s="12"/>
      <c r="C417" s="9"/>
      <c r="D417" s="12"/>
      <c r="E417" s="12"/>
      <c r="F417" s="12"/>
      <c r="G417" s="12"/>
      <c r="H417" s="12"/>
      <c r="I417" s="9"/>
      <c r="J417" s="9"/>
    </row>
    <row r="418" spans="1:10" x14ac:dyDescent="0.2">
      <c r="A418" s="9"/>
      <c r="B418" s="12"/>
      <c r="C418" s="9"/>
      <c r="D418" s="12"/>
      <c r="E418" s="12"/>
      <c r="F418" s="12"/>
      <c r="G418" s="12"/>
      <c r="H418" s="12"/>
      <c r="I418" s="9"/>
      <c r="J418" s="9"/>
    </row>
    <row r="419" spans="1:10" x14ac:dyDescent="0.2">
      <c r="A419" s="9"/>
      <c r="B419" s="12"/>
      <c r="C419" s="9"/>
      <c r="D419" s="12"/>
      <c r="E419" s="12"/>
      <c r="F419" s="12"/>
      <c r="G419" s="12"/>
      <c r="H419" s="12"/>
      <c r="I419" s="9"/>
      <c r="J419" s="9"/>
    </row>
    <row r="420" spans="1:10" x14ac:dyDescent="0.2">
      <c r="A420" s="9"/>
      <c r="B420" s="12"/>
      <c r="C420" s="9"/>
      <c r="D420" s="12"/>
      <c r="E420" s="12"/>
      <c r="F420" s="12"/>
      <c r="G420" s="12"/>
      <c r="H420" s="12"/>
      <c r="I420" s="9"/>
      <c r="J420" s="9"/>
    </row>
    <row r="421" spans="1:10" x14ac:dyDescent="0.2">
      <c r="A421" s="9"/>
      <c r="B421" s="12"/>
      <c r="C421" s="9"/>
      <c r="D421" s="12"/>
      <c r="E421" s="12"/>
      <c r="F421" s="12"/>
      <c r="G421" s="12"/>
      <c r="H421" s="12"/>
      <c r="I421" s="9"/>
      <c r="J421" s="9"/>
    </row>
    <row r="422" spans="1:10" x14ac:dyDescent="0.2">
      <c r="A422" s="9"/>
      <c r="B422" s="12"/>
      <c r="C422" s="9"/>
      <c r="D422" s="12"/>
      <c r="E422" s="12"/>
      <c r="F422" s="12"/>
      <c r="G422" s="12"/>
      <c r="H422" s="12"/>
      <c r="I422" s="9"/>
      <c r="J422" s="9"/>
    </row>
    <row r="423" spans="1:10" x14ac:dyDescent="0.2">
      <c r="A423" s="9"/>
      <c r="B423" s="12"/>
      <c r="C423" s="9"/>
      <c r="D423" s="12"/>
      <c r="E423" s="12"/>
      <c r="F423" s="12"/>
      <c r="G423" s="12"/>
      <c r="H423" s="12"/>
      <c r="I423" s="9"/>
      <c r="J423" s="9"/>
    </row>
    <row r="424" spans="1:10" x14ac:dyDescent="0.2">
      <c r="A424" s="9"/>
      <c r="B424" s="12"/>
      <c r="C424" s="9"/>
      <c r="D424" s="12"/>
      <c r="E424" s="12"/>
      <c r="F424" s="12"/>
      <c r="G424" s="12"/>
      <c r="H424" s="12"/>
      <c r="I424" s="9"/>
      <c r="J424" s="9"/>
    </row>
    <row r="425" spans="1:10" x14ac:dyDescent="0.2">
      <c r="A425" s="9"/>
      <c r="B425" s="12"/>
      <c r="C425" s="9"/>
      <c r="D425" s="12"/>
      <c r="E425" s="12"/>
      <c r="F425" s="12"/>
      <c r="G425" s="12"/>
      <c r="H425" s="12"/>
      <c r="I425" s="9"/>
      <c r="J425" s="9"/>
    </row>
    <row r="426" spans="1:10" x14ac:dyDescent="0.2">
      <c r="A426" s="9"/>
      <c r="B426" s="12"/>
      <c r="C426" s="9"/>
      <c r="D426" s="12"/>
      <c r="E426" s="12"/>
      <c r="F426" s="12"/>
      <c r="G426" s="12"/>
      <c r="H426" s="12"/>
      <c r="I426" s="9"/>
      <c r="J426" s="9"/>
    </row>
    <row r="427" spans="1:10" x14ac:dyDescent="0.2">
      <c r="A427" s="9"/>
      <c r="B427" s="12"/>
      <c r="C427" s="9"/>
      <c r="D427" s="12"/>
      <c r="E427" s="12"/>
      <c r="F427" s="12"/>
      <c r="G427" s="12"/>
      <c r="H427" s="12"/>
      <c r="I427" s="9"/>
      <c r="J427" s="9"/>
    </row>
    <row r="428" spans="1:10" x14ac:dyDescent="0.2">
      <c r="A428" s="9"/>
      <c r="B428" s="12"/>
      <c r="C428" s="9"/>
      <c r="D428" s="12"/>
      <c r="E428" s="12"/>
      <c r="F428" s="12"/>
      <c r="G428" s="12"/>
      <c r="H428" s="12"/>
      <c r="I428" s="9"/>
      <c r="J428" s="9"/>
    </row>
    <row r="429" spans="1:10" x14ac:dyDescent="0.2">
      <c r="A429" s="9"/>
      <c r="B429" s="12"/>
      <c r="C429" s="9"/>
      <c r="D429" s="12"/>
      <c r="E429" s="12"/>
      <c r="F429" s="12"/>
      <c r="G429" s="12"/>
      <c r="H429" s="12"/>
      <c r="I429" s="9"/>
      <c r="J429" s="9"/>
    </row>
    <row r="430" spans="1:10" x14ac:dyDescent="0.2">
      <c r="A430" s="9"/>
      <c r="B430" s="12"/>
      <c r="C430" s="9"/>
      <c r="D430" s="12"/>
      <c r="E430" s="12"/>
      <c r="F430" s="12"/>
      <c r="G430" s="12"/>
      <c r="H430" s="12"/>
      <c r="I430" s="9"/>
      <c r="J430" s="9"/>
    </row>
    <row r="431" spans="1:10" x14ac:dyDescent="0.2">
      <c r="A431" s="9"/>
      <c r="B431" s="12"/>
      <c r="C431" s="9"/>
      <c r="D431" s="12"/>
      <c r="E431" s="12"/>
      <c r="F431" s="12"/>
      <c r="G431" s="12"/>
      <c r="H431" s="12"/>
      <c r="I431" s="9"/>
      <c r="J431" s="9"/>
    </row>
    <row r="432" spans="1:10" x14ac:dyDescent="0.2">
      <c r="A432" s="9"/>
      <c r="B432" s="12"/>
      <c r="C432" s="9"/>
      <c r="D432" s="12"/>
      <c r="E432" s="12"/>
      <c r="F432" s="12"/>
      <c r="G432" s="12"/>
      <c r="H432" s="12"/>
      <c r="I432" s="9"/>
      <c r="J432" s="9"/>
    </row>
    <row r="433" spans="1:10" x14ac:dyDescent="0.2">
      <c r="A433" s="9"/>
      <c r="B433" s="12"/>
      <c r="C433" s="9"/>
      <c r="D433" s="12"/>
      <c r="E433" s="12"/>
      <c r="F433" s="12"/>
      <c r="G433" s="12"/>
      <c r="H433" s="12"/>
      <c r="I433" s="9"/>
      <c r="J433" s="9"/>
    </row>
    <row r="434" spans="1:10" x14ac:dyDescent="0.2">
      <c r="A434" s="9"/>
      <c r="B434" s="12"/>
      <c r="C434" s="9"/>
      <c r="D434" s="12"/>
      <c r="E434" s="12"/>
      <c r="F434" s="12"/>
      <c r="G434" s="12"/>
      <c r="H434" s="12"/>
      <c r="I434" s="9"/>
      <c r="J434" s="9"/>
    </row>
    <row r="435" spans="1:10" x14ac:dyDescent="0.2">
      <c r="A435" s="9"/>
      <c r="B435" s="12"/>
      <c r="C435" s="9"/>
      <c r="D435" s="12"/>
      <c r="E435" s="12"/>
      <c r="F435" s="12"/>
      <c r="G435" s="12"/>
      <c r="H435" s="12"/>
      <c r="I435" s="9"/>
      <c r="J435" s="9"/>
    </row>
    <row r="436" spans="1:10" x14ac:dyDescent="0.2">
      <c r="A436" s="9"/>
      <c r="B436" s="12"/>
      <c r="C436" s="9"/>
      <c r="D436" s="12"/>
      <c r="E436" s="12"/>
      <c r="F436" s="12"/>
      <c r="G436" s="12"/>
      <c r="H436" s="12"/>
      <c r="I436" s="9"/>
      <c r="J436" s="9"/>
    </row>
    <row r="437" spans="1:10" x14ac:dyDescent="0.2">
      <c r="A437" s="9"/>
      <c r="B437" s="12"/>
      <c r="C437" s="9"/>
      <c r="D437" s="12"/>
      <c r="E437" s="12"/>
      <c r="F437" s="12"/>
      <c r="G437" s="12"/>
      <c r="H437" s="12"/>
      <c r="I437" s="9"/>
      <c r="J437" s="9"/>
    </row>
    <row r="438" spans="1:10" x14ac:dyDescent="0.2">
      <c r="A438" s="9"/>
      <c r="B438" s="12"/>
      <c r="C438" s="9"/>
      <c r="D438" s="12"/>
      <c r="E438" s="12"/>
      <c r="F438" s="12"/>
      <c r="G438" s="12"/>
      <c r="H438" s="12"/>
      <c r="I438" s="9"/>
      <c r="J438" s="9"/>
    </row>
    <row r="439" spans="1:10" x14ac:dyDescent="0.2">
      <c r="A439" s="9"/>
      <c r="B439" s="12"/>
      <c r="C439" s="9"/>
      <c r="D439" s="12"/>
      <c r="E439" s="12"/>
      <c r="F439" s="12"/>
      <c r="G439" s="12"/>
      <c r="H439" s="12"/>
      <c r="I439" s="9"/>
      <c r="J439" s="9"/>
    </row>
    <row r="440" spans="1:10" x14ac:dyDescent="0.2">
      <c r="A440" s="9"/>
      <c r="B440" s="12"/>
      <c r="C440" s="9"/>
      <c r="D440" s="12"/>
      <c r="E440" s="12"/>
      <c r="F440" s="12"/>
      <c r="G440" s="12"/>
      <c r="H440" s="12"/>
      <c r="I440" s="9"/>
      <c r="J440" s="9"/>
    </row>
    <row r="441" spans="1:10" x14ac:dyDescent="0.2">
      <c r="A441" s="9"/>
      <c r="B441" s="12"/>
      <c r="C441" s="9"/>
      <c r="D441" s="12"/>
      <c r="E441" s="12"/>
      <c r="F441" s="12"/>
      <c r="G441" s="12"/>
      <c r="H441" s="12"/>
      <c r="I441" s="9"/>
      <c r="J441" s="9"/>
    </row>
    <row r="442" spans="1:10" x14ac:dyDescent="0.2">
      <c r="A442" s="9"/>
      <c r="B442" s="12"/>
      <c r="C442" s="9"/>
      <c r="D442" s="12"/>
      <c r="E442" s="12"/>
      <c r="F442" s="12"/>
      <c r="G442" s="12"/>
      <c r="H442" s="12"/>
      <c r="I442" s="9"/>
      <c r="J442" s="9"/>
    </row>
    <row r="443" spans="1:10" x14ac:dyDescent="0.2">
      <c r="A443" s="9"/>
      <c r="B443" s="12"/>
      <c r="C443" s="9"/>
      <c r="D443" s="12"/>
      <c r="E443" s="12"/>
      <c r="F443" s="12"/>
      <c r="G443" s="12"/>
      <c r="H443" s="12"/>
      <c r="I443" s="9"/>
      <c r="J443" s="9"/>
    </row>
    <row r="444" spans="1:10" x14ac:dyDescent="0.2">
      <c r="A444" s="9"/>
      <c r="B444" s="12"/>
      <c r="C444" s="9"/>
      <c r="D444" s="12"/>
      <c r="E444" s="12"/>
      <c r="F444" s="12"/>
      <c r="G444" s="12"/>
      <c r="H444" s="12"/>
      <c r="I444" s="9"/>
      <c r="J444" s="9"/>
    </row>
    <row r="445" spans="1:10" x14ac:dyDescent="0.2">
      <c r="A445" s="9"/>
      <c r="B445" s="12"/>
      <c r="C445" s="9"/>
      <c r="D445" s="12"/>
      <c r="E445" s="12"/>
      <c r="F445" s="12"/>
      <c r="G445" s="12"/>
      <c r="H445" s="12"/>
      <c r="I445" s="9"/>
      <c r="J445" s="9"/>
    </row>
    <row r="446" spans="1:10" x14ac:dyDescent="0.2">
      <c r="A446" s="9"/>
      <c r="B446" s="12"/>
      <c r="C446" s="9"/>
      <c r="D446" s="12"/>
      <c r="E446" s="12"/>
      <c r="F446" s="12"/>
      <c r="G446" s="12"/>
      <c r="H446" s="12"/>
      <c r="I446" s="9"/>
      <c r="J446" s="9"/>
    </row>
    <row r="447" spans="1:10" x14ac:dyDescent="0.2">
      <c r="A447" s="9"/>
      <c r="B447" s="12"/>
      <c r="C447" s="9"/>
      <c r="D447" s="12"/>
      <c r="E447" s="12"/>
      <c r="F447" s="12"/>
      <c r="G447" s="12"/>
      <c r="H447" s="12"/>
      <c r="I447" s="9"/>
      <c r="J447" s="9"/>
    </row>
    <row r="448" spans="1:10" x14ac:dyDescent="0.2">
      <c r="A448" s="9"/>
      <c r="B448" s="12"/>
      <c r="C448" s="9"/>
      <c r="D448" s="12"/>
      <c r="E448" s="12"/>
      <c r="F448" s="12"/>
      <c r="G448" s="12"/>
      <c r="H448" s="12"/>
      <c r="I448" s="9"/>
      <c r="J448" s="9"/>
    </row>
    <row r="449" spans="1:10" x14ac:dyDescent="0.2">
      <c r="A449" s="9"/>
      <c r="B449" s="12"/>
      <c r="C449" s="9"/>
      <c r="D449" s="12"/>
      <c r="E449" s="12"/>
      <c r="F449" s="12"/>
      <c r="G449" s="12"/>
      <c r="H449" s="12"/>
      <c r="I449" s="9"/>
      <c r="J449" s="9"/>
    </row>
    <row r="450" spans="1:10" x14ac:dyDescent="0.2">
      <c r="A450" s="9"/>
      <c r="B450" s="12"/>
      <c r="C450" s="9"/>
      <c r="D450" s="12"/>
      <c r="E450" s="12"/>
      <c r="F450" s="12"/>
      <c r="G450" s="12"/>
      <c r="H450" s="12"/>
      <c r="I450" s="9"/>
      <c r="J450" s="9"/>
    </row>
    <row r="451" spans="1:10" x14ac:dyDescent="0.2">
      <c r="A451" s="9"/>
      <c r="B451" s="12"/>
      <c r="C451" s="9"/>
      <c r="D451" s="12"/>
      <c r="E451" s="12"/>
      <c r="F451" s="12"/>
      <c r="G451" s="12"/>
      <c r="H451" s="12"/>
      <c r="I451" s="9"/>
      <c r="J451" s="9"/>
    </row>
    <row r="452" spans="1:10" x14ac:dyDescent="0.2">
      <c r="A452" s="9"/>
      <c r="B452" s="12"/>
      <c r="C452" s="9"/>
      <c r="D452" s="12"/>
      <c r="E452" s="12"/>
      <c r="F452" s="12"/>
      <c r="G452" s="12"/>
      <c r="H452" s="12"/>
      <c r="I452" s="9"/>
      <c r="J452" s="9"/>
    </row>
    <row r="453" spans="1:10" x14ac:dyDescent="0.2">
      <c r="A453" s="9"/>
      <c r="B453" s="12"/>
      <c r="C453" s="9"/>
      <c r="D453" s="12"/>
      <c r="E453" s="12"/>
      <c r="F453" s="12"/>
      <c r="G453" s="12"/>
      <c r="H453" s="12"/>
      <c r="I453" s="9"/>
      <c r="J453" s="9"/>
    </row>
    <row r="454" spans="1:10" x14ac:dyDescent="0.2">
      <c r="A454" s="9"/>
      <c r="B454" s="12"/>
      <c r="C454" s="9"/>
      <c r="D454" s="12"/>
      <c r="E454" s="12"/>
      <c r="F454" s="12"/>
      <c r="G454" s="12"/>
      <c r="H454" s="12"/>
      <c r="I454" s="9"/>
      <c r="J454" s="9"/>
    </row>
    <row r="455" spans="1:10" x14ac:dyDescent="0.2">
      <c r="A455" s="9"/>
      <c r="B455" s="12"/>
      <c r="C455" s="9"/>
      <c r="D455" s="12"/>
      <c r="E455" s="12"/>
      <c r="F455" s="12"/>
      <c r="G455" s="12"/>
      <c r="H455" s="12"/>
      <c r="I455" s="9"/>
      <c r="J455" s="9"/>
    </row>
    <row r="456" spans="1:10" x14ac:dyDescent="0.2">
      <c r="A456" s="9"/>
      <c r="B456" s="12"/>
      <c r="C456" s="9"/>
      <c r="D456" s="12"/>
      <c r="E456" s="12"/>
      <c r="F456" s="12"/>
      <c r="G456" s="12"/>
      <c r="H456" s="12"/>
      <c r="I456" s="9"/>
      <c r="J456" s="9"/>
    </row>
    <row r="457" spans="1:10" x14ac:dyDescent="0.2">
      <c r="A457" s="9"/>
      <c r="B457" s="12"/>
      <c r="C457" s="9"/>
      <c r="D457" s="12"/>
      <c r="E457" s="12"/>
      <c r="F457" s="12"/>
      <c r="G457" s="12"/>
      <c r="H457" s="12"/>
      <c r="I457" s="9"/>
      <c r="J457" s="9"/>
    </row>
    <row r="458" spans="1:10" x14ac:dyDescent="0.2">
      <c r="A458" s="9"/>
      <c r="B458" s="12"/>
      <c r="C458" s="9"/>
      <c r="D458" s="12"/>
      <c r="E458" s="12"/>
      <c r="F458" s="12"/>
      <c r="G458" s="12"/>
      <c r="H458" s="12"/>
      <c r="I458" s="9"/>
      <c r="J458" s="9"/>
    </row>
    <row r="459" spans="1:10" x14ac:dyDescent="0.2">
      <c r="A459" s="9"/>
      <c r="B459" s="12"/>
      <c r="C459" s="9"/>
      <c r="D459" s="12"/>
      <c r="E459" s="12"/>
      <c r="F459" s="12"/>
      <c r="G459" s="12"/>
      <c r="H459" s="12"/>
      <c r="I459" s="9"/>
      <c r="J459" s="9"/>
    </row>
    <row r="460" spans="1:10" x14ac:dyDescent="0.2">
      <c r="A460" s="9"/>
      <c r="B460" s="12"/>
      <c r="C460" s="9"/>
      <c r="D460" s="12"/>
      <c r="E460" s="12"/>
      <c r="F460" s="12"/>
      <c r="G460" s="12"/>
      <c r="H460" s="12"/>
      <c r="I460" s="9"/>
      <c r="J460" s="9"/>
    </row>
    <row r="461" spans="1:10" x14ac:dyDescent="0.2">
      <c r="A461" s="9"/>
      <c r="B461" s="12"/>
      <c r="C461" s="9"/>
      <c r="D461" s="12"/>
      <c r="E461" s="12"/>
      <c r="F461" s="12"/>
      <c r="G461" s="12"/>
      <c r="H461" s="12"/>
      <c r="I461" s="9"/>
      <c r="J461" s="9"/>
    </row>
    <row r="462" spans="1:10" x14ac:dyDescent="0.2">
      <c r="A462" s="9"/>
      <c r="B462" s="12"/>
      <c r="C462" s="9"/>
      <c r="D462" s="12"/>
      <c r="E462" s="12"/>
      <c r="F462" s="12"/>
      <c r="G462" s="12"/>
      <c r="H462" s="12"/>
      <c r="I462" s="9"/>
      <c r="J462" s="9"/>
    </row>
    <row r="463" spans="1:10" x14ac:dyDescent="0.2">
      <c r="A463" s="9"/>
      <c r="B463" s="12"/>
      <c r="C463" s="9"/>
      <c r="D463" s="12"/>
      <c r="E463" s="12"/>
      <c r="F463" s="12"/>
      <c r="G463" s="12"/>
      <c r="H463" s="12"/>
      <c r="I463" s="9"/>
      <c r="J463" s="9"/>
    </row>
    <row r="464" spans="1:10" x14ac:dyDescent="0.2">
      <c r="A464" s="9"/>
      <c r="B464" s="12"/>
      <c r="C464" s="9"/>
      <c r="D464" s="12"/>
      <c r="E464" s="12"/>
      <c r="F464" s="12"/>
      <c r="G464" s="12"/>
      <c r="H464" s="12"/>
      <c r="I464" s="9"/>
      <c r="J464" s="9"/>
    </row>
    <row r="465" spans="1:10" x14ac:dyDescent="0.2">
      <c r="A465" s="9"/>
      <c r="B465" s="12"/>
      <c r="C465" s="9"/>
      <c r="D465" s="12"/>
      <c r="E465" s="12"/>
      <c r="F465" s="12"/>
      <c r="G465" s="12"/>
      <c r="H465" s="12"/>
      <c r="I465" s="9"/>
      <c r="J465" s="9"/>
    </row>
    <row r="466" spans="1:10" x14ac:dyDescent="0.2">
      <c r="A466" s="9"/>
      <c r="B466" s="12"/>
      <c r="C466" s="9"/>
      <c r="D466" s="12"/>
      <c r="E466" s="12"/>
      <c r="F466" s="12"/>
      <c r="G466" s="12"/>
      <c r="H466" s="12"/>
      <c r="I466" s="9"/>
      <c r="J466" s="9"/>
    </row>
    <row r="467" spans="1:10" x14ac:dyDescent="0.2">
      <c r="A467" s="9"/>
      <c r="B467" s="12"/>
      <c r="C467" s="9"/>
      <c r="D467" s="12"/>
      <c r="E467" s="12"/>
      <c r="F467" s="12"/>
      <c r="G467" s="12"/>
      <c r="H467" s="12"/>
      <c r="I467" s="9"/>
      <c r="J467" s="9"/>
    </row>
    <row r="468" spans="1:10" x14ac:dyDescent="0.2">
      <c r="A468" s="9"/>
      <c r="B468" s="12"/>
      <c r="C468" s="9"/>
      <c r="D468" s="12"/>
      <c r="E468" s="12"/>
      <c r="F468" s="12"/>
      <c r="G468" s="12"/>
      <c r="H468" s="12"/>
      <c r="I468" s="9"/>
      <c r="J468" s="9"/>
    </row>
    <row r="469" spans="1:10" x14ac:dyDescent="0.2">
      <c r="A469" s="9"/>
      <c r="B469" s="12"/>
      <c r="C469" s="9"/>
      <c r="D469" s="12"/>
      <c r="E469" s="12"/>
      <c r="F469" s="12"/>
      <c r="G469" s="12"/>
      <c r="H469" s="12"/>
      <c r="I469" s="9"/>
      <c r="J469" s="9"/>
    </row>
    <row r="470" spans="1:10" x14ac:dyDescent="0.2">
      <c r="A470" s="9"/>
      <c r="B470" s="12"/>
      <c r="C470" s="9"/>
      <c r="D470" s="12"/>
      <c r="E470" s="12"/>
      <c r="F470" s="12"/>
      <c r="G470" s="12"/>
      <c r="H470" s="12"/>
      <c r="I470" s="9"/>
      <c r="J470" s="9"/>
    </row>
    <row r="471" spans="1:10" x14ac:dyDescent="0.2">
      <c r="A471" s="9"/>
      <c r="B471" s="12"/>
      <c r="C471" s="9"/>
      <c r="D471" s="12"/>
      <c r="E471" s="12"/>
      <c r="F471" s="12"/>
      <c r="G471" s="12"/>
      <c r="H471" s="12"/>
      <c r="I471" s="9"/>
      <c r="J471" s="9"/>
    </row>
    <row r="472" spans="1:10" x14ac:dyDescent="0.2">
      <c r="A472" s="9"/>
      <c r="B472" s="12"/>
      <c r="C472" s="9"/>
      <c r="D472" s="12"/>
      <c r="E472" s="12"/>
      <c r="F472" s="12"/>
      <c r="G472" s="12"/>
      <c r="H472" s="12"/>
      <c r="I472" s="9"/>
      <c r="J472" s="9"/>
    </row>
    <row r="473" spans="1:10" x14ac:dyDescent="0.2">
      <c r="A473" s="9"/>
      <c r="B473" s="12"/>
      <c r="C473" s="9"/>
      <c r="D473" s="12"/>
      <c r="E473" s="12"/>
      <c r="F473" s="12"/>
      <c r="G473" s="12"/>
      <c r="H473" s="12"/>
      <c r="I473" s="9"/>
      <c r="J473" s="9"/>
    </row>
    <row r="474" spans="1:10" x14ac:dyDescent="0.2">
      <c r="A474" s="9"/>
      <c r="B474" s="12"/>
      <c r="C474" s="9"/>
      <c r="D474" s="12"/>
      <c r="E474" s="12"/>
      <c r="F474" s="12"/>
      <c r="G474" s="12"/>
      <c r="H474" s="12"/>
      <c r="I474" s="9"/>
      <c r="J474" s="9"/>
    </row>
    <row r="475" spans="1:10" x14ac:dyDescent="0.2">
      <c r="A475" s="9"/>
      <c r="B475" s="12"/>
      <c r="C475" s="9"/>
      <c r="D475" s="12"/>
      <c r="E475" s="12"/>
      <c r="F475" s="12"/>
      <c r="G475" s="12"/>
      <c r="H475" s="12"/>
      <c r="I475" s="9"/>
      <c r="J475" s="9"/>
    </row>
    <row r="476" spans="1:10" x14ac:dyDescent="0.2">
      <c r="A476" s="9"/>
      <c r="B476" s="12"/>
      <c r="C476" s="9"/>
      <c r="D476" s="12"/>
      <c r="E476" s="12"/>
      <c r="F476" s="12"/>
      <c r="G476" s="12"/>
      <c r="H476" s="12"/>
      <c r="I476" s="9"/>
      <c r="J476" s="9"/>
    </row>
    <row r="477" spans="1:10" x14ac:dyDescent="0.2">
      <c r="A477" s="9"/>
      <c r="B477" s="12"/>
      <c r="C477" s="9"/>
      <c r="D477" s="12"/>
      <c r="E477" s="12"/>
      <c r="F477" s="12"/>
      <c r="G477" s="12"/>
      <c r="H477" s="12"/>
      <c r="I477" s="9"/>
      <c r="J477" s="9"/>
    </row>
    <row r="478" spans="1:10" x14ac:dyDescent="0.2">
      <c r="A478" s="9"/>
      <c r="B478" s="12"/>
      <c r="C478" s="9"/>
      <c r="D478" s="12"/>
      <c r="E478" s="12"/>
      <c r="F478" s="12"/>
      <c r="G478" s="12"/>
      <c r="H478" s="12"/>
      <c r="I478" s="9"/>
      <c r="J478" s="9"/>
    </row>
    <row r="479" spans="1:10" x14ac:dyDescent="0.2">
      <c r="A479" s="9"/>
      <c r="B479" s="12"/>
      <c r="C479" s="9"/>
      <c r="D479" s="12"/>
      <c r="E479" s="12"/>
      <c r="F479" s="12"/>
      <c r="G479" s="12"/>
      <c r="H479" s="12"/>
      <c r="I479" s="9"/>
      <c r="J479" s="9"/>
    </row>
    <row r="480" spans="1:10" x14ac:dyDescent="0.2">
      <c r="A480" s="9"/>
      <c r="B480" s="12"/>
      <c r="C480" s="9"/>
      <c r="D480" s="12"/>
      <c r="E480" s="12"/>
      <c r="F480" s="12"/>
      <c r="G480" s="12"/>
      <c r="H480" s="12"/>
      <c r="I480" s="9"/>
      <c r="J480" s="9"/>
    </row>
    <row r="481" spans="1:10" x14ac:dyDescent="0.2">
      <c r="A481" s="9"/>
      <c r="B481" s="12"/>
      <c r="C481" s="9"/>
      <c r="D481" s="12"/>
      <c r="E481" s="12"/>
      <c r="F481" s="12"/>
      <c r="G481" s="12"/>
      <c r="H481" s="12"/>
      <c r="I481" s="9"/>
      <c r="J481" s="9"/>
    </row>
    <row r="482" spans="1:10" x14ac:dyDescent="0.2">
      <c r="A482" s="9"/>
      <c r="B482" s="12"/>
      <c r="C482" s="9"/>
      <c r="D482" s="12"/>
      <c r="E482" s="12"/>
      <c r="F482" s="12"/>
      <c r="G482" s="12"/>
      <c r="H482" s="12"/>
      <c r="I482" s="9"/>
      <c r="J482" s="9"/>
    </row>
    <row r="483" spans="1:10" x14ac:dyDescent="0.2">
      <c r="A483" s="9"/>
      <c r="B483" s="12"/>
      <c r="C483" s="9"/>
      <c r="D483" s="12"/>
      <c r="E483" s="12"/>
      <c r="F483" s="12"/>
      <c r="G483" s="12"/>
      <c r="H483" s="12"/>
      <c r="I483" s="9"/>
      <c r="J483" s="9"/>
    </row>
    <row r="484" spans="1:10" x14ac:dyDescent="0.2">
      <c r="A484" s="9"/>
      <c r="B484" s="12"/>
      <c r="C484" s="9"/>
      <c r="D484" s="12"/>
      <c r="E484" s="12"/>
      <c r="F484" s="12"/>
      <c r="G484" s="12"/>
      <c r="H484" s="12"/>
      <c r="I484" s="9"/>
      <c r="J484" s="9"/>
    </row>
    <row r="485" spans="1:10" x14ac:dyDescent="0.2">
      <c r="A485" s="9"/>
      <c r="B485" s="12"/>
      <c r="C485" s="9"/>
      <c r="D485" s="12"/>
      <c r="E485" s="12"/>
      <c r="F485" s="12"/>
      <c r="G485" s="12"/>
      <c r="H485" s="12"/>
      <c r="I485" s="9"/>
      <c r="J485" s="9"/>
    </row>
    <row r="486" spans="1:10" x14ac:dyDescent="0.2">
      <c r="A486" s="9"/>
      <c r="B486" s="12"/>
      <c r="C486" s="9"/>
      <c r="D486" s="12"/>
      <c r="E486" s="12"/>
      <c r="F486" s="12"/>
      <c r="G486" s="12"/>
      <c r="H486" s="12"/>
      <c r="I486" s="9"/>
      <c r="J486" s="9"/>
    </row>
    <row r="487" spans="1:10" x14ac:dyDescent="0.2">
      <c r="A487" s="9"/>
      <c r="B487" s="12"/>
      <c r="C487" s="9"/>
      <c r="D487" s="12"/>
      <c r="E487" s="12"/>
      <c r="F487" s="12"/>
      <c r="G487" s="12"/>
      <c r="H487" s="12"/>
      <c r="I487" s="9"/>
      <c r="J487" s="9"/>
    </row>
    <row r="488" spans="1:10" x14ac:dyDescent="0.2">
      <c r="A488" s="9"/>
      <c r="B488" s="12"/>
      <c r="C488" s="9"/>
      <c r="D488" s="12"/>
      <c r="E488" s="12"/>
      <c r="F488" s="12"/>
      <c r="G488" s="12"/>
      <c r="H488" s="12"/>
      <c r="I488" s="9"/>
      <c r="J488" s="9"/>
    </row>
    <row r="489" spans="1:10" x14ac:dyDescent="0.2">
      <c r="A489" s="9"/>
      <c r="B489" s="12"/>
      <c r="C489" s="9"/>
      <c r="D489" s="12"/>
      <c r="E489" s="12"/>
      <c r="F489" s="12"/>
      <c r="G489" s="12"/>
      <c r="H489" s="12"/>
      <c r="I489" s="9"/>
      <c r="J489" s="9"/>
    </row>
    <row r="490" spans="1:10" x14ac:dyDescent="0.2">
      <c r="A490" s="9"/>
      <c r="B490" s="12"/>
      <c r="C490" s="9"/>
      <c r="D490" s="12"/>
      <c r="E490" s="12"/>
      <c r="F490" s="12"/>
      <c r="G490" s="12"/>
      <c r="H490" s="12"/>
      <c r="I490" s="9"/>
      <c r="J490" s="9"/>
    </row>
    <row r="491" spans="1:10" x14ac:dyDescent="0.2">
      <c r="A491" s="9"/>
      <c r="B491" s="12"/>
      <c r="C491" s="9"/>
      <c r="D491" s="12"/>
      <c r="E491" s="12"/>
      <c r="F491" s="12"/>
      <c r="G491" s="12"/>
      <c r="H491" s="12"/>
      <c r="I491" s="9"/>
      <c r="J491" s="9"/>
    </row>
    <row r="492" spans="1:10" x14ac:dyDescent="0.2">
      <c r="A492" s="9"/>
      <c r="B492" s="12"/>
      <c r="C492" s="9"/>
      <c r="D492" s="12"/>
      <c r="E492" s="12"/>
      <c r="F492" s="12"/>
      <c r="G492" s="12"/>
      <c r="H492" s="12"/>
      <c r="I492" s="9"/>
      <c r="J492" s="9"/>
    </row>
    <row r="493" spans="1:10" x14ac:dyDescent="0.2">
      <c r="A493" s="9"/>
      <c r="B493" s="12"/>
      <c r="C493" s="9"/>
      <c r="D493" s="12"/>
      <c r="E493" s="12"/>
      <c r="F493" s="12"/>
      <c r="G493" s="12"/>
      <c r="H493" s="12"/>
      <c r="I493" s="9"/>
      <c r="J493" s="9"/>
    </row>
    <row r="494" spans="1:10" x14ac:dyDescent="0.2">
      <c r="A494" s="9"/>
      <c r="B494" s="12"/>
      <c r="C494" s="9"/>
      <c r="D494" s="12"/>
      <c r="E494" s="12"/>
      <c r="F494" s="12"/>
      <c r="G494" s="12"/>
      <c r="H494" s="12"/>
      <c r="I494" s="9"/>
      <c r="J494" s="9"/>
    </row>
    <row r="495" spans="1:10" x14ac:dyDescent="0.2">
      <c r="A495" s="9"/>
      <c r="B495" s="12"/>
      <c r="C495" s="9"/>
      <c r="D495" s="12"/>
      <c r="E495" s="12"/>
      <c r="F495" s="12"/>
      <c r="G495" s="12"/>
      <c r="H495" s="12"/>
      <c r="I495" s="9"/>
      <c r="J495" s="9"/>
    </row>
    <row r="496" spans="1:10" x14ac:dyDescent="0.2">
      <c r="A496" s="9"/>
      <c r="B496" s="12"/>
      <c r="C496" s="9"/>
      <c r="D496" s="12"/>
      <c r="E496" s="12"/>
      <c r="F496" s="12"/>
      <c r="G496" s="12"/>
      <c r="H496" s="12"/>
      <c r="I496" s="9"/>
      <c r="J496" s="9"/>
    </row>
    <row r="497" spans="1:10" x14ac:dyDescent="0.2">
      <c r="A497" s="9"/>
      <c r="B497" s="12"/>
      <c r="C497" s="9"/>
      <c r="D497" s="12"/>
      <c r="E497" s="12"/>
      <c r="F497" s="12"/>
      <c r="G497" s="12"/>
      <c r="H497" s="12"/>
      <c r="I497" s="9"/>
      <c r="J497" s="9"/>
    </row>
    <row r="498" spans="1:10" x14ac:dyDescent="0.2">
      <c r="A498" s="9"/>
      <c r="B498" s="12"/>
      <c r="C498" s="9"/>
      <c r="D498" s="12"/>
      <c r="E498" s="12"/>
      <c r="F498" s="12"/>
      <c r="G498" s="12"/>
      <c r="H498" s="12"/>
      <c r="I498" s="9"/>
      <c r="J498" s="9"/>
    </row>
    <row r="499" spans="1:10" x14ac:dyDescent="0.2">
      <c r="A499" s="9"/>
      <c r="B499" s="12"/>
      <c r="C499" s="9"/>
      <c r="D499" s="12"/>
      <c r="E499" s="12"/>
      <c r="F499" s="12"/>
      <c r="G499" s="12"/>
      <c r="H499" s="12"/>
      <c r="I499" s="9"/>
      <c r="J499" s="9"/>
    </row>
    <row r="500" spans="1:10" x14ac:dyDescent="0.2">
      <c r="A500" s="9"/>
      <c r="B500" s="12"/>
      <c r="C500" s="9"/>
      <c r="D500" s="12"/>
      <c r="E500" s="12"/>
      <c r="F500" s="12"/>
      <c r="G500" s="12"/>
      <c r="H500" s="12"/>
      <c r="I500" s="9"/>
      <c r="J500" s="9"/>
    </row>
    <row r="501" spans="1:10" x14ac:dyDescent="0.2">
      <c r="A501" s="9"/>
      <c r="B501" s="12"/>
      <c r="C501" s="9"/>
      <c r="D501" s="12"/>
      <c r="E501" s="12"/>
      <c r="F501" s="12"/>
      <c r="G501" s="12"/>
      <c r="H501" s="12"/>
      <c r="I501" s="9"/>
      <c r="J501" s="9"/>
    </row>
    <row r="502" spans="1:10" x14ac:dyDescent="0.2">
      <c r="A502" s="9"/>
      <c r="B502" s="12"/>
      <c r="C502" s="9"/>
      <c r="D502" s="12"/>
      <c r="E502" s="12"/>
      <c r="F502" s="12"/>
      <c r="G502" s="12"/>
      <c r="H502" s="12"/>
      <c r="I502" s="9"/>
      <c r="J502" s="9"/>
    </row>
    <row r="503" spans="1:10" x14ac:dyDescent="0.2">
      <c r="A503" s="9"/>
      <c r="B503" s="12"/>
      <c r="C503" s="9"/>
      <c r="D503" s="12"/>
      <c r="E503" s="12"/>
      <c r="F503" s="12"/>
      <c r="G503" s="12"/>
      <c r="H503" s="12"/>
      <c r="I503" s="9"/>
      <c r="J503" s="9"/>
    </row>
    <row r="504" spans="1:10" x14ac:dyDescent="0.2">
      <c r="A504" s="9"/>
      <c r="B504" s="12"/>
      <c r="C504" s="9"/>
      <c r="D504" s="12"/>
      <c r="E504" s="12"/>
      <c r="F504" s="12"/>
      <c r="G504" s="12"/>
      <c r="H504" s="12"/>
      <c r="I504" s="9"/>
      <c r="J504" s="9"/>
    </row>
    <row r="505" spans="1:10" x14ac:dyDescent="0.2">
      <c r="A505" s="9"/>
      <c r="B505" s="12"/>
      <c r="C505" s="9"/>
      <c r="D505" s="12"/>
      <c r="E505" s="12"/>
      <c r="F505" s="12"/>
      <c r="G505" s="12"/>
      <c r="H505" s="12"/>
      <c r="I505" s="9"/>
      <c r="J505" s="9"/>
    </row>
    <row r="506" spans="1:10" x14ac:dyDescent="0.2">
      <c r="A506" s="9"/>
      <c r="B506" s="12"/>
      <c r="C506" s="9"/>
      <c r="D506" s="12"/>
      <c r="E506" s="12"/>
      <c r="F506" s="12"/>
      <c r="G506" s="12"/>
      <c r="H506" s="12"/>
      <c r="I506" s="9"/>
      <c r="J506" s="9"/>
    </row>
    <row r="507" spans="1:10" x14ac:dyDescent="0.2">
      <c r="A507" s="9"/>
      <c r="B507" s="12"/>
      <c r="C507" s="9"/>
      <c r="D507" s="12"/>
      <c r="E507" s="12"/>
      <c r="F507" s="12"/>
      <c r="G507" s="12"/>
      <c r="H507" s="12"/>
      <c r="I507" s="9"/>
      <c r="J507" s="9"/>
    </row>
    <row r="508" spans="1:10" x14ac:dyDescent="0.2">
      <c r="A508" s="9"/>
      <c r="B508" s="12"/>
      <c r="C508" s="9"/>
      <c r="D508" s="12"/>
      <c r="E508" s="12"/>
      <c r="F508" s="12"/>
      <c r="G508" s="12"/>
      <c r="H508" s="12"/>
      <c r="I508" s="9"/>
      <c r="J508" s="9"/>
    </row>
    <row r="509" spans="1:10" x14ac:dyDescent="0.2">
      <c r="A509" s="9"/>
      <c r="B509" s="12"/>
      <c r="C509" s="9"/>
      <c r="D509" s="12"/>
      <c r="E509" s="12"/>
      <c r="F509" s="12"/>
      <c r="G509" s="12"/>
      <c r="H509" s="12"/>
      <c r="I509" s="9"/>
      <c r="J509" s="9"/>
    </row>
    <row r="510" spans="1:10" x14ac:dyDescent="0.2">
      <c r="A510" s="9"/>
      <c r="B510" s="12"/>
      <c r="C510" s="9"/>
      <c r="D510" s="12"/>
      <c r="E510" s="12"/>
      <c r="F510" s="12"/>
      <c r="G510" s="12"/>
      <c r="H510" s="12"/>
      <c r="I510" s="9"/>
      <c r="J510" s="9"/>
    </row>
    <row r="511" spans="1:10" x14ac:dyDescent="0.2">
      <c r="A511" s="9"/>
      <c r="B511" s="12"/>
      <c r="C511" s="9"/>
      <c r="D511" s="12"/>
      <c r="E511" s="12"/>
      <c r="F511" s="12"/>
      <c r="G511" s="12"/>
      <c r="H511" s="12"/>
      <c r="I511" s="9"/>
      <c r="J511" s="9"/>
    </row>
    <row r="512" spans="1:10" x14ac:dyDescent="0.2">
      <c r="A512" s="9"/>
      <c r="B512" s="12"/>
      <c r="C512" s="9"/>
      <c r="D512" s="12"/>
      <c r="E512" s="12"/>
      <c r="F512" s="12"/>
      <c r="G512" s="12"/>
      <c r="H512" s="12"/>
      <c r="I512" s="9"/>
      <c r="J512" s="9"/>
    </row>
    <row r="513" spans="1:10" x14ac:dyDescent="0.2">
      <c r="A513" s="9"/>
      <c r="B513" s="12"/>
      <c r="C513" s="9"/>
      <c r="D513" s="12"/>
      <c r="E513" s="12"/>
      <c r="F513" s="12"/>
      <c r="G513" s="12"/>
      <c r="H513" s="12"/>
      <c r="I513" s="9"/>
      <c r="J513" s="9"/>
    </row>
    <row r="514" spans="1:10" x14ac:dyDescent="0.2">
      <c r="A514" s="9"/>
      <c r="B514" s="12"/>
      <c r="C514" s="9"/>
      <c r="D514" s="12"/>
      <c r="E514" s="12"/>
      <c r="F514" s="12"/>
      <c r="G514" s="12"/>
      <c r="H514" s="12"/>
      <c r="I514" s="9"/>
      <c r="J514" s="9"/>
    </row>
    <row r="515" spans="1:10" x14ac:dyDescent="0.2">
      <c r="A515" s="9"/>
      <c r="B515" s="12"/>
      <c r="C515" s="9"/>
      <c r="D515" s="12"/>
      <c r="E515" s="12"/>
      <c r="F515" s="12"/>
      <c r="G515" s="12"/>
      <c r="H515" s="12"/>
      <c r="I515" s="9"/>
      <c r="J515" s="9"/>
    </row>
    <row r="516" spans="1:10" x14ac:dyDescent="0.2">
      <c r="A516" s="9"/>
      <c r="B516" s="12"/>
      <c r="C516" s="9"/>
      <c r="D516" s="12"/>
      <c r="E516" s="12"/>
      <c r="F516" s="12"/>
      <c r="G516" s="12"/>
      <c r="H516" s="12"/>
      <c r="I516" s="9"/>
      <c r="J516" s="9"/>
    </row>
    <row r="517" spans="1:10" x14ac:dyDescent="0.2">
      <c r="A517" s="9"/>
      <c r="B517" s="12"/>
      <c r="C517" s="9"/>
      <c r="D517" s="12"/>
      <c r="E517" s="12"/>
      <c r="F517" s="12"/>
      <c r="G517" s="12"/>
      <c r="H517" s="12"/>
      <c r="I517" s="9"/>
      <c r="J517" s="9"/>
    </row>
    <row r="518" spans="1:10" x14ac:dyDescent="0.2">
      <c r="A518" s="9"/>
      <c r="B518" s="12"/>
      <c r="C518" s="9"/>
      <c r="D518" s="12"/>
      <c r="E518" s="12"/>
      <c r="F518" s="12"/>
      <c r="G518" s="12"/>
      <c r="H518" s="12"/>
      <c r="I518" s="9"/>
      <c r="J518" s="9"/>
    </row>
    <row r="519" spans="1:10" x14ac:dyDescent="0.2">
      <c r="A519" s="9"/>
      <c r="B519" s="12"/>
      <c r="C519" s="9"/>
      <c r="D519" s="12"/>
      <c r="E519" s="12"/>
      <c r="F519" s="12"/>
      <c r="G519" s="12"/>
      <c r="H519" s="12"/>
      <c r="I519" s="9"/>
      <c r="J519" s="9"/>
    </row>
    <row r="520" spans="1:10" x14ac:dyDescent="0.2">
      <c r="A520" s="9"/>
      <c r="B520" s="12"/>
      <c r="C520" s="9"/>
      <c r="D520" s="12"/>
      <c r="E520" s="12"/>
      <c r="F520" s="12"/>
      <c r="G520" s="12"/>
      <c r="H520" s="12"/>
      <c r="I520" s="9"/>
      <c r="J520" s="9"/>
    </row>
    <row r="521" spans="1:10" x14ac:dyDescent="0.2">
      <c r="A521" s="9"/>
      <c r="B521" s="12"/>
      <c r="C521" s="9"/>
      <c r="D521" s="12"/>
      <c r="E521" s="12"/>
      <c r="F521" s="12"/>
      <c r="G521" s="12"/>
      <c r="H521" s="12"/>
      <c r="I521" s="9"/>
      <c r="J521" s="9"/>
    </row>
    <row r="522" spans="1:10" x14ac:dyDescent="0.2">
      <c r="A522" s="9"/>
      <c r="B522" s="12"/>
      <c r="C522" s="9"/>
      <c r="D522" s="12"/>
      <c r="E522" s="12"/>
      <c r="F522" s="12"/>
      <c r="G522" s="12"/>
      <c r="H522" s="12"/>
      <c r="I522" s="9"/>
      <c r="J522" s="9"/>
    </row>
    <row r="523" spans="1:10" x14ac:dyDescent="0.2">
      <c r="A523" s="9"/>
      <c r="B523" s="12"/>
      <c r="C523" s="9"/>
      <c r="D523" s="12"/>
      <c r="E523" s="12"/>
      <c r="F523" s="12"/>
      <c r="G523" s="12"/>
      <c r="H523" s="12"/>
      <c r="I523" s="9"/>
      <c r="J523" s="9"/>
    </row>
    <row r="524" spans="1:10" x14ac:dyDescent="0.2">
      <c r="A524" s="9"/>
      <c r="B524" s="12"/>
      <c r="C524" s="9"/>
      <c r="D524" s="12"/>
      <c r="E524" s="12"/>
      <c r="F524" s="12"/>
      <c r="G524" s="12"/>
      <c r="H524" s="12"/>
      <c r="I524" s="9"/>
      <c r="J524" s="9"/>
    </row>
    <row r="525" spans="1:10" x14ac:dyDescent="0.2">
      <c r="A525" s="9"/>
      <c r="B525" s="12"/>
      <c r="C525" s="9"/>
      <c r="D525" s="12"/>
      <c r="E525" s="12"/>
      <c r="F525" s="12"/>
      <c r="G525" s="12"/>
      <c r="H525" s="12"/>
      <c r="I525" s="9"/>
      <c r="J525" s="9"/>
    </row>
    <row r="526" spans="1:10" x14ac:dyDescent="0.2">
      <c r="A526" s="9"/>
      <c r="B526" s="12"/>
      <c r="C526" s="9"/>
      <c r="D526" s="12"/>
      <c r="E526" s="12"/>
      <c r="F526" s="12"/>
      <c r="G526" s="12"/>
      <c r="H526" s="12"/>
      <c r="I526" s="9"/>
      <c r="J526" s="9"/>
    </row>
    <row r="527" spans="1:10" x14ac:dyDescent="0.2">
      <c r="A527" s="9"/>
      <c r="B527" s="12"/>
      <c r="C527" s="9"/>
      <c r="D527" s="12"/>
      <c r="E527" s="12"/>
      <c r="F527" s="12"/>
      <c r="G527" s="12"/>
      <c r="H527" s="12"/>
      <c r="I527" s="9"/>
      <c r="J527" s="9"/>
    </row>
    <row r="528" spans="1:10" x14ac:dyDescent="0.2">
      <c r="A528" s="9"/>
      <c r="B528" s="12"/>
      <c r="C528" s="9"/>
      <c r="D528" s="12"/>
      <c r="E528" s="12"/>
      <c r="F528" s="12"/>
      <c r="G528" s="12"/>
      <c r="H528" s="12"/>
      <c r="I528" s="9"/>
      <c r="J528" s="9"/>
    </row>
    <row r="529" spans="1:10" x14ac:dyDescent="0.2">
      <c r="A529" s="9"/>
      <c r="B529" s="12"/>
      <c r="C529" s="9"/>
      <c r="D529" s="12"/>
      <c r="E529" s="12"/>
      <c r="F529" s="12"/>
      <c r="G529" s="12"/>
      <c r="H529" s="12"/>
      <c r="I529" s="9"/>
      <c r="J529" s="9"/>
    </row>
    <row r="530" spans="1:10" x14ac:dyDescent="0.2">
      <c r="A530" s="9"/>
      <c r="B530" s="12"/>
      <c r="C530" s="9"/>
      <c r="D530" s="12"/>
      <c r="E530" s="12"/>
      <c r="F530" s="12"/>
      <c r="G530" s="12"/>
      <c r="H530" s="12"/>
      <c r="I530" s="9"/>
      <c r="J530" s="9"/>
    </row>
    <row r="531" spans="1:10" x14ac:dyDescent="0.2">
      <c r="A531" s="9"/>
      <c r="B531" s="12"/>
      <c r="C531" s="9"/>
      <c r="D531" s="12"/>
      <c r="E531" s="12"/>
      <c r="F531" s="12"/>
      <c r="G531" s="12"/>
      <c r="H531" s="12"/>
      <c r="I531" s="9"/>
      <c r="J531" s="9"/>
    </row>
    <row r="532" spans="1:10" x14ac:dyDescent="0.2">
      <c r="A532" s="9"/>
      <c r="B532" s="12"/>
      <c r="C532" s="9"/>
      <c r="D532" s="12"/>
      <c r="E532" s="12"/>
      <c r="F532" s="12"/>
      <c r="G532" s="12"/>
      <c r="H532" s="12"/>
      <c r="I532" s="9"/>
      <c r="J532" s="9"/>
    </row>
    <row r="533" spans="1:10" x14ac:dyDescent="0.2">
      <c r="A533" s="9"/>
      <c r="B533" s="12"/>
      <c r="C533" s="9"/>
      <c r="D533" s="12"/>
      <c r="E533" s="12"/>
      <c r="F533" s="12"/>
      <c r="G533" s="12"/>
      <c r="H533" s="12"/>
      <c r="I533" s="9"/>
      <c r="J533" s="9"/>
    </row>
    <row r="534" spans="1:10" x14ac:dyDescent="0.2">
      <c r="A534" s="9"/>
      <c r="B534" s="12"/>
      <c r="C534" s="9"/>
      <c r="D534" s="12"/>
      <c r="E534" s="12"/>
      <c r="F534" s="12"/>
      <c r="G534" s="12"/>
      <c r="H534" s="12"/>
      <c r="I534" s="9"/>
      <c r="J534" s="9"/>
    </row>
    <row r="535" spans="1:10" x14ac:dyDescent="0.2">
      <c r="A535" s="9"/>
      <c r="B535" s="12"/>
      <c r="C535" s="9"/>
      <c r="D535" s="12"/>
      <c r="E535" s="12"/>
      <c r="F535" s="12"/>
      <c r="G535" s="12"/>
      <c r="H535" s="12"/>
      <c r="I535" s="9"/>
      <c r="J535" s="9"/>
    </row>
    <row r="536" spans="1:10" x14ac:dyDescent="0.2">
      <c r="A536" s="9"/>
      <c r="B536" s="12"/>
      <c r="C536" s="9"/>
      <c r="D536" s="12"/>
      <c r="E536" s="12"/>
      <c r="F536" s="12"/>
      <c r="G536" s="12"/>
      <c r="H536" s="12"/>
      <c r="I536" s="9"/>
      <c r="J536" s="9"/>
    </row>
    <row r="537" spans="1:10" x14ac:dyDescent="0.2">
      <c r="A537" s="9"/>
      <c r="B537" s="12"/>
      <c r="C537" s="9"/>
      <c r="D537" s="12"/>
      <c r="E537" s="12"/>
      <c r="F537" s="12"/>
      <c r="G537" s="12"/>
      <c r="H537" s="12"/>
      <c r="I537" s="9"/>
      <c r="J537" s="9"/>
    </row>
    <row r="538" spans="1:10" x14ac:dyDescent="0.2">
      <c r="A538" s="9"/>
      <c r="B538" s="12"/>
      <c r="C538" s="9"/>
      <c r="D538" s="12"/>
      <c r="E538" s="12"/>
      <c r="F538" s="12"/>
      <c r="G538" s="12"/>
      <c r="H538" s="12"/>
      <c r="I538" s="9"/>
      <c r="J538" s="9"/>
    </row>
    <row r="539" spans="1:10" x14ac:dyDescent="0.2">
      <c r="A539" s="9"/>
      <c r="B539" s="12"/>
      <c r="C539" s="9"/>
      <c r="D539" s="12"/>
      <c r="E539" s="12"/>
      <c r="F539" s="12"/>
      <c r="G539" s="12"/>
      <c r="H539" s="12"/>
      <c r="I539" s="9"/>
      <c r="J539" s="9"/>
    </row>
    <row r="540" spans="1:10" x14ac:dyDescent="0.2">
      <c r="A540" s="9"/>
      <c r="B540" s="12"/>
      <c r="C540" s="9"/>
      <c r="D540" s="12"/>
      <c r="E540" s="12"/>
      <c r="F540" s="12"/>
      <c r="G540" s="12"/>
      <c r="H540" s="12"/>
      <c r="I540" s="9"/>
      <c r="J540" s="9"/>
    </row>
    <row r="541" spans="1:10" x14ac:dyDescent="0.2">
      <c r="A541" s="9"/>
      <c r="B541" s="12"/>
      <c r="C541" s="9"/>
      <c r="D541" s="12"/>
      <c r="E541" s="12"/>
      <c r="F541" s="12"/>
      <c r="G541" s="12"/>
      <c r="H541" s="12"/>
      <c r="I541" s="9"/>
      <c r="J541" s="9"/>
    </row>
    <row r="542" spans="1:10" x14ac:dyDescent="0.2">
      <c r="A542" s="9"/>
      <c r="B542" s="12"/>
      <c r="C542" s="9"/>
      <c r="D542" s="12"/>
      <c r="E542" s="12"/>
      <c r="F542" s="12"/>
      <c r="G542" s="12"/>
      <c r="H542" s="12"/>
      <c r="I542" s="9"/>
      <c r="J542" s="9"/>
    </row>
    <row r="543" spans="1:10" x14ac:dyDescent="0.2">
      <c r="A543" s="9"/>
      <c r="B543" s="12"/>
      <c r="C543" s="9"/>
      <c r="D543" s="12"/>
      <c r="E543" s="12"/>
      <c r="F543" s="12"/>
      <c r="G543" s="12"/>
      <c r="H543" s="12"/>
      <c r="I543" s="9"/>
      <c r="J543" s="9"/>
    </row>
    <row r="544" spans="1:10" x14ac:dyDescent="0.2">
      <c r="A544" s="9"/>
      <c r="B544" s="12"/>
      <c r="C544" s="9"/>
      <c r="D544" s="12"/>
      <c r="E544" s="12"/>
      <c r="F544" s="12"/>
      <c r="G544" s="12"/>
      <c r="H544" s="12"/>
      <c r="I544" s="9"/>
      <c r="J544" s="9"/>
    </row>
    <row r="545" spans="1:10" x14ac:dyDescent="0.2">
      <c r="A545" s="9"/>
      <c r="B545" s="12"/>
      <c r="C545" s="9"/>
      <c r="D545" s="12"/>
      <c r="E545" s="12"/>
      <c r="F545" s="12"/>
      <c r="G545" s="12"/>
      <c r="H545" s="12"/>
      <c r="I545" s="9"/>
      <c r="J545" s="9"/>
    </row>
    <row r="546" spans="1:10" x14ac:dyDescent="0.2">
      <c r="A546" s="9"/>
      <c r="B546" s="12"/>
      <c r="C546" s="9"/>
      <c r="D546" s="12"/>
      <c r="E546" s="12"/>
      <c r="F546" s="12"/>
      <c r="G546" s="12"/>
      <c r="H546" s="12"/>
      <c r="I546" s="9"/>
      <c r="J546" s="9"/>
    </row>
    <row r="547" spans="1:10" x14ac:dyDescent="0.2">
      <c r="A547" s="9"/>
      <c r="B547" s="12"/>
      <c r="C547" s="9"/>
      <c r="D547" s="12"/>
      <c r="E547" s="12"/>
      <c r="F547" s="12"/>
      <c r="G547" s="12"/>
      <c r="H547" s="12"/>
      <c r="I547" s="9"/>
      <c r="J547" s="9"/>
    </row>
    <row r="548" spans="1:10" x14ac:dyDescent="0.2">
      <c r="A548" s="9"/>
      <c r="B548" s="12"/>
      <c r="C548" s="9"/>
      <c r="D548" s="12"/>
      <c r="E548" s="12"/>
      <c r="F548" s="12"/>
      <c r="G548" s="12"/>
      <c r="H548" s="12"/>
      <c r="I548" s="9"/>
      <c r="J548" s="9"/>
    </row>
    <row r="549" spans="1:10" x14ac:dyDescent="0.2">
      <c r="A549" s="9"/>
      <c r="B549" s="12"/>
      <c r="C549" s="9"/>
      <c r="D549" s="12"/>
      <c r="E549" s="12"/>
      <c r="F549" s="12"/>
      <c r="G549" s="12"/>
      <c r="H549" s="12"/>
      <c r="I549" s="9"/>
      <c r="J549" s="9"/>
    </row>
    <row r="550" spans="1:10" x14ac:dyDescent="0.2">
      <c r="A550" s="9"/>
      <c r="B550" s="12"/>
      <c r="C550" s="9"/>
      <c r="D550" s="12"/>
      <c r="E550" s="12"/>
      <c r="F550" s="12"/>
      <c r="G550" s="12"/>
      <c r="H550" s="12"/>
      <c r="I550" s="9"/>
      <c r="J550" s="9"/>
    </row>
    <row r="551" spans="1:10" x14ac:dyDescent="0.2">
      <c r="A551" s="9"/>
      <c r="B551" s="12"/>
      <c r="C551" s="9"/>
      <c r="D551" s="12"/>
      <c r="E551" s="12"/>
      <c r="F551" s="12"/>
      <c r="G551" s="12"/>
      <c r="H551" s="12"/>
      <c r="I551" s="9"/>
      <c r="J551" s="9"/>
    </row>
    <row r="552" spans="1:10" x14ac:dyDescent="0.2">
      <c r="A552" s="9"/>
      <c r="B552" s="12"/>
      <c r="C552" s="9"/>
      <c r="D552" s="12"/>
      <c r="E552" s="12"/>
      <c r="F552" s="12"/>
      <c r="G552" s="12"/>
      <c r="H552" s="12"/>
      <c r="I552" s="9"/>
      <c r="J552" s="9"/>
    </row>
    <row r="553" spans="1:10" x14ac:dyDescent="0.2">
      <c r="A553" s="9"/>
      <c r="B553" s="12"/>
      <c r="C553" s="9"/>
      <c r="D553" s="12"/>
      <c r="E553" s="12"/>
      <c r="F553" s="12"/>
      <c r="G553" s="12"/>
      <c r="H553" s="12"/>
      <c r="I553" s="9"/>
      <c r="J553" s="9"/>
    </row>
    <row r="554" spans="1:10" x14ac:dyDescent="0.2">
      <c r="A554" s="9"/>
      <c r="B554" s="12"/>
      <c r="C554" s="9"/>
      <c r="D554" s="12"/>
      <c r="E554" s="12"/>
      <c r="F554" s="12"/>
      <c r="G554" s="12"/>
      <c r="H554" s="12"/>
      <c r="I554" s="9"/>
      <c r="J554" s="9"/>
    </row>
    <row r="555" spans="1:10" x14ac:dyDescent="0.2">
      <c r="A555" s="9"/>
      <c r="B555" s="12"/>
      <c r="C555" s="9"/>
      <c r="D555" s="12"/>
      <c r="E555" s="12"/>
      <c r="F555" s="12"/>
      <c r="G555" s="12"/>
      <c r="H555" s="12"/>
      <c r="I555" s="9"/>
      <c r="J555" s="9"/>
    </row>
    <row r="556" spans="1:10" x14ac:dyDescent="0.2">
      <c r="A556" s="9"/>
      <c r="B556" s="12"/>
      <c r="C556" s="9"/>
      <c r="D556" s="12"/>
      <c r="E556" s="12"/>
      <c r="F556" s="12"/>
      <c r="G556" s="12"/>
      <c r="H556" s="12"/>
      <c r="I556" s="9"/>
      <c r="J556" s="9"/>
    </row>
    <row r="557" spans="1:10" x14ac:dyDescent="0.2">
      <c r="A557" s="9"/>
      <c r="B557" s="12"/>
      <c r="C557" s="9"/>
      <c r="D557" s="12"/>
      <c r="E557" s="12"/>
      <c r="F557" s="12"/>
      <c r="G557" s="12"/>
      <c r="H557" s="12"/>
      <c r="I557" s="9"/>
      <c r="J557" s="9"/>
    </row>
    <row r="558" spans="1:10" x14ac:dyDescent="0.2">
      <c r="A558" s="9"/>
      <c r="B558" s="12"/>
      <c r="C558" s="9"/>
      <c r="D558" s="12"/>
      <c r="E558" s="12"/>
      <c r="F558" s="12"/>
      <c r="G558" s="12"/>
      <c r="H558" s="12"/>
      <c r="I558" s="9"/>
      <c r="J558" s="9"/>
    </row>
    <row r="559" spans="1:10" x14ac:dyDescent="0.2">
      <c r="A559" s="9"/>
      <c r="B559" s="12"/>
      <c r="C559" s="9"/>
      <c r="D559" s="12"/>
      <c r="E559" s="12"/>
      <c r="F559" s="12"/>
      <c r="G559" s="12"/>
      <c r="H559" s="12"/>
      <c r="I559" s="9"/>
      <c r="J559" s="9"/>
    </row>
    <row r="560" spans="1:10" x14ac:dyDescent="0.2">
      <c r="A560" s="9"/>
      <c r="B560" s="12"/>
      <c r="C560" s="9"/>
      <c r="D560" s="12"/>
      <c r="E560" s="12"/>
      <c r="F560" s="12"/>
      <c r="G560" s="12"/>
      <c r="H560" s="12"/>
      <c r="I560" s="9"/>
      <c r="J560" s="9"/>
    </row>
    <row r="561" spans="1:10" x14ac:dyDescent="0.2">
      <c r="A561" s="9"/>
      <c r="B561" s="12"/>
      <c r="C561" s="9"/>
      <c r="D561" s="12"/>
      <c r="E561" s="12"/>
      <c r="F561" s="12"/>
      <c r="G561" s="12"/>
      <c r="H561" s="12"/>
      <c r="I561" s="9"/>
      <c r="J561" s="9"/>
    </row>
    <row r="562" spans="1:10" x14ac:dyDescent="0.2">
      <c r="A562" s="9"/>
      <c r="B562" s="12"/>
      <c r="C562" s="9"/>
      <c r="D562" s="12"/>
      <c r="E562" s="12"/>
      <c r="F562" s="12"/>
      <c r="G562" s="12"/>
      <c r="H562" s="12"/>
      <c r="I562" s="9"/>
      <c r="J562" s="9"/>
    </row>
    <row r="563" spans="1:10" x14ac:dyDescent="0.2">
      <c r="A563" s="9"/>
      <c r="B563" s="12"/>
      <c r="C563" s="9"/>
      <c r="D563" s="12"/>
      <c r="E563" s="12"/>
      <c r="F563" s="12"/>
      <c r="G563" s="12"/>
      <c r="H563" s="12"/>
      <c r="I563" s="9"/>
      <c r="J563" s="9"/>
    </row>
    <row r="564" spans="1:10" x14ac:dyDescent="0.2">
      <c r="A564" s="9"/>
      <c r="B564" s="12"/>
      <c r="C564" s="9"/>
      <c r="D564" s="12"/>
      <c r="E564" s="12"/>
      <c r="F564" s="12"/>
      <c r="G564" s="12"/>
      <c r="H564" s="12"/>
      <c r="I564" s="9"/>
      <c r="J564" s="9"/>
    </row>
    <row r="565" spans="1:10" x14ac:dyDescent="0.2">
      <c r="A565" s="9"/>
      <c r="B565" s="12"/>
      <c r="C565" s="9"/>
      <c r="D565" s="12"/>
      <c r="E565" s="12"/>
      <c r="F565" s="12"/>
      <c r="G565" s="12"/>
      <c r="H565" s="12"/>
      <c r="I565" s="9"/>
      <c r="J565" s="9"/>
    </row>
    <row r="566" spans="1:10" x14ac:dyDescent="0.2">
      <c r="A566" s="9"/>
      <c r="B566" s="12"/>
      <c r="C566" s="9"/>
      <c r="D566" s="12"/>
      <c r="E566" s="12"/>
      <c r="F566" s="12"/>
      <c r="G566" s="12"/>
      <c r="H566" s="12"/>
      <c r="I566" s="9"/>
      <c r="J566" s="9"/>
    </row>
    <row r="567" spans="1:10" x14ac:dyDescent="0.2">
      <c r="A567" s="9"/>
      <c r="B567" s="12"/>
      <c r="C567" s="9"/>
      <c r="D567" s="12"/>
      <c r="E567" s="12"/>
      <c r="F567" s="12"/>
      <c r="G567" s="12"/>
      <c r="H567" s="12"/>
      <c r="I567" s="9"/>
      <c r="J567" s="9"/>
    </row>
    <row r="568" spans="1:10" x14ac:dyDescent="0.2">
      <c r="A568" s="9"/>
      <c r="B568" s="12"/>
      <c r="C568" s="9"/>
      <c r="D568" s="12"/>
      <c r="E568" s="12"/>
      <c r="F568" s="12"/>
      <c r="G568" s="12"/>
      <c r="H568" s="12"/>
      <c r="I568" s="9"/>
      <c r="J568" s="9"/>
    </row>
    <row r="569" spans="1:10" x14ac:dyDescent="0.2">
      <c r="A569" s="9"/>
      <c r="B569" s="12"/>
      <c r="C569" s="9"/>
      <c r="D569" s="12"/>
      <c r="E569" s="12"/>
      <c r="F569" s="12"/>
      <c r="G569" s="12"/>
      <c r="H569" s="12"/>
      <c r="I569" s="9"/>
      <c r="J569" s="9"/>
    </row>
    <row r="570" spans="1:10" x14ac:dyDescent="0.2">
      <c r="A570" s="9"/>
      <c r="B570" s="12"/>
      <c r="C570" s="9"/>
      <c r="D570" s="12"/>
      <c r="E570" s="12"/>
      <c r="F570" s="12"/>
      <c r="G570" s="12"/>
      <c r="H570" s="12"/>
      <c r="I570" s="9"/>
      <c r="J570" s="9"/>
    </row>
    <row r="571" spans="1:10" x14ac:dyDescent="0.2">
      <c r="A571" s="9"/>
      <c r="B571" s="12"/>
      <c r="C571" s="9"/>
      <c r="D571" s="12"/>
      <c r="E571" s="12"/>
      <c r="F571" s="12"/>
      <c r="G571" s="12"/>
      <c r="H571" s="12"/>
      <c r="I571" s="9"/>
      <c r="J571" s="9"/>
    </row>
    <row r="572" spans="1:10" x14ac:dyDescent="0.2">
      <c r="A572" s="9"/>
      <c r="B572" s="12"/>
      <c r="C572" s="9"/>
      <c r="D572" s="12"/>
      <c r="E572" s="12"/>
      <c r="F572" s="12"/>
      <c r="G572" s="12"/>
      <c r="H572" s="12"/>
      <c r="I572" s="9"/>
      <c r="J572" s="9"/>
    </row>
    <row r="573" spans="1:10" x14ac:dyDescent="0.2">
      <c r="A573" s="9"/>
      <c r="B573" s="12"/>
      <c r="C573" s="9"/>
      <c r="D573" s="12"/>
      <c r="E573" s="12"/>
      <c r="F573" s="12"/>
      <c r="G573" s="12"/>
      <c r="H573" s="12"/>
      <c r="I573" s="9"/>
      <c r="J573" s="9"/>
    </row>
    <row r="574" spans="1:10" x14ac:dyDescent="0.2">
      <c r="A574" s="9"/>
      <c r="B574" s="12"/>
      <c r="C574" s="9"/>
      <c r="D574" s="12"/>
      <c r="E574" s="12"/>
      <c r="F574" s="12"/>
      <c r="G574" s="12"/>
      <c r="H574" s="12"/>
      <c r="I574" s="9"/>
      <c r="J574" s="9"/>
    </row>
    <row r="575" spans="1:10" x14ac:dyDescent="0.2">
      <c r="A575" s="9"/>
      <c r="B575" s="12"/>
      <c r="C575" s="9"/>
      <c r="D575" s="12"/>
      <c r="E575" s="12"/>
      <c r="F575" s="12"/>
      <c r="G575" s="12"/>
      <c r="H575" s="12"/>
      <c r="I575" s="9"/>
      <c r="J575" s="9"/>
    </row>
    <row r="576" spans="1:10" x14ac:dyDescent="0.2">
      <c r="A576" s="9"/>
      <c r="B576" s="12"/>
      <c r="C576" s="9"/>
      <c r="D576" s="12"/>
      <c r="E576" s="12"/>
      <c r="F576" s="12"/>
      <c r="G576" s="12"/>
      <c r="H576" s="12"/>
      <c r="I576" s="9"/>
      <c r="J576" s="9"/>
    </row>
    <row r="577" spans="1:10" x14ac:dyDescent="0.2">
      <c r="A577" s="9"/>
      <c r="B577" s="12"/>
      <c r="C577" s="9"/>
      <c r="D577" s="12"/>
      <c r="E577" s="12"/>
      <c r="F577" s="12"/>
      <c r="G577" s="12"/>
      <c r="H577" s="12"/>
      <c r="I577" s="9"/>
      <c r="J577" s="9"/>
    </row>
    <row r="578" spans="1:10" x14ac:dyDescent="0.2">
      <c r="A578" s="9"/>
      <c r="B578" s="12"/>
      <c r="C578" s="9"/>
      <c r="D578" s="12"/>
      <c r="E578" s="12"/>
      <c r="F578" s="12"/>
      <c r="G578" s="12"/>
      <c r="H578" s="12"/>
      <c r="I578" s="9"/>
      <c r="J578" s="9"/>
    </row>
    <row r="579" spans="1:10" x14ac:dyDescent="0.2">
      <c r="A579" s="9"/>
      <c r="B579" s="12"/>
      <c r="C579" s="9"/>
      <c r="D579" s="12"/>
      <c r="E579" s="12"/>
      <c r="F579" s="12"/>
      <c r="G579" s="12"/>
      <c r="H579" s="12"/>
      <c r="I579" s="9"/>
      <c r="J579" s="9"/>
    </row>
    <row r="580" spans="1:10" x14ac:dyDescent="0.2">
      <c r="A580" s="9"/>
      <c r="B580" s="12"/>
      <c r="C580" s="9"/>
      <c r="D580" s="12"/>
      <c r="E580" s="12"/>
      <c r="F580" s="12"/>
      <c r="G580" s="12"/>
      <c r="H580" s="12"/>
      <c r="I580" s="9"/>
      <c r="J580" s="9"/>
    </row>
    <row r="581" spans="1:10" x14ac:dyDescent="0.2">
      <c r="A581" s="9"/>
      <c r="B581" s="12"/>
      <c r="C581" s="9"/>
      <c r="D581" s="12"/>
      <c r="E581" s="12"/>
      <c r="F581" s="12"/>
      <c r="G581" s="12"/>
      <c r="H581" s="12"/>
      <c r="I581" s="9"/>
      <c r="J581" s="9"/>
    </row>
    <row r="582" spans="1:10" x14ac:dyDescent="0.2">
      <c r="A582" s="9"/>
      <c r="B582" s="12"/>
      <c r="C582" s="9"/>
      <c r="D582" s="12"/>
      <c r="E582" s="12"/>
      <c r="F582" s="12"/>
      <c r="G582" s="12"/>
      <c r="H582" s="12"/>
      <c r="I582" s="9"/>
      <c r="J582" s="9"/>
    </row>
    <row r="583" spans="1:10" x14ac:dyDescent="0.2">
      <c r="A583" s="9"/>
      <c r="B583" s="12"/>
      <c r="C583" s="9"/>
      <c r="D583" s="12"/>
      <c r="E583" s="12"/>
      <c r="F583" s="12"/>
      <c r="G583" s="12"/>
      <c r="H583" s="12"/>
      <c r="I583" s="9"/>
      <c r="J583" s="9"/>
    </row>
    <row r="584" spans="1:10" x14ac:dyDescent="0.2">
      <c r="A584" s="9"/>
      <c r="B584" s="12"/>
      <c r="C584" s="9"/>
      <c r="D584" s="12"/>
      <c r="E584" s="12"/>
      <c r="F584" s="12"/>
      <c r="G584" s="12"/>
      <c r="H584" s="12"/>
      <c r="I584" s="9"/>
      <c r="J584" s="9"/>
    </row>
    <row r="585" spans="1:10" x14ac:dyDescent="0.2">
      <c r="A585" s="9"/>
      <c r="B585" s="12"/>
      <c r="C585" s="9"/>
      <c r="D585" s="12"/>
      <c r="E585" s="12"/>
      <c r="F585" s="12"/>
      <c r="G585" s="12"/>
      <c r="H585" s="12"/>
      <c r="I585" s="9"/>
      <c r="J585" s="9"/>
    </row>
    <row r="586" spans="1:10" x14ac:dyDescent="0.2">
      <c r="A586" s="9"/>
      <c r="B586" s="12"/>
      <c r="C586" s="9"/>
      <c r="D586" s="12"/>
      <c r="E586" s="12"/>
      <c r="F586" s="12"/>
      <c r="G586" s="12"/>
      <c r="H586" s="12"/>
      <c r="I586" s="9"/>
      <c r="J586" s="9"/>
    </row>
    <row r="587" spans="1:10" x14ac:dyDescent="0.2">
      <c r="A587" s="9"/>
      <c r="B587" s="12"/>
      <c r="C587" s="9"/>
      <c r="D587" s="12"/>
      <c r="E587" s="12"/>
      <c r="F587" s="12"/>
      <c r="G587" s="12"/>
      <c r="H587" s="12"/>
      <c r="I587" s="9"/>
      <c r="J587" s="9"/>
    </row>
    <row r="588" spans="1:10" x14ac:dyDescent="0.2">
      <c r="A588" s="9"/>
      <c r="B588" s="12"/>
      <c r="C588" s="9"/>
      <c r="D588" s="12"/>
      <c r="E588" s="12"/>
      <c r="F588" s="12"/>
      <c r="G588" s="12"/>
      <c r="H588" s="12"/>
      <c r="I588" s="9"/>
      <c r="J588" s="9"/>
    </row>
    <row r="589" spans="1:10" x14ac:dyDescent="0.2">
      <c r="A589" s="9"/>
      <c r="B589" s="12"/>
      <c r="C589" s="9"/>
      <c r="D589" s="12"/>
      <c r="E589" s="12"/>
      <c r="F589" s="12"/>
      <c r="G589" s="12"/>
      <c r="H589" s="12"/>
      <c r="I589" s="9"/>
      <c r="J589" s="9"/>
    </row>
    <row r="590" spans="1:10" x14ac:dyDescent="0.2">
      <c r="A590" s="9"/>
      <c r="B590" s="12"/>
      <c r="C590" s="9"/>
      <c r="D590" s="12"/>
      <c r="E590" s="12"/>
      <c r="F590" s="12"/>
      <c r="G590" s="12"/>
      <c r="H590" s="12"/>
      <c r="I590" s="9"/>
      <c r="J590" s="9"/>
    </row>
    <row r="591" spans="1:10" x14ac:dyDescent="0.2">
      <c r="A591" s="9"/>
      <c r="B591" s="12"/>
      <c r="C591" s="9"/>
      <c r="D591" s="12"/>
      <c r="E591" s="12"/>
      <c r="F591" s="12"/>
      <c r="G591" s="12"/>
      <c r="H591" s="12"/>
      <c r="I591" s="9"/>
      <c r="J591" s="9"/>
    </row>
    <row r="592" spans="1:10" x14ac:dyDescent="0.2">
      <c r="A592" s="9"/>
      <c r="B592" s="12"/>
      <c r="C592" s="9"/>
      <c r="D592" s="12"/>
      <c r="E592" s="12"/>
      <c r="F592" s="12"/>
      <c r="G592" s="12"/>
      <c r="H592" s="12"/>
      <c r="I592" s="9"/>
      <c r="J592" s="9"/>
    </row>
    <row r="593" spans="1:10" x14ac:dyDescent="0.2">
      <c r="A593" s="9"/>
      <c r="B593" s="12"/>
      <c r="C593" s="9"/>
      <c r="D593" s="12"/>
      <c r="E593" s="12"/>
      <c r="F593" s="12"/>
      <c r="G593" s="12"/>
      <c r="H593" s="12"/>
      <c r="I593" s="9"/>
      <c r="J593" s="9"/>
    </row>
    <row r="594" spans="1:10" x14ac:dyDescent="0.2">
      <c r="A594" s="9"/>
      <c r="B594" s="12"/>
      <c r="C594" s="9"/>
      <c r="D594" s="12"/>
      <c r="E594" s="12"/>
      <c r="F594" s="12"/>
      <c r="G594" s="12"/>
      <c r="H594" s="12"/>
      <c r="I594" s="9"/>
      <c r="J594" s="9"/>
    </row>
    <row r="595" spans="1:10" x14ac:dyDescent="0.2">
      <c r="A595" s="9"/>
      <c r="B595" s="12"/>
      <c r="C595" s="9"/>
      <c r="D595" s="12"/>
      <c r="E595" s="12"/>
      <c r="F595" s="12"/>
      <c r="G595" s="12"/>
      <c r="H595" s="12"/>
      <c r="I595" s="9"/>
      <c r="J595" s="9"/>
    </row>
    <row r="596" spans="1:10" x14ac:dyDescent="0.2">
      <c r="A596" s="9"/>
      <c r="B596" s="12"/>
      <c r="C596" s="9"/>
      <c r="D596" s="12"/>
      <c r="E596" s="12"/>
      <c r="F596" s="12"/>
      <c r="G596" s="12"/>
      <c r="H596" s="12"/>
      <c r="I596" s="9"/>
      <c r="J596" s="9"/>
    </row>
    <row r="597" spans="1:10" x14ac:dyDescent="0.2">
      <c r="A597" s="9"/>
      <c r="B597" s="12"/>
      <c r="C597" s="9"/>
      <c r="D597" s="12"/>
      <c r="E597" s="12"/>
      <c r="F597" s="12"/>
      <c r="G597" s="12"/>
      <c r="H597" s="12"/>
      <c r="I597" s="9"/>
      <c r="J597" s="9"/>
    </row>
    <row r="598" spans="1:10" x14ac:dyDescent="0.2">
      <c r="A598" s="9"/>
      <c r="B598" s="12"/>
      <c r="C598" s="9"/>
      <c r="D598" s="12"/>
      <c r="E598" s="12"/>
      <c r="F598" s="12"/>
      <c r="G598" s="12"/>
      <c r="H598" s="12"/>
      <c r="I598" s="9"/>
      <c r="J598" s="9"/>
    </row>
    <row r="599" spans="1:10" x14ac:dyDescent="0.2">
      <c r="A599" s="9"/>
      <c r="B599" s="12"/>
      <c r="C599" s="9"/>
      <c r="D599" s="12"/>
      <c r="E599" s="12"/>
      <c r="F599" s="12"/>
      <c r="G599" s="12"/>
      <c r="H599" s="12"/>
      <c r="I599" s="9"/>
      <c r="J599" s="9"/>
    </row>
    <row r="600" spans="1:10" x14ac:dyDescent="0.2">
      <c r="A600" s="9"/>
      <c r="B600" s="12"/>
      <c r="C600" s="9"/>
      <c r="D600" s="12"/>
      <c r="E600" s="12"/>
      <c r="F600" s="12"/>
      <c r="G600" s="12"/>
      <c r="H600" s="12"/>
      <c r="I600" s="9"/>
      <c r="J600" s="9"/>
    </row>
    <row r="601" spans="1:10" x14ac:dyDescent="0.2">
      <c r="A601" s="9"/>
      <c r="B601" s="12"/>
      <c r="C601" s="9"/>
      <c r="D601" s="12"/>
      <c r="E601" s="12"/>
      <c r="F601" s="12"/>
      <c r="G601" s="12"/>
      <c r="H601" s="12"/>
      <c r="I601" s="9"/>
      <c r="J601" s="9"/>
    </row>
    <row r="602" spans="1:10" x14ac:dyDescent="0.2">
      <c r="A602" s="9"/>
      <c r="B602" s="12"/>
      <c r="C602" s="9"/>
      <c r="D602" s="12"/>
      <c r="E602" s="12"/>
      <c r="F602" s="12"/>
      <c r="G602" s="12"/>
      <c r="H602" s="12"/>
      <c r="I602" s="9"/>
      <c r="J602" s="9"/>
    </row>
    <row r="603" spans="1:10" x14ac:dyDescent="0.2">
      <c r="A603" s="9"/>
      <c r="B603" s="12"/>
      <c r="C603" s="9"/>
      <c r="D603" s="12"/>
      <c r="E603" s="12"/>
      <c r="F603" s="12"/>
      <c r="G603" s="12"/>
      <c r="H603" s="12"/>
      <c r="I603" s="9"/>
      <c r="J603" s="9"/>
    </row>
    <row r="604" spans="1:10" x14ac:dyDescent="0.2">
      <c r="A604" s="9"/>
      <c r="B604" s="12"/>
      <c r="C604" s="9"/>
      <c r="D604" s="12"/>
      <c r="E604" s="12"/>
      <c r="F604" s="12"/>
      <c r="G604" s="12"/>
      <c r="H604" s="12"/>
      <c r="I604" s="9"/>
      <c r="J604" s="9"/>
    </row>
    <row r="605" spans="1:10" x14ac:dyDescent="0.2">
      <c r="A605" s="9"/>
      <c r="B605" s="12"/>
      <c r="C605" s="9"/>
      <c r="D605" s="12"/>
      <c r="E605" s="12"/>
      <c r="F605" s="12"/>
      <c r="G605" s="12"/>
      <c r="H605" s="12"/>
      <c r="I605" s="9"/>
      <c r="J605" s="9"/>
    </row>
    <row r="606" spans="1:10" x14ac:dyDescent="0.2">
      <c r="A606" s="9"/>
      <c r="B606" s="12"/>
      <c r="C606" s="9"/>
      <c r="D606" s="12"/>
      <c r="E606" s="12"/>
      <c r="F606" s="12"/>
      <c r="G606" s="12"/>
      <c r="H606" s="12"/>
      <c r="I606" s="9"/>
      <c r="J606" s="9"/>
    </row>
    <row r="607" spans="1:10" x14ac:dyDescent="0.2">
      <c r="A607" s="9"/>
      <c r="B607" s="12"/>
      <c r="C607" s="9"/>
      <c r="D607" s="12"/>
      <c r="E607" s="12"/>
      <c r="F607" s="12"/>
      <c r="G607" s="12"/>
      <c r="H607" s="12"/>
      <c r="I607" s="9"/>
      <c r="J607" s="9"/>
    </row>
    <row r="608" spans="1:10" x14ac:dyDescent="0.2">
      <c r="A608" s="9"/>
      <c r="B608" s="12"/>
      <c r="C608" s="9"/>
      <c r="D608" s="12"/>
      <c r="E608" s="12"/>
      <c r="F608" s="12"/>
      <c r="G608" s="12"/>
      <c r="H608" s="12"/>
      <c r="I608" s="9"/>
      <c r="J608" s="9"/>
    </row>
    <row r="609" spans="1:10" x14ac:dyDescent="0.2">
      <c r="A609" s="9"/>
      <c r="B609" s="12"/>
      <c r="C609" s="9"/>
      <c r="D609" s="12"/>
      <c r="E609" s="12"/>
      <c r="F609" s="12"/>
      <c r="G609" s="12"/>
      <c r="H609" s="12"/>
      <c r="I609" s="9"/>
      <c r="J609" s="9"/>
    </row>
    <row r="610" spans="1:10" x14ac:dyDescent="0.2">
      <c r="A610" s="9"/>
      <c r="B610" s="12"/>
      <c r="C610" s="9"/>
      <c r="D610" s="12"/>
      <c r="E610" s="12"/>
      <c r="F610" s="12"/>
      <c r="G610" s="12"/>
      <c r="H610" s="12"/>
      <c r="I610" s="9"/>
      <c r="J610" s="9"/>
    </row>
    <row r="611" spans="1:10" x14ac:dyDescent="0.2">
      <c r="A611" s="9"/>
      <c r="B611" s="12"/>
      <c r="C611" s="9"/>
      <c r="D611" s="12"/>
      <c r="E611" s="12"/>
      <c r="F611" s="12"/>
      <c r="G611" s="12"/>
      <c r="H611" s="12"/>
      <c r="I611" s="9"/>
      <c r="J611" s="9"/>
    </row>
    <row r="612" spans="1:10" x14ac:dyDescent="0.2">
      <c r="A612" s="9"/>
      <c r="B612" s="12"/>
      <c r="C612" s="9"/>
      <c r="D612" s="12"/>
      <c r="E612" s="12"/>
      <c r="F612" s="12"/>
      <c r="G612" s="12"/>
      <c r="H612" s="12"/>
      <c r="I612" s="9"/>
      <c r="J612" s="9"/>
    </row>
    <row r="613" spans="1:10" x14ac:dyDescent="0.2">
      <c r="A613" s="9"/>
      <c r="B613" s="12"/>
      <c r="C613" s="9"/>
      <c r="D613" s="12"/>
      <c r="E613" s="12"/>
      <c r="F613" s="12"/>
      <c r="G613" s="12"/>
      <c r="H613" s="12"/>
      <c r="I613" s="9"/>
      <c r="J613" s="9"/>
    </row>
    <row r="614" spans="1:10" x14ac:dyDescent="0.2">
      <c r="A614" s="9"/>
      <c r="B614" s="12"/>
      <c r="C614" s="9"/>
      <c r="D614" s="12"/>
      <c r="E614" s="12"/>
      <c r="F614" s="12"/>
      <c r="G614" s="12"/>
      <c r="H614" s="12"/>
      <c r="I614" s="9"/>
      <c r="J614" s="9"/>
    </row>
    <row r="615" spans="1:10" x14ac:dyDescent="0.2">
      <c r="A615" s="9"/>
      <c r="B615" s="12"/>
      <c r="C615" s="9"/>
      <c r="D615" s="12"/>
      <c r="E615" s="12"/>
      <c r="F615" s="12"/>
      <c r="G615" s="12"/>
      <c r="H615" s="12"/>
      <c r="I615" s="9"/>
      <c r="J615" s="9"/>
    </row>
    <row r="616" spans="1:10" x14ac:dyDescent="0.2">
      <c r="A616" s="9"/>
      <c r="B616" s="12"/>
      <c r="C616" s="9"/>
      <c r="D616" s="12"/>
      <c r="E616" s="12"/>
      <c r="F616" s="12"/>
      <c r="G616" s="12"/>
      <c r="H616" s="12"/>
      <c r="I616" s="9"/>
      <c r="J616" s="9"/>
    </row>
    <row r="617" spans="1:10" x14ac:dyDescent="0.2">
      <c r="A617" s="9"/>
      <c r="B617" s="12"/>
      <c r="C617" s="9"/>
      <c r="D617" s="12"/>
      <c r="E617" s="12"/>
      <c r="F617" s="12"/>
      <c r="G617" s="12"/>
      <c r="H617" s="12"/>
      <c r="I617" s="9"/>
      <c r="J617" s="9"/>
    </row>
    <row r="618" spans="1:10" x14ac:dyDescent="0.2">
      <c r="A618" s="9"/>
      <c r="B618" s="12"/>
      <c r="C618" s="9"/>
      <c r="D618" s="12"/>
      <c r="E618" s="12"/>
      <c r="F618" s="12"/>
      <c r="G618" s="12"/>
      <c r="H618" s="12"/>
      <c r="I618" s="9"/>
      <c r="J618" s="9"/>
    </row>
    <row r="619" spans="1:10" x14ac:dyDescent="0.2">
      <c r="A619" s="9"/>
      <c r="B619" s="12"/>
      <c r="C619" s="9"/>
      <c r="D619" s="12"/>
      <c r="E619" s="12"/>
      <c r="F619" s="12"/>
      <c r="G619" s="12"/>
      <c r="H619" s="12"/>
      <c r="I619" s="9"/>
      <c r="J619" s="9"/>
    </row>
    <row r="620" spans="1:10" x14ac:dyDescent="0.2">
      <c r="A620" s="9"/>
      <c r="B620" s="12"/>
      <c r="C620" s="9"/>
      <c r="D620" s="12"/>
      <c r="E620" s="12"/>
      <c r="F620" s="12"/>
      <c r="G620" s="12"/>
      <c r="H620" s="12"/>
      <c r="I620" s="9"/>
      <c r="J620" s="9"/>
    </row>
    <row r="621" spans="1:10" x14ac:dyDescent="0.2">
      <c r="A621" s="9"/>
      <c r="B621" s="12"/>
      <c r="C621" s="9"/>
      <c r="D621" s="12"/>
      <c r="E621" s="12"/>
      <c r="F621" s="12"/>
      <c r="G621" s="12"/>
      <c r="H621" s="12"/>
      <c r="I621" s="9"/>
      <c r="J621" s="9"/>
    </row>
    <row r="622" spans="1:10" x14ac:dyDescent="0.2">
      <c r="A622" s="9"/>
      <c r="B622" s="12"/>
      <c r="C622" s="9"/>
      <c r="D622" s="12"/>
      <c r="E622" s="12"/>
      <c r="F622" s="12"/>
      <c r="G622" s="12"/>
      <c r="H622" s="12"/>
      <c r="I622" s="9"/>
      <c r="J622" s="9"/>
    </row>
    <row r="623" spans="1:10" x14ac:dyDescent="0.2">
      <c r="A623" s="9"/>
      <c r="B623" s="12"/>
      <c r="C623" s="9"/>
      <c r="D623" s="12"/>
      <c r="E623" s="12"/>
      <c r="F623" s="12"/>
      <c r="G623" s="12"/>
      <c r="H623" s="12"/>
      <c r="I623" s="9"/>
      <c r="J623" s="9"/>
    </row>
    <row r="624" spans="1:10" x14ac:dyDescent="0.2">
      <c r="A624" s="9"/>
      <c r="B624" s="12"/>
      <c r="C624" s="9"/>
      <c r="D624" s="12"/>
      <c r="E624" s="12"/>
      <c r="F624" s="12"/>
      <c r="G624" s="12"/>
      <c r="H624" s="12"/>
      <c r="I624" s="9"/>
      <c r="J624" s="9"/>
    </row>
    <row r="625" spans="1:10" x14ac:dyDescent="0.2">
      <c r="A625" s="9"/>
      <c r="B625" s="12"/>
      <c r="C625" s="9"/>
      <c r="D625" s="12"/>
      <c r="E625" s="12"/>
      <c r="F625" s="12"/>
      <c r="G625" s="12"/>
      <c r="H625" s="12"/>
      <c r="I625" s="9"/>
      <c r="J625" s="9"/>
    </row>
    <row r="626" spans="1:10" x14ac:dyDescent="0.2">
      <c r="A626" s="9"/>
      <c r="B626" s="12"/>
      <c r="C626" s="9"/>
      <c r="D626" s="12"/>
      <c r="E626" s="12"/>
      <c r="F626" s="12"/>
      <c r="G626" s="12"/>
      <c r="H626" s="12"/>
      <c r="I626" s="9"/>
      <c r="J626" s="9"/>
    </row>
    <row r="627" spans="1:10" x14ac:dyDescent="0.2">
      <c r="A627" s="9"/>
      <c r="B627" s="12"/>
      <c r="C627" s="9"/>
      <c r="D627" s="12"/>
      <c r="E627" s="12"/>
      <c r="F627" s="12"/>
      <c r="G627" s="12"/>
      <c r="H627" s="12"/>
      <c r="I627" s="9"/>
      <c r="J627" s="9"/>
    </row>
    <row r="628" spans="1:10" x14ac:dyDescent="0.2">
      <c r="A628" s="9"/>
      <c r="B628" s="12"/>
      <c r="C628" s="9"/>
      <c r="D628" s="12"/>
      <c r="E628" s="12"/>
      <c r="F628" s="12"/>
      <c r="G628" s="12"/>
      <c r="H628" s="12"/>
      <c r="I628" s="9"/>
      <c r="J628" s="9"/>
    </row>
    <row r="629" spans="1:10" x14ac:dyDescent="0.2">
      <c r="A629" s="9"/>
      <c r="B629" s="12"/>
      <c r="C629" s="9"/>
      <c r="D629" s="12"/>
      <c r="E629" s="12"/>
      <c r="F629" s="12"/>
      <c r="G629" s="12"/>
      <c r="H629" s="12"/>
      <c r="I629" s="9"/>
      <c r="J629" s="9"/>
    </row>
    <row r="630" spans="1:10" x14ac:dyDescent="0.2">
      <c r="A630" s="9"/>
      <c r="B630" s="12"/>
      <c r="C630" s="9"/>
      <c r="D630" s="12"/>
      <c r="E630" s="12"/>
      <c r="F630" s="12"/>
      <c r="G630" s="12"/>
      <c r="H630" s="12"/>
      <c r="I630" s="9"/>
      <c r="J630" s="9"/>
    </row>
    <row r="631" spans="1:10" x14ac:dyDescent="0.2">
      <c r="A631" s="9"/>
      <c r="B631" s="12"/>
      <c r="C631" s="9"/>
      <c r="D631" s="12"/>
      <c r="E631" s="12"/>
      <c r="F631" s="12"/>
      <c r="G631" s="12"/>
      <c r="H631" s="12"/>
      <c r="I631" s="9"/>
      <c r="J631" s="9"/>
    </row>
    <row r="632" spans="1:10" x14ac:dyDescent="0.2">
      <c r="A632" s="9"/>
      <c r="B632" s="12"/>
      <c r="C632" s="9"/>
      <c r="D632" s="12"/>
      <c r="E632" s="12"/>
      <c r="F632" s="12"/>
      <c r="G632" s="12"/>
      <c r="H632" s="12"/>
      <c r="I632" s="9"/>
      <c r="J632" s="9"/>
    </row>
    <row r="633" spans="1:10" x14ac:dyDescent="0.2">
      <c r="A633" s="9"/>
      <c r="B633" s="12"/>
      <c r="C633" s="9"/>
      <c r="D633" s="12"/>
      <c r="E633" s="12"/>
      <c r="F633" s="12"/>
      <c r="G633" s="12"/>
      <c r="H633" s="12"/>
      <c r="I633" s="9"/>
      <c r="J633" s="9"/>
    </row>
    <row r="634" spans="1:10" x14ac:dyDescent="0.2">
      <c r="A634" s="9"/>
      <c r="B634" s="12"/>
      <c r="C634" s="9"/>
      <c r="D634" s="12"/>
      <c r="E634" s="12"/>
      <c r="F634" s="12"/>
      <c r="G634" s="12"/>
      <c r="H634" s="12"/>
      <c r="I634" s="9"/>
      <c r="J634" s="9"/>
    </row>
    <row r="635" spans="1:10" x14ac:dyDescent="0.2">
      <c r="A635" s="9"/>
      <c r="B635" s="12"/>
      <c r="C635" s="9"/>
      <c r="D635" s="12"/>
      <c r="E635" s="12"/>
      <c r="F635" s="12"/>
      <c r="G635" s="12"/>
      <c r="H635" s="12"/>
      <c r="I635" s="9"/>
      <c r="J635" s="9"/>
    </row>
    <row r="636" spans="1:10" x14ac:dyDescent="0.2">
      <c r="A636" s="9"/>
      <c r="B636" s="12"/>
      <c r="C636" s="9"/>
      <c r="D636" s="12"/>
      <c r="E636" s="12"/>
      <c r="F636" s="12"/>
      <c r="G636" s="12"/>
      <c r="H636" s="12"/>
      <c r="I636" s="9"/>
      <c r="J636" s="9"/>
    </row>
    <row r="637" spans="1:10" x14ac:dyDescent="0.2">
      <c r="A637" s="9"/>
      <c r="B637" s="12"/>
      <c r="C637" s="9"/>
      <c r="D637" s="12"/>
      <c r="E637" s="12"/>
      <c r="F637" s="12"/>
      <c r="G637" s="12"/>
      <c r="H637" s="12"/>
      <c r="I637" s="9"/>
      <c r="J637" s="9"/>
    </row>
    <row r="638" spans="1:10" x14ac:dyDescent="0.2">
      <c r="A638" s="9"/>
      <c r="B638" s="12"/>
      <c r="C638" s="9"/>
      <c r="D638" s="12"/>
      <c r="E638" s="12"/>
      <c r="F638" s="12"/>
      <c r="G638" s="12"/>
      <c r="H638" s="12"/>
      <c r="I638" s="9"/>
      <c r="J638" s="9"/>
    </row>
    <row r="639" spans="1:10" x14ac:dyDescent="0.2">
      <c r="A639" s="9"/>
      <c r="B639" s="12"/>
      <c r="C639" s="9"/>
      <c r="D639" s="12"/>
      <c r="E639" s="12"/>
      <c r="F639" s="12"/>
      <c r="G639" s="12"/>
      <c r="H639" s="12"/>
      <c r="I639" s="9"/>
      <c r="J639" s="9"/>
    </row>
    <row r="640" spans="1:10" x14ac:dyDescent="0.2">
      <c r="A640" s="9"/>
      <c r="B640" s="12"/>
      <c r="C640" s="9"/>
      <c r="D640" s="12"/>
      <c r="E640" s="12"/>
      <c r="F640" s="12"/>
      <c r="G640" s="12"/>
      <c r="H640" s="12"/>
      <c r="I640" s="9"/>
      <c r="J640" s="9"/>
    </row>
    <row r="641" spans="1:10" x14ac:dyDescent="0.2">
      <c r="A641" s="9"/>
      <c r="B641" s="12"/>
      <c r="C641" s="9"/>
      <c r="D641" s="12"/>
      <c r="E641" s="12"/>
      <c r="F641" s="12"/>
      <c r="G641" s="12"/>
      <c r="H641" s="12"/>
      <c r="I641" s="9"/>
      <c r="J641" s="9"/>
    </row>
    <row r="642" spans="1:10" x14ac:dyDescent="0.2">
      <c r="A642" s="9"/>
      <c r="B642" s="12"/>
      <c r="C642" s="9"/>
      <c r="D642" s="12"/>
      <c r="E642" s="12"/>
      <c r="F642" s="12"/>
      <c r="G642" s="12"/>
      <c r="H642" s="12"/>
      <c r="I642" s="9"/>
      <c r="J642" s="9"/>
    </row>
    <row r="643" spans="1:10" x14ac:dyDescent="0.2">
      <c r="A643" s="9"/>
      <c r="B643" s="12"/>
      <c r="C643" s="9"/>
      <c r="D643" s="12"/>
      <c r="E643" s="12"/>
      <c r="F643" s="12"/>
      <c r="G643" s="12"/>
      <c r="H643" s="12"/>
      <c r="I643" s="9"/>
      <c r="J643" s="9"/>
    </row>
    <row r="644" spans="1:10" x14ac:dyDescent="0.2">
      <c r="A644" s="9"/>
      <c r="B644" s="12"/>
      <c r="C644" s="9"/>
      <c r="D644" s="12"/>
      <c r="E644" s="12"/>
      <c r="F644" s="12"/>
      <c r="G644" s="12"/>
      <c r="H644" s="12"/>
      <c r="I644" s="9"/>
      <c r="J644" s="9"/>
    </row>
    <row r="645" spans="1:10" x14ac:dyDescent="0.2">
      <c r="A645" s="9"/>
      <c r="B645" s="12"/>
      <c r="C645" s="9"/>
      <c r="D645" s="12"/>
      <c r="E645" s="12"/>
      <c r="F645" s="12"/>
      <c r="G645" s="12"/>
      <c r="H645" s="12"/>
      <c r="I645" s="9"/>
      <c r="J645" s="9"/>
    </row>
    <row r="646" spans="1:10" x14ac:dyDescent="0.2">
      <c r="A646" s="9"/>
      <c r="B646" s="12"/>
      <c r="C646" s="9"/>
      <c r="D646" s="12"/>
      <c r="E646" s="12"/>
      <c r="F646" s="12"/>
      <c r="G646" s="12"/>
      <c r="H646" s="12"/>
      <c r="I646" s="9"/>
      <c r="J646" s="9"/>
    </row>
    <row r="647" spans="1:10" x14ac:dyDescent="0.2">
      <c r="A647" s="9"/>
      <c r="B647" s="12"/>
      <c r="C647" s="9"/>
      <c r="D647" s="12"/>
      <c r="E647" s="12"/>
      <c r="F647" s="12"/>
      <c r="G647" s="12"/>
      <c r="H647" s="12"/>
      <c r="I647" s="9"/>
      <c r="J647" s="9"/>
    </row>
    <row r="648" spans="1:10" x14ac:dyDescent="0.2">
      <c r="A648" s="9"/>
      <c r="B648" s="12"/>
      <c r="C648" s="9"/>
      <c r="D648" s="12"/>
      <c r="E648" s="12"/>
      <c r="F648" s="12"/>
      <c r="G648" s="12"/>
      <c r="H648" s="12"/>
      <c r="I648" s="9"/>
      <c r="J648" s="9"/>
    </row>
    <row r="649" spans="1:10" x14ac:dyDescent="0.2">
      <c r="A649" s="9"/>
      <c r="B649" s="12"/>
      <c r="C649" s="9"/>
      <c r="D649" s="12"/>
      <c r="E649" s="12"/>
      <c r="F649" s="12"/>
      <c r="G649" s="12"/>
      <c r="H649" s="12"/>
      <c r="I649" s="9"/>
      <c r="J649" s="9"/>
    </row>
    <row r="650" spans="1:10" x14ac:dyDescent="0.2">
      <c r="A650" s="9"/>
      <c r="B650" s="12"/>
      <c r="C650" s="9"/>
      <c r="D650" s="12"/>
      <c r="E650" s="12"/>
      <c r="F650" s="12"/>
      <c r="G650" s="12"/>
      <c r="H650" s="12"/>
      <c r="I650" s="9"/>
      <c r="J650" s="9"/>
    </row>
    <row r="651" spans="1:10" x14ac:dyDescent="0.2">
      <c r="A651" s="9"/>
      <c r="B651" s="12"/>
      <c r="C651" s="9"/>
      <c r="D651" s="12"/>
      <c r="E651" s="12"/>
      <c r="F651" s="12"/>
      <c r="G651" s="12"/>
      <c r="H651" s="12"/>
      <c r="I651" s="9"/>
      <c r="J651" s="9"/>
    </row>
    <row r="652" spans="1:10" x14ac:dyDescent="0.2">
      <c r="A652" s="9"/>
      <c r="B652" s="12"/>
      <c r="C652" s="9"/>
      <c r="D652" s="12"/>
      <c r="E652" s="12"/>
      <c r="F652" s="12"/>
      <c r="G652" s="12"/>
      <c r="H652" s="12"/>
      <c r="I652" s="9"/>
      <c r="J652" s="9"/>
    </row>
    <row r="653" spans="1:10" x14ac:dyDescent="0.2">
      <c r="A653" s="9"/>
      <c r="B653" s="12"/>
      <c r="C653" s="9"/>
      <c r="D653" s="12"/>
      <c r="E653" s="12"/>
      <c r="F653" s="12"/>
      <c r="G653" s="12"/>
      <c r="H653" s="12"/>
      <c r="I653" s="9"/>
      <c r="J653" s="9"/>
    </row>
    <row r="654" spans="1:10" x14ac:dyDescent="0.2">
      <c r="A654" s="9"/>
      <c r="B654" s="12"/>
      <c r="C654" s="9"/>
      <c r="D654" s="12"/>
      <c r="E654" s="12"/>
      <c r="F654" s="12"/>
      <c r="G654" s="12"/>
      <c r="H654" s="12"/>
      <c r="I654" s="9"/>
      <c r="J654" s="9"/>
    </row>
    <row r="655" spans="1:10" x14ac:dyDescent="0.2">
      <c r="A655" s="9"/>
      <c r="B655" s="12"/>
      <c r="C655" s="9"/>
      <c r="D655" s="12"/>
      <c r="E655" s="12"/>
      <c r="F655" s="12"/>
      <c r="G655" s="12"/>
      <c r="H655" s="12"/>
      <c r="I655" s="9"/>
      <c r="J655" s="9"/>
    </row>
    <row r="656" spans="1:10" x14ac:dyDescent="0.2">
      <c r="A656" s="9"/>
      <c r="B656" s="12"/>
      <c r="C656" s="9"/>
      <c r="D656" s="12"/>
      <c r="E656" s="12"/>
      <c r="F656" s="12"/>
      <c r="G656" s="12"/>
      <c r="H656" s="12"/>
      <c r="I656" s="9"/>
      <c r="J656" s="9"/>
    </row>
    <row r="657" spans="1:10" x14ac:dyDescent="0.2">
      <c r="A657" s="9"/>
      <c r="B657" s="12"/>
      <c r="C657" s="9"/>
      <c r="D657" s="12"/>
      <c r="E657" s="12"/>
      <c r="F657" s="12"/>
      <c r="G657" s="12"/>
      <c r="H657" s="12"/>
      <c r="I657" s="9"/>
      <c r="J657" s="9"/>
    </row>
    <row r="658" spans="1:10" x14ac:dyDescent="0.2">
      <c r="A658" s="9"/>
      <c r="B658" s="12"/>
      <c r="C658" s="9"/>
      <c r="D658" s="12"/>
      <c r="E658" s="12"/>
      <c r="F658" s="12"/>
      <c r="G658" s="12"/>
      <c r="H658" s="12"/>
      <c r="I658" s="9"/>
      <c r="J658" s="9"/>
    </row>
    <row r="659" spans="1:10" x14ac:dyDescent="0.2">
      <c r="A659" s="9"/>
      <c r="B659" s="12"/>
      <c r="C659" s="9"/>
      <c r="D659" s="12"/>
      <c r="E659" s="12"/>
      <c r="F659" s="12"/>
      <c r="G659" s="12"/>
      <c r="H659" s="12"/>
      <c r="I659" s="9"/>
      <c r="J659" s="9"/>
    </row>
    <row r="660" spans="1:10" x14ac:dyDescent="0.2">
      <c r="A660" s="9"/>
      <c r="B660" s="12"/>
      <c r="C660" s="9"/>
      <c r="D660" s="12"/>
      <c r="E660" s="12"/>
      <c r="F660" s="12"/>
      <c r="G660" s="12"/>
      <c r="H660" s="12"/>
      <c r="I660" s="9"/>
      <c r="J660" s="9"/>
    </row>
    <row r="661" spans="1:10" x14ac:dyDescent="0.2">
      <c r="A661" s="9"/>
      <c r="B661" s="12"/>
      <c r="C661" s="9"/>
      <c r="D661" s="12"/>
      <c r="E661" s="12"/>
      <c r="F661" s="12"/>
      <c r="G661" s="12"/>
      <c r="H661" s="12"/>
      <c r="I661" s="9"/>
      <c r="J661" s="9"/>
    </row>
    <row r="662" spans="1:10" x14ac:dyDescent="0.2">
      <c r="A662" s="9"/>
      <c r="B662" s="12"/>
      <c r="C662" s="9"/>
      <c r="D662" s="12"/>
      <c r="E662" s="12"/>
      <c r="F662" s="12"/>
      <c r="G662" s="12"/>
      <c r="H662" s="12"/>
      <c r="I662" s="9"/>
      <c r="J662" s="9"/>
    </row>
    <row r="663" spans="1:10" x14ac:dyDescent="0.2">
      <c r="A663" s="9"/>
      <c r="B663" s="12"/>
      <c r="C663" s="9"/>
      <c r="D663" s="12"/>
      <c r="E663" s="12"/>
      <c r="F663" s="12"/>
      <c r="G663" s="12"/>
      <c r="H663" s="12"/>
      <c r="I663" s="9"/>
      <c r="J663" s="9"/>
    </row>
    <row r="664" spans="1:10" x14ac:dyDescent="0.2">
      <c r="A664" s="9"/>
      <c r="B664" s="12"/>
      <c r="C664" s="9"/>
      <c r="D664" s="12"/>
      <c r="E664" s="12"/>
      <c r="F664" s="12"/>
      <c r="G664" s="12"/>
      <c r="H664" s="12"/>
      <c r="I664" s="9"/>
      <c r="J664" s="9"/>
    </row>
    <row r="665" spans="1:10" x14ac:dyDescent="0.2">
      <c r="A665" s="9"/>
      <c r="B665" s="12"/>
      <c r="C665" s="9"/>
      <c r="D665" s="12"/>
      <c r="E665" s="12"/>
      <c r="F665" s="12"/>
      <c r="G665" s="12"/>
      <c r="H665" s="12"/>
      <c r="I665" s="9"/>
      <c r="J665" s="9"/>
    </row>
    <row r="666" spans="1:10" x14ac:dyDescent="0.2">
      <c r="A666" s="9"/>
      <c r="B666" s="12"/>
      <c r="C666" s="9"/>
      <c r="D666" s="12"/>
      <c r="E666" s="12"/>
      <c r="F666" s="12"/>
      <c r="G666" s="12"/>
      <c r="H666" s="12"/>
      <c r="I666" s="9"/>
      <c r="J666" s="9"/>
    </row>
    <row r="667" spans="1:10" x14ac:dyDescent="0.2">
      <c r="A667" s="9"/>
      <c r="B667" s="12"/>
      <c r="C667" s="9"/>
      <c r="D667" s="12"/>
      <c r="E667" s="12"/>
      <c r="F667" s="12"/>
      <c r="G667" s="12"/>
      <c r="H667" s="12"/>
      <c r="I667" s="9"/>
      <c r="J667" s="9"/>
    </row>
    <row r="668" spans="1:10" x14ac:dyDescent="0.2">
      <c r="A668" s="9"/>
      <c r="B668" s="12"/>
      <c r="C668" s="9"/>
      <c r="D668" s="12"/>
      <c r="E668" s="12"/>
      <c r="F668" s="12"/>
      <c r="G668" s="12"/>
      <c r="H668" s="12"/>
      <c r="I668" s="9"/>
      <c r="J668" s="9"/>
    </row>
    <row r="669" spans="1:10" x14ac:dyDescent="0.2">
      <c r="A669" s="9"/>
      <c r="B669" s="12"/>
      <c r="C669" s="9"/>
      <c r="D669" s="12"/>
      <c r="E669" s="12"/>
      <c r="F669" s="12"/>
      <c r="G669" s="12"/>
      <c r="H669" s="12"/>
      <c r="I669" s="9"/>
      <c r="J669" s="9"/>
    </row>
    <row r="670" spans="1:10" x14ac:dyDescent="0.2">
      <c r="A670" s="9"/>
      <c r="B670" s="12"/>
      <c r="C670" s="9"/>
      <c r="D670" s="12"/>
      <c r="E670" s="12"/>
      <c r="F670" s="12"/>
      <c r="G670" s="12"/>
      <c r="H670" s="12"/>
      <c r="I670" s="9"/>
      <c r="J670" s="9"/>
    </row>
    <row r="671" spans="1:10" x14ac:dyDescent="0.2">
      <c r="A671" s="9"/>
      <c r="B671" s="12"/>
      <c r="C671" s="9"/>
      <c r="D671" s="12"/>
      <c r="E671" s="12"/>
      <c r="F671" s="12"/>
      <c r="G671" s="12"/>
      <c r="H671" s="12"/>
      <c r="I671" s="9"/>
      <c r="J671" s="9"/>
    </row>
    <row r="672" spans="1:10" x14ac:dyDescent="0.2">
      <c r="A672" s="9"/>
      <c r="B672" s="12"/>
      <c r="C672" s="9"/>
      <c r="D672" s="12"/>
      <c r="E672" s="12"/>
      <c r="F672" s="12"/>
      <c r="G672" s="12"/>
      <c r="H672" s="12"/>
      <c r="I672" s="9"/>
      <c r="J672" s="9"/>
    </row>
    <row r="673" spans="1:10" x14ac:dyDescent="0.2">
      <c r="A673" s="9"/>
      <c r="B673" s="12"/>
      <c r="C673" s="9"/>
      <c r="D673" s="12"/>
      <c r="E673" s="12"/>
      <c r="F673" s="12"/>
      <c r="G673" s="12"/>
      <c r="H673" s="12"/>
      <c r="I673" s="9"/>
      <c r="J673" s="9"/>
    </row>
    <row r="674" spans="1:10" x14ac:dyDescent="0.2">
      <c r="A674" s="9"/>
      <c r="B674" s="12"/>
      <c r="C674" s="9"/>
      <c r="D674" s="12"/>
      <c r="E674" s="12"/>
      <c r="F674" s="12"/>
      <c r="G674" s="12"/>
      <c r="H674" s="12"/>
      <c r="I674" s="9"/>
      <c r="J674" s="9"/>
    </row>
    <row r="675" spans="1:10" x14ac:dyDescent="0.2">
      <c r="A675" s="9"/>
      <c r="B675" s="12"/>
      <c r="C675" s="9"/>
      <c r="D675" s="12"/>
      <c r="E675" s="12"/>
      <c r="F675" s="12"/>
      <c r="G675" s="12"/>
      <c r="H675" s="12"/>
      <c r="I675" s="9"/>
      <c r="J675" s="9"/>
    </row>
    <row r="676" spans="1:10" x14ac:dyDescent="0.2">
      <c r="A676" s="9"/>
      <c r="B676" s="12"/>
      <c r="C676" s="9"/>
      <c r="D676" s="12"/>
      <c r="E676" s="12"/>
      <c r="F676" s="12"/>
      <c r="G676" s="12"/>
      <c r="H676" s="12"/>
      <c r="I676" s="9"/>
      <c r="J676" s="9"/>
    </row>
    <row r="677" spans="1:10" x14ac:dyDescent="0.2">
      <c r="A677" s="9"/>
      <c r="B677" s="12"/>
      <c r="C677" s="9"/>
      <c r="D677" s="12"/>
      <c r="E677" s="12"/>
      <c r="F677" s="12"/>
      <c r="G677" s="12"/>
      <c r="H677" s="12"/>
      <c r="I677" s="9"/>
      <c r="J677" s="9"/>
    </row>
    <row r="678" spans="1:10" x14ac:dyDescent="0.2">
      <c r="A678" s="9"/>
      <c r="B678" s="12"/>
      <c r="C678" s="9"/>
      <c r="D678" s="12"/>
      <c r="E678" s="12"/>
      <c r="F678" s="12"/>
      <c r="G678" s="12"/>
      <c r="H678" s="12"/>
      <c r="I678" s="9"/>
      <c r="J678" s="9"/>
    </row>
    <row r="679" spans="1:10" x14ac:dyDescent="0.2">
      <c r="A679" s="9"/>
      <c r="B679" s="12"/>
      <c r="C679" s="9"/>
      <c r="D679" s="12"/>
      <c r="E679" s="12"/>
      <c r="F679" s="12"/>
      <c r="G679" s="12"/>
      <c r="H679" s="12"/>
      <c r="I679" s="9"/>
      <c r="J679" s="9"/>
    </row>
    <row r="680" spans="1:10" x14ac:dyDescent="0.2">
      <c r="A680" s="9"/>
      <c r="B680" s="12"/>
      <c r="C680" s="9"/>
      <c r="D680" s="12"/>
      <c r="E680" s="12"/>
      <c r="F680" s="12"/>
      <c r="G680" s="12"/>
      <c r="H680" s="12"/>
      <c r="I680" s="9"/>
      <c r="J680" s="9"/>
    </row>
    <row r="681" spans="1:10" x14ac:dyDescent="0.2">
      <c r="A681" s="9"/>
      <c r="B681" s="12"/>
      <c r="C681" s="9"/>
      <c r="D681" s="12"/>
      <c r="E681" s="12"/>
      <c r="F681" s="12"/>
      <c r="G681" s="12"/>
      <c r="H681" s="12"/>
      <c r="I681" s="9"/>
      <c r="J681" s="9"/>
    </row>
    <row r="682" spans="1:10" x14ac:dyDescent="0.2">
      <c r="A682" s="9"/>
      <c r="B682" s="12"/>
      <c r="C682" s="9"/>
      <c r="D682" s="12"/>
      <c r="E682" s="12"/>
      <c r="F682" s="12"/>
      <c r="G682" s="12"/>
      <c r="H682" s="12"/>
      <c r="I682" s="9"/>
      <c r="J682" s="9"/>
    </row>
    <row r="683" spans="1:10" x14ac:dyDescent="0.2">
      <c r="A683" s="9"/>
      <c r="B683" s="12"/>
      <c r="C683" s="9"/>
      <c r="D683" s="12"/>
      <c r="E683" s="12"/>
      <c r="F683" s="12"/>
      <c r="G683" s="12"/>
      <c r="H683" s="12"/>
      <c r="I683" s="9"/>
      <c r="J683" s="9"/>
    </row>
    <row r="684" spans="1:10" x14ac:dyDescent="0.2">
      <c r="A684" s="9"/>
      <c r="B684" s="12"/>
      <c r="C684" s="9"/>
      <c r="D684" s="12"/>
      <c r="E684" s="12"/>
      <c r="F684" s="12"/>
      <c r="G684" s="12"/>
      <c r="H684" s="12"/>
      <c r="I684" s="9"/>
      <c r="J684" s="9"/>
    </row>
    <row r="685" spans="1:10" x14ac:dyDescent="0.2">
      <c r="A685" s="9"/>
      <c r="B685" s="12"/>
      <c r="C685" s="9"/>
      <c r="D685" s="12"/>
      <c r="E685" s="12"/>
      <c r="F685" s="12"/>
      <c r="G685" s="12"/>
      <c r="H685" s="12"/>
      <c r="I685" s="9"/>
      <c r="J685" s="9"/>
    </row>
    <row r="686" spans="1:10" x14ac:dyDescent="0.2">
      <c r="A686" s="9"/>
      <c r="B686" s="12"/>
      <c r="C686" s="9"/>
      <c r="D686" s="12"/>
      <c r="E686" s="12"/>
      <c r="F686" s="12"/>
      <c r="G686" s="12"/>
      <c r="H686" s="12"/>
      <c r="I686" s="9"/>
      <c r="J686" s="9"/>
    </row>
    <row r="687" spans="1:10" x14ac:dyDescent="0.2">
      <c r="A687" s="9"/>
      <c r="B687" s="12"/>
      <c r="C687" s="9"/>
      <c r="D687" s="12"/>
      <c r="E687" s="12"/>
      <c r="F687" s="12"/>
      <c r="G687" s="12"/>
      <c r="H687" s="12"/>
      <c r="I687" s="9"/>
      <c r="J687" s="9"/>
    </row>
    <row r="688" spans="1:10" x14ac:dyDescent="0.2">
      <c r="A688" s="9"/>
      <c r="B688" s="12"/>
      <c r="C688" s="9"/>
      <c r="D688" s="12"/>
      <c r="E688" s="12"/>
      <c r="F688" s="12"/>
      <c r="G688" s="12"/>
      <c r="H688" s="12"/>
      <c r="I688" s="9"/>
      <c r="J688" s="9"/>
    </row>
    <row r="689" spans="1:10" x14ac:dyDescent="0.2">
      <c r="A689" s="9"/>
      <c r="B689" s="12"/>
      <c r="C689" s="9"/>
      <c r="D689" s="12"/>
      <c r="E689" s="12"/>
      <c r="F689" s="12"/>
      <c r="G689" s="12"/>
      <c r="H689" s="12"/>
      <c r="I689" s="9"/>
      <c r="J689" s="9"/>
    </row>
    <row r="690" spans="1:10" x14ac:dyDescent="0.2">
      <c r="A690" s="9"/>
      <c r="B690" s="12"/>
      <c r="C690" s="9"/>
      <c r="D690" s="12"/>
      <c r="E690" s="12"/>
      <c r="F690" s="12"/>
      <c r="G690" s="12"/>
      <c r="H690" s="12"/>
      <c r="I690" s="9"/>
      <c r="J690" s="9"/>
    </row>
    <row r="691" spans="1:10" x14ac:dyDescent="0.2">
      <c r="A691" s="9"/>
      <c r="B691" s="12"/>
      <c r="C691" s="9"/>
      <c r="D691" s="12"/>
      <c r="E691" s="12"/>
      <c r="F691" s="12"/>
      <c r="G691" s="12"/>
      <c r="H691" s="12"/>
      <c r="I691" s="9"/>
      <c r="J691" s="9"/>
    </row>
    <row r="692" spans="1:10" x14ac:dyDescent="0.2">
      <c r="A692" s="9"/>
      <c r="B692" s="12"/>
      <c r="C692" s="9"/>
      <c r="D692" s="12"/>
      <c r="E692" s="12"/>
      <c r="F692" s="12"/>
      <c r="G692" s="12"/>
      <c r="H692" s="12"/>
      <c r="I692" s="9"/>
      <c r="J692" s="9"/>
    </row>
    <row r="693" spans="1:10" x14ac:dyDescent="0.2">
      <c r="A693" s="9"/>
      <c r="B693" s="12"/>
      <c r="C693" s="9"/>
      <c r="D693" s="12"/>
      <c r="E693" s="12"/>
      <c r="F693" s="12"/>
      <c r="G693" s="12"/>
      <c r="H693" s="12"/>
      <c r="I693" s="9"/>
      <c r="J693" s="9"/>
    </row>
    <row r="694" spans="1:10" x14ac:dyDescent="0.2">
      <c r="A694" s="9"/>
      <c r="B694" s="12"/>
      <c r="C694" s="9"/>
      <c r="D694" s="12"/>
      <c r="E694" s="12"/>
      <c r="F694" s="12"/>
      <c r="G694" s="12"/>
      <c r="H694" s="12"/>
      <c r="I694" s="9"/>
      <c r="J694" s="9"/>
    </row>
    <row r="695" spans="1:10" x14ac:dyDescent="0.2">
      <c r="A695" s="9"/>
      <c r="B695" s="12"/>
      <c r="C695" s="9"/>
      <c r="D695" s="12"/>
      <c r="E695" s="12"/>
      <c r="F695" s="12"/>
      <c r="G695" s="12"/>
      <c r="H695" s="12"/>
      <c r="I695" s="9"/>
      <c r="J695" s="9"/>
    </row>
    <row r="696" spans="1:10" x14ac:dyDescent="0.2">
      <c r="A696" s="9"/>
      <c r="B696" s="12"/>
      <c r="C696" s="9"/>
      <c r="D696" s="12"/>
      <c r="E696" s="12"/>
      <c r="F696" s="12"/>
      <c r="G696" s="12"/>
      <c r="H696" s="12"/>
      <c r="I696" s="9"/>
      <c r="J696" s="9"/>
    </row>
    <row r="697" spans="1:10" x14ac:dyDescent="0.2">
      <c r="A697" s="9"/>
      <c r="B697" s="12"/>
      <c r="C697" s="9"/>
      <c r="D697" s="12"/>
      <c r="E697" s="12"/>
      <c r="F697" s="12"/>
      <c r="G697" s="12"/>
      <c r="H697" s="12"/>
      <c r="I697" s="9"/>
      <c r="J697" s="9"/>
    </row>
    <row r="698" spans="1:10" x14ac:dyDescent="0.2">
      <c r="A698" s="9"/>
      <c r="B698" s="12"/>
      <c r="C698" s="9"/>
      <c r="D698" s="12"/>
      <c r="E698" s="12"/>
      <c r="F698" s="12"/>
      <c r="G698" s="12"/>
      <c r="H698" s="12"/>
      <c r="I698" s="9"/>
      <c r="J698" s="9"/>
    </row>
    <row r="699" spans="1:10" x14ac:dyDescent="0.2">
      <c r="A699" s="9"/>
      <c r="B699" s="12"/>
      <c r="C699" s="9"/>
      <c r="D699" s="12"/>
      <c r="E699" s="12"/>
      <c r="F699" s="12"/>
      <c r="G699" s="12"/>
      <c r="H699" s="12"/>
      <c r="I699" s="9"/>
      <c r="J699" s="9"/>
    </row>
    <row r="700" spans="1:10" x14ac:dyDescent="0.2">
      <c r="A700" s="9"/>
      <c r="B700" s="12"/>
      <c r="C700" s="9"/>
      <c r="D700" s="12"/>
      <c r="E700" s="12"/>
      <c r="F700" s="12"/>
      <c r="G700" s="12"/>
      <c r="H700" s="12"/>
      <c r="I700" s="9"/>
      <c r="J700" s="9"/>
    </row>
    <row r="701" spans="1:10" x14ac:dyDescent="0.2">
      <c r="A701" s="9"/>
      <c r="B701" s="12"/>
      <c r="C701" s="9"/>
      <c r="D701" s="12"/>
      <c r="E701" s="12"/>
      <c r="F701" s="12"/>
      <c r="G701" s="12"/>
      <c r="H701" s="12"/>
      <c r="I701" s="9"/>
      <c r="J701" s="9"/>
    </row>
    <row r="702" spans="1:10" x14ac:dyDescent="0.2">
      <c r="A702" s="9"/>
      <c r="B702" s="12"/>
      <c r="C702" s="9"/>
      <c r="D702" s="12"/>
      <c r="E702" s="12"/>
      <c r="F702" s="12"/>
      <c r="G702" s="12"/>
      <c r="H702" s="12"/>
      <c r="I702" s="9"/>
      <c r="J702" s="9"/>
    </row>
    <row r="703" spans="1:10" x14ac:dyDescent="0.2">
      <c r="A703" s="9"/>
      <c r="B703" s="12"/>
      <c r="C703" s="9"/>
      <c r="D703" s="12"/>
      <c r="E703" s="12"/>
      <c r="F703" s="12"/>
      <c r="G703" s="12"/>
      <c r="H703" s="12"/>
      <c r="I703" s="9"/>
      <c r="J703" s="9"/>
    </row>
    <row r="704" spans="1:10" x14ac:dyDescent="0.2">
      <c r="A704" s="9"/>
      <c r="B704" s="12"/>
      <c r="C704" s="9"/>
      <c r="D704" s="12"/>
      <c r="E704" s="12"/>
      <c r="F704" s="12"/>
      <c r="G704" s="12"/>
      <c r="H704" s="12"/>
      <c r="I704" s="9"/>
      <c r="J704" s="9"/>
    </row>
    <row r="705" spans="1:10" x14ac:dyDescent="0.2">
      <c r="A705" s="9"/>
      <c r="B705" s="12"/>
      <c r="C705" s="9"/>
      <c r="D705" s="12"/>
      <c r="E705" s="12"/>
      <c r="F705" s="12"/>
      <c r="G705" s="12"/>
      <c r="H705" s="12"/>
      <c r="I705" s="9"/>
      <c r="J705" s="9"/>
    </row>
    <row r="706" spans="1:10" x14ac:dyDescent="0.2">
      <c r="A706" s="9"/>
      <c r="B706" s="12"/>
      <c r="C706" s="9"/>
      <c r="D706" s="12"/>
      <c r="E706" s="12"/>
      <c r="F706" s="12"/>
      <c r="G706" s="12"/>
      <c r="H706" s="12"/>
      <c r="I706" s="9"/>
      <c r="J706" s="9"/>
    </row>
    <row r="707" spans="1:10" x14ac:dyDescent="0.2">
      <c r="A707" s="9"/>
      <c r="B707" s="12"/>
      <c r="C707" s="9"/>
      <c r="D707" s="12"/>
      <c r="E707" s="12"/>
      <c r="F707" s="12"/>
      <c r="G707" s="12"/>
      <c r="H707" s="12"/>
      <c r="I707" s="9"/>
      <c r="J707" s="9"/>
    </row>
    <row r="708" spans="1:10" x14ac:dyDescent="0.2">
      <c r="A708" s="9"/>
      <c r="B708" s="12"/>
      <c r="C708" s="9"/>
      <c r="D708" s="12"/>
      <c r="E708" s="12"/>
      <c r="F708" s="12"/>
      <c r="G708" s="12"/>
      <c r="H708" s="12"/>
      <c r="I708" s="9"/>
      <c r="J708" s="9"/>
    </row>
  </sheetData>
  <autoFilter ref="A1:J1" xr:uid="{1C25AA86-C164-4D56-972F-B1BD407D1FFB}"/>
  <sortState ref="A3:J346">
    <sortCondition ref="E3"/>
  </sortState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BE3F7-CEF8-487F-80ED-F91D868E4B81}">
  <dimension ref="A1:J782"/>
  <sheetViews>
    <sheetView topLeftCell="E1" zoomScale="151" zoomScaleNormal="151" workbookViewId="0">
      <pane ySplit="1" topLeftCell="A2" activePane="bottomLeft" state="frozen"/>
      <selection pane="bottomLeft" activeCell="H421" sqref="H3:H421"/>
    </sheetView>
  </sheetViews>
  <sheetFormatPr baseColWidth="10" defaultColWidth="11.5" defaultRowHeight="15" x14ac:dyDescent="0.2"/>
  <cols>
    <col min="1" max="1" width="11.5" style="10" customWidth="1"/>
    <col min="2" max="2" width="10" style="11" customWidth="1"/>
    <col min="3" max="3" width="19.33203125" style="10" customWidth="1"/>
    <col min="4" max="4" width="21.6640625" style="11" customWidth="1"/>
    <col min="5" max="5" width="23.5" style="11" customWidth="1"/>
    <col min="6" max="6" width="25" style="11" customWidth="1"/>
    <col min="7" max="7" width="50.33203125" style="11" customWidth="1"/>
    <col min="8" max="8" width="56.5" style="11" customWidth="1"/>
    <col min="9" max="10" width="11.5" style="10"/>
    <col min="11" max="16384" width="11.5" style="11"/>
  </cols>
  <sheetData>
    <row r="1" spans="1:10" ht="49.5" customHeight="1" thickBot="1" x14ac:dyDescent="0.25">
      <c r="A1" s="1" t="s">
        <v>1</v>
      </c>
      <c r="B1" s="2" t="s">
        <v>0</v>
      </c>
      <c r="C1" s="7" t="s">
        <v>203</v>
      </c>
      <c r="D1" s="4" t="s">
        <v>38</v>
      </c>
      <c r="E1" s="6" t="s">
        <v>91</v>
      </c>
      <c r="F1" s="5" t="s">
        <v>90</v>
      </c>
      <c r="G1" s="3" t="s">
        <v>2</v>
      </c>
      <c r="H1" s="3" t="s">
        <v>108</v>
      </c>
      <c r="I1" s="16" t="s">
        <v>341</v>
      </c>
      <c r="J1" s="16" t="s">
        <v>340</v>
      </c>
    </row>
    <row r="2" spans="1:10" x14ac:dyDescent="0.2">
      <c r="A2" s="8">
        <v>43497</v>
      </c>
      <c r="B2" s="12" t="s">
        <v>3</v>
      </c>
      <c r="C2" s="9">
        <v>3280</v>
      </c>
      <c r="D2" s="12" t="s">
        <v>131</v>
      </c>
      <c r="E2" s="12" t="s">
        <v>6</v>
      </c>
      <c r="F2" s="12" t="s">
        <v>6</v>
      </c>
      <c r="G2" s="12" t="s">
        <v>520</v>
      </c>
      <c r="H2" s="12"/>
      <c r="I2" s="9"/>
      <c r="J2" s="9"/>
    </row>
    <row r="3" spans="1:10" x14ac:dyDescent="0.2">
      <c r="A3" s="8">
        <v>43498</v>
      </c>
      <c r="B3" s="12" t="s">
        <v>3</v>
      </c>
      <c r="C3" s="9">
        <v>1349</v>
      </c>
      <c r="D3" s="12" t="s">
        <v>92</v>
      </c>
      <c r="E3" s="12" t="s">
        <v>5</v>
      </c>
      <c r="F3" s="12" t="s">
        <v>6</v>
      </c>
      <c r="G3" s="12" t="s">
        <v>883</v>
      </c>
      <c r="H3" s="12"/>
      <c r="I3" s="9">
        <v>21</v>
      </c>
      <c r="J3" s="9" t="s">
        <v>346</v>
      </c>
    </row>
    <row r="4" spans="1:10" x14ac:dyDescent="0.2">
      <c r="A4" s="8">
        <v>43498</v>
      </c>
      <c r="B4" s="12" t="s">
        <v>14</v>
      </c>
      <c r="C4" s="9">
        <v>6700</v>
      </c>
      <c r="D4" s="12" t="s">
        <v>127</v>
      </c>
      <c r="E4" s="12" t="s">
        <v>4</v>
      </c>
      <c r="F4" s="12" t="s">
        <v>15</v>
      </c>
      <c r="G4" s="12" t="s">
        <v>37</v>
      </c>
      <c r="H4" s="12"/>
      <c r="I4" s="9">
        <v>30</v>
      </c>
      <c r="J4" s="9" t="s">
        <v>390</v>
      </c>
    </row>
    <row r="5" spans="1:10" x14ac:dyDescent="0.2">
      <c r="A5" s="8">
        <v>43498</v>
      </c>
      <c r="B5" s="12" t="s">
        <v>6</v>
      </c>
      <c r="C5" s="9">
        <v>57180</v>
      </c>
      <c r="D5" s="12" t="s">
        <v>215</v>
      </c>
      <c r="E5" s="12" t="s">
        <v>6</v>
      </c>
      <c r="F5" s="12" t="s">
        <v>15</v>
      </c>
      <c r="G5" s="12" t="s">
        <v>874</v>
      </c>
      <c r="H5" s="12"/>
      <c r="I5" s="9">
        <v>27</v>
      </c>
      <c r="J5" s="9" t="s">
        <v>587</v>
      </c>
    </row>
    <row r="6" spans="1:10" x14ac:dyDescent="0.2">
      <c r="A6" s="8">
        <v>43498</v>
      </c>
      <c r="B6" s="12" t="s">
        <v>5</v>
      </c>
      <c r="C6" s="9">
        <v>54298</v>
      </c>
      <c r="D6" s="12" t="s">
        <v>581</v>
      </c>
      <c r="E6" s="12" t="s">
        <v>15</v>
      </c>
      <c r="F6" s="12" t="s">
        <v>5</v>
      </c>
      <c r="G6" s="12" t="s">
        <v>37</v>
      </c>
      <c r="H6" s="12"/>
      <c r="I6" s="9">
        <v>51</v>
      </c>
      <c r="J6" s="9" t="s">
        <v>588</v>
      </c>
    </row>
    <row r="7" spans="1:10" x14ac:dyDescent="0.2">
      <c r="A7" s="8">
        <v>43498</v>
      </c>
      <c r="B7" s="12" t="s">
        <v>3</v>
      </c>
      <c r="C7" s="9">
        <v>4750</v>
      </c>
      <c r="D7" s="12" t="s">
        <v>75</v>
      </c>
      <c r="E7" s="12" t="s">
        <v>16</v>
      </c>
      <c r="F7" s="12" t="s">
        <v>4</v>
      </c>
      <c r="G7" s="12" t="s">
        <v>586</v>
      </c>
      <c r="H7" s="12"/>
      <c r="I7" s="9">
        <v>9</v>
      </c>
      <c r="J7" s="9">
        <v>5</v>
      </c>
    </row>
    <row r="8" spans="1:10" x14ac:dyDescent="0.2">
      <c r="A8" s="8">
        <v>43498</v>
      </c>
      <c r="B8" s="12" t="s">
        <v>3</v>
      </c>
      <c r="C8" s="9">
        <v>8560</v>
      </c>
      <c r="D8" s="12" t="s">
        <v>582</v>
      </c>
      <c r="E8" s="12" t="s">
        <v>4</v>
      </c>
      <c r="F8" s="12" t="s">
        <v>6</v>
      </c>
      <c r="G8" s="12" t="s">
        <v>318</v>
      </c>
      <c r="H8" s="12"/>
      <c r="I8" s="9">
        <v>43</v>
      </c>
      <c r="J8" s="9" t="s">
        <v>587</v>
      </c>
    </row>
    <row r="9" spans="1:10" x14ac:dyDescent="0.2">
      <c r="A9" s="8">
        <v>43498</v>
      </c>
      <c r="B9" s="12" t="s">
        <v>3</v>
      </c>
      <c r="C9" s="9">
        <v>7721</v>
      </c>
      <c r="D9" s="12" t="s">
        <v>45</v>
      </c>
      <c r="E9" s="12" t="s">
        <v>31</v>
      </c>
      <c r="F9" s="12" t="s">
        <v>15</v>
      </c>
      <c r="G9" s="12" t="s">
        <v>151</v>
      </c>
      <c r="H9" s="12"/>
      <c r="I9" s="9">
        <v>40</v>
      </c>
      <c r="J9" s="9" t="s">
        <v>589</v>
      </c>
    </row>
    <row r="10" spans="1:10" x14ac:dyDescent="0.2">
      <c r="A10" s="8">
        <v>43498</v>
      </c>
      <c r="B10" s="12" t="s">
        <v>3</v>
      </c>
      <c r="C10" s="9">
        <v>7713</v>
      </c>
      <c r="D10" s="12" t="s">
        <v>583</v>
      </c>
      <c r="E10" s="12" t="s">
        <v>4</v>
      </c>
      <c r="F10" s="12" t="s">
        <v>6</v>
      </c>
      <c r="G10" s="12" t="s">
        <v>151</v>
      </c>
      <c r="H10" s="12"/>
      <c r="I10" s="9">
        <v>42</v>
      </c>
      <c r="J10" s="9" t="s">
        <v>421</v>
      </c>
    </row>
    <row r="11" spans="1:10" x14ac:dyDescent="0.2">
      <c r="A11" s="8">
        <v>43498</v>
      </c>
      <c r="B11" s="12" t="s">
        <v>3</v>
      </c>
      <c r="C11" s="9">
        <v>2320</v>
      </c>
      <c r="D11" s="12" t="s">
        <v>92</v>
      </c>
      <c r="E11" s="12" t="s">
        <v>5</v>
      </c>
      <c r="F11" s="12" t="s">
        <v>15</v>
      </c>
      <c r="G11" s="12" t="s">
        <v>151</v>
      </c>
      <c r="H11" s="12"/>
      <c r="I11" s="9">
        <v>22</v>
      </c>
      <c r="J11" s="9" t="s">
        <v>426</v>
      </c>
    </row>
    <row r="12" spans="1:10" x14ac:dyDescent="0.2">
      <c r="A12" s="8">
        <v>43498</v>
      </c>
      <c r="B12" s="12" t="s">
        <v>3</v>
      </c>
      <c r="C12" s="9">
        <v>8053</v>
      </c>
      <c r="D12" s="12" t="s">
        <v>41</v>
      </c>
      <c r="E12" s="12" t="s">
        <v>6</v>
      </c>
      <c r="F12" s="12" t="s">
        <v>248</v>
      </c>
      <c r="G12" s="12" t="s">
        <v>258</v>
      </c>
      <c r="H12" s="12"/>
      <c r="I12" s="9">
        <v>25</v>
      </c>
      <c r="J12" s="9" t="s">
        <v>590</v>
      </c>
    </row>
    <row r="13" spans="1:10" x14ac:dyDescent="0.2">
      <c r="A13" s="8">
        <v>43498</v>
      </c>
      <c r="B13" s="12" t="s">
        <v>3</v>
      </c>
      <c r="C13" s="9">
        <v>8096</v>
      </c>
      <c r="D13" s="12" t="s">
        <v>41</v>
      </c>
      <c r="E13" s="12" t="s">
        <v>95</v>
      </c>
      <c r="F13" s="12" t="s">
        <v>15</v>
      </c>
      <c r="G13" s="12" t="s">
        <v>437</v>
      </c>
      <c r="H13" s="12"/>
      <c r="I13" s="9">
        <v>23</v>
      </c>
      <c r="J13" s="9" t="s">
        <v>385</v>
      </c>
    </row>
    <row r="14" spans="1:10" x14ac:dyDescent="0.2">
      <c r="A14" s="8">
        <v>43498</v>
      </c>
      <c r="B14" s="12" t="s">
        <v>3</v>
      </c>
      <c r="C14" s="9">
        <v>1611</v>
      </c>
      <c r="D14" s="12" t="s">
        <v>92</v>
      </c>
      <c r="E14" s="12" t="s">
        <v>98</v>
      </c>
      <c r="F14" s="12" t="s">
        <v>33</v>
      </c>
      <c r="G14" s="12" t="s">
        <v>231</v>
      </c>
      <c r="H14" s="12"/>
      <c r="I14" s="9">
        <v>23</v>
      </c>
      <c r="J14" s="9" t="s">
        <v>426</v>
      </c>
    </row>
    <row r="15" spans="1:10" x14ac:dyDescent="0.2">
      <c r="A15" s="8">
        <v>43498</v>
      </c>
      <c r="B15" s="12" t="s">
        <v>6</v>
      </c>
      <c r="C15" s="9">
        <v>57970</v>
      </c>
      <c r="D15" s="12" t="s">
        <v>316</v>
      </c>
      <c r="E15" s="12" t="s">
        <v>6</v>
      </c>
      <c r="F15" s="12" t="s">
        <v>6</v>
      </c>
      <c r="G15" s="12" t="s">
        <v>321</v>
      </c>
      <c r="H15" s="12"/>
      <c r="I15" s="9">
        <v>45</v>
      </c>
      <c r="J15" s="9" t="s">
        <v>473</v>
      </c>
    </row>
    <row r="16" spans="1:10" x14ac:dyDescent="0.2">
      <c r="A16" s="8">
        <v>43498</v>
      </c>
      <c r="B16" s="12" t="s">
        <v>3</v>
      </c>
      <c r="C16" s="9">
        <v>1146</v>
      </c>
      <c r="D16" s="12" t="s">
        <v>92</v>
      </c>
      <c r="E16" s="12" t="s">
        <v>11</v>
      </c>
      <c r="F16" s="12" t="s">
        <v>6</v>
      </c>
      <c r="G16" s="12" t="s">
        <v>151</v>
      </c>
      <c r="H16" s="12"/>
      <c r="I16" s="9">
        <v>20</v>
      </c>
      <c r="J16" s="9">
        <v>23</v>
      </c>
    </row>
    <row r="17" spans="1:10" x14ac:dyDescent="0.2">
      <c r="A17" s="8">
        <v>43498</v>
      </c>
      <c r="B17" s="12" t="s">
        <v>3</v>
      </c>
      <c r="C17" s="9">
        <v>3876</v>
      </c>
      <c r="D17" s="12" t="s">
        <v>116</v>
      </c>
      <c r="E17" s="12" t="s">
        <v>584</v>
      </c>
      <c r="F17" s="12" t="s">
        <v>15</v>
      </c>
      <c r="G17" s="12" t="s">
        <v>319</v>
      </c>
      <c r="H17" s="12"/>
      <c r="I17" s="9">
        <v>13</v>
      </c>
      <c r="J17" s="9">
        <v>13</v>
      </c>
    </row>
    <row r="18" spans="1:10" x14ac:dyDescent="0.2">
      <c r="A18" s="8">
        <v>43498</v>
      </c>
      <c r="B18" s="12" t="s">
        <v>3</v>
      </c>
      <c r="C18" s="9">
        <v>5880</v>
      </c>
      <c r="D18" s="12" t="s">
        <v>118</v>
      </c>
      <c r="E18" s="12" t="s">
        <v>4</v>
      </c>
      <c r="F18" s="12" t="s">
        <v>6</v>
      </c>
      <c r="G18" s="12" t="s">
        <v>876</v>
      </c>
      <c r="H18" s="12"/>
      <c r="I18" s="9">
        <v>21</v>
      </c>
      <c r="J18" s="9" t="s">
        <v>358</v>
      </c>
    </row>
    <row r="19" spans="1:10" x14ac:dyDescent="0.2">
      <c r="A19" s="8">
        <v>43498</v>
      </c>
      <c r="B19" s="12" t="s">
        <v>3</v>
      </c>
      <c r="C19" s="9">
        <v>4609</v>
      </c>
      <c r="D19" s="12" t="s">
        <v>93</v>
      </c>
      <c r="E19" s="12" t="s">
        <v>15</v>
      </c>
      <c r="F19" s="12" t="s">
        <v>585</v>
      </c>
      <c r="G19" s="12" t="s">
        <v>231</v>
      </c>
      <c r="H19" s="12"/>
      <c r="I19" s="9">
        <v>4</v>
      </c>
      <c r="J19" s="9" t="s">
        <v>591</v>
      </c>
    </row>
    <row r="20" spans="1:10" x14ac:dyDescent="0.2">
      <c r="A20" s="8">
        <v>43499</v>
      </c>
      <c r="B20" s="12" t="s">
        <v>3</v>
      </c>
      <c r="C20" s="9">
        <v>4535</v>
      </c>
      <c r="D20" s="12" t="s">
        <v>40</v>
      </c>
      <c r="E20" s="12" t="s">
        <v>16</v>
      </c>
      <c r="F20" s="12" t="s">
        <v>6</v>
      </c>
      <c r="G20" s="12" t="s">
        <v>488</v>
      </c>
      <c r="H20" s="12"/>
      <c r="I20" s="9">
        <v>4</v>
      </c>
      <c r="J20" s="9" t="s">
        <v>602</v>
      </c>
    </row>
    <row r="21" spans="1:10" x14ac:dyDescent="0.2">
      <c r="A21" s="8">
        <v>43499</v>
      </c>
      <c r="B21" s="12" t="s">
        <v>3</v>
      </c>
      <c r="C21" s="9">
        <v>6839</v>
      </c>
      <c r="D21" s="12" t="s">
        <v>592</v>
      </c>
      <c r="E21" s="12" t="s">
        <v>4</v>
      </c>
      <c r="F21" s="12" t="s">
        <v>6</v>
      </c>
      <c r="G21" s="12" t="s">
        <v>319</v>
      </c>
      <c r="H21" s="12"/>
      <c r="I21" s="9">
        <v>38</v>
      </c>
      <c r="J21" s="9" t="s">
        <v>603</v>
      </c>
    </row>
    <row r="22" spans="1:10" x14ac:dyDescent="0.2">
      <c r="A22" s="8">
        <v>43499</v>
      </c>
      <c r="B22" s="12" t="s">
        <v>6</v>
      </c>
      <c r="C22" s="9">
        <v>67150</v>
      </c>
      <c r="D22" s="12" t="s">
        <v>593</v>
      </c>
      <c r="E22" s="12" t="s">
        <v>6</v>
      </c>
      <c r="F22" s="12" t="s">
        <v>15</v>
      </c>
      <c r="G22" s="12" t="s">
        <v>292</v>
      </c>
      <c r="H22" s="12"/>
      <c r="I22" s="9">
        <v>146</v>
      </c>
      <c r="J22" s="9">
        <v>252</v>
      </c>
    </row>
    <row r="23" spans="1:10" x14ac:dyDescent="0.2">
      <c r="A23" s="8">
        <v>43499</v>
      </c>
      <c r="B23" s="12" t="s">
        <v>3</v>
      </c>
      <c r="C23" s="9">
        <v>7381</v>
      </c>
      <c r="D23" s="12" t="s">
        <v>239</v>
      </c>
      <c r="E23" s="12" t="s">
        <v>4</v>
      </c>
      <c r="F23" s="12" t="s">
        <v>5</v>
      </c>
      <c r="G23" s="12" t="s">
        <v>599</v>
      </c>
      <c r="H23" s="12"/>
      <c r="I23" s="9">
        <v>32</v>
      </c>
      <c r="J23" s="9" t="s">
        <v>604</v>
      </c>
    </row>
    <row r="24" spans="1:10" x14ac:dyDescent="0.2">
      <c r="A24" s="8">
        <v>43499</v>
      </c>
      <c r="B24" s="12" t="s">
        <v>3</v>
      </c>
      <c r="C24" s="9">
        <v>7381</v>
      </c>
      <c r="D24" s="12" t="s">
        <v>239</v>
      </c>
      <c r="E24" s="12" t="s">
        <v>4</v>
      </c>
      <c r="F24" s="12" t="s">
        <v>99</v>
      </c>
      <c r="G24" s="12" t="s">
        <v>599</v>
      </c>
      <c r="H24" s="12"/>
      <c r="I24" s="9">
        <v>32</v>
      </c>
      <c r="J24" s="9" t="s">
        <v>604</v>
      </c>
    </row>
    <row r="25" spans="1:10" x14ac:dyDescent="0.2">
      <c r="A25" s="8">
        <v>43499</v>
      </c>
      <c r="B25" s="12" t="s">
        <v>3</v>
      </c>
      <c r="C25" s="9">
        <v>7410</v>
      </c>
      <c r="D25" s="12" t="s">
        <v>282</v>
      </c>
      <c r="E25" s="12" t="s">
        <v>4</v>
      </c>
      <c r="F25" s="12" t="s">
        <v>6</v>
      </c>
      <c r="G25" s="12" t="s">
        <v>599</v>
      </c>
      <c r="H25" s="12"/>
      <c r="I25" s="9">
        <v>40</v>
      </c>
      <c r="J25" s="9" t="s">
        <v>606</v>
      </c>
    </row>
    <row r="26" spans="1:10" x14ac:dyDescent="0.2">
      <c r="A26" s="8">
        <v>43499</v>
      </c>
      <c r="B26" s="12" t="s">
        <v>5</v>
      </c>
      <c r="C26" s="9">
        <v>54331</v>
      </c>
      <c r="D26" s="12" t="s">
        <v>594</v>
      </c>
      <c r="E26" s="12" t="s">
        <v>248</v>
      </c>
      <c r="F26" s="12"/>
      <c r="G26" s="12" t="s">
        <v>194</v>
      </c>
      <c r="H26" s="12"/>
      <c r="I26" s="9">
        <v>57</v>
      </c>
      <c r="J26" s="9" t="s">
        <v>605</v>
      </c>
    </row>
    <row r="27" spans="1:10" x14ac:dyDescent="0.2">
      <c r="A27" s="8">
        <v>43499</v>
      </c>
      <c r="B27" s="12" t="s">
        <v>5</v>
      </c>
      <c r="C27" s="9">
        <v>54343</v>
      </c>
      <c r="D27" s="12" t="s">
        <v>595</v>
      </c>
      <c r="E27" s="12" t="s">
        <v>5</v>
      </c>
      <c r="F27" s="12" t="s">
        <v>15</v>
      </c>
      <c r="G27" s="12" t="s">
        <v>151</v>
      </c>
      <c r="H27" s="12"/>
      <c r="I27" s="9">
        <v>56</v>
      </c>
      <c r="J27" s="9" t="s">
        <v>607</v>
      </c>
    </row>
    <row r="28" spans="1:10" x14ac:dyDescent="0.2">
      <c r="A28" s="8">
        <v>43499</v>
      </c>
      <c r="B28" s="12" t="s">
        <v>3</v>
      </c>
      <c r="C28" s="9">
        <v>2542</v>
      </c>
      <c r="D28" s="12" t="s">
        <v>92</v>
      </c>
      <c r="E28" s="12" t="s">
        <v>170</v>
      </c>
      <c r="F28" s="12" t="s">
        <v>15</v>
      </c>
      <c r="G28" s="12" t="s">
        <v>194</v>
      </c>
      <c r="H28" s="12"/>
      <c r="I28" s="9">
        <v>29</v>
      </c>
      <c r="J28" s="9" t="s">
        <v>495</v>
      </c>
    </row>
    <row r="29" spans="1:10" x14ac:dyDescent="0.2">
      <c r="A29" s="8">
        <v>43499</v>
      </c>
      <c r="B29" s="12" t="s">
        <v>5</v>
      </c>
      <c r="C29" s="9">
        <v>54309</v>
      </c>
      <c r="D29" s="12" t="s">
        <v>320</v>
      </c>
      <c r="E29" s="12" t="s">
        <v>5</v>
      </c>
      <c r="F29" s="12" t="s">
        <v>598</v>
      </c>
      <c r="G29" s="12" t="s">
        <v>194</v>
      </c>
      <c r="H29" s="12"/>
      <c r="I29" s="9">
        <v>50</v>
      </c>
      <c r="J29" s="9" t="s">
        <v>608</v>
      </c>
    </row>
    <row r="30" spans="1:10" x14ac:dyDescent="0.2">
      <c r="A30" s="8">
        <v>43499</v>
      </c>
      <c r="B30" s="12" t="s">
        <v>3</v>
      </c>
      <c r="C30" s="9">
        <v>4979</v>
      </c>
      <c r="D30" s="12" t="s">
        <v>596</v>
      </c>
      <c r="E30" s="12" t="s">
        <v>4</v>
      </c>
      <c r="F30" s="12" t="s">
        <v>6</v>
      </c>
      <c r="G30" s="12" t="s">
        <v>37</v>
      </c>
      <c r="H30" s="12"/>
      <c r="I30" s="9">
        <v>16</v>
      </c>
      <c r="J30" s="9" t="s">
        <v>609</v>
      </c>
    </row>
    <row r="31" spans="1:10" x14ac:dyDescent="0.2">
      <c r="A31" s="8">
        <v>43499</v>
      </c>
      <c r="B31" s="12" t="s">
        <v>3</v>
      </c>
      <c r="C31" s="9">
        <v>1250</v>
      </c>
      <c r="D31" s="12" t="s">
        <v>92</v>
      </c>
      <c r="E31" s="12" t="s">
        <v>159</v>
      </c>
      <c r="F31" s="12" t="s">
        <v>15</v>
      </c>
      <c r="G31" s="12" t="s">
        <v>327</v>
      </c>
      <c r="H31" s="12"/>
      <c r="I31" s="9">
        <v>26</v>
      </c>
      <c r="J31" s="9" t="s">
        <v>347</v>
      </c>
    </row>
    <row r="32" spans="1:10" x14ac:dyDescent="0.2">
      <c r="A32" s="8">
        <v>43499</v>
      </c>
      <c r="B32" s="12" t="s">
        <v>6</v>
      </c>
      <c r="C32" s="9">
        <v>57130</v>
      </c>
      <c r="D32" s="12" t="s">
        <v>597</v>
      </c>
      <c r="E32" s="12" t="s">
        <v>6</v>
      </c>
      <c r="F32" s="12" t="s">
        <v>5</v>
      </c>
      <c r="G32" s="12" t="s">
        <v>422</v>
      </c>
      <c r="H32" s="12"/>
      <c r="I32" s="9">
        <v>60</v>
      </c>
      <c r="J32" s="9" t="s">
        <v>610</v>
      </c>
    </row>
    <row r="33" spans="1:10" x14ac:dyDescent="0.2">
      <c r="A33" s="8">
        <v>43499</v>
      </c>
      <c r="B33" s="12" t="s">
        <v>3</v>
      </c>
      <c r="C33" s="9">
        <v>6450</v>
      </c>
      <c r="D33" s="12" t="s">
        <v>60</v>
      </c>
      <c r="E33" s="12" t="s">
        <v>5</v>
      </c>
      <c r="F33" s="12" t="s">
        <v>15</v>
      </c>
      <c r="G33" s="12" t="s">
        <v>177</v>
      </c>
      <c r="H33" s="12"/>
      <c r="I33" s="9">
        <v>46</v>
      </c>
      <c r="J33" s="9">
        <v>61</v>
      </c>
    </row>
    <row r="34" spans="1:10" x14ac:dyDescent="0.2">
      <c r="A34" s="8">
        <v>43499</v>
      </c>
      <c r="B34" s="12" t="s">
        <v>3</v>
      </c>
      <c r="C34" s="9">
        <v>4982</v>
      </c>
      <c r="D34" s="12" t="s">
        <v>111</v>
      </c>
      <c r="E34" s="12" t="s">
        <v>4</v>
      </c>
      <c r="F34" s="12" t="s">
        <v>6</v>
      </c>
      <c r="G34" s="12" t="s">
        <v>600</v>
      </c>
      <c r="H34" s="12"/>
      <c r="I34" s="9">
        <v>15</v>
      </c>
      <c r="J34" s="9" t="s">
        <v>611</v>
      </c>
    </row>
    <row r="35" spans="1:10" x14ac:dyDescent="0.2">
      <c r="A35" s="8">
        <v>43499</v>
      </c>
      <c r="B35" s="12" t="s">
        <v>3</v>
      </c>
      <c r="C35" s="9">
        <v>2734</v>
      </c>
      <c r="D35" s="12" t="s">
        <v>92</v>
      </c>
      <c r="E35" s="12" t="s">
        <v>12</v>
      </c>
      <c r="F35" s="12" t="s">
        <v>15</v>
      </c>
      <c r="G35" s="12" t="s">
        <v>319</v>
      </c>
      <c r="H35" s="12"/>
      <c r="I35" s="9">
        <v>22</v>
      </c>
      <c r="J35" s="9" t="s">
        <v>567</v>
      </c>
    </row>
    <row r="36" spans="1:10" x14ac:dyDescent="0.2">
      <c r="A36" s="8">
        <v>43499</v>
      </c>
      <c r="B36" s="12" t="s">
        <v>6</v>
      </c>
      <c r="C36" s="9">
        <v>57100</v>
      </c>
      <c r="D36" s="12" t="s">
        <v>141</v>
      </c>
      <c r="E36" s="12" t="s">
        <v>6</v>
      </c>
      <c r="F36" s="12" t="s">
        <v>18</v>
      </c>
      <c r="G36" s="12" t="s">
        <v>151</v>
      </c>
      <c r="H36" s="12"/>
      <c r="I36" s="9">
        <v>34</v>
      </c>
      <c r="J36" s="9" t="s">
        <v>413</v>
      </c>
    </row>
    <row r="37" spans="1:10" x14ac:dyDescent="0.2">
      <c r="A37" s="8">
        <v>43499</v>
      </c>
      <c r="B37" s="12" t="s">
        <v>6</v>
      </c>
      <c r="C37" s="9">
        <v>57570</v>
      </c>
      <c r="D37" s="12" t="s">
        <v>72</v>
      </c>
      <c r="E37" s="12" t="s">
        <v>6</v>
      </c>
      <c r="F37" s="12" t="s">
        <v>15</v>
      </c>
      <c r="G37" s="12" t="s">
        <v>601</v>
      </c>
      <c r="H37" s="12"/>
      <c r="I37" s="9">
        <v>35</v>
      </c>
      <c r="J37" s="9">
        <v>36</v>
      </c>
    </row>
    <row r="38" spans="1:10" x14ac:dyDescent="0.2">
      <c r="A38" s="8">
        <v>43499</v>
      </c>
      <c r="B38" s="12" t="s">
        <v>3</v>
      </c>
      <c r="C38" s="9">
        <v>8612</v>
      </c>
      <c r="D38" s="12" t="s">
        <v>68</v>
      </c>
      <c r="E38" s="12" t="s">
        <v>4</v>
      </c>
      <c r="F38" s="12" t="s">
        <v>5</v>
      </c>
      <c r="G38" s="12" t="s">
        <v>37</v>
      </c>
      <c r="H38" s="12"/>
      <c r="I38" s="9">
        <v>47</v>
      </c>
      <c r="J38" s="9" t="s">
        <v>405</v>
      </c>
    </row>
    <row r="39" spans="1:10" x14ac:dyDescent="0.2">
      <c r="A39" s="8">
        <v>43499</v>
      </c>
      <c r="B39" s="12" t="s">
        <v>3</v>
      </c>
      <c r="C39" s="9">
        <v>1911</v>
      </c>
      <c r="D39" s="12" t="s">
        <v>92</v>
      </c>
      <c r="E39" s="12" t="s">
        <v>6</v>
      </c>
      <c r="F39" s="12" t="s">
        <v>15</v>
      </c>
      <c r="G39" s="12" t="s">
        <v>100</v>
      </c>
      <c r="H39" s="12"/>
      <c r="I39" s="9">
        <v>21</v>
      </c>
      <c r="J39" s="9" t="s">
        <v>612</v>
      </c>
    </row>
    <row r="40" spans="1:10" x14ac:dyDescent="0.2">
      <c r="A40" s="8">
        <v>43499</v>
      </c>
      <c r="B40" s="12" t="s">
        <v>3</v>
      </c>
      <c r="C40" s="9">
        <v>2152</v>
      </c>
      <c r="D40" s="12" t="s">
        <v>92</v>
      </c>
      <c r="E40" s="12" t="s">
        <v>15</v>
      </c>
      <c r="F40" s="12" t="s">
        <v>5</v>
      </c>
      <c r="G40" s="12" t="s">
        <v>222</v>
      </c>
      <c r="H40" s="12"/>
      <c r="I40" s="9">
        <v>29</v>
      </c>
      <c r="J40" s="9" t="s">
        <v>613</v>
      </c>
    </row>
    <row r="41" spans="1:10" x14ac:dyDescent="0.2">
      <c r="A41" s="8">
        <v>43499</v>
      </c>
      <c r="B41" s="12" t="s">
        <v>3</v>
      </c>
      <c r="C41" s="9">
        <v>1845</v>
      </c>
      <c r="D41" s="12" t="s">
        <v>92</v>
      </c>
      <c r="E41" s="12" t="s">
        <v>6</v>
      </c>
      <c r="F41" s="12" t="s">
        <v>15</v>
      </c>
      <c r="G41" s="12" t="s">
        <v>614</v>
      </c>
      <c r="H41" s="12"/>
      <c r="I41" s="10">
        <v>22</v>
      </c>
      <c r="J41" s="9" t="s">
        <v>393</v>
      </c>
    </row>
    <row r="42" spans="1:10" x14ac:dyDescent="0.2">
      <c r="A42" s="8">
        <v>43499</v>
      </c>
      <c r="B42" s="12" t="s">
        <v>3</v>
      </c>
      <c r="C42" s="9">
        <v>2555</v>
      </c>
      <c r="D42" s="12" t="s">
        <v>92</v>
      </c>
      <c r="E42" s="12" t="s">
        <v>6</v>
      </c>
      <c r="F42" s="12" t="s">
        <v>15</v>
      </c>
      <c r="G42" s="12" t="s">
        <v>247</v>
      </c>
      <c r="H42" s="12"/>
      <c r="I42" s="9">
        <v>20</v>
      </c>
      <c r="J42" s="9" t="s">
        <v>616</v>
      </c>
    </row>
    <row r="43" spans="1:10" x14ac:dyDescent="0.2">
      <c r="A43" s="8">
        <v>43499</v>
      </c>
      <c r="B43" s="12" t="s">
        <v>3</v>
      </c>
      <c r="C43" s="9">
        <v>4750</v>
      </c>
      <c r="D43" s="12" t="s">
        <v>75</v>
      </c>
      <c r="E43" s="12" t="s">
        <v>4</v>
      </c>
      <c r="F43" s="12" t="s">
        <v>6</v>
      </c>
      <c r="G43" s="12" t="s">
        <v>37</v>
      </c>
      <c r="H43" s="12"/>
      <c r="I43" s="9">
        <v>10</v>
      </c>
      <c r="J43" s="9" t="s">
        <v>617</v>
      </c>
    </row>
    <row r="44" spans="1:10" x14ac:dyDescent="0.2">
      <c r="A44" s="8">
        <v>43499</v>
      </c>
      <c r="B44" s="12" t="s">
        <v>3</v>
      </c>
      <c r="C44" s="9">
        <v>4665</v>
      </c>
      <c r="D44" s="12" t="s">
        <v>94</v>
      </c>
      <c r="E44" s="12" t="s">
        <v>4</v>
      </c>
      <c r="F44" s="12" t="s">
        <v>99</v>
      </c>
      <c r="G44" s="12" t="s">
        <v>194</v>
      </c>
      <c r="H44" s="12"/>
      <c r="I44" s="9">
        <v>7</v>
      </c>
      <c r="J44" s="9" t="s">
        <v>381</v>
      </c>
    </row>
    <row r="45" spans="1:10" x14ac:dyDescent="0.2">
      <c r="A45" s="8">
        <v>43499</v>
      </c>
      <c r="B45" s="12" t="s">
        <v>3</v>
      </c>
      <c r="C45" s="9">
        <v>1270</v>
      </c>
      <c r="D45" s="12" t="s">
        <v>92</v>
      </c>
      <c r="E45" s="12" t="s">
        <v>6</v>
      </c>
      <c r="F45" s="12" t="s">
        <v>15</v>
      </c>
      <c r="G45" s="12" t="s">
        <v>319</v>
      </c>
      <c r="H45" s="12"/>
      <c r="I45" s="9">
        <v>20</v>
      </c>
      <c r="J45" s="9" t="s">
        <v>373</v>
      </c>
    </row>
    <row r="46" spans="1:10" x14ac:dyDescent="0.2">
      <c r="A46" s="8">
        <v>43499</v>
      </c>
      <c r="B46" s="12" t="s">
        <v>3</v>
      </c>
      <c r="C46" s="9">
        <v>1644</v>
      </c>
      <c r="D46" s="12" t="s">
        <v>92</v>
      </c>
      <c r="E46" s="12" t="s">
        <v>4</v>
      </c>
      <c r="F46" s="12" t="s">
        <v>6</v>
      </c>
      <c r="G46" s="12" t="s">
        <v>884</v>
      </c>
      <c r="H46" s="12"/>
      <c r="I46" s="9">
        <v>28</v>
      </c>
      <c r="J46" s="9" t="s">
        <v>380</v>
      </c>
    </row>
    <row r="47" spans="1:10" x14ac:dyDescent="0.2">
      <c r="A47" s="8">
        <v>43499</v>
      </c>
      <c r="B47" s="12" t="s">
        <v>3</v>
      </c>
      <c r="C47" s="9">
        <v>8065</v>
      </c>
      <c r="D47" s="12" t="s">
        <v>41</v>
      </c>
      <c r="E47" s="12" t="s">
        <v>12</v>
      </c>
      <c r="F47" s="12" t="s">
        <v>6</v>
      </c>
      <c r="G47" s="12" t="s">
        <v>615</v>
      </c>
      <c r="H47" s="12"/>
      <c r="I47" s="9">
        <v>22</v>
      </c>
      <c r="J47" s="9" t="s">
        <v>356</v>
      </c>
    </row>
    <row r="48" spans="1:10" x14ac:dyDescent="0.2">
      <c r="A48" s="8">
        <v>43500</v>
      </c>
      <c r="B48" s="12" t="s">
        <v>3</v>
      </c>
      <c r="C48" s="9">
        <v>10134</v>
      </c>
      <c r="D48" s="12" t="s">
        <v>618</v>
      </c>
      <c r="E48" s="12" t="s">
        <v>8</v>
      </c>
      <c r="F48" s="12" t="s">
        <v>15</v>
      </c>
      <c r="G48" s="12" t="s">
        <v>292</v>
      </c>
      <c r="H48" s="12"/>
      <c r="I48" s="9"/>
      <c r="J48" s="9"/>
    </row>
    <row r="49" spans="1:10" x14ac:dyDescent="0.2">
      <c r="A49" s="8">
        <v>43501</v>
      </c>
      <c r="B49" s="12" t="s">
        <v>3</v>
      </c>
      <c r="C49" s="9">
        <v>4569</v>
      </c>
      <c r="D49" s="12" t="s">
        <v>40</v>
      </c>
      <c r="E49" s="12" t="s">
        <v>16</v>
      </c>
      <c r="F49" s="12" t="s">
        <v>4</v>
      </c>
      <c r="G49" s="12" t="s">
        <v>103</v>
      </c>
      <c r="H49" s="12"/>
      <c r="I49" s="9">
        <v>4</v>
      </c>
      <c r="J49" s="9" t="s">
        <v>619</v>
      </c>
    </row>
    <row r="50" spans="1:10" x14ac:dyDescent="0.2">
      <c r="A50" s="8">
        <v>43502</v>
      </c>
      <c r="B50" s="12" t="s">
        <v>3</v>
      </c>
      <c r="C50" s="9">
        <v>1050</v>
      </c>
      <c r="D50" s="12" t="s">
        <v>250</v>
      </c>
      <c r="E50" s="12" t="s">
        <v>10</v>
      </c>
      <c r="F50" s="12" t="s">
        <v>15</v>
      </c>
      <c r="G50" s="12" t="s">
        <v>172</v>
      </c>
      <c r="H50" s="12"/>
      <c r="I50" s="9">
        <v>131</v>
      </c>
      <c r="J50" s="9">
        <v>206</v>
      </c>
    </row>
    <row r="51" spans="1:10" x14ac:dyDescent="0.2">
      <c r="A51" s="8">
        <v>43502</v>
      </c>
      <c r="B51" s="12" t="s">
        <v>3</v>
      </c>
      <c r="C51" s="9">
        <v>2327</v>
      </c>
      <c r="D51" s="12" t="s">
        <v>92</v>
      </c>
      <c r="E51" s="12" t="s">
        <v>18</v>
      </c>
      <c r="F51" s="12" t="s">
        <v>15</v>
      </c>
      <c r="G51" s="12" t="s">
        <v>172</v>
      </c>
      <c r="H51" s="12"/>
      <c r="I51" s="9">
        <v>24</v>
      </c>
      <c r="J51" s="9">
        <v>28</v>
      </c>
    </row>
    <row r="52" spans="1:10" x14ac:dyDescent="0.2">
      <c r="A52" s="8">
        <v>43502</v>
      </c>
      <c r="B52" s="12" t="s">
        <v>3</v>
      </c>
      <c r="C52" s="9">
        <v>2349</v>
      </c>
      <c r="D52" s="12" t="s">
        <v>92</v>
      </c>
      <c r="E52" s="12" t="s">
        <v>4</v>
      </c>
      <c r="F52" s="12" t="s">
        <v>4</v>
      </c>
      <c r="G52" s="12" t="s">
        <v>172</v>
      </c>
      <c r="H52" s="12"/>
      <c r="I52" s="9">
        <v>25</v>
      </c>
      <c r="J52" s="9">
        <v>27</v>
      </c>
    </row>
    <row r="53" spans="1:10" x14ac:dyDescent="0.2">
      <c r="A53" s="8">
        <v>43502</v>
      </c>
      <c r="B53" s="12" t="s">
        <v>3</v>
      </c>
      <c r="C53" s="9">
        <v>1250</v>
      </c>
      <c r="D53" s="12" t="s">
        <v>92</v>
      </c>
      <c r="E53" s="12" t="s">
        <v>4</v>
      </c>
      <c r="F53" s="12" t="s">
        <v>4</v>
      </c>
      <c r="G53" s="12" t="s">
        <v>172</v>
      </c>
      <c r="H53" s="12"/>
      <c r="I53" s="9">
        <v>30</v>
      </c>
      <c r="J53" s="9">
        <v>27</v>
      </c>
    </row>
    <row r="54" spans="1:10" x14ac:dyDescent="0.2">
      <c r="A54" s="8">
        <v>43502</v>
      </c>
      <c r="B54" s="12" t="s">
        <v>5</v>
      </c>
      <c r="C54" s="9">
        <v>66706</v>
      </c>
      <c r="D54" s="12" t="s">
        <v>343</v>
      </c>
      <c r="E54" s="12" t="s">
        <v>4</v>
      </c>
      <c r="F54" s="12" t="s">
        <v>4</v>
      </c>
      <c r="G54" s="12" t="s">
        <v>152</v>
      </c>
      <c r="H54" s="12"/>
      <c r="I54" s="9">
        <v>33</v>
      </c>
      <c r="J54" s="9">
        <v>43</v>
      </c>
    </row>
    <row r="55" spans="1:10" x14ac:dyDescent="0.2">
      <c r="A55" s="8">
        <v>43504</v>
      </c>
      <c r="B55" s="12" t="s">
        <v>3</v>
      </c>
      <c r="C55" s="9">
        <v>8024</v>
      </c>
      <c r="D55" s="12" t="s">
        <v>42</v>
      </c>
      <c r="E55" s="12" t="s">
        <v>4</v>
      </c>
      <c r="F55" s="12" t="s">
        <v>5</v>
      </c>
      <c r="G55" s="12" t="s">
        <v>24</v>
      </c>
      <c r="H55" s="12"/>
      <c r="I55" s="9">
        <v>28</v>
      </c>
      <c r="J55" s="9">
        <v>21</v>
      </c>
    </row>
    <row r="56" spans="1:10" x14ac:dyDescent="0.2">
      <c r="A56" s="8">
        <v>43504</v>
      </c>
      <c r="B56" s="12" t="s">
        <v>5</v>
      </c>
      <c r="C56" s="9">
        <v>66706</v>
      </c>
      <c r="D56" s="12" t="s">
        <v>97</v>
      </c>
      <c r="E56" s="12" t="s">
        <v>21</v>
      </c>
      <c r="F56" s="12" t="s">
        <v>33</v>
      </c>
      <c r="G56" s="12" t="s">
        <v>222</v>
      </c>
      <c r="H56" s="12"/>
      <c r="I56" s="9">
        <v>34</v>
      </c>
      <c r="J56" s="9" t="s">
        <v>414</v>
      </c>
    </row>
    <row r="57" spans="1:10" x14ac:dyDescent="0.2">
      <c r="A57" s="8">
        <v>43505</v>
      </c>
      <c r="B57" s="12" t="s">
        <v>3</v>
      </c>
      <c r="C57" s="9">
        <v>1746</v>
      </c>
      <c r="D57" s="12" t="s">
        <v>92</v>
      </c>
      <c r="E57" s="12" t="s">
        <v>8</v>
      </c>
      <c r="F57" s="12" t="s">
        <v>15</v>
      </c>
      <c r="G57" s="12" t="s">
        <v>23</v>
      </c>
      <c r="H57" s="12"/>
      <c r="I57" s="9">
        <v>27</v>
      </c>
      <c r="J57" s="9">
        <v>34</v>
      </c>
    </row>
    <row r="58" spans="1:10" x14ac:dyDescent="0.2">
      <c r="A58" s="8">
        <v>43505</v>
      </c>
      <c r="B58" s="12" t="s">
        <v>3</v>
      </c>
      <c r="C58" s="9">
        <v>1535</v>
      </c>
      <c r="D58" s="12" t="s">
        <v>92</v>
      </c>
      <c r="E58" s="12" t="s">
        <v>15</v>
      </c>
      <c r="F58" s="12" t="s">
        <v>15</v>
      </c>
      <c r="G58" s="12" t="s">
        <v>865</v>
      </c>
      <c r="H58" s="12"/>
      <c r="I58" s="9">
        <v>26</v>
      </c>
      <c r="J58" s="9">
        <v>30</v>
      </c>
    </row>
    <row r="59" spans="1:10" x14ac:dyDescent="0.2">
      <c r="A59" s="8">
        <v>43505</v>
      </c>
      <c r="B59" s="12" t="s">
        <v>6</v>
      </c>
      <c r="C59" s="9">
        <v>54400</v>
      </c>
      <c r="D59" s="12" t="s">
        <v>620</v>
      </c>
      <c r="E59" s="12" t="s">
        <v>6</v>
      </c>
      <c r="F59" s="12" t="s">
        <v>6</v>
      </c>
      <c r="G59" s="12" t="s">
        <v>882</v>
      </c>
      <c r="H59" s="12"/>
      <c r="I59" s="9">
        <v>22</v>
      </c>
      <c r="J59" s="9">
        <v>22</v>
      </c>
    </row>
    <row r="60" spans="1:10" x14ac:dyDescent="0.2">
      <c r="A60" s="8">
        <v>43505</v>
      </c>
      <c r="B60" s="12" t="s">
        <v>14</v>
      </c>
      <c r="C60" s="9">
        <v>6792</v>
      </c>
      <c r="D60" s="12" t="s">
        <v>168</v>
      </c>
      <c r="E60" s="12" t="s">
        <v>157</v>
      </c>
      <c r="F60" s="12" t="s">
        <v>537</v>
      </c>
      <c r="G60" s="12" t="s">
        <v>882</v>
      </c>
      <c r="H60" s="12"/>
      <c r="I60" s="9">
        <v>22</v>
      </c>
      <c r="J60" s="9">
        <v>21</v>
      </c>
    </row>
    <row r="61" spans="1:10" x14ac:dyDescent="0.2">
      <c r="A61" s="8">
        <v>43505</v>
      </c>
      <c r="B61" s="12" t="s">
        <v>3</v>
      </c>
      <c r="C61" s="9">
        <v>2273</v>
      </c>
      <c r="D61" s="12" t="s">
        <v>92</v>
      </c>
      <c r="E61" s="12" t="s">
        <v>15</v>
      </c>
      <c r="F61" s="12" t="s">
        <v>15</v>
      </c>
      <c r="G61" s="12" t="s">
        <v>172</v>
      </c>
      <c r="H61" s="12"/>
      <c r="I61" s="9">
        <v>21</v>
      </c>
      <c r="J61" s="9">
        <v>27</v>
      </c>
    </row>
    <row r="62" spans="1:10" x14ac:dyDescent="0.2">
      <c r="A62" s="8">
        <v>43505</v>
      </c>
      <c r="B62" s="12" t="s">
        <v>3</v>
      </c>
      <c r="C62" s="9">
        <v>2629</v>
      </c>
      <c r="D62" s="12" t="s">
        <v>92</v>
      </c>
      <c r="E62" s="12" t="s">
        <v>6</v>
      </c>
      <c r="F62" s="12" t="s">
        <v>15</v>
      </c>
      <c r="G62" s="12" t="s">
        <v>177</v>
      </c>
      <c r="H62" s="12"/>
      <c r="I62" s="9">
        <v>18</v>
      </c>
      <c r="J62" s="9">
        <v>22</v>
      </c>
    </row>
    <row r="63" spans="1:10" x14ac:dyDescent="0.2">
      <c r="A63" s="8">
        <v>43505</v>
      </c>
      <c r="B63" s="12" t="s">
        <v>3</v>
      </c>
      <c r="C63" s="9">
        <v>6251</v>
      </c>
      <c r="D63" s="12" t="s">
        <v>332</v>
      </c>
      <c r="E63" s="12" t="s">
        <v>18</v>
      </c>
      <c r="F63" s="12" t="s">
        <v>15</v>
      </c>
      <c r="G63" s="12" t="s">
        <v>172</v>
      </c>
      <c r="H63" s="12"/>
      <c r="I63" s="9">
        <v>44</v>
      </c>
      <c r="J63" s="9">
        <v>56</v>
      </c>
    </row>
    <row r="64" spans="1:10" x14ac:dyDescent="0.2">
      <c r="A64" s="8">
        <v>43505</v>
      </c>
      <c r="B64" s="12" t="s">
        <v>3</v>
      </c>
      <c r="C64" s="9">
        <v>3543</v>
      </c>
      <c r="D64" s="12" t="s">
        <v>67</v>
      </c>
      <c r="E64" s="12" t="s">
        <v>4</v>
      </c>
      <c r="F64" s="12" t="s">
        <v>4</v>
      </c>
      <c r="G64" s="12" t="s">
        <v>310</v>
      </c>
      <c r="H64" s="12"/>
      <c r="I64" s="9">
        <v>18</v>
      </c>
      <c r="J64" s="9">
        <v>19</v>
      </c>
    </row>
    <row r="65" spans="1:10" x14ac:dyDescent="0.2">
      <c r="A65" s="8">
        <v>43505</v>
      </c>
      <c r="B65" s="12" t="s">
        <v>3</v>
      </c>
      <c r="C65" s="9">
        <v>3882</v>
      </c>
      <c r="D65" s="12" t="s">
        <v>116</v>
      </c>
      <c r="E65" s="12" t="s">
        <v>4</v>
      </c>
      <c r="F65" s="12" t="s">
        <v>4</v>
      </c>
      <c r="G65" s="12" t="s">
        <v>152</v>
      </c>
      <c r="H65" s="12"/>
      <c r="I65" s="9">
        <v>14</v>
      </c>
      <c r="J65" s="9">
        <v>13</v>
      </c>
    </row>
    <row r="66" spans="1:10" x14ac:dyDescent="0.2">
      <c r="A66" s="8">
        <v>43505</v>
      </c>
      <c r="B66" s="12" t="s">
        <v>5</v>
      </c>
      <c r="C66" s="9">
        <v>54430</v>
      </c>
      <c r="D66" s="12" t="s">
        <v>621</v>
      </c>
      <c r="E66" s="12" t="s">
        <v>5</v>
      </c>
      <c r="F66" s="12" t="s">
        <v>5</v>
      </c>
      <c r="G66" s="12" t="s">
        <v>865</v>
      </c>
      <c r="H66" s="12"/>
      <c r="I66" s="9">
        <v>48</v>
      </c>
      <c r="J66" s="9">
        <v>64</v>
      </c>
    </row>
    <row r="67" spans="1:10" x14ac:dyDescent="0.2">
      <c r="A67" s="8">
        <v>43505</v>
      </c>
      <c r="B67" s="12" t="s">
        <v>5</v>
      </c>
      <c r="C67" s="9">
        <v>54439</v>
      </c>
      <c r="D67" s="12" t="s">
        <v>621</v>
      </c>
      <c r="E67" s="12" t="s">
        <v>5</v>
      </c>
      <c r="F67" s="12" t="s">
        <v>5</v>
      </c>
      <c r="G67" s="12" t="s">
        <v>310</v>
      </c>
      <c r="H67" s="12"/>
      <c r="I67" s="9">
        <v>48</v>
      </c>
      <c r="J67" s="9">
        <v>64</v>
      </c>
    </row>
    <row r="68" spans="1:10" x14ac:dyDescent="0.2">
      <c r="A68" s="8">
        <v>43505</v>
      </c>
      <c r="B68" s="12" t="s">
        <v>3</v>
      </c>
      <c r="C68" s="9">
        <v>8213</v>
      </c>
      <c r="D68" s="12" t="s">
        <v>64</v>
      </c>
      <c r="E68" s="12" t="s">
        <v>6</v>
      </c>
      <c r="F68" s="12" t="s">
        <v>184</v>
      </c>
      <c r="G68" s="12" t="s">
        <v>152</v>
      </c>
      <c r="H68" s="12"/>
      <c r="I68" s="9">
        <v>26</v>
      </c>
      <c r="J68" s="9">
        <v>20</v>
      </c>
    </row>
    <row r="69" spans="1:10" x14ac:dyDescent="0.2">
      <c r="A69" s="8">
        <v>43505</v>
      </c>
      <c r="B69" s="12" t="s">
        <v>3</v>
      </c>
      <c r="C69" s="9">
        <v>7224</v>
      </c>
      <c r="D69" s="12" t="s">
        <v>120</v>
      </c>
      <c r="E69" s="12" t="s">
        <v>6</v>
      </c>
      <c r="F69" s="12" t="s">
        <v>4</v>
      </c>
      <c r="G69" s="12" t="s">
        <v>885</v>
      </c>
      <c r="H69" s="12"/>
      <c r="I69" s="9">
        <v>30</v>
      </c>
      <c r="J69" s="9">
        <v>35</v>
      </c>
    </row>
    <row r="70" spans="1:10" x14ac:dyDescent="0.2">
      <c r="A70" s="8">
        <v>43505</v>
      </c>
      <c r="B70" s="12" t="s">
        <v>3</v>
      </c>
      <c r="C70" s="9">
        <v>4243</v>
      </c>
      <c r="D70" s="12" t="s">
        <v>506</v>
      </c>
      <c r="E70" s="12" t="s">
        <v>4</v>
      </c>
      <c r="F70" s="12" t="s">
        <v>4</v>
      </c>
      <c r="G70" s="12" t="s">
        <v>622</v>
      </c>
      <c r="H70" s="12"/>
      <c r="I70" s="9">
        <v>17</v>
      </c>
      <c r="J70" s="9">
        <v>11</v>
      </c>
    </row>
    <row r="71" spans="1:10" x14ac:dyDescent="0.2">
      <c r="A71" s="8">
        <v>43505</v>
      </c>
      <c r="B71" s="12" t="s">
        <v>3</v>
      </c>
      <c r="C71" s="9">
        <v>2222</v>
      </c>
      <c r="D71" s="12" t="s">
        <v>92</v>
      </c>
      <c r="E71" s="12" t="s">
        <v>4</v>
      </c>
      <c r="F71" s="12" t="s">
        <v>4</v>
      </c>
      <c r="G71" s="12" t="s">
        <v>622</v>
      </c>
      <c r="H71" s="12"/>
      <c r="I71" s="9">
        <v>25</v>
      </c>
      <c r="J71" s="9">
        <v>32</v>
      </c>
    </row>
    <row r="72" spans="1:10" x14ac:dyDescent="0.2">
      <c r="A72" s="8">
        <v>43505</v>
      </c>
      <c r="B72" s="12" t="s">
        <v>5</v>
      </c>
      <c r="C72" s="9">
        <v>66663</v>
      </c>
      <c r="D72" s="12" t="s">
        <v>623</v>
      </c>
      <c r="E72" s="12" t="s">
        <v>6</v>
      </c>
      <c r="F72" s="12" t="s">
        <v>6</v>
      </c>
      <c r="G72" s="12" t="s">
        <v>172</v>
      </c>
      <c r="H72" s="12"/>
      <c r="I72" s="9">
        <v>41</v>
      </c>
      <c r="J72" s="9">
        <v>64</v>
      </c>
    </row>
    <row r="73" spans="1:10" x14ac:dyDescent="0.2">
      <c r="A73" s="8">
        <v>43505</v>
      </c>
      <c r="B73" s="12" t="s">
        <v>3</v>
      </c>
      <c r="C73" s="9">
        <v>4505</v>
      </c>
      <c r="D73" s="12" t="s">
        <v>93</v>
      </c>
      <c r="E73" s="12" t="s">
        <v>4</v>
      </c>
      <c r="F73" s="12" t="s">
        <v>4</v>
      </c>
      <c r="G73" s="12" t="s">
        <v>167</v>
      </c>
      <c r="H73" s="12"/>
      <c r="I73" s="9">
        <v>5</v>
      </c>
      <c r="J73" s="9" t="s">
        <v>624</v>
      </c>
    </row>
    <row r="74" spans="1:10" x14ac:dyDescent="0.2">
      <c r="A74" s="8">
        <v>43505</v>
      </c>
      <c r="B74" s="12" t="s">
        <v>3</v>
      </c>
      <c r="C74" s="9">
        <v>3255</v>
      </c>
      <c r="D74" s="12" t="s">
        <v>131</v>
      </c>
      <c r="E74" s="12" t="s">
        <v>4</v>
      </c>
      <c r="F74" s="12" t="s">
        <v>4</v>
      </c>
      <c r="G74" s="12" t="s">
        <v>879</v>
      </c>
      <c r="H74" s="12"/>
      <c r="I74" s="9">
        <v>21</v>
      </c>
      <c r="J74" s="9">
        <v>25</v>
      </c>
    </row>
    <row r="75" spans="1:10" x14ac:dyDescent="0.2">
      <c r="A75" s="8">
        <v>43505</v>
      </c>
      <c r="B75" s="12" t="s">
        <v>3</v>
      </c>
      <c r="C75" s="9">
        <v>4384</v>
      </c>
      <c r="D75" s="12" t="s">
        <v>62</v>
      </c>
      <c r="E75" s="12" t="s">
        <v>4</v>
      </c>
      <c r="F75" s="12" t="s">
        <v>4</v>
      </c>
      <c r="G75" s="12" t="s">
        <v>152</v>
      </c>
      <c r="H75" s="12"/>
      <c r="I75" s="9">
        <v>10</v>
      </c>
      <c r="J75" s="9" t="s">
        <v>625</v>
      </c>
    </row>
    <row r="76" spans="1:10" x14ac:dyDescent="0.2">
      <c r="A76" s="8">
        <v>43505</v>
      </c>
      <c r="B76" s="12" t="s">
        <v>3</v>
      </c>
      <c r="C76" s="9">
        <v>4513</v>
      </c>
      <c r="D76" s="12" t="s">
        <v>93</v>
      </c>
      <c r="E76" s="12" t="s">
        <v>4</v>
      </c>
      <c r="F76" s="12" t="s">
        <v>4</v>
      </c>
      <c r="G76" s="12" t="s">
        <v>177</v>
      </c>
      <c r="H76" s="12"/>
      <c r="I76" s="9">
        <v>6</v>
      </c>
      <c r="J76" s="9" t="s">
        <v>394</v>
      </c>
    </row>
    <row r="77" spans="1:10" x14ac:dyDescent="0.2">
      <c r="A77" s="8">
        <v>43505</v>
      </c>
      <c r="B77" s="12" t="s">
        <v>3</v>
      </c>
      <c r="C77" s="9">
        <v>4505</v>
      </c>
      <c r="D77" s="12" t="s">
        <v>93</v>
      </c>
      <c r="E77" s="12" t="s">
        <v>6</v>
      </c>
      <c r="F77" s="12" t="s">
        <v>6</v>
      </c>
      <c r="G77" s="12" t="s">
        <v>310</v>
      </c>
      <c r="H77" s="12"/>
      <c r="I77" s="9">
        <v>4</v>
      </c>
      <c r="J77" s="9" t="s">
        <v>624</v>
      </c>
    </row>
    <row r="78" spans="1:10" x14ac:dyDescent="0.2">
      <c r="A78" s="8">
        <v>43505</v>
      </c>
      <c r="B78" s="12" t="s">
        <v>3</v>
      </c>
      <c r="C78" s="9">
        <v>7563</v>
      </c>
      <c r="D78" s="12" t="s">
        <v>162</v>
      </c>
      <c r="E78" s="12" t="s">
        <v>4</v>
      </c>
      <c r="F78" s="12" t="s">
        <v>4</v>
      </c>
      <c r="G78" s="12" t="s">
        <v>865</v>
      </c>
      <c r="H78" s="12"/>
      <c r="I78" s="9">
        <v>35</v>
      </c>
      <c r="J78" s="9">
        <v>52</v>
      </c>
    </row>
    <row r="79" spans="1:10" x14ac:dyDescent="0.2">
      <c r="A79" s="8">
        <v>43505</v>
      </c>
      <c r="B79" s="12" t="s">
        <v>3</v>
      </c>
      <c r="C79" s="9">
        <v>1948</v>
      </c>
      <c r="D79" s="12" t="s">
        <v>92</v>
      </c>
      <c r="E79" s="12" t="s">
        <v>4</v>
      </c>
      <c r="F79" s="12" t="s">
        <v>4</v>
      </c>
      <c r="G79" s="12" t="s">
        <v>886</v>
      </c>
      <c r="H79" s="12"/>
      <c r="I79" s="9">
        <v>18</v>
      </c>
      <c r="J79" s="9">
        <v>24</v>
      </c>
    </row>
    <row r="80" spans="1:10" x14ac:dyDescent="0.2">
      <c r="A80" s="8">
        <v>43505</v>
      </c>
      <c r="B80" s="12" t="s">
        <v>3</v>
      </c>
      <c r="C80" s="9">
        <v>3838</v>
      </c>
      <c r="D80" s="12" t="s">
        <v>116</v>
      </c>
      <c r="E80" s="12" t="s">
        <v>16</v>
      </c>
      <c r="F80" s="12" t="s">
        <v>6</v>
      </c>
      <c r="G80" s="12" t="s">
        <v>865</v>
      </c>
      <c r="H80" s="12"/>
      <c r="I80" s="9">
        <v>14</v>
      </c>
      <c r="J80" s="9">
        <v>14</v>
      </c>
    </row>
    <row r="81" spans="1:10" x14ac:dyDescent="0.2">
      <c r="A81" s="8">
        <v>43506</v>
      </c>
      <c r="B81" s="12" t="s">
        <v>3</v>
      </c>
      <c r="C81" s="9">
        <v>5825</v>
      </c>
      <c r="D81" s="12" t="s">
        <v>78</v>
      </c>
      <c r="E81" s="12" t="s">
        <v>8</v>
      </c>
      <c r="F81" s="12" t="s">
        <v>6</v>
      </c>
      <c r="G81" s="12" t="s">
        <v>295</v>
      </c>
      <c r="H81" s="12"/>
      <c r="I81" s="9">
        <v>22</v>
      </c>
      <c r="J81" s="9">
        <v>26</v>
      </c>
    </row>
    <row r="82" spans="1:10" x14ac:dyDescent="0.2">
      <c r="A82" s="8">
        <v>43506</v>
      </c>
      <c r="B82" s="12" t="s">
        <v>3</v>
      </c>
      <c r="C82" s="9">
        <v>4261</v>
      </c>
      <c r="D82" s="12" t="s">
        <v>506</v>
      </c>
      <c r="E82" s="12" t="s">
        <v>4</v>
      </c>
      <c r="F82" s="12" t="s">
        <v>4</v>
      </c>
      <c r="G82" s="12" t="s">
        <v>37</v>
      </c>
      <c r="H82" s="12"/>
      <c r="I82" s="9">
        <v>13</v>
      </c>
      <c r="J82" s="9">
        <v>11</v>
      </c>
    </row>
    <row r="83" spans="1:10" x14ac:dyDescent="0.2">
      <c r="A83" s="8">
        <v>43506</v>
      </c>
      <c r="B83" s="12" t="s">
        <v>6</v>
      </c>
      <c r="C83" s="9">
        <v>54400</v>
      </c>
      <c r="D83" s="12" t="s">
        <v>626</v>
      </c>
      <c r="E83" s="12" t="s">
        <v>6</v>
      </c>
      <c r="F83" s="12" t="s">
        <v>6</v>
      </c>
      <c r="G83" s="12" t="s">
        <v>310</v>
      </c>
      <c r="H83" s="12"/>
      <c r="I83" s="9">
        <v>22</v>
      </c>
      <c r="J83" s="9">
        <v>21</v>
      </c>
    </row>
    <row r="84" spans="1:10" x14ac:dyDescent="0.2">
      <c r="A84" s="8">
        <v>43506</v>
      </c>
      <c r="B84" s="12" t="s">
        <v>5</v>
      </c>
      <c r="C84" s="9">
        <v>46519</v>
      </c>
      <c r="D84" s="12" t="s">
        <v>627</v>
      </c>
      <c r="E84" s="12" t="s">
        <v>5</v>
      </c>
      <c r="F84" s="12" t="s">
        <v>5</v>
      </c>
      <c r="G84" s="12" t="s">
        <v>529</v>
      </c>
      <c r="H84" s="12"/>
      <c r="I84" s="9">
        <v>176</v>
      </c>
      <c r="J84" s="9">
        <v>311</v>
      </c>
    </row>
    <row r="85" spans="1:10" x14ac:dyDescent="0.2">
      <c r="A85" s="8">
        <v>43506</v>
      </c>
      <c r="B85" s="12" t="s">
        <v>3</v>
      </c>
      <c r="C85" s="9">
        <v>4689</v>
      </c>
      <c r="D85" s="12" t="s">
        <v>40</v>
      </c>
      <c r="E85" s="12" t="s">
        <v>4</v>
      </c>
      <c r="F85" s="12" t="s">
        <v>4</v>
      </c>
      <c r="G85" s="12" t="s">
        <v>177</v>
      </c>
      <c r="H85" s="12"/>
      <c r="I85" s="9">
        <v>5</v>
      </c>
      <c r="J85" s="9" t="s">
        <v>591</v>
      </c>
    </row>
    <row r="86" spans="1:10" x14ac:dyDescent="0.2">
      <c r="A86" s="8">
        <v>43506</v>
      </c>
      <c r="B86" s="12" t="s">
        <v>3</v>
      </c>
      <c r="C86" s="9">
        <v>1948</v>
      </c>
      <c r="D86" s="12" t="s">
        <v>92</v>
      </c>
      <c r="E86" s="12" t="s">
        <v>5</v>
      </c>
      <c r="F86" s="12" t="s">
        <v>6</v>
      </c>
      <c r="G86" s="12" t="s">
        <v>13</v>
      </c>
      <c r="H86" s="12"/>
      <c r="I86" s="9">
        <v>18</v>
      </c>
      <c r="J86" s="9">
        <v>24</v>
      </c>
    </row>
    <row r="87" spans="1:10" x14ac:dyDescent="0.2">
      <c r="A87" s="8">
        <v>43506</v>
      </c>
      <c r="B87" s="12" t="s">
        <v>3</v>
      </c>
      <c r="C87" s="9">
        <v>3259</v>
      </c>
      <c r="D87" s="12" t="s">
        <v>131</v>
      </c>
      <c r="E87" s="12" t="s">
        <v>6</v>
      </c>
      <c r="F87" s="12" t="s">
        <v>6</v>
      </c>
      <c r="G87" s="12" t="s">
        <v>151</v>
      </c>
      <c r="H87" s="12"/>
      <c r="I87" s="9">
        <v>19</v>
      </c>
      <c r="J87" s="9">
        <v>21</v>
      </c>
    </row>
    <row r="88" spans="1:10" x14ac:dyDescent="0.2">
      <c r="A88" s="8">
        <v>43506</v>
      </c>
      <c r="B88" s="12" t="s">
        <v>3</v>
      </c>
      <c r="C88" s="9">
        <v>1344</v>
      </c>
      <c r="D88" s="12" t="s">
        <v>92</v>
      </c>
      <c r="E88" s="12" t="s">
        <v>6</v>
      </c>
      <c r="F88" s="12" t="s">
        <v>4</v>
      </c>
      <c r="G88" s="12" t="s">
        <v>177</v>
      </c>
      <c r="H88" s="12"/>
      <c r="I88" s="9">
        <v>19</v>
      </c>
      <c r="J88" s="9">
        <v>26</v>
      </c>
    </row>
    <row r="89" spans="1:10" x14ac:dyDescent="0.2">
      <c r="A89" s="8">
        <v>43506</v>
      </c>
      <c r="B89" s="12" t="s">
        <v>3</v>
      </c>
      <c r="C89" s="9">
        <v>6900</v>
      </c>
      <c r="D89" s="12" t="s">
        <v>109</v>
      </c>
      <c r="E89" s="12" t="s">
        <v>157</v>
      </c>
      <c r="F89" s="12" t="s">
        <v>6</v>
      </c>
      <c r="G89" s="12" t="s">
        <v>865</v>
      </c>
      <c r="H89" s="12"/>
      <c r="I89" s="9">
        <v>30</v>
      </c>
      <c r="J89" s="9">
        <v>45</v>
      </c>
    </row>
    <row r="90" spans="1:10" x14ac:dyDescent="0.2">
      <c r="A90" s="8">
        <v>43506</v>
      </c>
      <c r="B90" s="12" t="s">
        <v>14</v>
      </c>
      <c r="C90" s="9">
        <v>4960</v>
      </c>
      <c r="D90" s="12" t="s">
        <v>630</v>
      </c>
      <c r="E90" s="12" t="s">
        <v>6</v>
      </c>
      <c r="F90" s="12" t="s">
        <v>628</v>
      </c>
      <c r="G90" s="12" t="s">
        <v>172</v>
      </c>
      <c r="H90" s="12"/>
      <c r="I90" s="9">
        <v>98</v>
      </c>
      <c r="J90" s="9">
        <v>145</v>
      </c>
    </row>
    <row r="91" spans="1:10" x14ac:dyDescent="0.2">
      <c r="A91" s="8">
        <v>43506</v>
      </c>
      <c r="B91" s="12" t="s">
        <v>6</v>
      </c>
      <c r="C91" s="9">
        <v>45320</v>
      </c>
      <c r="D91" s="12" t="s">
        <v>629</v>
      </c>
      <c r="E91" s="12" t="s">
        <v>6</v>
      </c>
      <c r="F91" s="12" t="s">
        <v>6</v>
      </c>
      <c r="G91" s="12" t="s">
        <v>279</v>
      </c>
      <c r="H91" s="12"/>
      <c r="I91" s="9"/>
      <c r="J91" s="9"/>
    </row>
    <row r="92" spans="1:10" x14ac:dyDescent="0.2">
      <c r="A92" s="8">
        <v>43506</v>
      </c>
      <c r="B92" s="12" t="s">
        <v>6</v>
      </c>
      <c r="C92" s="9">
        <v>67200</v>
      </c>
      <c r="D92" s="12" t="s">
        <v>165</v>
      </c>
      <c r="E92" s="12" t="s">
        <v>6</v>
      </c>
      <c r="F92" s="12" t="s">
        <v>6</v>
      </c>
      <c r="G92" s="12" t="s">
        <v>865</v>
      </c>
      <c r="H92" s="12"/>
      <c r="I92" s="9"/>
      <c r="J92" s="9"/>
    </row>
    <row r="93" spans="1:10" x14ac:dyDescent="0.2">
      <c r="A93" s="8">
        <v>43506</v>
      </c>
      <c r="B93" s="12" t="s">
        <v>3</v>
      </c>
      <c r="C93" s="9">
        <v>2441</v>
      </c>
      <c r="D93" s="12" t="s">
        <v>92</v>
      </c>
      <c r="E93" s="12" t="s">
        <v>188</v>
      </c>
      <c r="F93" s="12" t="s">
        <v>6</v>
      </c>
      <c r="G93" s="12" t="s">
        <v>152</v>
      </c>
      <c r="H93" s="12"/>
      <c r="I93" s="9">
        <v>22</v>
      </c>
      <c r="J93" s="9">
        <v>28</v>
      </c>
    </row>
    <row r="94" spans="1:10" x14ac:dyDescent="0.2">
      <c r="A94" s="8">
        <v>43506</v>
      </c>
      <c r="B94" s="12" t="s">
        <v>3</v>
      </c>
      <c r="C94" s="9">
        <v>2233</v>
      </c>
      <c r="D94" s="12" t="s">
        <v>92</v>
      </c>
      <c r="E94" s="12" t="s">
        <v>4</v>
      </c>
      <c r="F94" s="12" t="s">
        <v>4</v>
      </c>
      <c r="G94" s="12" t="s">
        <v>37</v>
      </c>
      <c r="H94" s="12"/>
      <c r="I94" s="9">
        <v>17</v>
      </c>
      <c r="J94" s="9">
        <v>24</v>
      </c>
    </row>
    <row r="95" spans="1:10" x14ac:dyDescent="0.2">
      <c r="A95" s="8">
        <v>43506</v>
      </c>
      <c r="B95" s="12" t="s">
        <v>3</v>
      </c>
      <c r="C95" s="9">
        <v>1510</v>
      </c>
      <c r="D95" s="12" t="s">
        <v>92</v>
      </c>
      <c r="E95" s="12" t="s">
        <v>6</v>
      </c>
      <c r="F95" s="12" t="s">
        <v>6</v>
      </c>
      <c r="G95" s="12" t="s">
        <v>152</v>
      </c>
      <c r="H95" s="12"/>
      <c r="I95" s="9">
        <v>17</v>
      </c>
      <c r="J95" s="9">
        <v>24</v>
      </c>
    </row>
    <row r="96" spans="1:10" x14ac:dyDescent="0.2">
      <c r="A96" s="8">
        <v>43506</v>
      </c>
      <c r="B96" s="12" t="s">
        <v>3</v>
      </c>
      <c r="C96" s="9">
        <v>6165</v>
      </c>
      <c r="D96" s="12" t="s">
        <v>436</v>
      </c>
      <c r="E96" s="12" t="s">
        <v>4</v>
      </c>
      <c r="F96" s="12" t="s">
        <v>4</v>
      </c>
      <c r="G96" s="12" t="s">
        <v>865</v>
      </c>
      <c r="H96" s="12"/>
      <c r="I96" s="9">
        <v>29</v>
      </c>
      <c r="J96" s="9">
        <v>41</v>
      </c>
    </row>
    <row r="97" spans="1:10" x14ac:dyDescent="0.2">
      <c r="A97" s="8">
        <v>43506</v>
      </c>
      <c r="B97" s="12" t="s">
        <v>5</v>
      </c>
      <c r="C97" s="9">
        <v>54329</v>
      </c>
      <c r="D97" s="12" t="s">
        <v>224</v>
      </c>
      <c r="E97" s="12" t="s">
        <v>5</v>
      </c>
      <c r="F97" s="12" t="s">
        <v>15</v>
      </c>
      <c r="G97" s="12" t="s">
        <v>172</v>
      </c>
      <c r="H97" s="12"/>
      <c r="I97" s="9">
        <v>45</v>
      </c>
      <c r="J97" s="9">
        <v>66</v>
      </c>
    </row>
    <row r="98" spans="1:10" x14ac:dyDescent="0.2">
      <c r="A98" s="8">
        <v>43506</v>
      </c>
      <c r="B98" s="12" t="s">
        <v>6</v>
      </c>
      <c r="C98" s="9">
        <v>57330</v>
      </c>
      <c r="D98" s="12" t="s">
        <v>164</v>
      </c>
      <c r="E98" s="12" t="s">
        <v>6</v>
      </c>
      <c r="F98" s="12" t="s">
        <v>6</v>
      </c>
      <c r="G98" s="12" t="s">
        <v>887</v>
      </c>
      <c r="H98" s="12"/>
      <c r="I98" s="9">
        <v>28</v>
      </c>
      <c r="J98" s="9">
        <v>34</v>
      </c>
    </row>
    <row r="99" spans="1:10" x14ac:dyDescent="0.2">
      <c r="A99" s="8">
        <v>43506</v>
      </c>
      <c r="B99" s="12" t="s">
        <v>3</v>
      </c>
      <c r="C99" s="9">
        <v>7540</v>
      </c>
      <c r="D99" s="12" t="s">
        <v>251</v>
      </c>
      <c r="E99" s="12" t="s">
        <v>4</v>
      </c>
      <c r="F99" s="12" t="s">
        <v>4</v>
      </c>
      <c r="G99" s="12" t="s">
        <v>631</v>
      </c>
      <c r="H99" s="12"/>
      <c r="I99" s="9">
        <v>31</v>
      </c>
      <c r="J99" s="9">
        <v>47</v>
      </c>
    </row>
    <row r="100" spans="1:10" x14ac:dyDescent="0.2">
      <c r="A100" s="8">
        <v>43506</v>
      </c>
      <c r="B100" s="12" t="s">
        <v>3</v>
      </c>
      <c r="C100" s="9">
        <v>3960</v>
      </c>
      <c r="D100" s="12" t="s">
        <v>286</v>
      </c>
      <c r="E100" s="12" t="s">
        <v>4</v>
      </c>
      <c r="F100" s="12" t="s">
        <v>4</v>
      </c>
      <c r="G100" s="12" t="s">
        <v>313</v>
      </c>
      <c r="H100" s="12"/>
      <c r="I100" s="9">
        <v>14</v>
      </c>
      <c r="J100" s="9">
        <v>16</v>
      </c>
    </row>
    <row r="101" spans="1:10" x14ac:dyDescent="0.2">
      <c r="A101" s="8">
        <v>43506</v>
      </c>
      <c r="B101" s="12" t="s">
        <v>3</v>
      </c>
      <c r="C101" s="9">
        <v>1420</v>
      </c>
      <c r="D101" s="12" t="s">
        <v>92</v>
      </c>
      <c r="E101" s="12" t="s">
        <v>157</v>
      </c>
      <c r="F101" s="12" t="s">
        <v>6</v>
      </c>
      <c r="G101" s="12" t="s">
        <v>865</v>
      </c>
      <c r="H101" s="12"/>
      <c r="I101" s="9">
        <v>21</v>
      </c>
      <c r="J101" s="9">
        <v>25</v>
      </c>
    </row>
    <row r="102" spans="1:10" x14ac:dyDescent="0.2">
      <c r="A102" s="8">
        <v>43506</v>
      </c>
      <c r="B102" s="12" t="s">
        <v>3</v>
      </c>
      <c r="C102" s="9">
        <v>3580</v>
      </c>
      <c r="D102" s="12" t="s">
        <v>131</v>
      </c>
      <c r="E102" s="12" t="s">
        <v>6</v>
      </c>
      <c r="F102" s="12" t="s">
        <v>6</v>
      </c>
      <c r="G102" s="12" t="s">
        <v>632</v>
      </c>
      <c r="H102" s="12"/>
      <c r="I102" s="9">
        <v>13</v>
      </c>
      <c r="J102" s="9">
        <v>16</v>
      </c>
    </row>
    <row r="103" spans="1:10" x14ac:dyDescent="0.2">
      <c r="A103" s="8">
        <v>43506</v>
      </c>
      <c r="B103" s="12" t="s">
        <v>5</v>
      </c>
      <c r="C103" s="9">
        <v>66701</v>
      </c>
      <c r="D103" s="12" t="s">
        <v>633</v>
      </c>
      <c r="E103" s="12" t="s">
        <v>5</v>
      </c>
      <c r="F103" s="12" t="s">
        <v>5</v>
      </c>
      <c r="G103" s="12" t="s">
        <v>888</v>
      </c>
      <c r="H103" s="12"/>
      <c r="I103" s="9">
        <v>47</v>
      </c>
      <c r="J103" s="9">
        <v>72</v>
      </c>
    </row>
    <row r="104" spans="1:10" x14ac:dyDescent="0.2">
      <c r="A104" s="8">
        <v>43506</v>
      </c>
      <c r="B104" s="12" t="s">
        <v>14</v>
      </c>
      <c r="C104" s="9">
        <v>6700</v>
      </c>
      <c r="D104" s="12" t="s">
        <v>127</v>
      </c>
      <c r="E104" s="12" t="s">
        <v>6</v>
      </c>
      <c r="F104" s="12" t="s">
        <v>6</v>
      </c>
      <c r="G104" s="12" t="s">
        <v>865</v>
      </c>
      <c r="H104" s="12"/>
      <c r="I104" s="9">
        <v>29</v>
      </c>
      <c r="J104" s="9">
        <v>25</v>
      </c>
    </row>
    <row r="105" spans="1:10" x14ac:dyDescent="0.2">
      <c r="A105" s="8">
        <v>43506</v>
      </c>
      <c r="B105" s="12" t="s">
        <v>3</v>
      </c>
      <c r="C105" s="9">
        <v>1510</v>
      </c>
      <c r="D105" s="12" t="s">
        <v>92</v>
      </c>
      <c r="E105" s="12" t="s">
        <v>6</v>
      </c>
      <c r="F105" s="12" t="s">
        <v>6</v>
      </c>
      <c r="G105" s="12" t="s">
        <v>278</v>
      </c>
      <c r="H105" s="12"/>
      <c r="I105" s="9">
        <v>22</v>
      </c>
      <c r="J105" s="9">
        <v>26</v>
      </c>
    </row>
    <row r="106" spans="1:10" x14ac:dyDescent="0.2">
      <c r="A106" s="8">
        <v>43506</v>
      </c>
      <c r="B106" s="12" t="s">
        <v>6</v>
      </c>
      <c r="C106" s="9">
        <v>57330</v>
      </c>
      <c r="D106" s="12" t="s">
        <v>182</v>
      </c>
      <c r="E106" s="12" t="s">
        <v>6</v>
      </c>
      <c r="F106" s="12" t="s">
        <v>6</v>
      </c>
      <c r="G106" s="12" t="s">
        <v>882</v>
      </c>
      <c r="H106" s="12"/>
      <c r="I106" s="9">
        <v>25</v>
      </c>
      <c r="J106" s="9">
        <v>33</v>
      </c>
    </row>
    <row r="107" spans="1:10" x14ac:dyDescent="0.2">
      <c r="A107" s="8">
        <v>43506</v>
      </c>
      <c r="B107" s="12" t="s">
        <v>5</v>
      </c>
      <c r="C107" s="9">
        <v>54646</v>
      </c>
      <c r="D107" s="12" t="s">
        <v>634</v>
      </c>
      <c r="E107" s="12" t="s">
        <v>4</v>
      </c>
      <c r="F107" s="12" t="s">
        <v>5</v>
      </c>
      <c r="G107" s="12" t="s">
        <v>292</v>
      </c>
      <c r="H107" s="12"/>
      <c r="I107" s="9">
        <v>67</v>
      </c>
      <c r="J107" s="9">
        <v>80</v>
      </c>
    </row>
    <row r="108" spans="1:10" x14ac:dyDescent="0.2">
      <c r="A108" s="8">
        <v>43506</v>
      </c>
      <c r="B108" s="12" t="s">
        <v>3</v>
      </c>
      <c r="C108" s="9">
        <v>8370</v>
      </c>
      <c r="D108" s="12" t="s">
        <v>57</v>
      </c>
      <c r="E108" s="12" t="s">
        <v>4</v>
      </c>
      <c r="F108" s="12" t="s">
        <v>4</v>
      </c>
      <c r="G108" s="12" t="s">
        <v>875</v>
      </c>
      <c r="H108" s="12"/>
      <c r="I108" s="9">
        <v>31</v>
      </c>
      <c r="J108" s="9">
        <v>24</v>
      </c>
    </row>
    <row r="109" spans="1:10" x14ac:dyDescent="0.2">
      <c r="A109" s="8">
        <v>43506</v>
      </c>
      <c r="B109" s="12" t="s">
        <v>3</v>
      </c>
      <c r="C109" s="9">
        <v>3583</v>
      </c>
      <c r="D109" s="12" t="s">
        <v>67</v>
      </c>
      <c r="E109" s="12" t="s">
        <v>4</v>
      </c>
      <c r="F109" s="12" t="s">
        <v>4</v>
      </c>
      <c r="G109" s="12" t="s">
        <v>437</v>
      </c>
      <c r="H109" s="12"/>
      <c r="I109" s="9">
        <v>15</v>
      </c>
      <c r="J109" s="9">
        <v>18</v>
      </c>
    </row>
    <row r="110" spans="1:10" x14ac:dyDescent="0.2">
      <c r="A110" s="8">
        <v>43506</v>
      </c>
      <c r="B110" s="12" t="s">
        <v>3</v>
      </c>
      <c r="C110" s="9">
        <v>3589</v>
      </c>
      <c r="D110" s="12" t="s">
        <v>67</v>
      </c>
      <c r="E110" s="12" t="s">
        <v>16</v>
      </c>
      <c r="F110" s="12" t="s">
        <v>4</v>
      </c>
      <c r="G110" s="12" t="s">
        <v>152</v>
      </c>
      <c r="H110" s="12"/>
      <c r="I110" s="9">
        <v>15</v>
      </c>
      <c r="J110" s="9">
        <v>18</v>
      </c>
    </row>
    <row r="111" spans="1:10" x14ac:dyDescent="0.2">
      <c r="A111" s="8">
        <v>43506</v>
      </c>
      <c r="B111" s="12" t="s">
        <v>3</v>
      </c>
      <c r="C111" s="9">
        <v>2124</v>
      </c>
      <c r="D111" s="12" t="s">
        <v>92</v>
      </c>
      <c r="E111" s="12" t="s">
        <v>18</v>
      </c>
      <c r="F111" s="12" t="s">
        <v>6</v>
      </c>
      <c r="G111" s="12" t="s">
        <v>635</v>
      </c>
      <c r="H111" s="12"/>
      <c r="I111" s="9">
        <v>26</v>
      </c>
      <c r="J111" s="9">
        <v>29</v>
      </c>
    </row>
    <row r="112" spans="1:10" x14ac:dyDescent="0.2">
      <c r="A112" s="8">
        <v>43506</v>
      </c>
      <c r="B112" s="12" t="s">
        <v>3</v>
      </c>
      <c r="C112" s="9">
        <v>1884</v>
      </c>
      <c r="D112" s="12" t="s">
        <v>92</v>
      </c>
      <c r="E112" s="12" t="s">
        <v>6</v>
      </c>
      <c r="F112" s="12" t="s">
        <v>15</v>
      </c>
      <c r="G112" s="12" t="s">
        <v>172</v>
      </c>
      <c r="H112" s="12"/>
      <c r="I112" s="9">
        <v>22</v>
      </c>
      <c r="J112" s="9">
        <v>26</v>
      </c>
    </row>
    <row r="113" spans="1:10" x14ac:dyDescent="0.2">
      <c r="A113" s="8">
        <v>43506</v>
      </c>
      <c r="B113" s="12" t="s">
        <v>3</v>
      </c>
      <c r="C113" s="9">
        <v>8273</v>
      </c>
      <c r="D113" s="12" t="s">
        <v>64</v>
      </c>
      <c r="E113" s="12" t="s">
        <v>6</v>
      </c>
      <c r="F113" s="12" t="s">
        <v>27</v>
      </c>
      <c r="G113" s="12" t="s">
        <v>885</v>
      </c>
      <c r="H113" s="12"/>
      <c r="I113" s="9">
        <v>25</v>
      </c>
      <c r="J113" s="9">
        <v>19</v>
      </c>
    </row>
    <row r="114" spans="1:10" x14ac:dyDescent="0.2">
      <c r="A114" s="8">
        <v>43506</v>
      </c>
      <c r="B114" s="12" t="s">
        <v>3</v>
      </c>
      <c r="C114" s="9">
        <v>3236</v>
      </c>
      <c r="D114" s="12" t="s">
        <v>131</v>
      </c>
      <c r="E114" s="12" t="s">
        <v>5</v>
      </c>
      <c r="F114" s="12" t="s">
        <v>5</v>
      </c>
      <c r="G114" s="12" t="s">
        <v>310</v>
      </c>
      <c r="H114" s="12"/>
      <c r="I114" s="9">
        <v>18</v>
      </c>
      <c r="J114" s="9">
        <v>20</v>
      </c>
    </row>
    <row r="115" spans="1:10" x14ac:dyDescent="0.2">
      <c r="A115" s="8">
        <v>43506</v>
      </c>
      <c r="B115" s="12" t="s">
        <v>3</v>
      </c>
      <c r="C115" s="9">
        <v>3638</v>
      </c>
      <c r="D115" s="12" t="s">
        <v>76</v>
      </c>
      <c r="E115" s="12" t="s">
        <v>4</v>
      </c>
      <c r="F115" s="12" t="s">
        <v>5</v>
      </c>
      <c r="G115" s="12" t="s">
        <v>152</v>
      </c>
      <c r="H115" s="12"/>
      <c r="I115" s="9">
        <v>17</v>
      </c>
      <c r="J115" s="9">
        <v>14</v>
      </c>
    </row>
    <row r="116" spans="1:10" x14ac:dyDescent="0.2">
      <c r="A116" s="8">
        <v>43506</v>
      </c>
      <c r="B116" s="12" t="s">
        <v>3</v>
      </c>
      <c r="C116" s="9">
        <v>7651</v>
      </c>
      <c r="D116" s="12" t="s">
        <v>123</v>
      </c>
      <c r="E116" s="12" t="s">
        <v>6</v>
      </c>
      <c r="F116" s="12" t="s">
        <v>6</v>
      </c>
      <c r="G116" s="12" t="s">
        <v>879</v>
      </c>
      <c r="H116" s="12"/>
      <c r="I116" s="9">
        <v>38</v>
      </c>
      <c r="J116" s="9">
        <v>51</v>
      </c>
    </row>
    <row r="117" spans="1:10" x14ac:dyDescent="0.2">
      <c r="A117" s="8">
        <v>43506</v>
      </c>
      <c r="B117" s="12" t="s">
        <v>3</v>
      </c>
      <c r="C117" s="9">
        <v>3436</v>
      </c>
      <c r="D117" s="12" t="s">
        <v>67</v>
      </c>
      <c r="E117" s="12" t="s">
        <v>169</v>
      </c>
      <c r="F117" s="12" t="s">
        <v>27</v>
      </c>
      <c r="G117" s="12" t="s">
        <v>865</v>
      </c>
      <c r="H117" s="12"/>
      <c r="I117" s="9">
        <v>17</v>
      </c>
      <c r="J117" s="9">
        <v>20</v>
      </c>
    </row>
    <row r="118" spans="1:10" x14ac:dyDescent="0.2">
      <c r="A118" s="8">
        <v>43506</v>
      </c>
      <c r="B118" s="12" t="s">
        <v>3</v>
      </c>
      <c r="C118" s="9">
        <v>3323</v>
      </c>
      <c r="D118" s="12" t="s">
        <v>77</v>
      </c>
      <c r="E118" s="12" t="s">
        <v>234</v>
      </c>
      <c r="F118" s="12" t="s">
        <v>5</v>
      </c>
      <c r="G118" s="12" t="s">
        <v>865</v>
      </c>
      <c r="H118" s="12"/>
      <c r="I118" s="9">
        <v>21</v>
      </c>
      <c r="J118" s="9">
        <v>27</v>
      </c>
    </row>
    <row r="119" spans="1:10" x14ac:dyDescent="0.2">
      <c r="A119" s="8">
        <v>43506</v>
      </c>
      <c r="B119" s="12" t="s">
        <v>5</v>
      </c>
      <c r="C119" s="9">
        <v>54290</v>
      </c>
      <c r="D119" s="12" t="s">
        <v>154</v>
      </c>
      <c r="E119" s="12" t="s">
        <v>5</v>
      </c>
      <c r="F119" s="12" t="s">
        <v>5</v>
      </c>
      <c r="G119" s="12" t="s">
        <v>172</v>
      </c>
      <c r="H119" s="12"/>
      <c r="I119" s="9">
        <v>51</v>
      </c>
      <c r="J119" s="9">
        <v>75</v>
      </c>
    </row>
    <row r="120" spans="1:10" x14ac:dyDescent="0.2">
      <c r="A120" s="8">
        <v>43506</v>
      </c>
      <c r="B120" s="12" t="s">
        <v>3</v>
      </c>
      <c r="C120" s="9">
        <v>1129</v>
      </c>
      <c r="D120" s="12" t="s">
        <v>92</v>
      </c>
      <c r="E120" s="12" t="s">
        <v>10</v>
      </c>
      <c r="F120" s="12" t="s">
        <v>15</v>
      </c>
      <c r="G120" s="12" t="s">
        <v>172</v>
      </c>
      <c r="H120" s="12"/>
      <c r="I120" s="9">
        <v>28</v>
      </c>
      <c r="J120" s="9">
        <v>35</v>
      </c>
    </row>
    <row r="121" spans="1:10" x14ac:dyDescent="0.2">
      <c r="A121" s="8">
        <v>43506</v>
      </c>
      <c r="B121" s="12" t="s">
        <v>3</v>
      </c>
      <c r="C121" s="9">
        <v>5752</v>
      </c>
      <c r="D121" s="12" t="s">
        <v>128</v>
      </c>
      <c r="E121" s="12" t="s">
        <v>10</v>
      </c>
      <c r="F121" s="12" t="s">
        <v>15</v>
      </c>
      <c r="G121" s="12" t="s">
        <v>172</v>
      </c>
      <c r="H121" s="12"/>
      <c r="I121" s="9">
        <v>20</v>
      </c>
      <c r="J121" s="9">
        <v>28</v>
      </c>
    </row>
    <row r="122" spans="1:10" x14ac:dyDescent="0.2">
      <c r="A122" s="8">
        <v>43506</v>
      </c>
      <c r="B122" s="12" t="s">
        <v>3</v>
      </c>
      <c r="C122" s="9">
        <v>1670</v>
      </c>
      <c r="D122" s="12" t="s">
        <v>92</v>
      </c>
      <c r="E122" s="12" t="s">
        <v>10</v>
      </c>
      <c r="F122" s="12" t="s">
        <v>15</v>
      </c>
      <c r="G122" s="12" t="s">
        <v>865</v>
      </c>
      <c r="H122" s="12"/>
      <c r="I122" s="9">
        <v>25</v>
      </c>
      <c r="J122" s="9">
        <v>37</v>
      </c>
    </row>
    <row r="123" spans="1:10" x14ac:dyDescent="0.2">
      <c r="A123" s="8">
        <v>43506</v>
      </c>
      <c r="B123" s="12" t="s">
        <v>6</v>
      </c>
      <c r="C123" s="9">
        <v>54190</v>
      </c>
      <c r="D123" s="12" t="s">
        <v>277</v>
      </c>
      <c r="E123" s="12" t="s">
        <v>188</v>
      </c>
      <c r="F123" s="12" t="s">
        <v>6</v>
      </c>
      <c r="G123" s="12" t="s">
        <v>867</v>
      </c>
      <c r="H123" s="12"/>
      <c r="I123" s="9">
        <v>17</v>
      </c>
      <c r="J123" s="9">
        <v>12</v>
      </c>
    </row>
    <row r="124" spans="1:10" x14ac:dyDescent="0.2">
      <c r="A124" s="8">
        <v>43506</v>
      </c>
      <c r="B124" s="12" t="s">
        <v>3</v>
      </c>
      <c r="C124" s="9">
        <v>3407</v>
      </c>
      <c r="D124" s="12" t="s">
        <v>67</v>
      </c>
      <c r="E124" s="12" t="s">
        <v>4</v>
      </c>
      <c r="F124" s="12" t="s">
        <v>5</v>
      </c>
      <c r="G124" s="12" t="s">
        <v>172</v>
      </c>
      <c r="H124" s="12"/>
      <c r="I124" s="9">
        <v>18</v>
      </c>
      <c r="J124" s="9">
        <v>20</v>
      </c>
    </row>
    <row r="125" spans="1:10" x14ac:dyDescent="0.2">
      <c r="A125" s="8">
        <v>43507</v>
      </c>
      <c r="B125" s="12" t="s">
        <v>6</v>
      </c>
      <c r="C125" s="9">
        <v>57270</v>
      </c>
      <c r="D125" s="12" t="s">
        <v>161</v>
      </c>
      <c r="E125" s="12" t="s">
        <v>6</v>
      </c>
      <c r="F125" s="12" t="s">
        <v>15</v>
      </c>
      <c r="G125" s="12" t="s">
        <v>151</v>
      </c>
      <c r="H125" s="12"/>
      <c r="I125" s="9">
        <v>39</v>
      </c>
      <c r="J125" s="9">
        <v>44</v>
      </c>
    </row>
    <row r="126" spans="1:10" x14ac:dyDescent="0.2">
      <c r="A126" s="8">
        <v>43507</v>
      </c>
      <c r="B126" s="12" t="s">
        <v>6</v>
      </c>
      <c r="C126" s="9">
        <v>57700</v>
      </c>
      <c r="D126" s="12" t="s">
        <v>178</v>
      </c>
      <c r="E126" s="12" t="s">
        <v>6</v>
      </c>
      <c r="F126" s="12" t="s">
        <v>6</v>
      </c>
      <c r="G126" s="12" t="s">
        <v>23</v>
      </c>
      <c r="H126" s="12"/>
      <c r="I126" s="9">
        <v>30</v>
      </c>
      <c r="J126" s="9">
        <v>40</v>
      </c>
    </row>
    <row r="127" spans="1:10" x14ac:dyDescent="0.2">
      <c r="A127" s="8">
        <v>43507</v>
      </c>
      <c r="B127" s="12" t="s">
        <v>6</v>
      </c>
      <c r="C127" s="9">
        <v>57920</v>
      </c>
      <c r="D127" s="12" t="s">
        <v>636</v>
      </c>
      <c r="E127" s="12" t="s">
        <v>6</v>
      </c>
      <c r="F127" s="12" t="s">
        <v>6</v>
      </c>
      <c r="G127" s="12" t="s">
        <v>177</v>
      </c>
      <c r="H127" s="12"/>
      <c r="I127" s="9">
        <v>43</v>
      </c>
      <c r="J127" s="9">
        <v>57</v>
      </c>
    </row>
    <row r="128" spans="1:10" x14ac:dyDescent="0.2">
      <c r="A128" s="8">
        <v>43507</v>
      </c>
      <c r="B128" s="12" t="s">
        <v>3</v>
      </c>
      <c r="C128" s="9">
        <v>9706</v>
      </c>
      <c r="D128" s="12" t="s">
        <v>202</v>
      </c>
      <c r="E128" s="12" t="s">
        <v>188</v>
      </c>
      <c r="F128" s="12" t="s">
        <v>6</v>
      </c>
      <c r="G128" s="12" t="s">
        <v>172</v>
      </c>
      <c r="H128" s="12"/>
      <c r="I128" s="9">
        <v>75</v>
      </c>
      <c r="J128" s="9">
        <v>95</v>
      </c>
    </row>
    <row r="129" spans="1:10" x14ac:dyDescent="0.2">
      <c r="A129" s="8">
        <v>43507</v>
      </c>
      <c r="B129" s="12" t="s">
        <v>6</v>
      </c>
      <c r="C129" s="9">
        <v>54860</v>
      </c>
      <c r="D129" s="12" t="s">
        <v>324</v>
      </c>
      <c r="E129" s="12" t="s">
        <v>6</v>
      </c>
      <c r="F129" s="12" t="s">
        <v>6</v>
      </c>
      <c r="G129" s="12" t="s">
        <v>874</v>
      </c>
      <c r="H129" s="12"/>
      <c r="I129" s="9">
        <v>20</v>
      </c>
      <c r="J129" s="9" t="s">
        <v>392</v>
      </c>
    </row>
    <row r="130" spans="1:10" x14ac:dyDescent="0.2">
      <c r="A130" s="8">
        <v>43507</v>
      </c>
      <c r="B130" s="12" t="s">
        <v>6</v>
      </c>
      <c r="C130" s="9">
        <v>57970</v>
      </c>
      <c r="D130" s="12" t="s">
        <v>316</v>
      </c>
      <c r="E130" s="12" t="s">
        <v>6</v>
      </c>
      <c r="F130" s="12" t="s">
        <v>18</v>
      </c>
      <c r="G130" s="12" t="s">
        <v>23</v>
      </c>
      <c r="H130" s="12"/>
      <c r="I130" s="9">
        <v>49</v>
      </c>
      <c r="J130" s="9" t="s">
        <v>638</v>
      </c>
    </row>
    <row r="131" spans="1:10" x14ac:dyDescent="0.2">
      <c r="A131" s="8">
        <v>43507</v>
      </c>
      <c r="B131" s="12" t="s">
        <v>6</v>
      </c>
      <c r="C131" s="9">
        <v>54860</v>
      </c>
      <c r="D131" s="12" t="s">
        <v>324</v>
      </c>
      <c r="E131" s="12" t="s">
        <v>15</v>
      </c>
      <c r="F131" s="12" t="s">
        <v>6</v>
      </c>
      <c r="G131" s="12" t="s">
        <v>151</v>
      </c>
      <c r="H131" s="12"/>
      <c r="I131" s="9">
        <v>20</v>
      </c>
      <c r="J131" s="9" t="s">
        <v>392</v>
      </c>
    </row>
    <row r="132" spans="1:10" x14ac:dyDescent="0.2">
      <c r="A132" s="8">
        <v>43507</v>
      </c>
      <c r="B132" s="12" t="s">
        <v>6</v>
      </c>
      <c r="C132" s="9">
        <v>54920</v>
      </c>
      <c r="D132" s="12" t="s">
        <v>143</v>
      </c>
      <c r="E132" s="12" t="s">
        <v>6</v>
      </c>
      <c r="F132" s="12" t="s">
        <v>15</v>
      </c>
      <c r="G132" s="12" t="s">
        <v>222</v>
      </c>
      <c r="H132" s="12"/>
      <c r="I132" s="9">
        <v>20</v>
      </c>
      <c r="J132" s="9" t="s">
        <v>639</v>
      </c>
    </row>
    <row r="133" spans="1:10" x14ac:dyDescent="0.2">
      <c r="A133" s="8">
        <v>43507</v>
      </c>
      <c r="B133" s="12" t="s">
        <v>241</v>
      </c>
      <c r="C133" s="9" t="s">
        <v>637</v>
      </c>
      <c r="D133" s="12" t="s">
        <v>285</v>
      </c>
      <c r="E133" s="12" t="s">
        <v>16</v>
      </c>
      <c r="F133" s="12" t="s">
        <v>15</v>
      </c>
      <c r="G133" s="12" t="s">
        <v>292</v>
      </c>
      <c r="H133" s="12"/>
      <c r="I133" s="9"/>
      <c r="J133" s="9"/>
    </row>
    <row r="134" spans="1:10" x14ac:dyDescent="0.2">
      <c r="A134" s="8">
        <v>43508</v>
      </c>
      <c r="B134" s="12" t="s">
        <v>6</v>
      </c>
      <c r="C134" s="9">
        <v>57390</v>
      </c>
      <c r="D134" s="12" t="s">
        <v>197</v>
      </c>
      <c r="E134" s="12" t="s">
        <v>6</v>
      </c>
      <c r="F134" s="12" t="s">
        <v>6</v>
      </c>
      <c r="G134" s="12" t="s">
        <v>310</v>
      </c>
      <c r="H134" s="12"/>
      <c r="I134" s="9">
        <v>16</v>
      </c>
      <c r="J134" s="9" t="s">
        <v>640</v>
      </c>
    </row>
    <row r="135" spans="1:10" x14ac:dyDescent="0.2">
      <c r="A135" s="8">
        <v>43508</v>
      </c>
      <c r="B135" s="12" t="s">
        <v>6</v>
      </c>
      <c r="C135" s="9">
        <v>57050</v>
      </c>
      <c r="D135" s="12" t="s">
        <v>211</v>
      </c>
      <c r="E135" s="12" t="s">
        <v>6</v>
      </c>
      <c r="F135" s="12" t="s">
        <v>15</v>
      </c>
      <c r="G135" s="12" t="s">
        <v>151</v>
      </c>
      <c r="H135" s="12"/>
      <c r="I135" s="9">
        <v>51</v>
      </c>
      <c r="J135" s="9" t="s">
        <v>641</v>
      </c>
    </row>
    <row r="136" spans="1:10" x14ac:dyDescent="0.2">
      <c r="A136" s="8">
        <v>43508</v>
      </c>
      <c r="B136" s="12" t="s">
        <v>6</v>
      </c>
      <c r="C136" s="9">
        <v>54400</v>
      </c>
      <c r="D136" s="12" t="s">
        <v>179</v>
      </c>
      <c r="E136" s="12" t="s">
        <v>6</v>
      </c>
      <c r="F136" s="12" t="s">
        <v>15</v>
      </c>
      <c r="G136" s="12" t="s">
        <v>37</v>
      </c>
      <c r="H136" s="12"/>
      <c r="I136" s="9">
        <v>24</v>
      </c>
      <c r="J136" s="9" t="s">
        <v>423</v>
      </c>
    </row>
    <row r="137" spans="1:10" x14ac:dyDescent="0.2">
      <c r="A137" s="8">
        <v>43508</v>
      </c>
      <c r="B137" s="12" t="s">
        <v>6</v>
      </c>
      <c r="C137" s="9">
        <v>57310</v>
      </c>
      <c r="D137" s="12" t="s">
        <v>337</v>
      </c>
      <c r="E137" s="12" t="s">
        <v>6</v>
      </c>
      <c r="F137" s="12" t="s">
        <v>248</v>
      </c>
      <c r="G137" s="12" t="s">
        <v>23</v>
      </c>
      <c r="H137" s="12"/>
      <c r="I137" s="9">
        <v>42</v>
      </c>
      <c r="J137" s="9" t="s">
        <v>642</v>
      </c>
    </row>
    <row r="138" spans="1:10" x14ac:dyDescent="0.2">
      <c r="A138" s="8">
        <v>43508</v>
      </c>
      <c r="B138" s="12" t="s">
        <v>6</v>
      </c>
      <c r="C138" s="9">
        <v>54490</v>
      </c>
      <c r="D138" s="12" t="s">
        <v>643</v>
      </c>
      <c r="E138" s="12" t="s">
        <v>6</v>
      </c>
      <c r="F138" s="12" t="s">
        <v>8</v>
      </c>
      <c r="G138" s="12" t="s">
        <v>644</v>
      </c>
      <c r="H138" s="12"/>
      <c r="I138" s="9">
        <v>37</v>
      </c>
      <c r="J138" s="9" t="s">
        <v>645</v>
      </c>
    </row>
    <row r="139" spans="1:10" x14ac:dyDescent="0.2">
      <c r="A139" s="8">
        <v>43508</v>
      </c>
      <c r="B139" s="12" t="s">
        <v>3</v>
      </c>
      <c r="C139" s="9">
        <v>2355</v>
      </c>
      <c r="D139" s="12" t="s">
        <v>92</v>
      </c>
      <c r="E139" s="12" t="s">
        <v>4</v>
      </c>
      <c r="F139" s="12" t="s">
        <v>585</v>
      </c>
      <c r="G139" s="12" t="s">
        <v>319</v>
      </c>
      <c r="H139" s="12"/>
      <c r="I139" s="9">
        <v>22</v>
      </c>
      <c r="J139" s="9" t="s">
        <v>388</v>
      </c>
    </row>
    <row r="140" spans="1:10" x14ac:dyDescent="0.2">
      <c r="A140" s="8">
        <v>43508</v>
      </c>
      <c r="B140" s="12" t="s">
        <v>6</v>
      </c>
      <c r="C140" s="9">
        <v>57840</v>
      </c>
      <c r="D140" s="12" t="s">
        <v>293</v>
      </c>
      <c r="E140" s="12" t="s">
        <v>6</v>
      </c>
      <c r="F140" s="12" t="s">
        <v>15</v>
      </c>
      <c r="G140" s="12" t="s">
        <v>647</v>
      </c>
      <c r="H140" s="12"/>
      <c r="I140" s="9">
        <v>29</v>
      </c>
      <c r="J140" s="9" t="s">
        <v>648</v>
      </c>
    </row>
    <row r="141" spans="1:10" x14ac:dyDescent="0.2">
      <c r="A141" s="8">
        <v>43508</v>
      </c>
      <c r="B141" s="12" t="s">
        <v>6</v>
      </c>
      <c r="C141" s="9">
        <v>57360</v>
      </c>
      <c r="D141" s="12" t="s">
        <v>646</v>
      </c>
      <c r="E141" s="12" t="s">
        <v>6</v>
      </c>
      <c r="F141" s="12" t="s">
        <v>8</v>
      </c>
      <c r="G141" s="12" t="s">
        <v>644</v>
      </c>
      <c r="H141" s="12"/>
      <c r="I141" s="9">
        <v>43</v>
      </c>
      <c r="J141" s="9" t="s">
        <v>649</v>
      </c>
    </row>
    <row r="142" spans="1:10" x14ac:dyDescent="0.2">
      <c r="A142" s="8">
        <v>43508</v>
      </c>
      <c r="B142" s="12" t="s">
        <v>6</v>
      </c>
      <c r="C142" s="9">
        <v>57480</v>
      </c>
      <c r="D142" s="12" t="s">
        <v>322</v>
      </c>
      <c r="E142" s="12" t="s">
        <v>6</v>
      </c>
      <c r="F142" s="12" t="s">
        <v>15</v>
      </c>
      <c r="G142" s="12" t="s">
        <v>23</v>
      </c>
      <c r="H142" s="12"/>
      <c r="I142" s="9">
        <v>44</v>
      </c>
      <c r="J142" s="9" t="s">
        <v>650</v>
      </c>
    </row>
    <row r="143" spans="1:10" x14ac:dyDescent="0.2">
      <c r="A143" s="8">
        <v>43509</v>
      </c>
      <c r="B143" s="12" t="s">
        <v>6</v>
      </c>
      <c r="C143" s="9">
        <v>57970</v>
      </c>
      <c r="D143" s="12" t="s">
        <v>651</v>
      </c>
      <c r="E143" s="12" t="s">
        <v>6</v>
      </c>
      <c r="F143" s="12" t="s">
        <v>6</v>
      </c>
      <c r="G143" s="12" t="s">
        <v>865</v>
      </c>
      <c r="H143" s="12"/>
      <c r="I143" s="9">
        <v>39</v>
      </c>
      <c r="J143" s="9">
        <v>52</v>
      </c>
    </row>
    <row r="144" spans="1:10" x14ac:dyDescent="0.2">
      <c r="A144" s="8">
        <v>43509</v>
      </c>
      <c r="B144" s="12" t="s">
        <v>6</v>
      </c>
      <c r="C144" s="9">
        <v>57190</v>
      </c>
      <c r="D144" s="12" t="s">
        <v>174</v>
      </c>
      <c r="E144" s="12" t="s">
        <v>6</v>
      </c>
      <c r="F144" s="12" t="s">
        <v>6</v>
      </c>
      <c r="G144" s="12" t="s">
        <v>23</v>
      </c>
      <c r="H144" s="12"/>
      <c r="I144" s="9">
        <v>32</v>
      </c>
      <c r="J144" s="9">
        <v>40</v>
      </c>
    </row>
    <row r="145" spans="1:10" x14ac:dyDescent="0.2">
      <c r="A145" s="8">
        <v>43509</v>
      </c>
      <c r="B145" s="12" t="s">
        <v>6</v>
      </c>
      <c r="C145" s="9">
        <v>57100</v>
      </c>
      <c r="D145" s="12" t="s">
        <v>141</v>
      </c>
      <c r="E145" s="12" t="s">
        <v>6</v>
      </c>
      <c r="F145" s="12" t="s">
        <v>16</v>
      </c>
      <c r="G145" s="12" t="s">
        <v>172</v>
      </c>
      <c r="H145" s="12"/>
      <c r="I145" s="9">
        <v>32</v>
      </c>
      <c r="J145" s="9">
        <v>39</v>
      </c>
    </row>
    <row r="146" spans="1:10" x14ac:dyDescent="0.2">
      <c r="A146" s="8">
        <v>43509</v>
      </c>
      <c r="B146" s="12" t="s">
        <v>6</v>
      </c>
      <c r="C146" s="9">
        <v>57570</v>
      </c>
      <c r="D146" s="12" t="s">
        <v>652</v>
      </c>
      <c r="E146" s="12" t="s">
        <v>6</v>
      </c>
      <c r="F146" s="12" t="s">
        <v>6</v>
      </c>
      <c r="G146" s="12" t="s">
        <v>23</v>
      </c>
      <c r="H146" s="12"/>
      <c r="I146" s="9">
        <v>25</v>
      </c>
      <c r="J146" s="9">
        <v>31</v>
      </c>
    </row>
    <row r="147" spans="1:10" x14ac:dyDescent="0.2">
      <c r="A147" s="8">
        <v>43509</v>
      </c>
      <c r="B147" s="12" t="s">
        <v>6</v>
      </c>
      <c r="C147" s="9">
        <v>57310</v>
      </c>
      <c r="D147" s="12" t="s">
        <v>41</v>
      </c>
      <c r="E147" s="12" t="s">
        <v>6</v>
      </c>
      <c r="F147" s="12" t="s">
        <v>6</v>
      </c>
      <c r="G147" s="12" t="s">
        <v>23</v>
      </c>
      <c r="H147" s="12"/>
      <c r="I147" s="9">
        <v>36</v>
      </c>
      <c r="J147" s="9">
        <v>46</v>
      </c>
    </row>
    <row r="148" spans="1:10" x14ac:dyDescent="0.2">
      <c r="A148" s="8">
        <v>43510</v>
      </c>
      <c r="B148" s="12" t="s">
        <v>6</v>
      </c>
      <c r="C148" s="9">
        <v>56700</v>
      </c>
      <c r="D148" s="12" t="s">
        <v>653</v>
      </c>
      <c r="E148" s="12" t="s">
        <v>6</v>
      </c>
      <c r="F148" s="12" t="s">
        <v>15</v>
      </c>
      <c r="G148" s="12" t="s">
        <v>151</v>
      </c>
      <c r="H148" s="12"/>
      <c r="J148" s="9"/>
    </row>
    <row r="149" spans="1:10" x14ac:dyDescent="0.2">
      <c r="A149" s="8">
        <v>43510</v>
      </c>
      <c r="B149" s="12" t="s">
        <v>6</v>
      </c>
      <c r="C149" s="9">
        <v>51220</v>
      </c>
      <c r="D149" s="12" t="s">
        <v>654</v>
      </c>
      <c r="E149" s="12" t="s">
        <v>6</v>
      </c>
      <c r="F149" s="12" t="s">
        <v>6</v>
      </c>
      <c r="G149" s="12" t="s">
        <v>318</v>
      </c>
      <c r="H149" s="12"/>
      <c r="I149" s="9">
        <v>148</v>
      </c>
      <c r="J149" s="9">
        <v>225</v>
      </c>
    </row>
    <row r="150" spans="1:10" x14ac:dyDescent="0.2">
      <c r="A150" s="8">
        <v>43510</v>
      </c>
      <c r="B150" s="12" t="s">
        <v>6</v>
      </c>
      <c r="C150" s="9">
        <v>57970</v>
      </c>
      <c r="D150" s="12" t="s">
        <v>316</v>
      </c>
      <c r="E150" s="12" t="s">
        <v>6</v>
      </c>
      <c r="F150" s="12" t="s">
        <v>15</v>
      </c>
      <c r="G150" s="12" t="s">
        <v>318</v>
      </c>
      <c r="H150" s="12"/>
      <c r="I150" s="9">
        <v>48</v>
      </c>
      <c r="J150" s="9" t="s">
        <v>473</v>
      </c>
    </row>
    <row r="151" spans="1:10" x14ac:dyDescent="0.2">
      <c r="A151" s="8">
        <v>43510</v>
      </c>
      <c r="B151" s="12" t="s">
        <v>3</v>
      </c>
      <c r="C151" s="9">
        <v>1311</v>
      </c>
      <c r="D151" s="12" t="s">
        <v>92</v>
      </c>
      <c r="E151" s="12" t="s">
        <v>16</v>
      </c>
      <c r="F151" s="12" t="s">
        <v>15</v>
      </c>
      <c r="G151" s="12" t="s">
        <v>163</v>
      </c>
      <c r="H151" s="12"/>
      <c r="I151" s="9">
        <v>21</v>
      </c>
      <c r="J151" s="9" t="s">
        <v>402</v>
      </c>
    </row>
    <row r="152" spans="1:10" x14ac:dyDescent="0.2">
      <c r="A152" s="8">
        <v>43510</v>
      </c>
      <c r="B152" s="12" t="s">
        <v>3</v>
      </c>
      <c r="C152" s="9">
        <v>8826</v>
      </c>
      <c r="D152" s="12" t="s">
        <v>81</v>
      </c>
      <c r="E152" s="12" t="s">
        <v>4</v>
      </c>
      <c r="F152" s="12" t="s">
        <v>6</v>
      </c>
      <c r="G152" s="12" t="s">
        <v>194</v>
      </c>
      <c r="H152" s="12"/>
      <c r="I152" s="9">
        <v>43</v>
      </c>
      <c r="J152" s="9" t="s">
        <v>658</v>
      </c>
    </row>
    <row r="153" spans="1:10" x14ac:dyDescent="0.2">
      <c r="A153" s="8">
        <v>43510</v>
      </c>
      <c r="B153" s="12" t="s">
        <v>3</v>
      </c>
      <c r="C153" s="9">
        <v>1948</v>
      </c>
      <c r="D153" s="12" t="s">
        <v>92</v>
      </c>
      <c r="E153" s="12" t="s">
        <v>31</v>
      </c>
      <c r="F153" s="12" t="s">
        <v>15</v>
      </c>
      <c r="G153" s="12" t="s">
        <v>151</v>
      </c>
      <c r="H153" s="12"/>
      <c r="I153" s="9">
        <v>21</v>
      </c>
      <c r="J153" s="9" t="s">
        <v>348</v>
      </c>
    </row>
    <row r="154" spans="1:10" x14ac:dyDescent="0.2">
      <c r="A154" s="8">
        <v>43510</v>
      </c>
      <c r="B154" s="12" t="s">
        <v>6</v>
      </c>
      <c r="C154" s="9">
        <v>54730</v>
      </c>
      <c r="D154" s="12" t="s">
        <v>345</v>
      </c>
      <c r="E154" s="12" t="s">
        <v>6</v>
      </c>
      <c r="F154" s="12" t="s">
        <v>6</v>
      </c>
      <c r="G154" s="12" t="s">
        <v>23</v>
      </c>
      <c r="H154" s="12"/>
      <c r="I154" s="9">
        <v>37</v>
      </c>
      <c r="J154" s="9">
        <v>30</v>
      </c>
    </row>
    <row r="155" spans="1:10" x14ac:dyDescent="0.2">
      <c r="A155" s="8">
        <v>43510</v>
      </c>
      <c r="B155" s="12" t="s">
        <v>6</v>
      </c>
      <c r="C155" s="9">
        <v>57420</v>
      </c>
      <c r="D155" s="12" t="s">
        <v>655</v>
      </c>
      <c r="E155" s="12" t="s">
        <v>6</v>
      </c>
      <c r="F155" s="12" t="s">
        <v>15</v>
      </c>
      <c r="G155" s="12" t="s">
        <v>23</v>
      </c>
      <c r="H155" s="12"/>
      <c r="I155" s="9">
        <v>65</v>
      </c>
      <c r="J155" s="9" t="s">
        <v>407</v>
      </c>
    </row>
    <row r="156" spans="1:10" x14ac:dyDescent="0.2">
      <c r="A156" s="8">
        <v>43510</v>
      </c>
      <c r="B156" s="12" t="s">
        <v>6</v>
      </c>
      <c r="C156" s="9">
        <v>57940</v>
      </c>
      <c r="D156" s="12" t="s">
        <v>220</v>
      </c>
      <c r="E156" s="12" t="s">
        <v>6</v>
      </c>
      <c r="F156" s="12" t="s">
        <v>4</v>
      </c>
      <c r="G156" s="12" t="s">
        <v>23</v>
      </c>
      <c r="H156" s="12"/>
      <c r="I156" s="9">
        <v>42</v>
      </c>
      <c r="J156" s="9" t="s">
        <v>659</v>
      </c>
    </row>
    <row r="157" spans="1:10" x14ac:dyDescent="0.2">
      <c r="A157" s="8">
        <v>43510</v>
      </c>
      <c r="B157" s="12" t="s">
        <v>6</v>
      </c>
      <c r="C157" s="9">
        <v>57480</v>
      </c>
      <c r="D157" s="12" t="s">
        <v>656</v>
      </c>
      <c r="E157" s="12" t="s">
        <v>6</v>
      </c>
      <c r="F157" s="12" t="s">
        <v>6</v>
      </c>
      <c r="G157" s="12" t="s">
        <v>889</v>
      </c>
      <c r="H157" s="12"/>
      <c r="I157" s="9">
        <v>45</v>
      </c>
      <c r="J157" s="9" t="s">
        <v>650</v>
      </c>
    </row>
    <row r="158" spans="1:10" x14ac:dyDescent="0.2">
      <c r="A158" s="8">
        <v>43510</v>
      </c>
      <c r="B158" s="12" t="s">
        <v>6</v>
      </c>
      <c r="C158" s="9">
        <v>57330</v>
      </c>
      <c r="D158" s="12" t="s">
        <v>182</v>
      </c>
      <c r="E158" s="12" t="s">
        <v>6</v>
      </c>
      <c r="F158" s="12" t="s">
        <v>5</v>
      </c>
      <c r="G158" s="12" t="s">
        <v>23</v>
      </c>
      <c r="H158" s="12"/>
      <c r="I158" s="9">
        <v>26</v>
      </c>
      <c r="J158" s="9" t="s">
        <v>416</v>
      </c>
    </row>
    <row r="159" spans="1:10" x14ac:dyDescent="0.2">
      <c r="A159" s="8">
        <v>43510</v>
      </c>
      <c r="B159" s="12" t="s">
        <v>6</v>
      </c>
      <c r="C159" s="9">
        <v>57380</v>
      </c>
      <c r="D159" s="12" t="s">
        <v>70</v>
      </c>
      <c r="E159" s="12" t="s">
        <v>6</v>
      </c>
      <c r="F159" s="12" t="s">
        <v>8</v>
      </c>
      <c r="G159" s="12" t="s">
        <v>23</v>
      </c>
      <c r="H159" s="12"/>
      <c r="I159" s="9">
        <v>80</v>
      </c>
      <c r="J159" s="9">
        <v>107</v>
      </c>
    </row>
    <row r="160" spans="1:10" x14ac:dyDescent="0.2">
      <c r="A160" s="8">
        <v>43510</v>
      </c>
      <c r="B160" s="12" t="s">
        <v>6</v>
      </c>
      <c r="C160" s="9">
        <v>57525</v>
      </c>
      <c r="D160" s="12" t="s">
        <v>408</v>
      </c>
      <c r="E160" s="12" t="s">
        <v>6</v>
      </c>
      <c r="F160" s="12" t="s">
        <v>15</v>
      </c>
      <c r="G160" s="12" t="s">
        <v>657</v>
      </c>
      <c r="H160" s="12"/>
      <c r="I160" s="9">
        <v>42</v>
      </c>
      <c r="J160" s="9">
        <v>55</v>
      </c>
    </row>
    <row r="161" spans="1:10" x14ac:dyDescent="0.2">
      <c r="A161" s="8">
        <v>43510</v>
      </c>
      <c r="B161" s="12" t="s">
        <v>3</v>
      </c>
      <c r="C161" s="9">
        <v>2210</v>
      </c>
      <c r="D161" s="12" t="s">
        <v>92</v>
      </c>
      <c r="E161" s="12" t="s">
        <v>6</v>
      </c>
      <c r="F161" s="12" t="s">
        <v>15</v>
      </c>
      <c r="G161" s="12" t="s">
        <v>644</v>
      </c>
      <c r="H161" s="12"/>
      <c r="I161" s="9">
        <v>25</v>
      </c>
      <c r="J161" s="9" t="s">
        <v>388</v>
      </c>
    </row>
    <row r="162" spans="1:10" x14ac:dyDescent="0.2">
      <c r="A162" s="8">
        <v>43510</v>
      </c>
      <c r="B162" s="12" t="s">
        <v>6</v>
      </c>
      <c r="C162" s="9">
        <v>54910</v>
      </c>
      <c r="D162" s="12" t="s">
        <v>660</v>
      </c>
      <c r="E162" s="12" t="s">
        <v>6</v>
      </c>
      <c r="F162" s="12" t="s">
        <v>15</v>
      </c>
      <c r="G162" s="12" t="s">
        <v>194</v>
      </c>
      <c r="H162" s="12"/>
      <c r="I162" s="9">
        <v>50</v>
      </c>
      <c r="J162" s="9" t="s">
        <v>664</v>
      </c>
    </row>
    <row r="163" spans="1:10" x14ac:dyDescent="0.2">
      <c r="A163" s="8">
        <v>43510</v>
      </c>
      <c r="B163" s="12" t="s">
        <v>3</v>
      </c>
      <c r="C163" s="9">
        <v>4190</v>
      </c>
      <c r="D163" s="12" t="s">
        <v>661</v>
      </c>
      <c r="E163" s="12" t="s">
        <v>6</v>
      </c>
      <c r="F163" s="12" t="s">
        <v>6</v>
      </c>
      <c r="G163" s="12" t="s">
        <v>151</v>
      </c>
      <c r="H163" s="12"/>
      <c r="I163" s="9"/>
      <c r="J163" s="9"/>
    </row>
    <row r="164" spans="1:10" x14ac:dyDescent="0.2">
      <c r="A164" s="8">
        <v>43510</v>
      </c>
      <c r="B164" s="12" t="s">
        <v>6</v>
      </c>
      <c r="C164" s="9">
        <v>45000</v>
      </c>
      <c r="D164" s="12" t="s">
        <v>662</v>
      </c>
      <c r="E164" s="12" t="s">
        <v>663</v>
      </c>
      <c r="F164" s="12" t="s">
        <v>15</v>
      </c>
      <c r="G164" s="12" t="s">
        <v>292</v>
      </c>
      <c r="H164" s="12"/>
      <c r="I164" s="9"/>
      <c r="J164" s="9"/>
    </row>
    <row r="165" spans="1:10" x14ac:dyDescent="0.2">
      <c r="A165" s="8">
        <v>43510</v>
      </c>
      <c r="B165" s="12" t="s">
        <v>6</v>
      </c>
      <c r="C165" s="9">
        <v>54400</v>
      </c>
      <c r="D165" s="12" t="s">
        <v>626</v>
      </c>
      <c r="E165" s="12" t="s">
        <v>185</v>
      </c>
      <c r="F165" s="12" t="s">
        <v>22</v>
      </c>
      <c r="G165" s="12" t="s">
        <v>151</v>
      </c>
      <c r="H165" s="12"/>
      <c r="I165" s="9">
        <v>28</v>
      </c>
      <c r="J165" s="9" t="s">
        <v>665</v>
      </c>
    </row>
    <row r="166" spans="1:10" x14ac:dyDescent="0.2">
      <c r="A166" s="8">
        <v>43510</v>
      </c>
      <c r="B166" s="12" t="s">
        <v>3</v>
      </c>
      <c r="C166" s="9">
        <v>4105</v>
      </c>
      <c r="D166" s="12" t="s">
        <v>506</v>
      </c>
      <c r="E166" s="12" t="s">
        <v>12</v>
      </c>
      <c r="F166" s="12" t="s">
        <v>8</v>
      </c>
      <c r="G166" s="12" t="s">
        <v>151</v>
      </c>
      <c r="H166" s="12"/>
      <c r="I166" s="9">
        <v>16</v>
      </c>
      <c r="J166" s="9" t="s">
        <v>666</v>
      </c>
    </row>
    <row r="167" spans="1:10" x14ac:dyDescent="0.2">
      <c r="A167" s="8">
        <v>43511</v>
      </c>
      <c r="B167" s="12" t="s">
        <v>6</v>
      </c>
      <c r="C167" s="9">
        <v>57270</v>
      </c>
      <c r="D167" s="12" t="s">
        <v>667</v>
      </c>
      <c r="E167" s="12" t="s">
        <v>6</v>
      </c>
      <c r="F167" s="12" t="s">
        <v>6</v>
      </c>
      <c r="G167" s="12" t="s">
        <v>172</v>
      </c>
      <c r="H167" s="12"/>
      <c r="I167" s="9">
        <v>36</v>
      </c>
      <c r="J167" s="9">
        <v>44</v>
      </c>
    </row>
    <row r="168" spans="1:10" x14ac:dyDescent="0.2">
      <c r="A168" s="8">
        <v>43511</v>
      </c>
      <c r="B168" s="12" t="s">
        <v>6</v>
      </c>
      <c r="C168" s="9">
        <v>57100</v>
      </c>
      <c r="D168" s="12" t="s">
        <v>141</v>
      </c>
      <c r="E168" s="12" t="s">
        <v>6</v>
      </c>
      <c r="F168" s="12" t="s">
        <v>6</v>
      </c>
      <c r="G168" s="12" t="s">
        <v>23</v>
      </c>
      <c r="H168" s="12"/>
      <c r="I168" s="9">
        <v>32</v>
      </c>
      <c r="J168" s="9">
        <v>41</v>
      </c>
    </row>
    <row r="169" spans="1:10" x14ac:dyDescent="0.2">
      <c r="A169" s="8">
        <v>43511</v>
      </c>
      <c r="B169" s="12" t="s">
        <v>6</v>
      </c>
      <c r="C169" s="9">
        <v>57700</v>
      </c>
      <c r="D169" s="12" t="s">
        <v>264</v>
      </c>
      <c r="E169" s="12" t="s">
        <v>6</v>
      </c>
      <c r="F169" s="12" t="s">
        <v>6</v>
      </c>
      <c r="G169" s="12" t="s">
        <v>146</v>
      </c>
      <c r="H169" s="12"/>
      <c r="I169" s="9">
        <v>33</v>
      </c>
      <c r="J169" s="9">
        <v>32</v>
      </c>
    </row>
    <row r="170" spans="1:10" x14ac:dyDescent="0.2">
      <c r="A170" s="8">
        <v>43511</v>
      </c>
      <c r="B170" s="12" t="s">
        <v>6</v>
      </c>
      <c r="C170" s="9">
        <v>54000</v>
      </c>
      <c r="D170" s="12" t="s">
        <v>210</v>
      </c>
      <c r="E170" s="12" t="s">
        <v>6</v>
      </c>
      <c r="F170" s="12" t="s">
        <v>6</v>
      </c>
      <c r="G170" s="12" t="s">
        <v>23</v>
      </c>
      <c r="H170" s="12"/>
      <c r="I170" s="9">
        <v>87</v>
      </c>
      <c r="J170" s="9">
        <v>116</v>
      </c>
    </row>
    <row r="171" spans="1:10" x14ac:dyDescent="0.2">
      <c r="A171" s="8">
        <v>43511</v>
      </c>
      <c r="B171" s="12" t="s">
        <v>6</v>
      </c>
      <c r="C171" s="9">
        <v>54130</v>
      </c>
      <c r="D171" s="12" t="s">
        <v>668</v>
      </c>
      <c r="E171" s="12" t="s">
        <v>6</v>
      </c>
      <c r="F171" s="12" t="s">
        <v>6</v>
      </c>
      <c r="G171" s="12" t="s">
        <v>23</v>
      </c>
      <c r="H171" s="12"/>
      <c r="I171" s="9">
        <v>87</v>
      </c>
      <c r="J171" s="9">
        <v>117</v>
      </c>
    </row>
    <row r="172" spans="1:10" x14ac:dyDescent="0.2">
      <c r="A172" s="8">
        <v>43511</v>
      </c>
      <c r="B172" s="12" t="s">
        <v>6</v>
      </c>
      <c r="C172" s="9">
        <v>57100</v>
      </c>
      <c r="D172" s="12" t="s">
        <v>141</v>
      </c>
      <c r="E172" s="12" t="s">
        <v>6</v>
      </c>
      <c r="F172" s="12" t="s">
        <v>6</v>
      </c>
      <c r="G172" s="12" t="s">
        <v>890</v>
      </c>
      <c r="H172" s="12"/>
      <c r="I172" s="9">
        <v>32</v>
      </c>
      <c r="J172" s="9">
        <v>41</v>
      </c>
    </row>
    <row r="173" spans="1:10" x14ac:dyDescent="0.2">
      <c r="A173" s="8">
        <v>43511</v>
      </c>
      <c r="B173" s="12" t="s">
        <v>6</v>
      </c>
      <c r="C173" s="9">
        <v>57100</v>
      </c>
      <c r="D173" s="12" t="s">
        <v>141</v>
      </c>
      <c r="E173" s="12" t="s">
        <v>6</v>
      </c>
      <c r="F173" s="12" t="s">
        <v>6</v>
      </c>
      <c r="G173" s="12" t="s">
        <v>172</v>
      </c>
      <c r="H173" s="12"/>
      <c r="I173" s="9">
        <v>32</v>
      </c>
      <c r="J173" s="9">
        <v>41</v>
      </c>
    </row>
    <row r="174" spans="1:10" x14ac:dyDescent="0.2">
      <c r="A174" s="8">
        <v>43512</v>
      </c>
      <c r="B174" s="12" t="s">
        <v>6</v>
      </c>
      <c r="C174" s="9">
        <v>54610</v>
      </c>
      <c r="D174" s="12" t="s">
        <v>669</v>
      </c>
      <c r="E174" s="12" t="s">
        <v>6</v>
      </c>
      <c r="F174" s="12" t="s">
        <v>15</v>
      </c>
      <c r="G174" s="12" t="s">
        <v>23</v>
      </c>
      <c r="H174" s="12"/>
      <c r="I174" s="9">
        <v>70</v>
      </c>
      <c r="J174" s="9">
        <v>101</v>
      </c>
    </row>
    <row r="175" spans="1:10" x14ac:dyDescent="0.2">
      <c r="A175" s="8">
        <v>43512</v>
      </c>
      <c r="B175" s="12" t="s">
        <v>3</v>
      </c>
      <c r="C175" s="9">
        <v>3490</v>
      </c>
      <c r="D175" s="12" t="s">
        <v>67</v>
      </c>
      <c r="E175" s="12" t="s">
        <v>4</v>
      </c>
      <c r="F175" s="12" t="s">
        <v>5</v>
      </c>
      <c r="G175" s="12" t="s">
        <v>673</v>
      </c>
      <c r="H175" s="12"/>
      <c r="I175" s="9">
        <v>19</v>
      </c>
      <c r="J175" s="9">
        <v>20</v>
      </c>
    </row>
    <row r="176" spans="1:10" x14ac:dyDescent="0.2">
      <c r="A176" s="8">
        <v>43512</v>
      </c>
      <c r="B176" s="12" t="s">
        <v>3</v>
      </c>
      <c r="C176" s="9">
        <v>5412</v>
      </c>
      <c r="D176" s="12" t="s">
        <v>193</v>
      </c>
      <c r="E176" s="12" t="s">
        <v>15</v>
      </c>
      <c r="F176" s="12" t="s">
        <v>6</v>
      </c>
      <c r="G176" s="12" t="s">
        <v>151</v>
      </c>
      <c r="H176" s="12"/>
      <c r="I176" s="9">
        <v>32</v>
      </c>
      <c r="J176" s="9" t="s">
        <v>674</v>
      </c>
    </row>
    <row r="177" spans="1:10" x14ac:dyDescent="0.2">
      <c r="A177" s="8">
        <v>43512</v>
      </c>
      <c r="B177" s="12" t="s">
        <v>3</v>
      </c>
      <c r="C177" s="9">
        <v>8360</v>
      </c>
      <c r="D177" s="12" t="s">
        <v>670</v>
      </c>
      <c r="E177" s="12" t="s">
        <v>6</v>
      </c>
      <c r="F177" s="12" t="s">
        <v>6</v>
      </c>
      <c r="G177" s="12" t="s">
        <v>319</v>
      </c>
      <c r="H177" s="12"/>
      <c r="I177" s="9">
        <v>129</v>
      </c>
      <c r="J177" s="9">
        <v>188</v>
      </c>
    </row>
    <row r="178" spans="1:10" x14ac:dyDescent="0.2">
      <c r="A178" s="8">
        <v>43512</v>
      </c>
      <c r="B178" s="12" t="s">
        <v>6</v>
      </c>
      <c r="C178" s="9">
        <v>57000</v>
      </c>
      <c r="D178" s="12" t="s">
        <v>211</v>
      </c>
      <c r="E178" s="12" t="s">
        <v>6</v>
      </c>
      <c r="F178" s="12" t="s">
        <v>6</v>
      </c>
      <c r="G178" s="12" t="s">
        <v>319</v>
      </c>
      <c r="H178" s="12"/>
      <c r="I178" s="9">
        <v>53</v>
      </c>
      <c r="J178" s="9" t="s">
        <v>675</v>
      </c>
    </row>
    <row r="179" spans="1:10" x14ac:dyDescent="0.2">
      <c r="A179" s="8">
        <v>43512</v>
      </c>
      <c r="B179" s="12" t="s">
        <v>6</v>
      </c>
      <c r="C179" s="9">
        <v>54400</v>
      </c>
      <c r="D179" s="12" t="s">
        <v>179</v>
      </c>
      <c r="E179" s="12" t="s">
        <v>6</v>
      </c>
      <c r="F179" s="12" t="s">
        <v>10</v>
      </c>
      <c r="G179" s="12" t="s">
        <v>290</v>
      </c>
      <c r="H179" s="12"/>
      <c r="I179" s="9">
        <v>23</v>
      </c>
      <c r="J179" s="9" t="s">
        <v>676</v>
      </c>
    </row>
    <row r="180" spans="1:10" x14ac:dyDescent="0.2">
      <c r="A180" s="8">
        <v>43512</v>
      </c>
      <c r="B180" s="12" t="s">
        <v>6</v>
      </c>
      <c r="C180" s="9">
        <v>54190</v>
      </c>
      <c r="D180" s="12" t="s">
        <v>277</v>
      </c>
      <c r="E180" s="12" t="s">
        <v>6</v>
      </c>
      <c r="F180" s="12" t="s">
        <v>6</v>
      </c>
      <c r="G180" s="12" t="s">
        <v>163</v>
      </c>
      <c r="H180" s="12"/>
      <c r="I180" s="9">
        <v>19</v>
      </c>
      <c r="J180" s="9" t="s">
        <v>677</v>
      </c>
    </row>
    <row r="181" spans="1:10" x14ac:dyDescent="0.2">
      <c r="A181" s="8">
        <v>43512</v>
      </c>
      <c r="B181" s="12" t="s">
        <v>6</v>
      </c>
      <c r="C181" s="9">
        <v>54800</v>
      </c>
      <c r="D181" s="12" t="s">
        <v>671</v>
      </c>
      <c r="E181" s="12" t="s">
        <v>6</v>
      </c>
      <c r="F181" s="12" t="s">
        <v>6</v>
      </c>
      <c r="G181" s="12" t="s">
        <v>151</v>
      </c>
      <c r="H181" s="12"/>
      <c r="I181" s="9">
        <v>57</v>
      </c>
      <c r="J181" s="9" t="s">
        <v>564</v>
      </c>
    </row>
    <row r="182" spans="1:10" x14ac:dyDescent="0.2">
      <c r="A182" s="8">
        <v>43512</v>
      </c>
      <c r="B182" s="12" t="s">
        <v>6</v>
      </c>
      <c r="C182" s="9">
        <v>54260</v>
      </c>
      <c r="D182" s="12" t="s">
        <v>672</v>
      </c>
      <c r="E182" s="12" t="s">
        <v>6</v>
      </c>
      <c r="F182" s="12" t="s">
        <v>15</v>
      </c>
      <c r="G182" s="12" t="s">
        <v>303</v>
      </c>
      <c r="H182" s="12"/>
      <c r="I182" s="9">
        <v>43</v>
      </c>
      <c r="J182" s="9" t="s">
        <v>678</v>
      </c>
    </row>
    <row r="183" spans="1:10" x14ac:dyDescent="0.2">
      <c r="A183" s="8">
        <v>43512</v>
      </c>
      <c r="B183" s="12" t="s">
        <v>6</v>
      </c>
      <c r="C183" s="9">
        <v>57780</v>
      </c>
      <c r="D183" s="12" t="s">
        <v>226</v>
      </c>
      <c r="E183" s="12" t="s">
        <v>6</v>
      </c>
      <c r="F183" s="12" t="s">
        <v>5</v>
      </c>
      <c r="G183" s="12" t="s">
        <v>23</v>
      </c>
      <c r="H183" s="12"/>
      <c r="I183" s="9">
        <v>50</v>
      </c>
      <c r="J183" s="9" t="s">
        <v>682</v>
      </c>
    </row>
    <row r="184" spans="1:10" x14ac:dyDescent="0.2">
      <c r="A184" s="8">
        <v>43512</v>
      </c>
      <c r="B184" s="12" t="s">
        <v>6</v>
      </c>
      <c r="C184" s="9">
        <v>57970</v>
      </c>
      <c r="D184" s="12" t="s">
        <v>316</v>
      </c>
      <c r="E184" s="12" t="s">
        <v>6</v>
      </c>
      <c r="F184" s="12" t="s">
        <v>15</v>
      </c>
      <c r="G184" s="12" t="s">
        <v>325</v>
      </c>
      <c r="H184" s="12"/>
      <c r="I184" s="9">
        <v>47</v>
      </c>
      <c r="J184" s="9" t="s">
        <v>473</v>
      </c>
    </row>
    <row r="185" spans="1:10" x14ac:dyDescent="0.2">
      <c r="A185" s="8">
        <v>43512</v>
      </c>
      <c r="B185" s="12" t="s">
        <v>6</v>
      </c>
      <c r="C185" s="9">
        <v>57290</v>
      </c>
      <c r="D185" s="12" t="s">
        <v>138</v>
      </c>
      <c r="E185" s="12" t="s">
        <v>6</v>
      </c>
      <c r="F185" s="12" t="s">
        <v>4</v>
      </c>
      <c r="G185" s="12" t="s">
        <v>23</v>
      </c>
      <c r="H185" s="12"/>
      <c r="I185" s="9">
        <v>36</v>
      </c>
      <c r="J185" s="9">
        <v>40</v>
      </c>
    </row>
    <row r="186" spans="1:10" x14ac:dyDescent="0.2">
      <c r="A186" s="8">
        <v>43512</v>
      </c>
      <c r="B186" s="12" t="s">
        <v>6</v>
      </c>
      <c r="C186" s="9">
        <v>57100</v>
      </c>
      <c r="D186" s="12" t="s">
        <v>141</v>
      </c>
      <c r="E186" s="12" t="s">
        <v>6</v>
      </c>
      <c r="F186" s="12" t="s">
        <v>145</v>
      </c>
      <c r="G186" s="12" t="s">
        <v>681</v>
      </c>
      <c r="H186" s="12"/>
      <c r="I186" s="9">
        <v>36</v>
      </c>
      <c r="J186" s="9" t="s">
        <v>413</v>
      </c>
    </row>
    <row r="187" spans="1:10" x14ac:dyDescent="0.2">
      <c r="A187" s="8">
        <v>43512</v>
      </c>
      <c r="B187" s="12" t="s">
        <v>241</v>
      </c>
      <c r="C187" s="9" t="s">
        <v>679</v>
      </c>
      <c r="D187" s="12" t="s">
        <v>680</v>
      </c>
      <c r="E187" s="12" t="s">
        <v>15</v>
      </c>
      <c r="F187" s="12" t="s">
        <v>6</v>
      </c>
      <c r="G187" s="12" t="s">
        <v>151</v>
      </c>
      <c r="H187" s="12"/>
      <c r="I187" s="9"/>
      <c r="J187" s="9"/>
    </row>
    <row r="188" spans="1:10" x14ac:dyDescent="0.2">
      <c r="A188" s="8">
        <v>43512</v>
      </c>
      <c r="B188" s="12" t="s">
        <v>6</v>
      </c>
      <c r="C188" s="9">
        <v>57970</v>
      </c>
      <c r="D188" s="12" t="s">
        <v>174</v>
      </c>
      <c r="E188" s="12" t="s">
        <v>6</v>
      </c>
      <c r="F188" s="12" t="s">
        <v>5</v>
      </c>
      <c r="G188" s="12" t="s">
        <v>23</v>
      </c>
      <c r="H188" s="12"/>
      <c r="I188" s="9">
        <v>29</v>
      </c>
      <c r="J188" s="9">
        <v>39</v>
      </c>
    </row>
    <row r="189" spans="1:10" x14ac:dyDescent="0.2">
      <c r="A189" s="8">
        <v>43512</v>
      </c>
      <c r="B189" s="12" t="s">
        <v>6</v>
      </c>
      <c r="C189" s="9">
        <v>57330</v>
      </c>
      <c r="D189" s="12" t="s">
        <v>315</v>
      </c>
      <c r="E189" s="12" t="s">
        <v>6</v>
      </c>
      <c r="F189" s="12" t="s">
        <v>6</v>
      </c>
      <c r="G189" s="12" t="s">
        <v>23</v>
      </c>
      <c r="H189" s="12"/>
      <c r="I189" s="9">
        <v>24</v>
      </c>
      <c r="J189" s="9" t="s">
        <v>416</v>
      </c>
    </row>
    <row r="190" spans="1:10" x14ac:dyDescent="0.2">
      <c r="A190" s="8">
        <v>43512</v>
      </c>
      <c r="B190" s="12" t="s">
        <v>3</v>
      </c>
      <c r="C190" s="9">
        <v>2148</v>
      </c>
      <c r="D190" s="12" t="s">
        <v>92</v>
      </c>
      <c r="E190" s="12" t="s">
        <v>16</v>
      </c>
      <c r="F190" s="12" t="s">
        <v>15</v>
      </c>
      <c r="G190" s="12" t="s">
        <v>194</v>
      </c>
      <c r="H190" s="12"/>
      <c r="I190" s="9">
        <v>29</v>
      </c>
      <c r="J190" s="9" t="s">
        <v>683</v>
      </c>
    </row>
    <row r="191" spans="1:10" x14ac:dyDescent="0.2">
      <c r="A191" s="8">
        <v>43512</v>
      </c>
      <c r="B191" s="12" t="s">
        <v>3</v>
      </c>
      <c r="C191" s="9">
        <v>4886</v>
      </c>
      <c r="D191" s="12" t="s">
        <v>124</v>
      </c>
      <c r="E191" s="12" t="s">
        <v>16</v>
      </c>
      <c r="F191" s="12" t="s">
        <v>17</v>
      </c>
      <c r="G191" s="12" t="s">
        <v>37</v>
      </c>
      <c r="H191" s="12"/>
      <c r="I191" s="9">
        <v>11</v>
      </c>
      <c r="J191" s="9" t="s">
        <v>684</v>
      </c>
    </row>
    <row r="192" spans="1:10" x14ac:dyDescent="0.2">
      <c r="A192" s="8">
        <v>43512</v>
      </c>
      <c r="B192" s="12" t="s">
        <v>6</v>
      </c>
      <c r="C192" s="9">
        <v>2270</v>
      </c>
      <c r="D192" s="12" t="s">
        <v>92</v>
      </c>
      <c r="E192" s="12" t="s">
        <v>18</v>
      </c>
      <c r="F192" s="12" t="s">
        <v>5</v>
      </c>
      <c r="G192" s="12" t="s">
        <v>292</v>
      </c>
      <c r="H192" s="12"/>
      <c r="I192" s="9">
        <v>20</v>
      </c>
      <c r="J192" s="9" t="s">
        <v>383</v>
      </c>
    </row>
    <row r="193" spans="1:10" x14ac:dyDescent="0.2">
      <c r="A193" s="8">
        <v>43512</v>
      </c>
      <c r="B193" s="12" t="s">
        <v>3</v>
      </c>
      <c r="C193" s="9">
        <v>8035</v>
      </c>
      <c r="D193" s="12" t="s">
        <v>42</v>
      </c>
      <c r="E193" s="12" t="s">
        <v>15</v>
      </c>
      <c r="F193" s="12" t="s">
        <v>99</v>
      </c>
      <c r="G193" s="12" t="s">
        <v>222</v>
      </c>
      <c r="H193" s="12"/>
      <c r="I193" s="9">
        <v>20</v>
      </c>
      <c r="J193" s="9" t="s">
        <v>393</v>
      </c>
    </row>
    <row r="194" spans="1:10" x14ac:dyDescent="0.2">
      <c r="A194" s="8">
        <v>43512</v>
      </c>
      <c r="B194" s="12" t="s">
        <v>6</v>
      </c>
      <c r="C194" s="9">
        <v>54400</v>
      </c>
      <c r="D194" s="12" t="s">
        <v>626</v>
      </c>
      <c r="E194" s="12" t="s">
        <v>6</v>
      </c>
      <c r="F194" s="12" t="s">
        <v>333</v>
      </c>
      <c r="G194" s="12" t="s">
        <v>23</v>
      </c>
      <c r="H194" s="12"/>
      <c r="I194" s="9">
        <v>25</v>
      </c>
      <c r="J194" s="9" t="s">
        <v>423</v>
      </c>
    </row>
    <row r="195" spans="1:10" x14ac:dyDescent="0.2">
      <c r="A195" s="8">
        <v>43512</v>
      </c>
      <c r="B195" s="12" t="s">
        <v>6</v>
      </c>
      <c r="C195" s="9">
        <v>54730</v>
      </c>
      <c r="D195" s="12" t="s">
        <v>345</v>
      </c>
      <c r="E195" s="12" t="s">
        <v>6</v>
      </c>
      <c r="F195" s="12" t="s">
        <v>6</v>
      </c>
      <c r="G195" s="12" t="s">
        <v>151</v>
      </c>
      <c r="H195" s="12"/>
      <c r="I195" s="9">
        <v>34</v>
      </c>
      <c r="J195" s="9" t="s">
        <v>347</v>
      </c>
    </row>
    <row r="196" spans="1:10" x14ac:dyDescent="0.2">
      <c r="A196" s="8">
        <v>43513</v>
      </c>
      <c r="B196" s="12" t="s">
        <v>3</v>
      </c>
      <c r="C196" s="9">
        <v>1727</v>
      </c>
      <c r="D196" s="12" t="s">
        <v>92</v>
      </c>
      <c r="E196" s="12" t="s">
        <v>159</v>
      </c>
      <c r="F196" s="12" t="s">
        <v>15</v>
      </c>
      <c r="G196" s="12" t="s">
        <v>319</v>
      </c>
      <c r="H196" s="12"/>
      <c r="I196" s="9">
        <v>21</v>
      </c>
      <c r="J196" s="9" t="s">
        <v>565</v>
      </c>
    </row>
    <row r="197" spans="1:10" x14ac:dyDescent="0.2">
      <c r="A197" s="8">
        <v>43513</v>
      </c>
      <c r="B197" s="12" t="s">
        <v>6</v>
      </c>
      <c r="C197" s="9">
        <v>57100</v>
      </c>
      <c r="D197" s="12" t="s">
        <v>141</v>
      </c>
      <c r="E197" s="12" t="s">
        <v>6</v>
      </c>
      <c r="F197" s="12" t="s">
        <v>15</v>
      </c>
      <c r="G197" s="12" t="s">
        <v>23</v>
      </c>
      <c r="H197" s="12"/>
      <c r="I197" s="9">
        <v>35</v>
      </c>
      <c r="J197" s="9" t="s">
        <v>413</v>
      </c>
    </row>
    <row r="198" spans="1:10" x14ac:dyDescent="0.2">
      <c r="A198" s="8">
        <v>43513</v>
      </c>
      <c r="B198" s="12" t="s">
        <v>6</v>
      </c>
      <c r="C198" s="9">
        <v>57310</v>
      </c>
      <c r="D198" s="12" t="s">
        <v>337</v>
      </c>
      <c r="E198" s="12" t="s">
        <v>6</v>
      </c>
      <c r="F198" s="12" t="s">
        <v>15</v>
      </c>
      <c r="G198" s="12" t="s">
        <v>151</v>
      </c>
      <c r="H198" s="12"/>
      <c r="I198" s="9">
        <v>40</v>
      </c>
      <c r="J198" s="9" t="s">
        <v>642</v>
      </c>
    </row>
    <row r="199" spans="1:10" x14ac:dyDescent="0.2">
      <c r="A199" s="8">
        <v>43513</v>
      </c>
      <c r="B199" s="12" t="s">
        <v>3</v>
      </c>
      <c r="C199" s="9">
        <v>2231</v>
      </c>
      <c r="D199" s="12" t="s">
        <v>92</v>
      </c>
      <c r="E199" s="12" t="s">
        <v>307</v>
      </c>
      <c r="F199" s="12" t="s">
        <v>256</v>
      </c>
      <c r="G199" s="12" t="s">
        <v>691</v>
      </c>
      <c r="H199" s="12"/>
      <c r="I199" s="9">
        <v>25</v>
      </c>
      <c r="J199" s="9" t="s">
        <v>692</v>
      </c>
    </row>
    <row r="200" spans="1:10" x14ac:dyDescent="0.2">
      <c r="A200" s="8">
        <v>43513</v>
      </c>
      <c r="B200" s="12" t="s">
        <v>3</v>
      </c>
      <c r="C200" s="9">
        <v>8077</v>
      </c>
      <c r="D200" s="12" t="s">
        <v>41</v>
      </c>
      <c r="E200" s="12" t="s">
        <v>159</v>
      </c>
      <c r="F200" s="12" t="s">
        <v>5</v>
      </c>
      <c r="G200" s="12" t="s">
        <v>151</v>
      </c>
      <c r="H200" s="12"/>
      <c r="I200" s="9">
        <v>19</v>
      </c>
      <c r="J200" s="9" t="s">
        <v>373</v>
      </c>
    </row>
    <row r="201" spans="1:10" x14ac:dyDescent="0.2">
      <c r="A201" s="8">
        <v>43513</v>
      </c>
      <c r="B201" s="12" t="s">
        <v>5</v>
      </c>
      <c r="C201" s="9">
        <v>66113</v>
      </c>
      <c r="D201" s="12" t="s">
        <v>259</v>
      </c>
      <c r="E201" s="12" t="s">
        <v>5</v>
      </c>
      <c r="F201" s="12" t="s">
        <v>15</v>
      </c>
      <c r="G201" s="12" t="s">
        <v>891</v>
      </c>
      <c r="H201" s="12"/>
      <c r="I201" s="9">
        <v>65</v>
      </c>
      <c r="J201" s="9">
        <v>106</v>
      </c>
    </row>
    <row r="202" spans="1:10" x14ac:dyDescent="0.2">
      <c r="A202" s="8">
        <v>43513</v>
      </c>
      <c r="B202" s="12" t="s">
        <v>3</v>
      </c>
      <c r="C202" s="9">
        <v>4531</v>
      </c>
      <c r="D202" s="12" t="s">
        <v>40</v>
      </c>
      <c r="E202" s="12" t="s">
        <v>305</v>
      </c>
      <c r="F202" s="12" t="s">
        <v>4</v>
      </c>
      <c r="G202" s="12" t="s">
        <v>13</v>
      </c>
      <c r="H202" s="12"/>
      <c r="I202" s="9">
        <v>2</v>
      </c>
      <c r="J202" s="9" t="s">
        <v>469</v>
      </c>
    </row>
    <row r="203" spans="1:10" x14ac:dyDescent="0.2">
      <c r="A203" s="8">
        <v>43513</v>
      </c>
      <c r="B203" s="12" t="s">
        <v>6</v>
      </c>
      <c r="C203" s="9">
        <v>54720</v>
      </c>
      <c r="D203" s="12" t="s">
        <v>240</v>
      </c>
      <c r="E203" s="12" t="s">
        <v>6</v>
      </c>
      <c r="F203" s="12" t="s">
        <v>5</v>
      </c>
      <c r="G203" s="12" t="s">
        <v>163</v>
      </c>
      <c r="H203" s="12"/>
      <c r="I203" s="9">
        <v>28</v>
      </c>
      <c r="J203" s="9" t="s">
        <v>693</v>
      </c>
    </row>
    <row r="204" spans="1:10" x14ac:dyDescent="0.2">
      <c r="A204" s="8">
        <v>43513</v>
      </c>
      <c r="B204" s="12" t="s">
        <v>3</v>
      </c>
      <c r="C204" s="9">
        <v>9942</v>
      </c>
      <c r="D204" s="12" t="s">
        <v>685</v>
      </c>
      <c r="E204" s="12" t="s">
        <v>4</v>
      </c>
      <c r="F204" s="12" t="s">
        <v>6</v>
      </c>
      <c r="G204" s="12" t="s">
        <v>37</v>
      </c>
      <c r="H204" s="12"/>
      <c r="I204" s="9">
        <v>80</v>
      </c>
      <c r="J204" s="9">
        <v>105</v>
      </c>
    </row>
    <row r="205" spans="1:10" x14ac:dyDescent="0.2">
      <c r="A205" s="8">
        <v>43513</v>
      </c>
      <c r="B205" s="12" t="s">
        <v>6</v>
      </c>
      <c r="C205" s="9">
        <v>57690</v>
      </c>
      <c r="D205" s="12" t="s">
        <v>557</v>
      </c>
      <c r="E205" s="12" t="s">
        <v>6</v>
      </c>
      <c r="F205" s="12" t="s">
        <v>5</v>
      </c>
      <c r="G205" s="12" t="s">
        <v>335</v>
      </c>
      <c r="H205" s="12"/>
      <c r="I205" s="9">
        <v>70</v>
      </c>
      <c r="J205" s="9">
        <v>101</v>
      </c>
    </row>
    <row r="206" spans="1:10" x14ac:dyDescent="0.2">
      <c r="A206" s="8">
        <v>43513</v>
      </c>
      <c r="B206" s="12" t="s">
        <v>6</v>
      </c>
      <c r="C206" s="9">
        <v>57000</v>
      </c>
      <c r="D206" s="12" t="s">
        <v>211</v>
      </c>
      <c r="E206" s="12" t="s">
        <v>690</v>
      </c>
      <c r="F206" s="12" t="s">
        <v>15</v>
      </c>
      <c r="G206" s="12" t="s">
        <v>335</v>
      </c>
      <c r="H206" s="12"/>
      <c r="I206" s="9">
        <v>49</v>
      </c>
      <c r="J206" s="9" t="s">
        <v>675</v>
      </c>
    </row>
    <row r="207" spans="1:10" x14ac:dyDescent="0.2">
      <c r="A207" s="8">
        <v>43513</v>
      </c>
      <c r="B207" s="12" t="s">
        <v>3</v>
      </c>
      <c r="C207" s="9">
        <v>1227</v>
      </c>
      <c r="D207" s="12" t="s">
        <v>92</v>
      </c>
      <c r="E207" s="12" t="s">
        <v>6</v>
      </c>
      <c r="F207" s="12" t="s">
        <v>18</v>
      </c>
      <c r="G207" s="12" t="s">
        <v>892</v>
      </c>
      <c r="H207" s="12"/>
      <c r="I207" s="9">
        <v>25</v>
      </c>
      <c r="J207" s="9" t="s">
        <v>424</v>
      </c>
    </row>
    <row r="208" spans="1:10" x14ac:dyDescent="0.2">
      <c r="A208" s="8">
        <v>43513</v>
      </c>
      <c r="B208" s="12" t="s">
        <v>6</v>
      </c>
      <c r="C208" s="9">
        <v>54356</v>
      </c>
      <c r="D208" s="12" t="s">
        <v>686</v>
      </c>
      <c r="E208" s="12" t="s">
        <v>6</v>
      </c>
      <c r="F208" s="12" t="s">
        <v>6</v>
      </c>
      <c r="G208" s="12" t="s">
        <v>23</v>
      </c>
      <c r="H208" s="12"/>
      <c r="I208" s="9">
        <v>18</v>
      </c>
      <c r="J208" s="9" t="s">
        <v>411</v>
      </c>
    </row>
    <row r="209" spans="1:10" x14ac:dyDescent="0.2">
      <c r="A209" s="8">
        <v>43513</v>
      </c>
      <c r="B209" s="12" t="s">
        <v>6</v>
      </c>
      <c r="C209" s="9">
        <v>63200</v>
      </c>
      <c r="D209" s="12" t="s">
        <v>687</v>
      </c>
      <c r="E209" s="12" t="s">
        <v>6</v>
      </c>
      <c r="F209" s="12" t="s">
        <v>15</v>
      </c>
      <c r="G209" s="12" t="s">
        <v>292</v>
      </c>
      <c r="H209" s="12"/>
      <c r="I209" s="9"/>
      <c r="J209" s="9"/>
    </row>
    <row r="210" spans="1:10" x14ac:dyDescent="0.2">
      <c r="A210" s="8">
        <v>43513</v>
      </c>
      <c r="B210" s="12" t="s">
        <v>3</v>
      </c>
      <c r="C210" s="9">
        <v>7788</v>
      </c>
      <c r="D210" s="12" t="s">
        <v>47</v>
      </c>
      <c r="E210" s="12" t="s">
        <v>4</v>
      </c>
      <c r="F210" s="12" t="s">
        <v>5</v>
      </c>
      <c r="G210" s="12" t="s">
        <v>23</v>
      </c>
      <c r="H210" s="12"/>
      <c r="I210" s="9">
        <v>38</v>
      </c>
      <c r="J210" s="9" t="s">
        <v>694</v>
      </c>
    </row>
    <row r="211" spans="1:10" x14ac:dyDescent="0.2">
      <c r="A211" s="8">
        <v>43513</v>
      </c>
      <c r="B211" s="12" t="s">
        <v>5</v>
      </c>
      <c r="C211" s="9">
        <v>67591</v>
      </c>
      <c r="D211" s="12" t="s">
        <v>688</v>
      </c>
      <c r="E211" s="12" t="s">
        <v>5</v>
      </c>
      <c r="F211" s="12" t="s">
        <v>15</v>
      </c>
      <c r="G211" s="12" t="s">
        <v>292</v>
      </c>
      <c r="H211" s="12"/>
      <c r="I211" s="9">
        <v>124</v>
      </c>
      <c r="J211" s="9">
        <v>214</v>
      </c>
    </row>
    <row r="212" spans="1:10" x14ac:dyDescent="0.2">
      <c r="A212" s="8">
        <v>43513</v>
      </c>
      <c r="B212" s="12" t="s">
        <v>3</v>
      </c>
      <c r="C212" s="9">
        <v>1530</v>
      </c>
      <c r="D212" s="12" t="s">
        <v>92</v>
      </c>
      <c r="E212" s="12" t="s">
        <v>333</v>
      </c>
      <c r="F212" s="12" t="s">
        <v>5</v>
      </c>
      <c r="G212" s="12" t="s">
        <v>37</v>
      </c>
      <c r="H212" s="12"/>
      <c r="I212" s="9">
        <v>24</v>
      </c>
      <c r="J212" s="9" t="s">
        <v>695</v>
      </c>
    </row>
    <row r="213" spans="1:10" x14ac:dyDescent="0.2">
      <c r="A213" s="8">
        <v>43513</v>
      </c>
      <c r="B213" s="12" t="s">
        <v>6</v>
      </c>
      <c r="C213" s="9">
        <v>52000</v>
      </c>
      <c r="D213" s="12" t="s">
        <v>689</v>
      </c>
      <c r="E213" s="12" t="s">
        <v>6</v>
      </c>
      <c r="F213" s="12" t="s">
        <v>15</v>
      </c>
      <c r="G213" s="12" t="s">
        <v>151</v>
      </c>
      <c r="H213" s="12"/>
      <c r="I213" s="9">
        <v>159</v>
      </c>
      <c r="J213" s="9">
        <v>273</v>
      </c>
    </row>
    <row r="214" spans="1:10" x14ac:dyDescent="0.2">
      <c r="A214" s="8">
        <v>43513</v>
      </c>
      <c r="B214" s="12" t="s">
        <v>6</v>
      </c>
      <c r="C214" s="9">
        <v>54400</v>
      </c>
      <c r="D214" s="12" t="s">
        <v>626</v>
      </c>
      <c r="E214" s="12" t="s">
        <v>6</v>
      </c>
      <c r="F214" s="12" t="s">
        <v>15</v>
      </c>
      <c r="G214" s="12" t="s">
        <v>194</v>
      </c>
      <c r="H214" s="12"/>
      <c r="I214" s="9">
        <v>23</v>
      </c>
      <c r="J214" s="9" t="s">
        <v>423</v>
      </c>
    </row>
    <row r="215" spans="1:10" x14ac:dyDescent="0.2">
      <c r="A215" s="8">
        <v>43514</v>
      </c>
      <c r="B215" s="12" t="s">
        <v>234</v>
      </c>
      <c r="C215" s="9" t="s">
        <v>696</v>
      </c>
      <c r="D215" s="12" t="s">
        <v>697</v>
      </c>
      <c r="E215" s="12" t="s">
        <v>106</v>
      </c>
      <c r="F215" s="12" t="s">
        <v>15</v>
      </c>
      <c r="G215" s="12" t="s">
        <v>292</v>
      </c>
      <c r="H215" s="12"/>
      <c r="I215" s="9"/>
      <c r="J215" s="9"/>
    </row>
    <row r="216" spans="1:10" x14ac:dyDescent="0.2">
      <c r="A216" s="8">
        <v>43514</v>
      </c>
      <c r="B216" s="12" t="s">
        <v>3</v>
      </c>
      <c r="C216" s="9">
        <v>1220</v>
      </c>
      <c r="D216" s="12" t="s">
        <v>92</v>
      </c>
      <c r="E216" s="12" t="s">
        <v>4</v>
      </c>
      <c r="F216" s="12" t="s">
        <v>6</v>
      </c>
      <c r="G216" s="12" t="s">
        <v>876</v>
      </c>
      <c r="H216" s="12"/>
      <c r="I216" s="9">
        <v>30</v>
      </c>
      <c r="J216" s="9" t="s">
        <v>386</v>
      </c>
    </row>
    <row r="217" spans="1:10" x14ac:dyDescent="0.2">
      <c r="A217" s="8">
        <v>43514</v>
      </c>
      <c r="B217" s="12" t="s">
        <v>3</v>
      </c>
      <c r="C217" s="9">
        <v>3383</v>
      </c>
      <c r="D217" s="12" t="s">
        <v>195</v>
      </c>
      <c r="E217" s="12" t="s">
        <v>4</v>
      </c>
      <c r="F217" s="12" t="s">
        <v>6</v>
      </c>
      <c r="G217" s="12" t="s">
        <v>23</v>
      </c>
      <c r="H217" s="12"/>
      <c r="I217" s="9">
        <v>15</v>
      </c>
      <c r="J217" s="9" t="s">
        <v>377</v>
      </c>
    </row>
    <row r="218" spans="1:10" x14ac:dyDescent="0.2">
      <c r="A218" s="8">
        <v>43514</v>
      </c>
      <c r="B218" s="12" t="s">
        <v>6</v>
      </c>
      <c r="C218" s="9">
        <v>57270</v>
      </c>
      <c r="D218" s="12" t="s">
        <v>161</v>
      </c>
      <c r="E218" s="12" t="s">
        <v>6</v>
      </c>
      <c r="F218" s="12" t="s">
        <v>233</v>
      </c>
      <c r="G218" s="12" t="s">
        <v>151</v>
      </c>
      <c r="H218" s="12"/>
      <c r="I218" s="9">
        <v>39</v>
      </c>
      <c r="J218" s="9" t="s">
        <v>420</v>
      </c>
    </row>
    <row r="219" spans="1:10" x14ac:dyDescent="0.2">
      <c r="A219" s="8">
        <v>43514</v>
      </c>
      <c r="B219" s="12" t="s">
        <v>6</v>
      </c>
      <c r="C219" s="9">
        <v>54580</v>
      </c>
      <c r="D219" s="12" t="s">
        <v>300</v>
      </c>
      <c r="E219" s="12" t="s">
        <v>6</v>
      </c>
      <c r="F219" s="12" t="s">
        <v>6</v>
      </c>
      <c r="G219" s="12" t="s">
        <v>151</v>
      </c>
      <c r="H219" s="12"/>
      <c r="I219" s="9">
        <v>60</v>
      </c>
      <c r="J219" s="9" t="s">
        <v>701</v>
      </c>
    </row>
    <row r="220" spans="1:10" x14ac:dyDescent="0.2">
      <c r="A220" s="8">
        <v>43514</v>
      </c>
      <c r="B220" s="12" t="s">
        <v>6</v>
      </c>
      <c r="C220" s="9">
        <v>54580</v>
      </c>
      <c r="D220" s="12" t="s">
        <v>300</v>
      </c>
      <c r="E220" s="12" t="s">
        <v>6</v>
      </c>
      <c r="F220" s="12" t="s">
        <v>6</v>
      </c>
      <c r="G220" s="12" t="s">
        <v>194</v>
      </c>
      <c r="H220" s="12"/>
      <c r="I220" s="9">
        <v>57</v>
      </c>
      <c r="J220" s="9" t="s">
        <v>564</v>
      </c>
    </row>
    <row r="221" spans="1:10" x14ac:dyDescent="0.2">
      <c r="A221" s="8">
        <v>43514</v>
      </c>
      <c r="B221" s="12" t="s">
        <v>6</v>
      </c>
      <c r="C221" s="9">
        <v>54800</v>
      </c>
      <c r="D221" s="12" t="s">
        <v>698</v>
      </c>
      <c r="E221" s="12" t="s">
        <v>6</v>
      </c>
      <c r="F221" s="12" t="s">
        <v>15</v>
      </c>
      <c r="G221" s="12" t="s">
        <v>151</v>
      </c>
      <c r="H221" s="12"/>
      <c r="I221" s="9">
        <v>60</v>
      </c>
      <c r="J221" s="9" t="s">
        <v>701</v>
      </c>
    </row>
    <row r="222" spans="1:10" x14ac:dyDescent="0.2">
      <c r="A222" s="8">
        <v>43514</v>
      </c>
      <c r="B222" s="12" t="s">
        <v>6</v>
      </c>
      <c r="C222" s="9">
        <v>54580</v>
      </c>
      <c r="D222" s="12" t="s">
        <v>300</v>
      </c>
      <c r="E222" s="12" t="s">
        <v>6</v>
      </c>
      <c r="F222" s="12" t="s">
        <v>15</v>
      </c>
      <c r="G222" s="12" t="s">
        <v>151</v>
      </c>
      <c r="H222" s="12"/>
      <c r="I222" s="9">
        <v>60</v>
      </c>
      <c r="J222" s="9" t="s">
        <v>701</v>
      </c>
    </row>
    <row r="223" spans="1:10" x14ac:dyDescent="0.2">
      <c r="A223" s="8">
        <v>43514</v>
      </c>
      <c r="B223" s="12" t="s">
        <v>3</v>
      </c>
      <c r="C223" s="9">
        <v>1716</v>
      </c>
      <c r="D223" s="12" t="s">
        <v>92</v>
      </c>
      <c r="E223" s="12" t="s">
        <v>6</v>
      </c>
      <c r="F223" s="12" t="s">
        <v>333</v>
      </c>
      <c r="G223" s="12" t="s">
        <v>37</v>
      </c>
      <c r="H223" s="12"/>
      <c r="I223" s="9">
        <v>29</v>
      </c>
      <c r="J223" s="9">
        <v>27</v>
      </c>
    </row>
    <row r="224" spans="1:10" x14ac:dyDescent="0.2">
      <c r="A224" s="8">
        <v>43514</v>
      </c>
      <c r="B224" s="12" t="s">
        <v>3</v>
      </c>
      <c r="C224" s="9">
        <v>8447</v>
      </c>
      <c r="D224" s="12" t="s">
        <v>149</v>
      </c>
      <c r="E224" s="12" t="s">
        <v>4</v>
      </c>
      <c r="F224" s="12" t="s">
        <v>6</v>
      </c>
      <c r="G224" s="12" t="s">
        <v>893</v>
      </c>
      <c r="H224" s="12"/>
      <c r="I224" s="9">
        <v>28</v>
      </c>
      <c r="J224" s="9" t="s">
        <v>590</v>
      </c>
    </row>
    <row r="225" spans="1:10" x14ac:dyDescent="0.2">
      <c r="A225" s="8">
        <v>43514</v>
      </c>
      <c r="B225" s="12" t="s">
        <v>3</v>
      </c>
      <c r="C225" s="9">
        <v>8448</v>
      </c>
      <c r="D225" s="12" t="s">
        <v>149</v>
      </c>
      <c r="E225" s="12" t="s">
        <v>4</v>
      </c>
      <c r="F225" s="12" t="s">
        <v>15</v>
      </c>
      <c r="G225" s="12" t="s">
        <v>151</v>
      </c>
      <c r="H225" s="12"/>
      <c r="I225" s="9">
        <v>28</v>
      </c>
      <c r="J225" s="9" t="s">
        <v>353</v>
      </c>
    </row>
    <row r="226" spans="1:10" x14ac:dyDescent="0.2">
      <c r="A226" s="8">
        <v>43514</v>
      </c>
      <c r="B226" s="12" t="s">
        <v>6</v>
      </c>
      <c r="C226" s="9">
        <v>57100</v>
      </c>
      <c r="D226" s="12" t="s">
        <v>141</v>
      </c>
      <c r="E226" s="12" t="s">
        <v>6</v>
      </c>
      <c r="F226" s="12" t="s">
        <v>15</v>
      </c>
      <c r="G226" s="12" t="s">
        <v>23</v>
      </c>
      <c r="H226" s="12"/>
      <c r="I226" s="9">
        <v>38</v>
      </c>
      <c r="J226" s="9" t="s">
        <v>413</v>
      </c>
    </row>
    <row r="227" spans="1:10" x14ac:dyDescent="0.2">
      <c r="A227" s="8">
        <v>43514</v>
      </c>
      <c r="B227" s="12" t="s">
        <v>6</v>
      </c>
      <c r="C227" s="9">
        <v>54310</v>
      </c>
      <c r="D227" s="12" t="s">
        <v>323</v>
      </c>
      <c r="E227" s="12" t="s">
        <v>6</v>
      </c>
      <c r="F227" s="12" t="s">
        <v>15</v>
      </c>
      <c r="G227" s="12" t="s">
        <v>894</v>
      </c>
      <c r="H227" s="12"/>
      <c r="I227" s="9">
        <v>47</v>
      </c>
      <c r="J227" s="9" t="s">
        <v>372</v>
      </c>
    </row>
    <row r="228" spans="1:10" x14ac:dyDescent="0.2">
      <c r="A228" s="8">
        <v>43514</v>
      </c>
      <c r="B228" s="12" t="s">
        <v>3</v>
      </c>
      <c r="C228" s="9">
        <v>4517</v>
      </c>
      <c r="D228" s="12" t="s">
        <v>40</v>
      </c>
      <c r="E228" s="12" t="s">
        <v>16</v>
      </c>
      <c r="F228" s="12" t="s">
        <v>6</v>
      </c>
      <c r="G228" s="12" t="s">
        <v>103</v>
      </c>
      <c r="H228" s="12"/>
      <c r="I228" s="9">
        <v>4</v>
      </c>
      <c r="J228" s="9" t="s">
        <v>342</v>
      </c>
    </row>
    <row r="229" spans="1:10" x14ac:dyDescent="0.2">
      <c r="A229" s="8">
        <v>43514</v>
      </c>
      <c r="B229" s="12" t="s">
        <v>5</v>
      </c>
      <c r="C229" s="9">
        <v>54457</v>
      </c>
      <c r="D229" s="12" t="s">
        <v>166</v>
      </c>
      <c r="E229" s="12" t="s">
        <v>4</v>
      </c>
      <c r="F229" s="12" t="s">
        <v>5</v>
      </c>
      <c r="G229" s="12" t="s">
        <v>236</v>
      </c>
      <c r="H229" s="12"/>
      <c r="I229" s="9">
        <v>43</v>
      </c>
      <c r="J229" s="9" t="s">
        <v>420</v>
      </c>
    </row>
    <row r="230" spans="1:10" x14ac:dyDescent="0.2">
      <c r="A230" s="8">
        <v>43514</v>
      </c>
      <c r="B230" s="12" t="s">
        <v>3</v>
      </c>
      <c r="C230" s="9">
        <v>5675</v>
      </c>
      <c r="D230" s="12" t="s">
        <v>176</v>
      </c>
      <c r="E230" s="12" t="s">
        <v>6</v>
      </c>
      <c r="F230" s="12" t="s">
        <v>4</v>
      </c>
      <c r="G230" s="12" t="s">
        <v>151</v>
      </c>
      <c r="H230" s="12"/>
      <c r="I230" s="9">
        <v>29</v>
      </c>
      <c r="J230" s="9" t="s">
        <v>587</v>
      </c>
    </row>
    <row r="231" spans="1:10" x14ac:dyDescent="0.2">
      <c r="A231" s="8">
        <v>43514</v>
      </c>
      <c r="B231" s="12" t="s">
        <v>3</v>
      </c>
      <c r="C231" s="9">
        <v>1872</v>
      </c>
      <c r="D231" s="12" t="s">
        <v>92</v>
      </c>
      <c r="E231" s="12" t="s">
        <v>189</v>
      </c>
      <c r="F231" s="12" t="s">
        <v>15</v>
      </c>
      <c r="G231" s="12" t="s">
        <v>194</v>
      </c>
      <c r="H231" s="12"/>
      <c r="I231" s="9">
        <v>24</v>
      </c>
      <c r="J231" s="9" t="s">
        <v>426</v>
      </c>
    </row>
    <row r="232" spans="1:10" x14ac:dyDescent="0.2">
      <c r="A232" s="8">
        <v>43514</v>
      </c>
      <c r="B232" s="12" t="s">
        <v>6</v>
      </c>
      <c r="C232" s="9">
        <v>57000</v>
      </c>
      <c r="D232" s="12" t="s">
        <v>211</v>
      </c>
      <c r="E232" s="12" t="s">
        <v>6</v>
      </c>
      <c r="F232" s="12" t="s">
        <v>6</v>
      </c>
      <c r="G232" s="12" t="s">
        <v>23</v>
      </c>
      <c r="H232" s="12"/>
      <c r="I232" s="9">
        <v>53</v>
      </c>
      <c r="J232" s="9" t="s">
        <v>675</v>
      </c>
    </row>
    <row r="233" spans="1:10" x14ac:dyDescent="0.2">
      <c r="A233" s="8">
        <v>43514</v>
      </c>
      <c r="B233" s="12" t="s">
        <v>6</v>
      </c>
      <c r="C233" s="9">
        <v>57710</v>
      </c>
      <c r="D233" s="12" t="s">
        <v>147</v>
      </c>
      <c r="E233" s="12" t="s">
        <v>6</v>
      </c>
      <c r="F233" s="12" t="s">
        <v>6</v>
      </c>
      <c r="G233" s="12" t="s">
        <v>290</v>
      </c>
      <c r="H233" s="12"/>
      <c r="I233" s="9">
        <v>33</v>
      </c>
      <c r="J233" s="9" t="s">
        <v>702</v>
      </c>
    </row>
    <row r="234" spans="1:10" x14ac:dyDescent="0.2">
      <c r="A234" s="8">
        <v>43514</v>
      </c>
      <c r="B234" s="12" t="s">
        <v>6</v>
      </c>
      <c r="C234" s="9">
        <v>54150</v>
      </c>
      <c r="D234" s="12" t="s">
        <v>699</v>
      </c>
      <c r="E234" s="12" t="s">
        <v>6</v>
      </c>
      <c r="F234" s="12" t="s">
        <v>8</v>
      </c>
      <c r="G234" s="12" t="s">
        <v>319</v>
      </c>
      <c r="H234" s="12"/>
      <c r="I234" s="9">
        <v>45</v>
      </c>
      <c r="J234" s="9" t="s">
        <v>703</v>
      </c>
    </row>
    <row r="235" spans="1:10" x14ac:dyDescent="0.2">
      <c r="A235" s="8">
        <v>43514</v>
      </c>
      <c r="B235" s="12" t="s">
        <v>3</v>
      </c>
      <c r="C235" s="9">
        <v>3863</v>
      </c>
      <c r="D235" s="12" t="s">
        <v>116</v>
      </c>
      <c r="E235" s="12" t="s">
        <v>4</v>
      </c>
      <c r="F235" s="12" t="s">
        <v>6</v>
      </c>
      <c r="G235" s="12" t="s">
        <v>151</v>
      </c>
      <c r="H235" s="12"/>
      <c r="I235" s="9">
        <v>17</v>
      </c>
      <c r="J235" s="9" t="s">
        <v>404</v>
      </c>
    </row>
    <row r="236" spans="1:10" x14ac:dyDescent="0.2">
      <c r="A236" s="8">
        <v>43514</v>
      </c>
      <c r="B236" s="12" t="s">
        <v>3</v>
      </c>
      <c r="C236" s="9">
        <v>2624</v>
      </c>
      <c r="D236" s="12" t="s">
        <v>92</v>
      </c>
      <c r="E236" s="12" t="s">
        <v>4</v>
      </c>
      <c r="F236" s="12" t="s">
        <v>6</v>
      </c>
      <c r="G236" s="12" t="s">
        <v>37</v>
      </c>
      <c r="H236" s="12"/>
      <c r="I236" s="9">
        <v>27</v>
      </c>
      <c r="J236" s="9" t="s">
        <v>704</v>
      </c>
    </row>
    <row r="237" spans="1:10" x14ac:dyDescent="0.2">
      <c r="A237" s="8">
        <v>43514</v>
      </c>
      <c r="B237" s="12" t="s">
        <v>3</v>
      </c>
      <c r="C237" s="9">
        <v>5374</v>
      </c>
      <c r="D237" s="12" t="s">
        <v>135</v>
      </c>
      <c r="E237" s="12" t="s">
        <v>5</v>
      </c>
      <c r="F237" s="12" t="s">
        <v>18</v>
      </c>
      <c r="G237" s="12" t="s">
        <v>151</v>
      </c>
      <c r="H237" s="12"/>
      <c r="I237" s="9">
        <v>30</v>
      </c>
      <c r="J237" s="9" t="s">
        <v>705</v>
      </c>
    </row>
    <row r="238" spans="1:10" x14ac:dyDescent="0.2">
      <c r="A238" s="8">
        <v>43514</v>
      </c>
      <c r="B238" s="12" t="s">
        <v>6</v>
      </c>
      <c r="C238" s="9">
        <v>54540</v>
      </c>
      <c r="D238" s="12" t="s">
        <v>700</v>
      </c>
      <c r="E238" s="12" t="s">
        <v>6</v>
      </c>
      <c r="F238" s="12" t="s">
        <v>15</v>
      </c>
      <c r="G238" s="12" t="s">
        <v>151</v>
      </c>
      <c r="H238" s="12"/>
      <c r="I238" s="9">
        <v>132</v>
      </c>
      <c r="J238" s="9">
        <v>194</v>
      </c>
    </row>
    <row r="239" spans="1:10" x14ac:dyDescent="0.2">
      <c r="A239" s="8">
        <v>43514</v>
      </c>
      <c r="B239" s="12" t="s">
        <v>6</v>
      </c>
      <c r="C239" s="9">
        <v>59260</v>
      </c>
      <c r="D239" s="12" t="s">
        <v>216</v>
      </c>
      <c r="E239" s="12" t="s">
        <v>6</v>
      </c>
      <c r="F239" s="12" t="s">
        <v>15</v>
      </c>
      <c r="G239" s="12" t="s">
        <v>151</v>
      </c>
      <c r="H239" s="12"/>
      <c r="I239" s="9">
        <v>180</v>
      </c>
      <c r="J239" s="9">
        <v>294</v>
      </c>
    </row>
    <row r="240" spans="1:10" x14ac:dyDescent="0.2">
      <c r="A240" s="8">
        <v>43515</v>
      </c>
      <c r="B240" s="12" t="s">
        <v>6</v>
      </c>
      <c r="C240" s="9">
        <v>57590</v>
      </c>
      <c r="D240" s="12" t="s">
        <v>706</v>
      </c>
      <c r="E240" s="12" t="s">
        <v>6</v>
      </c>
      <c r="F240" s="12" t="s">
        <v>15</v>
      </c>
      <c r="G240" s="12" t="s">
        <v>151</v>
      </c>
      <c r="H240" s="12"/>
      <c r="I240" s="9">
        <v>72</v>
      </c>
      <c r="J240" s="9">
        <v>103</v>
      </c>
    </row>
    <row r="241" spans="1:10" x14ac:dyDescent="0.2">
      <c r="A241" s="8">
        <v>43515</v>
      </c>
      <c r="B241" s="12" t="s">
        <v>6</v>
      </c>
      <c r="C241" s="9">
        <v>88110</v>
      </c>
      <c r="D241" s="12" t="s">
        <v>707</v>
      </c>
      <c r="E241" s="12" t="s">
        <v>6</v>
      </c>
      <c r="F241" s="12" t="s">
        <v>15</v>
      </c>
      <c r="G241" s="12" t="s">
        <v>23</v>
      </c>
      <c r="H241" s="12"/>
      <c r="I241" s="9">
        <v>140</v>
      </c>
      <c r="J241" s="9">
        <v>204</v>
      </c>
    </row>
    <row r="242" spans="1:10" x14ac:dyDescent="0.2">
      <c r="A242" s="8">
        <v>43515</v>
      </c>
      <c r="B242" s="12" t="s">
        <v>3</v>
      </c>
      <c r="C242" s="9">
        <v>4978</v>
      </c>
      <c r="D242" s="12" t="s">
        <v>265</v>
      </c>
      <c r="E242" s="12" t="s">
        <v>4</v>
      </c>
      <c r="F242" s="12" t="s">
        <v>99</v>
      </c>
      <c r="G242" s="12" t="s">
        <v>895</v>
      </c>
      <c r="H242" s="12"/>
      <c r="I242" s="9">
        <v>17</v>
      </c>
      <c r="J242" s="9">
        <v>12</v>
      </c>
    </row>
    <row r="243" spans="1:10" x14ac:dyDescent="0.2">
      <c r="A243" s="8">
        <v>43515</v>
      </c>
      <c r="B243" s="12" t="s">
        <v>3</v>
      </c>
      <c r="C243" s="9">
        <v>8323</v>
      </c>
      <c r="D243" s="12" t="s">
        <v>89</v>
      </c>
      <c r="E243" s="12" t="s">
        <v>4</v>
      </c>
      <c r="F243" s="12" t="s">
        <v>99</v>
      </c>
      <c r="G243" s="12" t="s">
        <v>151</v>
      </c>
      <c r="H243" s="12"/>
      <c r="I243" s="9">
        <v>25</v>
      </c>
      <c r="J243" s="9" t="s">
        <v>714</v>
      </c>
    </row>
    <row r="244" spans="1:10" x14ac:dyDescent="0.2">
      <c r="A244" s="8">
        <v>43515</v>
      </c>
      <c r="B244" s="12" t="s">
        <v>6</v>
      </c>
      <c r="C244" s="9">
        <v>57050</v>
      </c>
      <c r="D244" s="12" t="s">
        <v>330</v>
      </c>
      <c r="E244" s="12" t="s">
        <v>6</v>
      </c>
      <c r="F244" s="12" t="s">
        <v>6</v>
      </c>
      <c r="G244" s="12" t="s">
        <v>292</v>
      </c>
      <c r="H244" s="12"/>
      <c r="I244" s="9">
        <v>53</v>
      </c>
      <c r="J244" s="9" t="s">
        <v>641</v>
      </c>
    </row>
    <row r="245" spans="1:10" x14ac:dyDescent="0.2">
      <c r="A245" s="8">
        <v>43515</v>
      </c>
      <c r="B245" s="12" t="s">
        <v>6</v>
      </c>
      <c r="C245" s="9">
        <v>54110</v>
      </c>
      <c r="D245" s="12" t="s">
        <v>708</v>
      </c>
      <c r="E245" s="12" t="s">
        <v>6</v>
      </c>
      <c r="F245" s="12" t="s">
        <v>6</v>
      </c>
      <c r="G245" s="12" t="s">
        <v>23</v>
      </c>
      <c r="H245" s="12"/>
      <c r="I245" s="9">
        <v>96</v>
      </c>
      <c r="J245" s="9">
        <v>148</v>
      </c>
    </row>
    <row r="246" spans="1:10" x14ac:dyDescent="0.2">
      <c r="A246" s="8">
        <v>43515</v>
      </c>
      <c r="B246" s="12" t="s">
        <v>6</v>
      </c>
      <c r="C246" s="9">
        <v>54110</v>
      </c>
      <c r="D246" s="12" t="s">
        <v>708</v>
      </c>
      <c r="E246" s="12" t="s">
        <v>6</v>
      </c>
      <c r="F246" s="12" t="s">
        <v>15</v>
      </c>
      <c r="G246" s="12" t="s">
        <v>23</v>
      </c>
      <c r="H246" s="12"/>
      <c r="I246" s="9">
        <v>96</v>
      </c>
      <c r="J246" s="9">
        <v>148</v>
      </c>
    </row>
    <row r="247" spans="1:10" x14ac:dyDescent="0.2">
      <c r="A247" s="8">
        <v>43515</v>
      </c>
      <c r="B247" s="12" t="s">
        <v>3</v>
      </c>
      <c r="C247" s="9">
        <v>5730</v>
      </c>
      <c r="D247" s="12" t="s">
        <v>709</v>
      </c>
      <c r="E247" s="12" t="s">
        <v>6</v>
      </c>
      <c r="F247" s="12" t="s">
        <v>15</v>
      </c>
      <c r="G247" s="12" t="s">
        <v>23</v>
      </c>
      <c r="H247" s="12"/>
      <c r="I247" s="9">
        <v>65</v>
      </c>
      <c r="J247" s="9" t="s">
        <v>715</v>
      </c>
    </row>
    <row r="248" spans="1:10" x14ac:dyDescent="0.2">
      <c r="A248" s="8">
        <v>43515</v>
      </c>
      <c r="B248" s="12" t="s">
        <v>14</v>
      </c>
      <c r="C248" s="9">
        <v>6800</v>
      </c>
      <c r="D248" s="12" t="s">
        <v>288</v>
      </c>
      <c r="E248" s="12" t="s">
        <v>6</v>
      </c>
      <c r="F248" s="12" t="s">
        <v>15</v>
      </c>
      <c r="G248" s="12" t="s">
        <v>318</v>
      </c>
      <c r="H248" s="12"/>
      <c r="I248" s="9">
        <v>55</v>
      </c>
      <c r="J248" s="9" t="s">
        <v>418</v>
      </c>
    </row>
    <row r="249" spans="1:10" x14ac:dyDescent="0.2">
      <c r="A249" s="8">
        <v>43515</v>
      </c>
      <c r="B249" s="12" t="s">
        <v>6</v>
      </c>
      <c r="C249" s="9">
        <v>57970</v>
      </c>
      <c r="D249" s="12" t="s">
        <v>316</v>
      </c>
      <c r="E249" s="12" t="s">
        <v>6</v>
      </c>
      <c r="F249" s="12" t="s">
        <v>15</v>
      </c>
      <c r="G249" s="12" t="s">
        <v>151</v>
      </c>
      <c r="H249" s="12"/>
      <c r="I249" s="9">
        <v>48</v>
      </c>
      <c r="J249" s="9" t="s">
        <v>473</v>
      </c>
    </row>
    <row r="250" spans="1:10" x14ac:dyDescent="0.2">
      <c r="A250" s="8">
        <v>43515</v>
      </c>
      <c r="B250" s="12" t="s">
        <v>6</v>
      </c>
      <c r="C250" s="9">
        <v>54490</v>
      </c>
      <c r="D250" s="12" t="s">
        <v>710</v>
      </c>
      <c r="E250" s="12" t="s">
        <v>6</v>
      </c>
      <c r="F250" s="12" t="s">
        <v>304</v>
      </c>
      <c r="G250" s="12" t="s">
        <v>23</v>
      </c>
      <c r="H250" s="12"/>
      <c r="I250" s="9">
        <v>38</v>
      </c>
      <c r="J250" s="9" t="s">
        <v>645</v>
      </c>
    </row>
    <row r="251" spans="1:10" x14ac:dyDescent="0.2">
      <c r="A251" s="8">
        <v>43515</v>
      </c>
      <c r="B251" s="12" t="s">
        <v>6</v>
      </c>
      <c r="C251" s="9">
        <v>57970</v>
      </c>
      <c r="D251" s="12" t="s">
        <v>316</v>
      </c>
      <c r="E251" s="12" t="s">
        <v>6</v>
      </c>
      <c r="F251" s="12" t="s">
        <v>6</v>
      </c>
      <c r="G251" s="12" t="s">
        <v>874</v>
      </c>
      <c r="H251" s="12"/>
      <c r="I251" s="9">
        <v>47</v>
      </c>
      <c r="J251" s="9" t="s">
        <v>473</v>
      </c>
    </row>
    <row r="252" spans="1:10" x14ac:dyDescent="0.2">
      <c r="A252" s="8">
        <v>43515</v>
      </c>
      <c r="B252" s="12" t="s">
        <v>6</v>
      </c>
      <c r="C252" s="9">
        <v>57100</v>
      </c>
      <c r="D252" s="12" t="s">
        <v>141</v>
      </c>
      <c r="E252" s="12" t="s">
        <v>6</v>
      </c>
      <c r="F252" s="12" t="s">
        <v>6</v>
      </c>
      <c r="G252" s="12" t="s">
        <v>151</v>
      </c>
      <c r="H252" s="12"/>
      <c r="I252" s="9">
        <v>37</v>
      </c>
      <c r="J252" s="9" t="s">
        <v>413</v>
      </c>
    </row>
    <row r="253" spans="1:10" x14ac:dyDescent="0.2">
      <c r="A253" s="8">
        <v>43515</v>
      </c>
      <c r="B253" s="12" t="s">
        <v>6</v>
      </c>
      <c r="C253" s="9">
        <v>54440</v>
      </c>
      <c r="D253" s="12" t="s">
        <v>180</v>
      </c>
      <c r="E253" s="12" t="s">
        <v>6</v>
      </c>
      <c r="F253" s="12" t="s">
        <v>15</v>
      </c>
      <c r="G253" s="12" t="s">
        <v>23</v>
      </c>
      <c r="H253" s="12"/>
      <c r="I253" s="9">
        <v>22</v>
      </c>
      <c r="J253" s="9" t="s">
        <v>716</v>
      </c>
    </row>
    <row r="254" spans="1:10" x14ac:dyDescent="0.2">
      <c r="A254" s="8">
        <v>43515</v>
      </c>
      <c r="B254" s="12" t="s">
        <v>6</v>
      </c>
      <c r="C254" s="9">
        <v>57280</v>
      </c>
      <c r="D254" s="12" t="s">
        <v>480</v>
      </c>
      <c r="E254" s="12" t="s">
        <v>6</v>
      </c>
      <c r="F254" s="12" t="s">
        <v>15</v>
      </c>
      <c r="G254" s="12" t="s">
        <v>319</v>
      </c>
      <c r="H254" s="12"/>
      <c r="I254" s="9">
        <v>41</v>
      </c>
      <c r="J254" s="9" t="s">
        <v>481</v>
      </c>
    </row>
    <row r="255" spans="1:10" x14ac:dyDescent="0.2">
      <c r="A255" s="8">
        <v>43515</v>
      </c>
      <c r="B255" s="12" t="s">
        <v>6</v>
      </c>
      <c r="C255" s="9">
        <v>57650</v>
      </c>
      <c r="D255" s="12" t="s">
        <v>711</v>
      </c>
      <c r="E255" s="12" t="s">
        <v>6</v>
      </c>
      <c r="F255" s="12" t="s">
        <v>8</v>
      </c>
      <c r="G255" s="12" t="s">
        <v>151</v>
      </c>
      <c r="H255" s="12"/>
      <c r="I255" s="9">
        <v>31</v>
      </c>
      <c r="J255" s="9" t="s">
        <v>717</v>
      </c>
    </row>
    <row r="256" spans="1:10" x14ac:dyDescent="0.2">
      <c r="A256" s="8">
        <v>43515</v>
      </c>
      <c r="B256" s="12" t="s">
        <v>6</v>
      </c>
      <c r="C256" s="9">
        <v>57390</v>
      </c>
      <c r="D256" s="12" t="s">
        <v>137</v>
      </c>
      <c r="E256" s="12" t="s">
        <v>6</v>
      </c>
      <c r="F256" s="12" t="s">
        <v>6</v>
      </c>
      <c r="G256" s="12" t="s">
        <v>151</v>
      </c>
      <c r="H256" s="12"/>
      <c r="I256" s="9">
        <v>15</v>
      </c>
      <c r="J256" s="9" t="s">
        <v>718</v>
      </c>
    </row>
    <row r="257" spans="1:10" x14ac:dyDescent="0.2">
      <c r="A257" s="8">
        <v>43515</v>
      </c>
      <c r="B257" s="12" t="s">
        <v>3</v>
      </c>
      <c r="C257" s="9">
        <v>4319</v>
      </c>
      <c r="D257" s="12" t="s">
        <v>506</v>
      </c>
      <c r="E257" s="12" t="s">
        <v>333</v>
      </c>
      <c r="F257" s="12" t="s">
        <v>6</v>
      </c>
      <c r="G257" s="12" t="s">
        <v>896</v>
      </c>
      <c r="H257" s="12"/>
      <c r="I257" s="9">
        <v>13</v>
      </c>
      <c r="J257" s="9" t="s">
        <v>546</v>
      </c>
    </row>
    <row r="258" spans="1:10" x14ac:dyDescent="0.2">
      <c r="A258" s="8">
        <v>43515</v>
      </c>
      <c r="B258" s="12" t="s">
        <v>3</v>
      </c>
      <c r="C258" s="9">
        <v>3680</v>
      </c>
      <c r="D258" s="12" t="s">
        <v>76</v>
      </c>
      <c r="E258" s="12" t="s">
        <v>4</v>
      </c>
      <c r="F258" s="12" t="s">
        <v>6</v>
      </c>
      <c r="G258" s="12" t="s">
        <v>23</v>
      </c>
      <c r="H258" s="12"/>
      <c r="I258" s="9">
        <v>19</v>
      </c>
      <c r="J258" s="9" t="s">
        <v>719</v>
      </c>
    </row>
    <row r="259" spans="1:10" x14ac:dyDescent="0.2">
      <c r="A259" s="8">
        <v>43515</v>
      </c>
      <c r="B259" s="12" t="s">
        <v>3</v>
      </c>
      <c r="C259" s="9">
        <v>8140</v>
      </c>
      <c r="D259" s="12" t="s">
        <v>53</v>
      </c>
      <c r="E259" s="12" t="s">
        <v>4</v>
      </c>
      <c r="F259" s="12" t="s">
        <v>5</v>
      </c>
      <c r="G259" s="12" t="s">
        <v>194</v>
      </c>
      <c r="H259" s="12"/>
      <c r="I259" s="9">
        <v>26</v>
      </c>
      <c r="J259" s="9" t="s">
        <v>720</v>
      </c>
    </row>
    <row r="260" spans="1:10" x14ac:dyDescent="0.2">
      <c r="A260" s="8">
        <v>43515</v>
      </c>
      <c r="B260" s="12" t="s">
        <v>6</v>
      </c>
      <c r="C260" s="9">
        <v>57310</v>
      </c>
      <c r="D260" s="12" t="s">
        <v>219</v>
      </c>
      <c r="E260" s="12" t="s">
        <v>6</v>
      </c>
      <c r="F260" s="12" t="s">
        <v>5</v>
      </c>
      <c r="G260" s="12" t="s">
        <v>23</v>
      </c>
      <c r="H260" s="12"/>
      <c r="I260" s="9">
        <v>42</v>
      </c>
      <c r="J260" s="9" t="s">
        <v>642</v>
      </c>
    </row>
    <row r="261" spans="1:10" x14ac:dyDescent="0.2">
      <c r="A261" s="8">
        <v>43515</v>
      </c>
      <c r="B261" s="12" t="s">
        <v>6</v>
      </c>
      <c r="C261" s="9">
        <v>57100</v>
      </c>
      <c r="D261" s="12" t="s">
        <v>141</v>
      </c>
      <c r="E261" s="12" t="s">
        <v>6</v>
      </c>
      <c r="F261" s="12" t="s">
        <v>18</v>
      </c>
      <c r="G261" s="12" t="s">
        <v>23</v>
      </c>
      <c r="H261" s="12"/>
      <c r="I261" s="9">
        <v>37</v>
      </c>
      <c r="J261" s="9" t="s">
        <v>413</v>
      </c>
    </row>
    <row r="262" spans="1:10" x14ac:dyDescent="0.2">
      <c r="A262" s="8">
        <v>43515</v>
      </c>
      <c r="B262" s="12" t="s">
        <v>3</v>
      </c>
      <c r="C262" s="9">
        <v>1244</v>
      </c>
      <c r="D262" s="12" t="s">
        <v>92</v>
      </c>
      <c r="E262" s="12" t="s">
        <v>4</v>
      </c>
      <c r="F262" s="12" t="s">
        <v>5</v>
      </c>
      <c r="G262" s="12" t="s">
        <v>151</v>
      </c>
      <c r="H262" s="12"/>
      <c r="I262" s="9">
        <v>26</v>
      </c>
      <c r="J262" s="9">
        <v>28</v>
      </c>
    </row>
    <row r="263" spans="1:10" x14ac:dyDescent="0.2">
      <c r="A263" s="8">
        <v>43515</v>
      </c>
      <c r="B263" s="12" t="s">
        <v>3</v>
      </c>
      <c r="C263" s="9">
        <v>6683</v>
      </c>
      <c r="D263" s="12" t="s">
        <v>232</v>
      </c>
      <c r="E263" s="12" t="s">
        <v>16</v>
      </c>
      <c r="F263" s="12" t="s">
        <v>15</v>
      </c>
      <c r="G263" s="12" t="s">
        <v>244</v>
      </c>
      <c r="H263" s="12"/>
      <c r="I263" s="9">
        <v>40</v>
      </c>
      <c r="J263" s="9" t="s">
        <v>721</v>
      </c>
    </row>
    <row r="264" spans="1:10" x14ac:dyDescent="0.2">
      <c r="A264" s="8">
        <v>43515</v>
      </c>
      <c r="B264" s="12" t="s">
        <v>3</v>
      </c>
      <c r="C264" s="9">
        <v>9640</v>
      </c>
      <c r="D264" s="12" t="s">
        <v>69</v>
      </c>
      <c r="E264" s="12" t="s">
        <v>4</v>
      </c>
      <c r="F264" s="12" t="s">
        <v>6</v>
      </c>
      <c r="G264" s="12" t="s">
        <v>331</v>
      </c>
      <c r="H264" s="12"/>
      <c r="I264" s="9">
        <v>57</v>
      </c>
      <c r="J264" s="9" t="s">
        <v>722</v>
      </c>
    </row>
    <row r="265" spans="1:10" x14ac:dyDescent="0.2">
      <c r="A265" s="8">
        <v>43515</v>
      </c>
      <c r="B265" s="12" t="s">
        <v>3</v>
      </c>
      <c r="C265" s="9">
        <v>3680</v>
      </c>
      <c r="D265" s="12" t="s">
        <v>76</v>
      </c>
      <c r="E265" s="12" t="s">
        <v>4</v>
      </c>
      <c r="F265" s="12" t="s">
        <v>6</v>
      </c>
      <c r="G265" s="12" t="s">
        <v>331</v>
      </c>
      <c r="H265" s="12"/>
      <c r="I265" s="9">
        <v>19</v>
      </c>
      <c r="J265" s="9" t="s">
        <v>719</v>
      </c>
    </row>
    <row r="266" spans="1:10" x14ac:dyDescent="0.2">
      <c r="A266" s="8">
        <v>43515</v>
      </c>
      <c r="B266" s="12" t="s">
        <v>6</v>
      </c>
      <c r="C266" s="9">
        <v>54800</v>
      </c>
      <c r="D266" s="12" t="s">
        <v>698</v>
      </c>
      <c r="E266" s="12" t="s">
        <v>6</v>
      </c>
      <c r="F266" s="12" t="s">
        <v>15</v>
      </c>
      <c r="G266" s="12" t="s">
        <v>647</v>
      </c>
      <c r="H266" s="12"/>
      <c r="I266" s="9">
        <v>58</v>
      </c>
      <c r="J266" s="9" t="s">
        <v>564</v>
      </c>
    </row>
    <row r="267" spans="1:10" x14ac:dyDescent="0.2">
      <c r="A267" s="8">
        <v>43515</v>
      </c>
      <c r="B267" s="12" t="s">
        <v>6</v>
      </c>
      <c r="C267" s="9">
        <v>57940</v>
      </c>
      <c r="D267" s="12" t="s">
        <v>220</v>
      </c>
      <c r="E267" s="12" t="s">
        <v>6</v>
      </c>
      <c r="F267" s="12" t="s">
        <v>15</v>
      </c>
      <c r="G267" s="12" t="s">
        <v>874</v>
      </c>
      <c r="H267" s="12"/>
      <c r="I267" s="9">
        <v>41</v>
      </c>
      <c r="J267" s="9" t="s">
        <v>659</v>
      </c>
    </row>
    <row r="268" spans="1:10" x14ac:dyDescent="0.2">
      <c r="A268" s="8">
        <v>43515</v>
      </c>
      <c r="B268" s="12" t="s">
        <v>3</v>
      </c>
      <c r="C268" s="9">
        <v>4408</v>
      </c>
      <c r="D268" s="12" t="s">
        <v>61</v>
      </c>
      <c r="E268" s="12" t="s">
        <v>8</v>
      </c>
      <c r="F268" s="12" t="s">
        <v>6</v>
      </c>
      <c r="G268" s="12" t="s">
        <v>227</v>
      </c>
      <c r="H268" s="12"/>
      <c r="I268" s="9">
        <v>9</v>
      </c>
      <c r="J268" s="9" t="s">
        <v>419</v>
      </c>
    </row>
    <row r="269" spans="1:10" x14ac:dyDescent="0.2">
      <c r="A269" s="8">
        <v>43515</v>
      </c>
      <c r="B269" s="12" t="s">
        <v>3</v>
      </c>
      <c r="C269" s="9">
        <v>4059</v>
      </c>
      <c r="D269" s="12" t="s">
        <v>506</v>
      </c>
      <c r="E269" s="12" t="s">
        <v>4</v>
      </c>
      <c r="F269" s="12" t="s">
        <v>6</v>
      </c>
      <c r="G269" s="12" t="s">
        <v>194</v>
      </c>
      <c r="H269" s="12"/>
      <c r="I269" s="9">
        <v>14</v>
      </c>
      <c r="J269" s="9" t="s">
        <v>512</v>
      </c>
    </row>
    <row r="270" spans="1:10" x14ac:dyDescent="0.2">
      <c r="A270" s="8">
        <v>43515</v>
      </c>
      <c r="B270" s="12" t="s">
        <v>3</v>
      </c>
      <c r="C270" s="9">
        <v>8086</v>
      </c>
      <c r="D270" s="12" t="s">
        <v>41</v>
      </c>
      <c r="E270" s="12" t="s">
        <v>6</v>
      </c>
      <c r="F270" s="12" t="s">
        <v>8</v>
      </c>
      <c r="G270" s="12" t="s">
        <v>357</v>
      </c>
      <c r="H270" s="12"/>
      <c r="I270" s="9">
        <v>26</v>
      </c>
      <c r="J270" s="9" t="s">
        <v>363</v>
      </c>
    </row>
    <row r="271" spans="1:10" x14ac:dyDescent="0.2">
      <c r="A271" s="8">
        <v>43515</v>
      </c>
      <c r="B271" s="12" t="s">
        <v>6</v>
      </c>
      <c r="C271" s="9">
        <v>54260</v>
      </c>
      <c r="D271" s="12" t="s">
        <v>672</v>
      </c>
      <c r="E271" s="12" t="s">
        <v>6</v>
      </c>
      <c r="F271" s="12" t="s">
        <v>15</v>
      </c>
      <c r="G271" s="12" t="s">
        <v>151</v>
      </c>
      <c r="H271" s="12"/>
      <c r="I271" s="9">
        <v>41</v>
      </c>
      <c r="J271" s="9" t="s">
        <v>723</v>
      </c>
    </row>
    <row r="272" spans="1:10" x14ac:dyDescent="0.2">
      <c r="A272" s="8">
        <v>43515</v>
      </c>
      <c r="B272" s="12" t="s">
        <v>6</v>
      </c>
      <c r="C272" s="9">
        <v>54260</v>
      </c>
      <c r="D272" s="12" t="s">
        <v>672</v>
      </c>
      <c r="E272" s="12" t="s">
        <v>6</v>
      </c>
      <c r="F272" s="12" t="s">
        <v>4</v>
      </c>
      <c r="G272" s="12" t="s">
        <v>23</v>
      </c>
      <c r="H272" s="12"/>
      <c r="I272" s="9">
        <v>41</v>
      </c>
      <c r="J272" s="9" t="s">
        <v>723</v>
      </c>
    </row>
    <row r="273" spans="1:10" x14ac:dyDescent="0.2">
      <c r="A273" s="8">
        <v>43515</v>
      </c>
      <c r="B273" s="12" t="s">
        <v>6</v>
      </c>
      <c r="C273" s="9">
        <v>54440</v>
      </c>
      <c r="D273" s="12" t="s">
        <v>180</v>
      </c>
      <c r="E273" s="12" t="s">
        <v>6</v>
      </c>
      <c r="F273" s="12" t="s">
        <v>6</v>
      </c>
      <c r="G273" s="12" t="s">
        <v>318</v>
      </c>
      <c r="H273" s="12"/>
      <c r="I273" s="9">
        <v>22</v>
      </c>
      <c r="J273" s="9" t="s">
        <v>716</v>
      </c>
    </row>
    <row r="274" spans="1:10" x14ac:dyDescent="0.2">
      <c r="A274" s="8">
        <v>43515</v>
      </c>
      <c r="B274" s="12" t="s">
        <v>6</v>
      </c>
      <c r="C274" s="9">
        <v>57650</v>
      </c>
      <c r="D274" s="9" t="s">
        <v>712</v>
      </c>
      <c r="E274" s="12" t="s">
        <v>6</v>
      </c>
      <c r="F274" s="12" t="s">
        <v>15</v>
      </c>
      <c r="G274" s="12" t="s">
        <v>151</v>
      </c>
      <c r="H274" s="12"/>
      <c r="I274" s="9">
        <v>31</v>
      </c>
      <c r="J274" s="9" t="s">
        <v>717</v>
      </c>
    </row>
    <row r="275" spans="1:10" x14ac:dyDescent="0.2">
      <c r="A275" s="8">
        <v>43515</v>
      </c>
      <c r="B275" s="12" t="s">
        <v>3</v>
      </c>
      <c r="C275" s="9">
        <v>8293</v>
      </c>
      <c r="D275" s="9" t="s">
        <v>289</v>
      </c>
      <c r="E275" s="12" t="s">
        <v>6</v>
      </c>
      <c r="F275" s="12" t="s">
        <v>12</v>
      </c>
      <c r="G275" s="12" t="s">
        <v>319</v>
      </c>
      <c r="H275" s="12"/>
      <c r="I275" s="9">
        <v>34</v>
      </c>
      <c r="J275" s="9" t="s">
        <v>587</v>
      </c>
    </row>
    <row r="276" spans="1:10" x14ac:dyDescent="0.2">
      <c r="A276" s="8">
        <v>43515</v>
      </c>
      <c r="B276" s="12" t="s">
        <v>6</v>
      </c>
      <c r="C276" s="9">
        <v>54870</v>
      </c>
      <c r="D276" s="9" t="s">
        <v>713</v>
      </c>
      <c r="E276" s="12" t="s">
        <v>6</v>
      </c>
      <c r="F276" s="12" t="s">
        <v>15</v>
      </c>
      <c r="G276" s="12" t="s">
        <v>897</v>
      </c>
      <c r="H276" s="12"/>
      <c r="I276" s="9">
        <v>32</v>
      </c>
      <c r="J276" s="9" t="s">
        <v>665</v>
      </c>
    </row>
    <row r="277" spans="1:10" x14ac:dyDescent="0.2">
      <c r="A277" s="8">
        <v>43515</v>
      </c>
      <c r="B277" s="12" t="s">
        <v>3</v>
      </c>
      <c r="C277" s="9">
        <v>3330</v>
      </c>
      <c r="D277" s="9" t="s">
        <v>79</v>
      </c>
      <c r="E277" s="12" t="s">
        <v>6</v>
      </c>
      <c r="F277" s="12" t="s">
        <v>18</v>
      </c>
      <c r="G277" s="12" t="s">
        <v>898</v>
      </c>
      <c r="H277" s="12"/>
      <c r="I277" s="9">
        <v>24</v>
      </c>
      <c r="J277" s="9" t="s">
        <v>360</v>
      </c>
    </row>
    <row r="278" spans="1:10" x14ac:dyDescent="0.2">
      <c r="A278" s="8">
        <v>43515</v>
      </c>
      <c r="B278" s="12" t="s">
        <v>6</v>
      </c>
      <c r="C278" s="9">
        <v>57120</v>
      </c>
      <c r="D278" s="9" t="s">
        <v>344</v>
      </c>
      <c r="E278" s="12" t="s">
        <v>6</v>
      </c>
      <c r="F278" s="12" t="s">
        <v>6</v>
      </c>
      <c r="G278" s="12" t="s">
        <v>151</v>
      </c>
      <c r="H278" s="12"/>
      <c r="I278" s="9">
        <v>46</v>
      </c>
      <c r="J278" s="9" t="s">
        <v>682</v>
      </c>
    </row>
    <row r="279" spans="1:10" x14ac:dyDescent="0.2">
      <c r="A279" s="8">
        <v>43515</v>
      </c>
      <c r="B279" s="12" t="s">
        <v>3</v>
      </c>
      <c r="C279" s="9">
        <v>4677</v>
      </c>
      <c r="D279" s="9" t="s">
        <v>40</v>
      </c>
      <c r="E279" s="12" t="s">
        <v>10</v>
      </c>
      <c r="F279" s="12" t="s">
        <v>5</v>
      </c>
      <c r="G279" s="12" t="s">
        <v>151</v>
      </c>
      <c r="H279" s="12"/>
      <c r="I279" s="9">
        <v>4</v>
      </c>
      <c r="J279" s="9" t="s">
        <v>724</v>
      </c>
    </row>
    <row r="280" spans="1:10" x14ac:dyDescent="0.2">
      <c r="A280" s="8">
        <v>43515</v>
      </c>
      <c r="B280" s="12" t="s">
        <v>6</v>
      </c>
      <c r="C280" s="9">
        <v>57120</v>
      </c>
      <c r="D280" s="9" t="s">
        <v>344</v>
      </c>
      <c r="E280" s="12" t="s">
        <v>6</v>
      </c>
      <c r="F280" s="12" t="s">
        <v>317</v>
      </c>
      <c r="G280" s="12" t="s">
        <v>23</v>
      </c>
      <c r="H280" s="12"/>
      <c r="I280" s="9">
        <v>46</v>
      </c>
      <c r="J280" s="9" t="s">
        <v>682</v>
      </c>
    </row>
    <row r="281" spans="1:10" x14ac:dyDescent="0.2">
      <c r="A281" s="8">
        <v>43515</v>
      </c>
      <c r="B281" s="12" t="s">
        <v>3</v>
      </c>
      <c r="C281" s="9">
        <v>4924</v>
      </c>
      <c r="D281" s="9" t="s">
        <v>265</v>
      </c>
      <c r="E281" s="12" t="s">
        <v>4</v>
      </c>
      <c r="F281" s="12" t="s">
        <v>140</v>
      </c>
      <c r="G281" s="12" t="s">
        <v>326</v>
      </c>
      <c r="H281" s="12"/>
      <c r="I281" s="9">
        <v>12</v>
      </c>
      <c r="J281" s="9" t="s">
        <v>725</v>
      </c>
    </row>
    <row r="282" spans="1:10" x14ac:dyDescent="0.2">
      <c r="A282" s="8">
        <v>43516</v>
      </c>
      <c r="B282" s="9" t="s">
        <v>6</v>
      </c>
      <c r="C282" s="9">
        <v>57240</v>
      </c>
      <c r="D282" s="9" t="s">
        <v>726</v>
      </c>
      <c r="E282" s="12" t="s">
        <v>6</v>
      </c>
      <c r="F282" s="12" t="s">
        <v>15</v>
      </c>
      <c r="G282" s="12" t="s">
        <v>292</v>
      </c>
      <c r="H282" s="12"/>
      <c r="I282" s="9">
        <v>32</v>
      </c>
      <c r="J282" s="9" t="s">
        <v>413</v>
      </c>
    </row>
    <row r="283" spans="1:10" x14ac:dyDescent="0.2">
      <c r="A283" s="8">
        <v>43516</v>
      </c>
      <c r="B283" s="12" t="s">
        <v>6</v>
      </c>
      <c r="C283" s="9">
        <v>18155</v>
      </c>
      <c r="D283" s="12" t="s">
        <v>727</v>
      </c>
      <c r="E283" s="12" t="s">
        <v>19</v>
      </c>
      <c r="F283" s="12" t="s">
        <v>15</v>
      </c>
      <c r="G283" s="12" t="s">
        <v>151</v>
      </c>
      <c r="H283" s="12"/>
      <c r="I283" s="9"/>
      <c r="J283" s="9"/>
    </row>
    <row r="284" spans="1:10" x14ac:dyDescent="0.2">
      <c r="A284" s="8">
        <v>43516</v>
      </c>
      <c r="B284" s="12" t="s">
        <v>3</v>
      </c>
      <c r="C284" s="9">
        <v>9184</v>
      </c>
      <c r="D284" s="12" t="s">
        <v>121</v>
      </c>
      <c r="E284" s="12" t="s">
        <v>4</v>
      </c>
      <c r="F284" s="12" t="s">
        <v>5</v>
      </c>
      <c r="G284" s="12" t="s">
        <v>151</v>
      </c>
      <c r="H284" s="12"/>
      <c r="I284" s="9">
        <v>44</v>
      </c>
      <c r="J284" s="9" t="s">
        <v>736</v>
      </c>
    </row>
    <row r="285" spans="1:10" x14ac:dyDescent="0.2">
      <c r="A285" s="8">
        <v>43516</v>
      </c>
      <c r="B285" s="12" t="s">
        <v>6</v>
      </c>
      <c r="C285" s="9">
        <v>57500</v>
      </c>
      <c r="D285" s="12" t="s">
        <v>728</v>
      </c>
      <c r="E285" s="12" t="s">
        <v>6</v>
      </c>
      <c r="F285" s="12" t="s">
        <v>15</v>
      </c>
      <c r="G285" s="12" t="s">
        <v>247</v>
      </c>
      <c r="H285" s="12"/>
      <c r="I285" s="9">
        <v>70</v>
      </c>
      <c r="J285" s="9">
        <v>107</v>
      </c>
    </row>
    <row r="286" spans="1:10" x14ac:dyDescent="0.2">
      <c r="A286" s="8">
        <v>43516</v>
      </c>
      <c r="B286" s="12" t="s">
        <v>3</v>
      </c>
      <c r="C286" s="9">
        <v>9165</v>
      </c>
      <c r="D286" s="12" t="s">
        <v>729</v>
      </c>
      <c r="E286" s="12" t="s">
        <v>15</v>
      </c>
      <c r="F286" s="12" t="s">
        <v>4</v>
      </c>
      <c r="G286" s="12" t="s">
        <v>194</v>
      </c>
      <c r="H286" s="12"/>
      <c r="I286" s="9">
        <v>63</v>
      </c>
      <c r="J286" s="9" t="s">
        <v>362</v>
      </c>
    </row>
    <row r="287" spans="1:10" x14ac:dyDescent="0.2">
      <c r="A287" s="8">
        <v>43516</v>
      </c>
      <c r="B287" s="12" t="s">
        <v>6</v>
      </c>
      <c r="C287" s="9">
        <v>57590</v>
      </c>
      <c r="D287" s="12" t="s">
        <v>706</v>
      </c>
      <c r="E287" s="12" t="s">
        <v>6</v>
      </c>
      <c r="F287" s="12" t="s">
        <v>6</v>
      </c>
      <c r="G287" s="12" t="s">
        <v>23</v>
      </c>
      <c r="H287" s="12"/>
      <c r="I287" s="9">
        <v>77</v>
      </c>
      <c r="J287" s="9" t="s">
        <v>352</v>
      </c>
    </row>
    <row r="288" spans="1:10" x14ac:dyDescent="0.2">
      <c r="A288" s="8">
        <v>43516</v>
      </c>
      <c r="B288" s="12" t="s">
        <v>6</v>
      </c>
      <c r="C288" s="9">
        <v>57420</v>
      </c>
      <c r="D288" s="12" t="s">
        <v>730</v>
      </c>
      <c r="E288" s="12" t="s">
        <v>6</v>
      </c>
      <c r="F288" s="12" t="s">
        <v>6</v>
      </c>
      <c r="G288" s="12" t="s">
        <v>151</v>
      </c>
      <c r="H288" s="12"/>
      <c r="I288" s="9">
        <v>68</v>
      </c>
      <c r="J288" s="9" t="s">
        <v>737</v>
      </c>
    </row>
    <row r="289" spans="1:10" x14ac:dyDescent="0.2">
      <c r="A289" s="8">
        <v>43516</v>
      </c>
      <c r="B289" s="12" t="s">
        <v>3</v>
      </c>
      <c r="C289" s="9">
        <v>8110</v>
      </c>
      <c r="D289" s="12" t="s">
        <v>731</v>
      </c>
      <c r="E289" s="12" t="s">
        <v>6</v>
      </c>
      <c r="F289" s="12" t="s">
        <v>6</v>
      </c>
      <c r="G289" s="12" t="s">
        <v>290</v>
      </c>
      <c r="H289" s="12"/>
      <c r="I289" s="9">
        <v>75</v>
      </c>
      <c r="J289" s="9" t="s">
        <v>738</v>
      </c>
    </row>
    <row r="290" spans="1:10" x14ac:dyDescent="0.2">
      <c r="A290" s="8">
        <v>43516</v>
      </c>
      <c r="B290" s="12" t="s">
        <v>6</v>
      </c>
      <c r="C290" s="9">
        <v>54400</v>
      </c>
      <c r="D290" s="12" t="s">
        <v>626</v>
      </c>
      <c r="E290" s="12" t="s">
        <v>6</v>
      </c>
      <c r="F290" s="12" t="s">
        <v>15</v>
      </c>
      <c r="G290" s="12" t="s">
        <v>294</v>
      </c>
      <c r="H290" s="12"/>
      <c r="I290" s="9">
        <v>28</v>
      </c>
      <c r="J290" s="9" t="s">
        <v>665</v>
      </c>
    </row>
    <row r="291" spans="1:10" x14ac:dyDescent="0.2">
      <c r="A291" s="8">
        <v>43516</v>
      </c>
      <c r="B291" s="12" t="s">
        <v>3</v>
      </c>
      <c r="C291" s="9">
        <v>8086</v>
      </c>
      <c r="D291" s="12" t="s">
        <v>41</v>
      </c>
      <c r="E291" s="12" t="s">
        <v>188</v>
      </c>
      <c r="F291" s="12" t="s">
        <v>6</v>
      </c>
      <c r="G291" s="12" t="s">
        <v>326</v>
      </c>
      <c r="H291" s="12"/>
      <c r="I291" s="9">
        <v>26</v>
      </c>
      <c r="J291" s="9" t="s">
        <v>363</v>
      </c>
    </row>
    <row r="292" spans="1:10" x14ac:dyDescent="0.2">
      <c r="A292" s="8">
        <v>43516</v>
      </c>
      <c r="B292" s="12" t="s">
        <v>3</v>
      </c>
      <c r="C292" s="9">
        <v>2186</v>
      </c>
      <c r="D292" s="12" t="s">
        <v>92</v>
      </c>
      <c r="E292" s="12" t="s">
        <v>188</v>
      </c>
      <c r="F292" s="12" t="s">
        <v>15</v>
      </c>
      <c r="G292" s="12" t="s">
        <v>326</v>
      </c>
      <c r="H292" s="12"/>
      <c r="I292" s="9">
        <v>34</v>
      </c>
      <c r="J292" s="9" t="s">
        <v>739</v>
      </c>
    </row>
    <row r="293" spans="1:10" x14ac:dyDescent="0.2">
      <c r="A293" s="8">
        <v>43516</v>
      </c>
      <c r="B293" s="12" t="s">
        <v>6</v>
      </c>
      <c r="C293" s="9">
        <v>54610</v>
      </c>
      <c r="D293" s="12" t="s">
        <v>669</v>
      </c>
      <c r="E293" s="12" t="s">
        <v>6</v>
      </c>
      <c r="F293" s="12" t="s">
        <v>15</v>
      </c>
      <c r="G293" s="12" t="s">
        <v>163</v>
      </c>
      <c r="H293" s="12"/>
      <c r="I293" s="9">
        <v>77</v>
      </c>
      <c r="J293" s="9" t="s">
        <v>740</v>
      </c>
    </row>
    <row r="294" spans="1:10" x14ac:dyDescent="0.2">
      <c r="A294" s="8">
        <v>43516</v>
      </c>
      <c r="B294" s="12" t="s">
        <v>14</v>
      </c>
      <c r="C294" s="9">
        <v>6700</v>
      </c>
      <c r="D294" s="12" t="s">
        <v>127</v>
      </c>
      <c r="E294" s="12" t="s">
        <v>6</v>
      </c>
      <c r="F294" s="12" t="s">
        <v>4</v>
      </c>
      <c r="G294" s="12" t="s">
        <v>194</v>
      </c>
      <c r="H294" s="12"/>
      <c r="I294" s="9">
        <v>34</v>
      </c>
      <c r="J294" s="9" t="s">
        <v>393</v>
      </c>
    </row>
    <row r="295" spans="1:10" x14ac:dyDescent="0.2">
      <c r="A295" s="8">
        <v>43516</v>
      </c>
      <c r="B295" s="12" t="s">
        <v>3</v>
      </c>
      <c r="C295" s="9">
        <v>1134</v>
      </c>
      <c r="D295" s="12" t="s">
        <v>92</v>
      </c>
      <c r="E295" s="12" t="s">
        <v>15</v>
      </c>
      <c r="F295" s="12" t="s">
        <v>735</v>
      </c>
      <c r="G295" s="12" t="s">
        <v>23</v>
      </c>
      <c r="H295" s="12"/>
      <c r="I295" s="9">
        <v>25</v>
      </c>
      <c r="J295" s="9" t="s">
        <v>359</v>
      </c>
    </row>
    <row r="296" spans="1:10" x14ac:dyDescent="0.2">
      <c r="A296" s="8">
        <v>43516</v>
      </c>
      <c r="B296" s="12" t="s">
        <v>3</v>
      </c>
      <c r="C296" s="9">
        <v>9954</v>
      </c>
      <c r="D296" s="12" t="s">
        <v>732</v>
      </c>
      <c r="E296" s="12" t="s">
        <v>4</v>
      </c>
      <c r="F296" s="12" t="s">
        <v>16</v>
      </c>
      <c r="G296" s="12" t="s">
        <v>899</v>
      </c>
      <c r="H296" s="12"/>
      <c r="I296" s="9">
        <v>91</v>
      </c>
      <c r="J296" s="9">
        <v>114</v>
      </c>
    </row>
    <row r="297" spans="1:10" x14ac:dyDescent="0.2">
      <c r="A297" s="8">
        <v>43516</v>
      </c>
      <c r="B297" s="12" t="s">
        <v>3</v>
      </c>
      <c r="C297" s="9">
        <v>7635</v>
      </c>
      <c r="D297" s="12" t="s">
        <v>309</v>
      </c>
      <c r="E297" s="12" t="s">
        <v>4</v>
      </c>
      <c r="F297" s="12" t="s">
        <v>99</v>
      </c>
      <c r="G297" s="12" t="s">
        <v>151</v>
      </c>
      <c r="H297" s="12"/>
      <c r="I297" s="9">
        <v>51</v>
      </c>
      <c r="J297" s="9" t="s">
        <v>741</v>
      </c>
    </row>
    <row r="298" spans="1:10" x14ac:dyDescent="0.2">
      <c r="A298" s="8">
        <v>43516</v>
      </c>
      <c r="B298" s="12" t="s">
        <v>6</v>
      </c>
      <c r="C298" s="9">
        <v>54190</v>
      </c>
      <c r="D298" s="12" t="s">
        <v>733</v>
      </c>
      <c r="E298" s="12" t="s">
        <v>6</v>
      </c>
      <c r="F298" s="12" t="s">
        <v>6</v>
      </c>
      <c r="G298" s="12" t="s">
        <v>23</v>
      </c>
      <c r="H298" s="12"/>
      <c r="I298" s="9">
        <v>16</v>
      </c>
      <c r="J298" s="9" t="s">
        <v>742</v>
      </c>
    </row>
    <row r="299" spans="1:10" x14ac:dyDescent="0.2">
      <c r="A299" s="8">
        <v>43516</v>
      </c>
      <c r="B299" s="12" t="s">
        <v>5</v>
      </c>
      <c r="C299" s="9">
        <v>66693</v>
      </c>
      <c r="D299" s="12" t="s">
        <v>734</v>
      </c>
      <c r="E299" s="12" t="s">
        <v>4</v>
      </c>
      <c r="F299" s="12" t="s">
        <v>6</v>
      </c>
      <c r="G299" s="12" t="s">
        <v>100</v>
      </c>
      <c r="H299" s="12"/>
      <c r="I299" s="9">
        <v>48</v>
      </c>
      <c r="J299" s="9" t="s">
        <v>743</v>
      </c>
    </row>
    <row r="300" spans="1:10" x14ac:dyDescent="0.2">
      <c r="A300" s="8">
        <v>43516</v>
      </c>
      <c r="B300" s="12" t="s">
        <v>3</v>
      </c>
      <c r="C300" s="9">
        <v>4951</v>
      </c>
      <c r="D300" s="12" t="s">
        <v>596</v>
      </c>
      <c r="E300" s="12" t="s">
        <v>4</v>
      </c>
      <c r="F300" s="12" t="s">
        <v>6</v>
      </c>
      <c r="G300" s="12" t="s">
        <v>37</v>
      </c>
      <c r="H300" s="12"/>
      <c r="I300" s="9">
        <v>12</v>
      </c>
      <c r="J300" s="9" t="s">
        <v>744</v>
      </c>
    </row>
    <row r="301" spans="1:10" x14ac:dyDescent="0.2">
      <c r="A301" s="8">
        <v>43516</v>
      </c>
      <c r="B301" s="12" t="s">
        <v>3</v>
      </c>
      <c r="C301" s="9">
        <v>3422</v>
      </c>
      <c r="D301" s="12" t="s">
        <v>67</v>
      </c>
      <c r="E301" s="12" t="s">
        <v>4</v>
      </c>
      <c r="F301" s="12" t="s">
        <v>6</v>
      </c>
      <c r="G301" s="12" t="s">
        <v>258</v>
      </c>
      <c r="H301" s="12"/>
      <c r="I301" s="9">
        <v>20</v>
      </c>
      <c r="J301" s="9" t="s">
        <v>547</v>
      </c>
    </row>
    <row r="302" spans="1:10" x14ac:dyDescent="0.2">
      <c r="A302" s="8">
        <v>43516</v>
      </c>
      <c r="B302" s="12" t="s">
        <v>3</v>
      </c>
      <c r="C302" s="9">
        <v>4061</v>
      </c>
      <c r="D302" s="12" t="s">
        <v>506</v>
      </c>
      <c r="E302" s="12" t="s">
        <v>15</v>
      </c>
      <c r="F302" s="12" t="s">
        <v>6</v>
      </c>
      <c r="G302" s="12" t="s">
        <v>151</v>
      </c>
      <c r="H302" s="12"/>
      <c r="I302" s="9">
        <v>14</v>
      </c>
      <c r="J302" s="9" t="s">
        <v>745</v>
      </c>
    </row>
    <row r="303" spans="1:10" x14ac:dyDescent="0.2">
      <c r="A303" s="8">
        <v>43516</v>
      </c>
      <c r="B303" s="12" t="s">
        <v>3</v>
      </c>
      <c r="C303" s="9">
        <v>4697</v>
      </c>
      <c r="D303" s="12" t="s">
        <v>148</v>
      </c>
      <c r="E303" s="12" t="s">
        <v>4</v>
      </c>
      <c r="F303" s="12" t="s">
        <v>6</v>
      </c>
      <c r="G303" s="12" t="s">
        <v>103</v>
      </c>
      <c r="H303" s="12"/>
      <c r="I303" s="9">
        <v>10</v>
      </c>
      <c r="J303" s="9" t="s">
        <v>511</v>
      </c>
    </row>
    <row r="304" spans="1:10" x14ac:dyDescent="0.2">
      <c r="A304" s="8">
        <v>43516</v>
      </c>
      <c r="B304" s="12" t="s">
        <v>3</v>
      </c>
      <c r="C304" s="9">
        <v>4513</v>
      </c>
      <c r="D304" s="12" t="s">
        <v>40</v>
      </c>
      <c r="E304" s="12" t="s">
        <v>4</v>
      </c>
      <c r="F304" s="12" t="s">
        <v>5</v>
      </c>
      <c r="G304" s="12" t="s">
        <v>103</v>
      </c>
      <c r="H304" s="12"/>
      <c r="I304" s="9">
        <v>5</v>
      </c>
      <c r="J304" s="9" t="s">
        <v>749</v>
      </c>
    </row>
    <row r="305" spans="1:10" x14ac:dyDescent="0.2">
      <c r="A305" s="8">
        <v>43516</v>
      </c>
      <c r="B305" s="12" t="s">
        <v>3</v>
      </c>
      <c r="C305" s="9">
        <v>6994</v>
      </c>
      <c r="D305" s="12" t="s">
        <v>73</v>
      </c>
      <c r="E305" s="12" t="s">
        <v>15</v>
      </c>
      <c r="F305" s="12" t="s">
        <v>6</v>
      </c>
      <c r="G305" s="12" t="s">
        <v>151</v>
      </c>
      <c r="H305" s="12"/>
      <c r="I305" s="9">
        <v>39</v>
      </c>
      <c r="J305" s="9" t="s">
        <v>748</v>
      </c>
    </row>
    <row r="306" spans="1:10" x14ac:dyDescent="0.2">
      <c r="A306" s="8">
        <v>43516</v>
      </c>
      <c r="B306" s="12" t="s">
        <v>3</v>
      </c>
      <c r="C306" s="9">
        <v>9188</v>
      </c>
      <c r="D306" s="12" t="s">
        <v>51</v>
      </c>
      <c r="E306" s="12" t="s">
        <v>4</v>
      </c>
      <c r="F306" s="12" t="s">
        <v>6</v>
      </c>
      <c r="G306" s="12" t="s">
        <v>172</v>
      </c>
      <c r="H306" s="12"/>
      <c r="I306" s="9">
        <v>49</v>
      </c>
      <c r="J306" s="9" t="s">
        <v>371</v>
      </c>
    </row>
    <row r="307" spans="1:10" x14ac:dyDescent="0.2">
      <c r="A307" s="8">
        <v>43516</v>
      </c>
      <c r="B307" s="12" t="s">
        <v>3</v>
      </c>
      <c r="C307" s="9">
        <v>3324</v>
      </c>
      <c r="D307" s="12" t="s">
        <v>77</v>
      </c>
      <c r="E307" s="12" t="s">
        <v>28</v>
      </c>
      <c r="F307" s="12" t="s">
        <v>15</v>
      </c>
      <c r="G307" s="12" t="s">
        <v>37</v>
      </c>
      <c r="H307" s="12"/>
      <c r="I307" s="9">
        <v>24</v>
      </c>
      <c r="J307" s="9" t="s">
        <v>360</v>
      </c>
    </row>
    <row r="308" spans="1:10" x14ac:dyDescent="0.2">
      <c r="A308" s="8">
        <v>43516</v>
      </c>
      <c r="B308" s="12" t="s">
        <v>3</v>
      </c>
      <c r="C308" s="9">
        <v>2152</v>
      </c>
      <c r="D308" s="12" t="s">
        <v>92</v>
      </c>
      <c r="E308" s="12" t="s">
        <v>6</v>
      </c>
      <c r="F308" s="12" t="s">
        <v>15</v>
      </c>
      <c r="G308" s="12" t="s">
        <v>151</v>
      </c>
      <c r="H308" s="12"/>
      <c r="I308" s="9">
        <v>37</v>
      </c>
      <c r="J308" s="9" t="s">
        <v>750</v>
      </c>
    </row>
    <row r="309" spans="1:10" x14ac:dyDescent="0.2">
      <c r="A309" s="8">
        <v>43516</v>
      </c>
      <c r="B309" s="12" t="s">
        <v>6</v>
      </c>
      <c r="C309" s="9">
        <v>54150</v>
      </c>
      <c r="D309" s="12" t="s">
        <v>699</v>
      </c>
      <c r="E309" s="12" t="s">
        <v>6</v>
      </c>
      <c r="F309" s="12" t="s">
        <v>6</v>
      </c>
      <c r="G309" s="12" t="s">
        <v>23</v>
      </c>
      <c r="H309" s="12"/>
      <c r="I309" s="9">
        <v>45</v>
      </c>
      <c r="J309" s="9" t="s">
        <v>703</v>
      </c>
    </row>
    <row r="310" spans="1:10" x14ac:dyDescent="0.2">
      <c r="A310" s="8">
        <v>43516</v>
      </c>
      <c r="B310" s="12" t="s">
        <v>6</v>
      </c>
      <c r="C310" s="9">
        <v>57970</v>
      </c>
      <c r="D310" s="12" t="s">
        <v>316</v>
      </c>
      <c r="E310" s="12" t="s">
        <v>6</v>
      </c>
      <c r="F310" s="12" t="s">
        <v>15</v>
      </c>
      <c r="G310" s="12" t="s">
        <v>23</v>
      </c>
      <c r="H310" s="17"/>
      <c r="I310" s="9">
        <v>50</v>
      </c>
      <c r="J310" s="9" t="s">
        <v>638</v>
      </c>
    </row>
    <row r="311" spans="1:10" x14ac:dyDescent="0.2">
      <c r="A311" s="8">
        <v>43516</v>
      </c>
      <c r="B311" s="12" t="s">
        <v>6</v>
      </c>
      <c r="C311" s="9">
        <v>57280</v>
      </c>
      <c r="D311" s="12" t="s">
        <v>746</v>
      </c>
      <c r="E311" s="12" t="s">
        <v>6</v>
      </c>
      <c r="F311" s="12" t="s">
        <v>747</v>
      </c>
      <c r="G311" s="12" t="s">
        <v>151</v>
      </c>
      <c r="H311" s="12"/>
      <c r="I311" s="9">
        <v>47</v>
      </c>
      <c r="J311" s="9" t="s">
        <v>722</v>
      </c>
    </row>
    <row r="312" spans="1:10" x14ac:dyDescent="0.2">
      <c r="A312" s="8">
        <v>43516</v>
      </c>
      <c r="B312" s="12" t="s">
        <v>6</v>
      </c>
      <c r="C312" s="9">
        <v>54000</v>
      </c>
      <c r="D312" s="12" t="s">
        <v>210</v>
      </c>
      <c r="E312" s="12" t="s">
        <v>6</v>
      </c>
      <c r="F312" s="12" t="s">
        <v>15</v>
      </c>
      <c r="G312" s="12" t="s">
        <v>151</v>
      </c>
      <c r="H312" s="12"/>
      <c r="I312" s="9">
        <v>93</v>
      </c>
      <c r="J312" s="9">
        <v>118</v>
      </c>
    </row>
    <row r="313" spans="1:10" x14ac:dyDescent="0.2">
      <c r="A313" s="8">
        <v>43516</v>
      </c>
      <c r="B313" s="12" t="s">
        <v>6</v>
      </c>
      <c r="C313" s="9">
        <v>57290</v>
      </c>
      <c r="D313" s="12" t="s">
        <v>138</v>
      </c>
      <c r="E313" s="12" t="s">
        <v>6</v>
      </c>
      <c r="F313" s="12" t="s">
        <v>31</v>
      </c>
      <c r="G313" s="12" t="s">
        <v>151</v>
      </c>
      <c r="H313" s="12"/>
      <c r="I313" s="9">
        <v>37</v>
      </c>
      <c r="J313" s="9">
        <v>40</v>
      </c>
    </row>
    <row r="314" spans="1:10" x14ac:dyDescent="0.2">
      <c r="A314" s="8">
        <v>43516</v>
      </c>
      <c r="B314" s="12" t="s">
        <v>6</v>
      </c>
      <c r="C314" s="9">
        <v>57570</v>
      </c>
      <c r="D314" s="12" t="s">
        <v>72</v>
      </c>
      <c r="E314" s="12" t="s">
        <v>6</v>
      </c>
      <c r="F314" s="12" t="s">
        <v>15</v>
      </c>
      <c r="G314" s="12" t="s">
        <v>151</v>
      </c>
      <c r="H314" s="12"/>
      <c r="I314" s="9">
        <v>35</v>
      </c>
      <c r="J314" s="9">
        <v>36</v>
      </c>
    </row>
    <row r="315" spans="1:10" x14ac:dyDescent="0.2">
      <c r="A315" s="8">
        <v>43517</v>
      </c>
      <c r="B315" s="12" t="s">
        <v>3</v>
      </c>
      <c r="C315" s="9">
        <v>4994</v>
      </c>
      <c r="D315" s="12" t="s">
        <v>199</v>
      </c>
      <c r="E315" s="12" t="s">
        <v>4</v>
      </c>
      <c r="F315" s="12" t="s">
        <v>6</v>
      </c>
      <c r="G315" s="12" t="s">
        <v>151</v>
      </c>
      <c r="H315" s="12"/>
      <c r="I315" s="9">
        <v>16</v>
      </c>
      <c r="J315" s="9" t="s">
        <v>361</v>
      </c>
    </row>
    <row r="316" spans="1:10" x14ac:dyDescent="0.2">
      <c r="A316" s="8">
        <v>43517</v>
      </c>
      <c r="B316" s="12" t="s">
        <v>6</v>
      </c>
      <c r="C316" s="9">
        <v>54400</v>
      </c>
      <c r="D316" s="12" t="s">
        <v>626</v>
      </c>
      <c r="E316" s="12" t="s">
        <v>6</v>
      </c>
      <c r="F316" s="12" t="s">
        <v>8</v>
      </c>
      <c r="G316" s="12" t="s">
        <v>319</v>
      </c>
      <c r="H316" s="12"/>
      <c r="I316" s="9">
        <v>28</v>
      </c>
      <c r="J316" s="9" t="s">
        <v>665</v>
      </c>
    </row>
    <row r="317" spans="1:10" x14ac:dyDescent="0.2">
      <c r="A317" s="8">
        <v>43517</v>
      </c>
      <c r="B317" s="12" t="s">
        <v>3</v>
      </c>
      <c r="C317" s="9">
        <v>2729</v>
      </c>
      <c r="D317" s="12" t="s">
        <v>92</v>
      </c>
      <c r="E317" s="12" t="s">
        <v>6</v>
      </c>
      <c r="F317" s="12" t="s">
        <v>15</v>
      </c>
      <c r="G317" s="12" t="s">
        <v>151</v>
      </c>
      <c r="H317" s="12"/>
      <c r="I317" s="9">
        <v>24</v>
      </c>
      <c r="J317" s="9">
        <v>27</v>
      </c>
    </row>
    <row r="318" spans="1:10" x14ac:dyDescent="0.2">
      <c r="A318" s="8">
        <v>43517</v>
      </c>
      <c r="B318" s="12" t="s">
        <v>3</v>
      </c>
      <c r="C318" s="9">
        <v>2451</v>
      </c>
      <c r="D318" s="12" t="s">
        <v>92</v>
      </c>
      <c r="E318" s="12" t="s">
        <v>6</v>
      </c>
      <c r="F318" s="12" t="s">
        <v>15</v>
      </c>
      <c r="G318" s="12" t="s">
        <v>292</v>
      </c>
      <c r="H318" s="12"/>
      <c r="I318" s="9">
        <v>24</v>
      </c>
      <c r="J318" s="9" t="s">
        <v>755</v>
      </c>
    </row>
    <row r="319" spans="1:10" x14ac:dyDescent="0.2">
      <c r="A319" s="8">
        <v>43517</v>
      </c>
      <c r="B319" s="12" t="s">
        <v>6</v>
      </c>
      <c r="C319" s="9">
        <v>54400</v>
      </c>
      <c r="D319" s="12" t="s">
        <v>626</v>
      </c>
      <c r="E319" s="12" t="s">
        <v>6</v>
      </c>
      <c r="F319" s="12" t="s">
        <v>8</v>
      </c>
      <c r="G319" s="12" t="s">
        <v>23</v>
      </c>
      <c r="H319" s="12"/>
      <c r="I319" s="9">
        <v>28</v>
      </c>
      <c r="J319" s="9" t="s">
        <v>665</v>
      </c>
    </row>
    <row r="320" spans="1:10" x14ac:dyDescent="0.2">
      <c r="A320" s="8">
        <v>43517</v>
      </c>
      <c r="B320" s="12" t="s">
        <v>234</v>
      </c>
      <c r="C320" s="9">
        <v>9561</v>
      </c>
      <c r="D320" s="12" t="s">
        <v>751</v>
      </c>
      <c r="E320" s="12" t="s">
        <v>106</v>
      </c>
      <c r="F320" s="12" t="s">
        <v>15</v>
      </c>
      <c r="G320" s="12" t="s">
        <v>292</v>
      </c>
      <c r="H320" s="12"/>
      <c r="I320" s="9"/>
      <c r="J320" s="9"/>
    </row>
    <row r="321" spans="1:10" x14ac:dyDescent="0.2">
      <c r="A321" s="8">
        <v>43517</v>
      </c>
      <c r="B321" s="12" t="s">
        <v>3</v>
      </c>
      <c r="C321" s="9">
        <v>5414</v>
      </c>
      <c r="D321" s="12" t="s">
        <v>193</v>
      </c>
      <c r="E321" s="12" t="s">
        <v>4</v>
      </c>
      <c r="F321" s="12" t="s">
        <v>5</v>
      </c>
      <c r="G321" s="12" t="s">
        <v>151</v>
      </c>
      <c r="H321" s="12"/>
      <c r="I321" s="9">
        <v>34</v>
      </c>
      <c r="J321" s="9" t="s">
        <v>674</v>
      </c>
    </row>
    <row r="322" spans="1:10" x14ac:dyDescent="0.2">
      <c r="A322" s="8">
        <v>43517</v>
      </c>
      <c r="B322" s="12" t="s">
        <v>3</v>
      </c>
      <c r="C322" s="9">
        <v>1316</v>
      </c>
      <c r="D322" s="12" t="s">
        <v>92</v>
      </c>
      <c r="E322" s="12" t="s">
        <v>21</v>
      </c>
      <c r="F322" s="12" t="s">
        <v>15</v>
      </c>
      <c r="G322" s="12" t="s">
        <v>151</v>
      </c>
      <c r="H322" s="12"/>
      <c r="I322" s="9">
        <v>28</v>
      </c>
      <c r="J322" s="9" t="s">
        <v>756</v>
      </c>
    </row>
    <row r="323" spans="1:10" x14ac:dyDescent="0.2">
      <c r="A323" s="8">
        <v>43517</v>
      </c>
      <c r="B323" s="12" t="s">
        <v>6</v>
      </c>
      <c r="C323" s="9">
        <v>8000</v>
      </c>
      <c r="D323" s="12" t="s">
        <v>752</v>
      </c>
      <c r="E323" s="12" t="s">
        <v>6</v>
      </c>
      <c r="F323" s="12" t="s">
        <v>15</v>
      </c>
      <c r="G323" s="12" t="s">
        <v>151</v>
      </c>
      <c r="H323" s="12"/>
      <c r="I323" s="9">
        <v>96</v>
      </c>
      <c r="J323" s="9">
        <v>137</v>
      </c>
    </row>
    <row r="324" spans="1:10" x14ac:dyDescent="0.2">
      <c r="A324" s="8">
        <v>43517</v>
      </c>
      <c r="B324" s="12" t="s">
        <v>6</v>
      </c>
      <c r="C324" s="9">
        <v>54500</v>
      </c>
      <c r="D324" s="12" t="s">
        <v>753</v>
      </c>
      <c r="E324" s="12" t="s">
        <v>6</v>
      </c>
      <c r="F324" s="12" t="s">
        <v>15</v>
      </c>
      <c r="G324" s="12" t="s">
        <v>23</v>
      </c>
      <c r="H324" s="12"/>
      <c r="I324" s="9">
        <v>93</v>
      </c>
      <c r="J324" s="9">
        <v>128</v>
      </c>
    </row>
    <row r="325" spans="1:10" x14ac:dyDescent="0.2">
      <c r="A325" s="8">
        <v>43517</v>
      </c>
      <c r="B325" s="12" t="s">
        <v>6</v>
      </c>
      <c r="C325" s="9">
        <v>54750</v>
      </c>
      <c r="D325" s="12" t="s">
        <v>255</v>
      </c>
      <c r="E325" s="12" t="s">
        <v>6</v>
      </c>
      <c r="F325" s="12" t="s">
        <v>6</v>
      </c>
      <c r="G325" s="12" t="s">
        <v>151</v>
      </c>
      <c r="H325" s="12"/>
      <c r="I325" s="9">
        <v>31</v>
      </c>
      <c r="J325" s="9" t="s">
        <v>757</v>
      </c>
    </row>
    <row r="326" spans="1:10" x14ac:dyDescent="0.2">
      <c r="A326" s="8">
        <v>43517</v>
      </c>
      <c r="B326" s="12" t="s">
        <v>3</v>
      </c>
      <c r="C326" s="9">
        <v>6161</v>
      </c>
      <c r="D326" s="12" t="s">
        <v>158</v>
      </c>
      <c r="E326" s="12" t="s">
        <v>4</v>
      </c>
      <c r="F326" s="12" t="s">
        <v>6</v>
      </c>
      <c r="G326" s="12" t="s">
        <v>23</v>
      </c>
      <c r="H326" s="12"/>
      <c r="I326" s="9">
        <v>36</v>
      </c>
      <c r="J326" s="9" t="s">
        <v>658</v>
      </c>
    </row>
    <row r="327" spans="1:10" x14ac:dyDescent="0.2">
      <c r="A327" s="8">
        <v>43517</v>
      </c>
      <c r="B327" s="12" t="s">
        <v>6</v>
      </c>
      <c r="C327" s="9">
        <v>57570</v>
      </c>
      <c r="D327" s="12" t="s">
        <v>72</v>
      </c>
      <c r="E327" s="12" t="s">
        <v>6</v>
      </c>
      <c r="F327" s="12" t="s">
        <v>6</v>
      </c>
      <c r="G327" s="12" t="s">
        <v>357</v>
      </c>
      <c r="H327" s="12"/>
      <c r="I327" s="9">
        <v>34</v>
      </c>
      <c r="J327" s="9">
        <v>36</v>
      </c>
    </row>
    <row r="328" spans="1:10" x14ac:dyDescent="0.2">
      <c r="A328" s="8">
        <v>43517</v>
      </c>
      <c r="B328" s="12" t="s">
        <v>6</v>
      </c>
      <c r="C328" s="9">
        <v>57270</v>
      </c>
      <c r="D328" s="12" t="s">
        <v>161</v>
      </c>
      <c r="E328" s="12" t="s">
        <v>6</v>
      </c>
      <c r="F328" s="12" t="s">
        <v>15</v>
      </c>
      <c r="G328" s="12" t="s">
        <v>23</v>
      </c>
      <c r="H328" s="12"/>
      <c r="I328" s="9">
        <v>41</v>
      </c>
      <c r="J328" s="9" t="s">
        <v>758</v>
      </c>
    </row>
    <row r="329" spans="1:10" x14ac:dyDescent="0.2">
      <c r="A329" s="8">
        <v>43517</v>
      </c>
      <c r="B329" s="12" t="s">
        <v>6</v>
      </c>
      <c r="C329" s="9">
        <v>57970</v>
      </c>
      <c r="D329" s="12" t="s">
        <v>316</v>
      </c>
      <c r="E329" s="12" t="s">
        <v>6</v>
      </c>
      <c r="F329" s="12" t="s">
        <v>754</v>
      </c>
      <c r="G329" s="12" t="s">
        <v>23</v>
      </c>
      <c r="H329" s="12"/>
      <c r="I329" s="9">
        <v>48</v>
      </c>
      <c r="J329" s="9" t="s">
        <v>473</v>
      </c>
    </row>
    <row r="330" spans="1:10" x14ac:dyDescent="0.2">
      <c r="A330" s="8">
        <v>43517</v>
      </c>
      <c r="B330" s="12" t="s">
        <v>3</v>
      </c>
      <c r="C330" s="9">
        <v>5730</v>
      </c>
      <c r="D330" s="12" t="s">
        <v>134</v>
      </c>
      <c r="E330" s="12" t="s">
        <v>4</v>
      </c>
      <c r="F330" s="12" t="s">
        <v>6</v>
      </c>
      <c r="G330" s="12" t="s">
        <v>25</v>
      </c>
      <c r="H330" s="12"/>
      <c r="I330" s="9">
        <v>24</v>
      </c>
      <c r="J330" s="9" t="s">
        <v>495</v>
      </c>
    </row>
    <row r="331" spans="1:10" x14ac:dyDescent="0.2">
      <c r="A331" s="8">
        <v>43517</v>
      </c>
      <c r="B331" s="12" t="s">
        <v>6</v>
      </c>
      <c r="C331" s="9">
        <v>54680</v>
      </c>
      <c r="D331" s="12" t="s">
        <v>291</v>
      </c>
      <c r="E331" s="12" t="s">
        <v>6</v>
      </c>
      <c r="F331" s="12" t="s">
        <v>6</v>
      </c>
      <c r="G331" s="12" t="s">
        <v>900</v>
      </c>
      <c r="H331" s="12"/>
      <c r="I331" s="9">
        <v>25</v>
      </c>
      <c r="J331" s="9" t="s">
        <v>378</v>
      </c>
    </row>
    <row r="332" spans="1:10" x14ac:dyDescent="0.2">
      <c r="A332" s="8">
        <v>43517</v>
      </c>
      <c r="B332" s="12" t="s">
        <v>3</v>
      </c>
      <c r="C332" s="9">
        <v>7318</v>
      </c>
      <c r="D332" s="12" t="s">
        <v>65</v>
      </c>
      <c r="E332" s="12" t="s">
        <v>6</v>
      </c>
      <c r="F332" s="12" t="s">
        <v>15</v>
      </c>
      <c r="G332" s="12" t="s">
        <v>897</v>
      </c>
      <c r="H332" s="12"/>
      <c r="I332" s="9">
        <v>32</v>
      </c>
      <c r="J332" s="9" t="s">
        <v>759</v>
      </c>
    </row>
    <row r="333" spans="1:10" x14ac:dyDescent="0.2">
      <c r="A333" s="8">
        <v>43517</v>
      </c>
      <c r="B333" s="12" t="s">
        <v>3</v>
      </c>
      <c r="C333" s="9">
        <v>4620</v>
      </c>
      <c r="D333" s="12" t="s">
        <v>40</v>
      </c>
      <c r="E333" s="12" t="s">
        <v>4</v>
      </c>
      <c r="F333" s="12" t="s">
        <v>6</v>
      </c>
      <c r="G333" s="12" t="s">
        <v>258</v>
      </c>
      <c r="H333" s="12"/>
      <c r="I333" s="9">
        <v>2</v>
      </c>
      <c r="J333" s="9" t="s">
        <v>760</v>
      </c>
    </row>
    <row r="334" spans="1:10" x14ac:dyDescent="0.2">
      <c r="A334" s="8">
        <v>43517</v>
      </c>
      <c r="B334" s="12" t="s">
        <v>6</v>
      </c>
      <c r="C334" s="9">
        <v>57190</v>
      </c>
      <c r="D334" s="12" t="s">
        <v>174</v>
      </c>
      <c r="E334" s="12" t="s">
        <v>6</v>
      </c>
      <c r="F334" s="12" t="s">
        <v>15</v>
      </c>
      <c r="G334" s="12" t="s">
        <v>23</v>
      </c>
      <c r="H334" s="12"/>
      <c r="I334" s="9">
        <v>31</v>
      </c>
      <c r="J334" s="9">
        <v>39</v>
      </c>
    </row>
    <row r="335" spans="1:10" x14ac:dyDescent="0.2">
      <c r="A335" s="8">
        <v>43517</v>
      </c>
      <c r="B335" s="12" t="s">
        <v>6</v>
      </c>
      <c r="C335" s="9">
        <v>57100</v>
      </c>
      <c r="D335" s="12" t="s">
        <v>141</v>
      </c>
      <c r="E335" s="12" t="s">
        <v>6</v>
      </c>
      <c r="F335" s="12" t="s">
        <v>15</v>
      </c>
      <c r="G335" s="12" t="s">
        <v>151</v>
      </c>
      <c r="H335" s="12"/>
      <c r="I335" s="9">
        <v>38</v>
      </c>
      <c r="J335" s="9" t="s">
        <v>413</v>
      </c>
    </row>
    <row r="336" spans="1:10" x14ac:dyDescent="0.2">
      <c r="A336" s="8">
        <v>43517</v>
      </c>
      <c r="B336" s="12" t="s">
        <v>6</v>
      </c>
      <c r="C336" s="9">
        <v>57070</v>
      </c>
      <c r="D336" s="12" t="s">
        <v>211</v>
      </c>
      <c r="E336" s="12" t="s">
        <v>6</v>
      </c>
      <c r="F336" s="12" t="s">
        <v>15</v>
      </c>
      <c r="G336" s="12" t="s">
        <v>194</v>
      </c>
      <c r="H336" s="12"/>
      <c r="I336" s="9">
        <v>52</v>
      </c>
      <c r="J336" s="9" t="s">
        <v>761</v>
      </c>
    </row>
    <row r="337" spans="1:10" x14ac:dyDescent="0.2">
      <c r="A337" s="8">
        <v>43517</v>
      </c>
      <c r="B337" s="12" t="s">
        <v>6</v>
      </c>
      <c r="C337" s="9">
        <v>57680</v>
      </c>
      <c r="D337" s="12" t="s">
        <v>329</v>
      </c>
      <c r="E337" s="12" t="s">
        <v>6</v>
      </c>
      <c r="F337" s="12" t="s">
        <v>8</v>
      </c>
      <c r="G337" s="12" t="s">
        <v>23</v>
      </c>
      <c r="H337" s="12"/>
      <c r="I337" s="9">
        <v>68</v>
      </c>
      <c r="J337" s="9" t="s">
        <v>764</v>
      </c>
    </row>
    <row r="338" spans="1:10" x14ac:dyDescent="0.2">
      <c r="A338" s="8">
        <v>43517</v>
      </c>
      <c r="B338" s="12" t="s">
        <v>6</v>
      </c>
      <c r="C338" s="9">
        <v>54400</v>
      </c>
      <c r="D338" s="12" t="s">
        <v>626</v>
      </c>
      <c r="E338" s="12" t="s">
        <v>6</v>
      </c>
      <c r="F338" s="12" t="s">
        <v>15</v>
      </c>
      <c r="G338" s="12" t="s">
        <v>763</v>
      </c>
      <c r="H338" s="12"/>
      <c r="I338" s="9">
        <v>28</v>
      </c>
      <c r="J338" s="9" t="s">
        <v>665</v>
      </c>
    </row>
    <row r="339" spans="1:10" x14ac:dyDescent="0.2">
      <c r="A339" s="8">
        <v>43517</v>
      </c>
      <c r="B339" s="12" t="s">
        <v>6</v>
      </c>
      <c r="C339" s="9">
        <v>57310</v>
      </c>
      <c r="D339" s="12" t="s">
        <v>219</v>
      </c>
      <c r="E339" s="12" t="s">
        <v>6</v>
      </c>
      <c r="F339" s="12" t="s">
        <v>15</v>
      </c>
      <c r="G339" s="12" t="s">
        <v>23</v>
      </c>
      <c r="H339" s="12"/>
      <c r="I339" s="9">
        <v>43</v>
      </c>
      <c r="J339" s="9" t="s">
        <v>642</v>
      </c>
    </row>
    <row r="340" spans="1:10" x14ac:dyDescent="0.2">
      <c r="A340" s="8">
        <v>43517</v>
      </c>
      <c r="B340" s="12" t="s">
        <v>6</v>
      </c>
      <c r="C340" s="9">
        <v>57240</v>
      </c>
      <c r="D340" s="12" t="s">
        <v>726</v>
      </c>
      <c r="E340" s="12" t="s">
        <v>6</v>
      </c>
      <c r="F340" s="12" t="s">
        <v>15</v>
      </c>
      <c r="G340" s="12" t="s">
        <v>151</v>
      </c>
      <c r="H340" s="12"/>
      <c r="I340" s="9">
        <v>34</v>
      </c>
      <c r="J340" s="9" t="s">
        <v>413</v>
      </c>
    </row>
    <row r="341" spans="1:10" x14ac:dyDescent="0.2">
      <c r="A341" s="8">
        <v>43517</v>
      </c>
      <c r="B341" s="12" t="s">
        <v>3</v>
      </c>
      <c r="C341" s="9">
        <v>3347</v>
      </c>
      <c r="D341" s="12" t="s">
        <v>54</v>
      </c>
      <c r="E341" s="12" t="s">
        <v>4</v>
      </c>
      <c r="F341" s="12" t="s">
        <v>5</v>
      </c>
      <c r="G341" s="12" t="s">
        <v>319</v>
      </c>
      <c r="H341" s="12"/>
      <c r="I341" s="9">
        <v>21</v>
      </c>
      <c r="J341" s="9" t="s">
        <v>765</v>
      </c>
    </row>
    <row r="342" spans="1:10" x14ac:dyDescent="0.2">
      <c r="A342" s="8">
        <v>43517</v>
      </c>
      <c r="B342" s="12" t="s">
        <v>6</v>
      </c>
      <c r="C342" s="9">
        <v>57970</v>
      </c>
      <c r="D342" s="12" t="s">
        <v>206</v>
      </c>
      <c r="E342" s="12" t="s">
        <v>6</v>
      </c>
      <c r="F342" s="12" t="s">
        <v>221</v>
      </c>
      <c r="G342" s="12" t="s">
        <v>23</v>
      </c>
      <c r="H342" s="12"/>
      <c r="I342" s="9">
        <v>38</v>
      </c>
      <c r="J342" s="9" t="s">
        <v>766</v>
      </c>
    </row>
    <row r="343" spans="1:10" x14ac:dyDescent="0.2">
      <c r="A343" s="8">
        <v>43517</v>
      </c>
      <c r="B343" s="12" t="s">
        <v>6</v>
      </c>
      <c r="C343" s="9">
        <v>27340</v>
      </c>
      <c r="D343" s="12" t="s">
        <v>762</v>
      </c>
      <c r="E343" s="12" t="s">
        <v>6</v>
      </c>
      <c r="F343" s="12" t="s">
        <v>6</v>
      </c>
      <c r="G343" s="12" t="s">
        <v>151</v>
      </c>
      <c r="H343" s="12"/>
      <c r="I343" s="9"/>
      <c r="J343" s="9"/>
    </row>
    <row r="344" spans="1:10" x14ac:dyDescent="0.2">
      <c r="A344" s="8">
        <v>43517</v>
      </c>
      <c r="B344" s="12" t="s">
        <v>3</v>
      </c>
      <c r="C344" s="9">
        <v>8025</v>
      </c>
      <c r="D344" s="12" t="s">
        <v>42</v>
      </c>
      <c r="E344" s="12" t="s">
        <v>6</v>
      </c>
      <c r="F344" s="12" t="s">
        <v>6</v>
      </c>
      <c r="G344" s="12" t="s">
        <v>37</v>
      </c>
      <c r="H344" s="12"/>
      <c r="I344" s="9">
        <v>23</v>
      </c>
      <c r="J344" s="9" t="s">
        <v>390</v>
      </c>
    </row>
    <row r="345" spans="1:10" x14ac:dyDescent="0.2">
      <c r="A345" s="8">
        <v>43517</v>
      </c>
      <c r="B345" s="12" t="s">
        <v>6</v>
      </c>
      <c r="C345" s="9">
        <v>54400</v>
      </c>
      <c r="D345" s="12" t="s">
        <v>179</v>
      </c>
      <c r="E345" s="12" t="s">
        <v>6</v>
      </c>
      <c r="F345" s="12" t="s">
        <v>15</v>
      </c>
      <c r="G345" s="12" t="s">
        <v>151</v>
      </c>
      <c r="H345" s="12"/>
      <c r="I345" s="9">
        <v>24</v>
      </c>
      <c r="J345" s="9" t="s">
        <v>676</v>
      </c>
    </row>
    <row r="346" spans="1:10" x14ac:dyDescent="0.2">
      <c r="A346" s="8">
        <v>43517</v>
      </c>
      <c r="B346" s="12" t="s">
        <v>6</v>
      </c>
      <c r="C346" s="9">
        <v>54400</v>
      </c>
      <c r="D346" s="12" t="s">
        <v>179</v>
      </c>
      <c r="E346" s="12" t="s">
        <v>6</v>
      </c>
      <c r="F346" s="12" t="s">
        <v>15</v>
      </c>
      <c r="G346" s="12" t="s">
        <v>151</v>
      </c>
      <c r="H346" s="12"/>
      <c r="I346" s="9">
        <v>24</v>
      </c>
      <c r="J346" s="9" t="s">
        <v>676</v>
      </c>
    </row>
    <row r="347" spans="1:10" x14ac:dyDescent="0.2">
      <c r="A347" s="8">
        <v>43517</v>
      </c>
      <c r="B347" s="12" t="s">
        <v>3</v>
      </c>
      <c r="C347" s="9">
        <v>4973</v>
      </c>
      <c r="D347" s="12" t="s">
        <v>133</v>
      </c>
      <c r="E347" s="12" t="s">
        <v>6</v>
      </c>
      <c r="F347" s="12" t="s">
        <v>15</v>
      </c>
      <c r="G347" s="12" t="s">
        <v>247</v>
      </c>
      <c r="H347" s="12"/>
      <c r="I347" s="9">
        <v>18</v>
      </c>
      <c r="J347" s="9" t="s">
        <v>387</v>
      </c>
    </row>
    <row r="348" spans="1:10" x14ac:dyDescent="0.2">
      <c r="A348" s="8">
        <v>43518</v>
      </c>
      <c r="B348" s="12" t="s">
        <v>3</v>
      </c>
      <c r="C348" s="9">
        <v>6212</v>
      </c>
      <c r="D348" s="12" t="s">
        <v>110</v>
      </c>
      <c r="E348" s="12" t="s">
        <v>4</v>
      </c>
      <c r="F348" s="12" t="s">
        <v>6</v>
      </c>
      <c r="G348" s="12" t="s">
        <v>644</v>
      </c>
      <c r="H348" s="12"/>
      <c r="I348" s="9">
        <v>43</v>
      </c>
      <c r="J348" s="9" t="s">
        <v>349</v>
      </c>
    </row>
    <row r="349" spans="1:10" x14ac:dyDescent="0.2">
      <c r="A349" s="8">
        <v>43518</v>
      </c>
      <c r="B349" s="12" t="s">
        <v>6</v>
      </c>
      <c r="C349" s="9">
        <v>57535</v>
      </c>
      <c r="D349" s="12" t="s">
        <v>208</v>
      </c>
      <c r="E349" s="12" t="s">
        <v>6</v>
      </c>
      <c r="F349" s="12" t="s">
        <v>15</v>
      </c>
      <c r="G349" s="12" t="s">
        <v>23</v>
      </c>
      <c r="H349" s="12"/>
      <c r="I349" s="9">
        <v>51</v>
      </c>
      <c r="J349" s="9" t="s">
        <v>350</v>
      </c>
    </row>
    <row r="350" spans="1:10" x14ac:dyDescent="0.2">
      <c r="A350" s="8">
        <v>43518</v>
      </c>
      <c r="B350" s="12" t="s">
        <v>6</v>
      </c>
      <c r="C350" s="9">
        <v>57710</v>
      </c>
      <c r="D350" s="12" t="s">
        <v>268</v>
      </c>
      <c r="E350" s="12" t="s">
        <v>6</v>
      </c>
      <c r="F350" s="12" t="s">
        <v>15</v>
      </c>
      <c r="G350" s="12" t="s">
        <v>23</v>
      </c>
      <c r="H350" s="12"/>
      <c r="I350" s="9">
        <v>32</v>
      </c>
      <c r="J350" s="9" t="s">
        <v>402</v>
      </c>
    </row>
    <row r="351" spans="1:10" x14ac:dyDescent="0.2">
      <c r="A351" s="8">
        <v>43518</v>
      </c>
      <c r="B351" s="12" t="s">
        <v>6</v>
      </c>
      <c r="C351" s="9">
        <v>54960</v>
      </c>
      <c r="D351" s="12" t="s">
        <v>767</v>
      </c>
      <c r="E351" s="12" t="s">
        <v>6</v>
      </c>
      <c r="F351" s="12" t="s">
        <v>15</v>
      </c>
      <c r="G351" s="12" t="s">
        <v>23</v>
      </c>
      <c r="H351" s="12"/>
      <c r="I351" s="9">
        <v>32</v>
      </c>
      <c r="J351" s="9" t="s">
        <v>616</v>
      </c>
    </row>
    <row r="352" spans="1:10" x14ac:dyDescent="0.2">
      <c r="A352" s="8">
        <v>43518</v>
      </c>
      <c r="B352" s="12" t="s">
        <v>6</v>
      </c>
      <c r="C352" s="9">
        <v>54810</v>
      </c>
      <c r="D352" s="12" t="s">
        <v>254</v>
      </c>
      <c r="E352" s="12" t="s">
        <v>6</v>
      </c>
      <c r="F352" s="12" t="s">
        <v>31</v>
      </c>
      <c r="G352" s="12" t="s">
        <v>768</v>
      </c>
      <c r="H352" s="12"/>
      <c r="I352" s="9">
        <v>24</v>
      </c>
      <c r="J352" s="9" t="s">
        <v>769</v>
      </c>
    </row>
    <row r="353" spans="1:10" x14ac:dyDescent="0.2">
      <c r="A353" s="8">
        <v>43518</v>
      </c>
      <c r="B353" s="12" t="s">
        <v>3</v>
      </c>
      <c r="C353" s="9">
        <v>2335</v>
      </c>
      <c r="D353" s="12" t="s">
        <v>92</v>
      </c>
      <c r="E353" s="12" t="s">
        <v>6</v>
      </c>
      <c r="F353" s="12" t="s">
        <v>4</v>
      </c>
      <c r="G353" s="12" t="s">
        <v>763</v>
      </c>
      <c r="H353" s="12"/>
      <c r="I353" s="9">
        <v>27</v>
      </c>
      <c r="J353" s="9">
        <v>27</v>
      </c>
    </row>
    <row r="354" spans="1:10" x14ac:dyDescent="0.2">
      <c r="A354" s="8">
        <v>43518</v>
      </c>
      <c r="B354" s="12" t="s">
        <v>3</v>
      </c>
      <c r="C354" s="9">
        <v>1146</v>
      </c>
      <c r="D354" s="12" t="s">
        <v>92</v>
      </c>
      <c r="E354" s="12" t="s">
        <v>187</v>
      </c>
      <c r="F354" s="12" t="s">
        <v>15</v>
      </c>
      <c r="G354" s="12" t="s">
        <v>258</v>
      </c>
      <c r="H354" s="12"/>
      <c r="I354" s="9">
        <v>21</v>
      </c>
      <c r="J354" s="9">
        <v>23</v>
      </c>
    </row>
    <row r="355" spans="1:10" x14ac:dyDescent="0.2">
      <c r="A355" s="8">
        <v>43518</v>
      </c>
      <c r="B355" s="12" t="s">
        <v>6</v>
      </c>
      <c r="C355" s="9">
        <v>57970</v>
      </c>
      <c r="D355" s="12" t="s">
        <v>316</v>
      </c>
      <c r="E355" s="12" t="s">
        <v>6</v>
      </c>
      <c r="F355" s="12" t="s">
        <v>15</v>
      </c>
      <c r="G355" s="12" t="s">
        <v>151</v>
      </c>
      <c r="H355" s="12"/>
      <c r="I355" s="9">
        <v>47</v>
      </c>
      <c r="J355" s="9">
        <v>47</v>
      </c>
    </row>
    <row r="356" spans="1:10" x14ac:dyDescent="0.2">
      <c r="A356" s="8">
        <v>43518</v>
      </c>
      <c r="B356" s="12" t="s">
        <v>6</v>
      </c>
      <c r="C356" s="9">
        <v>57480</v>
      </c>
      <c r="D356" s="12" t="s">
        <v>656</v>
      </c>
      <c r="E356" s="12" t="s">
        <v>6</v>
      </c>
      <c r="F356" s="12" t="s">
        <v>15</v>
      </c>
      <c r="G356" s="12" t="s">
        <v>23</v>
      </c>
      <c r="H356" s="12"/>
      <c r="I356" s="9">
        <v>44</v>
      </c>
      <c r="J356" s="9" t="s">
        <v>650</v>
      </c>
    </row>
    <row r="357" spans="1:10" x14ac:dyDescent="0.2">
      <c r="A357" s="8">
        <v>43518</v>
      </c>
      <c r="B357" s="12" t="s">
        <v>6</v>
      </c>
      <c r="C357" s="9">
        <v>57970</v>
      </c>
      <c r="D357" s="12" t="s">
        <v>316</v>
      </c>
      <c r="E357" s="12" t="s">
        <v>6</v>
      </c>
      <c r="F357" s="12" t="s">
        <v>6</v>
      </c>
      <c r="G357" s="12" t="s">
        <v>151</v>
      </c>
      <c r="H357" s="12"/>
      <c r="I357" s="9">
        <v>47</v>
      </c>
      <c r="J357" s="9">
        <v>47</v>
      </c>
    </row>
    <row r="358" spans="1:10" x14ac:dyDescent="0.2">
      <c r="A358" s="8">
        <v>43518</v>
      </c>
      <c r="B358" s="12" t="s">
        <v>6</v>
      </c>
      <c r="C358" s="9">
        <v>54800</v>
      </c>
      <c r="D358" s="12" t="s">
        <v>263</v>
      </c>
      <c r="E358" s="12" t="s">
        <v>6</v>
      </c>
      <c r="F358" s="12" t="s">
        <v>771</v>
      </c>
      <c r="G358" s="12" t="s">
        <v>23</v>
      </c>
      <c r="H358" s="12"/>
      <c r="I358" s="9">
        <v>57</v>
      </c>
      <c r="J358" s="9" t="s">
        <v>564</v>
      </c>
    </row>
    <row r="359" spans="1:10" x14ac:dyDescent="0.2">
      <c r="A359" s="8">
        <v>43518</v>
      </c>
      <c r="B359" s="12" t="s">
        <v>6</v>
      </c>
      <c r="C359" s="9">
        <v>57070</v>
      </c>
      <c r="D359" s="12" t="s">
        <v>211</v>
      </c>
      <c r="E359" s="12" t="s">
        <v>6</v>
      </c>
      <c r="F359" s="12" t="s">
        <v>6</v>
      </c>
      <c r="G359" s="12" t="s">
        <v>151</v>
      </c>
      <c r="H359" s="12"/>
      <c r="I359" s="9">
        <v>54</v>
      </c>
      <c r="J359" s="9" t="s">
        <v>772</v>
      </c>
    </row>
    <row r="360" spans="1:10" x14ac:dyDescent="0.2">
      <c r="A360" s="8">
        <v>43518</v>
      </c>
      <c r="B360" s="12" t="s">
        <v>3</v>
      </c>
      <c r="C360" s="9">
        <v>8084</v>
      </c>
      <c r="D360" s="12" t="s">
        <v>41</v>
      </c>
      <c r="E360" s="12" t="s">
        <v>6</v>
      </c>
      <c r="F360" s="12" t="s">
        <v>15</v>
      </c>
      <c r="G360" s="12" t="s">
        <v>194</v>
      </c>
      <c r="H360" s="12"/>
      <c r="I360" s="9">
        <v>26</v>
      </c>
      <c r="J360" s="9" t="s">
        <v>363</v>
      </c>
    </row>
    <row r="361" spans="1:10" x14ac:dyDescent="0.2">
      <c r="A361" s="8">
        <v>43518</v>
      </c>
      <c r="B361" s="12" t="s">
        <v>6</v>
      </c>
      <c r="C361" s="9">
        <v>54920</v>
      </c>
      <c r="D361" s="12" t="s">
        <v>209</v>
      </c>
      <c r="E361" s="12" t="s">
        <v>6</v>
      </c>
      <c r="F361" s="12" t="s">
        <v>6</v>
      </c>
      <c r="G361" s="12" t="s">
        <v>23</v>
      </c>
      <c r="H361" s="12"/>
      <c r="I361" s="9">
        <v>19</v>
      </c>
      <c r="J361" s="9" t="s">
        <v>639</v>
      </c>
    </row>
    <row r="362" spans="1:10" x14ac:dyDescent="0.2">
      <c r="A362" s="8">
        <v>43518</v>
      </c>
      <c r="B362" s="12" t="s">
        <v>3</v>
      </c>
      <c r="C362" s="9">
        <v>6975</v>
      </c>
      <c r="D362" s="12" t="s">
        <v>85</v>
      </c>
      <c r="E362" s="12" t="s">
        <v>234</v>
      </c>
      <c r="F362" s="12" t="s">
        <v>15</v>
      </c>
      <c r="G362" s="12" t="s">
        <v>151</v>
      </c>
      <c r="H362" s="12"/>
      <c r="I362" s="9">
        <v>33</v>
      </c>
      <c r="J362" s="9">
        <v>40</v>
      </c>
    </row>
    <row r="363" spans="1:10" x14ac:dyDescent="0.2">
      <c r="A363" s="8">
        <v>43518</v>
      </c>
      <c r="B363" s="12" t="s">
        <v>6</v>
      </c>
      <c r="C363" s="9">
        <v>54400</v>
      </c>
      <c r="D363" s="12" t="s">
        <v>626</v>
      </c>
      <c r="E363" s="12" t="s">
        <v>6</v>
      </c>
      <c r="F363" s="12" t="s">
        <v>15</v>
      </c>
      <c r="G363" s="12" t="s">
        <v>151</v>
      </c>
      <c r="H363" s="12"/>
      <c r="I363" s="9">
        <v>27</v>
      </c>
      <c r="J363" s="9" t="s">
        <v>665</v>
      </c>
    </row>
    <row r="364" spans="1:10" x14ac:dyDescent="0.2">
      <c r="A364" s="8">
        <v>43518</v>
      </c>
      <c r="B364" s="12" t="s">
        <v>6</v>
      </c>
      <c r="C364" s="9">
        <v>57290</v>
      </c>
      <c r="D364" s="12" t="s">
        <v>480</v>
      </c>
      <c r="E364" s="12" t="s">
        <v>6</v>
      </c>
      <c r="F364" s="12" t="s">
        <v>5</v>
      </c>
      <c r="G364" s="12" t="s">
        <v>897</v>
      </c>
      <c r="H364" s="12"/>
      <c r="I364" s="9">
        <v>45</v>
      </c>
      <c r="J364" s="9" t="s">
        <v>722</v>
      </c>
    </row>
    <row r="365" spans="1:10" x14ac:dyDescent="0.2">
      <c r="A365" s="8">
        <v>43518</v>
      </c>
      <c r="B365" s="12" t="s">
        <v>3</v>
      </c>
      <c r="C365" s="9">
        <v>9650</v>
      </c>
      <c r="D365" s="12" t="s">
        <v>770</v>
      </c>
      <c r="E365" s="12" t="s">
        <v>214</v>
      </c>
      <c r="F365" s="12" t="s">
        <v>6</v>
      </c>
      <c r="G365" s="12" t="s">
        <v>899</v>
      </c>
      <c r="H365" s="12"/>
      <c r="I365" s="9">
        <v>65</v>
      </c>
      <c r="J365" s="9" t="s">
        <v>364</v>
      </c>
    </row>
    <row r="366" spans="1:10" x14ac:dyDescent="0.2">
      <c r="A366" s="8">
        <v>43518</v>
      </c>
      <c r="B366" s="12" t="s">
        <v>3</v>
      </c>
      <c r="C366" s="9">
        <v>3772</v>
      </c>
      <c r="D366" s="12" t="s">
        <v>82</v>
      </c>
      <c r="E366" s="12" t="s">
        <v>4</v>
      </c>
      <c r="F366" s="12" t="s">
        <v>6</v>
      </c>
      <c r="G366" s="12" t="s">
        <v>23</v>
      </c>
      <c r="H366" s="12"/>
      <c r="I366" s="9">
        <v>21</v>
      </c>
      <c r="J366" s="9" t="s">
        <v>385</v>
      </c>
    </row>
    <row r="367" spans="1:10" x14ac:dyDescent="0.2">
      <c r="A367" s="8">
        <v>43518</v>
      </c>
      <c r="B367" s="12" t="s">
        <v>6</v>
      </c>
      <c r="C367" s="9">
        <v>57290</v>
      </c>
      <c r="D367" s="12" t="s">
        <v>138</v>
      </c>
      <c r="E367" s="12" t="s">
        <v>6</v>
      </c>
      <c r="F367" s="12" t="s">
        <v>15</v>
      </c>
      <c r="G367" s="12" t="s">
        <v>23</v>
      </c>
      <c r="H367" s="12"/>
      <c r="I367" s="9">
        <v>36</v>
      </c>
      <c r="J367" s="9">
        <v>40</v>
      </c>
    </row>
    <row r="368" spans="1:10" x14ac:dyDescent="0.2">
      <c r="A368" s="8">
        <v>43518</v>
      </c>
      <c r="B368" s="12" t="s">
        <v>6</v>
      </c>
      <c r="C368" s="9">
        <v>54190</v>
      </c>
      <c r="D368" s="12" t="s">
        <v>733</v>
      </c>
      <c r="E368" s="12" t="s">
        <v>6</v>
      </c>
      <c r="F368" s="12" t="s">
        <v>4</v>
      </c>
      <c r="G368" s="12" t="s">
        <v>23</v>
      </c>
      <c r="H368" s="12"/>
      <c r="I368" s="9">
        <v>16</v>
      </c>
      <c r="J368" s="9" t="s">
        <v>742</v>
      </c>
    </row>
    <row r="369" spans="1:10" x14ac:dyDescent="0.2">
      <c r="A369" s="8">
        <v>43518</v>
      </c>
      <c r="B369" s="12" t="s">
        <v>6</v>
      </c>
      <c r="C369" s="9">
        <v>57655</v>
      </c>
      <c r="D369" s="12" t="s">
        <v>266</v>
      </c>
      <c r="E369" s="12" t="s">
        <v>6</v>
      </c>
      <c r="F369" s="12" t="s">
        <v>5</v>
      </c>
      <c r="G369" s="12" t="s">
        <v>23</v>
      </c>
      <c r="H369" s="12"/>
      <c r="I369" s="9">
        <v>29</v>
      </c>
      <c r="J369" s="9" t="s">
        <v>773</v>
      </c>
    </row>
    <row r="370" spans="1:10" x14ac:dyDescent="0.2">
      <c r="A370" s="8">
        <v>43518</v>
      </c>
      <c r="B370" s="12" t="s">
        <v>6</v>
      </c>
      <c r="C370" s="9">
        <v>57940</v>
      </c>
      <c r="D370" s="12" t="s">
        <v>328</v>
      </c>
      <c r="E370" s="12" t="s">
        <v>6</v>
      </c>
      <c r="F370" s="12" t="s">
        <v>5</v>
      </c>
      <c r="G370" s="12" t="s">
        <v>151</v>
      </c>
      <c r="H370" s="12"/>
      <c r="I370" s="9">
        <v>47</v>
      </c>
      <c r="J370" s="9">
        <v>53</v>
      </c>
    </row>
    <row r="371" spans="1:10" x14ac:dyDescent="0.2">
      <c r="A371" s="8">
        <v>43519</v>
      </c>
      <c r="B371" s="12" t="s">
        <v>6</v>
      </c>
      <c r="C371" s="9">
        <v>54650</v>
      </c>
      <c r="D371" s="12" t="s">
        <v>175</v>
      </c>
      <c r="E371" s="12" t="s">
        <v>6</v>
      </c>
      <c r="F371" s="12" t="s">
        <v>6</v>
      </c>
      <c r="G371" s="12" t="s">
        <v>865</v>
      </c>
      <c r="H371" s="12"/>
      <c r="I371" s="9">
        <v>10</v>
      </c>
      <c r="J371" s="9" t="s">
        <v>776</v>
      </c>
    </row>
    <row r="372" spans="1:10" x14ac:dyDescent="0.2">
      <c r="A372" s="8">
        <v>43519</v>
      </c>
      <c r="B372" s="12" t="s">
        <v>3</v>
      </c>
      <c r="C372" s="9">
        <v>4844</v>
      </c>
      <c r="D372" s="12" t="s">
        <v>113</v>
      </c>
      <c r="E372" s="12" t="s">
        <v>4</v>
      </c>
      <c r="F372" s="12" t="s">
        <v>4</v>
      </c>
      <c r="G372" s="12" t="s">
        <v>37</v>
      </c>
      <c r="H372" s="12"/>
      <c r="I372" s="9">
        <v>15</v>
      </c>
      <c r="J372" s="9" t="s">
        <v>777</v>
      </c>
    </row>
    <row r="373" spans="1:10" x14ac:dyDescent="0.2">
      <c r="A373" s="8">
        <v>43519</v>
      </c>
      <c r="B373" s="12" t="s">
        <v>6</v>
      </c>
      <c r="C373" s="9">
        <v>13005</v>
      </c>
      <c r="D373" s="12" t="s">
        <v>774</v>
      </c>
      <c r="E373" s="12" t="s">
        <v>6</v>
      </c>
      <c r="F373" s="12" t="s">
        <v>6</v>
      </c>
      <c r="G373" s="12" t="s">
        <v>901</v>
      </c>
      <c r="H373" s="12"/>
      <c r="I373" s="9"/>
      <c r="J373" s="9"/>
    </row>
    <row r="374" spans="1:10" x14ac:dyDescent="0.2">
      <c r="A374" s="8">
        <v>43519</v>
      </c>
      <c r="B374" s="12" t="s">
        <v>3</v>
      </c>
      <c r="C374" s="9">
        <v>3232</v>
      </c>
      <c r="D374" s="12" t="s">
        <v>64</v>
      </c>
      <c r="E374" s="12" t="s">
        <v>6</v>
      </c>
      <c r="F374" s="12" t="s">
        <v>4</v>
      </c>
      <c r="G374" s="12" t="s">
        <v>775</v>
      </c>
      <c r="H374" s="12"/>
      <c r="I374" s="9">
        <v>22</v>
      </c>
      <c r="J374" s="9">
        <v>18</v>
      </c>
    </row>
    <row r="375" spans="1:10" x14ac:dyDescent="0.2">
      <c r="A375" s="8">
        <v>43519</v>
      </c>
      <c r="B375" s="12" t="s">
        <v>6</v>
      </c>
      <c r="C375" s="9">
        <v>57530</v>
      </c>
      <c r="D375" s="12" t="s">
        <v>778</v>
      </c>
      <c r="E375" s="12" t="s">
        <v>6</v>
      </c>
      <c r="F375" s="12" t="s">
        <v>6</v>
      </c>
      <c r="G375" s="12" t="s">
        <v>172</v>
      </c>
      <c r="H375" s="12"/>
      <c r="I375" s="9">
        <v>57</v>
      </c>
      <c r="J375" s="9">
        <v>77</v>
      </c>
    </row>
    <row r="376" spans="1:10" x14ac:dyDescent="0.2">
      <c r="A376" s="8">
        <v>43519</v>
      </c>
      <c r="B376" s="12" t="s">
        <v>3</v>
      </c>
      <c r="C376" s="9">
        <v>6243</v>
      </c>
      <c r="D376" s="12" t="s">
        <v>783</v>
      </c>
      <c r="E376" s="12" t="s">
        <v>4</v>
      </c>
      <c r="F376" s="12" t="s">
        <v>4</v>
      </c>
      <c r="G376" s="12" t="s">
        <v>867</v>
      </c>
      <c r="H376" s="12"/>
      <c r="I376" s="9">
        <v>40</v>
      </c>
      <c r="J376" s="9">
        <v>50</v>
      </c>
    </row>
    <row r="377" spans="1:10" x14ac:dyDescent="0.2">
      <c r="A377" s="8">
        <v>43519</v>
      </c>
      <c r="B377" s="12" t="s">
        <v>6</v>
      </c>
      <c r="C377" s="9">
        <v>57100</v>
      </c>
      <c r="D377" s="12" t="s">
        <v>141</v>
      </c>
      <c r="E377" s="12" t="s">
        <v>6</v>
      </c>
      <c r="F377" s="12" t="s">
        <v>270</v>
      </c>
      <c r="G377" s="12" t="s">
        <v>153</v>
      </c>
      <c r="H377" s="12"/>
      <c r="I377" s="9">
        <v>34</v>
      </c>
      <c r="J377" s="9">
        <v>38</v>
      </c>
    </row>
    <row r="378" spans="1:10" x14ac:dyDescent="0.2">
      <c r="A378" s="8">
        <v>43519</v>
      </c>
      <c r="B378" s="12" t="s">
        <v>3</v>
      </c>
      <c r="C378" s="9">
        <v>4154</v>
      </c>
      <c r="D378" s="12" t="s">
        <v>779</v>
      </c>
      <c r="E378" s="12" t="s">
        <v>4</v>
      </c>
      <c r="F378" s="12" t="s">
        <v>4</v>
      </c>
      <c r="G378" s="12" t="s">
        <v>152</v>
      </c>
      <c r="H378" s="12"/>
      <c r="I378" s="9">
        <v>16</v>
      </c>
      <c r="J378" s="9" t="s">
        <v>784</v>
      </c>
    </row>
    <row r="379" spans="1:10" x14ac:dyDescent="0.2">
      <c r="A379" s="8">
        <v>43519</v>
      </c>
      <c r="B379" s="12" t="s">
        <v>3</v>
      </c>
      <c r="C379" s="9">
        <v>5549</v>
      </c>
      <c r="D379" s="12" t="s">
        <v>283</v>
      </c>
      <c r="E379" s="12" t="s">
        <v>3</v>
      </c>
      <c r="F379" s="12" t="s">
        <v>6</v>
      </c>
      <c r="G379" s="12" t="s">
        <v>152</v>
      </c>
      <c r="H379" s="12"/>
      <c r="I379" s="9">
        <v>35</v>
      </c>
      <c r="J379" s="9">
        <v>40</v>
      </c>
    </row>
    <row r="380" spans="1:10" x14ac:dyDescent="0.2">
      <c r="A380" s="8">
        <v>43519</v>
      </c>
      <c r="B380" s="12" t="s">
        <v>3</v>
      </c>
      <c r="C380" s="9">
        <v>4210</v>
      </c>
      <c r="D380" s="12" t="s">
        <v>779</v>
      </c>
      <c r="E380" s="12" t="s">
        <v>6</v>
      </c>
      <c r="F380" s="12" t="s">
        <v>6</v>
      </c>
      <c r="G380" s="12" t="s">
        <v>23</v>
      </c>
      <c r="H380" s="12"/>
      <c r="I380" s="9">
        <v>18</v>
      </c>
      <c r="J380" s="9">
        <v>9</v>
      </c>
    </row>
    <row r="381" spans="1:10" x14ac:dyDescent="0.2">
      <c r="A381" s="8">
        <v>43519</v>
      </c>
      <c r="B381" s="12" t="s">
        <v>6</v>
      </c>
      <c r="C381" s="9">
        <v>55320</v>
      </c>
      <c r="D381" s="12" t="s">
        <v>780</v>
      </c>
      <c r="E381" s="12" t="s">
        <v>6</v>
      </c>
      <c r="F381" s="12" t="s">
        <v>6</v>
      </c>
      <c r="G381" s="12" t="s">
        <v>23</v>
      </c>
      <c r="H381" s="12"/>
      <c r="I381" s="9">
        <v>75</v>
      </c>
      <c r="J381" s="9">
        <v>95</v>
      </c>
    </row>
    <row r="382" spans="1:10" x14ac:dyDescent="0.2">
      <c r="A382" s="8">
        <v>43519</v>
      </c>
      <c r="B382" s="12" t="s">
        <v>6</v>
      </c>
      <c r="C382" s="9">
        <v>57300</v>
      </c>
      <c r="D382" s="12" t="s">
        <v>198</v>
      </c>
      <c r="E382" s="12" t="s">
        <v>6</v>
      </c>
      <c r="F382" s="12" t="s">
        <v>6</v>
      </c>
      <c r="G382" s="12" t="s">
        <v>23</v>
      </c>
      <c r="H382" s="12"/>
      <c r="I382" s="9">
        <v>35</v>
      </c>
      <c r="J382" s="9">
        <v>46</v>
      </c>
    </row>
    <row r="383" spans="1:10" x14ac:dyDescent="0.2">
      <c r="A383" s="8">
        <v>43519</v>
      </c>
      <c r="B383" s="12" t="s">
        <v>6</v>
      </c>
      <c r="C383" s="9">
        <v>57160</v>
      </c>
      <c r="D383" s="12" t="s">
        <v>781</v>
      </c>
      <c r="E383" s="12" t="s">
        <v>6</v>
      </c>
      <c r="F383" s="12" t="s">
        <v>6</v>
      </c>
      <c r="G383" s="12" t="s">
        <v>23</v>
      </c>
      <c r="H383" s="12"/>
      <c r="I383" s="9">
        <v>51</v>
      </c>
      <c r="J383" s="9">
        <v>69</v>
      </c>
    </row>
    <row r="384" spans="1:10" x14ac:dyDescent="0.2">
      <c r="A384" s="8">
        <v>43519</v>
      </c>
      <c r="B384" s="12" t="s">
        <v>3</v>
      </c>
      <c r="C384" s="9">
        <v>8217</v>
      </c>
      <c r="D384" s="12" t="s">
        <v>64</v>
      </c>
      <c r="E384" s="12" t="s">
        <v>6</v>
      </c>
      <c r="F384" s="12" t="s">
        <v>6</v>
      </c>
      <c r="G384" s="12" t="s">
        <v>865</v>
      </c>
      <c r="H384" s="12"/>
      <c r="I384" s="9">
        <v>28</v>
      </c>
      <c r="J384" s="9">
        <v>21</v>
      </c>
    </row>
    <row r="385" spans="1:10" x14ac:dyDescent="0.2">
      <c r="A385" s="8">
        <v>43519</v>
      </c>
      <c r="B385" s="12" t="s">
        <v>6</v>
      </c>
      <c r="C385" s="9">
        <v>57255</v>
      </c>
      <c r="D385" s="12" t="s">
        <v>782</v>
      </c>
      <c r="E385" s="12" t="s">
        <v>6</v>
      </c>
      <c r="F385" s="12" t="s">
        <v>6</v>
      </c>
      <c r="G385" s="12" t="s">
        <v>865</v>
      </c>
      <c r="H385" s="12"/>
      <c r="I385" s="9">
        <v>48</v>
      </c>
      <c r="J385" s="9">
        <v>59</v>
      </c>
    </row>
    <row r="386" spans="1:10" x14ac:dyDescent="0.2">
      <c r="A386" s="8">
        <v>43519</v>
      </c>
      <c r="B386" s="12" t="s">
        <v>3</v>
      </c>
      <c r="C386" s="9">
        <v>4771</v>
      </c>
      <c r="D386" s="12" t="s">
        <v>75</v>
      </c>
      <c r="E386" s="12" t="s">
        <v>4</v>
      </c>
      <c r="F386" s="12" t="s">
        <v>4</v>
      </c>
      <c r="G386" s="12" t="s">
        <v>163</v>
      </c>
      <c r="H386" s="12"/>
      <c r="I386" s="9">
        <v>13</v>
      </c>
      <c r="J386" s="9" t="s">
        <v>776</v>
      </c>
    </row>
    <row r="387" spans="1:10" x14ac:dyDescent="0.2">
      <c r="A387" s="8">
        <v>43519</v>
      </c>
      <c r="B387" s="12" t="s">
        <v>3</v>
      </c>
      <c r="C387" s="9">
        <v>3259</v>
      </c>
      <c r="D387" s="12" t="s">
        <v>131</v>
      </c>
      <c r="E387" s="12" t="s">
        <v>4</v>
      </c>
      <c r="F387" s="12" t="s">
        <v>4</v>
      </c>
      <c r="G387" s="12" t="s">
        <v>899</v>
      </c>
      <c r="H387" s="12"/>
      <c r="I387" s="9">
        <v>25</v>
      </c>
      <c r="J387" s="9">
        <v>20</v>
      </c>
    </row>
    <row r="388" spans="1:10" x14ac:dyDescent="0.2">
      <c r="A388" s="8">
        <v>43519</v>
      </c>
      <c r="B388" s="12" t="s">
        <v>3</v>
      </c>
      <c r="C388" s="9">
        <v>5898</v>
      </c>
      <c r="D388" s="12" t="s">
        <v>395</v>
      </c>
      <c r="E388" s="12" t="s">
        <v>785</v>
      </c>
      <c r="F388" s="12" t="s">
        <v>15</v>
      </c>
      <c r="G388" s="12" t="s">
        <v>865</v>
      </c>
      <c r="H388" s="12"/>
      <c r="I388" s="9">
        <v>32</v>
      </c>
      <c r="J388" s="9">
        <v>37</v>
      </c>
    </row>
    <row r="389" spans="1:10" x14ac:dyDescent="0.2">
      <c r="A389" s="8">
        <v>43519</v>
      </c>
      <c r="B389" s="12" t="s">
        <v>3</v>
      </c>
      <c r="C389" s="9">
        <v>1363</v>
      </c>
      <c r="D389" s="12" t="s">
        <v>92</v>
      </c>
      <c r="E389" s="12" t="s">
        <v>18</v>
      </c>
      <c r="F389" s="12" t="s">
        <v>6</v>
      </c>
      <c r="G389" s="12" t="s">
        <v>227</v>
      </c>
      <c r="H389" s="12"/>
      <c r="I389" s="9">
        <v>25</v>
      </c>
      <c r="J389" s="9">
        <v>25</v>
      </c>
    </row>
    <row r="390" spans="1:10" x14ac:dyDescent="0.2">
      <c r="A390" s="8">
        <v>43519</v>
      </c>
      <c r="B390" s="12" t="s">
        <v>3</v>
      </c>
      <c r="C390" s="9">
        <v>4505</v>
      </c>
      <c r="D390" s="12" t="s">
        <v>93</v>
      </c>
      <c r="E390" s="12" t="s">
        <v>6</v>
      </c>
      <c r="F390" s="12" t="s">
        <v>6</v>
      </c>
      <c r="G390" s="12" t="s">
        <v>786</v>
      </c>
      <c r="H390" s="12"/>
      <c r="I390" s="9">
        <v>8</v>
      </c>
      <c r="J390" s="9" t="s">
        <v>591</v>
      </c>
    </row>
    <row r="391" spans="1:10" x14ac:dyDescent="0.2">
      <c r="A391" s="8">
        <v>43520</v>
      </c>
      <c r="B391" s="12" t="s">
        <v>3</v>
      </c>
      <c r="C391" s="9">
        <v>8392</v>
      </c>
      <c r="D391" s="12" t="s">
        <v>80</v>
      </c>
      <c r="E391" s="12" t="s">
        <v>8</v>
      </c>
      <c r="F391" s="12" t="s">
        <v>6</v>
      </c>
      <c r="G391" s="12" t="s">
        <v>96</v>
      </c>
      <c r="H391" s="12"/>
      <c r="I391" s="9">
        <v>29</v>
      </c>
      <c r="J391" s="9">
        <v>35</v>
      </c>
    </row>
    <row r="392" spans="1:10" x14ac:dyDescent="0.2">
      <c r="A392" s="8">
        <v>43520</v>
      </c>
      <c r="B392" s="12" t="s">
        <v>6</v>
      </c>
      <c r="C392" s="9">
        <v>57180</v>
      </c>
      <c r="D392" s="12" t="s">
        <v>215</v>
      </c>
      <c r="E392" s="12" t="s">
        <v>188</v>
      </c>
      <c r="F392" s="12" t="s">
        <v>6</v>
      </c>
      <c r="G392" s="12" t="s">
        <v>23</v>
      </c>
      <c r="H392" s="12"/>
      <c r="I392" s="9">
        <v>31</v>
      </c>
      <c r="J392" s="9">
        <v>39</v>
      </c>
    </row>
    <row r="393" spans="1:10" x14ac:dyDescent="0.2">
      <c r="A393" s="8">
        <v>43520</v>
      </c>
      <c r="B393" s="12" t="s">
        <v>6</v>
      </c>
      <c r="C393" s="9">
        <v>57700</v>
      </c>
      <c r="D393" s="12" t="s">
        <v>178</v>
      </c>
      <c r="E393" s="12" t="s">
        <v>6</v>
      </c>
      <c r="F393" s="12" t="s">
        <v>6</v>
      </c>
      <c r="G393" s="12" t="s">
        <v>23</v>
      </c>
      <c r="H393" s="12"/>
      <c r="I393" s="9">
        <v>28</v>
      </c>
      <c r="J393" s="9">
        <v>40</v>
      </c>
    </row>
    <row r="394" spans="1:10" x14ac:dyDescent="0.2">
      <c r="A394" s="8">
        <v>43520</v>
      </c>
      <c r="B394" s="12" t="s">
        <v>6</v>
      </c>
      <c r="C394" s="9">
        <v>57700</v>
      </c>
      <c r="D394" s="12" t="s">
        <v>178</v>
      </c>
      <c r="E394" s="12" t="s">
        <v>6</v>
      </c>
      <c r="F394" s="12" t="s">
        <v>6</v>
      </c>
      <c r="G394" s="12" t="s">
        <v>787</v>
      </c>
      <c r="H394" s="12"/>
      <c r="I394" s="9">
        <v>28</v>
      </c>
      <c r="J394" s="9">
        <v>40</v>
      </c>
    </row>
    <row r="395" spans="1:10" x14ac:dyDescent="0.2">
      <c r="A395" s="8">
        <v>43520</v>
      </c>
      <c r="B395" s="12" t="s">
        <v>3</v>
      </c>
      <c r="C395" s="9">
        <v>8083</v>
      </c>
      <c r="D395" s="12" t="s">
        <v>41</v>
      </c>
      <c r="E395" s="12" t="s">
        <v>15</v>
      </c>
      <c r="F395" s="12" t="s">
        <v>15</v>
      </c>
      <c r="G395" s="12" t="s">
        <v>23</v>
      </c>
      <c r="H395" s="12"/>
      <c r="I395" s="9">
        <v>21</v>
      </c>
      <c r="J395" s="9">
        <v>27</v>
      </c>
    </row>
    <row r="396" spans="1:10" x14ac:dyDescent="0.2">
      <c r="A396" s="8">
        <v>43520</v>
      </c>
      <c r="B396" s="12" t="s">
        <v>3</v>
      </c>
      <c r="C396" s="9">
        <v>1250</v>
      </c>
      <c r="D396" s="12" t="s">
        <v>92</v>
      </c>
      <c r="E396" s="12" t="s">
        <v>15</v>
      </c>
      <c r="F396" s="12" t="s">
        <v>15</v>
      </c>
      <c r="G396" s="12" t="s">
        <v>23</v>
      </c>
      <c r="H396" s="12"/>
      <c r="I396" s="9">
        <v>25</v>
      </c>
      <c r="J396" s="9">
        <v>27</v>
      </c>
    </row>
    <row r="397" spans="1:10" x14ac:dyDescent="0.2">
      <c r="A397" s="8">
        <v>43520</v>
      </c>
      <c r="B397" s="12" t="s">
        <v>3</v>
      </c>
      <c r="C397" s="9">
        <v>2220</v>
      </c>
      <c r="D397" s="12" t="s">
        <v>92</v>
      </c>
      <c r="E397" s="12" t="s">
        <v>15</v>
      </c>
      <c r="F397" s="12" t="s">
        <v>15</v>
      </c>
      <c r="G397" s="12" t="s">
        <v>865</v>
      </c>
      <c r="H397" s="12"/>
      <c r="I397" s="9">
        <v>20</v>
      </c>
      <c r="J397" s="9">
        <v>31</v>
      </c>
    </row>
    <row r="398" spans="1:10" x14ac:dyDescent="0.2">
      <c r="A398" s="8">
        <v>43520</v>
      </c>
      <c r="B398" s="12" t="s">
        <v>3</v>
      </c>
      <c r="C398" s="9">
        <v>1267</v>
      </c>
      <c r="D398" s="12" t="s">
        <v>92</v>
      </c>
      <c r="E398" s="12" t="s">
        <v>6</v>
      </c>
      <c r="F398" s="12" t="s">
        <v>6</v>
      </c>
      <c r="G398" s="12" t="s">
        <v>867</v>
      </c>
      <c r="H398" s="12"/>
      <c r="I398" s="9">
        <v>24</v>
      </c>
      <c r="J398" s="9">
        <v>32</v>
      </c>
    </row>
    <row r="399" spans="1:10" x14ac:dyDescent="0.2">
      <c r="A399" s="8">
        <v>43520</v>
      </c>
      <c r="B399" s="12" t="s">
        <v>6</v>
      </c>
      <c r="C399" s="9">
        <v>57360</v>
      </c>
      <c r="D399" s="12" t="s">
        <v>646</v>
      </c>
      <c r="E399" s="12" t="s">
        <v>6</v>
      </c>
      <c r="F399" s="12" t="s">
        <v>6</v>
      </c>
      <c r="G399" s="12" t="s">
        <v>865</v>
      </c>
      <c r="H399" s="12"/>
      <c r="I399" s="9">
        <v>38</v>
      </c>
      <c r="J399" s="9">
        <v>47</v>
      </c>
    </row>
    <row r="400" spans="1:10" x14ac:dyDescent="0.2">
      <c r="A400" s="8">
        <v>43520</v>
      </c>
      <c r="B400" s="12" t="s">
        <v>6</v>
      </c>
      <c r="C400" s="9">
        <v>77450</v>
      </c>
      <c r="D400" s="12" t="s">
        <v>788</v>
      </c>
      <c r="E400" s="12" t="s">
        <v>6</v>
      </c>
      <c r="F400" s="12" t="s">
        <v>6</v>
      </c>
      <c r="G400" s="12" t="s">
        <v>867</v>
      </c>
      <c r="H400" s="12"/>
      <c r="I400" s="9"/>
      <c r="J400" s="9"/>
    </row>
    <row r="401" spans="1:10" x14ac:dyDescent="0.2">
      <c r="A401" s="8">
        <v>43520</v>
      </c>
      <c r="B401" s="12" t="s">
        <v>6</v>
      </c>
      <c r="C401" s="9">
        <v>54750</v>
      </c>
      <c r="D401" s="12" t="s">
        <v>255</v>
      </c>
      <c r="E401" s="12" t="s">
        <v>6</v>
      </c>
      <c r="F401" s="12" t="s">
        <v>6</v>
      </c>
      <c r="G401" s="12" t="s">
        <v>23</v>
      </c>
      <c r="H401" s="12"/>
      <c r="I401" s="9">
        <v>28</v>
      </c>
      <c r="J401" s="9">
        <v>29</v>
      </c>
    </row>
    <row r="402" spans="1:10" x14ac:dyDescent="0.2">
      <c r="A402" s="8">
        <v>43520</v>
      </c>
      <c r="B402" s="12" t="s">
        <v>14</v>
      </c>
      <c r="C402" s="9">
        <v>6720</v>
      </c>
      <c r="D402" s="12" t="s">
        <v>212</v>
      </c>
      <c r="E402" s="12" t="s">
        <v>6</v>
      </c>
      <c r="F402" s="12" t="s">
        <v>6</v>
      </c>
      <c r="G402" s="12" t="s">
        <v>278</v>
      </c>
      <c r="H402" s="12"/>
      <c r="I402" s="9">
        <v>34</v>
      </c>
      <c r="J402" s="9">
        <v>40</v>
      </c>
    </row>
    <row r="403" spans="1:10" x14ac:dyDescent="0.2">
      <c r="A403" s="8">
        <v>43520</v>
      </c>
      <c r="B403" s="12" t="s">
        <v>3</v>
      </c>
      <c r="C403" s="9">
        <v>6691</v>
      </c>
      <c r="D403" s="12" t="s">
        <v>311</v>
      </c>
      <c r="E403" s="12" t="s">
        <v>3</v>
      </c>
      <c r="F403" s="12" t="s">
        <v>789</v>
      </c>
      <c r="G403" s="12" t="s">
        <v>902</v>
      </c>
      <c r="H403" s="12"/>
      <c r="I403" s="9">
        <v>40</v>
      </c>
      <c r="J403" s="9">
        <v>65</v>
      </c>
    </row>
    <row r="404" spans="1:10" x14ac:dyDescent="0.2">
      <c r="A404" s="8">
        <v>43520</v>
      </c>
      <c r="B404" s="12" t="s">
        <v>3</v>
      </c>
      <c r="C404" s="9">
        <v>6926</v>
      </c>
      <c r="D404" s="12" t="s">
        <v>281</v>
      </c>
      <c r="E404" s="12" t="s">
        <v>3</v>
      </c>
      <c r="F404" s="12" t="s">
        <v>4</v>
      </c>
      <c r="G404" s="12" t="s">
        <v>37</v>
      </c>
      <c r="H404" s="12"/>
      <c r="I404" s="9">
        <v>30</v>
      </c>
      <c r="J404" s="9">
        <v>48</v>
      </c>
    </row>
    <row r="405" spans="1:10" x14ac:dyDescent="0.2">
      <c r="A405" s="8">
        <v>43520</v>
      </c>
      <c r="B405" s="12" t="s">
        <v>6</v>
      </c>
      <c r="C405" s="9">
        <v>57290</v>
      </c>
      <c r="D405" s="12" t="s">
        <v>138</v>
      </c>
      <c r="E405" s="12" t="s">
        <v>6</v>
      </c>
      <c r="F405" s="12" t="s">
        <v>6</v>
      </c>
      <c r="G405" s="12" t="s">
        <v>23</v>
      </c>
      <c r="H405" s="12"/>
      <c r="I405" s="9">
        <v>32</v>
      </c>
      <c r="J405" s="9">
        <v>39</v>
      </c>
    </row>
    <row r="406" spans="1:10" x14ac:dyDescent="0.2">
      <c r="A406" s="8">
        <v>43520</v>
      </c>
      <c r="B406" s="12" t="s">
        <v>3</v>
      </c>
      <c r="C406" s="9">
        <v>5850</v>
      </c>
      <c r="D406" s="12" t="s">
        <v>43</v>
      </c>
      <c r="E406" s="12" t="s">
        <v>30</v>
      </c>
      <c r="F406" s="12" t="s">
        <v>6</v>
      </c>
      <c r="G406" s="12" t="s">
        <v>152</v>
      </c>
      <c r="H406" s="12"/>
      <c r="I406" s="9">
        <v>21</v>
      </c>
      <c r="J406" s="9">
        <v>26</v>
      </c>
    </row>
    <row r="407" spans="1:10" x14ac:dyDescent="0.2">
      <c r="A407" s="8">
        <v>43520</v>
      </c>
      <c r="B407" s="12" t="s">
        <v>3</v>
      </c>
      <c r="C407" s="9">
        <v>5861</v>
      </c>
      <c r="D407" s="12" t="s">
        <v>78</v>
      </c>
      <c r="E407" s="12" t="s">
        <v>12</v>
      </c>
      <c r="F407" s="12" t="s">
        <v>6</v>
      </c>
      <c r="G407" s="12" t="s">
        <v>23</v>
      </c>
      <c r="H407" s="12"/>
      <c r="I407" s="9">
        <v>21</v>
      </c>
      <c r="J407" s="9">
        <v>28</v>
      </c>
    </row>
    <row r="408" spans="1:10" x14ac:dyDescent="0.2">
      <c r="A408" s="8">
        <v>43520</v>
      </c>
      <c r="B408" s="12" t="s">
        <v>3</v>
      </c>
      <c r="C408" s="9">
        <v>8011</v>
      </c>
      <c r="D408" s="12" t="s">
        <v>42</v>
      </c>
      <c r="E408" s="12" t="s">
        <v>6</v>
      </c>
      <c r="F408" s="12" t="s">
        <v>6</v>
      </c>
      <c r="G408" s="12" t="s">
        <v>37</v>
      </c>
      <c r="H408" s="12"/>
      <c r="I408" s="9">
        <v>21</v>
      </c>
      <c r="J408" s="9">
        <v>27</v>
      </c>
    </row>
    <row r="409" spans="1:10" x14ac:dyDescent="0.2">
      <c r="A409" s="8">
        <v>43520</v>
      </c>
      <c r="B409" s="12" t="s">
        <v>6</v>
      </c>
      <c r="C409" s="9">
        <v>54260</v>
      </c>
      <c r="D409" s="12" t="s">
        <v>790</v>
      </c>
      <c r="E409" s="12" t="s">
        <v>6</v>
      </c>
      <c r="F409" s="12" t="s">
        <v>6</v>
      </c>
      <c r="G409" s="12" t="s">
        <v>865</v>
      </c>
      <c r="H409" s="12"/>
      <c r="I409" s="9">
        <v>32</v>
      </c>
      <c r="J409" s="9">
        <v>35</v>
      </c>
    </row>
    <row r="410" spans="1:10" x14ac:dyDescent="0.2">
      <c r="A410" s="8">
        <v>43520</v>
      </c>
      <c r="B410" s="12" t="s">
        <v>6</v>
      </c>
      <c r="C410" s="9">
        <v>50660</v>
      </c>
      <c r="D410" s="12" t="s">
        <v>791</v>
      </c>
      <c r="E410" s="12" t="s">
        <v>6</v>
      </c>
      <c r="F410" s="12" t="s">
        <v>6</v>
      </c>
      <c r="G410" s="12" t="s">
        <v>249</v>
      </c>
      <c r="H410" s="12"/>
      <c r="I410" s="9"/>
      <c r="J410" s="9"/>
    </row>
    <row r="411" spans="1:10" x14ac:dyDescent="0.2">
      <c r="A411" s="8">
        <v>43520</v>
      </c>
      <c r="B411" s="12" t="s">
        <v>6</v>
      </c>
      <c r="C411" s="9">
        <v>57290</v>
      </c>
      <c r="D411" s="12" t="s">
        <v>792</v>
      </c>
      <c r="E411" s="12" t="s">
        <v>10</v>
      </c>
      <c r="F411" s="12" t="s">
        <v>6</v>
      </c>
      <c r="G411" s="12" t="s">
        <v>172</v>
      </c>
      <c r="H411" s="12"/>
      <c r="I411" s="9">
        <v>32</v>
      </c>
      <c r="J411" s="9">
        <v>43</v>
      </c>
    </row>
    <row r="412" spans="1:10" x14ac:dyDescent="0.2">
      <c r="A412" s="8">
        <v>43520</v>
      </c>
      <c r="B412" s="12" t="s">
        <v>6</v>
      </c>
      <c r="C412" s="9">
        <v>57000</v>
      </c>
      <c r="D412" s="12" t="s">
        <v>210</v>
      </c>
      <c r="E412" s="12" t="s">
        <v>6</v>
      </c>
      <c r="F412" s="12" t="s">
        <v>6</v>
      </c>
      <c r="G412" s="12" t="s">
        <v>23</v>
      </c>
      <c r="H412" s="12"/>
      <c r="I412" s="9">
        <v>82</v>
      </c>
      <c r="J412" s="9">
        <v>122</v>
      </c>
    </row>
    <row r="413" spans="1:10" x14ac:dyDescent="0.2">
      <c r="A413" s="8">
        <v>43520</v>
      </c>
      <c r="B413" s="12" t="s">
        <v>6</v>
      </c>
      <c r="C413" s="9">
        <v>57535</v>
      </c>
      <c r="D413" s="12" t="s">
        <v>793</v>
      </c>
      <c r="E413" s="12" t="s">
        <v>6</v>
      </c>
      <c r="F413" s="12" t="s">
        <v>6</v>
      </c>
      <c r="G413" s="12" t="s">
        <v>794</v>
      </c>
      <c r="H413" s="12"/>
      <c r="I413" s="9">
        <v>43</v>
      </c>
      <c r="J413" s="9">
        <v>52</v>
      </c>
    </row>
    <row r="414" spans="1:10" x14ac:dyDescent="0.2">
      <c r="A414" s="8">
        <v>43521</v>
      </c>
      <c r="B414" s="12" t="s">
        <v>183</v>
      </c>
      <c r="C414" s="9">
        <v>92270</v>
      </c>
      <c r="D414" s="12" t="s">
        <v>795</v>
      </c>
      <c r="E414" s="12" t="s">
        <v>5</v>
      </c>
      <c r="F414" s="12" t="s">
        <v>15</v>
      </c>
      <c r="G414" s="12" t="s">
        <v>151</v>
      </c>
      <c r="H414" s="12"/>
      <c r="I414" s="9"/>
      <c r="J414" s="9"/>
    </row>
    <row r="415" spans="1:10" x14ac:dyDescent="0.2">
      <c r="A415" s="8">
        <v>43522</v>
      </c>
      <c r="B415" s="12" t="s">
        <v>3</v>
      </c>
      <c r="C415" s="9">
        <v>7591</v>
      </c>
      <c r="D415" s="12" t="s">
        <v>162</v>
      </c>
      <c r="E415" s="12" t="s">
        <v>4</v>
      </c>
      <c r="F415" s="12" t="s">
        <v>5</v>
      </c>
      <c r="G415" s="12" t="s">
        <v>172</v>
      </c>
      <c r="H415" s="12"/>
      <c r="I415" s="9">
        <v>39</v>
      </c>
      <c r="J415" s="9">
        <v>50</v>
      </c>
    </row>
    <row r="416" spans="1:10" x14ac:dyDescent="0.2">
      <c r="A416" s="8">
        <v>43522</v>
      </c>
      <c r="B416" s="12" t="s">
        <v>3</v>
      </c>
      <c r="C416" s="9">
        <v>2670</v>
      </c>
      <c r="D416" s="12" t="s">
        <v>92</v>
      </c>
      <c r="E416" s="12" t="s">
        <v>8</v>
      </c>
      <c r="F416" s="12" t="s">
        <v>27</v>
      </c>
      <c r="G416" s="12" t="s">
        <v>163</v>
      </c>
      <c r="H416" s="12"/>
      <c r="I416" s="9">
        <v>24</v>
      </c>
      <c r="J416" s="9">
        <v>25</v>
      </c>
    </row>
    <row r="417" spans="1:10" x14ac:dyDescent="0.2">
      <c r="A417" s="8">
        <v>43522</v>
      </c>
      <c r="B417" s="12" t="s">
        <v>6</v>
      </c>
      <c r="C417" s="9">
        <v>57120</v>
      </c>
      <c r="D417" s="12" t="s">
        <v>344</v>
      </c>
      <c r="E417" s="12" t="s">
        <v>6</v>
      </c>
      <c r="F417" s="12" t="s">
        <v>15</v>
      </c>
      <c r="G417" s="12" t="s">
        <v>163</v>
      </c>
      <c r="H417" s="12"/>
      <c r="I417" s="9">
        <v>44</v>
      </c>
      <c r="J417" s="9">
        <v>45</v>
      </c>
    </row>
    <row r="418" spans="1:10" x14ac:dyDescent="0.2">
      <c r="A418" s="8">
        <v>43523</v>
      </c>
      <c r="B418" s="12" t="s">
        <v>3</v>
      </c>
      <c r="C418" s="9">
        <v>4505</v>
      </c>
      <c r="D418" s="12" t="s">
        <v>93</v>
      </c>
      <c r="E418" s="12" t="s">
        <v>6</v>
      </c>
      <c r="F418" s="12" t="s">
        <v>6</v>
      </c>
      <c r="G418" s="12" t="s">
        <v>796</v>
      </c>
      <c r="H418" s="12"/>
      <c r="I418" s="9">
        <v>5</v>
      </c>
      <c r="J418" s="9" t="s">
        <v>797</v>
      </c>
    </row>
    <row r="419" spans="1:10" x14ac:dyDescent="0.2">
      <c r="A419" s="8">
        <v>43523</v>
      </c>
      <c r="B419" s="12" t="s">
        <v>3</v>
      </c>
      <c r="C419" s="9">
        <v>7238</v>
      </c>
      <c r="D419" s="12" t="s">
        <v>120</v>
      </c>
      <c r="E419" s="12" t="s">
        <v>3</v>
      </c>
      <c r="F419" s="12" t="s">
        <v>4</v>
      </c>
      <c r="G419" s="12" t="s">
        <v>902</v>
      </c>
      <c r="H419" s="12"/>
      <c r="I419" s="9">
        <v>39</v>
      </c>
      <c r="J419" s="9">
        <v>35</v>
      </c>
    </row>
    <row r="420" spans="1:10" x14ac:dyDescent="0.2">
      <c r="A420" s="8">
        <v>43524</v>
      </c>
      <c r="B420" s="12" t="s">
        <v>3</v>
      </c>
      <c r="C420" s="9">
        <v>5433</v>
      </c>
      <c r="D420" s="12" t="s">
        <v>281</v>
      </c>
      <c r="E420" s="12" t="s">
        <v>3</v>
      </c>
      <c r="F420" s="12" t="s">
        <v>798</v>
      </c>
      <c r="G420" s="12" t="s">
        <v>37</v>
      </c>
      <c r="H420" s="12"/>
      <c r="I420" s="9">
        <v>38</v>
      </c>
      <c r="J420" s="9">
        <v>52</v>
      </c>
    </row>
    <row r="421" spans="1:10" x14ac:dyDescent="0.2">
      <c r="A421" s="9"/>
      <c r="B421" s="12"/>
      <c r="C421" s="9"/>
      <c r="D421" s="12"/>
      <c r="E421" s="12"/>
      <c r="F421" s="12"/>
      <c r="G421" s="12"/>
      <c r="H421" s="12"/>
      <c r="I421" s="9"/>
      <c r="J421" s="9"/>
    </row>
    <row r="422" spans="1:10" x14ac:dyDescent="0.2">
      <c r="A422" s="9"/>
      <c r="B422" s="12"/>
      <c r="C422" s="9"/>
      <c r="D422" s="12"/>
      <c r="E422" s="12"/>
      <c r="F422" s="12"/>
      <c r="G422" s="12"/>
      <c r="H422" s="12"/>
      <c r="I422" s="9"/>
      <c r="J422" s="9"/>
    </row>
    <row r="423" spans="1:10" x14ac:dyDescent="0.2">
      <c r="A423" s="9"/>
      <c r="B423" s="12"/>
      <c r="C423" s="9"/>
      <c r="D423" s="12"/>
      <c r="E423" s="12"/>
      <c r="F423" s="12"/>
      <c r="G423" s="12"/>
      <c r="H423" s="12"/>
      <c r="I423" s="9"/>
      <c r="J423" s="9"/>
    </row>
    <row r="424" spans="1:10" x14ac:dyDescent="0.2">
      <c r="A424" s="9"/>
      <c r="B424" s="12"/>
      <c r="C424" s="9"/>
      <c r="D424" s="12"/>
      <c r="E424" s="12"/>
      <c r="F424" s="12"/>
      <c r="G424" s="12"/>
      <c r="H424" s="12"/>
      <c r="I424" s="9"/>
      <c r="J424" s="9"/>
    </row>
    <row r="425" spans="1:10" x14ac:dyDescent="0.2">
      <c r="A425" s="9"/>
      <c r="B425" s="12"/>
      <c r="C425" s="9"/>
      <c r="D425" s="12"/>
      <c r="E425" s="12"/>
      <c r="F425" s="12"/>
      <c r="G425" s="12"/>
      <c r="H425" s="12"/>
      <c r="I425" s="9"/>
      <c r="J425" s="9"/>
    </row>
    <row r="426" spans="1:10" x14ac:dyDescent="0.2">
      <c r="A426" s="9"/>
      <c r="B426" s="12"/>
      <c r="C426" s="9"/>
      <c r="D426" s="12"/>
      <c r="E426" s="12"/>
      <c r="F426" s="12"/>
      <c r="G426" s="12"/>
      <c r="H426" s="12"/>
      <c r="I426" s="9"/>
      <c r="J426" s="9"/>
    </row>
    <row r="427" spans="1:10" x14ac:dyDescent="0.2">
      <c r="A427" s="9"/>
      <c r="B427" s="12"/>
      <c r="C427" s="9"/>
      <c r="D427" s="12"/>
      <c r="E427" s="12"/>
      <c r="F427" s="12"/>
      <c r="G427" s="12"/>
      <c r="H427" s="12"/>
      <c r="I427" s="9"/>
      <c r="J427" s="9"/>
    </row>
    <row r="428" spans="1:10" x14ac:dyDescent="0.2">
      <c r="A428" s="9"/>
      <c r="B428" s="12"/>
      <c r="C428" s="9"/>
      <c r="D428" s="12"/>
      <c r="E428" s="12"/>
      <c r="F428" s="12"/>
      <c r="G428" s="12"/>
      <c r="H428" s="12"/>
      <c r="I428" s="9"/>
      <c r="J428" s="9"/>
    </row>
    <row r="429" spans="1:10" x14ac:dyDescent="0.2">
      <c r="A429" s="9"/>
      <c r="B429" s="12"/>
      <c r="C429" s="9"/>
      <c r="D429" s="12"/>
      <c r="E429" s="12"/>
      <c r="F429" s="12"/>
      <c r="G429" s="12"/>
      <c r="H429" s="12"/>
      <c r="I429" s="9"/>
      <c r="J429" s="9"/>
    </row>
    <row r="430" spans="1:10" x14ac:dyDescent="0.2">
      <c r="A430" s="9"/>
      <c r="B430" s="12"/>
      <c r="C430" s="9"/>
      <c r="D430" s="12"/>
      <c r="E430" s="12"/>
      <c r="F430" s="12"/>
      <c r="G430" s="12"/>
      <c r="H430" s="12"/>
      <c r="I430" s="9"/>
      <c r="J430" s="9"/>
    </row>
    <row r="431" spans="1:10" x14ac:dyDescent="0.2">
      <c r="A431" s="9"/>
      <c r="B431" s="12"/>
      <c r="C431" s="9"/>
      <c r="D431" s="12"/>
      <c r="E431" s="12"/>
      <c r="F431" s="12"/>
      <c r="G431" s="12"/>
      <c r="H431" s="12"/>
      <c r="I431" s="9"/>
      <c r="J431" s="9"/>
    </row>
    <row r="432" spans="1:10" x14ac:dyDescent="0.2">
      <c r="A432" s="9"/>
      <c r="B432" s="12"/>
      <c r="C432" s="9"/>
      <c r="D432" s="12"/>
      <c r="E432" s="12"/>
      <c r="F432" s="12"/>
      <c r="G432" s="12"/>
      <c r="H432" s="12"/>
      <c r="I432" s="9"/>
      <c r="J432" s="9"/>
    </row>
    <row r="433" spans="1:10" x14ac:dyDescent="0.2">
      <c r="A433" s="9"/>
      <c r="B433" s="12"/>
      <c r="C433" s="9"/>
      <c r="D433" s="12"/>
      <c r="E433" s="12"/>
      <c r="F433" s="12"/>
      <c r="G433" s="12"/>
      <c r="H433" s="12"/>
      <c r="I433" s="9"/>
      <c r="J433" s="9"/>
    </row>
    <row r="434" spans="1:10" x14ac:dyDescent="0.2">
      <c r="A434" s="9"/>
      <c r="B434" s="12"/>
      <c r="C434" s="9"/>
      <c r="D434" s="12"/>
      <c r="E434" s="12"/>
      <c r="F434" s="12"/>
      <c r="G434" s="12"/>
      <c r="H434" s="12"/>
      <c r="I434" s="9"/>
      <c r="J434" s="9"/>
    </row>
    <row r="435" spans="1:10" x14ac:dyDescent="0.2">
      <c r="A435" s="9"/>
      <c r="B435" s="12"/>
      <c r="C435" s="9"/>
      <c r="D435" s="12"/>
      <c r="E435" s="12"/>
      <c r="F435" s="12"/>
      <c r="G435" s="12"/>
      <c r="H435" s="12"/>
      <c r="I435" s="9"/>
      <c r="J435" s="9"/>
    </row>
    <row r="436" spans="1:10" x14ac:dyDescent="0.2">
      <c r="A436" s="9"/>
      <c r="B436" s="12"/>
      <c r="C436" s="9"/>
      <c r="D436" s="12"/>
      <c r="E436" s="12"/>
      <c r="F436" s="12"/>
      <c r="G436" s="12"/>
      <c r="H436" s="12"/>
      <c r="I436" s="9"/>
      <c r="J436" s="9"/>
    </row>
    <row r="437" spans="1:10" x14ac:dyDescent="0.2">
      <c r="A437" s="9"/>
      <c r="B437" s="12"/>
      <c r="C437" s="9"/>
      <c r="D437" s="12"/>
      <c r="E437" s="12"/>
      <c r="F437" s="12"/>
      <c r="G437" s="12"/>
      <c r="H437" s="12"/>
      <c r="I437" s="9"/>
      <c r="J437" s="9"/>
    </row>
    <row r="438" spans="1:10" x14ac:dyDescent="0.2">
      <c r="A438" s="9"/>
      <c r="B438" s="12"/>
      <c r="C438" s="9"/>
      <c r="D438" s="12"/>
      <c r="E438" s="12"/>
      <c r="F438" s="12"/>
      <c r="G438" s="12"/>
      <c r="H438" s="12"/>
      <c r="I438" s="9"/>
      <c r="J438" s="9"/>
    </row>
    <row r="439" spans="1:10" x14ac:dyDescent="0.2">
      <c r="A439" s="9"/>
      <c r="B439" s="12"/>
      <c r="C439" s="9"/>
      <c r="D439" s="12"/>
      <c r="E439" s="12"/>
      <c r="F439" s="12"/>
      <c r="G439" s="12"/>
      <c r="H439" s="12"/>
      <c r="I439" s="9"/>
      <c r="J439" s="9"/>
    </row>
    <row r="440" spans="1:10" x14ac:dyDescent="0.2">
      <c r="A440" s="9"/>
      <c r="B440" s="12"/>
      <c r="C440" s="9"/>
      <c r="D440" s="12"/>
      <c r="E440" s="12"/>
      <c r="F440" s="12"/>
      <c r="G440" s="12"/>
      <c r="H440" s="12"/>
      <c r="I440" s="9"/>
      <c r="J440" s="9"/>
    </row>
    <row r="441" spans="1:10" x14ac:dyDescent="0.2">
      <c r="A441" s="9"/>
      <c r="B441" s="12"/>
      <c r="C441" s="9"/>
      <c r="D441" s="12"/>
      <c r="E441" s="12"/>
      <c r="F441" s="12"/>
      <c r="G441" s="12"/>
      <c r="H441" s="12"/>
      <c r="I441" s="9"/>
      <c r="J441" s="9"/>
    </row>
    <row r="442" spans="1:10" x14ac:dyDescent="0.2">
      <c r="A442" s="9"/>
      <c r="B442" s="12"/>
      <c r="C442" s="9"/>
      <c r="D442" s="12"/>
      <c r="E442" s="12"/>
      <c r="F442" s="12"/>
      <c r="G442" s="12"/>
      <c r="H442" s="12"/>
      <c r="I442" s="9"/>
      <c r="J442" s="9"/>
    </row>
    <row r="443" spans="1:10" x14ac:dyDescent="0.2">
      <c r="A443" s="9"/>
      <c r="B443" s="12"/>
      <c r="C443" s="9"/>
      <c r="D443" s="12"/>
      <c r="E443" s="12"/>
      <c r="F443" s="12"/>
      <c r="G443" s="12"/>
      <c r="H443" s="12"/>
      <c r="I443" s="9"/>
      <c r="J443" s="9"/>
    </row>
    <row r="444" spans="1:10" x14ac:dyDescent="0.2">
      <c r="A444" s="9"/>
      <c r="B444" s="12"/>
      <c r="C444" s="9"/>
      <c r="D444" s="12"/>
      <c r="E444" s="12"/>
      <c r="F444" s="12"/>
      <c r="G444" s="12"/>
      <c r="H444" s="12"/>
      <c r="I444" s="9"/>
      <c r="J444" s="9"/>
    </row>
    <row r="445" spans="1:10" x14ac:dyDescent="0.2">
      <c r="A445" s="9"/>
      <c r="B445" s="12"/>
      <c r="C445" s="9"/>
      <c r="D445" s="12"/>
      <c r="E445" s="12"/>
      <c r="F445" s="12"/>
      <c r="G445" s="12"/>
      <c r="H445" s="12"/>
      <c r="I445" s="9"/>
      <c r="J445" s="9"/>
    </row>
    <row r="446" spans="1:10" x14ac:dyDescent="0.2">
      <c r="A446" s="9"/>
      <c r="B446" s="12"/>
      <c r="C446" s="9"/>
      <c r="D446" s="12"/>
      <c r="E446" s="12"/>
      <c r="F446" s="12"/>
      <c r="G446" s="12"/>
      <c r="H446" s="12"/>
      <c r="I446" s="9"/>
      <c r="J446" s="9"/>
    </row>
    <row r="447" spans="1:10" x14ac:dyDescent="0.2">
      <c r="A447" s="9"/>
      <c r="B447" s="12"/>
      <c r="C447" s="9"/>
      <c r="D447" s="12"/>
      <c r="E447" s="12"/>
      <c r="F447" s="12"/>
      <c r="G447" s="12"/>
      <c r="H447" s="12"/>
      <c r="I447" s="9"/>
      <c r="J447" s="9"/>
    </row>
    <row r="448" spans="1:10" x14ac:dyDescent="0.2">
      <c r="A448" s="9"/>
      <c r="B448" s="12"/>
      <c r="C448" s="9"/>
      <c r="D448" s="12"/>
      <c r="E448" s="12"/>
      <c r="F448" s="12"/>
      <c r="G448" s="12"/>
      <c r="H448" s="12"/>
      <c r="I448" s="9"/>
      <c r="J448" s="9"/>
    </row>
    <row r="449" spans="1:10" x14ac:dyDescent="0.2">
      <c r="A449" s="9"/>
      <c r="B449" s="12"/>
      <c r="C449" s="9"/>
      <c r="D449" s="12"/>
      <c r="E449" s="12"/>
      <c r="F449" s="12"/>
      <c r="G449" s="12"/>
      <c r="H449" s="12"/>
      <c r="I449" s="9"/>
      <c r="J449" s="9"/>
    </row>
    <row r="450" spans="1:10" x14ac:dyDescent="0.2">
      <c r="A450" s="9"/>
      <c r="B450" s="12"/>
      <c r="C450" s="9"/>
      <c r="D450" s="12"/>
      <c r="E450" s="12"/>
      <c r="F450" s="12"/>
      <c r="G450" s="12"/>
      <c r="H450" s="12"/>
      <c r="I450" s="9"/>
      <c r="J450" s="9"/>
    </row>
    <row r="451" spans="1:10" x14ac:dyDescent="0.2">
      <c r="A451" s="9"/>
      <c r="B451" s="12"/>
      <c r="C451" s="9"/>
      <c r="D451" s="12"/>
      <c r="E451" s="12"/>
      <c r="F451" s="12"/>
      <c r="G451" s="12"/>
      <c r="H451" s="12"/>
      <c r="I451" s="9"/>
      <c r="J451" s="9"/>
    </row>
    <row r="452" spans="1:10" x14ac:dyDescent="0.2">
      <c r="A452" s="9"/>
      <c r="B452" s="12"/>
      <c r="C452" s="9"/>
      <c r="D452" s="12"/>
      <c r="E452" s="12"/>
      <c r="F452" s="12"/>
      <c r="G452" s="12"/>
      <c r="H452" s="12"/>
      <c r="I452" s="9"/>
      <c r="J452" s="9"/>
    </row>
    <row r="453" spans="1:10" x14ac:dyDescent="0.2">
      <c r="A453" s="9"/>
      <c r="B453" s="12"/>
      <c r="C453" s="9"/>
      <c r="D453" s="12"/>
      <c r="E453" s="12"/>
      <c r="F453" s="12"/>
      <c r="G453" s="12"/>
      <c r="H453" s="12"/>
      <c r="I453" s="9"/>
      <c r="J453" s="9"/>
    </row>
    <row r="454" spans="1:10" x14ac:dyDescent="0.2">
      <c r="A454" s="9"/>
      <c r="B454" s="12"/>
      <c r="C454" s="9"/>
      <c r="D454" s="12"/>
      <c r="E454" s="12"/>
      <c r="F454" s="12"/>
      <c r="G454" s="12"/>
      <c r="H454" s="12"/>
      <c r="I454" s="9"/>
      <c r="J454" s="9"/>
    </row>
    <row r="455" spans="1:10" x14ac:dyDescent="0.2">
      <c r="A455" s="9"/>
      <c r="B455" s="12"/>
      <c r="C455" s="9"/>
      <c r="D455" s="12"/>
      <c r="E455" s="12"/>
      <c r="F455" s="12"/>
      <c r="G455" s="12"/>
      <c r="H455" s="12"/>
      <c r="I455" s="9"/>
      <c r="J455" s="9"/>
    </row>
    <row r="456" spans="1:10" x14ac:dyDescent="0.2">
      <c r="A456" s="9"/>
      <c r="B456" s="12"/>
      <c r="C456" s="9"/>
      <c r="D456" s="12"/>
      <c r="E456" s="12"/>
      <c r="F456" s="12"/>
      <c r="G456" s="12"/>
      <c r="H456" s="12"/>
      <c r="I456" s="9"/>
      <c r="J456" s="9"/>
    </row>
    <row r="457" spans="1:10" x14ac:dyDescent="0.2">
      <c r="A457" s="9"/>
      <c r="B457" s="12"/>
      <c r="C457" s="9"/>
      <c r="D457" s="12"/>
      <c r="E457" s="12"/>
      <c r="F457" s="12"/>
      <c r="G457" s="12"/>
      <c r="H457" s="12"/>
      <c r="I457" s="9"/>
      <c r="J457" s="9"/>
    </row>
    <row r="458" spans="1:10" x14ac:dyDescent="0.2">
      <c r="A458" s="9"/>
      <c r="B458" s="12"/>
      <c r="C458" s="9"/>
      <c r="D458" s="12"/>
      <c r="E458" s="12"/>
      <c r="F458" s="12"/>
      <c r="G458" s="12"/>
      <c r="H458" s="12"/>
      <c r="I458" s="9"/>
      <c r="J458" s="9"/>
    </row>
    <row r="459" spans="1:10" x14ac:dyDescent="0.2">
      <c r="A459" s="9"/>
      <c r="B459" s="12"/>
      <c r="C459" s="9"/>
      <c r="D459" s="12"/>
      <c r="E459" s="12"/>
      <c r="F459" s="12"/>
      <c r="G459" s="12"/>
      <c r="H459" s="12"/>
      <c r="I459" s="9"/>
      <c r="J459" s="9"/>
    </row>
    <row r="460" spans="1:10" x14ac:dyDescent="0.2">
      <c r="A460" s="9"/>
      <c r="B460" s="12"/>
      <c r="C460" s="9"/>
      <c r="D460" s="12"/>
      <c r="E460" s="12"/>
      <c r="F460" s="12"/>
      <c r="G460" s="12"/>
      <c r="H460" s="12"/>
      <c r="I460" s="9"/>
      <c r="J460" s="9"/>
    </row>
    <row r="461" spans="1:10" x14ac:dyDescent="0.2">
      <c r="A461" s="9"/>
      <c r="B461" s="12"/>
      <c r="C461" s="9"/>
      <c r="D461" s="12"/>
      <c r="E461" s="12"/>
      <c r="F461" s="12"/>
      <c r="G461" s="12"/>
      <c r="H461" s="12"/>
      <c r="I461" s="9"/>
      <c r="J461" s="9"/>
    </row>
    <row r="462" spans="1:10" x14ac:dyDescent="0.2">
      <c r="A462" s="9"/>
      <c r="B462" s="12"/>
      <c r="C462" s="9"/>
      <c r="D462" s="12"/>
      <c r="E462" s="12"/>
      <c r="F462" s="12"/>
      <c r="G462" s="12"/>
      <c r="H462" s="12"/>
      <c r="I462" s="9"/>
      <c r="J462" s="9"/>
    </row>
    <row r="463" spans="1:10" x14ac:dyDescent="0.2">
      <c r="A463" s="9"/>
      <c r="B463" s="12"/>
      <c r="C463" s="9"/>
      <c r="D463" s="12"/>
      <c r="E463" s="12"/>
      <c r="F463" s="12"/>
      <c r="G463" s="12"/>
      <c r="H463" s="12"/>
      <c r="I463" s="9"/>
      <c r="J463" s="9"/>
    </row>
    <row r="464" spans="1:10" x14ac:dyDescent="0.2">
      <c r="A464" s="9"/>
      <c r="B464" s="12"/>
      <c r="C464" s="9"/>
      <c r="D464" s="12"/>
      <c r="E464" s="12"/>
      <c r="F464" s="12"/>
      <c r="G464" s="12"/>
      <c r="H464" s="12"/>
      <c r="I464" s="9"/>
      <c r="J464" s="9"/>
    </row>
    <row r="465" spans="1:10" x14ac:dyDescent="0.2">
      <c r="A465" s="9"/>
      <c r="B465" s="12"/>
      <c r="C465" s="9"/>
      <c r="D465" s="12"/>
      <c r="E465" s="12"/>
      <c r="F465" s="12"/>
      <c r="G465" s="12"/>
      <c r="H465" s="12"/>
      <c r="I465" s="9"/>
      <c r="J465" s="9"/>
    </row>
    <row r="466" spans="1:10" x14ac:dyDescent="0.2">
      <c r="A466" s="9"/>
      <c r="B466" s="12"/>
      <c r="C466" s="9"/>
      <c r="D466" s="12"/>
      <c r="E466" s="12"/>
      <c r="F466" s="12"/>
      <c r="G466" s="12"/>
      <c r="H466" s="12"/>
      <c r="I466" s="9"/>
      <c r="J466" s="9"/>
    </row>
    <row r="467" spans="1:10" x14ac:dyDescent="0.2">
      <c r="A467" s="9"/>
      <c r="B467" s="12"/>
      <c r="C467" s="9"/>
      <c r="D467" s="12"/>
      <c r="E467" s="12"/>
      <c r="F467" s="12"/>
      <c r="G467" s="12"/>
      <c r="H467" s="12"/>
      <c r="I467" s="9"/>
      <c r="J467" s="9"/>
    </row>
    <row r="468" spans="1:10" x14ac:dyDescent="0.2">
      <c r="A468" s="9"/>
      <c r="B468" s="12"/>
      <c r="C468" s="9"/>
      <c r="D468" s="12"/>
      <c r="E468" s="12"/>
      <c r="F468" s="12"/>
      <c r="G468" s="12"/>
      <c r="H468" s="12"/>
      <c r="I468" s="9"/>
      <c r="J468" s="9"/>
    </row>
    <row r="469" spans="1:10" x14ac:dyDescent="0.2">
      <c r="A469" s="9"/>
      <c r="B469" s="12"/>
      <c r="C469" s="9"/>
      <c r="D469" s="12"/>
      <c r="E469" s="12"/>
      <c r="F469" s="12"/>
      <c r="G469" s="12"/>
      <c r="H469" s="12"/>
      <c r="I469" s="9"/>
      <c r="J469" s="9"/>
    </row>
    <row r="470" spans="1:10" x14ac:dyDescent="0.2">
      <c r="A470" s="9"/>
      <c r="B470" s="12"/>
      <c r="C470" s="9"/>
      <c r="D470" s="12"/>
      <c r="E470" s="12"/>
      <c r="F470" s="12"/>
      <c r="G470" s="12"/>
      <c r="H470" s="12"/>
      <c r="I470" s="9"/>
      <c r="J470" s="9"/>
    </row>
    <row r="471" spans="1:10" x14ac:dyDescent="0.2">
      <c r="A471" s="9"/>
      <c r="B471" s="12"/>
      <c r="C471" s="9"/>
      <c r="D471" s="12"/>
      <c r="E471" s="12"/>
      <c r="F471" s="12"/>
      <c r="G471" s="12"/>
      <c r="H471" s="12"/>
      <c r="I471" s="9"/>
      <c r="J471" s="9"/>
    </row>
    <row r="472" spans="1:10" x14ac:dyDescent="0.2">
      <c r="A472" s="9"/>
      <c r="B472" s="12"/>
      <c r="C472" s="9"/>
      <c r="D472" s="12"/>
      <c r="E472" s="12"/>
      <c r="F472" s="12"/>
      <c r="G472" s="12"/>
      <c r="H472" s="12"/>
      <c r="I472" s="9"/>
      <c r="J472" s="9"/>
    </row>
    <row r="473" spans="1:10" x14ac:dyDescent="0.2">
      <c r="A473" s="9"/>
      <c r="B473" s="12"/>
      <c r="C473" s="9"/>
      <c r="D473" s="12"/>
      <c r="E473" s="12"/>
      <c r="F473" s="12"/>
      <c r="G473" s="12"/>
      <c r="H473" s="12"/>
      <c r="I473" s="9"/>
      <c r="J473" s="9"/>
    </row>
    <row r="474" spans="1:10" x14ac:dyDescent="0.2">
      <c r="A474" s="9"/>
      <c r="B474" s="12"/>
      <c r="C474" s="9"/>
      <c r="D474" s="12"/>
      <c r="E474" s="12"/>
      <c r="F474" s="12"/>
      <c r="G474" s="12"/>
      <c r="H474" s="12"/>
      <c r="I474" s="9"/>
      <c r="J474" s="9"/>
    </row>
    <row r="475" spans="1:10" x14ac:dyDescent="0.2">
      <c r="A475" s="9"/>
      <c r="B475" s="12"/>
      <c r="C475" s="9"/>
      <c r="D475" s="12"/>
      <c r="E475" s="12"/>
      <c r="F475" s="12"/>
      <c r="G475" s="12"/>
      <c r="H475" s="12"/>
      <c r="I475" s="9"/>
      <c r="J475" s="9"/>
    </row>
    <row r="476" spans="1:10" x14ac:dyDescent="0.2">
      <c r="A476" s="9"/>
      <c r="B476" s="12"/>
      <c r="C476" s="9"/>
      <c r="D476" s="12"/>
      <c r="E476" s="12"/>
      <c r="F476" s="12"/>
      <c r="G476" s="12"/>
      <c r="H476" s="12"/>
      <c r="I476" s="9"/>
      <c r="J476" s="9"/>
    </row>
    <row r="477" spans="1:10" x14ac:dyDescent="0.2">
      <c r="A477" s="9"/>
      <c r="B477" s="12"/>
      <c r="C477" s="9"/>
      <c r="D477" s="12"/>
      <c r="E477" s="12"/>
      <c r="F477" s="12"/>
      <c r="G477" s="12"/>
      <c r="H477" s="12"/>
      <c r="I477" s="9"/>
      <c r="J477" s="9"/>
    </row>
    <row r="478" spans="1:10" x14ac:dyDescent="0.2">
      <c r="A478" s="9"/>
      <c r="B478" s="12"/>
      <c r="C478" s="9"/>
      <c r="D478" s="12"/>
      <c r="E478" s="12"/>
      <c r="F478" s="12"/>
      <c r="G478" s="12"/>
      <c r="H478" s="12"/>
      <c r="I478" s="9"/>
      <c r="J478" s="9"/>
    </row>
    <row r="479" spans="1:10" x14ac:dyDescent="0.2">
      <c r="A479" s="9"/>
      <c r="B479" s="12"/>
      <c r="C479" s="9"/>
      <c r="D479" s="12"/>
      <c r="E479" s="12"/>
      <c r="F479" s="12"/>
      <c r="G479" s="12"/>
      <c r="H479" s="12"/>
      <c r="I479" s="9"/>
      <c r="J479" s="9"/>
    </row>
    <row r="480" spans="1:10" x14ac:dyDescent="0.2">
      <c r="A480" s="9"/>
      <c r="B480" s="12"/>
      <c r="C480" s="9"/>
      <c r="D480" s="12"/>
      <c r="E480" s="12"/>
      <c r="F480" s="12"/>
      <c r="G480" s="12"/>
      <c r="H480" s="12"/>
      <c r="I480" s="9"/>
      <c r="J480" s="9"/>
    </row>
    <row r="481" spans="1:10" x14ac:dyDescent="0.2">
      <c r="A481" s="9"/>
      <c r="B481" s="12"/>
      <c r="C481" s="9"/>
      <c r="D481" s="12"/>
      <c r="E481" s="12"/>
      <c r="F481" s="12"/>
      <c r="G481" s="12"/>
      <c r="H481" s="12"/>
      <c r="I481" s="9"/>
      <c r="J481" s="9"/>
    </row>
    <row r="482" spans="1:10" x14ac:dyDescent="0.2">
      <c r="A482" s="9"/>
      <c r="B482" s="12"/>
      <c r="C482" s="9"/>
      <c r="D482" s="12"/>
      <c r="E482" s="12"/>
      <c r="F482" s="12"/>
      <c r="G482" s="12"/>
      <c r="H482" s="12"/>
      <c r="I482" s="9"/>
      <c r="J482" s="9"/>
    </row>
    <row r="483" spans="1:10" x14ac:dyDescent="0.2">
      <c r="A483" s="9"/>
      <c r="B483" s="12"/>
      <c r="C483" s="9"/>
      <c r="D483" s="12"/>
      <c r="E483" s="12"/>
      <c r="F483" s="12"/>
      <c r="G483" s="12"/>
      <c r="H483" s="12"/>
      <c r="I483" s="9"/>
      <c r="J483" s="9"/>
    </row>
    <row r="484" spans="1:10" x14ac:dyDescent="0.2">
      <c r="A484" s="9"/>
      <c r="B484" s="12"/>
      <c r="C484" s="9"/>
      <c r="D484" s="12"/>
      <c r="E484" s="12"/>
      <c r="F484" s="12"/>
      <c r="G484" s="12"/>
      <c r="H484" s="12"/>
      <c r="I484" s="9"/>
      <c r="J484" s="9"/>
    </row>
    <row r="485" spans="1:10" x14ac:dyDescent="0.2">
      <c r="A485" s="9"/>
      <c r="B485" s="12"/>
      <c r="C485" s="9"/>
      <c r="D485" s="12"/>
      <c r="E485" s="12"/>
      <c r="F485" s="12"/>
      <c r="G485" s="12"/>
      <c r="H485" s="12"/>
      <c r="I485" s="9"/>
      <c r="J485" s="9"/>
    </row>
    <row r="486" spans="1:10" x14ac:dyDescent="0.2">
      <c r="A486" s="9"/>
      <c r="B486" s="12"/>
      <c r="C486" s="9"/>
      <c r="D486" s="12"/>
      <c r="E486" s="12"/>
      <c r="F486" s="12"/>
      <c r="G486" s="12"/>
      <c r="H486" s="12"/>
      <c r="I486" s="9"/>
      <c r="J486" s="9"/>
    </row>
    <row r="487" spans="1:10" x14ac:dyDescent="0.2">
      <c r="A487" s="9"/>
      <c r="B487" s="12"/>
      <c r="C487" s="9"/>
      <c r="D487" s="12"/>
      <c r="E487" s="12"/>
      <c r="F487" s="12"/>
      <c r="G487" s="12"/>
      <c r="H487" s="12"/>
      <c r="I487" s="9"/>
      <c r="J487" s="9"/>
    </row>
    <row r="488" spans="1:10" x14ac:dyDescent="0.2">
      <c r="A488" s="9"/>
      <c r="B488" s="12"/>
      <c r="C488" s="9"/>
      <c r="D488" s="12"/>
      <c r="E488" s="12"/>
      <c r="F488" s="12"/>
      <c r="G488" s="12"/>
      <c r="H488" s="12"/>
      <c r="I488" s="9"/>
      <c r="J488" s="9"/>
    </row>
    <row r="489" spans="1:10" x14ac:dyDescent="0.2">
      <c r="A489" s="9"/>
      <c r="B489" s="12"/>
      <c r="C489" s="9"/>
      <c r="D489" s="12"/>
      <c r="E489" s="12"/>
      <c r="F489" s="12"/>
      <c r="G489" s="12"/>
      <c r="H489" s="12"/>
      <c r="I489" s="9"/>
      <c r="J489" s="9"/>
    </row>
    <row r="490" spans="1:10" x14ac:dyDescent="0.2">
      <c r="A490" s="9"/>
      <c r="B490" s="12"/>
      <c r="C490" s="9"/>
      <c r="D490" s="12"/>
      <c r="E490" s="12"/>
      <c r="F490" s="12"/>
      <c r="G490" s="12"/>
      <c r="H490" s="12"/>
      <c r="I490" s="9"/>
      <c r="J490" s="9"/>
    </row>
    <row r="491" spans="1:10" x14ac:dyDescent="0.2">
      <c r="A491" s="9"/>
      <c r="B491" s="12"/>
      <c r="C491" s="9"/>
      <c r="D491" s="12"/>
      <c r="E491" s="12"/>
      <c r="F491" s="12"/>
      <c r="G491" s="12"/>
      <c r="H491" s="12"/>
      <c r="I491" s="9"/>
      <c r="J491" s="9"/>
    </row>
    <row r="492" spans="1:10" x14ac:dyDescent="0.2">
      <c r="A492" s="9"/>
      <c r="B492" s="12"/>
      <c r="C492" s="9"/>
      <c r="D492" s="12"/>
      <c r="E492" s="12"/>
      <c r="F492" s="12"/>
      <c r="G492" s="12"/>
      <c r="H492" s="12"/>
      <c r="I492" s="9"/>
      <c r="J492" s="9"/>
    </row>
    <row r="493" spans="1:10" x14ac:dyDescent="0.2">
      <c r="A493" s="9"/>
      <c r="B493" s="12"/>
      <c r="C493" s="9"/>
      <c r="D493" s="12"/>
      <c r="E493" s="12"/>
      <c r="F493" s="12"/>
      <c r="G493" s="12"/>
      <c r="H493" s="12"/>
      <c r="I493" s="9"/>
      <c r="J493" s="9"/>
    </row>
    <row r="494" spans="1:10" x14ac:dyDescent="0.2">
      <c r="A494" s="9"/>
      <c r="B494" s="12"/>
      <c r="C494" s="9"/>
      <c r="D494" s="12"/>
      <c r="E494" s="12"/>
      <c r="F494" s="12"/>
      <c r="G494" s="12"/>
      <c r="H494" s="12"/>
      <c r="I494" s="9"/>
      <c r="J494" s="9"/>
    </row>
    <row r="495" spans="1:10" x14ac:dyDescent="0.2">
      <c r="A495" s="9"/>
      <c r="B495" s="12"/>
      <c r="C495" s="9"/>
      <c r="D495" s="12"/>
      <c r="E495" s="12"/>
      <c r="F495" s="12"/>
      <c r="G495" s="12"/>
      <c r="H495" s="12"/>
      <c r="I495" s="9"/>
      <c r="J495" s="9"/>
    </row>
    <row r="496" spans="1:10" x14ac:dyDescent="0.2">
      <c r="A496" s="9"/>
      <c r="B496" s="12"/>
      <c r="C496" s="9"/>
      <c r="D496" s="12"/>
      <c r="E496" s="12"/>
      <c r="F496" s="12"/>
      <c r="G496" s="12"/>
      <c r="H496" s="12"/>
      <c r="I496" s="9"/>
      <c r="J496" s="9"/>
    </row>
    <row r="497" spans="1:10" x14ac:dyDescent="0.2">
      <c r="A497" s="9"/>
      <c r="B497" s="12"/>
      <c r="C497" s="9"/>
      <c r="D497" s="12"/>
      <c r="E497" s="12"/>
      <c r="F497" s="12"/>
      <c r="G497" s="12"/>
      <c r="H497" s="12"/>
      <c r="I497" s="9"/>
      <c r="J497" s="9"/>
    </row>
    <row r="498" spans="1:10" x14ac:dyDescent="0.2">
      <c r="A498" s="9"/>
      <c r="B498" s="12"/>
      <c r="C498" s="9"/>
      <c r="D498" s="12"/>
      <c r="E498" s="12"/>
      <c r="F498" s="12"/>
      <c r="G498" s="12"/>
      <c r="H498" s="12"/>
      <c r="I498" s="9"/>
      <c r="J498" s="9"/>
    </row>
    <row r="499" spans="1:10" x14ac:dyDescent="0.2">
      <c r="A499" s="9"/>
      <c r="B499" s="12"/>
      <c r="C499" s="9"/>
      <c r="D499" s="12"/>
      <c r="E499" s="12"/>
      <c r="F499" s="12"/>
      <c r="G499" s="12"/>
      <c r="H499" s="12"/>
      <c r="I499" s="9"/>
      <c r="J499" s="9"/>
    </row>
    <row r="500" spans="1:10" x14ac:dyDescent="0.2">
      <c r="A500" s="9"/>
      <c r="B500" s="12"/>
      <c r="C500" s="9"/>
      <c r="D500" s="12"/>
      <c r="E500" s="12"/>
      <c r="F500" s="12"/>
      <c r="G500" s="12"/>
      <c r="H500" s="12"/>
      <c r="I500" s="9"/>
      <c r="J500" s="9"/>
    </row>
    <row r="501" spans="1:10" x14ac:dyDescent="0.2">
      <c r="A501" s="9"/>
      <c r="B501" s="12"/>
      <c r="C501" s="9"/>
      <c r="D501" s="12"/>
      <c r="E501" s="12"/>
      <c r="F501" s="12"/>
      <c r="G501" s="12"/>
      <c r="H501" s="12"/>
      <c r="I501" s="9"/>
      <c r="J501" s="9"/>
    </row>
    <row r="502" spans="1:10" x14ac:dyDescent="0.2">
      <c r="A502" s="9"/>
      <c r="B502" s="12"/>
      <c r="C502" s="9"/>
      <c r="D502" s="12"/>
      <c r="E502" s="12"/>
      <c r="F502" s="12"/>
      <c r="G502" s="12"/>
      <c r="H502" s="12"/>
      <c r="I502" s="9"/>
      <c r="J502" s="9"/>
    </row>
    <row r="503" spans="1:10" x14ac:dyDescent="0.2">
      <c r="A503" s="9"/>
      <c r="B503" s="12"/>
      <c r="C503" s="9"/>
      <c r="D503" s="12"/>
      <c r="E503" s="12"/>
      <c r="F503" s="12"/>
      <c r="G503" s="12"/>
      <c r="H503" s="12"/>
      <c r="I503" s="9"/>
      <c r="J503" s="9"/>
    </row>
    <row r="504" spans="1:10" x14ac:dyDescent="0.2">
      <c r="A504" s="9"/>
      <c r="B504" s="12"/>
      <c r="C504" s="9"/>
      <c r="D504" s="12"/>
      <c r="E504" s="12"/>
      <c r="F504" s="12"/>
      <c r="G504" s="12"/>
      <c r="H504" s="12"/>
      <c r="I504" s="9"/>
      <c r="J504" s="9"/>
    </row>
    <row r="505" spans="1:10" x14ac:dyDescent="0.2">
      <c r="A505" s="9"/>
      <c r="B505" s="12"/>
      <c r="C505" s="9"/>
      <c r="D505" s="12"/>
      <c r="E505" s="12"/>
      <c r="F505" s="12"/>
      <c r="G505" s="12"/>
      <c r="H505" s="12"/>
      <c r="I505" s="9"/>
      <c r="J505" s="9"/>
    </row>
    <row r="506" spans="1:10" x14ac:dyDescent="0.2">
      <c r="A506" s="9"/>
      <c r="B506" s="12"/>
      <c r="C506" s="9"/>
      <c r="D506" s="12"/>
      <c r="E506" s="12"/>
      <c r="F506" s="12"/>
      <c r="G506" s="12"/>
      <c r="H506" s="12"/>
      <c r="I506" s="9"/>
      <c r="J506" s="9"/>
    </row>
    <row r="507" spans="1:10" x14ac:dyDescent="0.2">
      <c r="A507" s="9"/>
      <c r="B507" s="12"/>
      <c r="C507" s="9"/>
      <c r="D507" s="12"/>
      <c r="E507" s="12"/>
      <c r="F507" s="12"/>
      <c r="G507" s="12"/>
      <c r="H507" s="12"/>
      <c r="I507" s="9"/>
      <c r="J507" s="9"/>
    </row>
    <row r="508" spans="1:10" x14ac:dyDescent="0.2">
      <c r="A508" s="9"/>
      <c r="B508" s="12"/>
      <c r="C508" s="9"/>
      <c r="D508" s="12"/>
      <c r="E508" s="12"/>
      <c r="F508" s="12"/>
      <c r="G508" s="12"/>
      <c r="H508" s="12"/>
      <c r="I508" s="9"/>
      <c r="J508" s="9"/>
    </row>
    <row r="509" spans="1:10" x14ac:dyDescent="0.2">
      <c r="A509" s="9"/>
      <c r="B509" s="12"/>
      <c r="C509" s="9"/>
      <c r="D509" s="12"/>
      <c r="E509" s="12"/>
      <c r="F509" s="12"/>
      <c r="G509" s="12"/>
      <c r="H509" s="12"/>
      <c r="I509" s="9"/>
      <c r="J509" s="9"/>
    </row>
    <row r="510" spans="1:10" x14ac:dyDescent="0.2">
      <c r="A510" s="9"/>
      <c r="B510" s="12"/>
      <c r="C510" s="9"/>
      <c r="D510" s="12"/>
      <c r="E510" s="12"/>
      <c r="F510" s="12"/>
      <c r="G510" s="12"/>
      <c r="H510" s="12"/>
      <c r="I510" s="9"/>
      <c r="J510" s="9"/>
    </row>
    <row r="511" spans="1:10" x14ac:dyDescent="0.2">
      <c r="A511" s="9"/>
      <c r="B511" s="12"/>
      <c r="C511" s="9"/>
      <c r="D511" s="12"/>
      <c r="E511" s="12"/>
      <c r="F511" s="12"/>
      <c r="G511" s="12"/>
      <c r="H511" s="12"/>
      <c r="I511" s="9"/>
      <c r="J511" s="9"/>
    </row>
    <row r="512" spans="1:10" x14ac:dyDescent="0.2">
      <c r="A512" s="9"/>
      <c r="B512" s="12"/>
      <c r="C512" s="9"/>
      <c r="D512" s="12"/>
      <c r="E512" s="12"/>
      <c r="F512" s="12"/>
      <c r="G512" s="12"/>
      <c r="H512" s="12"/>
      <c r="I512" s="9"/>
      <c r="J512" s="9"/>
    </row>
    <row r="513" spans="1:10" x14ac:dyDescent="0.2">
      <c r="A513" s="9"/>
      <c r="B513" s="12"/>
      <c r="C513" s="9"/>
      <c r="D513" s="12"/>
      <c r="E513" s="12"/>
      <c r="F513" s="12"/>
      <c r="G513" s="12"/>
      <c r="H513" s="12"/>
      <c r="I513" s="9"/>
      <c r="J513" s="9"/>
    </row>
    <row r="514" spans="1:10" x14ac:dyDescent="0.2">
      <c r="A514" s="9"/>
      <c r="B514" s="12"/>
      <c r="C514" s="9"/>
      <c r="D514" s="12"/>
      <c r="E514" s="12"/>
      <c r="F514" s="12"/>
      <c r="G514" s="12"/>
      <c r="H514" s="12"/>
      <c r="I514" s="9"/>
      <c r="J514" s="9"/>
    </row>
    <row r="515" spans="1:10" x14ac:dyDescent="0.2">
      <c r="A515" s="9"/>
      <c r="B515" s="12"/>
      <c r="C515" s="9"/>
      <c r="D515" s="12"/>
      <c r="E515" s="12"/>
      <c r="F515" s="12"/>
      <c r="G515" s="12"/>
      <c r="H515" s="12"/>
      <c r="I515" s="9"/>
      <c r="J515" s="9"/>
    </row>
    <row r="516" spans="1:10" x14ac:dyDescent="0.2">
      <c r="A516" s="9"/>
      <c r="B516" s="12"/>
      <c r="C516" s="9"/>
      <c r="D516" s="12"/>
      <c r="E516" s="12"/>
      <c r="F516" s="12"/>
      <c r="G516" s="12"/>
      <c r="H516" s="12"/>
      <c r="I516" s="9"/>
      <c r="J516" s="9"/>
    </row>
    <row r="517" spans="1:10" x14ac:dyDescent="0.2">
      <c r="A517" s="9"/>
      <c r="B517" s="12"/>
      <c r="C517" s="9"/>
      <c r="D517" s="12"/>
      <c r="E517" s="12"/>
      <c r="F517" s="12"/>
      <c r="G517" s="12"/>
      <c r="H517" s="12"/>
      <c r="I517" s="9"/>
      <c r="J517" s="9"/>
    </row>
    <row r="518" spans="1:10" x14ac:dyDescent="0.2">
      <c r="A518" s="9"/>
      <c r="B518" s="12"/>
      <c r="C518" s="9"/>
      <c r="D518" s="12"/>
      <c r="E518" s="12"/>
      <c r="F518" s="12"/>
      <c r="G518" s="12"/>
      <c r="H518" s="12"/>
      <c r="I518" s="9"/>
      <c r="J518" s="9"/>
    </row>
    <row r="519" spans="1:10" x14ac:dyDescent="0.2">
      <c r="A519" s="9"/>
      <c r="B519" s="12"/>
      <c r="C519" s="9"/>
      <c r="D519" s="12"/>
      <c r="E519" s="12"/>
      <c r="F519" s="12"/>
      <c r="G519" s="12"/>
      <c r="H519" s="12"/>
      <c r="I519" s="9"/>
      <c r="J519" s="9"/>
    </row>
    <row r="520" spans="1:10" x14ac:dyDescent="0.2">
      <c r="A520" s="9"/>
      <c r="B520" s="12"/>
      <c r="C520" s="9"/>
      <c r="D520" s="12"/>
      <c r="E520" s="12"/>
      <c r="F520" s="12"/>
      <c r="G520" s="12"/>
      <c r="H520" s="12"/>
      <c r="I520" s="9"/>
      <c r="J520" s="9"/>
    </row>
    <row r="521" spans="1:10" x14ac:dyDescent="0.2">
      <c r="A521" s="9"/>
      <c r="B521" s="12"/>
      <c r="C521" s="9"/>
      <c r="D521" s="12"/>
      <c r="E521" s="12"/>
      <c r="F521" s="12"/>
      <c r="G521" s="12"/>
      <c r="H521" s="12"/>
      <c r="I521" s="9"/>
      <c r="J521" s="9"/>
    </row>
    <row r="522" spans="1:10" x14ac:dyDescent="0.2">
      <c r="A522" s="9"/>
      <c r="B522" s="12"/>
      <c r="C522" s="9"/>
      <c r="D522" s="12"/>
      <c r="E522" s="12"/>
      <c r="F522" s="12"/>
      <c r="G522" s="12"/>
      <c r="H522" s="12"/>
      <c r="I522" s="9"/>
      <c r="J522" s="9"/>
    </row>
    <row r="523" spans="1:10" x14ac:dyDescent="0.2">
      <c r="A523" s="9"/>
      <c r="B523" s="12"/>
      <c r="C523" s="9"/>
      <c r="D523" s="12"/>
      <c r="E523" s="12"/>
      <c r="F523" s="12"/>
      <c r="G523" s="12"/>
      <c r="H523" s="12"/>
      <c r="I523" s="9"/>
      <c r="J523" s="9"/>
    </row>
    <row r="524" spans="1:10" x14ac:dyDescent="0.2">
      <c r="A524" s="9"/>
      <c r="B524" s="12"/>
      <c r="C524" s="9"/>
      <c r="D524" s="12"/>
      <c r="E524" s="12"/>
      <c r="F524" s="12"/>
      <c r="G524" s="12"/>
      <c r="H524" s="12"/>
      <c r="I524" s="9"/>
      <c r="J524" s="9"/>
    </row>
    <row r="525" spans="1:10" x14ac:dyDescent="0.2">
      <c r="A525" s="9"/>
      <c r="B525" s="12"/>
      <c r="C525" s="9"/>
      <c r="D525" s="12"/>
      <c r="E525" s="12"/>
      <c r="F525" s="12"/>
      <c r="G525" s="12"/>
      <c r="H525" s="12"/>
      <c r="I525" s="9"/>
      <c r="J525" s="9"/>
    </row>
    <row r="526" spans="1:10" x14ac:dyDescent="0.2">
      <c r="A526" s="9"/>
      <c r="B526" s="12"/>
      <c r="C526" s="9"/>
      <c r="D526" s="12"/>
      <c r="E526" s="12"/>
      <c r="F526" s="12"/>
      <c r="G526" s="12"/>
      <c r="H526" s="12"/>
      <c r="I526" s="9"/>
      <c r="J526" s="9"/>
    </row>
    <row r="527" spans="1:10" x14ac:dyDescent="0.2">
      <c r="A527" s="9"/>
      <c r="B527" s="12"/>
      <c r="C527" s="9"/>
      <c r="D527" s="12"/>
      <c r="E527" s="12"/>
      <c r="F527" s="12"/>
      <c r="G527" s="12"/>
      <c r="H527" s="12"/>
      <c r="I527" s="9"/>
      <c r="J527" s="9"/>
    </row>
    <row r="528" spans="1:10" x14ac:dyDescent="0.2">
      <c r="A528" s="9"/>
      <c r="B528" s="12"/>
      <c r="C528" s="9"/>
      <c r="D528" s="12"/>
      <c r="E528" s="12"/>
      <c r="F528" s="12"/>
      <c r="G528" s="12"/>
      <c r="H528" s="12"/>
      <c r="I528" s="9"/>
      <c r="J528" s="9"/>
    </row>
    <row r="529" spans="1:10" x14ac:dyDescent="0.2">
      <c r="A529" s="9"/>
      <c r="B529" s="12"/>
      <c r="C529" s="9"/>
      <c r="D529" s="12"/>
      <c r="E529" s="12"/>
      <c r="F529" s="12"/>
      <c r="G529" s="12"/>
      <c r="H529" s="12"/>
      <c r="I529" s="9"/>
      <c r="J529" s="9"/>
    </row>
    <row r="530" spans="1:10" x14ac:dyDescent="0.2">
      <c r="A530" s="9"/>
      <c r="B530" s="12"/>
      <c r="C530" s="9"/>
      <c r="D530" s="12"/>
      <c r="E530" s="12"/>
      <c r="F530" s="12"/>
      <c r="G530" s="12"/>
      <c r="H530" s="12"/>
      <c r="I530" s="9"/>
      <c r="J530" s="9"/>
    </row>
    <row r="531" spans="1:10" x14ac:dyDescent="0.2">
      <c r="A531" s="9"/>
      <c r="B531" s="12"/>
      <c r="C531" s="9"/>
      <c r="D531" s="12"/>
      <c r="E531" s="12"/>
      <c r="F531" s="12"/>
      <c r="G531" s="12"/>
      <c r="H531" s="12"/>
      <c r="I531" s="9"/>
      <c r="J531" s="9"/>
    </row>
    <row r="532" spans="1:10" x14ac:dyDescent="0.2">
      <c r="A532" s="9"/>
      <c r="B532" s="12"/>
      <c r="C532" s="9"/>
      <c r="D532" s="12"/>
      <c r="E532" s="12"/>
      <c r="F532" s="12"/>
      <c r="G532" s="12"/>
      <c r="H532" s="12"/>
      <c r="I532" s="9"/>
      <c r="J532" s="9"/>
    </row>
    <row r="533" spans="1:10" x14ac:dyDescent="0.2">
      <c r="A533" s="9"/>
      <c r="B533" s="12"/>
      <c r="C533" s="9"/>
      <c r="D533" s="12"/>
      <c r="E533" s="12"/>
      <c r="F533" s="12"/>
      <c r="G533" s="12"/>
      <c r="H533" s="12"/>
      <c r="I533" s="9"/>
      <c r="J533" s="9"/>
    </row>
    <row r="534" spans="1:10" x14ac:dyDescent="0.2">
      <c r="A534" s="9"/>
      <c r="B534" s="12"/>
      <c r="C534" s="9"/>
      <c r="D534" s="12"/>
      <c r="E534" s="12"/>
      <c r="F534" s="12"/>
      <c r="G534" s="12"/>
      <c r="H534" s="12"/>
      <c r="I534" s="9"/>
      <c r="J534" s="9"/>
    </row>
    <row r="535" spans="1:10" x14ac:dyDescent="0.2">
      <c r="A535" s="9"/>
      <c r="B535" s="12"/>
      <c r="C535" s="9"/>
      <c r="D535" s="12"/>
      <c r="E535" s="12"/>
      <c r="F535" s="12"/>
      <c r="G535" s="12"/>
      <c r="H535" s="12"/>
      <c r="I535" s="9"/>
      <c r="J535" s="9"/>
    </row>
    <row r="536" spans="1:10" x14ac:dyDescent="0.2">
      <c r="A536" s="9"/>
      <c r="B536" s="12"/>
      <c r="C536" s="9"/>
      <c r="D536" s="12"/>
      <c r="E536" s="12"/>
      <c r="F536" s="12"/>
      <c r="G536" s="12"/>
      <c r="H536" s="12"/>
      <c r="I536" s="9"/>
      <c r="J536" s="9"/>
    </row>
    <row r="537" spans="1:10" x14ac:dyDescent="0.2">
      <c r="A537" s="9"/>
      <c r="B537" s="12"/>
      <c r="C537" s="9"/>
      <c r="D537" s="12"/>
      <c r="E537" s="12"/>
      <c r="F537" s="12"/>
      <c r="G537" s="12"/>
      <c r="H537" s="12"/>
      <c r="I537" s="9"/>
      <c r="J537" s="9"/>
    </row>
    <row r="538" spans="1:10" x14ac:dyDescent="0.2">
      <c r="A538" s="9"/>
      <c r="B538" s="12"/>
      <c r="C538" s="9"/>
      <c r="D538" s="12"/>
      <c r="E538" s="12"/>
      <c r="F538" s="12"/>
      <c r="G538" s="12"/>
      <c r="H538" s="12"/>
      <c r="I538" s="9"/>
      <c r="J538" s="9"/>
    </row>
    <row r="539" spans="1:10" x14ac:dyDescent="0.2">
      <c r="A539" s="9"/>
      <c r="B539" s="12"/>
      <c r="C539" s="9"/>
      <c r="D539" s="12"/>
      <c r="E539" s="12"/>
      <c r="F539" s="12"/>
      <c r="G539" s="12"/>
      <c r="H539" s="12"/>
      <c r="I539" s="9"/>
      <c r="J539" s="9"/>
    </row>
    <row r="540" spans="1:10" x14ac:dyDescent="0.2">
      <c r="A540" s="9"/>
      <c r="B540" s="12"/>
      <c r="C540" s="9"/>
      <c r="D540" s="12"/>
      <c r="E540" s="12"/>
      <c r="F540" s="12"/>
      <c r="G540" s="12"/>
      <c r="H540" s="12"/>
      <c r="I540" s="9"/>
      <c r="J540" s="9"/>
    </row>
    <row r="541" spans="1:10" x14ac:dyDescent="0.2">
      <c r="A541" s="9"/>
      <c r="B541" s="12"/>
      <c r="C541" s="9"/>
      <c r="D541" s="12"/>
      <c r="E541" s="12"/>
      <c r="F541" s="12"/>
      <c r="G541" s="12"/>
      <c r="H541" s="12"/>
      <c r="I541" s="9"/>
      <c r="J541" s="9"/>
    </row>
    <row r="542" spans="1:10" x14ac:dyDescent="0.2">
      <c r="A542" s="9"/>
      <c r="B542" s="12"/>
      <c r="C542" s="9"/>
      <c r="D542" s="12"/>
      <c r="E542" s="12"/>
      <c r="F542" s="12"/>
      <c r="G542" s="12"/>
      <c r="H542" s="12"/>
      <c r="I542" s="9"/>
      <c r="J542" s="9"/>
    </row>
    <row r="543" spans="1:10" x14ac:dyDescent="0.2">
      <c r="A543" s="9"/>
      <c r="B543" s="12"/>
      <c r="C543" s="9"/>
      <c r="D543" s="12"/>
      <c r="E543" s="12"/>
      <c r="F543" s="12"/>
      <c r="G543" s="12"/>
      <c r="H543" s="12"/>
      <c r="I543" s="9"/>
      <c r="J543" s="9"/>
    </row>
    <row r="544" spans="1:10" x14ac:dyDescent="0.2">
      <c r="A544" s="9"/>
      <c r="B544" s="12"/>
      <c r="C544" s="9"/>
      <c r="D544" s="12"/>
      <c r="E544" s="12"/>
      <c r="F544" s="12"/>
      <c r="G544" s="12"/>
      <c r="H544" s="12"/>
      <c r="I544" s="9"/>
      <c r="J544" s="9"/>
    </row>
    <row r="545" spans="1:10" x14ac:dyDescent="0.2">
      <c r="A545" s="9"/>
      <c r="B545" s="12"/>
      <c r="C545" s="9"/>
      <c r="D545" s="12"/>
      <c r="E545" s="12"/>
      <c r="F545" s="12"/>
      <c r="G545" s="12"/>
      <c r="H545" s="12"/>
      <c r="I545" s="9"/>
      <c r="J545" s="9"/>
    </row>
    <row r="546" spans="1:10" x14ac:dyDescent="0.2">
      <c r="A546" s="9"/>
      <c r="B546" s="12"/>
      <c r="C546" s="9"/>
      <c r="D546" s="12"/>
      <c r="E546" s="12"/>
      <c r="F546" s="12"/>
      <c r="G546" s="12"/>
      <c r="H546" s="12"/>
      <c r="I546" s="9"/>
      <c r="J546" s="9"/>
    </row>
    <row r="547" spans="1:10" x14ac:dyDescent="0.2">
      <c r="A547" s="9"/>
      <c r="B547" s="12"/>
      <c r="C547" s="9"/>
      <c r="D547" s="12"/>
      <c r="E547" s="12"/>
      <c r="F547" s="12"/>
      <c r="G547" s="12"/>
      <c r="H547" s="12"/>
      <c r="I547" s="9"/>
      <c r="J547" s="9"/>
    </row>
    <row r="548" spans="1:10" x14ac:dyDescent="0.2">
      <c r="A548" s="9"/>
      <c r="B548" s="12"/>
      <c r="C548" s="9"/>
      <c r="D548" s="12"/>
      <c r="E548" s="12"/>
      <c r="F548" s="12"/>
      <c r="G548" s="12"/>
      <c r="H548" s="12"/>
      <c r="I548" s="9"/>
      <c r="J548" s="9"/>
    </row>
    <row r="549" spans="1:10" x14ac:dyDescent="0.2">
      <c r="A549" s="9"/>
      <c r="B549" s="12"/>
      <c r="C549" s="9"/>
      <c r="D549" s="12"/>
      <c r="E549" s="12"/>
      <c r="F549" s="12"/>
      <c r="G549" s="12"/>
      <c r="H549" s="12"/>
      <c r="I549" s="9"/>
      <c r="J549" s="9"/>
    </row>
    <row r="550" spans="1:10" x14ac:dyDescent="0.2">
      <c r="A550" s="9"/>
      <c r="B550" s="12"/>
      <c r="C550" s="9"/>
      <c r="D550" s="12"/>
      <c r="E550" s="12"/>
      <c r="F550" s="12"/>
      <c r="G550" s="12"/>
      <c r="H550" s="12"/>
      <c r="I550" s="9"/>
      <c r="J550" s="9"/>
    </row>
    <row r="551" spans="1:10" x14ac:dyDescent="0.2">
      <c r="A551" s="9"/>
      <c r="B551" s="12"/>
      <c r="C551" s="9"/>
      <c r="D551" s="12"/>
      <c r="E551" s="12"/>
      <c r="F551" s="12"/>
      <c r="G551" s="12"/>
      <c r="H551" s="12"/>
      <c r="I551" s="9"/>
      <c r="J551" s="9"/>
    </row>
    <row r="552" spans="1:10" x14ac:dyDescent="0.2">
      <c r="A552" s="9"/>
      <c r="B552" s="12"/>
      <c r="C552" s="9"/>
      <c r="D552" s="12"/>
      <c r="E552" s="12"/>
      <c r="F552" s="12"/>
      <c r="G552" s="12"/>
      <c r="H552" s="12"/>
      <c r="I552" s="9"/>
      <c r="J552" s="9"/>
    </row>
    <row r="553" spans="1:10" x14ac:dyDescent="0.2">
      <c r="A553" s="9"/>
      <c r="B553" s="12"/>
      <c r="C553" s="9"/>
      <c r="D553" s="12"/>
      <c r="E553" s="12"/>
      <c r="F553" s="12"/>
      <c r="G553" s="12"/>
      <c r="H553" s="12"/>
      <c r="I553" s="9"/>
      <c r="J553" s="9"/>
    </row>
    <row r="554" spans="1:10" x14ac:dyDescent="0.2">
      <c r="A554" s="9"/>
      <c r="B554" s="12"/>
      <c r="C554" s="9"/>
      <c r="D554" s="12"/>
      <c r="E554" s="12"/>
      <c r="F554" s="12"/>
      <c r="G554" s="12"/>
      <c r="H554" s="12"/>
      <c r="I554" s="9"/>
      <c r="J554" s="9"/>
    </row>
    <row r="555" spans="1:10" x14ac:dyDescent="0.2">
      <c r="A555" s="9"/>
      <c r="B555" s="12"/>
      <c r="C555" s="9"/>
      <c r="D555" s="12"/>
      <c r="E555" s="12"/>
      <c r="F555" s="12"/>
      <c r="G555" s="12"/>
      <c r="H555" s="12"/>
      <c r="I555" s="9"/>
      <c r="J555" s="9"/>
    </row>
    <row r="556" spans="1:10" x14ac:dyDescent="0.2">
      <c r="A556" s="9"/>
      <c r="B556" s="12"/>
      <c r="C556" s="9"/>
      <c r="D556" s="12"/>
      <c r="E556" s="12"/>
      <c r="F556" s="12"/>
      <c r="G556" s="12"/>
      <c r="H556" s="12"/>
      <c r="I556" s="9"/>
      <c r="J556" s="9"/>
    </row>
    <row r="557" spans="1:10" x14ac:dyDescent="0.2">
      <c r="A557" s="9"/>
      <c r="B557" s="12"/>
      <c r="C557" s="9"/>
      <c r="D557" s="12"/>
      <c r="E557" s="12"/>
      <c r="F557" s="12"/>
      <c r="G557" s="12"/>
      <c r="H557" s="12"/>
      <c r="I557" s="9"/>
      <c r="J557" s="9"/>
    </row>
    <row r="558" spans="1:10" x14ac:dyDescent="0.2">
      <c r="A558" s="9"/>
      <c r="B558" s="12"/>
      <c r="C558" s="9"/>
      <c r="D558" s="12"/>
      <c r="E558" s="12"/>
      <c r="F558" s="12"/>
      <c r="G558" s="12"/>
      <c r="H558" s="12"/>
      <c r="I558" s="9"/>
      <c r="J558" s="9"/>
    </row>
    <row r="559" spans="1:10" x14ac:dyDescent="0.2">
      <c r="A559" s="9"/>
      <c r="B559" s="12"/>
      <c r="C559" s="9"/>
      <c r="D559" s="12"/>
      <c r="E559" s="12"/>
      <c r="F559" s="12"/>
      <c r="G559" s="12"/>
      <c r="H559" s="12"/>
      <c r="I559" s="9"/>
      <c r="J559" s="9"/>
    </row>
    <row r="560" spans="1:10" x14ac:dyDescent="0.2">
      <c r="A560" s="9"/>
      <c r="B560" s="12"/>
      <c r="C560" s="9"/>
      <c r="D560" s="12"/>
      <c r="E560" s="12"/>
      <c r="F560" s="12"/>
      <c r="G560" s="12"/>
      <c r="H560" s="12"/>
      <c r="I560" s="9"/>
      <c r="J560" s="9"/>
    </row>
    <row r="561" spans="1:10" x14ac:dyDescent="0.2">
      <c r="A561" s="9"/>
      <c r="B561" s="12"/>
      <c r="C561" s="9"/>
      <c r="D561" s="12"/>
      <c r="E561" s="12"/>
      <c r="F561" s="12"/>
      <c r="G561" s="12"/>
      <c r="H561" s="12"/>
      <c r="I561" s="9"/>
      <c r="J561" s="9"/>
    </row>
    <row r="562" spans="1:10" x14ac:dyDescent="0.2">
      <c r="A562" s="9"/>
      <c r="B562" s="12"/>
      <c r="C562" s="9"/>
      <c r="D562" s="12"/>
      <c r="E562" s="12"/>
      <c r="F562" s="12"/>
      <c r="G562" s="12"/>
      <c r="H562" s="12"/>
      <c r="I562" s="9"/>
      <c r="J562" s="9"/>
    </row>
    <row r="563" spans="1:10" x14ac:dyDescent="0.2">
      <c r="A563" s="9"/>
      <c r="B563" s="12"/>
      <c r="C563" s="9"/>
      <c r="D563" s="12"/>
      <c r="E563" s="12"/>
      <c r="F563" s="12"/>
      <c r="G563" s="12"/>
      <c r="H563" s="12"/>
      <c r="I563" s="9"/>
      <c r="J563" s="9"/>
    </row>
    <row r="564" spans="1:10" x14ac:dyDescent="0.2">
      <c r="A564" s="9"/>
      <c r="B564" s="12"/>
      <c r="C564" s="9"/>
      <c r="D564" s="12"/>
      <c r="E564" s="12"/>
      <c r="F564" s="12"/>
      <c r="G564" s="12"/>
      <c r="H564" s="12"/>
      <c r="I564" s="9"/>
      <c r="J564" s="9"/>
    </row>
    <row r="565" spans="1:10" x14ac:dyDescent="0.2">
      <c r="A565" s="9"/>
      <c r="B565" s="12"/>
      <c r="C565" s="9"/>
      <c r="D565" s="12"/>
      <c r="E565" s="12"/>
      <c r="F565" s="12"/>
      <c r="G565" s="12"/>
      <c r="H565" s="12"/>
      <c r="I565" s="9"/>
      <c r="J565" s="9"/>
    </row>
    <row r="566" spans="1:10" x14ac:dyDescent="0.2">
      <c r="A566" s="9"/>
      <c r="B566" s="12"/>
      <c r="C566" s="9"/>
      <c r="D566" s="12"/>
      <c r="E566" s="12"/>
      <c r="F566" s="12"/>
      <c r="G566" s="12"/>
      <c r="H566" s="12"/>
      <c r="I566" s="9"/>
      <c r="J566" s="9"/>
    </row>
    <row r="567" spans="1:10" x14ac:dyDescent="0.2">
      <c r="A567" s="9"/>
      <c r="B567" s="12"/>
      <c r="C567" s="9"/>
      <c r="D567" s="12"/>
      <c r="E567" s="12"/>
      <c r="F567" s="12"/>
      <c r="G567" s="12"/>
      <c r="H567" s="12"/>
      <c r="I567" s="9"/>
      <c r="J567" s="9"/>
    </row>
    <row r="568" spans="1:10" x14ac:dyDescent="0.2">
      <c r="A568" s="9"/>
      <c r="B568" s="12"/>
      <c r="C568" s="9"/>
      <c r="D568" s="12"/>
      <c r="E568" s="12"/>
      <c r="F568" s="12"/>
      <c r="G568" s="12"/>
      <c r="H568" s="12"/>
      <c r="I568" s="9"/>
      <c r="J568" s="9"/>
    </row>
    <row r="569" spans="1:10" x14ac:dyDescent="0.2">
      <c r="A569" s="9"/>
      <c r="B569" s="12"/>
      <c r="C569" s="9"/>
      <c r="D569" s="12"/>
      <c r="E569" s="12"/>
      <c r="F569" s="12"/>
      <c r="G569" s="12"/>
      <c r="H569" s="12"/>
      <c r="I569" s="9"/>
      <c r="J569" s="9"/>
    </row>
    <row r="570" spans="1:10" x14ac:dyDescent="0.2">
      <c r="A570" s="9"/>
      <c r="B570" s="12"/>
      <c r="C570" s="9"/>
      <c r="D570" s="12"/>
      <c r="E570" s="12"/>
      <c r="F570" s="12"/>
      <c r="G570" s="12"/>
      <c r="H570" s="12"/>
      <c r="I570" s="9"/>
      <c r="J570" s="9"/>
    </row>
    <row r="571" spans="1:10" x14ac:dyDescent="0.2">
      <c r="A571" s="9"/>
      <c r="B571" s="12"/>
      <c r="C571" s="9"/>
      <c r="D571" s="12"/>
      <c r="E571" s="12"/>
      <c r="F571" s="12"/>
      <c r="G571" s="12"/>
      <c r="H571" s="12"/>
      <c r="I571" s="9"/>
      <c r="J571" s="9"/>
    </row>
    <row r="572" spans="1:10" x14ac:dyDescent="0.2">
      <c r="A572" s="9"/>
      <c r="B572" s="12"/>
      <c r="C572" s="9"/>
      <c r="D572" s="12"/>
      <c r="E572" s="12"/>
      <c r="F572" s="12"/>
      <c r="G572" s="12"/>
      <c r="H572" s="12"/>
      <c r="I572" s="9"/>
      <c r="J572" s="9"/>
    </row>
    <row r="573" spans="1:10" x14ac:dyDescent="0.2">
      <c r="A573" s="9"/>
      <c r="B573" s="12"/>
      <c r="C573" s="9"/>
      <c r="D573" s="12"/>
      <c r="E573" s="12"/>
      <c r="F573" s="12"/>
      <c r="G573" s="12"/>
      <c r="H573" s="12"/>
      <c r="I573" s="9"/>
      <c r="J573" s="9"/>
    </row>
    <row r="574" spans="1:10" x14ac:dyDescent="0.2">
      <c r="A574" s="9"/>
      <c r="B574" s="12"/>
      <c r="C574" s="9"/>
      <c r="D574" s="12"/>
      <c r="E574" s="12"/>
      <c r="F574" s="12"/>
      <c r="G574" s="12"/>
      <c r="H574" s="12"/>
      <c r="I574" s="9"/>
      <c r="J574" s="9"/>
    </row>
    <row r="575" spans="1:10" x14ac:dyDescent="0.2">
      <c r="A575" s="9"/>
      <c r="B575" s="12"/>
      <c r="C575" s="9"/>
      <c r="D575" s="12"/>
      <c r="E575" s="12"/>
      <c r="F575" s="12"/>
      <c r="G575" s="12"/>
      <c r="H575" s="12"/>
      <c r="I575" s="9"/>
      <c r="J575" s="9"/>
    </row>
    <row r="576" spans="1:10" x14ac:dyDescent="0.2">
      <c r="A576" s="9"/>
      <c r="B576" s="12"/>
      <c r="C576" s="9"/>
      <c r="D576" s="12"/>
      <c r="E576" s="12"/>
      <c r="F576" s="12"/>
      <c r="G576" s="12"/>
      <c r="H576" s="12"/>
      <c r="I576" s="9"/>
      <c r="J576" s="9"/>
    </row>
    <row r="577" spans="1:10" x14ac:dyDescent="0.2">
      <c r="A577" s="9"/>
      <c r="B577" s="12"/>
      <c r="C577" s="9"/>
      <c r="D577" s="12"/>
      <c r="E577" s="12"/>
      <c r="F577" s="12"/>
      <c r="G577" s="12"/>
      <c r="H577" s="12"/>
      <c r="I577" s="9"/>
      <c r="J577" s="9"/>
    </row>
    <row r="578" spans="1:10" x14ac:dyDescent="0.2">
      <c r="A578" s="9"/>
      <c r="B578" s="12"/>
      <c r="C578" s="9"/>
      <c r="D578" s="12"/>
      <c r="E578" s="12"/>
      <c r="F578" s="12"/>
      <c r="G578" s="12"/>
      <c r="H578" s="12"/>
      <c r="I578" s="9"/>
      <c r="J578" s="9"/>
    </row>
    <row r="579" spans="1:10" x14ac:dyDescent="0.2">
      <c r="A579" s="9"/>
      <c r="B579" s="12"/>
      <c r="C579" s="9"/>
      <c r="D579" s="12"/>
      <c r="E579" s="12"/>
      <c r="F579" s="12"/>
      <c r="G579" s="12"/>
      <c r="H579" s="12"/>
      <c r="I579" s="9"/>
      <c r="J579" s="9"/>
    </row>
    <row r="580" spans="1:10" x14ac:dyDescent="0.2">
      <c r="A580" s="9"/>
      <c r="B580" s="12"/>
      <c r="C580" s="9"/>
      <c r="D580" s="12"/>
      <c r="E580" s="12"/>
      <c r="F580" s="12"/>
      <c r="G580" s="12"/>
      <c r="H580" s="12"/>
      <c r="I580" s="9"/>
      <c r="J580" s="9"/>
    </row>
    <row r="581" spans="1:10" x14ac:dyDescent="0.2">
      <c r="A581" s="9"/>
      <c r="B581" s="12"/>
      <c r="C581" s="9"/>
      <c r="D581" s="12"/>
      <c r="E581" s="12"/>
      <c r="F581" s="12"/>
      <c r="G581" s="12"/>
      <c r="H581" s="12"/>
      <c r="I581" s="9"/>
      <c r="J581" s="9"/>
    </row>
    <row r="582" spans="1:10" x14ac:dyDescent="0.2">
      <c r="A582" s="9"/>
      <c r="B582" s="12"/>
      <c r="C582" s="9"/>
      <c r="D582" s="12"/>
      <c r="E582" s="12"/>
      <c r="F582" s="12"/>
      <c r="G582" s="12"/>
      <c r="H582" s="12"/>
      <c r="I582" s="9"/>
      <c r="J582" s="9"/>
    </row>
    <row r="583" spans="1:10" x14ac:dyDescent="0.2">
      <c r="A583" s="9"/>
      <c r="B583" s="12"/>
      <c r="C583" s="9"/>
      <c r="D583" s="12"/>
      <c r="E583" s="12"/>
      <c r="F583" s="12"/>
      <c r="G583" s="12"/>
      <c r="H583" s="12"/>
      <c r="I583" s="9"/>
      <c r="J583" s="9"/>
    </row>
    <row r="584" spans="1:10" x14ac:dyDescent="0.2">
      <c r="A584" s="9"/>
      <c r="B584" s="12"/>
      <c r="C584" s="9"/>
      <c r="D584" s="12"/>
      <c r="E584" s="12"/>
      <c r="F584" s="12"/>
      <c r="G584" s="12"/>
      <c r="H584" s="12"/>
      <c r="I584" s="9"/>
      <c r="J584" s="9"/>
    </row>
    <row r="585" spans="1:10" x14ac:dyDescent="0.2">
      <c r="A585" s="9"/>
      <c r="B585" s="12"/>
      <c r="C585" s="9"/>
      <c r="D585" s="12"/>
      <c r="E585" s="12"/>
      <c r="F585" s="12"/>
      <c r="G585" s="12"/>
      <c r="H585" s="12"/>
      <c r="I585" s="9"/>
      <c r="J585" s="9"/>
    </row>
    <row r="586" spans="1:10" x14ac:dyDescent="0.2">
      <c r="A586" s="9"/>
      <c r="B586" s="12"/>
      <c r="C586" s="9"/>
      <c r="D586" s="12"/>
      <c r="E586" s="12"/>
      <c r="F586" s="12"/>
      <c r="G586" s="12"/>
      <c r="H586" s="12"/>
      <c r="I586" s="9"/>
      <c r="J586" s="9"/>
    </row>
    <row r="587" spans="1:10" x14ac:dyDescent="0.2">
      <c r="A587" s="9"/>
      <c r="B587" s="12"/>
      <c r="C587" s="9"/>
      <c r="D587" s="12"/>
      <c r="E587" s="12"/>
      <c r="F587" s="12"/>
      <c r="G587" s="12"/>
      <c r="H587" s="12"/>
      <c r="I587" s="9"/>
      <c r="J587" s="9"/>
    </row>
    <row r="588" spans="1:10" x14ac:dyDescent="0.2">
      <c r="A588" s="9"/>
      <c r="B588" s="12"/>
      <c r="C588" s="9"/>
      <c r="D588" s="12"/>
      <c r="E588" s="12"/>
      <c r="F588" s="12"/>
      <c r="G588" s="12"/>
      <c r="H588" s="12"/>
      <c r="I588" s="9"/>
      <c r="J588" s="9"/>
    </row>
    <row r="589" spans="1:10" x14ac:dyDescent="0.2">
      <c r="A589" s="9"/>
      <c r="B589" s="12"/>
      <c r="C589" s="9"/>
      <c r="D589" s="12"/>
      <c r="E589" s="12"/>
      <c r="F589" s="12"/>
      <c r="G589" s="12"/>
      <c r="H589" s="12"/>
      <c r="I589" s="9"/>
      <c r="J589" s="9"/>
    </row>
    <row r="590" spans="1:10" x14ac:dyDescent="0.2">
      <c r="A590" s="9"/>
      <c r="B590" s="12"/>
      <c r="C590" s="9"/>
      <c r="D590" s="12"/>
      <c r="E590" s="12"/>
      <c r="F590" s="12"/>
      <c r="G590" s="12"/>
      <c r="H590" s="12"/>
      <c r="I590" s="9"/>
      <c r="J590" s="9"/>
    </row>
    <row r="591" spans="1:10" x14ac:dyDescent="0.2">
      <c r="A591" s="9"/>
      <c r="B591" s="12"/>
      <c r="C591" s="9"/>
      <c r="D591" s="12"/>
      <c r="E591" s="12"/>
      <c r="F591" s="12"/>
      <c r="G591" s="12"/>
      <c r="H591" s="12"/>
      <c r="I591" s="9"/>
      <c r="J591" s="9"/>
    </row>
    <row r="592" spans="1:10" x14ac:dyDescent="0.2">
      <c r="A592" s="9"/>
      <c r="B592" s="12"/>
      <c r="C592" s="9"/>
      <c r="D592" s="12"/>
      <c r="E592" s="12"/>
      <c r="F592" s="12"/>
      <c r="G592" s="12"/>
      <c r="H592" s="12"/>
      <c r="I592" s="9"/>
      <c r="J592" s="9"/>
    </row>
    <row r="593" spans="1:10" x14ac:dyDescent="0.2">
      <c r="A593" s="9"/>
      <c r="B593" s="12"/>
      <c r="C593" s="9"/>
      <c r="D593" s="12"/>
      <c r="E593" s="12"/>
      <c r="F593" s="12"/>
      <c r="G593" s="12"/>
      <c r="H593" s="12"/>
      <c r="I593" s="9"/>
      <c r="J593" s="9"/>
    </row>
    <row r="594" spans="1:10" x14ac:dyDescent="0.2">
      <c r="A594" s="9"/>
      <c r="B594" s="12"/>
      <c r="C594" s="9"/>
      <c r="D594" s="12"/>
      <c r="E594" s="12"/>
      <c r="F594" s="12"/>
      <c r="G594" s="12"/>
      <c r="H594" s="12"/>
      <c r="I594" s="9"/>
      <c r="J594" s="9"/>
    </row>
    <row r="595" spans="1:10" x14ac:dyDescent="0.2">
      <c r="A595" s="9"/>
      <c r="B595" s="12"/>
      <c r="C595" s="9"/>
      <c r="D595" s="12"/>
      <c r="E595" s="12"/>
      <c r="F595" s="12"/>
      <c r="G595" s="12"/>
      <c r="H595" s="12"/>
      <c r="I595" s="9"/>
      <c r="J595" s="9"/>
    </row>
    <row r="596" spans="1:10" x14ac:dyDescent="0.2">
      <c r="A596" s="9"/>
      <c r="B596" s="12"/>
      <c r="C596" s="9"/>
      <c r="D596" s="12"/>
      <c r="E596" s="12"/>
      <c r="F596" s="12"/>
      <c r="G596" s="12"/>
      <c r="H596" s="12"/>
      <c r="I596" s="9"/>
      <c r="J596" s="9"/>
    </row>
    <row r="597" spans="1:10" x14ac:dyDescent="0.2">
      <c r="A597" s="9"/>
      <c r="B597" s="12"/>
      <c r="C597" s="9"/>
      <c r="D597" s="12"/>
      <c r="E597" s="12"/>
      <c r="F597" s="12"/>
      <c r="G597" s="12"/>
      <c r="H597" s="12"/>
      <c r="I597" s="9"/>
      <c r="J597" s="9"/>
    </row>
    <row r="598" spans="1:10" x14ac:dyDescent="0.2">
      <c r="A598" s="9"/>
      <c r="B598" s="12"/>
      <c r="C598" s="9"/>
      <c r="D598" s="12"/>
      <c r="E598" s="12"/>
      <c r="F598" s="12"/>
      <c r="G598" s="12"/>
      <c r="H598" s="12"/>
      <c r="I598" s="9"/>
      <c r="J598" s="9"/>
    </row>
    <row r="599" spans="1:10" x14ac:dyDescent="0.2">
      <c r="A599" s="9"/>
      <c r="B599" s="12"/>
      <c r="C599" s="9"/>
      <c r="D599" s="12"/>
      <c r="E599" s="12"/>
      <c r="F599" s="12"/>
      <c r="G599" s="12"/>
      <c r="H599" s="12"/>
      <c r="I599" s="9"/>
      <c r="J599" s="9"/>
    </row>
    <row r="600" spans="1:10" x14ac:dyDescent="0.2">
      <c r="A600" s="9"/>
      <c r="B600" s="12"/>
      <c r="C600" s="9"/>
      <c r="D600" s="12"/>
      <c r="E600" s="12"/>
      <c r="F600" s="12"/>
      <c r="G600" s="12"/>
      <c r="H600" s="12"/>
      <c r="I600" s="9"/>
      <c r="J600" s="9"/>
    </row>
    <row r="601" spans="1:10" x14ac:dyDescent="0.2">
      <c r="A601" s="9"/>
      <c r="B601" s="12"/>
      <c r="C601" s="9"/>
      <c r="D601" s="12"/>
      <c r="E601" s="12"/>
      <c r="F601" s="12"/>
      <c r="G601" s="12"/>
      <c r="H601" s="12"/>
      <c r="I601" s="9"/>
      <c r="J601" s="9"/>
    </row>
    <row r="602" spans="1:10" x14ac:dyDescent="0.2">
      <c r="A602" s="9"/>
      <c r="B602" s="12"/>
      <c r="C602" s="9"/>
      <c r="D602" s="12"/>
      <c r="E602" s="12"/>
      <c r="F602" s="12"/>
      <c r="G602" s="12"/>
      <c r="H602" s="12"/>
      <c r="I602" s="9"/>
      <c r="J602" s="9"/>
    </row>
    <row r="603" spans="1:10" x14ac:dyDescent="0.2">
      <c r="A603" s="9"/>
      <c r="B603" s="12"/>
      <c r="C603" s="9"/>
      <c r="D603" s="12"/>
      <c r="E603" s="12"/>
      <c r="F603" s="12"/>
      <c r="G603" s="12"/>
      <c r="H603" s="12"/>
      <c r="I603" s="9"/>
      <c r="J603" s="9"/>
    </row>
    <row r="604" spans="1:10" x14ac:dyDescent="0.2">
      <c r="A604" s="9"/>
      <c r="B604" s="12"/>
      <c r="C604" s="9"/>
      <c r="D604" s="12"/>
      <c r="E604" s="12"/>
      <c r="F604" s="12"/>
      <c r="G604" s="12"/>
      <c r="H604" s="12"/>
      <c r="I604" s="9"/>
      <c r="J604" s="9"/>
    </row>
    <row r="605" spans="1:10" x14ac:dyDescent="0.2">
      <c r="A605" s="9"/>
      <c r="B605" s="12"/>
      <c r="C605" s="9"/>
      <c r="D605" s="12"/>
      <c r="E605" s="12"/>
      <c r="F605" s="12"/>
      <c r="G605" s="12"/>
      <c r="H605" s="12"/>
      <c r="I605" s="9"/>
      <c r="J605" s="9"/>
    </row>
    <row r="606" spans="1:10" x14ac:dyDescent="0.2">
      <c r="A606" s="9"/>
      <c r="B606" s="12"/>
      <c r="C606" s="9"/>
      <c r="D606" s="12"/>
      <c r="E606" s="12"/>
      <c r="F606" s="12"/>
      <c r="G606" s="12"/>
      <c r="H606" s="12"/>
      <c r="I606" s="9"/>
      <c r="J606" s="9"/>
    </row>
    <row r="607" spans="1:10" x14ac:dyDescent="0.2">
      <c r="A607" s="9"/>
      <c r="B607" s="12"/>
      <c r="C607" s="9"/>
      <c r="D607" s="12"/>
      <c r="E607" s="12"/>
      <c r="F607" s="12"/>
      <c r="G607" s="12"/>
      <c r="H607" s="12"/>
      <c r="I607" s="9"/>
      <c r="J607" s="9"/>
    </row>
    <row r="608" spans="1:10" x14ac:dyDescent="0.2">
      <c r="A608" s="9"/>
      <c r="B608" s="12"/>
      <c r="C608" s="9"/>
      <c r="D608" s="12"/>
      <c r="E608" s="12"/>
      <c r="F608" s="12"/>
      <c r="G608" s="12"/>
      <c r="H608" s="12"/>
      <c r="I608" s="9"/>
      <c r="J608" s="9"/>
    </row>
    <row r="609" spans="1:10" x14ac:dyDescent="0.2">
      <c r="A609" s="9"/>
      <c r="B609" s="12"/>
      <c r="C609" s="9"/>
      <c r="D609" s="12"/>
      <c r="E609" s="12"/>
      <c r="F609" s="12"/>
      <c r="G609" s="12"/>
      <c r="H609" s="12"/>
      <c r="I609" s="9"/>
      <c r="J609" s="9"/>
    </row>
    <row r="610" spans="1:10" x14ac:dyDescent="0.2">
      <c r="A610" s="9"/>
      <c r="B610" s="12"/>
      <c r="C610" s="9"/>
      <c r="D610" s="12"/>
      <c r="E610" s="12"/>
      <c r="F610" s="12"/>
      <c r="G610" s="12"/>
      <c r="H610" s="12"/>
      <c r="I610" s="9"/>
      <c r="J610" s="9"/>
    </row>
    <row r="611" spans="1:10" x14ac:dyDescent="0.2">
      <c r="A611" s="9"/>
      <c r="B611" s="12"/>
      <c r="C611" s="9"/>
      <c r="D611" s="12"/>
      <c r="E611" s="12"/>
      <c r="F611" s="12"/>
      <c r="G611" s="12"/>
      <c r="H611" s="12"/>
      <c r="I611" s="9"/>
      <c r="J611" s="9"/>
    </row>
    <row r="612" spans="1:10" x14ac:dyDescent="0.2">
      <c r="A612" s="9"/>
      <c r="B612" s="12"/>
      <c r="C612" s="9"/>
      <c r="D612" s="12"/>
      <c r="E612" s="12"/>
      <c r="F612" s="12"/>
      <c r="G612" s="12"/>
      <c r="H612" s="12"/>
      <c r="I612" s="9"/>
      <c r="J612" s="9"/>
    </row>
    <row r="613" spans="1:10" x14ac:dyDescent="0.2">
      <c r="A613" s="9"/>
      <c r="B613" s="12"/>
      <c r="C613" s="9"/>
      <c r="D613" s="12"/>
      <c r="E613" s="12"/>
      <c r="F613" s="12"/>
      <c r="G613" s="12"/>
      <c r="H613" s="12"/>
      <c r="I613" s="9"/>
      <c r="J613" s="9"/>
    </row>
    <row r="614" spans="1:10" x14ac:dyDescent="0.2">
      <c r="A614" s="9"/>
      <c r="B614" s="12"/>
      <c r="C614" s="9"/>
      <c r="D614" s="12"/>
      <c r="E614" s="12"/>
      <c r="F614" s="12"/>
      <c r="G614" s="12"/>
      <c r="H614" s="12"/>
      <c r="I614" s="9"/>
      <c r="J614" s="9"/>
    </row>
    <row r="615" spans="1:10" x14ac:dyDescent="0.2">
      <c r="A615" s="9"/>
      <c r="B615" s="12"/>
      <c r="C615" s="9"/>
      <c r="D615" s="12"/>
      <c r="E615" s="12"/>
      <c r="F615" s="12"/>
      <c r="G615" s="12"/>
      <c r="H615" s="12"/>
      <c r="I615" s="9"/>
      <c r="J615" s="9"/>
    </row>
    <row r="616" spans="1:10" x14ac:dyDescent="0.2">
      <c r="A616" s="9"/>
      <c r="B616" s="12"/>
      <c r="C616" s="9"/>
      <c r="D616" s="12"/>
      <c r="E616" s="12"/>
      <c r="F616" s="12"/>
      <c r="G616" s="12"/>
      <c r="H616" s="12"/>
      <c r="I616" s="9"/>
      <c r="J616" s="9"/>
    </row>
    <row r="617" spans="1:10" x14ac:dyDescent="0.2">
      <c r="A617" s="9"/>
      <c r="B617" s="12"/>
      <c r="C617" s="9"/>
      <c r="D617" s="12"/>
      <c r="E617" s="12"/>
      <c r="F617" s="12"/>
      <c r="G617" s="12"/>
      <c r="H617" s="12"/>
      <c r="I617" s="9"/>
      <c r="J617" s="9"/>
    </row>
    <row r="618" spans="1:10" x14ac:dyDescent="0.2">
      <c r="A618" s="9"/>
      <c r="B618" s="12"/>
      <c r="C618" s="9"/>
      <c r="D618" s="12"/>
      <c r="E618" s="12"/>
      <c r="F618" s="12"/>
      <c r="G618" s="12"/>
      <c r="H618" s="12"/>
      <c r="I618" s="9"/>
      <c r="J618" s="9"/>
    </row>
    <row r="619" spans="1:10" x14ac:dyDescent="0.2">
      <c r="A619" s="9"/>
      <c r="B619" s="12"/>
      <c r="C619" s="9"/>
      <c r="D619" s="12"/>
      <c r="E619" s="12"/>
      <c r="F619" s="12"/>
      <c r="G619" s="12"/>
      <c r="H619" s="12"/>
      <c r="I619" s="9"/>
      <c r="J619" s="9"/>
    </row>
    <row r="620" spans="1:10" x14ac:dyDescent="0.2">
      <c r="A620" s="9"/>
      <c r="B620" s="12"/>
      <c r="C620" s="9"/>
      <c r="D620" s="12"/>
      <c r="E620" s="12"/>
      <c r="F620" s="12"/>
      <c r="G620" s="12"/>
      <c r="H620" s="12"/>
      <c r="I620" s="9"/>
      <c r="J620" s="9"/>
    </row>
    <row r="621" spans="1:10" x14ac:dyDescent="0.2">
      <c r="A621" s="9"/>
      <c r="B621" s="12"/>
      <c r="C621" s="9"/>
      <c r="D621" s="12"/>
      <c r="E621" s="12"/>
      <c r="F621" s="12"/>
      <c r="G621" s="12"/>
      <c r="H621" s="12"/>
      <c r="I621" s="9"/>
      <c r="J621" s="9"/>
    </row>
    <row r="622" spans="1:10" x14ac:dyDescent="0.2">
      <c r="A622" s="9"/>
      <c r="B622" s="12"/>
      <c r="C622" s="9"/>
      <c r="D622" s="12"/>
      <c r="E622" s="12"/>
      <c r="F622" s="12"/>
      <c r="G622" s="12"/>
      <c r="H622" s="12"/>
      <c r="I622" s="9"/>
      <c r="J622" s="9"/>
    </row>
    <row r="623" spans="1:10" x14ac:dyDescent="0.2">
      <c r="A623" s="9"/>
      <c r="B623" s="12"/>
      <c r="C623" s="9"/>
      <c r="D623" s="12"/>
      <c r="E623" s="12"/>
      <c r="F623" s="12"/>
      <c r="G623" s="12"/>
      <c r="H623" s="12"/>
      <c r="I623" s="9"/>
      <c r="J623" s="9"/>
    </row>
    <row r="624" spans="1:10" x14ac:dyDescent="0.2">
      <c r="A624" s="9"/>
      <c r="B624" s="12"/>
      <c r="C624" s="9"/>
      <c r="D624" s="12"/>
      <c r="E624" s="12"/>
      <c r="F624" s="12"/>
      <c r="G624" s="12"/>
      <c r="H624" s="12"/>
      <c r="I624" s="9"/>
      <c r="J624" s="9"/>
    </row>
    <row r="625" spans="1:10" x14ac:dyDescent="0.2">
      <c r="A625" s="9"/>
      <c r="B625" s="12"/>
      <c r="C625" s="9"/>
      <c r="D625" s="12"/>
      <c r="E625" s="12"/>
      <c r="F625" s="12"/>
      <c r="G625" s="12"/>
      <c r="H625" s="12"/>
      <c r="I625" s="9"/>
      <c r="J625" s="9"/>
    </row>
    <row r="626" spans="1:10" x14ac:dyDescent="0.2">
      <c r="A626" s="9"/>
      <c r="B626" s="12"/>
      <c r="C626" s="9"/>
      <c r="D626" s="12"/>
      <c r="E626" s="12"/>
      <c r="F626" s="12"/>
      <c r="G626" s="12"/>
      <c r="H626" s="12"/>
      <c r="I626" s="9"/>
      <c r="J626" s="9"/>
    </row>
    <row r="627" spans="1:10" x14ac:dyDescent="0.2">
      <c r="A627" s="9"/>
      <c r="B627" s="12"/>
      <c r="C627" s="9"/>
      <c r="D627" s="12"/>
      <c r="E627" s="12"/>
      <c r="F627" s="12"/>
      <c r="G627" s="12"/>
      <c r="H627" s="12"/>
      <c r="I627" s="9"/>
      <c r="J627" s="9"/>
    </row>
    <row r="628" spans="1:10" x14ac:dyDescent="0.2">
      <c r="A628" s="9"/>
      <c r="B628" s="12"/>
      <c r="C628" s="9"/>
      <c r="D628" s="12"/>
      <c r="E628" s="12"/>
      <c r="F628" s="12"/>
      <c r="G628" s="12"/>
      <c r="H628" s="12"/>
      <c r="I628" s="9"/>
      <c r="J628" s="9"/>
    </row>
    <row r="629" spans="1:10" x14ac:dyDescent="0.2">
      <c r="A629" s="9"/>
      <c r="B629" s="12"/>
      <c r="C629" s="9"/>
      <c r="D629" s="12"/>
      <c r="E629" s="12"/>
      <c r="F629" s="12"/>
      <c r="G629" s="12"/>
      <c r="H629" s="12"/>
      <c r="I629" s="9"/>
      <c r="J629" s="9"/>
    </row>
    <row r="630" spans="1:10" x14ac:dyDescent="0.2">
      <c r="A630" s="9"/>
      <c r="B630" s="12"/>
      <c r="C630" s="9"/>
      <c r="D630" s="12"/>
      <c r="E630" s="12"/>
      <c r="F630" s="12"/>
      <c r="G630" s="12"/>
      <c r="H630" s="12"/>
      <c r="I630" s="9"/>
      <c r="J630" s="9"/>
    </row>
    <row r="631" spans="1:10" x14ac:dyDescent="0.2">
      <c r="A631" s="9"/>
      <c r="B631" s="12"/>
      <c r="C631" s="9"/>
      <c r="D631" s="12"/>
      <c r="E631" s="12"/>
      <c r="F631" s="12"/>
      <c r="G631" s="12"/>
      <c r="H631" s="12"/>
      <c r="I631" s="9"/>
      <c r="J631" s="9"/>
    </row>
    <row r="632" spans="1:10" x14ac:dyDescent="0.2">
      <c r="A632" s="9"/>
      <c r="B632" s="12"/>
      <c r="C632" s="9"/>
      <c r="D632" s="12"/>
      <c r="E632" s="12"/>
      <c r="F632" s="12"/>
      <c r="G632" s="12"/>
      <c r="H632" s="12"/>
      <c r="I632" s="9"/>
      <c r="J632" s="9"/>
    </row>
    <row r="633" spans="1:10" x14ac:dyDescent="0.2">
      <c r="A633" s="9"/>
      <c r="B633" s="12"/>
      <c r="C633" s="9"/>
      <c r="D633" s="12"/>
      <c r="E633" s="12"/>
      <c r="F633" s="12"/>
      <c r="G633" s="12"/>
      <c r="H633" s="12"/>
      <c r="I633" s="9"/>
      <c r="J633" s="9"/>
    </row>
    <row r="634" spans="1:10" x14ac:dyDescent="0.2">
      <c r="A634" s="9"/>
      <c r="B634" s="12"/>
      <c r="C634" s="9"/>
      <c r="D634" s="12"/>
      <c r="E634" s="12"/>
      <c r="F634" s="12"/>
      <c r="G634" s="12"/>
      <c r="H634" s="12"/>
      <c r="I634" s="9"/>
      <c r="J634" s="9"/>
    </row>
    <row r="635" spans="1:10" x14ac:dyDescent="0.2">
      <c r="A635" s="9"/>
      <c r="B635" s="12"/>
      <c r="C635" s="9"/>
      <c r="D635" s="12"/>
      <c r="E635" s="12"/>
      <c r="F635" s="12"/>
      <c r="G635" s="12"/>
      <c r="H635" s="12"/>
      <c r="I635" s="9"/>
      <c r="J635" s="9"/>
    </row>
    <row r="636" spans="1:10" x14ac:dyDescent="0.2">
      <c r="A636" s="9"/>
      <c r="B636" s="12"/>
      <c r="C636" s="9"/>
      <c r="D636" s="12"/>
      <c r="E636" s="12"/>
      <c r="F636" s="12"/>
      <c r="G636" s="12"/>
      <c r="H636" s="12"/>
      <c r="I636" s="9"/>
      <c r="J636" s="9"/>
    </row>
    <row r="637" spans="1:10" x14ac:dyDescent="0.2">
      <c r="A637" s="9"/>
      <c r="B637" s="12"/>
      <c r="C637" s="9"/>
      <c r="D637" s="12"/>
      <c r="E637" s="12"/>
      <c r="F637" s="12"/>
      <c r="G637" s="12"/>
      <c r="H637" s="12"/>
      <c r="I637" s="9"/>
      <c r="J637" s="9"/>
    </row>
    <row r="638" spans="1:10" x14ac:dyDescent="0.2">
      <c r="A638" s="9"/>
      <c r="B638" s="12"/>
      <c r="C638" s="9"/>
      <c r="D638" s="12"/>
      <c r="E638" s="12"/>
      <c r="F638" s="12"/>
      <c r="G638" s="12"/>
      <c r="H638" s="12"/>
      <c r="I638" s="9"/>
      <c r="J638" s="9"/>
    </row>
    <row r="639" spans="1:10" x14ac:dyDescent="0.2">
      <c r="A639" s="9"/>
      <c r="B639" s="12"/>
      <c r="C639" s="9"/>
      <c r="D639" s="12"/>
      <c r="E639" s="12"/>
      <c r="F639" s="12"/>
      <c r="G639" s="12"/>
      <c r="H639" s="12"/>
      <c r="I639" s="9"/>
      <c r="J639" s="9"/>
    </row>
    <row r="640" spans="1:10" x14ac:dyDescent="0.2">
      <c r="A640" s="9"/>
      <c r="B640" s="12"/>
      <c r="C640" s="9"/>
      <c r="D640" s="12"/>
      <c r="E640" s="12"/>
      <c r="F640" s="12"/>
      <c r="G640" s="12"/>
      <c r="H640" s="12"/>
      <c r="I640" s="9"/>
      <c r="J640" s="9"/>
    </row>
    <row r="641" spans="1:10" x14ac:dyDescent="0.2">
      <c r="A641" s="9"/>
      <c r="B641" s="12"/>
      <c r="C641" s="9"/>
      <c r="D641" s="12"/>
      <c r="E641" s="12"/>
      <c r="F641" s="12"/>
      <c r="G641" s="12"/>
      <c r="H641" s="12"/>
      <c r="I641" s="9"/>
      <c r="J641" s="9"/>
    </row>
    <row r="642" spans="1:10" x14ac:dyDescent="0.2">
      <c r="A642" s="9"/>
      <c r="B642" s="12"/>
      <c r="C642" s="9"/>
      <c r="D642" s="12"/>
      <c r="E642" s="12"/>
      <c r="F642" s="12"/>
      <c r="G642" s="12"/>
      <c r="H642" s="12"/>
      <c r="I642" s="9"/>
      <c r="J642" s="9"/>
    </row>
    <row r="643" spans="1:10" x14ac:dyDescent="0.2">
      <c r="A643" s="9"/>
      <c r="B643" s="12"/>
      <c r="C643" s="9"/>
      <c r="D643" s="12"/>
      <c r="E643" s="12"/>
      <c r="F643" s="12"/>
      <c r="G643" s="12"/>
      <c r="H643" s="12"/>
      <c r="I643" s="9"/>
      <c r="J643" s="9"/>
    </row>
    <row r="644" spans="1:10" x14ac:dyDescent="0.2">
      <c r="A644" s="9"/>
      <c r="B644" s="12"/>
      <c r="C644" s="9"/>
      <c r="D644" s="12"/>
      <c r="E644" s="12"/>
      <c r="F644" s="12"/>
      <c r="G644" s="12"/>
      <c r="H644" s="12"/>
      <c r="I644" s="9"/>
      <c r="J644" s="9"/>
    </row>
    <row r="645" spans="1:10" x14ac:dyDescent="0.2">
      <c r="A645" s="9"/>
      <c r="B645" s="12"/>
      <c r="C645" s="9"/>
      <c r="D645" s="12"/>
      <c r="E645" s="12"/>
      <c r="F645" s="12"/>
      <c r="G645" s="12"/>
      <c r="H645" s="12"/>
      <c r="I645" s="9"/>
      <c r="J645" s="9"/>
    </row>
    <row r="646" spans="1:10" x14ac:dyDescent="0.2">
      <c r="A646" s="9"/>
      <c r="B646" s="12"/>
      <c r="C646" s="9"/>
      <c r="D646" s="12"/>
      <c r="E646" s="12"/>
      <c r="F646" s="12"/>
      <c r="G646" s="12"/>
      <c r="H646" s="12"/>
      <c r="I646" s="9"/>
      <c r="J646" s="9"/>
    </row>
    <row r="647" spans="1:10" x14ac:dyDescent="0.2">
      <c r="A647" s="9"/>
      <c r="B647" s="12"/>
      <c r="C647" s="9"/>
      <c r="D647" s="12"/>
      <c r="E647" s="12"/>
      <c r="F647" s="12"/>
      <c r="G647" s="12"/>
      <c r="H647" s="12"/>
      <c r="I647" s="9"/>
      <c r="J647" s="9"/>
    </row>
    <row r="648" spans="1:10" x14ac:dyDescent="0.2">
      <c r="A648" s="9"/>
      <c r="B648" s="12"/>
      <c r="C648" s="9"/>
      <c r="D648" s="12"/>
      <c r="E648" s="12"/>
      <c r="F648" s="12"/>
      <c r="G648" s="12"/>
      <c r="H648" s="12"/>
      <c r="I648" s="9"/>
      <c r="J648" s="9"/>
    </row>
    <row r="649" spans="1:10" x14ac:dyDescent="0.2">
      <c r="A649" s="9"/>
      <c r="B649" s="12"/>
      <c r="C649" s="9"/>
      <c r="D649" s="12"/>
      <c r="E649" s="12"/>
      <c r="F649" s="12"/>
      <c r="G649" s="12"/>
      <c r="H649" s="12"/>
      <c r="I649" s="9"/>
      <c r="J649" s="9"/>
    </row>
    <row r="650" spans="1:10" x14ac:dyDescent="0.2">
      <c r="A650" s="9"/>
      <c r="B650" s="12"/>
      <c r="C650" s="9"/>
      <c r="D650" s="12"/>
      <c r="E650" s="12"/>
      <c r="F650" s="12"/>
      <c r="G650" s="12"/>
      <c r="H650" s="12"/>
      <c r="I650" s="9"/>
      <c r="J650" s="9"/>
    </row>
    <row r="651" spans="1:10" x14ac:dyDescent="0.2">
      <c r="A651" s="9"/>
      <c r="B651" s="12"/>
      <c r="C651" s="9"/>
      <c r="D651" s="12"/>
      <c r="E651" s="12"/>
      <c r="F651" s="12"/>
      <c r="G651" s="12"/>
      <c r="H651" s="12"/>
      <c r="I651" s="9"/>
      <c r="J651" s="9"/>
    </row>
    <row r="652" spans="1:10" x14ac:dyDescent="0.2">
      <c r="A652" s="9"/>
      <c r="B652" s="12"/>
      <c r="C652" s="9"/>
      <c r="D652" s="12"/>
      <c r="E652" s="12"/>
      <c r="F652" s="12"/>
      <c r="G652" s="12"/>
      <c r="H652" s="12"/>
      <c r="I652" s="9"/>
      <c r="J652" s="9"/>
    </row>
    <row r="653" spans="1:10" x14ac:dyDescent="0.2">
      <c r="A653" s="9"/>
      <c r="B653" s="12"/>
      <c r="C653" s="9"/>
      <c r="D653" s="12"/>
      <c r="E653" s="12"/>
      <c r="F653" s="12"/>
      <c r="G653" s="12"/>
      <c r="H653" s="12"/>
      <c r="I653" s="9"/>
      <c r="J653" s="9"/>
    </row>
    <row r="654" spans="1:10" x14ac:dyDescent="0.2">
      <c r="A654" s="9"/>
      <c r="B654" s="12"/>
      <c r="C654" s="9"/>
      <c r="D654" s="12"/>
      <c r="E654" s="12"/>
      <c r="F654" s="12"/>
      <c r="G654" s="12"/>
      <c r="H654" s="12"/>
      <c r="I654" s="9"/>
      <c r="J654" s="9"/>
    </row>
    <row r="655" spans="1:10" x14ac:dyDescent="0.2">
      <c r="A655" s="9"/>
      <c r="B655" s="12"/>
      <c r="C655" s="9"/>
      <c r="D655" s="12"/>
      <c r="E655" s="12"/>
      <c r="F655" s="12"/>
      <c r="G655" s="12"/>
      <c r="H655" s="12"/>
      <c r="I655" s="9"/>
      <c r="J655" s="9"/>
    </row>
    <row r="656" spans="1:10" x14ac:dyDescent="0.2">
      <c r="A656" s="9"/>
      <c r="B656" s="12"/>
      <c r="C656" s="9"/>
      <c r="D656" s="12"/>
      <c r="E656" s="12"/>
      <c r="F656" s="12"/>
      <c r="G656" s="12"/>
      <c r="H656" s="12"/>
      <c r="I656" s="9"/>
      <c r="J656" s="9"/>
    </row>
    <row r="657" spans="1:10" x14ac:dyDescent="0.2">
      <c r="A657" s="9"/>
      <c r="B657" s="12"/>
      <c r="C657" s="9"/>
      <c r="D657" s="12"/>
      <c r="E657" s="12"/>
      <c r="F657" s="12"/>
      <c r="G657" s="12"/>
      <c r="H657" s="12"/>
      <c r="I657" s="9"/>
      <c r="J657" s="9"/>
    </row>
    <row r="658" spans="1:10" x14ac:dyDescent="0.2">
      <c r="A658" s="9"/>
      <c r="B658" s="12"/>
      <c r="C658" s="9"/>
      <c r="D658" s="12"/>
      <c r="E658" s="12"/>
      <c r="F658" s="12"/>
      <c r="G658" s="12"/>
      <c r="H658" s="12"/>
      <c r="I658" s="9"/>
      <c r="J658" s="9"/>
    </row>
    <row r="659" spans="1:10" x14ac:dyDescent="0.2">
      <c r="A659" s="9"/>
      <c r="B659" s="12"/>
      <c r="C659" s="9"/>
      <c r="D659" s="12"/>
      <c r="E659" s="12"/>
      <c r="F659" s="12"/>
      <c r="G659" s="12"/>
      <c r="H659" s="12"/>
      <c r="I659" s="9"/>
      <c r="J659" s="9"/>
    </row>
    <row r="660" spans="1:10" x14ac:dyDescent="0.2">
      <c r="A660" s="9"/>
      <c r="B660" s="12"/>
      <c r="C660" s="9"/>
      <c r="D660" s="12"/>
      <c r="E660" s="12"/>
      <c r="F660" s="12"/>
      <c r="G660" s="12"/>
      <c r="H660" s="12"/>
      <c r="I660" s="9"/>
      <c r="J660" s="9"/>
    </row>
    <row r="661" spans="1:10" x14ac:dyDescent="0.2">
      <c r="A661" s="9"/>
      <c r="B661" s="12"/>
      <c r="C661" s="9"/>
      <c r="D661" s="12"/>
      <c r="E661" s="12"/>
      <c r="F661" s="12"/>
      <c r="G661" s="12"/>
      <c r="H661" s="12"/>
      <c r="I661" s="9"/>
      <c r="J661" s="9"/>
    </row>
    <row r="662" spans="1:10" x14ac:dyDescent="0.2">
      <c r="A662" s="9"/>
      <c r="B662" s="12"/>
      <c r="C662" s="9"/>
      <c r="D662" s="12"/>
      <c r="E662" s="12"/>
      <c r="F662" s="12"/>
      <c r="G662" s="12"/>
      <c r="H662" s="12"/>
      <c r="I662" s="9"/>
      <c r="J662" s="9"/>
    </row>
    <row r="663" spans="1:10" x14ac:dyDescent="0.2">
      <c r="A663" s="9"/>
      <c r="B663" s="12"/>
      <c r="C663" s="9"/>
      <c r="D663" s="12"/>
      <c r="E663" s="12"/>
      <c r="F663" s="12"/>
      <c r="G663" s="12"/>
      <c r="H663" s="12"/>
      <c r="I663" s="9"/>
      <c r="J663" s="9"/>
    </row>
    <row r="664" spans="1:10" x14ac:dyDescent="0.2">
      <c r="A664" s="9"/>
      <c r="B664" s="12"/>
      <c r="C664" s="9"/>
      <c r="D664" s="12"/>
      <c r="E664" s="12"/>
      <c r="F664" s="12"/>
      <c r="G664" s="12"/>
      <c r="H664" s="12"/>
      <c r="I664" s="9"/>
      <c r="J664" s="9"/>
    </row>
    <row r="665" spans="1:10" x14ac:dyDescent="0.2">
      <c r="A665" s="9"/>
      <c r="B665" s="12"/>
      <c r="C665" s="9"/>
      <c r="D665" s="12"/>
      <c r="E665" s="12"/>
      <c r="F665" s="12"/>
      <c r="G665" s="12"/>
      <c r="H665" s="12"/>
      <c r="I665" s="9"/>
      <c r="J665" s="9"/>
    </row>
    <row r="666" spans="1:10" x14ac:dyDescent="0.2">
      <c r="A666" s="9"/>
      <c r="B666" s="12"/>
      <c r="C666" s="9"/>
      <c r="D666" s="12"/>
      <c r="E666" s="12"/>
      <c r="F666" s="12"/>
      <c r="G666" s="12"/>
      <c r="H666" s="12"/>
      <c r="I666" s="9"/>
      <c r="J666" s="9"/>
    </row>
    <row r="667" spans="1:10" x14ac:dyDescent="0.2">
      <c r="A667" s="9"/>
      <c r="B667" s="12"/>
      <c r="C667" s="9"/>
      <c r="D667" s="12"/>
      <c r="E667" s="12"/>
      <c r="F667" s="12"/>
      <c r="G667" s="12"/>
      <c r="H667" s="12"/>
      <c r="I667" s="9"/>
      <c r="J667" s="9"/>
    </row>
    <row r="668" spans="1:10" x14ac:dyDescent="0.2">
      <c r="A668" s="9"/>
      <c r="B668" s="12"/>
      <c r="C668" s="9"/>
      <c r="D668" s="12"/>
      <c r="E668" s="12"/>
      <c r="F668" s="12"/>
      <c r="G668" s="12"/>
      <c r="H668" s="12"/>
      <c r="I668" s="9"/>
      <c r="J668" s="9"/>
    </row>
    <row r="669" spans="1:10" x14ac:dyDescent="0.2">
      <c r="A669" s="9"/>
      <c r="B669" s="12"/>
      <c r="C669" s="9"/>
      <c r="D669" s="12"/>
      <c r="E669" s="12"/>
      <c r="F669" s="12"/>
      <c r="G669" s="12"/>
      <c r="H669" s="12"/>
      <c r="I669" s="9"/>
      <c r="J669" s="9"/>
    </row>
    <row r="670" spans="1:10" x14ac:dyDescent="0.2">
      <c r="A670" s="9"/>
      <c r="B670" s="12"/>
      <c r="C670" s="9"/>
      <c r="D670" s="12"/>
      <c r="E670" s="12"/>
      <c r="F670" s="12"/>
      <c r="G670" s="12"/>
      <c r="H670" s="12"/>
      <c r="I670" s="9"/>
      <c r="J670" s="9"/>
    </row>
    <row r="671" spans="1:10" x14ac:dyDescent="0.2">
      <c r="A671" s="9"/>
      <c r="B671" s="12"/>
      <c r="C671" s="9"/>
      <c r="D671" s="12"/>
      <c r="E671" s="12"/>
      <c r="F671" s="12"/>
      <c r="G671" s="12"/>
      <c r="H671" s="12"/>
      <c r="I671" s="9"/>
      <c r="J671" s="9"/>
    </row>
    <row r="672" spans="1:10" x14ac:dyDescent="0.2">
      <c r="A672" s="9"/>
      <c r="B672" s="12"/>
      <c r="C672" s="9"/>
      <c r="D672" s="12"/>
      <c r="E672" s="12"/>
      <c r="F672" s="12"/>
      <c r="G672" s="12"/>
      <c r="H672" s="12"/>
      <c r="I672" s="9"/>
      <c r="J672" s="9"/>
    </row>
    <row r="673" spans="1:10" x14ac:dyDescent="0.2">
      <c r="A673" s="9"/>
      <c r="B673" s="12"/>
      <c r="C673" s="9"/>
      <c r="D673" s="12"/>
      <c r="E673" s="12"/>
      <c r="F673" s="12"/>
      <c r="G673" s="12"/>
      <c r="H673" s="12"/>
      <c r="I673" s="9"/>
      <c r="J673" s="9"/>
    </row>
    <row r="674" spans="1:10" x14ac:dyDescent="0.2">
      <c r="A674" s="9"/>
      <c r="B674" s="12"/>
      <c r="C674" s="9"/>
      <c r="D674" s="12"/>
      <c r="E674" s="12"/>
      <c r="F674" s="12"/>
      <c r="G674" s="12"/>
      <c r="H674" s="12"/>
      <c r="I674" s="9"/>
      <c r="J674" s="9"/>
    </row>
    <row r="675" spans="1:10" x14ac:dyDescent="0.2">
      <c r="A675" s="9"/>
      <c r="B675" s="12"/>
      <c r="C675" s="9"/>
      <c r="D675" s="12"/>
      <c r="E675" s="12"/>
      <c r="F675" s="12"/>
      <c r="G675" s="12"/>
      <c r="H675" s="12"/>
      <c r="I675" s="9"/>
      <c r="J675" s="9"/>
    </row>
    <row r="676" spans="1:10" x14ac:dyDescent="0.2">
      <c r="A676" s="9"/>
      <c r="B676" s="12"/>
      <c r="C676" s="9"/>
      <c r="D676" s="12"/>
      <c r="E676" s="12"/>
      <c r="F676" s="12"/>
      <c r="G676" s="12"/>
      <c r="H676" s="12"/>
      <c r="I676" s="9"/>
      <c r="J676" s="9"/>
    </row>
    <row r="677" spans="1:10" x14ac:dyDescent="0.2">
      <c r="A677" s="9"/>
      <c r="B677" s="12"/>
      <c r="C677" s="9"/>
      <c r="D677" s="12"/>
      <c r="E677" s="12"/>
      <c r="F677" s="12"/>
      <c r="G677" s="12"/>
      <c r="H677" s="12"/>
      <c r="I677" s="9"/>
      <c r="J677" s="9"/>
    </row>
    <row r="678" spans="1:10" x14ac:dyDescent="0.2">
      <c r="A678" s="9"/>
      <c r="B678" s="12"/>
      <c r="C678" s="9"/>
      <c r="D678" s="12"/>
      <c r="E678" s="12"/>
      <c r="F678" s="12"/>
      <c r="G678" s="12"/>
      <c r="H678" s="12"/>
      <c r="I678" s="9"/>
      <c r="J678" s="9"/>
    </row>
    <row r="679" spans="1:10" x14ac:dyDescent="0.2">
      <c r="A679" s="9"/>
      <c r="B679" s="12"/>
      <c r="C679" s="9"/>
      <c r="D679" s="12"/>
      <c r="E679" s="12"/>
      <c r="F679" s="12"/>
      <c r="G679" s="12"/>
      <c r="H679" s="12"/>
      <c r="I679" s="9"/>
      <c r="J679" s="9"/>
    </row>
    <row r="680" spans="1:10" x14ac:dyDescent="0.2">
      <c r="A680" s="9"/>
      <c r="B680" s="12"/>
      <c r="C680" s="9"/>
      <c r="D680" s="12"/>
      <c r="E680" s="12"/>
      <c r="F680" s="12"/>
      <c r="G680" s="12"/>
      <c r="H680" s="12"/>
      <c r="I680" s="9"/>
      <c r="J680" s="9"/>
    </row>
    <row r="681" spans="1:10" x14ac:dyDescent="0.2">
      <c r="A681" s="9"/>
      <c r="B681" s="12"/>
      <c r="C681" s="9"/>
      <c r="D681" s="12"/>
      <c r="E681" s="12"/>
      <c r="F681" s="12"/>
      <c r="G681" s="12"/>
      <c r="H681" s="12"/>
      <c r="I681" s="9"/>
      <c r="J681" s="9"/>
    </row>
    <row r="682" spans="1:10" x14ac:dyDescent="0.2">
      <c r="A682" s="9"/>
      <c r="B682" s="12"/>
      <c r="C682" s="9"/>
      <c r="D682" s="12"/>
      <c r="E682" s="12"/>
      <c r="F682" s="12"/>
      <c r="G682" s="12"/>
      <c r="H682" s="12"/>
      <c r="I682" s="9"/>
      <c r="J682" s="9"/>
    </row>
    <row r="683" spans="1:10" x14ac:dyDescent="0.2">
      <c r="A683" s="9"/>
      <c r="B683" s="12"/>
      <c r="C683" s="9"/>
      <c r="D683" s="12"/>
      <c r="E683" s="12"/>
      <c r="F683" s="12"/>
      <c r="G683" s="12"/>
      <c r="H683" s="12"/>
      <c r="I683" s="9"/>
      <c r="J683" s="9"/>
    </row>
    <row r="684" spans="1:10" x14ac:dyDescent="0.2">
      <c r="A684" s="9"/>
      <c r="B684" s="12"/>
      <c r="C684" s="9"/>
      <c r="D684" s="12"/>
      <c r="E684" s="12"/>
      <c r="F684" s="12"/>
      <c r="G684" s="12"/>
      <c r="H684" s="12"/>
      <c r="I684" s="9"/>
      <c r="J684" s="9"/>
    </row>
    <row r="685" spans="1:10" x14ac:dyDescent="0.2">
      <c r="A685" s="9"/>
      <c r="B685" s="12"/>
      <c r="C685" s="9"/>
      <c r="D685" s="12"/>
      <c r="E685" s="12"/>
      <c r="F685" s="12"/>
      <c r="G685" s="12"/>
      <c r="H685" s="12"/>
      <c r="I685" s="9"/>
      <c r="J685" s="9"/>
    </row>
    <row r="686" spans="1:10" x14ac:dyDescent="0.2">
      <c r="A686" s="9"/>
      <c r="B686" s="12"/>
      <c r="C686" s="9"/>
      <c r="D686" s="12"/>
      <c r="E686" s="12"/>
      <c r="F686" s="12"/>
      <c r="G686" s="12"/>
      <c r="H686" s="12"/>
      <c r="I686" s="9"/>
      <c r="J686" s="9"/>
    </row>
    <row r="687" spans="1:10" x14ac:dyDescent="0.2">
      <c r="A687" s="9"/>
      <c r="B687" s="12"/>
      <c r="C687" s="9"/>
      <c r="D687" s="12"/>
      <c r="E687" s="12"/>
      <c r="F687" s="12"/>
      <c r="G687" s="12"/>
      <c r="H687" s="12"/>
      <c r="I687" s="9"/>
      <c r="J687" s="9"/>
    </row>
    <row r="688" spans="1:10" x14ac:dyDescent="0.2">
      <c r="A688" s="9"/>
      <c r="B688" s="12"/>
      <c r="C688" s="9"/>
      <c r="D688" s="12"/>
      <c r="E688" s="12"/>
      <c r="F688" s="12"/>
      <c r="G688" s="12"/>
      <c r="H688" s="12"/>
      <c r="I688" s="9"/>
      <c r="J688" s="9"/>
    </row>
    <row r="689" spans="1:10" x14ac:dyDescent="0.2">
      <c r="A689" s="9"/>
      <c r="B689" s="12"/>
      <c r="C689" s="9"/>
      <c r="D689" s="12"/>
      <c r="E689" s="12"/>
      <c r="F689" s="12"/>
      <c r="G689" s="12"/>
      <c r="H689" s="12"/>
      <c r="I689" s="9"/>
      <c r="J689" s="9"/>
    </row>
    <row r="690" spans="1:10" x14ac:dyDescent="0.2">
      <c r="A690" s="9"/>
      <c r="B690" s="12"/>
      <c r="C690" s="9"/>
      <c r="D690" s="12"/>
      <c r="E690" s="12"/>
      <c r="F690" s="12"/>
      <c r="G690" s="12"/>
      <c r="H690" s="12"/>
      <c r="I690" s="9"/>
      <c r="J690" s="9"/>
    </row>
    <row r="691" spans="1:10" x14ac:dyDescent="0.2">
      <c r="A691" s="9"/>
      <c r="B691" s="12"/>
      <c r="C691" s="9"/>
      <c r="D691" s="12"/>
      <c r="E691" s="12"/>
      <c r="F691" s="12"/>
      <c r="G691" s="12"/>
      <c r="H691" s="12"/>
      <c r="I691" s="9"/>
      <c r="J691" s="9"/>
    </row>
    <row r="692" spans="1:10" x14ac:dyDescent="0.2">
      <c r="A692" s="9"/>
      <c r="B692" s="12"/>
      <c r="C692" s="9"/>
      <c r="D692" s="12"/>
      <c r="E692" s="12"/>
      <c r="F692" s="12"/>
      <c r="G692" s="12"/>
      <c r="H692" s="12"/>
      <c r="I692" s="9"/>
      <c r="J692" s="9"/>
    </row>
    <row r="693" spans="1:10" x14ac:dyDescent="0.2">
      <c r="A693" s="9"/>
      <c r="B693" s="12"/>
      <c r="C693" s="9"/>
      <c r="D693" s="12"/>
      <c r="E693" s="12"/>
      <c r="F693" s="12"/>
      <c r="G693" s="12"/>
      <c r="H693" s="12"/>
      <c r="I693" s="9"/>
      <c r="J693" s="9"/>
    </row>
    <row r="694" spans="1:10" x14ac:dyDescent="0.2">
      <c r="A694" s="9"/>
      <c r="B694" s="12"/>
      <c r="C694" s="9"/>
      <c r="D694" s="12"/>
      <c r="E694" s="12"/>
      <c r="F694" s="12"/>
      <c r="G694" s="12"/>
      <c r="H694" s="12"/>
      <c r="I694" s="9"/>
      <c r="J694" s="9"/>
    </row>
    <row r="695" spans="1:10" x14ac:dyDescent="0.2">
      <c r="A695" s="9"/>
      <c r="B695" s="12"/>
      <c r="C695" s="9"/>
      <c r="D695" s="12"/>
      <c r="E695" s="12"/>
      <c r="F695" s="12"/>
      <c r="G695" s="12"/>
      <c r="H695" s="12"/>
      <c r="I695" s="9"/>
      <c r="J695" s="9"/>
    </row>
    <row r="696" spans="1:10" x14ac:dyDescent="0.2">
      <c r="A696" s="9"/>
      <c r="B696" s="12"/>
      <c r="C696" s="9"/>
      <c r="D696" s="12"/>
      <c r="E696" s="12"/>
      <c r="F696" s="12"/>
      <c r="G696" s="12"/>
      <c r="H696" s="12"/>
      <c r="I696" s="9"/>
      <c r="J696" s="9"/>
    </row>
    <row r="697" spans="1:10" x14ac:dyDescent="0.2">
      <c r="A697" s="9"/>
      <c r="B697" s="12"/>
      <c r="C697" s="9"/>
      <c r="D697" s="12"/>
      <c r="E697" s="12"/>
      <c r="F697" s="12"/>
      <c r="G697" s="12"/>
      <c r="H697" s="12"/>
      <c r="I697" s="9"/>
      <c r="J697" s="9"/>
    </row>
    <row r="698" spans="1:10" x14ac:dyDescent="0.2">
      <c r="A698" s="9"/>
      <c r="B698" s="12"/>
      <c r="C698" s="9"/>
      <c r="D698" s="12"/>
      <c r="E698" s="12"/>
      <c r="F698" s="12"/>
      <c r="G698" s="12"/>
      <c r="H698" s="12"/>
      <c r="I698" s="9"/>
      <c r="J698" s="9"/>
    </row>
    <row r="699" spans="1:10" x14ac:dyDescent="0.2">
      <c r="A699" s="9"/>
      <c r="B699" s="12"/>
      <c r="C699" s="9"/>
      <c r="D699" s="12"/>
      <c r="E699" s="12"/>
      <c r="F699" s="12"/>
      <c r="G699" s="12"/>
      <c r="H699" s="12"/>
      <c r="I699" s="9"/>
      <c r="J699" s="9"/>
    </row>
    <row r="700" spans="1:10" x14ac:dyDescent="0.2">
      <c r="A700" s="9"/>
      <c r="B700" s="12"/>
      <c r="C700" s="9"/>
      <c r="D700" s="12"/>
      <c r="E700" s="12"/>
      <c r="F700" s="12"/>
      <c r="G700" s="12"/>
      <c r="H700" s="12"/>
      <c r="I700" s="9"/>
      <c r="J700" s="9"/>
    </row>
    <row r="701" spans="1:10" x14ac:dyDescent="0.2">
      <c r="A701" s="9"/>
      <c r="B701" s="12"/>
      <c r="C701" s="9"/>
      <c r="D701" s="12"/>
      <c r="E701" s="12"/>
      <c r="F701" s="12"/>
      <c r="G701" s="12"/>
      <c r="H701" s="12"/>
      <c r="I701" s="9"/>
      <c r="J701" s="9"/>
    </row>
    <row r="702" spans="1:10" x14ac:dyDescent="0.2">
      <c r="A702" s="9"/>
      <c r="B702" s="12"/>
      <c r="C702" s="9"/>
      <c r="D702" s="12"/>
      <c r="E702" s="12"/>
      <c r="F702" s="12"/>
      <c r="G702" s="12"/>
      <c r="H702" s="12"/>
      <c r="I702" s="9"/>
      <c r="J702" s="9"/>
    </row>
    <row r="703" spans="1:10" x14ac:dyDescent="0.2">
      <c r="A703" s="9"/>
      <c r="B703" s="12"/>
      <c r="C703" s="9"/>
      <c r="D703" s="12"/>
      <c r="E703" s="12"/>
      <c r="F703" s="12"/>
      <c r="G703" s="12"/>
      <c r="H703" s="12"/>
      <c r="I703" s="9"/>
      <c r="J703" s="9"/>
    </row>
    <row r="704" spans="1:10" x14ac:dyDescent="0.2">
      <c r="A704" s="9"/>
      <c r="B704" s="12"/>
      <c r="C704" s="9"/>
      <c r="D704" s="12"/>
      <c r="E704" s="12"/>
      <c r="F704" s="12"/>
      <c r="G704" s="12"/>
      <c r="H704" s="12"/>
      <c r="I704" s="9"/>
      <c r="J704" s="9"/>
    </row>
    <row r="705" spans="1:10" x14ac:dyDescent="0.2">
      <c r="A705" s="9"/>
      <c r="B705" s="12"/>
      <c r="C705" s="9"/>
      <c r="D705" s="12"/>
      <c r="E705" s="12"/>
      <c r="F705" s="12"/>
      <c r="G705" s="12"/>
      <c r="H705" s="12"/>
      <c r="I705" s="9"/>
      <c r="J705" s="9"/>
    </row>
    <row r="706" spans="1:10" x14ac:dyDescent="0.2">
      <c r="A706" s="9"/>
      <c r="B706" s="12"/>
      <c r="C706" s="9"/>
      <c r="D706" s="12"/>
      <c r="E706" s="12"/>
      <c r="F706" s="12"/>
      <c r="G706" s="12"/>
      <c r="H706" s="12"/>
      <c r="I706" s="9"/>
      <c r="J706" s="9"/>
    </row>
    <row r="707" spans="1:10" x14ac:dyDescent="0.2">
      <c r="A707" s="9"/>
      <c r="B707" s="12"/>
      <c r="C707" s="9"/>
      <c r="D707" s="12"/>
      <c r="E707" s="12"/>
      <c r="F707" s="12"/>
      <c r="G707" s="12"/>
      <c r="H707" s="12"/>
      <c r="I707" s="9"/>
      <c r="J707" s="9"/>
    </row>
    <row r="708" spans="1:10" x14ac:dyDescent="0.2">
      <c r="A708" s="9"/>
      <c r="B708" s="12"/>
      <c r="C708" s="9"/>
      <c r="D708" s="12"/>
      <c r="E708" s="12"/>
      <c r="F708" s="12"/>
      <c r="G708" s="12"/>
      <c r="H708" s="12"/>
      <c r="I708" s="9"/>
      <c r="J708" s="9"/>
    </row>
    <row r="709" spans="1:10" x14ac:dyDescent="0.2">
      <c r="A709" s="9"/>
      <c r="B709" s="12"/>
      <c r="C709" s="9"/>
      <c r="D709" s="12"/>
      <c r="E709" s="12"/>
      <c r="F709" s="12"/>
      <c r="G709" s="12"/>
      <c r="H709" s="12"/>
      <c r="I709" s="9"/>
      <c r="J709" s="9"/>
    </row>
    <row r="710" spans="1:10" x14ac:dyDescent="0.2">
      <c r="A710" s="9"/>
      <c r="B710" s="12"/>
      <c r="C710" s="9"/>
      <c r="D710" s="12"/>
      <c r="E710" s="12"/>
      <c r="F710" s="12"/>
      <c r="G710" s="12"/>
      <c r="H710" s="12"/>
      <c r="I710" s="9"/>
      <c r="J710" s="9"/>
    </row>
    <row r="711" spans="1:10" x14ac:dyDescent="0.2">
      <c r="A711" s="9"/>
      <c r="B711" s="12"/>
      <c r="C711" s="9"/>
      <c r="D711" s="12"/>
      <c r="E711" s="12"/>
      <c r="F711" s="12"/>
      <c r="G711" s="12"/>
      <c r="H711" s="12"/>
      <c r="I711" s="9"/>
      <c r="J711" s="9"/>
    </row>
    <row r="712" spans="1:10" x14ac:dyDescent="0.2">
      <c r="A712" s="9"/>
      <c r="B712" s="12"/>
      <c r="C712" s="9"/>
      <c r="D712" s="12"/>
      <c r="E712" s="12"/>
      <c r="F712" s="12"/>
      <c r="G712" s="12"/>
      <c r="H712" s="12"/>
      <c r="I712" s="9"/>
      <c r="J712" s="9"/>
    </row>
    <row r="713" spans="1:10" x14ac:dyDescent="0.2">
      <c r="A713" s="9"/>
      <c r="B713" s="12"/>
      <c r="C713" s="9"/>
      <c r="D713" s="12"/>
      <c r="E713" s="12"/>
      <c r="F713" s="12"/>
      <c r="G713" s="12"/>
      <c r="H713" s="12"/>
      <c r="I713" s="9"/>
      <c r="J713" s="9"/>
    </row>
    <row r="714" spans="1:10" x14ac:dyDescent="0.2">
      <c r="A714" s="9"/>
      <c r="B714" s="12"/>
      <c r="C714" s="9"/>
      <c r="D714" s="12"/>
      <c r="E714" s="12"/>
      <c r="F714" s="12"/>
      <c r="G714" s="12"/>
      <c r="H714" s="12"/>
      <c r="I714" s="9"/>
      <c r="J714" s="9"/>
    </row>
    <row r="715" spans="1:10" x14ac:dyDescent="0.2">
      <c r="A715" s="9"/>
      <c r="B715" s="12"/>
      <c r="C715" s="9"/>
      <c r="D715" s="12"/>
      <c r="E715" s="12"/>
      <c r="F715" s="12"/>
      <c r="G715" s="12"/>
      <c r="H715" s="12"/>
      <c r="I715" s="9"/>
      <c r="J715" s="9"/>
    </row>
    <row r="716" spans="1:10" x14ac:dyDescent="0.2">
      <c r="A716" s="9"/>
      <c r="B716" s="12"/>
      <c r="C716" s="9"/>
      <c r="D716" s="12"/>
      <c r="E716" s="12"/>
      <c r="F716" s="12"/>
      <c r="G716" s="12"/>
      <c r="H716" s="12"/>
      <c r="I716" s="9"/>
      <c r="J716" s="9"/>
    </row>
    <row r="717" spans="1:10" x14ac:dyDescent="0.2">
      <c r="A717" s="9"/>
      <c r="B717" s="12"/>
      <c r="C717" s="9"/>
      <c r="D717" s="12"/>
      <c r="E717" s="12"/>
      <c r="F717" s="12"/>
      <c r="G717" s="12"/>
      <c r="H717" s="12"/>
      <c r="I717" s="9"/>
      <c r="J717" s="9"/>
    </row>
    <row r="718" spans="1:10" x14ac:dyDescent="0.2">
      <c r="A718" s="9"/>
      <c r="B718" s="12"/>
      <c r="C718" s="9"/>
      <c r="D718" s="12"/>
      <c r="E718" s="12"/>
      <c r="F718" s="12"/>
      <c r="G718" s="12"/>
      <c r="H718" s="12"/>
      <c r="I718" s="9"/>
      <c r="J718" s="9"/>
    </row>
    <row r="719" spans="1:10" x14ac:dyDescent="0.2">
      <c r="A719" s="9"/>
      <c r="B719" s="12"/>
      <c r="C719" s="9"/>
      <c r="D719" s="12"/>
      <c r="E719" s="12"/>
      <c r="F719" s="12"/>
      <c r="G719" s="12"/>
      <c r="H719" s="12"/>
      <c r="I719" s="9"/>
      <c r="J719" s="9"/>
    </row>
    <row r="720" spans="1:10" x14ac:dyDescent="0.2">
      <c r="A720" s="9"/>
      <c r="B720" s="12"/>
      <c r="C720" s="9"/>
      <c r="D720" s="12"/>
      <c r="E720" s="12"/>
      <c r="F720" s="12"/>
      <c r="G720" s="12"/>
      <c r="H720" s="12"/>
      <c r="I720" s="9"/>
      <c r="J720" s="9"/>
    </row>
    <row r="721" spans="1:10" x14ac:dyDescent="0.2">
      <c r="A721" s="9"/>
      <c r="B721" s="12"/>
      <c r="C721" s="9"/>
      <c r="D721" s="12"/>
      <c r="E721" s="12"/>
      <c r="F721" s="12"/>
      <c r="G721" s="12"/>
      <c r="H721" s="12"/>
      <c r="I721" s="9"/>
      <c r="J721" s="9"/>
    </row>
    <row r="722" spans="1:10" x14ac:dyDescent="0.2">
      <c r="A722" s="9"/>
      <c r="B722" s="12"/>
      <c r="C722" s="9"/>
      <c r="D722" s="12"/>
      <c r="E722" s="12"/>
      <c r="F722" s="12"/>
      <c r="G722" s="12"/>
      <c r="H722" s="12"/>
      <c r="I722" s="9"/>
      <c r="J722" s="9"/>
    </row>
    <row r="723" spans="1:10" x14ac:dyDescent="0.2">
      <c r="A723" s="9"/>
      <c r="B723" s="12"/>
      <c r="C723" s="9"/>
      <c r="D723" s="12"/>
      <c r="E723" s="12"/>
      <c r="F723" s="12"/>
      <c r="G723" s="12"/>
      <c r="H723" s="12"/>
      <c r="I723" s="9"/>
      <c r="J723" s="9"/>
    </row>
    <row r="724" spans="1:10" x14ac:dyDescent="0.2">
      <c r="A724" s="9"/>
      <c r="B724" s="12"/>
      <c r="C724" s="9"/>
      <c r="D724" s="12"/>
      <c r="E724" s="12"/>
      <c r="F724" s="12"/>
      <c r="G724" s="12"/>
      <c r="H724" s="12"/>
      <c r="I724" s="9"/>
      <c r="J724" s="9"/>
    </row>
    <row r="725" spans="1:10" x14ac:dyDescent="0.2">
      <c r="A725" s="9"/>
      <c r="B725" s="12"/>
      <c r="C725" s="9"/>
      <c r="D725" s="12"/>
      <c r="E725" s="12"/>
      <c r="F725" s="12"/>
      <c r="G725" s="12"/>
      <c r="H725" s="12"/>
      <c r="I725" s="9"/>
      <c r="J725" s="9"/>
    </row>
    <row r="726" spans="1:10" x14ac:dyDescent="0.2">
      <c r="A726" s="9"/>
      <c r="B726" s="12"/>
      <c r="C726" s="9"/>
      <c r="D726" s="12"/>
      <c r="E726" s="12"/>
      <c r="F726" s="12"/>
      <c r="G726" s="12"/>
      <c r="H726" s="12"/>
      <c r="I726" s="9"/>
      <c r="J726" s="9"/>
    </row>
    <row r="727" spans="1:10" x14ac:dyDescent="0.2">
      <c r="A727" s="9"/>
      <c r="B727" s="12"/>
      <c r="C727" s="9"/>
      <c r="D727" s="12"/>
      <c r="E727" s="12"/>
      <c r="F727" s="12"/>
      <c r="G727" s="12"/>
      <c r="H727" s="12"/>
      <c r="I727" s="9"/>
      <c r="J727" s="9"/>
    </row>
    <row r="728" spans="1:10" x14ac:dyDescent="0.2">
      <c r="A728" s="9"/>
      <c r="B728" s="12"/>
      <c r="C728" s="9"/>
      <c r="D728" s="12"/>
      <c r="E728" s="12"/>
      <c r="F728" s="12"/>
      <c r="G728" s="12"/>
      <c r="H728" s="12"/>
      <c r="I728" s="9"/>
      <c r="J728" s="9"/>
    </row>
    <row r="729" spans="1:10" x14ac:dyDescent="0.2">
      <c r="A729" s="9"/>
      <c r="B729" s="12"/>
      <c r="C729" s="9"/>
      <c r="D729" s="12"/>
      <c r="E729" s="12"/>
      <c r="F729" s="12"/>
      <c r="G729" s="12"/>
      <c r="H729" s="12"/>
      <c r="I729" s="9"/>
      <c r="J729" s="9"/>
    </row>
    <row r="730" spans="1:10" x14ac:dyDescent="0.2">
      <c r="A730" s="9"/>
      <c r="B730" s="12"/>
      <c r="C730" s="9"/>
      <c r="D730" s="12"/>
      <c r="E730" s="12"/>
      <c r="F730" s="12"/>
      <c r="G730" s="12"/>
      <c r="H730" s="12"/>
      <c r="I730" s="9"/>
      <c r="J730" s="9"/>
    </row>
    <row r="731" spans="1:10" x14ac:dyDescent="0.2">
      <c r="A731" s="9"/>
      <c r="B731" s="12"/>
      <c r="C731" s="9"/>
      <c r="D731" s="12"/>
      <c r="E731" s="12"/>
      <c r="F731" s="12"/>
      <c r="G731" s="12"/>
      <c r="H731" s="12"/>
      <c r="I731" s="9"/>
      <c r="J731" s="9"/>
    </row>
    <row r="732" spans="1:10" x14ac:dyDescent="0.2">
      <c r="A732" s="9"/>
      <c r="B732" s="12"/>
      <c r="C732" s="9"/>
      <c r="D732" s="12"/>
      <c r="E732" s="12"/>
      <c r="F732" s="12"/>
      <c r="G732" s="12"/>
      <c r="H732" s="12"/>
      <c r="I732" s="9"/>
      <c r="J732" s="9"/>
    </row>
    <row r="733" spans="1:10" x14ac:dyDescent="0.2">
      <c r="A733" s="9"/>
      <c r="B733" s="12"/>
      <c r="C733" s="9"/>
      <c r="D733" s="12"/>
      <c r="E733" s="12"/>
      <c r="F733" s="12"/>
      <c r="G733" s="12"/>
      <c r="H733" s="12"/>
      <c r="I733" s="9"/>
      <c r="J733" s="9"/>
    </row>
    <row r="734" spans="1:10" x14ac:dyDescent="0.2">
      <c r="A734" s="9"/>
      <c r="B734" s="12"/>
      <c r="C734" s="9"/>
      <c r="D734" s="12"/>
      <c r="E734" s="12"/>
      <c r="F734" s="12"/>
      <c r="G734" s="12"/>
      <c r="H734" s="12"/>
      <c r="I734" s="9"/>
      <c r="J734" s="9"/>
    </row>
    <row r="735" spans="1:10" x14ac:dyDescent="0.2">
      <c r="A735" s="9"/>
      <c r="B735" s="12"/>
      <c r="C735" s="9"/>
      <c r="D735" s="12"/>
      <c r="E735" s="12"/>
      <c r="F735" s="12"/>
      <c r="G735" s="12"/>
      <c r="H735" s="12"/>
      <c r="I735" s="9"/>
      <c r="J735" s="9"/>
    </row>
    <row r="736" spans="1:10" x14ac:dyDescent="0.2">
      <c r="A736" s="9"/>
      <c r="B736" s="12"/>
      <c r="C736" s="9"/>
      <c r="D736" s="12"/>
      <c r="E736" s="12"/>
      <c r="F736" s="12"/>
      <c r="G736" s="12"/>
      <c r="H736" s="12"/>
      <c r="I736" s="9"/>
      <c r="J736" s="9"/>
    </row>
    <row r="737" spans="1:10" x14ac:dyDescent="0.2">
      <c r="A737" s="9"/>
      <c r="B737" s="12"/>
      <c r="C737" s="9"/>
      <c r="D737" s="12"/>
      <c r="E737" s="12"/>
      <c r="F737" s="12"/>
      <c r="G737" s="12"/>
      <c r="H737" s="12"/>
      <c r="I737" s="9"/>
      <c r="J737" s="9"/>
    </row>
    <row r="738" spans="1:10" x14ac:dyDescent="0.2">
      <c r="A738" s="9"/>
      <c r="B738" s="12"/>
      <c r="C738" s="9"/>
      <c r="D738" s="12"/>
      <c r="E738" s="12"/>
      <c r="F738" s="12"/>
      <c r="G738" s="12"/>
      <c r="H738" s="12"/>
      <c r="I738" s="9"/>
      <c r="J738" s="9"/>
    </row>
    <row r="739" spans="1:10" x14ac:dyDescent="0.2">
      <c r="A739" s="9"/>
      <c r="B739" s="12"/>
      <c r="C739" s="9"/>
      <c r="D739" s="12"/>
      <c r="E739" s="12"/>
      <c r="F739" s="12"/>
      <c r="G739" s="12"/>
      <c r="H739" s="12"/>
      <c r="I739" s="9"/>
      <c r="J739" s="9"/>
    </row>
    <row r="740" spans="1:10" x14ac:dyDescent="0.2">
      <c r="A740" s="9"/>
      <c r="B740" s="12"/>
      <c r="C740" s="9"/>
      <c r="D740" s="12"/>
      <c r="E740" s="12"/>
      <c r="F740" s="12"/>
      <c r="G740" s="12"/>
      <c r="H740" s="12"/>
      <c r="I740" s="9"/>
      <c r="J740" s="9"/>
    </row>
    <row r="741" spans="1:10" x14ac:dyDescent="0.2">
      <c r="A741" s="9"/>
      <c r="B741" s="12"/>
      <c r="C741" s="9"/>
      <c r="D741" s="12"/>
      <c r="E741" s="12"/>
      <c r="F741" s="12"/>
      <c r="G741" s="12"/>
      <c r="H741" s="12"/>
      <c r="I741" s="9"/>
      <c r="J741" s="9"/>
    </row>
    <row r="742" spans="1:10" x14ac:dyDescent="0.2">
      <c r="A742" s="9"/>
      <c r="B742" s="12"/>
      <c r="C742" s="9"/>
      <c r="D742" s="12"/>
      <c r="E742" s="12"/>
      <c r="F742" s="12"/>
      <c r="G742" s="12"/>
      <c r="H742" s="12"/>
      <c r="I742" s="9"/>
      <c r="J742" s="9"/>
    </row>
    <row r="743" spans="1:10" x14ac:dyDescent="0.2">
      <c r="A743" s="9"/>
      <c r="B743" s="12"/>
      <c r="C743" s="9"/>
      <c r="D743" s="12"/>
      <c r="E743" s="12"/>
      <c r="F743" s="12"/>
      <c r="G743" s="12"/>
      <c r="H743" s="12"/>
      <c r="I743" s="9"/>
      <c r="J743" s="9"/>
    </row>
    <row r="744" spans="1:10" x14ac:dyDescent="0.2">
      <c r="A744" s="9"/>
      <c r="B744" s="12"/>
      <c r="C744" s="9"/>
      <c r="D744" s="12"/>
      <c r="E744" s="12"/>
      <c r="F744" s="12"/>
      <c r="G744" s="12"/>
      <c r="H744" s="12"/>
      <c r="I744" s="9"/>
      <c r="J744" s="9"/>
    </row>
    <row r="745" spans="1:10" x14ac:dyDescent="0.2">
      <c r="A745" s="9"/>
      <c r="B745" s="12"/>
      <c r="C745" s="9"/>
      <c r="D745" s="12"/>
      <c r="E745" s="12"/>
      <c r="F745" s="12"/>
      <c r="G745" s="12"/>
      <c r="H745" s="12"/>
      <c r="I745" s="9"/>
      <c r="J745" s="9"/>
    </row>
    <row r="746" spans="1:10" x14ac:dyDescent="0.2">
      <c r="A746" s="9"/>
      <c r="B746" s="12"/>
      <c r="C746" s="9"/>
      <c r="D746" s="12"/>
      <c r="E746" s="12"/>
      <c r="F746" s="12"/>
      <c r="G746" s="12"/>
      <c r="H746" s="12"/>
      <c r="I746" s="9"/>
      <c r="J746" s="9"/>
    </row>
    <row r="747" spans="1:10" x14ac:dyDescent="0.2">
      <c r="A747" s="9"/>
      <c r="B747" s="12"/>
      <c r="C747" s="9"/>
      <c r="D747" s="12"/>
      <c r="E747" s="12"/>
      <c r="F747" s="12"/>
      <c r="G747" s="12"/>
      <c r="H747" s="12"/>
      <c r="I747" s="9"/>
      <c r="J747" s="9"/>
    </row>
    <row r="748" spans="1:10" x14ac:dyDescent="0.2">
      <c r="A748" s="9"/>
      <c r="B748" s="12"/>
      <c r="C748" s="9"/>
      <c r="D748" s="12"/>
      <c r="E748" s="12"/>
      <c r="F748" s="12"/>
      <c r="G748" s="12"/>
      <c r="H748" s="12"/>
      <c r="I748" s="9"/>
      <c r="J748" s="9"/>
    </row>
    <row r="749" spans="1:10" x14ac:dyDescent="0.2">
      <c r="A749" s="9"/>
      <c r="B749" s="12"/>
      <c r="C749" s="9"/>
      <c r="D749" s="12"/>
      <c r="E749" s="12"/>
      <c r="F749" s="12"/>
      <c r="G749" s="12"/>
      <c r="H749" s="12"/>
      <c r="I749" s="9"/>
      <c r="J749" s="9"/>
    </row>
    <row r="750" spans="1:10" x14ac:dyDescent="0.2">
      <c r="A750" s="9"/>
      <c r="B750" s="12"/>
      <c r="C750" s="9"/>
      <c r="D750" s="12"/>
      <c r="E750" s="12"/>
      <c r="F750" s="12"/>
      <c r="G750" s="12"/>
      <c r="H750" s="12"/>
      <c r="I750" s="9"/>
      <c r="J750" s="9"/>
    </row>
    <row r="751" spans="1:10" x14ac:dyDescent="0.2">
      <c r="A751" s="9"/>
      <c r="B751" s="12"/>
      <c r="C751" s="9"/>
      <c r="D751" s="12"/>
      <c r="E751" s="12"/>
      <c r="F751" s="12"/>
      <c r="G751" s="12"/>
      <c r="H751" s="12"/>
      <c r="I751" s="9"/>
      <c r="J751" s="9"/>
    </row>
    <row r="752" spans="1:10" x14ac:dyDescent="0.2">
      <c r="A752" s="9"/>
      <c r="B752" s="12"/>
      <c r="C752" s="9"/>
      <c r="D752" s="12"/>
      <c r="E752" s="12"/>
      <c r="F752" s="12"/>
      <c r="G752" s="12"/>
      <c r="H752" s="12"/>
      <c r="I752" s="9"/>
      <c r="J752" s="9"/>
    </row>
    <row r="753" spans="1:10" x14ac:dyDescent="0.2">
      <c r="A753" s="9"/>
      <c r="B753" s="12"/>
      <c r="C753" s="9"/>
      <c r="D753" s="12"/>
      <c r="E753" s="12"/>
      <c r="F753" s="12"/>
      <c r="G753" s="12"/>
      <c r="H753" s="12"/>
      <c r="I753" s="9"/>
      <c r="J753" s="9"/>
    </row>
    <row r="754" spans="1:10" x14ac:dyDescent="0.2">
      <c r="A754" s="9"/>
      <c r="B754" s="12"/>
      <c r="C754" s="9"/>
      <c r="D754" s="12"/>
      <c r="E754" s="12"/>
      <c r="F754" s="12"/>
      <c r="G754" s="12"/>
      <c r="H754" s="12"/>
      <c r="I754" s="9"/>
      <c r="J754" s="9"/>
    </row>
    <row r="755" spans="1:10" x14ac:dyDescent="0.2">
      <c r="A755" s="9"/>
      <c r="B755" s="12"/>
      <c r="C755" s="9"/>
      <c r="D755" s="12"/>
      <c r="E755" s="12"/>
      <c r="F755" s="12"/>
      <c r="G755" s="12"/>
      <c r="H755" s="12"/>
      <c r="I755" s="9"/>
      <c r="J755" s="9"/>
    </row>
    <row r="756" spans="1:10" x14ac:dyDescent="0.2">
      <c r="A756" s="9"/>
      <c r="B756" s="12"/>
      <c r="C756" s="9"/>
      <c r="D756" s="12"/>
      <c r="E756" s="12"/>
      <c r="F756" s="12"/>
      <c r="G756" s="12"/>
      <c r="H756" s="12"/>
      <c r="I756" s="9"/>
      <c r="J756" s="9"/>
    </row>
    <row r="757" spans="1:10" x14ac:dyDescent="0.2">
      <c r="A757" s="9"/>
      <c r="B757" s="12"/>
      <c r="C757" s="9"/>
      <c r="D757" s="12"/>
      <c r="E757" s="12"/>
      <c r="F757" s="12"/>
      <c r="G757" s="12"/>
      <c r="H757" s="12"/>
      <c r="I757" s="9"/>
      <c r="J757" s="9"/>
    </row>
    <row r="758" spans="1:10" x14ac:dyDescent="0.2">
      <c r="A758" s="9"/>
      <c r="B758" s="12"/>
      <c r="C758" s="9"/>
      <c r="D758" s="12"/>
      <c r="E758" s="12"/>
      <c r="F758" s="12"/>
      <c r="G758" s="12"/>
      <c r="H758" s="12"/>
      <c r="I758" s="9"/>
      <c r="J758" s="9"/>
    </row>
    <row r="759" spans="1:10" x14ac:dyDescent="0.2">
      <c r="A759" s="9"/>
      <c r="B759" s="12"/>
      <c r="C759" s="9"/>
      <c r="D759" s="12"/>
      <c r="E759" s="12"/>
      <c r="F759" s="12"/>
      <c r="G759" s="12"/>
      <c r="H759" s="12"/>
      <c r="I759" s="9"/>
      <c r="J759" s="9"/>
    </row>
    <row r="760" spans="1:10" x14ac:dyDescent="0.2">
      <c r="A760" s="9"/>
      <c r="B760" s="12"/>
      <c r="C760" s="9"/>
      <c r="D760" s="12"/>
      <c r="E760" s="12"/>
      <c r="F760" s="12"/>
      <c r="G760" s="12"/>
      <c r="H760" s="12"/>
      <c r="I760" s="9"/>
      <c r="J760" s="9"/>
    </row>
    <row r="761" spans="1:10" x14ac:dyDescent="0.2">
      <c r="A761" s="9"/>
      <c r="B761" s="12"/>
      <c r="C761" s="9"/>
      <c r="D761" s="12"/>
      <c r="E761" s="12"/>
      <c r="F761" s="12"/>
      <c r="G761" s="12"/>
      <c r="H761" s="12"/>
      <c r="I761" s="9"/>
      <c r="J761" s="9"/>
    </row>
    <row r="762" spans="1:10" x14ac:dyDescent="0.2">
      <c r="A762" s="9"/>
      <c r="B762" s="12"/>
      <c r="C762" s="9"/>
      <c r="D762" s="12"/>
      <c r="E762" s="12"/>
      <c r="F762" s="12"/>
      <c r="G762" s="12"/>
      <c r="H762" s="12"/>
      <c r="I762" s="9"/>
      <c r="J762" s="9"/>
    </row>
    <row r="763" spans="1:10" x14ac:dyDescent="0.2">
      <c r="A763" s="9"/>
      <c r="B763" s="12"/>
      <c r="C763" s="9"/>
      <c r="D763" s="12"/>
      <c r="E763" s="12"/>
      <c r="F763" s="12"/>
      <c r="G763" s="12"/>
      <c r="H763" s="12"/>
      <c r="I763" s="9"/>
      <c r="J763" s="9"/>
    </row>
    <row r="764" spans="1:10" x14ac:dyDescent="0.2">
      <c r="A764" s="9"/>
      <c r="B764" s="12"/>
      <c r="C764" s="9"/>
      <c r="D764" s="12"/>
      <c r="E764" s="12"/>
      <c r="F764" s="12"/>
      <c r="G764" s="12"/>
      <c r="H764" s="12"/>
      <c r="I764" s="9"/>
      <c r="J764" s="9"/>
    </row>
    <row r="765" spans="1:10" x14ac:dyDescent="0.2">
      <c r="A765" s="9"/>
      <c r="B765" s="12"/>
      <c r="C765" s="9"/>
      <c r="D765" s="12"/>
      <c r="E765" s="12"/>
      <c r="F765" s="12"/>
      <c r="G765" s="12"/>
      <c r="H765" s="12"/>
      <c r="I765" s="9"/>
      <c r="J765" s="9"/>
    </row>
    <row r="766" spans="1:10" x14ac:dyDescent="0.2">
      <c r="A766" s="9"/>
      <c r="B766" s="12"/>
      <c r="C766" s="9"/>
      <c r="D766" s="12"/>
      <c r="E766" s="12"/>
      <c r="F766" s="12"/>
      <c r="G766" s="12"/>
      <c r="H766" s="12"/>
      <c r="I766" s="9"/>
      <c r="J766" s="9"/>
    </row>
    <row r="767" spans="1:10" x14ac:dyDescent="0.2">
      <c r="A767" s="9"/>
      <c r="B767" s="12"/>
      <c r="C767" s="9"/>
      <c r="D767" s="12"/>
      <c r="E767" s="12"/>
      <c r="F767" s="12"/>
      <c r="G767" s="12"/>
      <c r="H767" s="12"/>
      <c r="I767" s="9"/>
      <c r="J767" s="9"/>
    </row>
    <row r="768" spans="1:10" x14ac:dyDescent="0.2">
      <c r="A768" s="9"/>
      <c r="B768" s="12"/>
      <c r="C768" s="9"/>
      <c r="D768" s="12"/>
      <c r="E768" s="12"/>
      <c r="F768" s="12"/>
      <c r="G768" s="12"/>
      <c r="H768" s="12"/>
      <c r="I768" s="9"/>
      <c r="J768" s="9"/>
    </row>
    <row r="769" spans="1:10" x14ac:dyDescent="0.2">
      <c r="A769" s="9"/>
      <c r="B769" s="12"/>
      <c r="C769" s="9"/>
      <c r="D769" s="12"/>
      <c r="E769" s="12"/>
      <c r="F769" s="12"/>
      <c r="G769" s="12"/>
      <c r="H769" s="12"/>
      <c r="I769" s="9"/>
      <c r="J769" s="9"/>
    </row>
    <row r="770" spans="1:10" x14ac:dyDescent="0.2">
      <c r="A770" s="9"/>
      <c r="B770" s="12"/>
      <c r="C770" s="9"/>
      <c r="D770" s="12"/>
      <c r="E770" s="12"/>
      <c r="F770" s="12"/>
      <c r="G770" s="12"/>
      <c r="H770" s="12"/>
      <c r="I770" s="9"/>
      <c r="J770" s="9"/>
    </row>
    <row r="771" spans="1:10" x14ac:dyDescent="0.2">
      <c r="A771" s="9"/>
      <c r="B771" s="12"/>
      <c r="C771" s="9"/>
      <c r="D771" s="12"/>
      <c r="E771" s="12"/>
      <c r="F771" s="12"/>
      <c r="G771" s="12"/>
      <c r="H771" s="12"/>
      <c r="I771" s="9"/>
      <c r="J771" s="9"/>
    </row>
    <row r="772" spans="1:10" x14ac:dyDescent="0.2">
      <c r="A772" s="9"/>
      <c r="B772" s="12"/>
      <c r="C772" s="9"/>
      <c r="D772" s="12"/>
      <c r="E772" s="12"/>
      <c r="F772" s="12"/>
      <c r="G772" s="12"/>
      <c r="H772" s="12"/>
      <c r="I772" s="9"/>
      <c r="J772" s="9"/>
    </row>
    <row r="773" spans="1:10" x14ac:dyDescent="0.2">
      <c r="A773" s="9"/>
      <c r="B773" s="12"/>
      <c r="C773" s="9"/>
      <c r="D773" s="12"/>
      <c r="E773" s="12"/>
      <c r="F773" s="12"/>
      <c r="G773" s="12"/>
      <c r="H773" s="12"/>
      <c r="I773" s="9"/>
      <c r="J773" s="9"/>
    </row>
    <row r="774" spans="1:10" x14ac:dyDescent="0.2">
      <c r="A774" s="9"/>
      <c r="B774" s="12"/>
      <c r="C774" s="9"/>
      <c r="D774" s="12"/>
      <c r="E774" s="12"/>
      <c r="F774" s="12"/>
      <c r="G774" s="12"/>
      <c r="H774" s="12"/>
      <c r="I774" s="9"/>
      <c r="J774" s="9"/>
    </row>
    <row r="775" spans="1:10" x14ac:dyDescent="0.2">
      <c r="A775" s="9"/>
      <c r="B775" s="12"/>
      <c r="C775" s="9"/>
      <c r="D775" s="12"/>
      <c r="E775" s="12"/>
      <c r="F775" s="12"/>
      <c r="G775" s="12"/>
      <c r="H775" s="12"/>
      <c r="I775" s="9"/>
      <c r="J775" s="9"/>
    </row>
    <row r="776" spans="1:10" x14ac:dyDescent="0.2">
      <c r="A776" s="9"/>
      <c r="B776" s="12"/>
      <c r="C776" s="9"/>
      <c r="D776" s="12"/>
      <c r="E776" s="12"/>
      <c r="F776" s="12"/>
      <c r="G776" s="12"/>
      <c r="H776" s="12"/>
      <c r="I776" s="9"/>
      <c r="J776" s="9"/>
    </row>
    <row r="777" spans="1:10" x14ac:dyDescent="0.2">
      <c r="A777" s="9"/>
      <c r="B777" s="12"/>
      <c r="C777" s="9"/>
      <c r="D777" s="12"/>
      <c r="E777" s="12"/>
      <c r="F777" s="12"/>
      <c r="G777" s="12"/>
      <c r="H777" s="12"/>
      <c r="I777" s="9"/>
      <c r="J777" s="9"/>
    </row>
    <row r="778" spans="1:10" x14ac:dyDescent="0.2">
      <c r="A778" s="9"/>
      <c r="B778" s="12"/>
      <c r="C778" s="9"/>
      <c r="D778" s="12"/>
      <c r="E778" s="12"/>
      <c r="F778" s="12"/>
      <c r="G778" s="12"/>
      <c r="H778" s="12"/>
      <c r="I778" s="9"/>
      <c r="J778" s="9"/>
    </row>
    <row r="779" spans="1:10" x14ac:dyDescent="0.2">
      <c r="A779" s="9"/>
      <c r="B779" s="12"/>
      <c r="C779" s="9"/>
      <c r="D779" s="12"/>
      <c r="E779" s="12"/>
      <c r="F779" s="12"/>
      <c r="G779" s="12"/>
      <c r="H779" s="12"/>
      <c r="I779" s="9"/>
      <c r="J779" s="9"/>
    </row>
    <row r="780" spans="1:10" x14ac:dyDescent="0.2">
      <c r="A780" s="9"/>
      <c r="B780" s="12"/>
      <c r="C780" s="9"/>
      <c r="D780" s="12"/>
      <c r="E780" s="12"/>
      <c r="F780" s="12"/>
      <c r="G780" s="12"/>
      <c r="H780" s="12"/>
      <c r="I780" s="9"/>
      <c r="J780" s="9"/>
    </row>
    <row r="781" spans="1:10" x14ac:dyDescent="0.2">
      <c r="A781" s="9"/>
      <c r="B781" s="12"/>
      <c r="C781" s="9"/>
      <c r="D781" s="12"/>
      <c r="E781" s="12"/>
      <c r="F781" s="12"/>
      <c r="G781" s="12"/>
      <c r="H781" s="12"/>
      <c r="I781" s="9"/>
      <c r="J781" s="9"/>
    </row>
    <row r="782" spans="1:10" x14ac:dyDescent="0.2">
      <c r="A782" s="9"/>
      <c r="B782" s="12"/>
      <c r="C782" s="9"/>
      <c r="D782" s="12"/>
      <c r="E782" s="12"/>
      <c r="F782" s="12"/>
      <c r="G782" s="12"/>
      <c r="H782" s="12"/>
      <c r="I782" s="9"/>
      <c r="J782" s="9"/>
    </row>
  </sheetData>
  <autoFilter ref="A1:J1" xr:uid="{1C25AA86-C164-4D56-972F-B1BD407D1FFB}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C76D7-4C87-6242-AEC9-D4AFCBC314E5}">
  <dimension ref="A1:J782"/>
  <sheetViews>
    <sheetView topLeftCell="E1" zoomScale="151" zoomScaleNormal="151" workbookViewId="0">
      <pane ySplit="1" topLeftCell="A2" activePane="bottomLeft" state="frozen"/>
      <selection pane="bottomLeft" activeCell="H418" sqref="H3:H418"/>
    </sheetView>
  </sheetViews>
  <sheetFormatPr baseColWidth="10" defaultColWidth="11.5" defaultRowHeight="15" x14ac:dyDescent="0.2"/>
  <cols>
    <col min="1" max="1" width="11.5" style="10" customWidth="1"/>
    <col min="2" max="2" width="10" style="11" customWidth="1"/>
    <col min="3" max="3" width="19.33203125" style="10" customWidth="1"/>
    <col min="4" max="4" width="21.6640625" style="11" customWidth="1"/>
    <col min="5" max="5" width="23.5" style="11" customWidth="1"/>
    <col min="6" max="6" width="25" style="11" customWidth="1"/>
    <col min="7" max="7" width="50.33203125" style="11" customWidth="1"/>
    <col min="8" max="8" width="56.5" style="11" customWidth="1"/>
    <col min="9" max="10" width="11.5" style="10"/>
    <col min="11" max="16384" width="11.5" style="11"/>
  </cols>
  <sheetData>
    <row r="1" spans="1:10" ht="49.5" customHeight="1" thickBot="1" x14ac:dyDescent="0.25">
      <c r="A1" s="1" t="s">
        <v>1</v>
      </c>
      <c r="B1" s="2" t="s">
        <v>0</v>
      </c>
      <c r="C1" s="7" t="s">
        <v>203</v>
      </c>
      <c r="D1" s="4" t="s">
        <v>38</v>
      </c>
      <c r="E1" s="6" t="s">
        <v>91</v>
      </c>
      <c r="F1" s="5" t="s">
        <v>90</v>
      </c>
      <c r="G1" s="3" t="s">
        <v>2</v>
      </c>
      <c r="H1" s="3" t="s">
        <v>108</v>
      </c>
      <c r="I1" s="16" t="s">
        <v>341</v>
      </c>
      <c r="J1" s="16" t="s">
        <v>340</v>
      </c>
    </row>
    <row r="2" spans="1:10" x14ac:dyDescent="0.2">
      <c r="A2" s="8">
        <v>43498</v>
      </c>
      <c r="B2" s="12" t="s">
        <v>14</v>
      </c>
      <c r="C2" s="9">
        <v>6700</v>
      </c>
      <c r="D2" s="12" t="s">
        <v>127</v>
      </c>
      <c r="E2" s="12" t="s">
        <v>4</v>
      </c>
      <c r="F2" s="12" t="s">
        <v>15</v>
      </c>
      <c r="G2" s="12" t="s">
        <v>37</v>
      </c>
      <c r="H2" s="12"/>
      <c r="I2" s="9">
        <v>30</v>
      </c>
      <c r="J2" s="9" t="s">
        <v>390</v>
      </c>
    </row>
    <row r="3" spans="1:10" x14ac:dyDescent="0.2">
      <c r="A3" s="8">
        <v>43505</v>
      </c>
      <c r="B3" s="12" t="s">
        <v>14</v>
      </c>
      <c r="C3" s="9">
        <v>6792</v>
      </c>
      <c r="D3" s="12" t="s">
        <v>168</v>
      </c>
      <c r="E3" s="12" t="s">
        <v>157</v>
      </c>
      <c r="F3" s="12" t="s">
        <v>537</v>
      </c>
      <c r="G3" s="12" t="s">
        <v>882</v>
      </c>
      <c r="H3" s="12"/>
      <c r="I3" s="9">
        <v>22</v>
      </c>
      <c r="J3" s="9">
        <v>21</v>
      </c>
    </row>
    <row r="4" spans="1:10" x14ac:dyDescent="0.2">
      <c r="A4" s="8">
        <v>43506</v>
      </c>
      <c r="B4" s="12" t="s">
        <v>14</v>
      </c>
      <c r="C4" s="9">
        <v>4960</v>
      </c>
      <c r="D4" s="12" t="s">
        <v>630</v>
      </c>
      <c r="E4" s="12" t="s">
        <v>6</v>
      </c>
      <c r="F4" s="12" t="s">
        <v>628</v>
      </c>
      <c r="G4" s="12" t="s">
        <v>172</v>
      </c>
      <c r="H4" s="12"/>
      <c r="I4" s="9">
        <v>98</v>
      </c>
      <c r="J4" s="9">
        <v>145</v>
      </c>
    </row>
    <row r="5" spans="1:10" x14ac:dyDescent="0.2">
      <c r="A5" s="8">
        <v>43506</v>
      </c>
      <c r="B5" s="12" t="s">
        <v>14</v>
      </c>
      <c r="C5" s="9">
        <v>6700</v>
      </c>
      <c r="D5" s="12" t="s">
        <v>127</v>
      </c>
      <c r="E5" s="12" t="s">
        <v>6</v>
      </c>
      <c r="F5" s="12" t="s">
        <v>6</v>
      </c>
      <c r="G5" s="12" t="s">
        <v>865</v>
      </c>
      <c r="H5" s="12"/>
      <c r="I5" s="9">
        <v>29</v>
      </c>
      <c r="J5" s="9">
        <v>25</v>
      </c>
    </row>
    <row r="6" spans="1:10" x14ac:dyDescent="0.2">
      <c r="A6" s="8">
        <v>43515</v>
      </c>
      <c r="B6" s="12" t="s">
        <v>14</v>
      </c>
      <c r="C6" s="9">
        <v>6800</v>
      </c>
      <c r="D6" s="12" t="s">
        <v>288</v>
      </c>
      <c r="E6" s="12" t="s">
        <v>6</v>
      </c>
      <c r="F6" s="12" t="s">
        <v>15</v>
      </c>
      <c r="G6" s="12" t="s">
        <v>318</v>
      </c>
      <c r="H6" s="12"/>
      <c r="I6" s="9">
        <v>55</v>
      </c>
      <c r="J6" s="9" t="s">
        <v>418</v>
      </c>
    </row>
    <row r="7" spans="1:10" x14ac:dyDescent="0.2">
      <c r="A7" s="8">
        <v>43516</v>
      </c>
      <c r="B7" s="12" t="s">
        <v>14</v>
      </c>
      <c r="C7" s="9">
        <v>6700</v>
      </c>
      <c r="D7" s="12" t="s">
        <v>127</v>
      </c>
      <c r="E7" s="12" t="s">
        <v>6</v>
      </c>
      <c r="F7" s="12" t="s">
        <v>4</v>
      </c>
      <c r="G7" s="12" t="s">
        <v>194</v>
      </c>
      <c r="H7" s="12"/>
      <c r="I7" s="9">
        <v>34</v>
      </c>
      <c r="J7" s="9" t="s">
        <v>393</v>
      </c>
    </row>
    <row r="8" spans="1:10" x14ac:dyDescent="0.2">
      <c r="A8" s="8">
        <v>43520</v>
      </c>
      <c r="B8" s="12" t="s">
        <v>14</v>
      </c>
      <c r="C8" s="9">
        <v>6720</v>
      </c>
      <c r="D8" s="12" t="s">
        <v>212</v>
      </c>
      <c r="E8" s="12" t="s">
        <v>6</v>
      </c>
      <c r="F8" s="12" t="s">
        <v>6</v>
      </c>
      <c r="G8" s="12" t="s">
        <v>278</v>
      </c>
      <c r="H8" s="12"/>
      <c r="I8" s="9">
        <v>34</v>
      </c>
      <c r="J8" s="9">
        <v>40</v>
      </c>
    </row>
    <row r="9" spans="1:10" x14ac:dyDescent="0.2">
      <c r="A9" s="8">
        <v>43498</v>
      </c>
      <c r="B9" s="12" t="s">
        <v>5</v>
      </c>
      <c r="C9" s="9">
        <v>54298</v>
      </c>
      <c r="D9" s="12" t="s">
        <v>581</v>
      </c>
      <c r="E9" s="12" t="s">
        <v>15</v>
      </c>
      <c r="F9" s="12" t="s">
        <v>5</v>
      </c>
      <c r="G9" s="12" t="s">
        <v>37</v>
      </c>
      <c r="H9" s="12"/>
      <c r="I9" s="9">
        <v>51</v>
      </c>
      <c r="J9" s="9" t="s">
        <v>588</v>
      </c>
    </row>
    <row r="10" spans="1:10" x14ac:dyDescent="0.2">
      <c r="A10" s="8">
        <v>43499</v>
      </c>
      <c r="B10" s="12" t="s">
        <v>5</v>
      </c>
      <c r="C10" s="9">
        <v>54331</v>
      </c>
      <c r="D10" s="12" t="s">
        <v>594</v>
      </c>
      <c r="E10" s="12" t="s">
        <v>248</v>
      </c>
      <c r="F10" s="12"/>
      <c r="G10" s="12" t="s">
        <v>194</v>
      </c>
      <c r="H10" s="12"/>
      <c r="I10" s="9">
        <v>57</v>
      </c>
      <c r="J10" s="9" t="s">
        <v>605</v>
      </c>
    </row>
    <row r="11" spans="1:10" x14ac:dyDescent="0.2">
      <c r="A11" s="8">
        <v>43499</v>
      </c>
      <c r="B11" s="12" t="s">
        <v>5</v>
      </c>
      <c r="C11" s="9">
        <v>54343</v>
      </c>
      <c r="D11" s="12" t="s">
        <v>595</v>
      </c>
      <c r="E11" s="12" t="s">
        <v>5</v>
      </c>
      <c r="F11" s="12" t="s">
        <v>15</v>
      </c>
      <c r="G11" s="12" t="s">
        <v>151</v>
      </c>
      <c r="H11" s="12"/>
      <c r="I11" s="9">
        <v>56</v>
      </c>
      <c r="J11" s="9" t="s">
        <v>607</v>
      </c>
    </row>
    <row r="12" spans="1:10" x14ac:dyDescent="0.2">
      <c r="A12" s="8">
        <v>43499</v>
      </c>
      <c r="B12" s="12" t="s">
        <v>5</v>
      </c>
      <c r="C12" s="9">
        <v>54309</v>
      </c>
      <c r="D12" s="12" t="s">
        <v>320</v>
      </c>
      <c r="E12" s="12" t="s">
        <v>5</v>
      </c>
      <c r="F12" s="12" t="s">
        <v>598</v>
      </c>
      <c r="G12" s="12" t="s">
        <v>194</v>
      </c>
      <c r="H12" s="12"/>
      <c r="I12" s="9">
        <v>50</v>
      </c>
      <c r="J12" s="9" t="s">
        <v>608</v>
      </c>
    </row>
    <row r="13" spans="1:10" x14ac:dyDescent="0.2">
      <c r="A13" s="8">
        <v>43502</v>
      </c>
      <c r="B13" s="12" t="s">
        <v>5</v>
      </c>
      <c r="C13" s="9">
        <v>66706</v>
      </c>
      <c r="D13" s="12" t="s">
        <v>343</v>
      </c>
      <c r="E13" s="12" t="s">
        <v>4</v>
      </c>
      <c r="F13" s="12" t="s">
        <v>4</v>
      </c>
      <c r="G13" s="12" t="s">
        <v>152</v>
      </c>
      <c r="H13" s="12"/>
      <c r="I13" s="9">
        <v>33</v>
      </c>
      <c r="J13" s="9">
        <v>43</v>
      </c>
    </row>
    <row r="14" spans="1:10" x14ac:dyDescent="0.2">
      <c r="A14" s="8">
        <v>43504</v>
      </c>
      <c r="B14" s="12" t="s">
        <v>5</v>
      </c>
      <c r="C14" s="9">
        <v>66706</v>
      </c>
      <c r="D14" s="12" t="s">
        <v>97</v>
      </c>
      <c r="E14" s="12" t="s">
        <v>21</v>
      </c>
      <c r="F14" s="12" t="s">
        <v>33</v>
      </c>
      <c r="G14" s="12" t="s">
        <v>222</v>
      </c>
      <c r="H14" s="12"/>
      <c r="I14" s="9">
        <v>34</v>
      </c>
      <c r="J14" s="9" t="s">
        <v>414</v>
      </c>
    </row>
    <row r="15" spans="1:10" x14ac:dyDescent="0.2">
      <c r="A15" s="8">
        <v>43505</v>
      </c>
      <c r="B15" s="12" t="s">
        <v>5</v>
      </c>
      <c r="C15" s="9">
        <v>66663</v>
      </c>
      <c r="D15" s="12" t="s">
        <v>623</v>
      </c>
      <c r="E15" s="12" t="s">
        <v>6</v>
      </c>
      <c r="F15" s="12" t="s">
        <v>6</v>
      </c>
      <c r="G15" s="12" t="s">
        <v>172</v>
      </c>
      <c r="H15" s="12"/>
      <c r="I15" s="9">
        <v>41</v>
      </c>
      <c r="J15" s="9">
        <v>64</v>
      </c>
    </row>
    <row r="16" spans="1:10" x14ac:dyDescent="0.2">
      <c r="A16" s="8">
        <v>43506</v>
      </c>
      <c r="B16" s="12" t="s">
        <v>5</v>
      </c>
      <c r="C16" s="9">
        <v>46519</v>
      </c>
      <c r="D16" s="12" t="s">
        <v>627</v>
      </c>
      <c r="E16" s="12" t="s">
        <v>5</v>
      </c>
      <c r="F16" s="12" t="s">
        <v>5</v>
      </c>
      <c r="G16" s="12" t="s">
        <v>529</v>
      </c>
      <c r="H16" s="12"/>
      <c r="I16" s="9">
        <v>176</v>
      </c>
      <c r="J16" s="9">
        <v>311</v>
      </c>
    </row>
    <row r="17" spans="1:10" x14ac:dyDescent="0.2">
      <c r="A17" s="8">
        <v>43506</v>
      </c>
      <c r="B17" s="12" t="s">
        <v>5</v>
      </c>
      <c r="C17" s="9">
        <v>54329</v>
      </c>
      <c r="D17" s="12" t="s">
        <v>224</v>
      </c>
      <c r="E17" s="12" t="s">
        <v>5</v>
      </c>
      <c r="F17" s="12" t="s">
        <v>15</v>
      </c>
      <c r="G17" s="12" t="s">
        <v>172</v>
      </c>
      <c r="H17" s="12"/>
      <c r="I17" s="9">
        <v>45</v>
      </c>
      <c r="J17" s="9">
        <v>66</v>
      </c>
    </row>
    <row r="18" spans="1:10" x14ac:dyDescent="0.2">
      <c r="A18" s="8">
        <v>43506</v>
      </c>
      <c r="B18" s="12" t="s">
        <v>5</v>
      </c>
      <c r="C18" s="9">
        <v>66701</v>
      </c>
      <c r="D18" s="12" t="s">
        <v>633</v>
      </c>
      <c r="E18" s="12" t="s">
        <v>5</v>
      </c>
      <c r="F18" s="12" t="s">
        <v>5</v>
      </c>
      <c r="G18" s="12" t="s">
        <v>888</v>
      </c>
      <c r="H18" s="12"/>
      <c r="I18" s="9">
        <v>47</v>
      </c>
      <c r="J18" s="9">
        <v>72</v>
      </c>
    </row>
    <row r="19" spans="1:10" x14ac:dyDescent="0.2">
      <c r="A19" s="8">
        <v>43506</v>
      </c>
      <c r="B19" s="12" t="s">
        <v>5</v>
      </c>
      <c r="C19" s="9">
        <v>54646</v>
      </c>
      <c r="D19" s="12" t="s">
        <v>634</v>
      </c>
      <c r="E19" s="12" t="s">
        <v>4</v>
      </c>
      <c r="F19" s="12" t="s">
        <v>5</v>
      </c>
      <c r="G19" s="12" t="s">
        <v>292</v>
      </c>
      <c r="H19" s="12"/>
      <c r="I19" s="9">
        <v>67</v>
      </c>
      <c r="J19" s="9">
        <v>80</v>
      </c>
    </row>
    <row r="20" spans="1:10" x14ac:dyDescent="0.2">
      <c r="A20" s="8">
        <v>43506</v>
      </c>
      <c r="B20" s="12" t="s">
        <v>5</v>
      </c>
      <c r="C20" s="9">
        <v>54290</v>
      </c>
      <c r="D20" s="12" t="s">
        <v>154</v>
      </c>
      <c r="E20" s="12" t="s">
        <v>5</v>
      </c>
      <c r="F20" s="12" t="s">
        <v>5</v>
      </c>
      <c r="G20" s="12" t="s">
        <v>172</v>
      </c>
      <c r="H20" s="12"/>
      <c r="I20" s="9">
        <v>51</v>
      </c>
      <c r="J20" s="9">
        <v>75</v>
      </c>
    </row>
    <row r="21" spans="1:10" x14ac:dyDescent="0.2">
      <c r="A21" s="8">
        <v>43513</v>
      </c>
      <c r="B21" s="12" t="s">
        <v>5</v>
      </c>
      <c r="C21" s="9">
        <v>66113</v>
      </c>
      <c r="D21" s="12" t="s">
        <v>259</v>
      </c>
      <c r="E21" s="12" t="s">
        <v>5</v>
      </c>
      <c r="F21" s="12" t="s">
        <v>15</v>
      </c>
      <c r="G21" s="12" t="s">
        <v>891</v>
      </c>
      <c r="H21" s="12"/>
      <c r="I21" s="9">
        <v>65</v>
      </c>
      <c r="J21" s="9">
        <v>106</v>
      </c>
    </row>
    <row r="22" spans="1:10" x14ac:dyDescent="0.2">
      <c r="A22" s="8">
        <v>43513</v>
      </c>
      <c r="B22" s="12" t="s">
        <v>5</v>
      </c>
      <c r="C22" s="9">
        <v>67591</v>
      </c>
      <c r="D22" s="12" t="s">
        <v>688</v>
      </c>
      <c r="E22" s="12" t="s">
        <v>5</v>
      </c>
      <c r="F22" s="12" t="s">
        <v>15</v>
      </c>
      <c r="G22" s="12" t="s">
        <v>292</v>
      </c>
      <c r="H22" s="12"/>
      <c r="I22" s="9">
        <v>124</v>
      </c>
      <c r="J22" s="9">
        <v>214</v>
      </c>
    </row>
    <row r="23" spans="1:10" x14ac:dyDescent="0.2">
      <c r="A23" s="8">
        <v>43514</v>
      </c>
      <c r="B23" s="12" t="s">
        <v>5</v>
      </c>
      <c r="C23" s="9">
        <v>54457</v>
      </c>
      <c r="D23" s="12" t="s">
        <v>166</v>
      </c>
      <c r="E23" s="12" t="s">
        <v>4</v>
      </c>
      <c r="F23" s="12" t="s">
        <v>5</v>
      </c>
      <c r="G23" s="12" t="s">
        <v>236</v>
      </c>
      <c r="H23" s="12"/>
      <c r="I23" s="9">
        <v>43</v>
      </c>
      <c r="J23" s="9" t="s">
        <v>420</v>
      </c>
    </row>
    <row r="24" spans="1:10" x14ac:dyDescent="0.2">
      <c r="A24" s="8">
        <v>43516</v>
      </c>
      <c r="B24" s="12" t="s">
        <v>5</v>
      </c>
      <c r="C24" s="9">
        <v>66693</v>
      </c>
      <c r="D24" s="12" t="s">
        <v>734</v>
      </c>
      <c r="E24" s="12" t="s">
        <v>4</v>
      </c>
      <c r="F24" s="12" t="s">
        <v>6</v>
      </c>
      <c r="G24" s="12" t="s">
        <v>100</v>
      </c>
      <c r="H24" s="12"/>
      <c r="I24" s="9">
        <v>48</v>
      </c>
      <c r="J24" s="9" t="s">
        <v>743</v>
      </c>
    </row>
    <row r="25" spans="1:10" x14ac:dyDescent="0.2">
      <c r="A25" s="8">
        <v>43505</v>
      </c>
      <c r="B25" s="12" t="s">
        <v>6</v>
      </c>
      <c r="C25" s="9">
        <v>54430</v>
      </c>
      <c r="D25" s="12" t="s">
        <v>621</v>
      </c>
      <c r="E25" s="12" t="s">
        <v>5</v>
      </c>
      <c r="F25" s="12" t="s">
        <v>5</v>
      </c>
      <c r="G25" s="12" t="s">
        <v>865</v>
      </c>
      <c r="H25" s="12"/>
      <c r="I25" s="9">
        <v>48</v>
      </c>
      <c r="J25" s="9">
        <v>64</v>
      </c>
    </row>
    <row r="26" spans="1:10" x14ac:dyDescent="0.2">
      <c r="A26" s="8">
        <v>43505</v>
      </c>
      <c r="B26" s="12" t="s">
        <v>6</v>
      </c>
      <c r="C26" s="9">
        <v>54439</v>
      </c>
      <c r="D26" s="12" t="s">
        <v>621</v>
      </c>
      <c r="E26" s="12" t="s">
        <v>5</v>
      </c>
      <c r="F26" s="12" t="s">
        <v>5</v>
      </c>
      <c r="G26" s="12" t="s">
        <v>310</v>
      </c>
      <c r="H26" s="12"/>
      <c r="I26" s="9">
        <v>48</v>
      </c>
      <c r="J26" s="9">
        <v>64</v>
      </c>
    </row>
    <row r="27" spans="1:10" x14ac:dyDescent="0.2">
      <c r="A27" s="8">
        <v>43498</v>
      </c>
      <c r="B27" s="12" t="s">
        <v>6</v>
      </c>
      <c r="C27" s="9">
        <v>57180</v>
      </c>
      <c r="D27" s="12" t="s">
        <v>215</v>
      </c>
      <c r="E27" s="12" t="s">
        <v>6</v>
      </c>
      <c r="F27" s="12" t="s">
        <v>15</v>
      </c>
      <c r="G27" s="12" t="s">
        <v>874</v>
      </c>
      <c r="H27" s="12"/>
      <c r="I27" s="9">
        <v>27</v>
      </c>
      <c r="J27" s="9" t="s">
        <v>587</v>
      </c>
    </row>
    <row r="28" spans="1:10" x14ac:dyDescent="0.2">
      <c r="A28" s="8">
        <v>43498</v>
      </c>
      <c r="B28" s="12" t="s">
        <v>6</v>
      </c>
      <c r="C28" s="9">
        <v>57970</v>
      </c>
      <c r="D28" s="12" t="s">
        <v>316</v>
      </c>
      <c r="E28" s="12" t="s">
        <v>6</v>
      </c>
      <c r="F28" s="12" t="s">
        <v>6</v>
      </c>
      <c r="G28" s="12" t="s">
        <v>321</v>
      </c>
      <c r="H28" s="12"/>
      <c r="I28" s="9">
        <v>45</v>
      </c>
      <c r="J28" s="9" t="s">
        <v>473</v>
      </c>
    </row>
    <row r="29" spans="1:10" x14ac:dyDescent="0.2">
      <c r="A29" s="8">
        <v>43499</v>
      </c>
      <c r="B29" s="12" t="s">
        <v>6</v>
      </c>
      <c r="C29" s="9">
        <v>67150</v>
      </c>
      <c r="D29" s="12" t="s">
        <v>593</v>
      </c>
      <c r="E29" s="12" t="s">
        <v>6</v>
      </c>
      <c r="F29" s="12" t="s">
        <v>15</v>
      </c>
      <c r="G29" s="12" t="s">
        <v>292</v>
      </c>
      <c r="H29" s="12"/>
      <c r="I29" s="9">
        <v>146</v>
      </c>
      <c r="J29" s="9">
        <v>252</v>
      </c>
    </row>
    <row r="30" spans="1:10" x14ac:dyDescent="0.2">
      <c r="A30" s="8">
        <v>43499</v>
      </c>
      <c r="B30" s="12" t="s">
        <v>6</v>
      </c>
      <c r="C30" s="9">
        <v>57130</v>
      </c>
      <c r="D30" s="12" t="s">
        <v>597</v>
      </c>
      <c r="E30" s="12" t="s">
        <v>6</v>
      </c>
      <c r="F30" s="12" t="s">
        <v>5</v>
      </c>
      <c r="G30" s="12" t="s">
        <v>422</v>
      </c>
      <c r="H30" s="12"/>
      <c r="I30" s="9">
        <v>60</v>
      </c>
      <c r="J30" s="9" t="s">
        <v>610</v>
      </c>
    </row>
    <row r="31" spans="1:10" x14ac:dyDescent="0.2">
      <c r="A31" s="8">
        <v>43499</v>
      </c>
      <c r="B31" s="12" t="s">
        <v>6</v>
      </c>
      <c r="C31" s="9">
        <v>57100</v>
      </c>
      <c r="D31" s="12" t="s">
        <v>141</v>
      </c>
      <c r="E31" s="12" t="s">
        <v>6</v>
      </c>
      <c r="F31" s="12" t="s">
        <v>18</v>
      </c>
      <c r="G31" s="12" t="s">
        <v>151</v>
      </c>
      <c r="H31" s="12"/>
      <c r="I31" s="9">
        <v>34</v>
      </c>
      <c r="J31" s="9" t="s">
        <v>413</v>
      </c>
    </row>
    <row r="32" spans="1:10" x14ac:dyDescent="0.2">
      <c r="A32" s="8">
        <v>43499</v>
      </c>
      <c r="B32" s="12" t="s">
        <v>6</v>
      </c>
      <c r="C32" s="9">
        <v>57570</v>
      </c>
      <c r="D32" s="12" t="s">
        <v>72</v>
      </c>
      <c r="E32" s="12" t="s">
        <v>6</v>
      </c>
      <c r="F32" s="12" t="s">
        <v>15</v>
      </c>
      <c r="G32" s="12" t="s">
        <v>601</v>
      </c>
      <c r="H32" s="12"/>
      <c r="I32" s="9">
        <v>35</v>
      </c>
      <c r="J32" s="9">
        <v>36</v>
      </c>
    </row>
    <row r="33" spans="1:10" x14ac:dyDescent="0.2">
      <c r="A33" s="8">
        <v>43505</v>
      </c>
      <c r="B33" s="12" t="s">
        <v>6</v>
      </c>
      <c r="C33" s="9">
        <v>54400</v>
      </c>
      <c r="D33" s="12" t="s">
        <v>620</v>
      </c>
      <c r="E33" s="12" t="s">
        <v>6</v>
      </c>
      <c r="F33" s="12" t="s">
        <v>6</v>
      </c>
      <c r="G33" s="12" t="s">
        <v>882</v>
      </c>
      <c r="H33" s="12"/>
      <c r="I33" s="9">
        <v>22</v>
      </c>
      <c r="J33" s="9">
        <v>22</v>
      </c>
    </row>
    <row r="34" spans="1:10" x14ac:dyDescent="0.2">
      <c r="A34" s="8">
        <v>43506</v>
      </c>
      <c r="B34" s="12" t="s">
        <v>6</v>
      </c>
      <c r="C34" s="9">
        <v>54400</v>
      </c>
      <c r="D34" s="12" t="s">
        <v>626</v>
      </c>
      <c r="E34" s="12" t="s">
        <v>6</v>
      </c>
      <c r="F34" s="12" t="s">
        <v>6</v>
      </c>
      <c r="G34" s="12" t="s">
        <v>310</v>
      </c>
      <c r="H34" s="12"/>
      <c r="I34" s="9">
        <v>22</v>
      </c>
      <c r="J34" s="9">
        <v>21</v>
      </c>
    </row>
    <row r="35" spans="1:10" x14ac:dyDescent="0.2">
      <c r="A35" s="8">
        <v>43506</v>
      </c>
      <c r="B35" s="12" t="s">
        <v>6</v>
      </c>
      <c r="C35" s="9">
        <v>45320</v>
      </c>
      <c r="D35" s="12" t="s">
        <v>629</v>
      </c>
      <c r="E35" s="12" t="s">
        <v>6</v>
      </c>
      <c r="F35" s="12" t="s">
        <v>6</v>
      </c>
      <c r="G35" s="12" t="s">
        <v>279</v>
      </c>
      <c r="H35" s="12"/>
      <c r="I35" s="9"/>
      <c r="J35" s="9"/>
    </row>
    <row r="36" spans="1:10" x14ac:dyDescent="0.2">
      <c r="A36" s="8">
        <v>43506</v>
      </c>
      <c r="B36" s="12" t="s">
        <v>6</v>
      </c>
      <c r="C36" s="9">
        <v>67200</v>
      </c>
      <c r="D36" s="12" t="s">
        <v>165</v>
      </c>
      <c r="E36" s="12" t="s">
        <v>6</v>
      </c>
      <c r="F36" s="12" t="s">
        <v>6</v>
      </c>
      <c r="G36" s="12" t="s">
        <v>865</v>
      </c>
      <c r="H36" s="12"/>
      <c r="I36" s="9"/>
      <c r="J36" s="9"/>
    </row>
    <row r="37" spans="1:10" x14ac:dyDescent="0.2">
      <c r="A37" s="8">
        <v>43506</v>
      </c>
      <c r="B37" s="12" t="s">
        <v>6</v>
      </c>
      <c r="C37" s="9">
        <v>57330</v>
      </c>
      <c r="D37" s="12" t="s">
        <v>164</v>
      </c>
      <c r="E37" s="12" t="s">
        <v>6</v>
      </c>
      <c r="F37" s="12" t="s">
        <v>6</v>
      </c>
      <c r="G37" s="12" t="s">
        <v>887</v>
      </c>
      <c r="H37" s="12"/>
      <c r="I37" s="9">
        <v>28</v>
      </c>
      <c r="J37" s="9">
        <v>34</v>
      </c>
    </row>
    <row r="38" spans="1:10" x14ac:dyDescent="0.2">
      <c r="A38" s="8">
        <v>43506</v>
      </c>
      <c r="B38" s="12" t="s">
        <v>6</v>
      </c>
      <c r="C38" s="9">
        <v>57330</v>
      </c>
      <c r="D38" s="12" t="s">
        <v>182</v>
      </c>
      <c r="E38" s="12" t="s">
        <v>6</v>
      </c>
      <c r="F38" s="12" t="s">
        <v>6</v>
      </c>
      <c r="G38" s="12" t="s">
        <v>882</v>
      </c>
      <c r="H38" s="12"/>
      <c r="I38" s="9">
        <v>25</v>
      </c>
      <c r="J38" s="9">
        <v>33</v>
      </c>
    </row>
    <row r="39" spans="1:10" x14ac:dyDescent="0.2">
      <c r="A39" s="8">
        <v>43506</v>
      </c>
      <c r="B39" s="12" t="s">
        <v>6</v>
      </c>
      <c r="C39" s="9">
        <v>54190</v>
      </c>
      <c r="D39" s="12" t="s">
        <v>277</v>
      </c>
      <c r="E39" s="12" t="s">
        <v>188</v>
      </c>
      <c r="F39" s="12" t="s">
        <v>6</v>
      </c>
      <c r="G39" s="12" t="s">
        <v>867</v>
      </c>
      <c r="H39" s="12"/>
      <c r="I39" s="9">
        <v>17</v>
      </c>
      <c r="J39" s="9">
        <v>12</v>
      </c>
    </row>
    <row r="40" spans="1:10" x14ac:dyDescent="0.2">
      <c r="A40" s="8">
        <v>43507</v>
      </c>
      <c r="B40" s="12" t="s">
        <v>6</v>
      </c>
      <c r="C40" s="9">
        <v>57270</v>
      </c>
      <c r="D40" s="12" t="s">
        <v>161</v>
      </c>
      <c r="E40" s="12" t="s">
        <v>6</v>
      </c>
      <c r="F40" s="12" t="s">
        <v>15</v>
      </c>
      <c r="G40" s="12" t="s">
        <v>151</v>
      </c>
      <c r="H40" s="12"/>
      <c r="I40" s="9">
        <v>39</v>
      </c>
      <c r="J40" s="9">
        <v>44</v>
      </c>
    </row>
    <row r="41" spans="1:10" x14ac:dyDescent="0.2">
      <c r="A41" s="8">
        <v>43507</v>
      </c>
      <c r="B41" s="12" t="s">
        <v>6</v>
      </c>
      <c r="C41" s="9">
        <v>57700</v>
      </c>
      <c r="D41" s="12" t="s">
        <v>178</v>
      </c>
      <c r="E41" s="12" t="s">
        <v>6</v>
      </c>
      <c r="F41" s="12" t="s">
        <v>6</v>
      </c>
      <c r="G41" s="12" t="s">
        <v>23</v>
      </c>
      <c r="H41" s="12"/>
      <c r="I41" s="30">
        <v>30</v>
      </c>
      <c r="J41" s="9">
        <v>40</v>
      </c>
    </row>
    <row r="42" spans="1:10" x14ac:dyDescent="0.2">
      <c r="A42" s="8">
        <v>43507</v>
      </c>
      <c r="B42" s="12" t="s">
        <v>6</v>
      </c>
      <c r="C42" s="9">
        <v>57920</v>
      </c>
      <c r="D42" s="12" t="s">
        <v>636</v>
      </c>
      <c r="E42" s="12" t="s">
        <v>6</v>
      </c>
      <c r="F42" s="12" t="s">
        <v>6</v>
      </c>
      <c r="G42" s="12" t="s">
        <v>177</v>
      </c>
      <c r="H42" s="12"/>
      <c r="I42" s="9">
        <v>43</v>
      </c>
      <c r="J42" s="9">
        <v>57</v>
      </c>
    </row>
    <row r="43" spans="1:10" x14ac:dyDescent="0.2">
      <c r="A43" s="8">
        <v>43507</v>
      </c>
      <c r="B43" s="12" t="s">
        <v>6</v>
      </c>
      <c r="C43" s="9">
        <v>54860</v>
      </c>
      <c r="D43" s="12" t="s">
        <v>324</v>
      </c>
      <c r="E43" s="12" t="s">
        <v>6</v>
      </c>
      <c r="F43" s="12" t="s">
        <v>6</v>
      </c>
      <c r="G43" s="12" t="s">
        <v>874</v>
      </c>
      <c r="H43" s="12"/>
      <c r="I43" s="9">
        <v>20</v>
      </c>
      <c r="J43" s="9" t="s">
        <v>392</v>
      </c>
    </row>
    <row r="44" spans="1:10" x14ac:dyDescent="0.2">
      <c r="A44" s="8">
        <v>43507</v>
      </c>
      <c r="B44" s="12" t="s">
        <v>6</v>
      </c>
      <c r="C44" s="9">
        <v>57970</v>
      </c>
      <c r="D44" s="12" t="s">
        <v>316</v>
      </c>
      <c r="E44" s="12" t="s">
        <v>6</v>
      </c>
      <c r="F44" s="12" t="s">
        <v>18</v>
      </c>
      <c r="G44" s="12" t="s">
        <v>23</v>
      </c>
      <c r="H44" s="12"/>
      <c r="I44" s="9">
        <v>49</v>
      </c>
      <c r="J44" s="9" t="s">
        <v>638</v>
      </c>
    </row>
    <row r="45" spans="1:10" x14ac:dyDescent="0.2">
      <c r="A45" s="8">
        <v>43507</v>
      </c>
      <c r="B45" s="12" t="s">
        <v>6</v>
      </c>
      <c r="C45" s="9">
        <v>54860</v>
      </c>
      <c r="D45" s="12" t="s">
        <v>324</v>
      </c>
      <c r="E45" s="12" t="s">
        <v>15</v>
      </c>
      <c r="F45" s="12" t="s">
        <v>6</v>
      </c>
      <c r="G45" s="12" t="s">
        <v>151</v>
      </c>
      <c r="H45" s="12"/>
      <c r="I45" s="9">
        <v>20</v>
      </c>
      <c r="J45" s="9" t="s">
        <v>392</v>
      </c>
    </row>
    <row r="46" spans="1:10" x14ac:dyDescent="0.2">
      <c r="A46" s="8">
        <v>43507</v>
      </c>
      <c r="B46" s="12" t="s">
        <v>6</v>
      </c>
      <c r="C46" s="9">
        <v>54920</v>
      </c>
      <c r="D46" s="12" t="s">
        <v>143</v>
      </c>
      <c r="E46" s="12" t="s">
        <v>6</v>
      </c>
      <c r="F46" s="12" t="s">
        <v>15</v>
      </c>
      <c r="G46" s="12" t="s">
        <v>222</v>
      </c>
      <c r="H46" s="12"/>
      <c r="I46" s="9">
        <v>20</v>
      </c>
      <c r="J46" s="9" t="s">
        <v>639</v>
      </c>
    </row>
    <row r="47" spans="1:10" x14ac:dyDescent="0.2">
      <c r="A47" s="8">
        <v>43508</v>
      </c>
      <c r="B47" s="12" t="s">
        <v>6</v>
      </c>
      <c r="C47" s="9">
        <v>57390</v>
      </c>
      <c r="D47" s="12" t="s">
        <v>197</v>
      </c>
      <c r="E47" s="12" t="s">
        <v>6</v>
      </c>
      <c r="F47" s="12" t="s">
        <v>6</v>
      </c>
      <c r="G47" s="12" t="s">
        <v>310</v>
      </c>
      <c r="H47" s="12"/>
      <c r="I47" s="9">
        <v>16</v>
      </c>
      <c r="J47" s="9" t="s">
        <v>640</v>
      </c>
    </row>
    <row r="48" spans="1:10" x14ac:dyDescent="0.2">
      <c r="A48" s="8">
        <v>43508</v>
      </c>
      <c r="B48" s="12" t="s">
        <v>6</v>
      </c>
      <c r="C48" s="9">
        <v>57050</v>
      </c>
      <c r="D48" s="12" t="s">
        <v>211</v>
      </c>
      <c r="E48" s="12" t="s">
        <v>6</v>
      </c>
      <c r="F48" s="12" t="s">
        <v>15</v>
      </c>
      <c r="G48" s="12" t="s">
        <v>151</v>
      </c>
      <c r="H48" s="12"/>
      <c r="I48" s="9">
        <v>51</v>
      </c>
      <c r="J48" s="9" t="s">
        <v>641</v>
      </c>
    </row>
    <row r="49" spans="1:10" x14ac:dyDescent="0.2">
      <c r="A49" s="8">
        <v>43508</v>
      </c>
      <c r="B49" s="12" t="s">
        <v>6</v>
      </c>
      <c r="C49" s="9">
        <v>54400</v>
      </c>
      <c r="D49" s="12" t="s">
        <v>179</v>
      </c>
      <c r="E49" s="12" t="s">
        <v>6</v>
      </c>
      <c r="F49" s="12" t="s">
        <v>15</v>
      </c>
      <c r="G49" s="12" t="s">
        <v>37</v>
      </c>
      <c r="H49" s="12"/>
      <c r="I49" s="9">
        <v>24</v>
      </c>
      <c r="J49" s="9" t="s">
        <v>423</v>
      </c>
    </row>
    <row r="50" spans="1:10" x14ac:dyDescent="0.2">
      <c r="A50" s="8">
        <v>43508</v>
      </c>
      <c r="B50" s="12" t="s">
        <v>6</v>
      </c>
      <c r="C50" s="9">
        <v>57310</v>
      </c>
      <c r="D50" s="12" t="s">
        <v>337</v>
      </c>
      <c r="E50" s="12" t="s">
        <v>6</v>
      </c>
      <c r="F50" s="12" t="s">
        <v>248</v>
      </c>
      <c r="G50" s="12" t="s">
        <v>23</v>
      </c>
      <c r="H50" s="12"/>
      <c r="I50" s="9">
        <v>42</v>
      </c>
      <c r="J50" s="9" t="s">
        <v>642</v>
      </c>
    </row>
    <row r="51" spans="1:10" x14ac:dyDescent="0.2">
      <c r="A51" s="8">
        <v>43508</v>
      </c>
      <c r="B51" s="12" t="s">
        <v>6</v>
      </c>
      <c r="C51" s="9">
        <v>54490</v>
      </c>
      <c r="D51" s="12" t="s">
        <v>643</v>
      </c>
      <c r="E51" s="12" t="s">
        <v>6</v>
      </c>
      <c r="F51" s="12" t="s">
        <v>8</v>
      </c>
      <c r="G51" s="12" t="s">
        <v>644</v>
      </c>
      <c r="H51" s="12"/>
      <c r="I51" s="9">
        <v>37</v>
      </c>
      <c r="J51" s="9" t="s">
        <v>645</v>
      </c>
    </row>
    <row r="52" spans="1:10" x14ac:dyDescent="0.2">
      <c r="A52" s="8">
        <v>43508</v>
      </c>
      <c r="B52" s="12" t="s">
        <v>6</v>
      </c>
      <c r="C52" s="9">
        <v>57840</v>
      </c>
      <c r="D52" s="12" t="s">
        <v>293</v>
      </c>
      <c r="E52" s="12" t="s">
        <v>6</v>
      </c>
      <c r="F52" s="12" t="s">
        <v>15</v>
      </c>
      <c r="G52" s="12" t="s">
        <v>647</v>
      </c>
      <c r="H52" s="12"/>
      <c r="I52" s="9">
        <v>29</v>
      </c>
      <c r="J52" s="9" t="s">
        <v>648</v>
      </c>
    </row>
    <row r="53" spans="1:10" x14ac:dyDescent="0.2">
      <c r="A53" s="8">
        <v>43508</v>
      </c>
      <c r="B53" s="12" t="s">
        <v>6</v>
      </c>
      <c r="C53" s="9">
        <v>57360</v>
      </c>
      <c r="D53" s="12" t="s">
        <v>646</v>
      </c>
      <c r="E53" s="12" t="s">
        <v>6</v>
      </c>
      <c r="F53" s="12" t="s">
        <v>8</v>
      </c>
      <c r="G53" s="12" t="s">
        <v>644</v>
      </c>
      <c r="H53" s="12"/>
      <c r="I53" s="9">
        <v>43</v>
      </c>
      <c r="J53" s="9" t="s">
        <v>649</v>
      </c>
    </row>
    <row r="54" spans="1:10" x14ac:dyDescent="0.2">
      <c r="A54" s="8">
        <v>43508</v>
      </c>
      <c r="B54" s="12" t="s">
        <v>6</v>
      </c>
      <c r="C54" s="9">
        <v>57480</v>
      </c>
      <c r="D54" s="12" t="s">
        <v>322</v>
      </c>
      <c r="E54" s="12" t="s">
        <v>6</v>
      </c>
      <c r="F54" s="12" t="s">
        <v>15</v>
      </c>
      <c r="G54" s="12" t="s">
        <v>23</v>
      </c>
      <c r="H54" s="12"/>
      <c r="I54" s="9">
        <v>44</v>
      </c>
      <c r="J54" s="9" t="s">
        <v>650</v>
      </c>
    </row>
    <row r="55" spans="1:10" x14ac:dyDescent="0.2">
      <c r="A55" s="8">
        <v>43509</v>
      </c>
      <c r="B55" s="12" t="s">
        <v>6</v>
      </c>
      <c r="C55" s="9">
        <v>57970</v>
      </c>
      <c r="D55" s="12" t="s">
        <v>651</v>
      </c>
      <c r="E55" s="12" t="s">
        <v>6</v>
      </c>
      <c r="F55" s="12" t="s">
        <v>6</v>
      </c>
      <c r="G55" s="12" t="s">
        <v>865</v>
      </c>
      <c r="H55" s="12"/>
      <c r="I55" s="9">
        <v>39</v>
      </c>
      <c r="J55" s="9">
        <v>52</v>
      </c>
    </row>
    <row r="56" spans="1:10" x14ac:dyDescent="0.2">
      <c r="A56" s="8">
        <v>43509</v>
      </c>
      <c r="B56" s="12" t="s">
        <v>6</v>
      </c>
      <c r="C56" s="9">
        <v>57190</v>
      </c>
      <c r="D56" s="12" t="s">
        <v>174</v>
      </c>
      <c r="E56" s="12" t="s">
        <v>6</v>
      </c>
      <c r="F56" s="12" t="s">
        <v>6</v>
      </c>
      <c r="G56" s="12" t="s">
        <v>23</v>
      </c>
      <c r="H56" s="12"/>
      <c r="I56" s="9">
        <v>32</v>
      </c>
      <c r="J56" s="9">
        <v>40</v>
      </c>
    </row>
    <row r="57" spans="1:10" x14ac:dyDescent="0.2">
      <c r="A57" s="8">
        <v>43509</v>
      </c>
      <c r="B57" s="12" t="s">
        <v>6</v>
      </c>
      <c r="C57" s="9">
        <v>57100</v>
      </c>
      <c r="D57" s="12" t="s">
        <v>141</v>
      </c>
      <c r="E57" s="12" t="s">
        <v>6</v>
      </c>
      <c r="F57" s="12" t="s">
        <v>16</v>
      </c>
      <c r="G57" s="12" t="s">
        <v>172</v>
      </c>
      <c r="H57" s="12"/>
      <c r="I57" s="9">
        <v>32</v>
      </c>
      <c r="J57" s="9">
        <v>39</v>
      </c>
    </row>
    <row r="58" spans="1:10" x14ac:dyDescent="0.2">
      <c r="A58" s="8">
        <v>43509</v>
      </c>
      <c r="B58" s="12" t="s">
        <v>6</v>
      </c>
      <c r="C58" s="9">
        <v>57570</v>
      </c>
      <c r="D58" s="12" t="s">
        <v>652</v>
      </c>
      <c r="E58" s="12" t="s">
        <v>6</v>
      </c>
      <c r="F58" s="12" t="s">
        <v>6</v>
      </c>
      <c r="G58" s="12" t="s">
        <v>23</v>
      </c>
      <c r="H58" s="12"/>
      <c r="I58" s="9">
        <v>25</v>
      </c>
      <c r="J58" s="9">
        <v>31</v>
      </c>
    </row>
    <row r="59" spans="1:10" x14ac:dyDescent="0.2">
      <c r="A59" s="8">
        <v>43509</v>
      </c>
      <c r="B59" s="12" t="s">
        <v>6</v>
      </c>
      <c r="C59" s="9">
        <v>57310</v>
      </c>
      <c r="D59" s="12" t="s">
        <v>41</v>
      </c>
      <c r="E59" s="12" t="s">
        <v>6</v>
      </c>
      <c r="F59" s="12" t="s">
        <v>6</v>
      </c>
      <c r="G59" s="12" t="s">
        <v>23</v>
      </c>
      <c r="H59" s="12"/>
      <c r="I59" s="9">
        <v>36</v>
      </c>
      <c r="J59" s="9">
        <v>46</v>
      </c>
    </row>
    <row r="60" spans="1:10" x14ac:dyDescent="0.2">
      <c r="A60" s="8">
        <v>43510</v>
      </c>
      <c r="B60" s="12" t="s">
        <v>6</v>
      </c>
      <c r="C60" s="9">
        <v>56700</v>
      </c>
      <c r="D60" s="12" t="s">
        <v>653</v>
      </c>
      <c r="E60" s="12" t="s">
        <v>6</v>
      </c>
      <c r="F60" s="12" t="s">
        <v>15</v>
      </c>
      <c r="G60" s="12" t="s">
        <v>151</v>
      </c>
      <c r="H60" s="12"/>
      <c r="I60" s="9"/>
      <c r="J60" s="9"/>
    </row>
    <row r="61" spans="1:10" x14ac:dyDescent="0.2">
      <c r="A61" s="8">
        <v>43510</v>
      </c>
      <c r="B61" s="12" t="s">
        <v>6</v>
      </c>
      <c r="C61" s="9">
        <v>51220</v>
      </c>
      <c r="D61" s="12" t="s">
        <v>654</v>
      </c>
      <c r="E61" s="12" t="s">
        <v>6</v>
      </c>
      <c r="F61" s="12" t="s">
        <v>6</v>
      </c>
      <c r="G61" s="12" t="s">
        <v>318</v>
      </c>
      <c r="H61" s="12"/>
      <c r="I61" s="9">
        <v>148</v>
      </c>
      <c r="J61" s="9">
        <v>225</v>
      </c>
    </row>
    <row r="62" spans="1:10" x14ac:dyDescent="0.2">
      <c r="A62" s="8">
        <v>43510</v>
      </c>
      <c r="B62" s="12" t="s">
        <v>6</v>
      </c>
      <c r="C62" s="9">
        <v>57970</v>
      </c>
      <c r="D62" s="12" t="s">
        <v>316</v>
      </c>
      <c r="E62" s="12" t="s">
        <v>6</v>
      </c>
      <c r="F62" s="12" t="s">
        <v>15</v>
      </c>
      <c r="G62" s="12" t="s">
        <v>318</v>
      </c>
      <c r="H62" s="12"/>
      <c r="I62" s="9">
        <v>48</v>
      </c>
      <c r="J62" s="9" t="s">
        <v>473</v>
      </c>
    </row>
    <row r="63" spans="1:10" x14ac:dyDescent="0.2">
      <c r="A63" s="8">
        <v>43510</v>
      </c>
      <c r="B63" s="12" t="s">
        <v>6</v>
      </c>
      <c r="C63" s="9">
        <v>54730</v>
      </c>
      <c r="D63" s="12" t="s">
        <v>345</v>
      </c>
      <c r="E63" s="12" t="s">
        <v>6</v>
      </c>
      <c r="F63" s="12" t="s">
        <v>6</v>
      </c>
      <c r="G63" s="12" t="s">
        <v>23</v>
      </c>
      <c r="H63" s="12"/>
      <c r="I63" s="9">
        <v>37</v>
      </c>
      <c r="J63" s="9">
        <v>30</v>
      </c>
    </row>
    <row r="64" spans="1:10" x14ac:dyDescent="0.2">
      <c r="A64" s="8">
        <v>43510</v>
      </c>
      <c r="B64" s="12" t="s">
        <v>6</v>
      </c>
      <c r="C64" s="9">
        <v>57420</v>
      </c>
      <c r="D64" s="12" t="s">
        <v>655</v>
      </c>
      <c r="E64" s="12" t="s">
        <v>6</v>
      </c>
      <c r="F64" s="12" t="s">
        <v>15</v>
      </c>
      <c r="G64" s="12" t="s">
        <v>23</v>
      </c>
      <c r="H64" s="12"/>
      <c r="I64" s="9">
        <v>65</v>
      </c>
      <c r="J64" s="9" t="s">
        <v>407</v>
      </c>
    </row>
    <row r="65" spans="1:10" x14ac:dyDescent="0.2">
      <c r="A65" s="8">
        <v>43510</v>
      </c>
      <c r="B65" s="12" t="s">
        <v>6</v>
      </c>
      <c r="C65" s="9">
        <v>57940</v>
      </c>
      <c r="D65" s="12" t="s">
        <v>220</v>
      </c>
      <c r="E65" s="12" t="s">
        <v>6</v>
      </c>
      <c r="F65" s="12" t="s">
        <v>4</v>
      </c>
      <c r="G65" s="12" t="s">
        <v>23</v>
      </c>
      <c r="H65" s="12"/>
      <c r="I65" s="9">
        <v>42</v>
      </c>
      <c r="J65" s="9" t="s">
        <v>659</v>
      </c>
    </row>
    <row r="66" spans="1:10" x14ac:dyDescent="0.2">
      <c r="A66" s="8">
        <v>43510</v>
      </c>
      <c r="B66" s="12" t="s">
        <v>6</v>
      </c>
      <c r="C66" s="9">
        <v>57480</v>
      </c>
      <c r="D66" s="12" t="s">
        <v>656</v>
      </c>
      <c r="E66" s="12" t="s">
        <v>6</v>
      </c>
      <c r="F66" s="12" t="s">
        <v>6</v>
      </c>
      <c r="G66" s="12" t="s">
        <v>889</v>
      </c>
      <c r="H66" s="12"/>
      <c r="I66" s="9">
        <v>45</v>
      </c>
      <c r="J66" s="9" t="s">
        <v>650</v>
      </c>
    </row>
    <row r="67" spans="1:10" x14ac:dyDescent="0.2">
      <c r="A67" s="8">
        <v>43510</v>
      </c>
      <c r="B67" s="12" t="s">
        <v>6</v>
      </c>
      <c r="C67" s="9">
        <v>57330</v>
      </c>
      <c r="D67" s="12" t="s">
        <v>182</v>
      </c>
      <c r="E67" s="12" t="s">
        <v>6</v>
      </c>
      <c r="F67" s="12" t="s">
        <v>5</v>
      </c>
      <c r="G67" s="12" t="s">
        <v>23</v>
      </c>
      <c r="H67" s="12"/>
      <c r="I67" s="9">
        <v>26</v>
      </c>
      <c r="J67" s="9" t="s">
        <v>416</v>
      </c>
    </row>
    <row r="68" spans="1:10" x14ac:dyDescent="0.2">
      <c r="A68" s="8">
        <v>43510</v>
      </c>
      <c r="B68" s="12" t="s">
        <v>6</v>
      </c>
      <c r="C68" s="9">
        <v>57380</v>
      </c>
      <c r="D68" s="12" t="s">
        <v>70</v>
      </c>
      <c r="E68" s="12" t="s">
        <v>6</v>
      </c>
      <c r="F68" s="12" t="s">
        <v>8</v>
      </c>
      <c r="G68" s="12" t="s">
        <v>23</v>
      </c>
      <c r="H68" s="12"/>
      <c r="I68" s="9">
        <v>80</v>
      </c>
      <c r="J68" s="9">
        <v>107</v>
      </c>
    </row>
    <row r="69" spans="1:10" x14ac:dyDescent="0.2">
      <c r="A69" s="8">
        <v>43510</v>
      </c>
      <c r="B69" s="12" t="s">
        <v>6</v>
      </c>
      <c r="C69" s="9">
        <v>57525</v>
      </c>
      <c r="D69" s="12" t="s">
        <v>408</v>
      </c>
      <c r="E69" s="12" t="s">
        <v>6</v>
      </c>
      <c r="F69" s="12" t="s">
        <v>15</v>
      </c>
      <c r="G69" s="12" t="s">
        <v>657</v>
      </c>
      <c r="H69" s="12"/>
      <c r="I69" s="9">
        <v>42</v>
      </c>
      <c r="J69" s="9">
        <v>55</v>
      </c>
    </row>
    <row r="70" spans="1:10" x14ac:dyDescent="0.2">
      <c r="A70" s="8">
        <v>43510</v>
      </c>
      <c r="B70" s="12" t="s">
        <v>6</v>
      </c>
      <c r="C70" s="9">
        <v>54910</v>
      </c>
      <c r="D70" s="12" t="s">
        <v>660</v>
      </c>
      <c r="E70" s="12" t="s">
        <v>6</v>
      </c>
      <c r="F70" s="12" t="s">
        <v>15</v>
      </c>
      <c r="G70" s="12" t="s">
        <v>194</v>
      </c>
      <c r="H70" s="12"/>
      <c r="I70" s="9">
        <v>50</v>
      </c>
      <c r="J70" s="9" t="s">
        <v>664</v>
      </c>
    </row>
    <row r="71" spans="1:10" x14ac:dyDescent="0.2">
      <c r="A71" s="8">
        <v>43510</v>
      </c>
      <c r="B71" s="12" t="s">
        <v>6</v>
      </c>
      <c r="C71" s="9">
        <v>45000</v>
      </c>
      <c r="D71" s="12" t="s">
        <v>662</v>
      </c>
      <c r="E71" s="12" t="s">
        <v>663</v>
      </c>
      <c r="F71" s="12" t="s">
        <v>15</v>
      </c>
      <c r="G71" s="12" t="s">
        <v>292</v>
      </c>
      <c r="H71" s="12"/>
      <c r="I71" s="9"/>
      <c r="J71" s="9"/>
    </row>
    <row r="72" spans="1:10" x14ac:dyDescent="0.2">
      <c r="A72" s="8">
        <v>43510</v>
      </c>
      <c r="B72" s="12" t="s">
        <v>6</v>
      </c>
      <c r="C72" s="9">
        <v>54400</v>
      </c>
      <c r="D72" s="12" t="s">
        <v>626</v>
      </c>
      <c r="E72" s="12" t="s">
        <v>185</v>
      </c>
      <c r="F72" s="12" t="s">
        <v>22</v>
      </c>
      <c r="G72" s="12" t="s">
        <v>151</v>
      </c>
      <c r="H72" s="12"/>
      <c r="I72" s="9">
        <v>28</v>
      </c>
      <c r="J72" s="9" t="s">
        <v>665</v>
      </c>
    </row>
    <row r="73" spans="1:10" x14ac:dyDescent="0.2">
      <c r="A73" s="8">
        <v>43511</v>
      </c>
      <c r="B73" s="12" t="s">
        <v>6</v>
      </c>
      <c r="C73" s="9">
        <v>57270</v>
      </c>
      <c r="D73" s="12" t="s">
        <v>667</v>
      </c>
      <c r="E73" s="12" t="s">
        <v>6</v>
      </c>
      <c r="F73" s="12" t="s">
        <v>6</v>
      </c>
      <c r="G73" s="12" t="s">
        <v>172</v>
      </c>
      <c r="H73" s="12"/>
      <c r="I73" s="9">
        <v>36</v>
      </c>
      <c r="J73" s="9">
        <v>44</v>
      </c>
    </row>
    <row r="74" spans="1:10" x14ac:dyDescent="0.2">
      <c r="A74" s="8">
        <v>43511</v>
      </c>
      <c r="B74" s="12" t="s">
        <v>6</v>
      </c>
      <c r="C74" s="9">
        <v>57100</v>
      </c>
      <c r="D74" s="12" t="s">
        <v>141</v>
      </c>
      <c r="E74" s="12" t="s">
        <v>6</v>
      </c>
      <c r="F74" s="12" t="s">
        <v>6</v>
      </c>
      <c r="G74" s="12" t="s">
        <v>23</v>
      </c>
      <c r="H74" s="12"/>
      <c r="I74" s="9">
        <v>32</v>
      </c>
      <c r="J74" s="9">
        <v>41</v>
      </c>
    </row>
    <row r="75" spans="1:10" x14ac:dyDescent="0.2">
      <c r="A75" s="8">
        <v>43511</v>
      </c>
      <c r="B75" s="12" t="s">
        <v>6</v>
      </c>
      <c r="C75" s="9">
        <v>57700</v>
      </c>
      <c r="D75" s="12" t="s">
        <v>264</v>
      </c>
      <c r="E75" s="12" t="s">
        <v>6</v>
      </c>
      <c r="F75" s="12" t="s">
        <v>6</v>
      </c>
      <c r="G75" s="12" t="s">
        <v>146</v>
      </c>
      <c r="H75" s="12"/>
      <c r="I75" s="9">
        <v>33</v>
      </c>
      <c r="J75" s="9">
        <v>32</v>
      </c>
    </row>
    <row r="76" spans="1:10" x14ac:dyDescent="0.2">
      <c r="A76" s="8">
        <v>43511</v>
      </c>
      <c r="B76" s="12" t="s">
        <v>6</v>
      </c>
      <c r="C76" s="9">
        <v>54000</v>
      </c>
      <c r="D76" s="12" t="s">
        <v>210</v>
      </c>
      <c r="E76" s="12" t="s">
        <v>6</v>
      </c>
      <c r="F76" s="12" t="s">
        <v>6</v>
      </c>
      <c r="G76" s="12" t="s">
        <v>23</v>
      </c>
      <c r="H76" s="12"/>
      <c r="I76" s="9">
        <v>87</v>
      </c>
      <c r="J76" s="9">
        <v>116</v>
      </c>
    </row>
    <row r="77" spans="1:10" x14ac:dyDescent="0.2">
      <c r="A77" s="8">
        <v>43511</v>
      </c>
      <c r="B77" s="12" t="s">
        <v>6</v>
      </c>
      <c r="C77" s="9">
        <v>54130</v>
      </c>
      <c r="D77" s="12" t="s">
        <v>668</v>
      </c>
      <c r="E77" s="12" t="s">
        <v>6</v>
      </c>
      <c r="F77" s="12" t="s">
        <v>6</v>
      </c>
      <c r="G77" s="12" t="s">
        <v>23</v>
      </c>
      <c r="H77" s="12"/>
      <c r="I77" s="9">
        <v>87</v>
      </c>
      <c r="J77" s="9">
        <v>117</v>
      </c>
    </row>
    <row r="78" spans="1:10" x14ac:dyDescent="0.2">
      <c r="A78" s="8">
        <v>43511</v>
      </c>
      <c r="B78" s="12" t="s">
        <v>6</v>
      </c>
      <c r="C78" s="9">
        <v>57100</v>
      </c>
      <c r="D78" s="12" t="s">
        <v>141</v>
      </c>
      <c r="E78" s="12" t="s">
        <v>6</v>
      </c>
      <c r="F78" s="12" t="s">
        <v>6</v>
      </c>
      <c r="G78" s="12" t="s">
        <v>890</v>
      </c>
      <c r="H78" s="12"/>
      <c r="I78" s="9">
        <v>32</v>
      </c>
      <c r="J78" s="9">
        <v>41</v>
      </c>
    </row>
    <row r="79" spans="1:10" x14ac:dyDescent="0.2">
      <c r="A79" s="8">
        <v>43511</v>
      </c>
      <c r="B79" s="12" t="s">
        <v>6</v>
      </c>
      <c r="C79" s="9">
        <v>57100</v>
      </c>
      <c r="D79" s="12" t="s">
        <v>141</v>
      </c>
      <c r="E79" s="12" t="s">
        <v>6</v>
      </c>
      <c r="F79" s="12" t="s">
        <v>6</v>
      </c>
      <c r="G79" s="12" t="s">
        <v>172</v>
      </c>
      <c r="H79" s="12"/>
      <c r="I79" s="9">
        <v>32</v>
      </c>
      <c r="J79" s="9">
        <v>41</v>
      </c>
    </row>
    <row r="80" spans="1:10" x14ac:dyDescent="0.2">
      <c r="A80" s="8">
        <v>43512</v>
      </c>
      <c r="B80" s="12" t="s">
        <v>6</v>
      </c>
      <c r="C80" s="9">
        <v>54610</v>
      </c>
      <c r="D80" s="12" t="s">
        <v>669</v>
      </c>
      <c r="E80" s="12" t="s">
        <v>6</v>
      </c>
      <c r="F80" s="12" t="s">
        <v>15</v>
      </c>
      <c r="G80" s="12" t="s">
        <v>23</v>
      </c>
      <c r="H80" s="12"/>
      <c r="I80" s="9">
        <v>70</v>
      </c>
      <c r="J80" s="9">
        <v>101</v>
      </c>
    </row>
    <row r="81" spans="1:10" x14ac:dyDescent="0.2">
      <c r="A81" s="8">
        <v>43512</v>
      </c>
      <c r="B81" s="12" t="s">
        <v>6</v>
      </c>
      <c r="C81" s="9">
        <v>57000</v>
      </c>
      <c r="D81" s="12" t="s">
        <v>211</v>
      </c>
      <c r="E81" s="12" t="s">
        <v>6</v>
      </c>
      <c r="F81" s="12" t="s">
        <v>6</v>
      </c>
      <c r="G81" s="12" t="s">
        <v>319</v>
      </c>
      <c r="H81" s="12"/>
      <c r="I81" s="9">
        <v>53</v>
      </c>
      <c r="J81" s="9" t="s">
        <v>675</v>
      </c>
    </row>
    <row r="82" spans="1:10" x14ac:dyDescent="0.2">
      <c r="A82" s="8">
        <v>43512</v>
      </c>
      <c r="B82" s="12" t="s">
        <v>6</v>
      </c>
      <c r="C82" s="9">
        <v>54400</v>
      </c>
      <c r="D82" s="12" t="s">
        <v>179</v>
      </c>
      <c r="E82" s="12" t="s">
        <v>6</v>
      </c>
      <c r="F82" s="12" t="s">
        <v>10</v>
      </c>
      <c r="G82" s="12" t="s">
        <v>290</v>
      </c>
      <c r="H82" s="12"/>
      <c r="I82" s="9">
        <v>23</v>
      </c>
      <c r="J82" s="9" t="s">
        <v>676</v>
      </c>
    </row>
    <row r="83" spans="1:10" x14ac:dyDescent="0.2">
      <c r="A83" s="8">
        <v>43512</v>
      </c>
      <c r="B83" s="12" t="s">
        <v>6</v>
      </c>
      <c r="C83" s="9">
        <v>54190</v>
      </c>
      <c r="D83" s="12" t="s">
        <v>277</v>
      </c>
      <c r="E83" s="12" t="s">
        <v>6</v>
      </c>
      <c r="F83" s="12" t="s">
        <v>6</v>
      </c>
      <c r="G83" s="12" t="s">
        <v>163</v>
      </c>
      <c r="H83" s="12"/>
      <c r="I83" s="9">
        <v>19</v>
      </c>
      <c r="J83" s="9" t="s">
        <v>677</v>
      </c>
    </row>
    <row r="84" spans="1:10" x14ac:dyDescent="0.2">
      <c r="A84" s="8">
        <v>43512</v>
      </c>
      <c r="B84" s="12" t="s">
        <v>6</v>
      </c>
      <c r="C84" s="9">
        <v>54800</v>
      </c>
      <c r="D84" s="12" t="s">
        <v>671</v>
      </c>
      <c r="E84" s="12" t="s">
        <v>6</v>
      </c>
      <c r="F84" s="12" t="s">
        <v>6</v>
      </c>
      <c r="G84" s="12" t="s">
        <v>151</v>
      </c>
      <c r="H84" s="12"/>
      <c r="I84" s="9">
        <v>57</v>
      </c>
      <c r="J84" s="9" t="s">
        <v>564</v>
      </c>
    </row>
    <row r="85" spans="1:10" x14ac:dyDescent="0.2">
      <c r="A85" s="8">
        <v>43512</v>
      </c>
      <c r="B85" s="12" t="s">
        <v>6</v>
      </c>
      <c r="C85" s="9">
        <v>54260</v>
      </c>
      <c r="D85" s="12" t="s">
        <v>672</v>
      </c>
      <c r="E85" s="12" t="s">
        <v>6</v>
      </c>
      <c r="F85" s="12" t="s">
        <v>15</v>
      </c>
      <c r="G85" s="12" t="s">
        <v>303</v>
      </c>
      <c r="H85" s="12"/>
      <c r="I85" s="9">
        <v>43</v>
      </c>
      <c r="J85" s="9" t="s">
        <v>678</v>
      </c>
    </row>
    <row r="86" spans="1:10" x14ac:dyDescent="0.2">
      <c r="A86" s="8">
        <v>43512</v>
      </c>
      <c r="B86" s="12" t="s">
        <v>6</v>
      </c>
      <c r="C86" s="9">
        <v>57780</v>
      </c>
      <c r="D86" s="12" t="s">
        <v>226</v>
      </c>
      <c r="E86" s="12" t="s">
        <v>6</v>
      </c>
      <c r="F86" s="12" t="s">
        <v>5</v>
      </c>
      <c r="G86" s="12" t="s">
        <v>23</v>
      </c>
      <c r="H86" s="12"/>
      <c r="I86" s="9">
        <v>50</v>
      </c>
      <c r="J86" s="9" t="s">
        <v>682</v>
      </c>
    </row>
    <row r="87" spans="1:10" x14ac:dyDescent="0.2">
      <c r="A87" s="8">
        <v>43512</v>
      </c>
      <c r="B87" s="12" t="s">
        <v>6</v>
      </c>
      <c r="C87" s="9">
        <v>57970</v>
      </c>
      <c r="D87" s="12" t="s">
        <v>316</v>
      </c>
      <c r="E87" s="12" t="s">
        <v>6</v>
      </c>
      <c r="F87" s="12" t="s">
        <v>15</v>
      </c>
      <c r="G87" s="12" t="s">
        <v>325</v>
      </c>
      <c r="H87" s="12"/>
      <c r="I87" s="9">
        <v>47</v>
      </c>
      <c r="J87" s="9" t="s">
        <v>473</v>
      </c>
    </row>
    <row r="88" spans="1:10" x14ac:dyDescent="0.2">
      <c r="A88" s="8">
        <v>43512</v>
      </c>
      <c r="B88" s="12" t="s">
        <v>6</v>
      </c>
      <c r="C88" s="9">
        <v>57290</v>
      </c>
      <c r="D88" s="12" t="s">
        <v>138</v>
      </c>
      <c r="E88" s="12" t="s">
        <v>6</v>
      </c>
      <c r="F88" s="12" t="s">
        <v>4</v>
      </c>
      <c r="G88" s="12" t="s">
        <v>23</v>
      </c>
      <c r="H88" s="12"/>
      <c r="I88" s="9">
        <v>36</v>
      </c>
      <c r="J88" s="9">
        <v>40</v>
      </c>
    </row>
    <row r="89" spans="1:10" x14ac:dyDescent="0.2">
      <c r="A89" s="8">
        <v>43512</v>
      </c>
      <c r="B89" s="12" t="s">
        <v>6</v>
      </c>
      <c r="C89" s="9">
        <v>57100</v>
      </c>
      <c r="D89" s="12" t="s">
        <v>141</v>
      </c>
      <c r="E89" s="12" t="s">
        <v>6</v>
      </c>
      <c r="F89" s="12" t="s">
        <v>145</v>
      </c>
      <c r="G89" s="12" t="s">
        <v>681</v>
      </c>
      <c r="H89" s="12"/>
      <c r="I89" s="9">
        <v>36</v>
      </c>
      <c r="J89" s="9" t="s">
        <v>413</v>
      </c>
    </row>
    <row r="90" spans="1:10" x14ac:dyDescent="0.2">
      <c r="A90" s="8">
        <v>43512</v>
      </c>
      <c r="B90" s="12" t="s">
        <v>6</v>
      </c>
      <c r="C90" s="9">
        <v>57970</v>
      </c>
      <c r="D90" s="12" t="s">
        <v>174</v>
      </c>
      <c r="E90" s="12" t="s">
        <v>6</v>
      </c>
      <c r="F90" s="12" t="s">
        <v>5</v>
      </c>
      <c r="G90" s="12" t="s">
        <v>23</v>
      </c>
      <c r="H90" s="12"/>
      <c r="I90" s="9">
        <v>29</v>
      </c>
      <c r="J90" s="9">
        <v>39</v>
      </c>
    </row>
    <row r="91" spans="1:10" x14ac:dyDescent="0.2">
      <c r="A91" s="8">
        <v>43512</v>
      </c>
      <c r="B91" s="12" t="s">
        <v>6</v>
      </c>
      <c r="C91" s="9">
        <v>57330</v>
      </c>
      <c r="D91" s="12" t="s">
        <v>315</v>
      </c>
      <c r="E91" s="12" t="s">
        <v>6</v>
      </c>
      <c r="F91" s="12" t="s">
        <v>6</v>
      </c>
      <c r="G91" s="12" t="s">
        <v>23</v>
      </c>
      <c r="H91" s="12"/>
      <c r="I91" s="9">
        <v>24</v>
      </c>
      <c r="J91" s="9" t="s">
        <v>416</v>
      </c>
    </row>
    <row r="92" spans="1:10" x14ac:dyDescent="0.2">
      <c r="A92" s="8">
        <v>43512</v>
      </c>
      <c r="B92" s="12" t="s">
        <v>6</v>
      </c>
      <c r="C92" s="9">
        <v>2270</v>
      </c>
      <c r="D92" s="12" t="s">
        <v>92</v>
      </c>
      <c r="E92" s="12" t="s">
        <v>18</v>
      </c>
      <c r="F92" s="12" t="s">
        <v>5</v>
      </c>
      <c r="G92" s="12" t="s">
        <v>292</v>
      </c>
      <c r="H92" s="12"/>
      <c r="I92" s="9">
        <v>20</v>
      </c>
      <c r="J92" s="9" t="s">
        <v>383</v>
      </c>
    </row>
    <row r="93" spans="1:10" x14ac:dyDescent="0.2">
      <c r="A93" s="8">
        <v>43512</v>
      </c>
      <c r="B93" s="12" t="s">
        <v>6</v>
      </c>
      <c r="C93" s="9">
        <v>54400</v>
      </c>
      <c r="D93" s="12" t="s">
        <v>626</v>
      </c>
      <c r="E93" s="12" t="s">
        <v>6</v>
      </c>
      <c r="F93" s="12" t="s">
        <v>333</v>
      </c>
      <c r="G93" s="12" t="s">
        <v>23</v>
      </c>
      <c r="H93" s="12"/>
      <c r="I93" s="9">
        <v>25</v>
      </c>
      <c r="J93" s="9" t="s">
        <v>423</v>
      </c>
    </row>
    <row r="94" spans="1:10" x14ac:dyDescent="0.2">
      <c r="A94" s="8">
        <v>43512</v>
      </c>
      <c r="B94" s="12" t="s">
        <v>6</v>
      </c>
      <c r="C94" s="9">
        <v>54730</v>
      </c>
      <c r="D94" s="12" t="s">
        <v>345</v>
      </c>
      <c r="E94" s="12" t="s">
        <v>6</v>
      </c>
      <c r="F94" s="12" t="s">
        <v>6</v>
      </c>
      <c r="G94" s="12" t="s">
        <v>151</v>
      </c>
      <c r="H94" s="12"/>
      <c r="I94" s="9">
        <v>34</v>
      </c>
      <c r="J94" s="9" t="s">
        <v>347</v>
      </c>
    </row>
    <row r="95" spans="1:10" x14ac:dyDescent="0.2">
      <c r="A95" s="8">
        <v>43513</v>
      </c>
      <c r="B95" s="12" t="s">
        <v>6</v>
      </c>
      <c r="C95" s="9">
        <v>57100</v>
      </c>
      <c r="D95" s="12" t="s">
        <v>141</v>
      </c>
      <c r="E95" s="12" t="s">
        <v>6</v>
      </c>
      <c r="F95" s="12" t="s">
        <v>15</v>
      </c>
      <c r="G95" s="12" t="s">
        <v>23</v>
      </c>
      <c r="H95" s="12"/>
      <c r="I95" s="9">
        <v>35</v>
      </c>
      <c r="J95" s="9" t="s">
        <v>413</v>
      </c>
    </row>
    <row r="96" spans="1:10" x14ac:dyDescent="0.2">
      <c r="A96" s="8">
        <v>43513</v>
      </c>
      <c r="B96" s="12" t="s">
        <v>6</v>
      </c>
      <c r="C96" s="9">
        <v>57310</v>
      </c>
      <c r="D96" s="12" t="s">
        <v>337</v>
      </c>
      <c r="E96" s="12" t="s">
        <v>6</v>
      </c>
      <c r="F96" s="12" t="s">
        <v>15</v>
      </c>
      <c r="G96" s="12" t="s">
        <v>151</v>
      </c>
      <c r="H96" s="12"/>
      <c r="I96" s="9">
        <v>40</v>
      </c>
      <c r="J96" s="9" t="s">
        <v>642</v>
      </c>
    </row>
    <row r="97" spans="1:10" x14ac:dyDescent="0.2">
      <c r="A97" s="8">
        <v>43513</v>
      </c>
      <c r="B97" s="12" t="s">
        <v>6</v>
      </c>
      <c r="C97" s="9">
        <v>54720</v>
      </c>
      <c r="D97" s="12" t="s">
        <v>240</v>
      </c>
      <c r="E97" s="12" t="s">
        <v>6</v>
      </c>
      <c r="F97" s="12" t="s">
        <v>5</v>
      </c>
      <c r="G97" s="12" t="s">
        <v>163</v>
      </c>
      <c r="H97" s="12"/>
      <c r="I97" s="9">
        <v>28</v>
      </c>
      <c r="J97" s="9" t="s">
        <v>693</v>
      </c>
    </row>
    <row r="98" spans="1:10" x14ac:dyDescent="0.2">
      <c r="A98" s="8">
        <v>43513</v>
      </c>
      <c r="B98" s="12" t="s">
        <v>6</v>
      </c>
      <c r="C98" s="9">
        <v>57690</v>
      </c>
      <c r="D98" s="12" t="s">
        <v>557</v>
      </c>
      <c r="E98" s="12" t="s">
        <v>6</v>
      </c>
      <c r="F98" s="12" t="s">
        <v>5</v>
      </c>
      <c r="G98" s="12" t="s">
        <v>335</v>
      </c>
      <c r="H98" s="12"/>
      <c r="I98" s="9">
        <v>70</v>
      </c>
      <c r="J98" s="9">
        <v>101</v>
      </c>
    </row>
    <row r="99" spans="1:10" x14ac:dyDescent="0.2">
      <c r="A99" s="8">
        <v>43513</v>
      </c>
      <c r="B99" s="12" t="s">
        <v>6</v>
      </c>
      <c r="C99" s="9">
        <v>57000</v>
      </c>
      <c r="D99" s="12" t="s">
        <v>211</v>
      </c>
      <c r="E99" s="12" t="s">
        <v>690</v>
      </c>
      <c r="F99" s="12" t="s">
        <v>15</v>
      </c>
      <c r="G99" s="12" t="s">
        <v>335</v>
      </c>
      <c r="H99" s="12"/>
      <c r="I99" s="9">
        <v>49</v>
      </c>
      <c r="J99" s="9" t="s">
        <v>675</v>
      </c>
    </row>
    <row r="100" spans="1:10" x14ac:dyDescent="0.2">
      <c r="A100" s="8">
        <v>43513</v>
      </c>
      <c r="B100" s="12" t="s">
        <v>6</v>
      </c>
      <c r="C100" s="9">
        <v>54356</v>
      </c>
      <c r="D100" s="12" t="s">
        <v>686</v>
      </c>
      <c r="E100" s="12" t="s">
        <v>6</v>
      </c>
      <c r="F100" s="12" t="s">
        <v>6</v>
      </c>
      <c r="G100" s="12" t="s">
        <v>23</v>
      </c>
      <c r="H100" s="12"/>
      <c r="I100" s="9">
        <v>18</v>
      </c>
      <c r="J100" s="9" t="s">
        <v>411</v>
      </c>
    </row>
    <row r="101" spans="1:10" x14ac:dyDescent="0.2">
      <c r="A101" s="8">
        <v>43513</v>
      </c>
      <c r="B101" s="12" t="s">
        <v>6</v>
      </c>
      <c r="C101" s="9">
        <v>63200</v>
      </c>
      <c r="D101" s="12" t="s">
        <v>687</v>
      </c>
      <c r="E101" s="12" t="s">
        <v>6</v>
      </c>
      <c r="F101" s="12" t="s">
        <v>15</v>
      </c>
      <c r="G101" s="12" t="s">
        <v>292</v>
      </c>
      <c r="H101" s="12"/>
      <c r="I101" s="9"/>
      <c r="J101" s="9"/>
    </row>
    <row r="102" spans="1:10" x14ac:dyDescent="0.2">
      <c r="A102" s="8">
        <v>43513</v>
      </c>
      <c r="B102" s="12" t="s">
        <v>6</v>
      </c>
      <c r="C102" s="9">
        <v>52000</v>
      </c>
      <c r="D102" s="12" t="s">
        <v>689</v>
      </c>
      <c r="E102" s="12" t="s">
        <v>6</v>
      </c>
      <c r="F102" s="12" t="s">
        <v>15</v>
      </c>
      <c r="G102" s="12" t="s">
        <v>151</v>
      </c>
      <c r="H102" s="12"/>
      <c r="I102" s="9">
        <v>159</v>
      </c>
      <c r="J102" s="9">
        <v>273</v>
      </c>
    </row>
    <row r="103" spans="1:10" x14ac:dyDescent="0.2">
      <c r="A103" s="8">
        <v>43513</v>
      </c>
      <c r="B103" s="12" t="s">
        <v>6</v>
      </c>
      <c r="C103" s="9">
        <v>54400</v>
      </c>
      <c r="D103" s="12" t="s">
        <v>626</v>
      </c>
      <c r="E103" s="12" t="s">
        <v>6</v>
      </c>
      <c r="F103" s="12" t="s">
        <v>15</v>
      </c>
      <c r="G103" s="12" t="s">
        <v>194</v>
      </c>
      <c r="H103" s="12"/>
      <c r="I103" s="9">
        <v>23</v>
      </c>
      <c r="J103" s="9" t="s">
        <v>423</v>
      </c>
    </row>
    <row r="104" spans="1:10" x14ac:dyDescent="0.2">
      <c r="A104" s="8">
        <v>43514</v>
      </c>
      <c r="B104" s="12" t="s">
        <v>6</v>
      </c>
      <c r="C104" s="9">
        <v>57270</v>
      </c>
      <c r="D104" s="12" t="s">
        <v>161</v>
      </c>
      <c r="E104" s="12" t="s">
        <v>6</v>
      </c>
      <c r="F104" s="12" t="s">
        <v>233</v>
      </c>
      <c r="G104" s="12" t="s">
        <v>151</v>
      </c>
      <c r="H104" s="12"/>
      <c r="I104" s="9">
        <v>39</v>
      </c>
      <c r="J104" s="9" t="s">
        <v>420</v>
      </c>
    </row>
    <row r="105" spans="1:10" x14ac:dyDescent="0.2">
      <c r="A105" s="8">
        <v>43514</v>
      </c>
      <c r="B105" s="12" t="s">
        <v>6</v>
      </c>
      <c r="C105" s="9">
        <v>54580</v>
      </c>
      <c r="D105" s="12" t="s">
        <v>300</v>
      </c>
      <c r="E105" s="12" t="s">
        <v>6</v>
      </c>
      <c r="F105" s="12" t="s">
        <v>6</v>
      </c>
      <c r="G105" s="12" t="s">
        <v>151</v>
      </c>
      <c r="H105" s="12"/>
      <c r="I105" s="9">
        <v>60</v>
      </c>
      <c r="J105" s="9" t="s">
        <v>701</v>
      </c>
    </row>
    <row r="106" spans="1:10" x14ac:dyDescent="0.2">
      <c r="A106" s="8">
        <v>43514</v>
      </c>
      <c r="B106" s="12" t="s">
        <v>6</v>
      </c>
      <c r="C106" s="9">
        <v>54580</v>
      </c>
      <c r="D106" s="12" t="s">
        <v>300</v>
      </c>
      <c r="E106" s="12" t="s">
        <v>6</v>
      </c>
      <c r="F106" s="12" t="s">
        <v>6</v>
      </c>
      <c r="G106" s="12" t="s">
        <v>194</v>
      </c>
      <c r="H106" s="12"/>
      <c r="I106" s="9">
        <v>57</v>
      </c>
      <c r="J106" s="9" t="s">
        <v>564</v>
      </c>
    </row>
    <row r="107" spans="1:10" x14ac:dyDescent="0.2">
      <c r="A107" s="8">
        <v>43514</v>
      </c>
      <c r="B107" s="12" t="s">
        <v>6</v>
      </c>
      <c r="C107" s="9">
        <v>54800</v>
      </c>
      <c r="D107" s="12" t="s">
        <v>698</v>
      </c>
      <c r="E107" s="12" t="s">
        <v>6</v>
      </c>
      <c r="F107" s="12" t="s">
        <v>15</v>
      </c>
      <c r="G107" s="12" t="s">
        <v>151</v>
      </c>
      <c r="H107" s="12"/>
      <c r="I107" s="9">
        <v>60</v>
      </c>
      <c r="J107" s="9" t="s">
        <v>701</v>
      </c>
    </row>
    <row r="108" spans="1:10" x14ac:dyDescent="0.2">
      <c r="A108" s="8">
        <v>43514</v>
      </c>
      <c r="B108" s="12" t="s">
        <v>6</v>
      </c>
      <c r="C108" s="9">
        <v>54580</v>
      </c>
      <c r="D108" s="12" t="s">
        <v>300</v>
      </c>
      <c r="E108" s="12" t="s">
        <v>6</v>
      </c>
      <c r="F108" s="12" t="s">
        <v>15</v>
      </c>
      <c r="G108" s="12" t="s">
        <v>151</v>
      </c>
      <c r="H108" s="12"/>
      <c r="I108" s="9">
        <v>60</v>
      </c>
      <c r="J108" s="9" t="s">
        <v>701</v>
      </c>
    </row>
    <row r="109" spans="1:10" x14ac:dyDescent="0.2">
      <c r="A109" s="8">
        <v>43514</v>
      </c>
      <c r="B109" s="12" t="s">
        <v>6</v>
      </c>
      <c r="C109" s="9">
        <v>57100</v>
      </c>
      <c r="D109" s="12" t="s">
        <v>141</v>
      </c>
      <c r="E109" s="12" t="s">
        <v>6</v>
      </c>
      <c r="F109" s="12" t="s">
        <v>15</v>
      </c>
      <c r="G109" s="12" t="s">
        <v>23</v>
      </c>
      <c r="H109" s="12"/>
      <c r="I109" s="9">
        <v>38</v>
      </c>
      <c r="J109" s="9" t="s">
        <v>413</v>
      </c>
    </row>
    <row r="110" spans="1:10" x14ac:dyDescent="0.2">
      <c r="A110" s="8">
        <v>43514</v>
      </c>
      <c r="B110" s="12" t="s">
        <v>6</v>
      </c>
      <c r="C110" s="9">
        <v>54310</v>
      </c>
      <c r="D110" s="12" t="s">
        <v>323</v>
      </c>
      <c r="E110" s="12" t="s">
        <v>6</v>
      </c>
      <c r="F110" s="12" t="s">
        <v>15</v>
      </c>
      <c r="G110" s="12" t="s">
        <v>894</v>
      </c>
      <c r="H110" s="12"/>
      <c r="I110" s="9">
        <v>47</v>
      </c>
      <c r="J110" s="9" t="s">
        <v>372</v>
      </c>
    </row>
    <row r="111" spans="1:10" x14ac:dyDescent="0.2">
      <c r="A111" s="8">
        <v>43514</v>
      </c>
      <c r="B111" s="12" t="s">
        <v>6</v>
      </c>
      <c r="C111" s="9">
        <v>57000</v>
      </c>
      <c r="D111" s="12" t="s">
        <v>211</v>
      </c>
      <c r="E111" s="12" t="s">
        <v>6</v>
      </c>
      <c r="F111" s="12" t="s">
        <v>6</v>
      </c>
      <c r="G111" s="12" t="s">
        <v>23</v>
      </c>
      <c r="H111" s="12"/>
      <c r="I111" s="9">
        <v>53</v>
      </c>
      <c r="J111" s="9" t="s">
        <v>675</v>
      </c>
    </row>
    <row r="112" spans="1:10" x14ac:dyDescent="0.2">
      <c r="A112" s="8">
        <v>43514</v>
      </c>
      <c r="B112" s="12" t="s">
        <v>6</v>
      </c>
      <c r="C112" s="9">
        <v>57710</v>
      </c>
      <c r="D112" s="12" t="s">
        <v>147</v>
      </c>
      <c r="E112" s="12" t="s">
        <v>6</v>
      </c>
      <c r="F112" s="12" t="s">
        <v>6</v>
      </c>
      <c r="G112" s="12" t="s">
        <v>290</v>
      </c>
      <c r="H112" s="12"/>
      <c r="I112" s="9">
        <v>33</v>
      </c>
      <c r="J112" s="9" t="s">
        <v>702</v>
      </c>
    </row>
    <row r="113" spans="1:10" x14ac:dyDescent="0.2">
      <c r="A113" s="8">
        <v>43514</v>
      </c>
      <c r="B113" s="12" t="s">
        <v>6</v>
      </c>
      <c r="C113" s="9">
        <v>54150</v>
      </c>
      <c r="D113" s="12" t="s">
        <v>699</v>
      </c>
      <c r="E113" s="12" t="s">
        <v>6</v>
      </c>
      <c r="F113" s="12" t="s">
        <v>8</v>
      </c>
      <c r="G113" s="12" t="s">
        <v>319</v>
      </c>
      <c r="H113" s="12"/>
      <c r="I113" s="9">
        <v>45</v>
      </c>
      <c r="J113" s="9" t="s">
        <v>703</v>
      </c>
    </row>
    <row r="114" spans="1:10" x14ac:dyDescent="0.2">
      <c r="A114" s="8">
        <v>43514</v>
      </c>
      <c r="B114" s="12" t="s">
        <v>6</v>
      </c>
      <c r="C114" s="9">
        <v>54540</v>
      </c>
      <c r="D114" s="12" t="s">
        <v>700</v>
      </c>
      <c r="E114" s="12" t="s">
        <v>6</v>
      </c>
      <c r="F114" s="12" t="s">
        <v>15</v>
      </c>
      <c r="G114" s="12" t="s">
        <v>151</v>
      </c>
      <c r="H114" s="12"/>
      <c r="I114" s="9">
        <v>132</v>
      </c>
      <c r="J114" s="9">
        <v>194</v>
      </c>
    </row>
    <row r="115" spans="1:10" x14ac:dyDescent="0.2">
      <c r="A115" s="8">
        <v>43514</v>
      </c>
      <c r="B115" s="12" t="s">
        <v>6</v>
      </c>
      <c r="C115" s="9">
        <v>59260</v>
      </c>
      <c r="D115" s="12" t="s">
        <v>216</v>
      </c>
      <c r="E115" s="12" t="s">
        <v>6</v>
      </c>
      <c r="F115" s="12" t="s">
        <v>15</v>
      </c>
      <c r="G115" s="12" t="s">
        <v>151</v>
      </c>
      <c r="H115" s="12"/>
      <c r="I115" s="9">
        <v>180</v>
      </c>
      <c r="J115" s="9">
        <v>294</v>
      </c>
    </row>
    <row r="116" spans="1:10" x14ac:dyDescent="0.2">
      <c r="A116" s="8">
        <v>43515</v>
      </c>
      <c r="B116" s="12" t="s">
        <v>6</v>
      </c>
      <c r="C116" s="9">
        <v>57590</v>
      </c>
      <c r="D116" s="12" t="s">
        <v>706</v>
      </c>
      <c r="E116" s="12" t="s">
        <v>6</v>
      </c>
      <c r="F116" s="12" t="s">
        <v>15</v>
      </c>
      <c r="G116" s="12" t="s">
        <v>151</v>
      </c>
      <c r="H116" s="12"/>
      <c r="I116" s="9">
        <v>72</v>
      </c>
      <c r="J116" s="9">
        <v>103</v>
      </c>
    </row>
    <row r="117" spans="1:10" x14ac:dyDescent="0.2">
      <c r="A117" s="8">
        <v>43515</v>
      </c>
      <c r="B117" s="12" t="s">
        <v>6</v>
      </c>
      <c r="C117" s="9">
        <v>88110</v>
      </c>
      <c r="D117" s="12" t="s">
        <v>707</v>
      </c>
      <c r="E117" s="12" t="s">
        <v>6</v>
      </c>
      <c r="F117" s="12" t="s">
        <v>15</v>
      </c>
      <c r="G117" s="12" t="s">
        <v>23</v>
      </c>
      <c r="H117" s="12"/>
      <c r="I117" s="9">
        <v>140</v>
      </c>
      <c r="J117" s="9">
        <v>204</v>
      </c>
    </row>
    <row r="118" spans="1:10" x14ac:dyDescent="0.2">
      <c r="A118" s="8">
        <v>43515</v>
      </c>
      <c r="B118" s="12" t="s">
        <v>6</v>
      </c>
      <c r="C118" s="9">
        <v>57050</v>
      </c>
      <c r="D118" s="12" t="s">
        <v>330</v>
      </c>
      <c r="E118" s="12" t="s">
        <v>6</v>
      </c>
      <c r="F118" s="12" t="s">
        <v>6</v>
      </c>
      <c r="G118" s="12" t="s">
        <v>292</v>
      </c>
      <c r="H118" s="12"/>
      <c r="I118" s="9">
        <v>53</v>
      </c>
      <c r="J118" s="9" t="s">
        <v>641</v>
      </c>
    </row>
    <row r="119" spans="1:10" x14ac:dyDescent="0.2">
      <c r="A119" s="8">
        <v>43515</v>
      </c>
      <c r="B119" s="12" t="s">
        <v>6</v>
      </c>
      <c r="C119" s="9">
        <v>54110</v>
      </c>
      <c r="D119" s="12" t="s">
        <v>708</v>
      </c>
      <c r="E119" s="12" t="s">
        <v>6</v>
      </c>
      <c r="F119" s="12" t="s">
        <v>6</v>
      </c>
      <c r="G119" s="12" t="s">
        <v>23</v>
      </c>
      <c r="H119" s="12"/>
      <c r="I119" s="9">
        <v>96</v>
      </c>
      <c r="J119" s="9">
        <v>148</v>
      </c>
    </row>
    <row r="120" spans="1:10" x14ac:dyDescent="0.2">
      <c r="A120" s="8">
        <v>43515</v>
      </c>
      <c r="B120" s="12" t="s">
        <v>6</v>
      </c>
      <c r="C120" s="9">
        <v>54110</v>
      </c>
      <c r="D120" s="12" t="s">
        <v>708</v>
      </c>
      <c r="E120" s="12" t="s">
        <v>6</v>
      </c>
      <c r="F120" s="12" t="s">
        <v>15</v>
      </c>
      <c r="G120" s="12" t="s">
        <v>23</v>
      </c>
      <c r="H120" s="12"/>
      <c r="I120" s="9">
        <v>96</v>
      </c>
      <c r="J120" s="9">
        <v>148</v>
      </c>
    </row>
    <row r="121" spans="1:10" x14ac:dyDescent="0.2">
      <c r="A121" s="8">
        <v>43515</v>
      </c>
      <c r="B121" s="12" t="s">
        <v>6</v>
      </c>
      <c r="C121" s="9">
        <v>57970</v>
      </c>
      <c r="D121" s="12" t="s">
        <v>316</v>
      </c>
      <c r="E121" s="12" t="s">
        <v>6</v>
      </c>
      <c r="F121" s="12" t="s">
        <v>15</v>
      </c>
      <c r="G121" s="12" t="s">
        <v>151</v>
      </c>
      <c r="H121" s="12"/>
      <c r="I121" s="9">
        <v>48</v>
      </c>
      <c r="J121" s="9" t="s">
        <v>473</v>
      </c>
    </row>
    <row r="122" spans="1:10" x14ac:dyDescent="0.2">
      <c r="A122" s="8">
        <v>43515</v>
      </c>
      <c r="B122" s="12" t="s">
        <v>6</v>
      </c>
      <c r="C122" s="9">
        <v>54490</v>
      </c>
      <c r="D122" s="12" t="s">
        <v>710</v>
      </c>
      <c r="E122" s="12" t="s">
        <v>6</v>
      </c>
      <c r="F122" s="12" t="s">
        <v>304</v>
      </c>
      <c r="G122" s="12" t="s">
        <v>23</v>
      </c>
      <c r="H122" s="12"/>
      <c r="I122" s="9">
        <v>38</v>
      </c>
      <c r="J122" s="9" t="s">
        <v>645</v>
      </c>
    </row>
    <row r="123" spans="1:10" x14ac:dyDescent="0.2">
      <c r="A123" s="8">
        <v>43515</v>
      </c>
      <c r="B123" s="12" t="s">
        <v>6</v>
      </c>
      <c r="C123" s="9">
        <v>57970</v>
      </c>
      <c r="D123" s="12" t="s">
        <v>316</v>
      </c>
      <c r="E123" s="12" t="s">
        <v>6</v>
      </c>
      <c r="F123" s="12" t="s">
        <v>6</v>
      </c>
      <c r="G123" s="12" t="s">
        <v>874</v>
      </c>
      <c r="H123" s="12"/>
      <c r="I123" s="9">
        <v>47</v>
      </c>
      <c r="J123" s="9" t="s">
        <v>473</v>
      </c>
    </row>
    <row r="124" spans="1:10" x14ac:dyDescent="0.2">
      <c r="A124" s="8">
        <v>43515</v>
      </c>
      <c r="B124" s="12" t="s">
        <v>6</v>
      </c>
      <c r="C124" s="9">
        <v>57100</v>
      </c>
      <c r="D124" s="12" t="s">
        <v>141</v>
      </c>
      <c r="E124" s="12" t="s">
        <v>6</v>
      </c>
      <c r="F124" s="12" t="s">
        <v>6</v>
      </c>
      <c r="G124" s="12" t="s">
        <v>151</v>
      </c>
      <c r="H124" s="12"/>
      <c r="I124" s="9">
        <v>37</v>
      </c>
      <c r="J124" s="9" t="s">
        <v>413</v>
      </c>
    </row>
    <row r="125" spans="1:10" x14ac:dyDescent="0.2">
      <c r="A125" s="8">
        <v>43515</v>
      </c>
      <c r="B125" s="12" t="s">
        <v>6</v>
      </c>
      <c r="C125" s="9">
        <v>54440</v>
      </c>
      <c r="D125" s="12" t="s">
        <v>180</v>
      </c>
      <c r="E125" s="12" t="s">
        <v>6</v>
      </c>
      <c r="F125" s="12" t="s">
        <v>15</v>
      </c>
      <c r="G125" s="12" t="s">
        <v>23</v>
      </c>
      <c r="H125" s="12"/>
      <c r="I125" s="9">
        <v>22</v>
      </c>
      <c r="J125" s="9" t="s">
        <v>716</v>
      </c>
    </row>
    <row r="126" spans="1:10" x14ac:dyDescent="0.2">
      <c r="A126" s="8">
        <v>43515</v>
      </c>
      <c r="B126" s="12" t="s">
        <v>6</v>
      </c>
      <c r="C126" s="9">
        <v>57280</v>
      </c>
      <c r="D126" s="12" t="s">
        <v>480</v>
      </c>
      <c r="E126" s="12" t="s">
        <v>6</v>
      </c>
      <c r="F126" s="12" t="s">
        <v>15</v>
      </c>
      <c r="G126" s="12" t="s">
        <v>319</v>
      </c>
      <c r="H126" s="12"/>
      <c r="I126" s="9">
        <v>41</v>
      </c>
      <c r="J126" s="9" t="s">
        <v>481</v>
      </c>
    </row>
    <row r="127" spans="1:10" x14ac:dyDescent="0.2">
      <c r="A127" s="8">
        <v>43515</v>
      </c>
      <c r="B127" s="12" t="s">
        <v>6</v>
      </c>
      <c r="C127" s="9">
        <v>57650</v>
      </c>
      <c r="D127" s="12" t="s">
        <v>711</v>
      </c>
      <c r="E127" s="12" t="s">
        <v>6</v>
      </c>
      <c r="F127" s="12" t="s">
        <v>8</v>
      </c>
      <c r="G127" s="12" t="s">
        <v>151</v>
      </c>
      <c r="H127" s="12"/>
      <c r="I127" s="9">
        <v>31</v>
      </c>
      <c r="J127" s="9" t="s">
        <v>717</v>
      </c>
    </row>
    <row r="128" spans="1:10" x14ac:dyDescent="0.2">
      <c r="A128" s="8">
        <v>43515</v>
      </c>
      <c r="B128" s="12" t="s">
        <v>6</v>
      </c>
      <c r="C128" s="9">
        <v>57390</v>
      </c>
      <c r="D128" s="12" t="s">
        <v>137</v>
      </c>
      <c r="E128" s="12" t="s">
        <v>6</v>
      </c>
      <c r="F128" s="12" t="s">
        <v>6</v>
      </c>
      <c r="G128" s="12" t="s">
        <v>151</v>
      </c>
      <c r="H128" s="12"/>
      <c r="I128" s="9">
        <v>15</v>
      </c>
      <c r="J128" s="9" t="s">
        <v>718</v>
      </c>
    </row>
    <row r="129" spans="1:10" x14ac:dyDescent="0.2">
      <c r="A129" s="8">
        <v>43515</v>
      </c>
      <c r="B129" s="12" t="s">
        <v>6</v>
      </c>
      <c r="C129" s="9">
        <v>57310</v>
      </c>
      <c r="D129" s="12" t="s">
        <v>219</v>
      </c>
      <c r="E129" s="12" t="s">
        <v>6</v>
      </c>
      <c r="F129" s="12" t="s">
        <v>5</v>
      </c>
      <c r="G129" s="12" t="s">
        <v>23</v>
      </c>
      <c r="H129" s="12"/>
      <c r="I129" s="9">
        <v>42</v>
      </c>
      <c r="J129" s="9" t="s">
        <v>642</v>
      </c>
    </row>
    <row r="130" spans="1:10" x14ac:dyDescent="0.2">
      <c r="A130" s="8">
        <v>43515</v>
      </c>
      <c r="B130" s="12" t="s">
        <v>6</v>
      </c>
      <c r="C130" s="9">
        <v>57100</v>
      </c>
      <c r="D130" s="12" t="s">
        <v>141</v>
      </c>
      <c r="E130" s="12" t="s">
        <v>6</v>
      </c>
      <c r="F130" s="12" t="s">
        <v>18</v>
      </c>
      <c r="G130" s="12" t="s">
        <v>23</v>
      </c>
      <c r="H130" s="12"/>
      <c r="I130" s="9">
        <v>37</v>
      </c>
      <c r="J130" s="9" t="s">
        <v>413</v>
      </c>
    </row>
    <row r="131" spans="1:10" x14ac:dyDescent="0.2">
      <c r="A131" s="8">
        <v>43515</v>
      </c>
      <c r="B131" s="12" t="s">
        <v>6</v>
      </c>
      <c r="C131" s="9">
        <v>54800</v>
      </c>
      <c r="D131" s="12" t="s">
        <v>698</v>
      </c>
      <c r="E131" s="12" t="s">
        <v>6</v>
      </c>
      <c r="F131" s="12" t="s">
        <v>15</v>
      </c>
      <c r="G131" s="12" t="s">
        <v>647</v>
      </c>
      <c r="H131" s="12"/>
      <c r="I131" s="9">
        <v>58</v>
      </c>
      <c r="J131" s="9" t="s">
        <v>564</v>
      </c>
    </row>
    <row r="132" spans="1:10" x14ac:dyDescent="0.2">
      <c r="A132" s="8">
        <v>43515</v>
      </c>
      <c r="B132" s="12" t="s">
        <v>6</v>
      </c>
      <c r="C132" s="9">
        <v>57940</v>
      </c>
      <c r="D132" s="12" t="s">
        <v>220</v>
      </c>
      <c r="E132" s="12" t="s">
        <v>6</v>
      </c>
      <c r="F132" s="12" t="s">
        <v>15</v>
      </c>
      <c r="G132" s="12" t="s">
        <v>874</v>
      </c>
      <c r="H132" s="12"/>
      <c r="I132" s="9">
        <v>41</v>
      </c>
      <c r="J132" s="9" t="s">
        <v>659</v>
      </c>
    </row>
    <row r="133" spans="1:10" x14ac:dyDescent="0.2">
      <c r="A133" s="8">
        <v>43515</v>
      </c>
      <c r="B133" s="12" t="s">
        <v>6</v>
      </c>
      <c r="C133" s="9">
        <v>54260</v>
      </c>
      <c r="D133" s="12" t="s">
        <v>672</v>
      </c>
      <c r="E133" s="12" t="s">
        <v>6</v>
      </c>
      <c r="F133" s="12" t="s">
        <v>15</v>
      </c>
      <c r="G133" s="12" t="s">
        <v>151</v>
      </c>
      <c r="H133" s="12"/>
      <c r="I133" s="9">
        <v>41</v>
      </c>
      <c r="J133" s="9" t="s">
        <v>723</v>
      </c>
    </row>
    <row r="134" spans="1:10" x14ac:dyDescent="0.2">
      <c r="A134" s="8">
        <v>43515</v>
      </c>
      <c r="B134" s="12" t="s">
        <v>6</v>
      </c>
      <c r="C134" s="9">
        <v>54260</v>
      </c>
      <c r="D134" s="12" t="s">
        <v>672</v>
      </c>
      <c r="E134" s="12" t="s">
        <v>6</v>
      </c>
      <c r="F134" s="12" t="s">
        <v>4</v>
      </c>
      <c r="G134" s="12" t="s">
        <v>23</v>
      </c>
      <c r="H134" s="12"/>
      <c r="I134" s="9">
        <v>41</v>
      </c>
      <c r="J134" s="9" t="s">
        <v>723</v>
      </c>
    </row>
    <row r="135" spans="1:10" x14ac:dyDescent="0.2">
      <c r="A135" s="8">
        <v>43515</v>
      </c>
      <c r="B135" s="12" t="s">
        <v>6</v>
      </c>
      <c r="C135" s="9">
        <v>54440</v>
      </c>
      <c r="D135" s="12" t="s">
        <v>180</v>
      </c>
      <c r="E135" s="12" t="s">
        <v>6</v>
      </c>
      <c r="F135" s="12" t="s">
        <v>6</v>
      </c>
      <c r="G135" s="12" t="s">
        <v>318</v>
      </c>
      <c r="H135" s="12"/>
      <c r="I135" s="9">
        <v>22</v>
      </c>
      <c r="J135" s="9" t="s">
        <v>716</v>
      </c>
    </row>
    <row r="136" spans="1:10" x14ac:dyDescent="0.2">
      <c r="A136" s="8">
        <v>43515</v>
      </c>
      <c r="B136" s="12" t="s">
        <v>6</v>
      </c>
      <c r="C136" s="9">
        <v>57650</v>
      </c>
      <c r="D136" s="9" t="s">
        <v>712</v>
      </c>
      <c r="E136" s="12" t="s">
        <v>6</v>
      </c>
      <c r="F136" s="12" t="s">
        <v>15</v>
      </c>
      <c r="G136" s="12" t="s">
        <v>151</v>
      </c>
      <c r="H136" s="12"/>
      <c r="I136" s="9">
        <v>31</v>
      </c>
      <c r="J136" s="9" t="s">
        <v>717</v>
      </c>
    </row>
    <row r="137" spans="1:10" x14ac:dyDescent="0.2">
      <c r="A137" s="8">
        <v>43515</v>
      </c>
      <c r="B137" s="12" t="s">
        <v>6</v>
      </c>
      <c r="C137" s="9">
        <v>54870</v>
      </c>
      <c r="D137" s="9" t="s">
        <v>713</v>
      </c>
      <c r="E137" s="12" t="s">
        <v>6</v>
      </c>
      <c r="F137" s="12" t="s">
        <v>15</v>
      </c>
      <c r="G137" s="12" t="s">
        <v>897</v>
      </c>
      <c r="H137" s="12"/>
      <c r="I137" s="9">
        <v>32</v>
      </c>
      <c r="J137" s="9" t="s">
        <v>665</v>
      </c>
    </row>
    <row r="138" spans="1:10" x14ac:dyDescent="0.2">
      <c r="A138" s="8">
        <v>43515</v>
      </c>
      <c r="B138" s="12" t="s">
        <v>6</v>
      </c>
      <c r="C138" s="9">
        <v>57120</v>
      </c>
      <c r="D138" s="9" t="s">
        <v>344</v>
      </c>
      <c r="E138" s="12" t="s">
        <v>6</v>
      </c>
      <c r="F138" s="12" t="s">
        <v>6</v>
      </c>
      <c r="G138" s="12" t="s">
        <v>151</v>
      </c>
      <c r="H138" s="12"/>
      <c r="I138" s="9">
        <v>46</v>
      </c>
      <c r="J138" s="9" t="s">
        <v>682</v>
      </c>
    </row>
    <row r="139" spans="1:10" x14ac:dyDescent="0.2">
      <c r="A139" s="8">
        <v>43515</v>
      </c>
      <c r="B139" s="12" t="s">
        <v>6</v>
      </c>
      <c r="C139" s="9">
        <v>57120</v>
      </c>
      <c r="D139" s="9" t="s">
        <v>344</v>
      </c>
      <c r="E139" s="12" t="s">
        <v>6</v>
      </c>
      <c r="F139" s="12" t="s">
        <v>317</v>
      </c>
      <c r="G139" s="12" t="s">
        <v>23</v>
      </c>
      <c r="H139" s="12"/>
      <c r="I139" s="9">
        <v>46</v>
      </c>
      <c r="J139" s="9" t="s">
        <v>682</v>
      </c>
    </row>
    <row r="140" spans="1:10" x14ac:dyDescent="0.2">
      <c r="A140" s="8">
        <v>43516</v>
      </c>
      <c r="B140" s="9" t="s">
        <v>6</v>
      </c>
      <c r="C140" s="9">
        <v>57240</v>
      </c>
      <c r="D140" s="9" t="s">
        <v>726</v>
      </c>
      <c r="E140" s="12" t="s">
        <v>6</v>
      </c>
      <c r="F140" s="12" t="s">
        <v>15</v>
      </c>
      <c r="G140" s="12" t="s">
        <v>292</v>
      </c>
      <c r="H140" s="12"/>
      <c r="I140" s="9">
        <v>32</v>
      </c>
      <c r="J140" s="9" t="s">
        <v>413</v>
      </c>
    </row>
    <row r="141" spans="1:10" x14ac:dyDescent="0.2">
      <c r="A141" s="8">
        <v>43516</v>
      </c>
      <c r="B141" s="12" t="s">
        <v>6</v>
      </c>
      <c r="C141" s="9">
        <v>18155</v>
      </c>
      <c r="D141" s="12" t="s">
        <v>727</v>
      </c>
      <c r="E141" s="12" t="s">
        <v>19</v>
      </c>
      <c r="F141" s="12" t="s">
        <v>15</v>
      </c>
      <c r="G141" s="12" t="s">
        <v>151</v>
      </c>
      <c r="H141" s="12"/>
      <c r="I141" s="9"/>
      <c r="J141" s="9"/>
    </row>
    <row r="142" spans="1:10" x14ac:dyDescent="0.2">
      <c r="A142" s="8">
        <v>43516</v>
      </c>
      <c r="B142" s="12" t="s">
        <v>6</v>
      </c>
      <c r="C142" s="9">
        <v>57500</v>
      </c>
      <c r="D142" s="12" t="s">
        <v>728</v>
      </c>
      <c r="E142" s="12" t="s">
        <v>6</v>
      </c>
      <c r="F142" s="12" t="s">
        <v>15</v>
      </c>
      <c r="G142" s="12" t="s">
        <v>247</v>
      </c>
      <c r="H142" s="12"/>
      <c r="I142" s="9">
        <v>70</v>
      </c>
      <c r="J142" s="9">
        <v>107</v>
      </c>
    </row>
    <row r="143" spans="1:10" x14ac:dyDescent="0.2">
      <c r="A143" s="8">
        <v>43516</v>
      </c>
      <c r="B143" s="12" t="s">
        <v>6</v>
      </c>
      <c r="C143" s="9">
        <v>57590</v>
      </c>
      <c r="D143" s="12" t="s">
        <v>706</v>
      </c>
      <c r="E143" s="12" t="s">
        <v>6</v>
      </c>
      <c r="F143" s="12" t="s">
        <v>6</v>
      </c>
      <c r="G143" s="12" t="s">
        <v>23</v>
      </c>
      <c r="H143" s="12"/>
      <c r="I143" s="9">
        <v>77</v>
      </c>
      <c r="J143" s="9" t="s">
        <v>352</v>
      </c>
    </row>
    <row r="144" spans="1:10" x14ac:dyDescent="0.2">
      <c r="A144" s="8">
        <v>43516</v>
      </c>
      <c r="B144" s="12" t="s">
        <v>6</v>
      </c>
      <c r="C144" s="9">
        <v>57420</v>
      </c>
      <c r="D144" s="12" t="s">
        <v>730</v>
      </c>
      <c r="E144" s="12" t="s">
        <v>6</v>
      </c>
      <c r="F144" s="12" t="s">
        <v>6</v>
      </c>
      <c r="G144" s="12" t="s">
        <v>151</v>
      </c>
      <c r="H144" s="12"/>
      <c r="I144" s="9">
        <v>68</v>
      </c>
      <c r="J144" s="9" t="s">
        <v>737</v>
      </c>
    </row>
    <row r="145" spans="1:10" x14ac:dyDescent="0.2">
      <c r="A145" s="8">
        <v>43516</v>
      </c>
      <c r="B145" s="12" t="s">
        <v>6</v>
      </c>
      <c r="C145" s="9">
        <v>54400</v>
      </c>
      <c r="D145" s="12" t="s">
        <v>626</v>
      </c>
      <c r="E145" s="12" t="s">
        <v>6</v>
      </c>
      <c r="F145" s="12" t="s">
        <v>15</v>
      </c>
      <c r="G145" s="12" t="s">
        <v>294</v>
      </c>
      <c r="H145" s="12"/>
      <c r="I145" s="9">
        <v>28</v>
      </c>
      <c r="J145" s="9" t="s">
        <v>665</v>
      </c>
    </row>
    <row r="146" spans="1:10" x14ac:dyDescent="0.2">
      <c r="A146" s="8">
        <v>43516</v>
      </c>
      <c r="B146" s="12" t="s">
        <v>6</v>
      </c>
      <c r="C146" s="9">
        <v>54610</v>
      </c>
      <c r="D146" s="12" t="s">
        <v>669</v>
      </c>
      <c r="E146" s="12" t="s">
        <v>6</v>
      </c>
      <c r="F146" s="12" t="s">
        <v>15</v>
      </c>
      <c r="G146" s="12" t="s">
        <v>163</v>
      </c>
      <c r="H146" s="12"/>
      <c r="I146" s="9">
        <v>77</v>
      </c>
      <c r="J146" s="9" t="s">
        <v>740</v>
      </c>
    </row>
    <row r="147" spans="1:10" x14ac:dyDescent="0.2">
      <c r="A147" s="8">
        <v>43516</v>
      </c>
      <c r="B147" s="12" t="s">
        <v>6</v>
      </c>
      <c r="C147" s="9">
        <v>54190</v>
      </c>
      <c r="D147" s="12" t="s">
        <v>733</v>
      </c>
      <c r="E147" s="12" t="s">
        <v>6</v>
      </c>
      <c r="F147" s="12" t="s">
        <v>6</v>
      </c>
      <c r="G147" s="12" t="s">
        <v>23</v>
      </c>
      <c r="H147" s="12"/>
      <c r="I147" s="9">
        <v>16</v>
      </c>
      <c r="J147" s="9" t="s">
        <v>742</v>
      </c>
    </row>
    <row r="148" spans="1:10" x14ac:dyDescent="0.2">
      <c r="A148" s="8">
        <v>43516</v>
      </c>
      <c r="B148" s="12" t="s">
        <v>6</v>
      </c>
      <c r="C148" s="9">
        <v>54150</v>
      </c>
      <c r="D148" s="12" t="s">
        <v>699</v>
      </c>
      <c r="E148" s="12" t="s">
        <v>6</v>
      </c>
      <c r="F148" s="12" t="s">
        <v>6</v>
      </c>
      <c r="G148" s="12" t="s">
        <v>23</v>
      </c>
      <c r="H148" s="12"/>
      <c r="I148" s="30">
        <v>45</v>
      </c>
      <c r="J148" s="9" t="s">
        <v>703</v>
      </c>
    </row>
    <row r="149" spans="1:10" x14ac:dyDescent="0.2">
      <c r="A149" s="8">
        <v>43516</v>
      </c>
      <c r="B149" s="12" t="s">
        <v>6</v>
      </c>
      <c r="C149" s="9">
        <v>57970</v>
      </c>
      <c r="D149" s="12" t="s">
        <v>316</v>
      </c>
      <c r="E149" s="12" t="s">
        <v>6</v>
      </c>
      <c r="F149" s="12" t="s">
        <v>15</v>
      </c>
      <c r="G149" s="12" t="s">
        <v>23</v>
      </c>
      <c r="H149" s="17"/>
      <c r="I149" s="9">
        <v>50</v>
      </c>
      <c r="J149" s="9" t="s">
        <v>638</v>
      </c>
    </row>
    <row r="150" spans="1:10" x14ac:dyDescent="0.2">
      <c r="A150" s="8">
        <v>43516</v>
      </c>
      <c r="B150" s="12" t="s">
        <v>6</v>
      </c>
      <c r="C150" s="9">
        <v>57280</v>
      </c>
      <c r="D150" s="12" t="s">
        <v>746</v>
      </c>
      <c r="E150" s="12" t="s">
        <v>6</v>
      </c>
      <c r="F150" s="12" t="s">
        <v>747</v>
      </c>
      <c r="G150" s="12" t="s">
        <v>151</v>
      </c>
      <c r="H150" s="12"/>
      <c r="I150" s="9">
        <v>47</v>
      </c>
      <c r="J150" s="9" t="s">
        <v>722</v>
      </c>
    </row>
    <row r="151" spans="1:10" x14ac:dyDescent="0.2">
      <c r="A151" s="8">
        <v>43516</v>
      </c>
      <c r="B151" s="12" t="s">
        <v>6</v>
      </c>
      <c r="C151" s="9">
        <v>54000</v>
      </c>
      <c r="D151" s="12" t="s">
        <v>210</v>
      </c>
      <c r="E151" s="12" t="s">
        <v>6</v>
      </c>
      <c r="F151" s="12" t="s">
        <v>15</v>
      </c>
      <c r="G151" s="12" t="s">
        <v>151</v>
      </c>
      <c r="H151" s="12"/>
      <c r="I151" s="9">
        <v>93</v>
      </c>
      <c r="J151" s="9">
        <v>118</v>
      </c>
    </row>
    <row r="152" spans="1:10" x14ac:dyDescent="0.2">
      <c r="A152" s="8">
        <v>43516</v>
      </c>
      <c r="B152" s="12" t="s">
        <v>6</v>
      </c>
      <c r="C152" s="9">
        <v>57290</v>
      </c>
      <c r="D152" s="12" t="s">
        <v>138</v>
      </c>
      <c r="E152" s="12" t="s">
        <v>6</v>
      </c>
      <c r="F152" s="12" t="s">
        <v>31</v>
      </c>
      <c r="G152" s="12" t="s">
        <v>151</v>
      </c>
      <c r="H152" s="12"/>
      <c r="I152" s="9">
        <v>37</v>
      </c>
      <c r="J152" s="9">
        <v>40</v>
      </c>
    </row>
    <row r="153" spans="1:10" x14ac:dyDescent="0.2">
      <c r="A153" s="8">
        <v>43516</v>
      </c>
      <c r="B153" s="12" t="s">
        <v>6</v>
      </c>
      <c r="C153" s="9">
        <v>57570</v>
      </c>
      <c r="D153" s="12" t="s">
        <v>72</v>
      </c>
      <c r="E153" s="12" t="s">
        <v>6</v>
      </c>
      <c r="F153" s="12" t="s">
        <v>15</v>
      </c>
      <c r="G153" s="12" t="s">
        <v>151</v>
      </c>
      <c r="H153" s="12"/>
      <c r="I153" s="9">
        <v>35</v>
      </c>
      <c r="J153" s="9">
        <v>36</v>
      </c>
    </row>
    <row r="154" spans="1:10" x14ac:dyDescent="0.2">
      <c r="A154" s="8">
        <v>43517</v>
      </c>
      <c r="B154" s="12" t="s">
        <v>6</v>
      </c>
      <c r="C154" s="9">
        <v>54400</v>
      </c>
      <c r="D154" s="12" t="s">
        <v>626</v>
      </c>
      <c r="E154" s="12" t="s">
        <v>6</v>
      </c>
      <c r="F154" s="12" t="s">
        <v>8</v>
      </c>
      <c r="G154" s="12" t="s">
        <v>319</v>
      </c>
      <c r="H154" s="12"/>
      <c r="I154" s="9">
        <v>28</v>
      </c>
      <c r="J154" s="9" t="s">
        <v>665</v>
      </c>
    </row>
    <row r="155" spans="1:10" x14ac:dyDescent="0.2">
      <c r="A155" s="8">
        <v>43517</v>
      </c>
      <c r="B155" s="12" t="s">
        <v>6</v>
      </c>
      <c r="C155" s="9">
        <v>54400</v>
      </c>
      <c r="D155" s="12" t="s">
        <v>626</v>
      </c>
      <c r="E155" s="12" t="s">
        <v>6</v>
      </c>
      <c r="F155" s="12" t="s">
        <v>8</v>
      </c>
      <c r="G155" s="12" t="s">
        <v>23</v>
      </c>
      <c r="H155" s="12"/>
      <c r="I155" s="9">
        <v>28</v>
      </c>
      <c r="J155" s="9" t="s">
        <v>665</v>
      </c>
    </row>
    <row r="156" spans="1:10" x14ac:dyDescent="0.2">
      <c r="A156" s="8">
        <v>43517</v>
      </c>
      <c r="B156" s="12" t="s">
        <v>6</v>
      </c>
      <c r="C156" s="9">
        <v>8000</v>
      </c>
      <c r="D156" s="12" t="s">
        <v>752</v>
      </c>
      <c r="E156" s="12" t="s">
        <v>6</v>
      </c>
      <c r="F156" s="12" t="s">
        <v>15</v>
      </c>
      <c r="G156" s="12" t="s">
        <v>151</v>
      </c>
      <c r="H156" s="12"/>
      <c r="I156" s="9">
        <v>96</v>
      </c>
      <c r="J156" s="9">
        <v>137</v>
      </c>
    </row>
    <row r="157" spans="1:10" x14ac:dyDescent="0.2">
      <c r="A157" s="8">
        <v>43517</v>
      </c>
      <c r="B157" s="12" t="s">
        <v>6</v>
      </c>
      <c r="C157" s="9">
        <v>54500</v>
      </c>
      <c r="D157" s="12" t="s">
        <v>753</v>
      </c>
      <c r="E157" s="12" t="s">
        <v>6</v>
      </c>
      <c r="F157" s="12" t="s">
        <v>15</v>
      </c>
      <c r="G157" s="12" t="s">
        <v>23</v>
      </c>
      <c r="H157" s="12"/>
      <c r="I157" s="9">
        <v>93</v>
      </c>
      <c r="J157" s="9">
        <v>128</v>
      </c>
    </row>
    <row r="158" spans="1:10" x14ac:dyDescent="0.2">
      <c r="A158" s="8">
        <v>43517</v>
      </c>
      <c r="B158" s="12" t="s">
        <v>6</v>
      </c>
      <c r="C158" s="9">
        <v>54750</v>
      </c>
      <c r="D158" s="12" t="s">
        <v>255</v>
      </c>
      <c r="E158" s="12" t="s">
        <v>6</v>
      </c>
      <c r="F158" s="12" t="s">
        <v>6</v>
      </c>
      <c r="G158" s="12" t="s">
        <v>151</v>
      </c>
      <c r="H158" s="12"/>
      <c r="I158" s="9">
        <v>31</v>
      </c>
      <c r="J158" s="9" t="s">
        <v>757</v>
      </c>
    </row>
    <row r="159" spans="1:10" x14ac:dyDescent="0.2">
      <c r="A159" s="8">
        <v>43517</v>
      </c>
      <c r="B159" s="12" t="s">
        <v>6</v>
      </c>
      <c r="C159" s="9">
        <v>57570</v>
      </c>
      <c r="D159" s="12" t="s">
        <v>72</v>
      </c>
      <c r="E159" s="12" t="s">
        <v>6</v>
      </c>
      <c r="F159" s="12" t="s">
        <v>6</v>
      </c>
      <c r="G159" s="12" t="s">
        <v>357</v>
      </c>
      <c r="H159" s="12"/>
      <c r="I159" s="9">
        <v>34</v>
      </c>
      <c r="J159" s="9">
        <v>36</v>
      </c>
    </row>
    <row r="160" spans="1:10" x14ac:dyDescent="0.2">
      <c r="A160" s="8">
        <v>43517</v>
      </c>
      <c r="B160" s="12" t="s">
        <v>6</v>
      </c>
      <c r="C160" s="9">
        <v>57270</v>
      </c>
      <c r="D160" s="12" t="s">
        <v>161</v>
      </c>
      <c r="E160" s="12" t="s">
        <v>6</v>
      </c>
      <c r="F160" s="12" t="s">
        <v>15</v>
      </c>
      <c r="G160" s="12" t="s">
        <v>23</v>
      </c>
      <c r="H160" s="12"/>
      <c r="I160" s="9">
        <v>41</v>
      </c>
      <c r="J160" s="9" t="s">
        <v>758</v>
      </c>
    </row>
    <row r="161" spans="1:10" x14ac:dyDescent="0.2">
      <c r="A161" s="8">
        <v>43517</v>
      </c>
      <c r="B161" s="12" t="s">
        <v>6</v>
      </c>
      <c r="C161" s="9">
        <v>57970</v>
      </c>
      <c r="D161" s="12" t="s">
        <v>316</v>
      </c>
      <c r="E161" s="12" t="s">
        <v>6</v>
      </c>
      <c r="F161" s="12" t="s">
        <v>754</v>
      </c>
      <c r="G161" s="12" t="s">
        <v>23</v>
      </c>
      <c r="H161" s="12"/>
      <c r="I161" s="9">
        <v>48</v>
      </c>
      <c r="J161" s="9" t="s">
        <v>473</v>
      </c>
    </row>
    <row r="162" spans="1:10" x14ac:dyDescent="0.2">
      <c r="A162" s="8">
        <v>43517</v>
      </c>
      <c r="B162" s="12" t="s">
        <v>6</v>
      </c>
      <c r="C162" s="9">
        <v>54680</v>
      </c>
      <c r="D162" s="12" t="s">
        <v>291</v>
      </c>
      <c r="E162" s="12" t="s">
        <v>6</v>
      </c>
      <c r="F162" s="12" t="s">
        <v>6</v>
      </c>
      <c r="G162" s="12" t="s">
        <v>900</v>
      </c>
      <c r="H162" s="12"/>
      <c r="I162" s="9">
        <v>25</v>
      </c>
      <c r="J162" s="9" t="s">
        <v>378</v>
      </c>
    </row>
    <row r="163" spans="1:10" x14ac:dyDescent="0.2">
      <c r="A163" s="8">
        <v>43517</v>
      </c>
      <c r="B163" s="12" t="s">
        <v>6</v>
      </c>
      <c r="C163" s="9">
        <v>57190</v>
      </c>
      <c r="D163" s="12" t="s">
        <v>174</v>
      </c>
      <c r="E163" s="12" t="s">
        <v>6</v>
      </c>
      <c r="F163" s="12" t="s">
        <v>15</v>
      </c>
      <c r="G163" s="12" t="s">
        <v>23</v>
      </c>
      <c r="H163" s="12"/>
      <c r="I163" s="9">
        <v>31</v>
      </c>
      <c r="J163" s="9">
        <v>39</v>
      </c>
    </row>
    <row r="164" spans="1:10" x14ac:dyDescent="0.2">
      <c r="A164" s="8">
        <v>43517</v>
      </c>
      <c r="B164" s="12" t="s">
        <v>6</v>
      </c>
      <c r="C164" s="9">
        <v>57100</v>
      </c>
      <c r="D164" s="12" t="s">
        <v>141</v>
      </c>
      <c r="E164" s="12" t="s">
        <v>6</v>
      </c>
      <c r="F164" s="12" t="s">
        <v>15</v>
      </c>
      <c r="G164" s="12" t="s">
        <v>151</v>
      </c>
      <c r="H164" s="12"/>
      <c r="I164" s="9">
        <v>38</v>
      </c>
      <c r="J164" s="9" t="s">
        <v>413</v>
      </c>
    </row>
    <row r="165" spans="1:10" x14ac:dyDescent="0.2">
      <c r="A165" s="8">
        <v>43517</v>
      </c>
      <c r="B165" s="12" t="s">
        <v>6</v>
      </c>
      <c r="C165" s="9">
        <v>57070</v>
      </c>
      <c r="D165" s="12" t="s">
        <v>211</v>
      </c>
      <c r="E165" s="12" t="s">
        <v>6</v>
      </c>
      <c r="F165" s="12" t="s">
        <v>15</v>
      </c>
      <c r="G165" s="12" t="s">
        <v>194</v>
      </c>
      <c r="H165" s="12"/>
      <c r="I165" s="9">
        <v>52</v>
      </c>
      <c r="J165" s="9" t="s">
        <v>761</v>
      </c>
    </row>
    <row r="166" spans="1:10" x14ac:dyDescent="0.2">
      <c r="A166" s="8">
        <v>43517</v>
      </c>
      <c r="B166" s="12" t="s">
        <v>6</v>
      </c>
      <c r="C166" s="9">
        <v>57680</v>
      </c>
      <c r="D166" s="12" t="s">
        <v>329</v>
      </c>
      <c r="E166" s="12" t="s">
        <v>6</v>
      </c>
      <c r="F166" s="12" t="s">
        <v>8</v>
      </c>
      <c r="G166" s="12" t="s">
        <v>23</v>
      </c>
      <c r="H166" s="12"/>
      <c r="I166" s="9">
        <v>68</v>
      </c>
      <c r="J166" s="9" t="s">
        <v>764</v>
      </c>
    </row>
    <row r="167" spans="1:10" x14ac:dyDescent="0.2">
      <c r="A167" s="8">
        <v>43517</v>
      </c>
      <c r="B167" s="12" t="s">
        <v>6</v>
      </c>
      <c r="C167" s="9">
        <v>54400</v>
      </c>
      <c r="D167" s="12" t="s">
        <v>626</v>
      </c>
      <c r="E167" s="12" t="s">
        <v>6</v>
      </c>
      <c r="F167" s="12" t="s">
        <v>15</v>
      </c>
      <c r="G167" s="12" t="s">
        <v>763</v>
      </c>
      <c r="H167" s="12"/>
      <c r="I167" s="9">
        <v>28</v>
      </c>
      <c r="J167" s="9" t="s">
        <v>665</v>
      </c>
    </row>
    <row r="168" spans="1:10" x14ac:dyDescent="0.2">
      <c r="A168" s="8">
        <v>43517</v>
      </c>
      <c r="B168" s="12" t="s">
        <v>6</v>
      </c>
      <c r="C168" s="9">
        <v>57310</v>
      </c>
      <c r="D168" s="12" t="s">
        <v>219</v>
      </c>
      <c r="E168" s="12" t="s">
        <v>6</v>
      </c>
      <c r="F168" s="12" t="s">
        <v>15</v>
      </c>
      <c r="G168" s="12" t="s">
        <v>23</v>
      </c>
      <c r="H168" s="12"/>
      <c r="I168" s="9">
        <v>43</v>
      </c>
      <c r="J168" s="9" t="s">
        <v>642</v>
      </c>
    </row>
    <row r="169" spans="1:10" x14ac:dyDescent="0.2">
      <c r="A169" s="8">
        <v>43517</v>
      </c>
      <c r="B169" s="12" t="s">
        <v>6</v>
      </c>
      <c r="C169" s="9">
        <v>57240</v>
      </c>
      <c r="D169" s="12" t="s">
        <v>726</v>
      </c>
      <c r="E169" s="12" t="s">
        <v>6</v>
      </c>
      <c r="F169" s="12" t="s">
        <v>15</v>
      </c>
      <c r="G169" s="12" t="s">
        <v>151</v>
      </c>
      <c r="H169" s="12"/>
      <c r="I169" s="9">
        <v>34</v>
      </c>
      <c r="J169" s="9" t="s">
        <v>413</v>
      </c>
    </row>
    <row r="170" spans="1:10" x14ac:dyDescent="0.2">
      <c r="A170" s="8">
        <v>43517</v>
      </c>
      <c r="B170" s="12" t="s">
        <v>6</v>
      </c>
      <c r="C170" s="9">
        <v>57970</v>
      </c>
      <c r="D170" s="12" t="s">
        <v>206</v>
      </c>
      <c r="E170" s="12" t="s">
        <v>6</v>
      </c>
      <c r="F170" s="12" t="s">
        <v>221</v>
      </c>
      <c r="G170" s="12" t="s">
        <v>23</v>
      </c>
      <c r="H170" s="12"/>
      <c r="I170" s="9">
        <v>38</v>
      </c>
      <c r="J170" s="9" t="s">
        <v>766</v>
      </c>
    </row>
    <row r="171" spans="1:10" x14ac:dyDescent="0.2">
      <c r="A171" s="8">
        <v>43517</v>
      </c>
      <c r="B171" s="12" t="s">
        <v>6</v>
      </c>
      <c r="C171" s="9">
        <v>27340</v>
      </c>
      <c r="D171" s="12" t="s">
        <v>762</v>
      </c>
      <c r="E171" s="12" t="s">
        <v>6</v>
      </c>
      <c r="F171" s="12" t="s">
        <v>6</v>
      </c>
      <c r="G171" s="12" t="s">
        <v>151</v>
      </c>
      <c r="H171" s="12"/>
      <c r="I171" s="9"/>
      <c r="J171" s="9"/>
    </row>
    <row r="172" spans="1:10" x14ac:dyDescent="0.2">
      <c r="A172" s="8">
        <v>43517</v>
      </c>
      <c r="B172" s="12" t="s">
        <v>6</v>
      </c>
      <c r="C172" s="9">
        <v>54400</v>
      </c>
      <c r="D172" s="12" t="s">
        <v>179</v>
      </c>
      <c r="E172" s="12" t="s">
        <v>6</v>
      </c>
      <c r="F172" s="12" t="s">
        <v>15</v>
      </c>
      <c r="G172" s="12" t="s">
        <v>151</v>
      </c>
      <c r="H172" s="12"/>
      <c r="I172" s="9">
        <v>24</v>
      </c>
      <c r="J172" s="9" t="s">
        <v>676</v>
      </c>
    </row>
    <row r="173" spans="1:10" x14ac:dyDescent="0.2">
      <c r="A173" s="8">
        <v>43517</v>
      </c>
      <c r="B173" s="12" t="s">
        <v>6</v>
      </c>
      <c r="C173" s="9">
        <v>54400</v>
      </c>
      <c r="D173" s="12" t="s">
        <v>179</v>
      </c>
      <c r="E173" s="12" t="s">
        <v>6</v>
      </c>
      <c r="F173" s="12" t="s">
        <v>15</v>
      </c>
      <c r="G173" s="12" t="s">
        <v>151</v>
      </c>
      <c r="H173" s="12"/>
      <c r="I173" s="9">
        <v>24</v>
      </c>
      <c r="J173" s="9" t="s">
        <v>676</v>
      </c>
    </row>
    <row r="174" spans="1:10" x14ac:dyDescent="0.2">
      <c r="A174" s="8">
        <v>43518</v>
      </c>
      <c r="B174" s="12" t="s">
        <v>6</v>
      </c>
      <c r="C174" s="9">
        <v>57535</v>
      </c>
      <c r="D174" s="12" t="s">
        <v>208</v>
      </c>
      <c r="E174" s="12" t="s">
        <v>6</v>
      </c>
      <c r="F174" s="12" t="s">
        <v>15</v>
      </c>
      <c r="G174" s="12" t="s">
        <v>23</v>
      </c>
      <c r="H174" s="12"/>
      <c r="I174" s="9">
        <v>51</v>
      </c>
      <c r="J174" s="9" t="s">
        <v>350</v>
      </c>
    </row>
    <row r="175" spans="1:10" x14ac:dyDescent="0.2">
      <c r="A175" s="8">
        <v>43518</v>
      </c>
      <c r="B175" s="12" t="s">
        <v>6</v>
      </c>
      <c r="C175" s="9">
        <v>57710</v>
      </c>
      <c r="D175" s="12" t="s">
        <v>268</v>
      </c>
      <c r="E175" s="12" t="s">
        <v>6</v>
      </c>
      <c r="F175" s="12" t="s">
        <v>15</v>
      </c>
      <c r="G175" s="12" t="s">
        <v>23</v>
      </c>
      <c r="H175" s="12"/>
      <c r="I175" s="9">
        <v>32</v>
      </c>
      <c r="J175" s="9" t="s">
        <v>402</v>
      </c>
    </row>
    <row r="176" spans="1:10" x14ac:dyDescent="0.2">
      <c r="A176" s="8">
        <v>43518</v>
      </c>
      <c r="B176" s="12" t="s">
        <v>6</v>
      </c>
      <c r="C176" s="9">
        <v>54960</v>
      </c>
      <c r="D176" s="12" t="s">
        <v>767</v>
      </c>
      <c r="E176" s="12" t="s">
        <v>6</v>
      </c>
      <c r="F176" s="12" t="s">
        <v>15</v>
      </c>
      <c r="G176" s="12" t="s">
        <v>23</v>
      </c>
      <c r="H176" s="12"/>
      <c r="I176" s="9">
        <v>32</v>
      </c>
      <c r="J176" s="9" t="s">
        <v>616</v>
      </c>
    </row>
    <row r="177" spans="1:10" x14ac:dyDescent="0.2">
      <c r="A177" s="8">
        <v>43518</v>
      </c>
      <c r="B177" s="12" t="s">
        <v>6</v>
      </c>
      <c r="C177" s="9">
        <v>54810</v>
      </c>
      <c r="D177" s="12" t="s">
        <v>254</v>
      </c>
      <c r="E177" s="12" t="s">
        <v>6</v>
      </c>
      <c r="F177" s="12" t="s">
        <v>31</v>
      </c>
      <c r="G177" s="12" t="s">
        <v>768</v>
      </c>
      <c r="H177" s="12"/>
      <c r="I177" s="9">
        <v>24</v>
      </c>
      <c r="J177" s="9" t="s">
        <v>769</v>
      </c>
    </row>
    <row r="178" spans="1:10" x14ac:dyDescent="0.2">
      <c r="A178" s="8">
        <v>43518</v>
      </c>
      <c r="B178" s="12" t="s">
        <v>6</v>
      </c>
      <c r="C178" s="9">
        <v>57970</v>
      </c>
      <c r="D178" s="12" t="s">
        <v>316</v>
      </c>
      <c r="E178" s="12" t="s">
        <v>6</v>
      </c>
      <c r="F178" s="12" t="s">
        <v>15</v>
      </c>
      <c r="G178" s="12" t="s">
        <v>151</v>
      </c>
      <c r="H178" s="12"/>
      <c r="I178" s="9">
        <v>47</v>
      </c>
      <c r="J178" s="9">
        <v>47</v>
      </c>
    </row>
    <row r="179" spans="1:10" x14ac:dyDescent="0.2">
      <c r="A179" s="8">
        <v>43518</v>
      </c>
      <c r="B179" s="12" t="s">
        <v>6</v>
      </c>
      <c r="C179" s="9">
        <v>57480</v>
      </c>
      <c r="D179" s="12" t="s">
        <v>656</v>
      </c>
      <c r="E179" s="12" t="s">
        <v>6</v>
      </c>
      <c r="F179" s="12" t="s">
        <v>15</v>
      </c>
      <c r="G179" s="12" t="s">
        <v>23</v>
      </c>
      <c r="H179" s="12"/>
      <c r="I179" s="9">
        <v>44</v>
      </c>
      <c r="J179" s="9" t="s">
        <v>650</v>
      </c>
    </row>
    <row r="180" spans="1:10" x14ac:dyDescent="0.2">
      <c r="A180" s="8">
        <v>43518</v>
      </c>
      <c r="B180" s="12" t="s">
        <v>6</v>
      </c>
      <c r="C180" s="9">
        <v>57970</v>
      </c>
      <c r="D180" s="12" t="s">
        <v>316</v>
      </c>
      <c r="E180" s="12" t="s">
        <v>6</v>
      </c>
      <c r="F180" s="12" t="s">
        <v>6</v>
      </c>
      <c r="G180" s="12" t="s">
        <v>151</v>
      </c>
      <c r="H180" s="12"/>
      <c r="I180" s="9">
        <v>47</v>
      </c>
      <c r="J180" s="9">
        <v>47</v>
      </c>
    </row>
    <row r="181" spans="1:10" x14ac:dyDescent="0.2">
      <c r="A181" s="8">
        <v>43518</v>
      </c>
      <c r="B181" s="12" t="s">
        <v>6</v>
      </c>
      <c r="C181" s="9">
        <v>54800</v>
      </c>
      <c r="D181" s="12" t="s">
        <v>263</v>
      </c>
      <c r="E181" s="12" t="s">
        <v>6</v>
      </c>
      <c r="F181" s="12" t="s">
        <v>771</v>
      </c>
      <c r="G181" s="12" t="s">
        <v>23</v>
      </c>
      <c r="H181" s="12"/>
      <c r="I181" s="9">
        <v>57</v>
      </c>
      <c r="J181" s="9" t="s">
        <v>564</v>
      </c>
    </row>
    <row r="182" spans="1:10" x14ac:dyDescent="0.2">
      <c r="A182" s="8">
        <v>43518</v>
      </c>
      <c r="B182" s="12" t="s">
        <v>6</v>
      </c>
      <c r="C182" s="9">
        <v>57070</v>
      </c>
      <c r="D182" s="12" t="s">
        <v>211</v>
      </c>
      <c r="E182" s="12" t="s">
        <v>6</v>
      </c>
      <c r="F182" s="12" t="s">
        <v>6</v>
      </c>
      <c r="G182" s="12" t="s">
        <v>151</v>
      </c>
      <c r="H182" s="12"/>
      <c r="I182" s="9">
        <v>54</v>
      </c>
      <c r="J182" s="9" t="s">
        <v>772</v>
      </c>
    </row>
    <row r="183" spans="1:10" x14ac:dyDescent="0.2">
      <c r="A183" s="8">
        <v>43518</v>
      </c>
      <c r="B183" s="12" t="s">
        <v>6</v>
      </c>
      <c r="C183" s="9">
        <v>54920</v>
      </c>
      <c r="D183" s="12" t="s">
        <v>209</v>
      </c>
      <c r="E183" s="12" t="s">
        <v>6</v>
      </c>
      <c r="F183" s="12" t="s">
        <v>6</v>
      </c>
      <c r="G183" s="12" t="s">
        <v>23</v>
      </c>
      <c r="H183" s="12"/>
      <c r="I183" s="9">
        <v>19</v>
      </c>
      <c r="J183" s="9" t="s">
        <v>639</v>
      </c>
    </row>
    <row r="184" spans="1:10" x14ac:dyDescent="0.2">
      <c r="A184" s="8">
        <v>43518</v>
      </c>
      <c r="B184" s="12" t="s">
        <v>6</v>
      </c>
      <c r="C184" s="9">
        <v>54400</v>
      </c>
      <c r="D184" s="12" t="s">
        <v>626</v>
      </c>
      <c r="E184" s="12" t="s">
        <v>6</v>
      </c>
      <c r="F184" s="12" t="s">
        <v>15</v>
      </c>
      <c r="G184" s="12" t="s">
        <v>151</v>
      </c>
      <c r="H184" s="12"/>
      <c r="I184" s="9">
        <v>27</v>
      </c>
      <c r="J184" s="9" t="s">
        <v>665</v>
      </c>
    </row>
    <row r="185" spans="1:10" x14ac:dyDescent="0.2">
      <c r="A185" s="8">
        <v>43518</v>
      </c>
      <c r="B185" s="12" t="s">
        <v>6</v>
      </c>
      <c r="C185" s="9">
        <v>57290</v>
      </c>
      <c r="D185" s="12" t="s">
        <v>480</v>
      </c>
      <c r="E185" s="12" t="s">
        <v>6</v>
      </c>
      <c r="F185" s="12" t="s">
        <v>5</v>
      </c>
      <c r="G185" s="12" t="s">
        <v>897</v>
      </c>
      <c r="H185" s="12"/>
      <c r="I185" s="9">
        <v>45</v>
      </c>
      <c r="J185" s="9" t="s">
        <v>722</v>
      </c>
    </row>
    <row r="186" spans="1:10" x14ac:dyDescent="0.2">
      <c r="A186" s="8">
        <v>43518</v>
      </c>
      <c r="B186" s="12" t="s">
        <v>6</v>
      </c>
      <c r="C186" s="9">
        <v>57290</v>
      </c>
      <c r="D186" s="12" t="s">
        <v>138</v>
      </c>
      <c r="E186" s="12" t="s">
        <v>6</v>
      </c>
      <c r="F186" s="12" t="s">
        <v>15</v>
      </c>
      <c r="G186" s="12" t="s">
        <v>23</v>
      </c>
      <c r="H186" s="12"/>
      <c r="I186" s="9">
        <v>36</v>
      </c>
      <c r="J186" s="9">
        <v>40</v>
      </c>
    </row>
    <row r="187" spans="1:10" x14ac:dyDescent="0.2">
      <c r="A187" s="8">
        <v>43518</v>
      </c>
      <c r="B187" s="12" t="s">
        <v>6</v>
      </c>
      <c r="C187" s="9">
        <v>54190</v>
      </c>
      <c r="D187" s="12" t="s">
        <v>733</v>
      </c>
      <c r="E187" s="12" t="s">
        <v>6</v>
      </c>
      <c r="F187" s="12" t="s">
        <v>4</v>
      </c>
      <c r="G187" s="12" t="s">
        <v>23</v>
      </c>
      <c r="H187" s="12"/>
      <c r="I187" s="9">
        <v>16</v>
      </c>
      <c r="J187" s="9" t="s">
        <v>742</v>
      </c>
    </row>
    <row r="188" spans="1:10" x14ac:dyDescent="0.2">
      <c r="A188" s="8">
        <v>43518</v>
      </c>
      <c r="B188" s="12" t="s">
        <v>6</v>
      </c>
      <c r="C188" s="9">
        <v>57655</v>
      </c>
      <c r="D188" s="12" t="s">
        <v>266</v>
      </c>
      <c r="E188" s="12" t="s">
        <v>6</v>
      </c>
      <c r="F188" s="12" t="s">
        <v>5</v>
      </c>
      <c r="G188" s="12" t="s">
        <v>23</v>
      </c>
      <c r="H188" s="12"/>
      <c r="I188" s="9">
        <v>29</v>
      </c>
      <c r="J188" s="9" t="s">
        <v>773</v>
      </c>
    </row>
    <row r="189" spans="1:10" x14ac:dyDescent="0.2">
      <c r="A189" s="8">
        <v>43518</v>
      </c>
      <c r="B189" s="12" t="s">
        <v>6</v>
      </c>
      <c r="C189" s="9">
        <v>57940</v>
      </c>
      <c r="D189" s="12" t="s">
        <v>328</v>
      </c>
      <c r="E189" s="12" t="s">
        <v>6</v>
      </c>
      <c r="F189" s="12" t="s">
        <v>5</v>
      </c>
      <c r="G189" s="12" t="s">
        <v>151</v>
      </c>
      <c r="H189" s="12"/>
      <c r="I189" s="9">
        <v>47</v>
      </c>
      <c r="J189" s="9">
        <v>53</v>
      </c>
    </row>
    <row r="190" spans="1:10" x14ac:dyDescent="0.2">
      <c r="A190" s="8">
        <v>43519</v>
      </c>
      <c r="B190" s="12" t="s">
        <v>6</v>
      </c>
      <c r="C190" s="9">
        <v>54650</v>
      </c>
      <c r="D190" s="12" t="s">
        <v>175</v>
      </c>
      <c r="E190" s="12" t="s">
        <v>6</v>
      </c>
      <c r="F190" s="12" t="s">
        <v>6</v>
      </c>
      <c r="G190" s="12" t="s">
        <v>865</v>
      </c>
      <c r="H190" s="12"/>
      <c r="I190" s="9">
        <v>10</v>
      </c>
      <c r="J190" s="9" t="s">
        <v>776</v>
      </c>
    </row>
    <row r="191" spans="1:10" x14ac:dyDescent="0.2">
      <c r="A191" s="8">
        <v>43519</v>
      </c>
      <c r="B191" s="12" t="s">
        <v>6</v>
      </c>
      <c r="C191" s="9">
        <v>13005</v>
      </c>
      <c r="D191" s="12" t="s">
        <v>774</v>
      </c>
      <c r="E191" s="12" t="s">
        <v>6</v>
      </c>
      <c r="F191" s="12" t="s">
        <v>6</v>
      </c>
      <c r="G191" s="12" t="s">
        <v>901</v>
      </c>
      <c r="H191" s="12"/>
      <c r="I191" s="9"/>
      <c r="J191" s="9"/>
    </row>
    <row r="192" spans="1:10" x14ac:dyDescent="0.2">
      <c r="A192" s="8">
        <v>43519</v>
      </c>
      <c r="B192" s="12" t="s">
        <v>6</v>
      </c>
      <c r="C192" s="9">
        <v>57530</v>
      </c>
      <c r="D192" s="12" t="s">
        <v>778</v>
      </c>
      <c r="E192" s="12" t="s">
        <v>6</v>
      </c>
      <c r="F192" s="12" t="s">
        <v>6</v>
      </c>
      <c r="G192" s="12" t="s">
        <v>172</v>
      </c>
      <c r="H192" s="12"/>
      <c r="I192" s="9">
        <v>57</v>
      </c>
      <c r="J192" s="9">
        <v>77</v>
      </c>
    </row>
    <row r="193" spans="1:10" x14ac:dyDescent="0.2">
      <c r="A193" s="8">
        <v>43519</v>
      </c>
      <c r="B193" s="12" t="s">
        <v>6</v>
      </c>
      <c r="C193" s="9">
        <v>57100</v>
      </c>
      <c r="D193" s="12" t="s">
        <v>141</v>
      </c>
      <c r="E193" s="12" t="s">
        <v>6</v>
      </c>
      <c r="F193" s="12" t="s">
        <v>270</v>
      </c>
      <c r="G193" s="12" t="s">
        <v>153</v>
      </c>
      <c r="H193" s="12"/>
      <c r="I193" s="9">
        <v>34</v>
      </c>
      <c r="J193" s="9">
        <v>38</v>
      </c>
    </row>
    <row r="194" spans="1:10" x14ac:dyDescent="0.2">
      <c r="A194" s="8">
        <v>43519</v>
      </c>
      <c r="B194" s="12" t="s">
        <v>6</v>
      </c>
      <c r="C194" s="9">
        <v>55320</v>
      </c>
      <c r="D194" s="12" t="s">
        <v>780</v>
      </c>
      <c r="E194" s="12" t="s">
        <v>6</v>
      </c>
      <c r="F194" s="12" t="s">
        <v>6</v>
      </c>
      <c r="G194" s="12" t="s">
        <v>23</v>
      </c>
      <c r="H194" s="12"/>
      <c r="I194" s="9">
        <v>75</v>
      </c>
      <c r="J194" s="9">
        <v>95</v>
      </c>
    </row>
    <row r="195" spans="1:10" x14ac:dyDescent="0.2">
      <c r="A195" s="8">
        <v>43519</v>
      </c>
      <c r="B195" s="12" t="s">
        <v>6</v>
      </c>
      <c r="C195" s="9">
        <v>57300</v>
      </c>
      <c r="D195" s="12" t="s">
        <v>198</v>
      </c>
      <c r="E195" s="12" t="s">
        <v>6</v>
      </c>
      <c r="F195" s="12" t="s">
        <v>6</v>
      </c>
      <c r="G195" s="12" t="s">
        <v>23</v>
      </c>
      <c r="H195" s="12"/>
      <c r="I195" s="9">
        <v>35</v>
      </c>
      <c r="J195" s="9">
        <v>46</v>
      </c>
    </row>
    <row r="196" spans="1:10" x14ac:dyDescent="0.2">
      <c r="A196" s="8">
        <v>43519</v>
      </c>
      <c r="B196" s="12" t="s">
        <v>6</v>
      </c>
      <c r="C196" s="9">
        <v>57160</v>
      </c>
      <c r="D196" s="12" t="s">
        <v>781</v>
      </c>
      <c r="E196" s="12" t="s">
        <v>6</v>
      </c>
      <c r="F196" s="12" t="s">
        <v>6</v>
      </c>
      <c r="G196" s="12" t="s">
        <v>23</v>
      </c>
      <c r="H196" s="12"/>
      <c r="I196" s="9">
        <v>51</v>
      </c>
      <c r="J196" s="9">
        <v>69</v>
      </c>
    </row>
    <row r="197" spans="1:10" x14ac:dyDescent="0.2">
      <c r="A197" s="8">
        <v>43519</v>
      </c>
      <c r="B197" s="12" t="s">
        <v>6</v>
      </c>
      <c r="C197" s="9">
        <v>57255</v>
      </c>
      <c r="D197" s="12" t="s">
        <v>782</v>
      </c>
      <c r="E197" s="12" t="s">
        <v>6</v>
      </c>
      <c r="F197" s="12" t="s">
        <v>6</v>
      </c>
      <c r="G197" s="12" t="s">
        <v>865</v>
      </c>
      <c r="H197" s="12"/>
      <c r="I197" s="9">
        <v>48</v>
      </c>
      <c r="J197" s="9">
        <v>59</v>
      </c>
    </row>
    <row r="198" spans="1:10" x14ac:dyDescent="0.2">
      <c r="A198" s="8">
        <v>43520</v>
      </c>
      <c r="B198" s="12" t="s">
        <v>6</v>
      </c>
      <c r="C198" s="9">
        <v>57180</v>
      </c>
      <c r="D198" s="12" t="s">
        <v>215</v>
      </c>
      <c r="E198" s="12" t="s">
        <v>188</v>
      </c>
      <c r="F198" s="12" t="s">
        <v>6</v>
      </c>
      <c r="G198" s="12" t="s">
        <v>23</v>
      </c>
      <c r="H198" s="12"/>
      <c r="I198" s="9">
        <v>31</v>
      </c>
      <c r="J198" s="9">
        <v>39</v>
      </c>
    </row>
    <row r="199" spans="1:10" x14ac:dyDescent="0.2">
      <c r="A199" s="8">
        <v>43520</v>
      </c>
      <c r="B199" s="12" t="s">
        <v>6</v>
      </c>
      <c r="C199" s="9">
        <v>57700</v>
      </c>
      <c r="D199" s="12" t="s">
        <v>178</v>
      </c>
      <c r="E199" s="12" t="s">
        <v>6</v>
      </c>
      <c r="F199" s="12" t="s">
        <v>6</v>
      </c>
      <c r="G199" s="12" t="s">
        <v>23</v>
      </c>
      <c r="H199" s="12"/>
      <c r="I199" s="9">
        <v>28</v>
      </c>
      <c r="J199" s="9">
        <v>40</v>
      </c>
    </row>
    <row r="200" spans="1:10" x14ac:dyDescent="0.2">
      <c r="A200" s="8">
        <v>43520</v>
      </c>
      <c r="B200" s="12" t="s">
        <v>6</v>
      </c>
      <c r="C200" s="9">
        <v>57700</v>
      </c>
      <c r="D200" s="12" t="s">
        <v>178</v>
      </c>
      <c r="E200" s="12" t="s">
        <v>6</v>
      </c>
      <c r="F200" s="12" t="s">
        <v>6</v>
      </c>
      <c r="G200" s="12" t="s">
        <v>787</v>
      </c>
      <c r="H200" s="12"/>
      <c r="I200" s="9">
        <v>28</v>
      </c>
      <c r="J200" s="9">
        <v>40</v>
      </c>
    </row>
    <row r="201" spans="1:10" x14ac:dyDescent="0.2">
      <c r="A201" s="8">
        <v>43520</v>
      </c>
      <c r="B201" s="12" t="s">
        <v>6</v>
      </c>
      <c r="C201" s="9">
        <v>57360</v>
      </c>
      <c r="D201" s="12" t="s">
        <v>646</v>
      </c>
      <c r="E201" s="12" t="s">
        <v>6</v>
      </c>
      <c r="F201" s="12" t="s">
        <v>6</v>
      </c>
      <c r="G201" s="12" t="s">
        <v>865</v>
      </c>
      <c r="H201" s="12"/>
      <c r="I201" s="9">
        <v>38</v>
      </c>
      <c r="J201" s="9">
        <v>47</v>
      </c>
    </row>
    <row r="202" spans="1:10" x14ac:dyDescent="0.2">
      <c r="A202" s="8">
        <v>43520</v>
      </c>
      <c r="B202" s="12" t="s">
        <v>6</v>
      </c>
      <c r="C202" s="9">
        <v>77450</v>
      </c>
      <c r="D202" s="12" t="s">
        <v>788</v>
      </c>
      <c r="E202" s="12" t="s">
        <v>6</v>
      </c>
      <c r="F202" s="12" t="s">
        <v>6</v>
      </c>
      <c r="G202" s="12" t="s">
        <v>867</v>
      </c>
      <c r="H202" s="12"/>
      <c r="I202" s="9"/>
      <c r="J202" s="9"/>
    </row>
    <row r="203" spans="1:10" x14ac:dyDescent="0.2">
      <c r="A203" s="8">
        <v>43520</v>
      </c>
      <c r="B203" s="12" t="s">
        <v>6</v>
      </c>
      <c r="C203" s="9">
        <v>54750</v>
      </c>
      <c r="D203" s="12" t="s">
        <v>255</v>
      </c>
      <c r="E203" s="12" t="s">
        <v>6</v>
      </c>
      <c r="F203" s="12" t="s">
        <v>6</v>
      </c>
      <c r="G203" s="12" t="s">
        <v>23</v>
      </c>
      <c r="H203" s="12"/>
      <c r="I203" s="9">
        <v>28</v>
      </c>
      <c r="J203" s="9">
        <v>29</v>
      </c>
    </row>
    <row r="204" spans="1:10" x14ac:dyDescent="0.2">
      <c r="A204" s="8">
        <v>43520</v>
      </c>
      <c r="B204" s="12" t="s">
        <v>6</v>
      </c>
      <c r="C204" s="9">
        <v>57290</v>
      </c>
      <c r="D204" s="12" t="s">
        <v>138</v>
      </c>
      <c r="E204" s="12" t="s">
        <v>6</v>
      </c>
      <c r="F204" s="12" t="s">
        <v>6</v>
      </c>
      <c r="G204" s="12" t="s">
        <v>23</v>
      </c>
      <c r="H204" s="12"/>
      <c r="I204" s="9">
        <v>32</v>
      </c>
      <c r="J204" s="9">
        <v>39</v>
      </c>
    </row>
    <row r="205" spans="1:10" x14ac:dyDescent="0.2">
      <c r="A205" s="8">
        <v>43520</v>
      </c>
      <c r="B205" s="12" t="s">
        <v>6</v>
      </c>
      <c r="C205" s="9">
        <v>54260</v>
      </c>
      <c r="D205" s="12" t="s">
        <v>790</v>
      </c>
      <c r="E205" s="12" t="s">
        <v>6</v>
      </c>
      <c r="F205" s="12" t="s">
        <v>6</v>
      </c>
      <c r="G205" s="12" t="s">
        <v>865</v>
      </c>
      <c r="H205" s="12"/>
      <c r="I205" s="9">
        <v>32</v>
      </c>
      <c r="J205" s="9">
        <v>35</v>
      </c>
    </row>
    <row r="206" spans="1:10" x14ac:dyDescent="0.2">
      <c r="A206" s="8">
        <v>43520</v>
      </c>
      <c r="B206" s="12" t="s">
        <v>6</v>
      </c>
      <c r="C206" s="9">
        <v>50660</v>
      </c>
      <c r="D206" s="12" t="s">
        <v>791</v>
      </c>
      <c r="E206" s="12" t="s">
        <v>6</v>
      </c>
      <c r="F206" s="12" t="s">
        <v>6</v>
      </c>
      <c r="G206" s="12" t="s">
        <v>249</v>
      </c>
      <c r="H206" s="12"/>
      <c r="I206" s="9"/>
      <c r="J206" s="9"/>
    </row>
    <row r="207" spans="1:10" x14ac:dyDescent="0.2">
      <c r="A207" s="8">
        <v>43520</v>
      </c>
      <c r="B207" s="12" t="s">
        <v>6</v>
      </c>
      <c r="C207" s="9">
        <v>57290</v>
      </c>
      <c r="D207" s="12" t="s">
        <v>792</v>
      </c>
      <c r="E207" s="12" t="s">
        <v>10</v>
      </c>
      <c r="F207" s="12" t="s">
        <v>6</v>
      </c>
      <c r="G207" s="12" t="s">
        <v>172</v>
      </c>
      <c r="H207" s="12"/>
      <c r="I207" s="9">
        <v>32</v>
      </c>
      <c r="J207" s="9">
        <v>43</v>
      </c>
    </row>
    <row r="208" spans="1:10" x14ac:dyDescent="0.2">
      <c r="A208" s="8">
        <v>43520</v>
      </c>
      <c r="B208" s="12" t="s">
        <v>6</v>
      </c>
      <c r="C208" s="9">
        <v>57000</v>
      </c>
      <c r="D208" s="12" t="s">
        <v>210</v>
      </c>
      <c r="E208" s="12" t="s">
        <v>6</v>
      </c>
      <c r="F208" s="12" t="s">
        <v>6</v>
      </c>
      <c r="G208" s="12" t="s">
        <v>23</v>
      </c>
      <c r="H208" s="12"/>
      <c r="I208" s="9">
        <v>82</v>
      </c>
      <c r="J208" s="9">
        <v>122</v>
      </c>
    </row>
    <row r="209" spans="1:10" x14ac:dyDescent="0.2">
      <c r="A209" s="8">
        <v>43520</v>
      </c>
      <c r="B209" s="12" t="s">
        <v>6</v>
      </c>
      <c r="C209" s="9">
        <v>57535</v>
      </c>
      <c r="D209" s="12" t="s">
        <v>793</v>
      </c>
      <c r="E209" s="12" t="s">
        <v>6</v>
      </c>
      <c r="F209" s="12" t="s">
        <v>6</v>
      </c>
      <c r="G209" s="12" t="s">
        <v>794</v>
      </c>
      <c r="H209" s="12"/>
      <c r="I209" s="9">
        <v>43</v>
      </c>
      <c r="J209" s="9">
        <v>52</v>
      </c>
    </row>
    <row r="210" spans="1:10" x14ac:dyDescent="0.2">
      <c r="A210" s="8">
        <v>43522</v>
      </c>
      <c r="B210" s="12" t="s">
        <v>6</v>
      </c>
      <c r="C210" s="9">
        <v>57120</v>
      </c>
      <c r="D210" s="12" t="s">
        <v>344</v>
      </c>
      <c r="E210" s="12" t="s">
        <v>6</v>
      </c>
      <c r="F210" s="12" t="s">
        <v>15</v>
      </c>
      <c r="G210" s="12" t="s">
        <v>163</v>
      </c>
      <c r="H210" s="12"/>
      <c r="I210" s="9">
        <v>44</v>
      </c>
      <c r="J210" s="9">
        <v>45</v>
      </c>
    </row>
    <row r="211" spans="1:10" x14ac:dyDescent="0.2">
      <c r="A211" s="8">
        <v>43507</v>
      </c>
      <c r="B211" s="12" t="s">
        <v>241</v>
      </c>
      <c r="C211" s="9" t="s">
        <v>637</v>
      </c>
      <c r="D211" s="12" t="s">
        <v>285</v>
      </c>
      <c r="E211" s="12" t="s">
        <v>16</v>
      </c>
      <c r="F211" s="12" t="s">
        <v>15</v>
      </c>
      <c r="G211" s="12" t="s">
        <v>292</v>
      </c>
      <c r="H211" s="12"/>
      <c r="I211" s="9"/>
      <c r="J211" s="9"/>
    </row>
    <row r="212" spans="1:10" x14ac:dyDescent="0.2">
      <c r="A212" s="8">
        <v>43512</v>
      </c>
      <c r="B212" s="12" t="s">
        <v>241</v>
      </c>
      <c r="C212" s="9" t="s">
        <v>679</v>
      </c>
      <c r="D212" s="12" t="s">
        <v>680</v>
      </c>
      <c r="E212" s="12" t="s">
        <v>15</v>
      </c>
      <c r="F212" s="12" t="s">
        <v>6</v>
      </c>
      <c r="G212" s="12" t="s">
        <v>151</v>
      </c>
      <c r="H212" s="12"/>
      <c r="I212" s="9"/>
      <c r="J212" s="9"/>
    </row>
    <row r="213" spans="1:10" x14ac:dyDescent="0.2">
      <c r="A213" s="8">
        <v>43497</v>
      </c>
      <c r="B213" s="12" t="s">
        <v>3</v>
      </c>
      <c r="C213" s="9">
        <v>3280</v>
      </c>
      <c r="D213" s="12" t="s">
        <v>131</v>
      </c>
      <c r="E213" s="12" t="s">
        <v>6</v>
      </c>
      <c r="F213" s="12" t="s">
        <v>6</v>
      </c>
      <c r="G213" s="12" t="s">
        <v>520</v>
      </c>
      <c r="H213" s="12"/>
      <c r="I213" s="9"/>
      <c r="J213" s="9"/>
    </row>
    <row r="214" spans="1:10" x14ac:dyDescent="0.2">
      <c r="A214" s="8">
        <v>43498</v>
      </c>
      <c r="B214" s="12" t="s">
        <v>3</v>
      </c>
      <c r="C214" s="9">
        <v>1349</v>
      </c>
      <c r="D214" s="12" t="s">
        <v>92</v>
      </c>
      <c r="E214" s="12" t="s">
        <v>5</v>
      </c>
      <c r="F214" s="12" t="s">
        <v>6</v>
      </c>
      <c r="G214" s="12" t="s">
        <v>883</v>
      </c>
      <c r="H214" s="12"/>
      <c r="I214" s="9">
        <v>21</v>
      </c>
      <c r="J214" s="9" t="s">
        <v>346</v>
      </c>
    </row>
    <row r="215" spans="1:10" x14ac:dyDescent="0.2">
      <c r="A215" s="8">
        <v>43498</v>
      </c>
      <c r="B215" s="12" t="s">
        <v>3</v>
      </c>
      <c r="C215" s="9">
        <v>4750</v>
      </c>
      <c r="D215" s="12" t="s">
        <v>75</v>
      </c>
      <c r="E215" s="12" t="s">
        <v>16</v>
      </c>
      <c r="F215" s="12" t="s">
        <v>4</v>
      </c>
      <c r="G215" s="12" t="s">
        <v>586</v>
      </c>
      <c r="H215" s="12"/>
      <c r="I215" s="9">
        <v>9</v>
      </c>
      <c r="J215" s="9">
        <v>5</v>
      </c>
    </row>
    <row r="216" spans="1:10" x14ac:dyDescent="0.2">
      <c r="A216" s="8">
        <v>43498</v>
      </c>
      <c r="B216" s="12" t="s">
        <v>3</v>
      </c>
      <c r="C216" s="9">
        <v>8560</v>
      </c>
      <c r="D216" s="12" t="s">
        <v>582</v>
      </c>
      <c r="E216" s="12" t="s">
        <v>4</v>
      </c>
      <c r="F216" s="12" t="s">
        <v>6</v>
      </c>
      <c r="G216" s="12" t="s">
        <v>318</v>
      </c>
      <c r="H216" s="12"/>
      <c r="I216" s="9">
        <v>43</v>
      </c>
      <c r="J216" s="9" t="s">
        <v>587</v>
      </c>
    </row>
    <row r="217" spans="1:10" x14ac:dyDescent="0.2">
      <c r="A217" s="8">
        <v>43498</v>
      </c>
      <c r="B217" s="12" t="s">
        <v>3</v>
      </c>
      <c r="C217" s="9">
        <v>7721</v>
      </c>
      <c r="D217" s="12" t="s">
        <v>45</v>
      </c>
      <c r="E217" s="12" t="s">
        <v>31</v>
      </c>
      <c r="F217" s="12" t="s">
        <v>15</v>
      </c>
      <c r="G217" s="12" t="s">
        <v>151</v>
      </c>
      <c r="H217" s="12"/>
      <c r="I217" s="9">
        <v>40</v>
      </c>
      <c r="J217" s="9" t="s">
        <v>589</v>
      </c>
    </row>
    <row r="218" spans="1:10" x14ac:dyDescent="0.2">
      <c r="A218" s="8">
        <v>43498</v>
      </c>
      <c r="B218" s="12" t="s">
        <v>3</v>
      </c>
      <c r="C218" s="9">
        <v>7713</v>
      </c>
      <c r="D218" s="12" t="s">
        <v>583</v>
      </c>
      <c r="E218" s="12" t="s">
        <v>4</v>
      </c>
      <c r="F218" s="12" t="s">
        <v>6</v>
      </c>
      <c r="G218" s="12" t="s">
        <v>151</v>
      </c>
      <c r="H218" s="12"/>
      <c r="I218" s="9">
        <v>42</v>
      </c>
      <c r="J218" s="9" t="s">
        <v>421</v>
      </c>
    </row>
    <row r="219" spans="1:10" x14ac:dyDescent="0.2">
      <c r="A219" s="8">
        <v>43498</v>
      </c>
      <c r="B219" s="12" t="s">
        <v>3</v>
      </c>
      <c r="C219" s="9">
        <v>2320</v>
      </c>
      <c r="D219" s="12" t="s">
        <v>92</v>
      </c>
      <c r="E219" s="12" t="s">
        <v>5</v>
      </c>
      <c r="F219" s="12" t="s">
        <v>15</v>
      </c>
      <c r="G219" s="12" t="s">
        <v>151</v>
      </c>
      <c r="H219" s="12"/>
      <c r="I219" s="9">
        <v>22</v>
      </c>
      <c r="J219" s="9" t="s">
        <v>426</v>
      </c>
    </row>
    <row r="220" spans="1:10" x14ac:dyDescent="0.2">
      <c r="A220" s="8">
        <v>43498</v>
      </c>
      <c r="B220" s="12" t="s">
        <v>3</v>
      </c>
      <c r="C220" s="9">
        <v>8053</v>
      </c>
      <c r="D220" s="12" t="s">
        <v>41</v>
      </c>
      <c r="E220" s="12" t="s">
        <v>6</v>
      </c>
      <c r="F220" s="12" t="s">
        <v>248</v>
      </c>
      <c r="G220" s="12" t="s">
        <v>258</v>
      </c>
      <c r="H220" s="12"/>
      <c r="I220" s="9">
        <v>25</v>
      </c>
      <c r="J220" s="9" t="s">
        <v>590</v>
      </c>
    </row>
    <row r="221" spans="1:10" x14ac:dyDescent="0.2">
      <c r="A221" s="8">
        <v>43498</v>
      </c>
      <c r="B221" s="12" t="s">
        <v>3</v>
      </c>
      <c r="C221" s="9">
        <v>8096</v>
      </c>
      <c r="D221" s="12" t="s">
        <v>41</v>
      </c>
      <c r="E221" s="12" t="s">
        <v>95</v>
      </c>
      <c r="F221" s="12" t="s">
        <v>15</v>
      </c>
      <c r="G221" s="12" t="s">
        <v>437</v>
      </c>
      <c r="H221" s="12"/>
      <c r="I221" s="9">
        <v>23</v>
      </c>
      <c r="J221" s="9" t="s">
        <v>385</v>
      </c>
    </row>
    <row r="222" spans="1:10" x14ac:dyDescent="0.2">
      <c r="A222" s="8">
        <v>43498</v>
      </c>
      <c r="B222" s="12" t="s">
        <v>3</v>
      </c>
      <c r="C222" s="9">
        <v>1611</v>
      </c>
      <c r="D222" s="12" t="s">
        <v>92</v>
      </c>
      <c r="E222" s="12" t="s">
        <v>98</v>
      </c>
      <c r="F222" s="12" t="s">
        <v>33</v>
      </c>
      <c r="G222" s="12" t="s">
        <v>231</v>
      </c>
      <c r="H222" s="12"/>
      <c r="I222" s="9">
        <v>23</v>
      </c>
      <c r="J222" s="9" t="s">
        <v>426</v>
      </c>
    </row>
    <row r="223" spans="1:10" x14ac:dyDescent="0.2">
      <c r="A223" s="8">
        <v>43498</v>
      </c>
      <c r="B223" s="12" t="s">
        <v>3</v>
      </c>
      <c r="C223" s="9">
        <v>1146</v>
      </c>
      <c r="D223" s="12" t="s">
        <v>92</v>
      </c>
      <c r="E223" s="12" t="s">
        <v>11</v>
      </c>
      <c r="F223" s="12" t="s">
        <v>6</v>
      </c>
      <c r="G223" s="12" t="s">
        <v>151</v>
      </c>
      <c r="H223" s="12"/>
      <c r="I223" s="9">
        <v>20</v>
      </c>
      <c r="J223" s="9">
        <v>23</v>
      </c>
    </row>
    <row r="224" spans="1:10" x14ac:dyDescent="0.2">
      <c r="A224" s="8">
        <v>43498</v>
      </c>
      <c r="B224" s="12" t="s">
        <v>3</v>
      </c>
      <c r="C224" s="9">
        <v>3876</v>
      </c>
      <c r="D224" s="12" t="s">
        <v>116</v>
      </c>
      <c r="E224" s="12" t="s">
        <v>584</v>
      </c>
      <c r="F224" s="12" t="s">
        <v>15</v>
      </c>
      <c r="G224" s="12" t="s">
        <v>319</v>
      </c>
      <c r="H224" s="12"/>
      <c r="I224" s="9">
        <v>13</v>
      </c>
      <c r="J224" s="9">
        <v>13</v>
      </c>
    </row>
    <row r="225" spans="1:10" x14ac:dyDescent="0.2">
      <c r="A225" s="8">
        <v>43498</v>
      </c>
      <c r="B225" s="12" t="s">
        <v>3</v>
      </c>
      <c r="C225" s="9">
        <v>5880</v>
      </c>
      <c r="D225" s="12" t="s">
        <v>118</v>
      </c>
      <c r="E225" s="12" t="s">
        <v>4</v>
      </c>
      <c r="F225" s="12" t="s">
        <v>6</v>
      </c>
      <c r="G225" s="12" t="s">
        <v>876</v>
      </c>
      <c r="H225" s="12"/>
      <c r="I225" s="9">
        <v>21</v>
      </c>
      <c r="J225" s="9" t="s">
        <v>358</v>
      </c>
    </row>
    <row r="226" spans="1:10" x14ac:dyDescent="0.2">
      <c r="A226" s="8">
        <v>43498</v>
      </c>
      <c r="B226" s="12" t="s">
        <v>3</v>
      </c>
      <c r="C226" s="9">
        <v>4609</v>
      </c>
      <c r="D226" s="12" t="s">
        <v>93</v>
      </c>
      <c r="E226" s="12" t="s">
        <v>15</v>
      </c>
      <c r="F226" s="12" t="s">
        <v>585</v>
      </c>
      <c r="G226" s="12" t="s">
        <v>231</v>
      </c>
      <c r="H226" s="12"/>
      <c r="I226" s="9">
        <v>4</v>
      </c>
      <c r="J226" s="9" t="s">
        <v>591</v>
      </c>
    </row>
    <row r="227" spans="1:10" x14ac:dyDescent="0.2">
      <c r="A227" s="8">
        <v>43499</v>
      </c>
      <c r="B227" s="12" t="s">
        <v>3</v>
      </c>
      <c r="C227" s="9">
        <v>4535</v>
      </c>
      <c r="D227" s="12" t="s">
        <v>40</v>
      </c>
      <c r="E227" s="12" t="s">
        <v>16</v>
      </c>
      <c r="F227" s="12" t="s">
        <v>6</v>
      </c>
      <c r="G227" s="12" t="s">
        <v>488</v>
      </c>
      <c r="H227" s="12"/>
      <c r="I227" s="9">
        <v>4</v>
      </c>
      <c r="J227" s="9" t="s">
        <v>602</v>
      </c>
    </row>
    <row r="228" spans="1:10" x14ac:dyDescent="0.2">
      <c r="A228" s="8">
        <v>43499</v>
      </c>
      <c r="B228" s="12" t="s">
        <v>3</v>
      </c>
      <c r="C228" s="9">
        <v>6839</v>
      </c>
      <c r="D228" s="12" t="s">
        <v>592</v>
      </c>
      <c r="E228" s="12" t="s">
        <v>4</v>
      </c>
      <c r="F228" s="12" t="s">
        <v>6</v>
      </c>
      <c r="G228" s="12" t="s">
        <v>319</v>
      </c>
      <c r="H228" s="12"/>
      <c r="I228" s="9">
        <v>38</v>
      </c>
      <c r="J228" s="9" t="s">
        <v>603</v>
      </c>
    </row>
    <row r="229" spans="1:10" x14ac:dyDescent="0.2">
      <c r="A229" s="8">
        <v>43499</v>
      </c>
      <c r="B229" s="12" t="s">
        <v>3</v>
      </c>
      <c r="C229" s="9">
        <v>7381</v>
      </c>
      <c r="D229" s="12" t="s">
        <v>239</v>
      </c>
      <c r="E229" s="12" t="s">
        <v>4</v>
      </c>
      <c r="F229" s="12" t="s">
        <v>5</v>
      </c>
      <c r="G229" s="12" t="s">
        <v>599</v>
      </c>
      <c r="H229" s="12"/>
      <c r="I229" s="9">
        <v>32</v>
      </c>
      <c r="J229" s="9" t="s">
        <v>604</v>
      </c>
    </row>
    <row r="230" spans="1:10" x14ac:dyDescent="0.2">
      <c r="A230" s="8">
        <v>43499</v>
      </c>
      <c r="B230" s="12" t="s">
        <v>3</v>
      </c>
      <c r="C230" s="9">
        <v>7381</v>
      </c>
      <c r="D230" s="12" t="s">
        <v>239</v>
      </c>
      <c r="E230" s="12" t="s">
        <v>4</v>
      </c>
      <c r="F230" s="12" t="s">
        <v>99</v>
      </c>
      <c r="G230" s="12" t="s">
        <v>599</v>
      </c>
      <c r="H230" s="12"/>
      <c r="I230" s="9">
        <v>32</v>
      </c>
      <c r="J230" s="9" t="s">
        <v>604</v>
      </c>
    </row>
    <row r="231" spans="1:10" x14ac:dyDescent="0.2">
      <c r="A231" s="8">
        <v>43499</v>
      </c>
      <c r="B231" s="12" t="s">
        <v>3</v>
      </c>
      <c r="C231" s="9">
        <v>7410</v>
      </c>
      <c r="D231" s="12" t="s">
        <v>282</v>
      </c>
      <c r="E231" s="12" t="s">
        <v>4</v>
      </c>
      <c r="F231" s="12" t="s">
        <v>6</v>
      </c>
      <c r="G231" s="12" t="s">
        <v>599</v>
      </c>
      <c r="H231" s="12"/>
      <c r="I231" s="9">
        <v>40</v>
      </c>
      <c r="J231" s="9" t="s">
        <v>606</v>
      </c>
    </row>
    <row r="232" spans="1:10" x14ac:dyDescent="0.2">
      <c r="A232" s="8">
        <v>43499</v>
      </c>
      <c r="B232" s="12" t="s">
        <v>3</v>
      </c>
      <c r="C232" s="9">
        <v>2542</v>
      </c>
      <c r="D232" s="12" t="s">
        <v>92</v>
      </c>
      <c r="E232" s="12" t="s">
        <v>170</v>
      </c>
      <c r="F232" s="12" t="s">
        <v>15</v>
      </c>
      <c r="G232" s="12" t="s">
        <v>194</v>
      </c>
      <c r="H232" s="12"/>
      <c r="I232" s="9">
        <v>29</v>
      </c>
      <c r="J232" s="9" t="s">
        <v>495</v>
      </c>
    </row>
    <row r="233" spans="1:10" x14ac:dyDescent="0.2">
      <c r="A233" s="8">
        <v>43499</v>
      </c>
      <c r="B233" s="12" t="s">
        <v>3</v>
      </c>
      <c r="C233" s="9">
        <v>4979</v>
      </c>
      <c r="D233" s="12" t="s">
        <v>596</v>
      </c>
      <c r="E233" s="12" t="s">
        <v>4</v>
      </c>
      <c r="F233" s="12" t="s">
        <v>6</v>
      </c>
      <c r="G233" s="12" t="s">
        <v>37</v>
      </c>
      <c r="H233" s="12"/>
      <c r="I233" s="9">
        <v>16</v>
      </c>
      <c r="J233" s="9" t="s">
        <v>609</v>
      </c>
    </row>
    <row r="234" spans="1:10" x14ac:dyDescent="0.2">
      <c r="A234" s="8">
        <v>43499</v>
      </c>
      <c r="B234" s="12" t="s">
        <v>3</v>
      </c>
      <c r="C234" s="9">
        <v>1250</v>
      </c>
      <c r="D234" s="12" t="s">
        <v>92</v>
      </c>
      <c r="E234" s="12" t="s">
        <v>159</v>
      </c>
      <c r="F234" s="12" t="s">
        <v>15</v>
      </c>
      <c r="G234" s="12" t="s">
        <v>327</v>
      </c>
      <c r="H234" s="12"/>
      <c r="I234" s="9">
        <v>26</v>
      </c>
      <c r="J234" s="9" t="s">
        <v>347</v>
      </c>
    </row>
    <row r="235" spans="1:10" x14ac:dyDescent="0.2">
      <c r="A235" s="8">
        <v>43499</v>
      </c>
      <c r="B235" s="12" t="s">
        <v>3</v>
      </c>
      <c r="C235" s="9">
        <v>6450</v>
      </c>
      <c r="D235" s="12" t="s">
        <v>60</v>
      </c>
      <c r="E235" s="12" t="s">
        <v>5</v>
      </c>
      <c r="F235" s="12" t="s">
        <v>15</v>
      </c>
      <c r="G235" s="12" t="s">
        <v>177</v>
      </c>
      <c r="H235" s="12"/>
      <c r="I235" s="9">
        <v>46</v>
      </c>
      <c r="J235" s="9">
        <v>61</v>
      </c>
    </row>
    <row r="236" spans="1:10" x14ac:dyDescent="0.2">
      <c r="A236" s="8">
        <v>43499</v>
      </c>
      <c r="B236" s="12" t="s">
        <v>3</v>
      </c>
      <c r="C236" s="9">
        <v>4982</v>
      </c>
      <c r="D236" s="12" t="s">
        <v>111</v>
      </c>
      <c r="E236" s="12" t="s">
        <v>4</v>
      </c>
      <c r="F236" s="12" t="s">
        <v>6</v>
      </c>
      <c r="G236" s="12" t="s">
        <v>600</v>
      </c>
      <c r="H236" s="12"/>
      <c r="I236" s="9">
        <v>15</v>
      </c>
      <c r="J236" s="9" t="s">
        <v>611</v>
      </c>
    </row>
    <row r="237" spans="1:10" x14ac:dyDescent="0.2">
      <c r="A237" s="8">
        <v>43499</v>
      </c>
      <c r="B237" s="12" t="s">
        <v>3</v>
      </c>
      <c r="C237" s="9">
        <v>2734</v>
      </c>
      <c r="D237" s="12" t="s">
        <v>92</v>
      </c>
      <c r="E237" s="12" t="s">
        <v>12</v>
      </c>
      <c r="F237" s="12" t="s">
        <v>15</v>
      </c>
      <c r="G237" s="12" t="s">
        <v>319</v>
      </c>
      <c r="H237" s="12"/>
      <c r="I237" s="9">
        <v>22</v>
      </c>
      <c r="J237" s="9" t="s">
        <v>567</v>
      </c>
    </row>
    <row r="238" spans="1:10" x14ac:dyDescent="0.2">
      <c r="A238" s="8">
        <v>43499</v>
      </c>
      <c r="B238" s="12" t="s">
        <v>3</v>
      </c>
      <c r="C238" s="9">
        <v>8612</v>
      </c>
      <c r="D238" s="12" t="s">
        <v>68</v>
      </c>
      <c r="E238" s="12" t="s">
        <v>4</v>
      </c>
      <c r="F238" s="12" t="s">
        <v>5</v>
      </c>
      <c r="G238" s="12" t="s">
        <v>37</v>
      </c>
      <c r="H238" s="12"/>
      <c r="I238" s="9">
        <v>47</v>
      </c>
      <c r="J238" s="9" t="s">
        <v>405</v>
      </c>
    </row>
    <row r="239" spans="1:10" x14ac:dyDescent="0.2">
      <c r="A239" s="8">
        <v>43499</v>
      </c>
      <c r="B239" s="12" t="s">
        <v>3</v>
      </c>
      <c r="C239" s="9">
        <v>1911</v>
      </c>
      <c r="D239" s="12" t="s">
        <v>92</v>
      </c>
      <c r="E239" s="12" t="s">
        <v>6</v>
      </c>
      <c r="F239" s="12" t="s">
        <v>15</v>
      </c>
      <c r="G239" s="12" t="s">
        <v>100</v>
      </c>
      <c r="H239" s="12"/>
      <c r="I239" s="9">
        <v>21</v>
      </c>
      <c r="J239" s="9" t="s">
        <v>612</v>
      </c>
    </row>
    <row r="240" spans="1:10" x14ac:dyDescent="0.2">
      <c r="A240" s="8">
        <v>43499</v>
      </c>
      <c r="B240" s="12" t="s">
        <v>3</v>
      </c>
      <c r="C240" s="9">
        <v>2152</v>
      </c>
      <c r="D240" s="12" t="s">
        <v>92</v>
      </c>
      <c r="E240" s="12" t="s">
        <v>15</v>
      </c>
      <c r="F240" s="12" t="s">
        <v>5</v>
      </c>
      <c r="G240" s="12" t="s">
        <v>222</v>
      </c>
      <c r="H240" s="12"/>
      <c r="I240" s="9">
        <v>29</v>
      </c>
      <c r="J240" s="9" t="s">
        <v>613</v>
      </c>
    </row>
    <row r="241" spans="1:10" x14ac:dyDescent="0.2">
      <c r="A241" s="8">
        <v>43499</v>
      </c>
      <c r="B241" s="12" t="s">
        <v>3</v>
      </c>
      <c r="C241" s="9">
        <v>1845</v>
      </c>
      <c r="D241" s="12" t="s">
        <v>92</v>
      </c>
      <c r="E241" s="12" t="s">
        <v>6</v>
      </c>
      <c r="F241" s="12" t="s">
        <v>15</v>
      </c>
      <c r="G241" s="12" t="s">
        <v>614</v>
      </c>
      <c r="H241" s="12"/>
      <c r="I241" s="9">
        <v>22</v>
      </c>
      <c r="J241" s="9" t="s">
        <v>393</v>
      </c>
    </row>
    <row r="242" spans="1:10" x14ac:dyDescent="0.2">
      <c r="A242" s="8">
        <v>43499</v>
      </c>
      <c r="B242" s="12" t="s">
        <v>3</v>
      </c>
      <c r="C242" s="9">
        <v>2555</v>
      </c>
      <c r="D242" s="12" t="s">
        <v>92</v>
      </c>
      <c r="E242" s="12" t="s">
        <v>6</v>
      </c>
      <c r="F242" s="12" t="s">
        <v>15</v>
      </c>
      <c r="G242" s="12" t="s">
        <v>247</v>
      </c>
      <c r="H242" s="12"/>
      <c r="I242" s="9">
        <v>20</v>
      </c>
      <c r="J242" s="9" t="s">
        <v>616</v>
      </c>
    </row>
    <row r="243" spans="1:10" x14ac:dyDescent="0.2">
      <c r="A243" s="8">
        <v>43499</v>
      </c>
      <c r="B243" s="12" t="s">
        <v>3</v>
      </c>
      <c r="C243" s="9">
        <v>4750</v>
      </c>
      <c r="D243" s="12" t="s">
        <v>75</v>
      </c>
      <c r="E243" s="12" t="s">
        <v>4</v>
      </c>
      <c r="F243" s="12" t="s">
        <v>6</v>
      </c>
      <c r="G243" s="12" t="s">
        <v>37</v>
      </c>
      <c r="H243" s="12"/>
      <c r="I243" s="9">
        <v>10</v>
      </c>
      <c r="J243" s="9" t="s">
        <v>617</v>
      </c>
    </row>
    <row r="244" spans="1:10" x14ac:dyDescent="0.2">
      <c r="A244" s="8">
        <v>43499</v>
      </c>
      <c r="B244" s="12" t="s">
        <v>3</v>
      </c>
      <c r="C244" s="9">
        <v>4665</v>
      </c>
      <c r="D244" s="12" t="s">
        <v>94</v>
      </c>
      <c r="E244" s="12" t="s">
        <v>4</v>
      </c>
      <c r="F244" s="12" t="s">
        <v>99</v>
      </c>
      <c r="G244" s="12" t="s">
        <v>194</v>
      </c>
      <c r="H244" s="12"/>
      <c r="I244" s="9">
        <v>7</v>
      </c>
      <c r="J244" s="9" t="s">
        <v>381</v>
      </c>
    </row>
    <row r="245" spans="1:10" x14ac:dyDescent="0.2">
      <c r="A245" s="8">
        <v>43499</v>
      </c>
      <c r="B245" s="12" t="s">
        <v>3</v>
      </c>
      <c r="C245" s="9">
        <v>1270</v>
      </c>
      <c r="D245" s="12" t="s">
        <v>92</v>
      </c>
      <c r="E245" s="12" t="s">
        <v>6</v>
      </c>
      <c r="F245" s="12" t="s">
        <v>15</v>
      </c>
      <c r="G245" s="12" t="s">
        <v>319</v>
      </c>
      <c r="H245" s="12"/>
      <c r="I245" s="9">
        <v>20</v>
      </c>
      <c r="J245" s="9" t="s">
        <v>373</v>
      </c>
    </row>
    <row r="246" spans="1:10" x14ac:dyDescent="0.2">
      <c r="A246" s="8">
        <v>43499</v>
      </c>
      <c r="B246" s="12" t="s">
        <v>3</v>
      </c>
      <c r="C246" s="9">
        <v>1644</v>
      </c>
      <c r="D246" s="12" t="s">
        <v>92</v>
      </c>
      <c r="E246" s="12" t="s">
        <v>4</v>
      </c>
      <c r="F246" s="12" t="s">
        <v>6</v>
      </c>
      <c r="G246" s="12" t="s">
        <v>884</v>
      </c>
      <c r="H246" s="12"/>
      <c r="I246" s="9">
        <v>28</v>
      </c>
      <c r="J246" s="9" t="s">
        <v>380</v>
      </c>
    </row>
    <row r="247" spans="1:10" x14ac:dyDescent="0.2">
      <c r="A247" s="8">
        <v>43499</v>
      </c>
      <c r="B247" s="12" t="s">
        <v>3</v>
      </c>
      <c r="C247" s="9">
        <v>8065</v>
      </c>
      <c r="D247" s="12" t="s">
        <v>41</v>
      </c>
      <c r="E247" s="12" t="s">
        <v>12</v>
      </c>
      <c r="F247" s="12" t="s">
        <v>6</v>
      </c>
      <c r="G247" s="12" t="s">
        <v>615</v>
      </c>
      <c r="H247" s="12"/>
      <c r="I247" s="9">
        <v>22</v>
      </c>
      <c r="J247" s="9" t="s">
        <v>356</v>
      </c>
    </row>
    <row r="248" spans="1:10" x14ac:dyDescent="0.2">
      <c r="A248" s="8">
        <v>43500</v>
      </c>
      <c r="B248" s="12" t="s">
        <v>3</v>
      </c>
      <c r="C248" s="9">
        <v>10134</v>
      </c>
      <c r="D248" s="12" t="s">
        <v>618</v>
      </c>
      <c r="E248" s="12" t="s">
        <v>8</v>
      </c>
      <c r="F248" s="12" t="s">
        <v>15</v>
      </c>
      <c r="G248" s="12" t="s">
        <v>292</v>
      </c>
      <c r="H248" s="12"/>
      <c r="I248" s="9"/>
      <c r="J248" s="9"/>
    </row>
    <row r="249" spans="1:10" x14ac:dyDescent="0.2">
      <c r="A249" s="8">
        <v>43501</v>
      </c>
      <c r="B249" s="12" t="s">
        <v>3</v>
      </c>
      <c r="C249" s="9">
        <v>4569</v>
      </c>
      <c r="D249" s="12" t="s">
        <v>40</v>
      </c>
      <c r="E249" s="12" t="s">
        <v>16</v>
      </c>
      <c r="F249" s="12" t="s">
        <v>4</v>
      </c>
      <c r="G249" s="12" t="s">
        <v>103</v>
      </c>
      <c r="H249" s="12"/>
      <c r="I249" s="9">
        <v>4</v>
      </c>
      <c r="J249" s="9" t="s">
        <v>619</v>
      </c>
    </row>
    <row r="250" spans="1:10" x14ac:dyDescent="0.2">
      <c r="A250" s="8">
        <v>43502</v>
      </c>
      <c r="B250" s="12" t="s">
        <v>3</v>
      </c>
      <c r="C250" s="9">
        <v>1050</v>
      </c>
      <c r="D250" s="12" t="s">
        <v>250</v>
      </c>
      <c r="E250" s="12" t="s">
        <v>10</v>
      </c>
      <c r="F250" s="12" t="s">
        <v>15</v>
      </c>
      <c r="G250" s="12" t="s">
        <v>172</v>
      </c>
      <c r="H250" s="12"/>
      <c r="I250" s="9">
        <v>131</v>
      </c>
      <c r="J250" s="9">
        <v>206</v>
      </c>
    </row>
    <row r="251" spans="1:10" x14ac:dyDescent="0.2">
      <c r="A251" s="8">
        <v>43502</v>
      </c>
      <c r="B251" s="12" t="s">
        <v>3</v>
      </c>
      <c r="C251" s="9">
        <v>2327</v>
      </c>
      <c r="D251" s="12" t="s">
        <v>92</v>
      </c>
      <c r="E251" s="12" t="s">
        <v>18</v>
      </c>
      <c r="F251" s="12" t="s">
        <v>15</v>
      </c>
      <c r="G251" s="12" t="s">
        <v>172</v>
      </c>
      <c r="H251" s="12"/>
      <c r="I251" s="9">
        <v>24</v>
      </c>
      <c r="J251" s="9">
        <v>28</v>
      </c>
    </row>
    <row r="252" spans="1:10" x14ac:dyDescent="0.2">
      <c r="A252" s="8">
        <v>43502</v>
      </c>
      <c r="B252" s="12" t="s">
        <v>3</v>
      </c>
      <c r="C252" s="9">
        <v>2349</v>
      </c>
      <c r="D252" s="12" t="s">
        <v>92</v>
      </c>
      <c r="E252" s="12" t="s">
        <v>4</v>
      </c>
      <c r="F252" s="12" t="s">
        <v>4</v>
      </c>
      <c r="G252" s="12" t="s">
        <v>172</v>
      </c>
      <c r="H252" s="12"/>
      <c r="I252" s="9">
        <v>25</v>
      </c>
      <c r="J252" s="9">
        <v>27</v>
      </c>
    </row>
    <row r="253" spans="1:10" x14ac:dyDescent="0.2">
      <c r="A253" s="8">
        <v>43502</v>
      </c>
      <c r="B253" s="12" t="s">
        <v>3</v>
      </c>
      <c r="C253" s="9">
        <v>1250</v>
      </c>
      <c r="D253" s="12" t="s">
        <v>92</v>
      </c>
      <c r="E253" s="12" t="s">
        <v>4</v>
      </c>
      <c r="F253" s="12" t="s">
        <v>4</v>
      </c>
      <c r="G253" s="12" t="s">
        <v>172</v>
      </c>
      <c r="H253" s="12"/>
      <c r="I253" s="9">
        <v>30</v>
      </c>
      <c r="J253" s="9">
        <v>27</v>
      </c>
    </row>
    <row r="254" spans="1:10" x14ac:dyDescent="0.2">
      <c r="A254" s="8">
        <v>43504</v>
      </c>
      <c r="B254" s="12" t="s">
        <v>3</v>
      </c>
      <c r="C254" s="9">
        <v>8024</v>
      </c>
      <c r="D254" s="12" t="s">
        <v>42</v>
      </c>
      <c r="E254" s="12" t="s">
        <v>4</v>
      </c>
      <c r="F254" s="12" t="s">
        <v>5</v>
      </c>
      <c r="G254" s="12" t="s">
        <v>24</v>
      </c>
      <c r="H254" s="12"/>
      <c r="I254" s="9">
        <v>28</v>
      </c>
      <c r="J254" s="9">
        <v>21</v>
      </c>
    </row>
    <row r="255" spans="1:10" x14ac:dyDescent="0.2">
      <c r="A255" s="8">
        <v>43505</v>
      </c>
      <c r="B255" s="12" t="s">
        <v>3</v>
      </c>
      <c r="C255" s="9">
        <v>1746</v>
      </c>
      <c r="D255" s="12" t="s">
        <v>92</v>
      </c>
      <c r="E255" s="12" t="s">
        <v>8</v>
      </c>
      <c r="F255" s="12" t="s">
        <v>15</v>
      </c>
      <c r="G255" s="12" t="s">
        <v>23</v>
      </c>
      <c r="H255" s="12"/>
      <c r="I255" s="9">
        <v>27</v>
      </c>
      <c r="J255" s="9">
        <v>34</v>
      </c>
    </row>
    <row r="256" spans="1:10" x14ac:dyDescent="0.2">
      <c r="A256" s="8">
        <v>43505</v>
      </c>
      <c r="B256" s="12" t="s">
        <v>3</v>
      </c>
      <c r="C256" s="9">
        <v>1535</v>
      </c>
      <c r="D256" s="12" t="s">
        <v>92</v>
      </c>
      <c r="E256" s="12" t="s">
        <v>15</v>
      </c>
      <c r="F256" s="12" t="s">
        <v>15</v>
      </c>
      <c r="G256" s="12" t="s">
        <v>865</v>
      </c>
      <c r="H256" s="12"/>
      <c r="I256" s="9">
        <v>26</v>
      </c>
      <c r="J256" s="9">
        <v>30</v>
      </c>
    </row>
    <row r="257" spans="1:10" x14ac:dyDescent="0.2">
      <c r="A257" s="8">
        <v>43505</v>
      </c>
      <c r="B257" s="12" t="s">
        <v>3</v>
      </c>
      <c r="C257" s="9">
        <v>2273</v>
      </c>
      <c r="D257" s="12" t="s">
        <v>92</v>
      </c>
      <c r="E257" s="12" t="s">
        <v>15</v>
      </c>
      <c r="F257" s="12" t="s">
        <v>15</v>
      </c>
      <c r="G257" s="12" t="s">
        <v>172</v>
      </c>
      <c r="H257" s="12"/>
      <c r="I257" s="9">
        <v>21</v>
      </c>
      <c r="J257" s="9">
        <v>27</v>
      </c>
    </row>
    <row r="258" spans="1:10" x14ac:dyDescent="0.2">
      <c r="A258" s="8">
        <v>43505</v>
      </c>
      <c r="B258" s="12" t="s">
        <v>3</v>
      </c>
      <c r="C258" s="9">
        <v>2629</v>
      </c>
      <c r="D258" s="12" t="s">
        <v>92</v>
      </c>
      <c r="E258" s="12" t="s">
        <v>6</v>
      </c>
      <c r="F258" s="12" t="s">
        <v>15</v>
      </c>
      <c r="G258" s="12" t="s">
        <v>177</v>
      </c>
      <c r="H258" s="12"/>
      <c r="I258" s="9">
        <v>18</v>
      </c>
      <c r="J258" s="9">
        <v>22</v>
      </c>
    </row>
    <row r="259" spans="1:10" x14ac:dyDescent="0.2">
      <c r="A259" s="8">
        <v>43505</v>
      </c>
      <c r="B259" s="12" t="s">
        <v>3</v>
      </c>
      <c r="C259" s="9">
        <v>6251</v>
      </c>
      <c r="D259" s="12" t="s">
        <v>332</v>
      </c>
      <c r="E259" s="12" t="s">
        <v>18</v>
      </c>
      <c r="F259" s="12" t="s">
        <v>15</v>
      </c>
      <c r="G259" s="12" t="s">
        <v>172</v>
      </c>
      <c r="H259" s="12"/>
      <c r="I259" s="9">
        <v>44</v>
      </c>
      <c r="J259" s="9">
        <v>56</v>
      </c>
    </row>
    <row r="260" spans="1:10" x14ac:dyDescent="0.2">
      <c r="A260" s="8">
        <v>43505</v>
      </c>
      <c r="B260" s="12" t="s">
        <v>3</v>
      </c>
      <c r="C260" s="9">
        <v>3543</v>
      </c>
      <c r="D260" s="12" t="s">
        <v>67</v>
      </c>
      <c r="E260" s="12" t="s">
        <v>4</v>
      </c>
      <c r="F260" s="12" t="s">
        <v>4</v>
      </c>
      <c r="G260" s="12" t="s">
        <v>310</v>
      </c>
      <c r="H260" s="12"/>
      <c r="I260" s="9">
        <v>18</v>
      </c>
      <c r="J260" s="9">
        <v>19</v>
      </c>
    </row>
    <row r="261" spans="1:10" x14ac:dyDescent="0.2">
      <c r="A261" s="8">
        <v>43505</v>
      </c>
      <c r="B261" s="12" t="s">
        <v>3</v>
      </c>
      <c r="C261" s="9">
        <v>3882</v>
      </c>
      <c r="D261" s="12" t="s">
        <v>116</v>
      </c>
      <c r="E261" s="12" t="s">
        <v>4</v>
      </c>
      <c r="F261" s="12" t="s">
        <v>4</v>
      </c>
      <c r="G261" s="12" t="s">
        <v>152</v>
      </c>
      <c r="H261" s="12"/>
      <c r="I261" s="9">
        <v>14</v>
      </c>
      <c r="J261" s="9">
        <v>13</v>
      </c>
    </row>
    <row r="262" spans="1:10" x14ac:dyDescent="0.2">
      <c r="A262" s="8">
        <v>43505</v>
      </c>
      <c r="B262" s="12" t="s">
        <v>3</v>
      </c>
      <c r="C262" s="9">
        <v>8213</v>
      </c>
      <c r="D262" s="12" t="s">
        <v>64</v>
      </c>
      <c r="E262" s="12" t="s">
        <v>6</v>
      </c>
      <c r="F262" s="12" t="s">
        <v>184</v>
      </c>
      <c r="G262" s="12" t="s">
        <v>152</v>
      </c>
      <c r="H262" s="12"/>
      <c r="I262" s="9">
        <v>26</v>
      </c>
      <c r="J262" s="9">
        <v>20</v>
      </c>
    </row>
    <row r="263" spans="1:10" x14ac:dyDescent="0.2">
      <c r="A263" s="8">
        <v>43505</v>
      </c>
      <c r="B263" s="12" t="s">
        <v>3</v>
      </c>
      <c r="C263" s="9">
        <v>7224</v>
      </c>
      <c r="D263" s="12" t="s">
        <v>120</v>
      </c>
      <c r="E263" s="12" t="s">
        <v>6</v>
      </c>
      <c r="F263" s="12" t="s">
        <v>4</v>
      </c>
      <c r="G263" s="12" t="s">
        <v>885</v>
      </c>
      <c r="H263" s="12"/>
      <c r="I263" s="9">
        <v>30</v>
      </c>
      <c r="J263" s="9">
        <v>35</v>
      </c>
    </row>
    <row r="264" spans="1:10" x14ac:dyDescent="0.2">
      <c r="A264" s="8">
        <v>43505</v>
      </c>
      <c r="B264" s="12" t="s">
        <v>3</v>
      </c>
      <c r="C264" s="9">
        <v>4243</v>
      </c>
      <c r="D264" s="12" t="s">
        <v>506</v>
      </c>
      <c r="E264" s="12" t="s">
        <v>4</v>
      </c>
      <c r="F264" s="12" t="s">
        <v>4</v>
      </c>
      <c r="G264" s="12" t="s">
        <v>622</v>
      </c>
      <c r="H264" s="12"/>
      <c r="I264" s="9">
        <v>17</v>
      </c>
      <c r="J264" s="9">
        <v>11</v>
      </c>
    </row>
    <row r="265" spans="1:10" x14ac:dyDescent="0.2">
      <c r="A265" s="8">
        <v>43505</v>
      </c>
      <c r="B265" s="12" t="s">
        <v>3</v>
      </c>
      <c r="C265" s="9">
        <v>2222</v>
      </c>
      <c r="D265" s="12" t="s">
        <v>92</v>
      </c>
      <c r="E265" s="12" t="s">
        <v>4</v>
      </c>
      <c r="F265" s="12" t="s">
        <v>4</v>
      </c>
      <c r="G265" s="12" t="s">
        <v>622</v>
      </c>
      <c r="H265" s="12"/>
      <c r="I265" s="9">
        <v>25</v>
      </c>
      <c r="J265" s="9">
        <v>32</v>
      </c>
    </row>
    <row r="266" spans="1:10" x14ac:dyDescent="0.2">
      <c r="A266" s="8">
        <v>43505</v>
      </c>
      <c r="B266" s="12" t="s">
        <v>3</v>
      </c>
      <c r="C266" s="9">
        <v>4505</v>
      </c>
      <c r="D266" s="12" t="s">
        <v>93</v>
      </c>
      <c r="E266" s="12" t="s">
        <v>4</v>
      </c>
      <c r="F266" s="12" t="s">
        <v>4</v>
      </c>
      <c r="G266" s="12" t="s">
        <v>167</v>
      </c>
      <c r="H266" s="12"/>
      <c r="I266" s="9">
        <v>5</v>
      </c>
      <c r="J266" s="9" t="s">
        <v>624</v>
      </c>
    </row>
    <row r="267" spans="1:10" x14ac:dyDescent="0.2">
      <c r="A267" s="8">
        <v>43505</v>
      </c>
      <c r="B267" s="12" t="s">
        <v>3</v>
      </c>
      <c r="C267" s="9">
        <v>3255</v>
      </c>
      <c r="D267" s="12" t="s">
        <v>131</v>
      </c>
      <c r="E267" s="12" t="s">
        <v>4</v>
      </c>
      <c r="F267" s="12" t="s">
        <v>4</v>
      </c>
      <c r="G267" s="12" t="s">
        <v>879</v>
      </c>
      <c r="H267" s="12"/>
      <c r="I267" s="9">
        <v>21</v>
      </c>
      <c r="J267" s="9">
        <v>25</v>
      </c>
    </row>
    <row r="268" spans="1:10" x14ac:dyDescent="0.2">
      <c r="A268" s="8">
        <v>43505</v>
      </c>
      <c r="B268" s="12" t="s">
        <v>3</v>
      </c>
      <c r="C268" s="9">
        <v>4384</v>
      </c>
      <c r="D268" s="12" t="s">
        <v>62</v>
      </c>
      <c r="E268" s="12" t="s">
        <v>4</v>
      </c>
      <c r="F268" s="12" t="s">
        <v>4</v>
      </c>
      <c r="G268" s="12" t="s">
        <v>152</v>
      </c>
      <c r="H268" s="12"/>
      <c r="I268" s="9">
        <v>10</v>
      </c>
      <c r="J268" s="9" t="s">
        <v>625</v>
      </c>
    </row>
    <row r="269" spans="1:10" x14ac:dyDescent="0.2">
      <c r="A269" s="8">
        <v>43505</v>
      </c>
      <c r="B269" s="12" t="s">
        <v>3</v>
      </c>
      <c r="C269" s="9">
        <v>4513</v>
      </c>
      <c r="D269" s="12" t="s">
        <v>93</v>
      </c>
      <c r="E269" s="12" t="s">
        <v>4</v>
      </c>
      <c r="F269" s="12" t="s">
        <v>4</v>
      </c>
      <c r="G269" s="12" t="s">
        <v>177</v>
      </c>
      <c r="H269" s="12"/>
      <c r="I269" s="9">
        <v>6</v>
      </c>
      <c r="J269" s="9" t="s">
        <v>394</v>
      </c>
    </row>
    <row r="270" spans="1:10" x14ac:dyDescent="0.2">
      <c r="A270" s="8">
        <v>43505</v>
      </c>
      <c r="B270" s="12" t="s">
        <v>3</v>
      </c>
      <c r="C270" s="9">
        <v>4505</v>
      </c>
      <c r="D270" s="12" t="s">
        <v>93</v>
      </c>
      <c r="E270" s="12" t="s">
        <v>6</v>
      </c>
      <c r="F270" s="12" t="s">
        <v>6</v>
      </c>
      <c r="G270" s="12" t="s">
        <v>310</v>
      </c>
      <c r="H270" s="12"/>
      <c r="I270" s="9">
        <v>4</v>
      </c>
      <c r="J270" s="9" t="s">
        <v>624</v>
      </c>
    </row>
    <row r="271" spans="1:10" x14ac:dyDescent="0.2">
      <c r="A271" s="8">
        <v>43505</v>
      </c>
      <c r="B271" s="12" t="s">
        <v>3</v>
      </c>
      <c r="C271" s="9">
        <v>7563</v>
      </c>
      <c r="D271" s="12" t="s">
        <v>162</v>
      </c>
      <c r="E271" s="12" t="s">
        <v>4</v>
      </c>
      <c r="F271" s="12" t="s">
        <v>4</v>
      </c>
      <c r="G271" s="12" t="s">
        <v>865</v>
      </c>
      <c r="H271" s="12"/>
      <c r="I271" s="9">
        <v>35</v>
      </c>
      <c r="J271" s="9">
        <v>52</v>
      </c>
    </row>
    <row r="272" spans="1:10" x14ac:dyDescent="0.2">
      <c r="A272" s="8">
        <v>43505</v>
      </c>
      <c r="B272" s="12" t="s">
        <v>3</v>
      </c>
      <c r="C272" s="9">
        <v>1948</v>
      </c>
      <c r="D272" s="12" t="s">
        <v>92</v>
      </c>
      <c r="E272" s="12" t="s">
        <v>4</v>
      </c>
      <c r="F272" s="12" t="s">
        <v>4</v>
      </c>
      <c r="G272" s="12" t="s">
        <v>886</v>
      </c>
      <c r="H272" s="12"/>
      <c r="I272" s="9">
        <v>18</v>
      </c>
      <c r="J272" s="9">
        <v>24</v>
      </c>
    </row>
    <row r="273" spans="1:10" x14ac:dyDescent="0.2">
      <c r="A273" s="8">
        <v>43505</v>
      </c>
      <c r="B273" s="12" t="s">
        <v>3</v>
      </c>
      <c r="C273" s="9">
        <v>3838</v>
      </c>
      <c r="D273" s="12" t="s">
        <v>116</v>
      </c>
      <c r="E273" s="12" t="s">
        <v>16</v>
      </c>
      <c r="F273" s="12" t="s">
        <v>6</v>
      </c>
      <c r="G273" s="12" t="s">
        <v>865</v>
      </c>
      <c r="H273" s="12"/>
      <c r="I273" s="9">
        <v>14</v>
      </c>
      <c r="J273" s="9">
        <v>14</v>
      </c>
    </row>
    <row r="274" spans="1:10" x14ac:dyDescent="0.2">
      <c r="A274" s="8">
        <v>43506</v>
      </c>
      <c r="B274" s="12" t="s">
        <v>3</v>
      </c>
      <c r="C274" s="9">
        <v>5825</v>
      </c>
      <c r="D274" s="12" t="s">
        <v>78</v>
      </c>
      <c r="E274" s="12" t="s">
        <v>8</v>
      </c>
      <c r="F274" s="12" t="s">
        <v>6</v>
      </c>
      <c r="G274" s="12" t="s">
        <v>295</v>
      </c>
      <c r="H274" s="12"/>
      <c r="I274" s="9">
        <v>22</v>
      </c>
      <c r="J274" s="9">
        <v>26</v>
      </c>
    </row>
    <row r="275" spans="1:10" x14ac:dyDescent="0.2">
      <c r="A275" s="8">
        <v>43506</v>
      </c>
      <c r="B275" s="12" t="s">
        <v>3</v>
      </c>
      <c r="C275" s="9">
        <v>4261</v>
      </c>
      <c r="D275" s="12" t="s">
        <v>506</v>
      </c>
      <c r="E275" s="12" t="s">
        <v>4</v>
      </c>
      <c r="F275" s="12" t="s">
        <v>4</v>
      </c>
      <c r="G275" s="12" t="s">
        <v>37</v>
      </c>
      <c r="H275" s="12"/>
      <c r="I275" s="9">
        <v>13</v>
      </c>
      <c r="J275" s="9">
        <v>11</v>
      </c>
    </row>
    <row r="276" spans="1:10" x14ac:dyDescent="0.2">
      <c r="A276" s="8">
        <v>43506</v>
      </c>
      <c r="B276" s="12" t="s">
        <v>3</v>
      </c>
      <c r="C276" s="9">
        <v>4689</v>
      </c>
      <c r="D276" s="12" t="s">
        <v>40</v>
      </c>
      <c r="E276" s="12" t="s">
        <v>4</v>
      </c>
      <c r="F276" s="12" t="s">
        <v>4</v>
      </c>
      <c r="G276" s="12" t="s">
        <v>177</v>
      </c>
      <c r="H276" s="12"/>
      <c r="I276" s="9">
        <v>5</v>
      </c>
      <c r="J276" s="9" t="s">
        <v>591</v>
      </c>
    </row>
    <row r="277" spans="1:10" x14ac:dyDescent="0.2">
      <c r="A277" s="8">
        <v>43506</v>
      </c>
      <c r="B277" s="12" t="s">
        <v>3</v>
      </c>
      <c r="C277" s="9">
        <v>1948</v>
      </c>
      <c r="D277" s="12" t="s">
        <v>92</v>
      </c>
      <c r="E277" s="12" t="s">
        <v>5</v>
      </c>
      <c r="F277" s="12" t="s">
        <v>6</v>
      </c>
      <c r="G277" s="12" t="s">
        <v>13</v>
      </c>
      <c r="H277" s="12"/>
      <c r="I277" s="9">
        <v>18</v>
      </c>
      <c r="J277" s="9">
        <v>24</v>
      </c>
    </row>
    <row r="278" spans="1:10" x14ac:dyDescent="0.2">
      <c r="A278" s="8">
        <v>43506</v>
      </c>
      <c r="B278" s="12" t="s">
        <v>3</v>
      </c>
      <c r="C278" s="9">
        <v>3259</v>
      </c>
      <c r="D278" s="12" t="s">
        <v>131</v>
      </c>
      <c r="E278" s="12" t="s">
        <v>6</v>
      </c>
      <c r="F278" s="12" t="s">
        <v>6</v>
      </c>
      <c r="G278" s="12" t="s">
        <v>151</v>
      </c>
      <c r="H278" s="12"/>
      <c r="I278" s="9">
        <v>19</v>
      </c>
      <c r="J278" s="9">
        <v>21</v>
      </c>
    </row>
    <row r="279" spans="1:10" x14ac:dyDescent="0.2">
      <c r="A279" s="8">
        <v>43506</v>
      </c>
      <c r="B279" s="12" t="s">
        <v>3</v>
      </c>
      <c r="C279" s="9">
        <v>1344</v>
      </c>
      <c r="D279" s="12" t="s">
        <v>92</v>
      </c>
      <c r="E279" s="12" t="s">
        <v>6</v>
      </c>
      <c r="F279" s="12" t="s">
        <v>4</v>
      </c>
      <c r="G279" s="12" t="s">
        <v>177</v>
      </c>
      <c r="H279" s="12"/>
      <c r="I279" s="9">
        <v>19</v>
      </c>
      <c r="J279" s="9">
        <v>26</v>
      </c>
    </row>
    <row r="280" spans="1:10" x14ac:dyDescent="0.2">
      <c r="A280" s="8">
        <v>43506</v>
      </c>
      <c r="B280" s="12" t="s">
        <v>3</v>
      </c>
      <c r="C280" s="9">
        <v>6900</v>
      </c>
      <c r="D280" s="12" t="s">
        <v>109</v>
      </c>
      <c r="E280" s="12" t="s">
        <v>157</v>
      </c>
      <c r="F280" s="12" t="s">
        <v>6</v>
      </c>
      <c r="G280" s="12" t="s">
        <v>865</v>
      </c>
      <c r="H280" s="12"/>
      <c r="I280" s="9">
        <v>30</v>
      </c>
      <c r="J280" s="9">
        <v>45</v>
      </c>
    </row>
    <row r="281" spans="1:10" x14ac:dyDescent="0.2">
      <c r="A281" s="8">
        <v>43506</v>
      </c>
      <c r="B281" s="12" t="s">
        <v>3</v>
      </c>
      <c r="C281" s="9">
        <v>2441</v>
      </c>
      <c r="D281" s="12" t="s">
        <v>92</v>
      </c>
      <c r="E281" s="12" t="s">
        <v>188</v>
      </c>
      <c r="F281" s="12" t="s">
        <v>6</v>
      </c>
      <c r="G281" s="12" t="s">
        <v>152</v>
      </c>
      <c r="H281" s="12"/>
      <c r="I281" s="9">
        <v>22</v>
      </c>
      <c r="J281" s="9">
        <v>28</v>
      </c>
    </row>
    <row r="282" spans="1:10" x14ac:dyDescent="0.2">
      <c r="A282" s="8">
        <v>43506</v>
      </c>
      <c r="B282" s="12" t="s">
        <v>3</v>
      </c>
      <c r="C282" s="9">
        <v>2233</v>
      </c>
      <c r="D282" s="12" t="s">
        <v>92</v>
      </c>
      <c r="E282" s="12" t="s">
        <v>4</v>
      </c>
      <c r="F282" s="12" t="s">
        <v>4</v>
      </c>
      <c r="G282" s="12" t="s">
        <v>37</v>
      </c>
      <c r="H282" s="12"/>
      <c r="I282" s="9">
        <v>17</v>
      </c>
      <c r="J282" s="9">
        <v>24</v>
      </c>
    </row>
    <row r="283" spans="1:10" x14ac:dyDescent="0.2">
      <c r="A283" s="8">
        <v>43506</v>
      </c>
      <c r="B283" s="12" t="s">
        <v>3</v>
      </c>
      <c r="C283" s="9">
        <v>1510</v>
      </c>
      <c r="D283" s="12" t="s">
        <v>92</v>
      </c>
      <c r="E283" s="12" t="s">
        <v>6</v>
      </c>
      <c r="F283" s="12" t="s">
        <v>6</v>
      </c>
      <c r="G283" s="12" t="s">
        <v>152</v>
      </c>
      <c r="H283" s="12"/>
      <c r="I283" s="9">
        <v>17</v>
      </c>
      <c r="J283" s="9">
        <v>24</v>
      </c>
    </row>
    <row r="284" spans="1:10" x14ac:dyDescent="0.2">
      <c r="A284" s="8">
        <v>43506</v>
      </c>
      <c r="B284" s="12" t="s">
        <v>3</v>
      </c>
      <c r="C284" s="9">
        <v>6165</v>
      </c>
      <c r="D284" s="12" t="s">
        <v>436</v>
      </c>
      <c r="E284" s="12" t="s">
        <v>4</v>
      </c>
      <c r="F284" s="12" t="s">
        <v>4</v>
      </c>
      <c r="G284" s="12" t="s">
        <v>865</v>
      </c>
      <c r="H284" s="12"/>
      <c r="I284" s="9">
        <v>29</v>
      </c>
      <c r="J284" s="9">
        <v>41</v>
      </c>
    </row>
    <row r="285" spans="1:10" x14ac:dyDescent="0.2">
      <c r="A285" s="8">
        <v>43506</v>
      </c>
      <c r="B285" s="12" t="s">
        <v>3</v>
      </c>
      <c r="C285" s="9">
        <v>7540</v>
      </c>
      <c r="D285" s="12" t="s">
        <v>251</v>
      </c>
      <c r="E285" s="12" t="s">
        <v>4</v>
      </c>
      <c r="F285" s="12" t="s">
        <v>4</v>
      </c>
      <c r="G285" s="12" t="s">
        <v>631</v>
      </c>
      <c r="H285" s="12"/>
      <c r="I285" s="9">
        <v>31</v>
      </c>
      <c r="J285" s="9">
        <v>47</v>
      </c>
    </row>
    <row r="286" spans="1:10" x14ac:dyDescent="0.2">
      <c r="A286" s="8">
        <v>43506</v>
      </c>
      <c r="B286" s="12" t="s">
        <v>3</v>
      </c>
      <c r="C286" s="9">
        <v>3960</v>
      </c>
      <c r="D286" s="12" t="s">
        <v>286</v>
      </c>
      <c r="E286" s="12" t="s">
        <v>4</v>
      </c>
      <c r="F286" s="12" t="s">
        <v>4</v>
      </c>
      <c r="G286" s="12" t="s">
        <v>313</v>
      </c>
      <c r="H286" s="12"/>
      <c r="I286" s="9">
        <v>14</v>
      </c>
      <c r="J286" s="9">
        <v>16</v>
      </c>
    </row>
    <row r="287" spans="1:10" x14ac:dyDescent="0.2">
      <c r="A287" s="8">
        <v>43506</v>
      </c>
      <c r="B287" s="12" t="s">
        <v>3</v>
      </c>
      <c r="C287" s="9">
        <v>1420</v>
      </c>
      <c r="D287" s="12" t="s">
        <v>92</v>
      </c>
      <c r="E287" s="12" t="s">
        <v>157</v>
      </c>
      <c r="F287" s="12" t="s">
        <v>6</v>
      </c>
      <c r="G287" s="12" t="s">
        <v>865</v>
      </c>
      <c r="H287" s="12"/>
      <c r="I287" s="9">
        <v>21</v>
      </c>
      <c r="J287" s="9">
        <v>25</v>
      </c>
    </row>
    <row r="288" spans="1:10" x14ac:dyDescent="0.2">
      <c r="A288" s="8">
        <v>43506</v>
      </c>
      <c r="B288" s="12" t="s">
        <v>3</v>
      </c>
      <c r="C288" s="9">
        <v>3580</v>
      </c>
      <c r="D288" s="12" t="s">
        <v>131</v>
      </c>
      <c r="E288" s="12" t="s">
        <v>6</v>
      </c>
      <c r="F288" s="12" t="s">
        <v>6</v>
      </c>
      <c r="G288" s="12" t="s">
        <v>632</v>
      </c>
      <c r="H288" s="12"/>
      <c r="I288" s="9">
        <v>13</v>
      </c>
      <c r="J288" s="9">
        <v>16</v>
      </c>
    </row>
    <row r="289" spans="1:10" x14ac:dyDescent="0.2">
      <c r="A289" s="8">
        <v>43506</v>
      </c>
      <c r="B289" s="12" t="s">
        <v>3</v>
      </c>
      <c r="C289" s="9">
        <v>1510</v>
      </c>
      <c r="D289" s="12" t="s">
        <v>92</v>
      </c>
      <c r="E289" s="12" t="s">
        <v>6</v>
      </c>
      <c r="F289" s="12" t="s">
        <v>6</v>
      </c>
      <c r="G289" s="12" t="s">
        <v>278</v>
      </c>
      <c r="H289" s="12"/>
      <c r="I289" s="9">
        <v>22</v>
      </c>
      <c r="J289" s="9">
        <v>26</v>
      </c>
    </row>
    <row r="290" spans="1:10" x14ac:dyDescent="0.2">
      <c r="A290" s="8">
        <v>43506</v>
      </c>
      <c r="B290" s="12" t="s">
        <v>3</v>
      </c>
      <c r="C290" s="9">
        <v>8370</v>
      </c>
      <c r="D290" s="12" t="s">
        <v>57</v>
      </c>
      <c r="E290" s="12" t="s">
        <v>4</v>
      </c>
      <c r="F290" s="12" t="s">
        <v>4</v>
      </c>
      <c r="G290" s="12" t="s">
        <v>875</v>
      </c>
      <c r="H290" s="12"/>
      <c r="I290" s="9">
        <v>31</v>
      </c>
      <c r="J290" s="9">
        <v>24</v>
      </c>
    </row>
    <row r="291" spans="1:10" x14ac:dyDescent="0.2">
      <c r="A291" s="8">
        <v>43506</v>
      </c>
      <c r="B291" s="12" t="s">
        <v>3</v>
      </c>
      <c r="C291" s="9">
        <v>3583</v>
      </c>
      <c r="D291" s="12" t="s">
        <v>67</v>
      </c>
      <c r="E291" s="12" t="s">
        <v>4</v>
      </c>
      <c r="F291" s="12" t="s">
        <v>4</v>
      </c>
      <c r="G291" s="12" t="s">
        <v>437</v>
      </c>
      <c r="H291" s="12"/>
      <c r="I291" s="9">
        <v>15</v>
      </c>
      <c r="J291" s="9">
        <v>18</v>
      </c>
    </row>
    <row r="292" spans="1:10" x14ac:dyDescent="0.2">
      <c r="A292" s="8">
        <v>43506</v>
      </c>
      <c r="B292" s="12" t="s">
        <v>3</v>
      </c>
      <c r="C292" s="9">
        <v>3589</v>
      </c>
      <c r="D292" s="12" t="s">
        <v>67</v>
      </c>
      <c r="E292" s="12" t="s">
        <v>16</v>
      </c>
      <c r="F292" s="12" t="s">
        <v>4</v>
      </c>
      <c r="G292" s="12" t="s">
        <v>152</v>
      </c>
      <c r="H292" s="12"/>
      <c r="I292" s="9">
        <v>15</v>
      </c>
      <c r="J292" s="9">
        <v>18</v>
      </c>
    </row>
    <row r="293" spans="1:10" x14ac:dyDescent="0.2">
      <c r="A293" s="8">
        <v>43506</v>
      </c>
      <c r="B293" s="12" t="s">
        <v>3</v>
      </c>
      <c r="C293" s="9">
        <v>2124</v>
      </c>
      <c r="D293" s="12" t="s">
        <v>92</v>
      </c>
      <c r="E293" s="12" t="s">
        <v>18</v>
      </c>
      <c r="F293" s="12" t="s">
        <v>6</v>
      </c>
      <c r="G293" s="12" t="s">
        <v>635</v>
      </c>
      <c r="H293" s="12"/>
      <c r="I293" s="9">
        <v>26</v>
      </c>
      <c r="J293" s="9">
        <v>29</v>
      </c>
    </row>
    <row r="294" spans="1:10" x14ac:dyDescent="0.2">
      <c r="A294" s="8">
        <v>43506</v>
      </c>
      <c r="B294" s="12" t="s">
        <v>3</v>
      </c>
      <c r="C294" s="9">
        <v>1884</v>
      </c>
      <c r="D294" s="12" t="s">
        <v>92</v>
      </c>
      <c r="E294" s="12" t="s">
        <v>6</v>
      </c>
      <c r="F294" s="12" t="s">
        <v>15</v>
      </c>
      <c r="G294" s="12" t="s">
        <v>172</v>
      </c>
      <c r="H294" s="12"/>
      <c r="I294" s="9">
        <v>22</v>
      </c>
      <c r="J294" s="9">
        <v>26</v>
      </c>
    </row>
    <row r="295" spans="1:10" x14ac:dyDescent="0.2">
      <c r="A295" s="8">
        <v>43506</v>
      </c>
      <c r="B295" s="12" t="s">
        <v>3</v>
      </c>
      <c r="C295" s="9">
        <v>8273</v>
      </c>
      <c r="D295" s="12" t="s">
        <v>64</v>
      </c>
      <c r="E295" s="12" t="s">
        <v>6</v>
      </c>
      <c r="F295" s="12" t="s">
        <v>27</v>
      </c>
      <c r="G295" s="12" t="s">
        <v>885</v>
      </c>
      <c r="H295" s="12"/>
      <c r="I295" s="9">
        <v>25</v>
      </c>
      <c r="J295" s="9">
        <v>19</v>
      </c>
    </row>
    <row r="296" spans="1:10" x14ac:dyDescent="0.2">
      <c r="A296" s="8">
        <v>43506</v>
      </c>
      <c r="B296" s="12" t="s">
        <v>3</v>
      </c>
      <c r="C296" s="9">
        <v>3236</v>
      </c>
      <c r="D296" s="12" t="s">
        <v>131</v>
      </c>
      <c r="E296" s="12" t="s">
        <v>5</v>
      </c>
      <c r="F296" s="12" t="s">
        <v>5</v>
      </c>
      <c r="G296" s="12" t="s">
        <v>310</v>
      </c>
      <c r="H296" s="12"/>
      <c r="I296" s="9">
        <v>18</v>
      </c>
      <c r="J296" s="9">
        <v>20</v>
      </c>
    </row>
    <row r="297" spans="1:10" x14ac:dyDescent="0.2">
      <c r="A297" s="8">
        <v>43506</v>
      </c>
      <c r="B297" s="12" t="s">
        <v>3</v>
      </c>
      <c r="C297" s="9">
        <v>3638</v>
      </c>
      <c r="D297" s="12" t="s">
        <v>76</v>
      </c>
      <c r="E297" s="12" t="s">
        <v>4</v>
      </c>
      <c r="F297" s="12" t="s">
        <v>5</v>
      </c>
      <c r="G297" s="12" t="s">
        <v>152</v>
      </c>
      <c r="H297" s="12"/>
      <c r="I297" s="9">
        <v>17</v>
      </c>
      <c r="J297" s="9">
        <v>14</v>
      </c>
    </row>
    <row r="298" spans="1:10" x14ac:dyDescent="0.2">
      <c r="A298" s="8">
        <v>43506</v>
      </c>
      <c r="B298" s="12" t="s">
        <v>3</v>
      </c>
      <c r="C298" s="9">
        <v>7651</v>
      </c>
      <c r="D298" s="12" t="s">
        <v>123</v>
      </c>
      <c r="E298" s="12" t="s">
        <v>6</v>
      </c>
      <c r="F298" s="12" t="s">
        <v>6</v>
      </c>
      <c r="G298" s="12" t="s">
        <v>879</v>
      </c>
      <c r="H298" s="12"/>
      <c r="I298" s="9">
        <v>38</v>
      </c>
      <c r="J298" s="9">
        <v>51</v>
      </c>
    </row>
    <row r="299" spans="1:10" x14ac:dyDescent="0.2">
      <c r="A299" s="8">
        <v>43506</v>
      </c>
      <c r="B299" s="12" t="s">
        <v>3</v>
      </c>
      <c r="C299" s="9">
        <v>3436</v>
      </c>
      <c r="D299" s="12" t="s">
        <v>67</v>
      </c>
      <c r="E299" s="12" t="s">
        <v>169</v>
      </c>
      <c r="F299" s="12" t="s">
        <v>27</v>
      </c>
      <c r="G299" s="12" t="s">
        <v>865</v>
      </c>
      <c r="H299" s="12"/>
      <c r="I299" s="9">
        <v>17</v>
      </c>
      <c r="J299" s="9">
        <v>20</v>
      </c>
    </row>
    <row r="300" spans="1:10" x14ac:dyDescent="0.2">
      <c r="A300" s="8">
        <v>43506</v>
      </c>
      <c r="B300" s="12" t="s">
        <v>3</v>
      </c>
      <c r="C300" s="9">
        <v>3323</v>
      </c>
      <c r="D300" s="12" t="s">
        <v>77</v>
      </c>
      <c r="E300" s="12" t="s">
        <v>234</v>
      </c>
      <c r="F300" s="12" t="s">
        <v>5</v>
      </c>
      <c r="G300" s="12" t="s">
        <v>865</v>
      </c>
      <c r="H300" s="12"/>
      <c r="I300" s="9">
        <v>21</v>
      </c>
      <c r="J300" s="9">
        <v>27</v>
      </c>
    </row>
    <row r="301" spans="1:10" x14ac:dyDescent="0.2">
      <c r="A301" s="8">
        <v>43506</v>
      </c>
      <c r="B301" s="12" t="s">
        <v>3</v>
      </c>
      <c r="C301" s="9">
        <v>1129</v>
      </c>
      <c r="D301" s="12" t="s">
        <v>92</v>
      </c>
      <c r="E301" s="12" t="s">
        <v>10</v>
      </c>
      <c r="F301" s="12" t="s">
        <v>15</v>
      </c>
      <c r="G301" s="12" t="s">
        <v>172</v>
      </c>
      <c r="H301" s="12"/>
      <c r="I301" s="9">
        <v>28</v>
      </c>
      <c r="J301" s="9">
        <v>35</v>
      </c>
    </row>
    <row r="302" spans="1:10" x14ac:dyDescent="0.2">
      <c r="A302" s="8">
        <v>43506</v>
      </c>
      <c r="B302" s="12" t="s">
        <v>3</v>
      </c>
      <c r="C302" s="9">
        <v>5752</v>
      </c>
      <c r="D302" s="12" t="s">
        <v>128</v>
      </c>
      <c r="E302" s="12" t="s">
        <v>10</v>
      </c>
      <c r="F302" s="12" t="s">
        <v>15</v>
      </c>
      <c r="G302" s="12" t="s">
        <v>172</v>
      </c>
      <c r="H302" s="12"/>
      <c r="I302" s="9">
        <v>20</v>
      </c>
      <c r="J302" s="9">
        <v>28</v>
      </c>
    </row>
    <row r="303" spans="1:10" x14ac:dyDescent="0.2">
      <c r="A303" s="8">
        <v>43506</v>
      </c>
      <c r="B303" s="12" t="s">
        <v>3</v>
      </c>
      <c r="C303" s="9">
        <v>1670</v>
      </c>
      <c r="D303" s="12" t="s">
        <v>92</v>
      </c>
      <c r="E303" s="12" t="s">
        <v>10</v>
      </c>
      <c r="F303" s="12" t="s">
        <v>15</v>
      </c>
      <c r="G303" s="12" t="s">
        <v>865</v>
      </c>
      <c r="H303" s="12"/>
      <c r="I303" s="9">
        <v>25</v>
      </c>
      <c r="J303" s="9">
        <v>37</v>
      </c>
    </row>
    <row r="304" spans="1:10" x14ac:dyDescent="0.2">
      <c r="A304" s="8">
        <v>43506</v>
      </c>
      <c r="B304" s="12" t="s">
        <v>3</v>
      </c>
      <c r="C304" s="9">
        <v>3407</v>
      </c>
      <c r="D304" s="12" t="s">
        <v>67</v>
      </c>
      <c r="E304" s="12" t="s">
        <v>4</v>
      </c>
      <c r="F304" s="12" t="s">
        <v>5</v>
      </c>
      <c r="G304" s="12" t="s">
        <v>172</v>
      </c>
      <c r="H304" s="12"/>
      <c r="I304" s="9">
        <v>18</v>
      </c>
      <c r="J304" s="9">
        <v>20</v>
      </c>
    </row>
    <row r="305" spans="1:10" x14ac:dyDescent="0.2">
      <c r="A305" s="8">
        <v>43507</v>
      </c>
      <c r="B305" s="12" t="s">
        <v>3</v>
      </c>
      <c r="C305" s="9">
        <v>9706</v>
      </c>
      <c r="D305" s="12" t="s">
        <v>202</v>
      </c>
      <c r="E305" s="12" t="s">
        <v>188</v>
      </c>
      <c r="F305" s="12" t="s">
        <v>6</v>
      </c>
      <c r="G305" s="12" t="s">
        <v>172</v>
      </c>
      <c r="H305" s="12"/>
      <c r="I305" s="9">
        <v>75</v>
      </c>
      <c r="J305" s="9">
        <v>95</v>
      </c>
    </row>
    <row r="306" spans="1:10" x14ac:dyDescent="0.2">
      <c r="A306" s="8">
        <v>43508</v>
      </c>
      <c r="B306" s="12" t="s">
        <v>3</v>
      </c>
      <c r="C306" s="9">
        <v>2355</v>
      </c>
      <c r="D306" s="12" t="s">
        <v>92</v>
      </c>
      <c r="E306" s="12" t="s">
        <v>4</v>
      </c>
      <c r="F306" s="12" t="s">
        <v>585</v>
      </c>
      <c r="G306" s="12" t="s">
        <v>319</v>
      </c>
      <c r="H306" s="12"/>
      <c r="I306" s="9">
        <v>22</v>
      </c>
      <c r="J306" s="9" t="s">
        <v>388</v>
      </c>
    </row>
    <row r="307" spans="1:10" x14ac:dyDescent="0.2">
      <c r="A307" s="8">
        <v>43510</v>
      </c>
      <c r="B307" s="12" t="s">
        <v>3</v>
      </c>
      <c r="C307" s="9">
        <v>1311</v>
      </c>
      <c r="D307" s="12" t="s">
        <v>92</v>
      </c>
      <c r="E307" s="12" t="s">
        <v>16</v>
      </c>
      <c r="F307" s="12" t="s">
        <v>15</v>
      </c>
      <c r="G307" s="12" t="s">
        <v>163</v>
      </c>
      <c r="H307" s="12"/>
      <c r="I307" s="9">
        <v>21</v>
      </c>
      <c r="J307" s="9" t="s">
        <v>402</v>
      </c>
    </row>
    <row r="308" spans="1:10" x14ac:dyDescent="0.2">
      <c r="A308" s="8">
        <v>43510</v>
      </c>
      <c r="B308" s="12" t="s">
        <v>3</v>
      </c>
      <c r="C308" s="9">
        <v>8826</v>
      </c>
      <c r="D308" s="12" t="s">
        <v>81</v>
      </c>
      <c r="E308" s="12" t="s">
        <v>4</v>
      </c>
      <c r="F308" s="12" t="s">
        <v>6</v>
      </c>
      <c r="G308" s="12" t="s">
        <v>194</v>
      </c>
      <c r="H308" s="12"/>
      <c r="I308" s="9">
        <v>43</v>
      </c>
      <c r="J308" s="9" t="s">
        <v>658</v>
      </c>
    </row>
    <row r="309" spans="1:10" x14ac:dyDescent="0.2">
      <c r="A309" s="8">
        <v>43510</v>
      </c>
      <c r="B309" s="12" t="s">
        <v>3</v>
      </c>
      <c r="C309" s="9">
        <v>1948</v>
      </c>
      <c r="D309" s="12" t="s">
        <v>92</v>
      </c>
      <c r="E309" s="12" t="s">
        <v>31</v>
      </c>
      <c r="F309" s="12" t="s">
        <v>15</v>
      </c>
      <c r="G309" s="12" t="s">
        <v>151</v>
      </c>
      <c r="H309" s="12"/>
      <c r="I309" s="9">
        <v>21</v>
      </c>
      <c r="J309" s="9" t="s">
        <v>348</v>
      </c>
    </row>
    <row r="310" spans="1:10" x14ac:dyDescent="0.2">
      <c r="A310" s="8">
        <v>43510</v>
      </c>
      <c r="B310" s="12" t="s">
        <v>3</v>
      </c>
      <c r="C310" s="9">
        <v>2210</v>
      </c>
      <c r="D310" s="12" t="s">
        <v>92</v>
      </c>
      <c r="E310" s="12" t="s">
        <v>6</v>
      </c>
      <c r="F310" s="12" t="s">
        <v>15</v>
      </c>
      <c r="G310" s="12" t="s">
        <v>644</v>
      </c>
      <c r="H310" s="12"/>
      <c r="I310" s="9">
        <v>25</v>
      </c>
      <c r="J310" s="9" t="s">
        <v>388</v>
      </c>
    </row>
    <row r="311" spans="1:10" x14ac:dyDescent="0.2">
      <c r="A311" s="8">
        <v>43510</v>
      </c>
      <c r="B311" s="12" t="s">
        <v>3</v>
      </c>
      <c r="C311" s="9">
        <v>4190</v>
      </c>
      <c r="D311" s="12" t="s">
        <v>661</v>
      </c>
      <c r="E311" s="12" t="s">
        <v>6</v>
      </c>
      <c r="F311" s="12" t="s">
        <v>6</v>
      </c>
      <c r="G311" s="12" t="s">
        <v>151</v>
      </c>
      <c r="H311" s="12"/>
      <c r="I311" s="9"/>
      <c r="J311" s="9"/>
    </row>
    <row r="312" spans="1:10" x14ac:dyDescent="0.2">
      <c r="A312" s="8">
        <v>43510</v>
      </c>
      <c r="B312" s="12" t="s">
        <v>3</v>
      </c>
      <c r="C312" s="9">
        <v>4105</v>
      </c>
      <c r="D312" s="12" t="s">
        <v>506</v>
      </c>
      <c r="E312" s="12" t="s">
        <v>12</v>
      </c>
      <c r="F312" s="12" t="s">
        <v>8</v>
      </c>
      <c r="G312" s="12" t="s">
        <v>151</v>
      </c>
      <c r="H312" s="12"/>
      <c r="I312" s="9">
        <v>16</v>
      </c>
      <c r="J312" s="9" t="s">
        <v>666</v>
      </c>
    </row>
    <row r="313" spans="1:10" x14ac:dyDescent="0.2">
      <c r="A313" s="8">
        <v>43512</v>
      </c>
      <c r="B313" s="12" t="s">
        <v>3</v>
      </c>
      <c r="C313" s="9">
        <v>3490</v>
      </c>
      <c r="D313" s="12" t="s">
        <v>67</v>
      </c>
      <c r="E313" s="12" t="s">
        <v>4</v>
      </c>
      <c r="F313" s="12" t="s">
        <v>5</v>
      </c>
      <c r="G313" s="12" t="s">
        <v>673</v>
      </c>
      <c r="H313" s="12"/>
      <c r="I313" s="9">
        <v>19</v>
      </c>
      <c r="J313" s="9">
        <v>20</v>
      </c>
    </row>
    <row r="314" spans="1:10" x14ac:dyDescent="0.2">
      <c r="A314" s="8">
        <v>43512</v>
      </c>
      <c r="B314" s="12" t="s">
        <v>3</v>
      </c>
      <c r="C314" s="9">
        <v>5412</v>
      </c>
      <c r="D314" s="12" t="s">
        <v>193</v>
      </c>
      <c r="E314" s="12" t="s">
        <v>15</v>
      </c>
      <c r="F314" s="12" t="s">
        <v>6</v>
      </c>
      <c r="G314" s="12" t="s">
        <v>151</v>
      </c>
      <c r="H314" s="12"/>
      <c r="I314" s="9">
        <v>32</v>
      </c>
      <c r="J314" s="9" t="s">
        <v>674</v>
      </c>
    </row>
    <row r="315" spans="1:10" x14ac:dyDescent="0.2">
      <c r="A315" s="8">
        <v>43512</v>
      </c>
      <c r="B315" s="12" t="s">
        <v>3</v>
      </c>
      <c r="C315" s="9">
        <v>8360</v>
      </c>
      <c r="D315" s="12" t="s">
        <v>670</v>
      </c>
      <c r="E315" s="12" t="s">
        <v>6</v>
      </c>
      <c r="F315" s="12" t="s">
        <v>6</v>
      </c>
      <c r="G315" s="12" t="s">
        <v>319</v>
      </c>
      <c r="H315" s="12"/>
      <c r="I315" s="9">
        <v>129</v>
      </c>
      <c r="J315" s="9">
        <v>188</v>
      </c>
    </row>
    <row r="316" spans="1:10" x14ac:dyDescent="0.2">
      <c r="A316" s="8">
        <v>43512</v>
      </c>
      <c r="B316" s="12" t="s">
        <v>3</v>
      </c>
      <c r="C316" s="9">
        <v>2148</v>
      </c>
      <c r="D316" s="12" t="s">
        <v>92</v>
      </c>
      <c r="E316" s="12" t="s">
        <v>16</v>
      </c>
      <c r="F316" s="12" t="s">
        <v>15</v>
      </c>
      <c r="G316" s="12" t="s">
        <v>194</v>
      </c>
      <c r="H316" s="12"/>
      <c r="I316" s="9">
        <v>29</v>
      </c>
      <c r="J316" s="9" t="s">
        <v>683</v>
      </c>
    </row>
    <row r="317" spans="1:10" x14ac:dyDescent="0.2">
      <c r="A317" s="8">
        <v>43512</v>
      </c>
      <c r="B317" s="12" t="s">
        <v>3</v>
      </c>
      <c r="C317" s="9">
        <v>4886</v>
      </c>
      <c r="D317" s="12" t="s">
        <v>124</v>
      </c>
      <c r="E317" s="12" t="s">
        <v>16</v>
      </c>
      <c r="F317" s="12" t="s">
        <v>17</v>
      </c>
      <c r="G317" s="12" t="s">
        <v>37</v>
      </c>
      <c r="H317" s="12"/>
      <c r="I317" s="9">
        <v>11</v>
      </c>
      <c r="J317" s="9" t="s">
        <v>684</v>
      </c>
    </row>
    <row r="318" spans="1:10" x14ac:dyDescent="0.2">
      <c r="A318" s="8">
        <v>43512</v>
      </c>
      <c r="B318" s="12" t="s">
        <v>3</v>
      </c>
      <c r="C318" s="9">
        <v>8035</v>
      </c>
      <c r="D318" s="12" t="s">
        <v>42</v>
      </c>
      <c r="E318" s="12" t="s">
        <v>15</v>
      </c>
      <c r="F318" s="12" t="s">
        <v>99</v>
      </c>
      <c r="G318" s="12" t="s">
        <v>222</v>
      </c>
      <c r="H318" s="12"/>
      <c r="I318" s="9">
        <v>20</v>
      </c>
      <c r="J318" s="9" t="s">
        <v>393</v>
      </c>
    </row>
    <row r="319" spans="1:10" x14ac:dyDescent="0.2">
      <c r="A319" s="8">
        <v>43513</v>
      </c>
      <c r="B319" s="12" t="s">
        <v>3</v>
      </c>
      <c r="C319" s="9">
        <v>1727</v>
      </c>
      <c r="D319" s="12" t="s">
        <v>92</v>
      </c>
      <c r="E319" s="12" t="s">
        <v>159</v>
      </c>
      <c r="F319" s="12" t="s">
        <v>15</v>
      </c>
      <c r="G319" s="12" t="s">
        <v>319</v>
      </c>
      <c r="H319" s="12"/>
      <c r="I319" s="9">
        <v>21</v>
      </c>
      <c r="J319" s="9" t="s">
        <v>565</v>
      </c>
    </row>
    <row r="320" spans="1:10" x14ac:dyDescent="0.2">
      <c r="A320" s="8">
        <v>43513</v>
      </c>
      <c r="B320" s="12" t="s">
        <v>3</v>
      </c>
      <c r="C320" s="9">
        <v>2231</v>
      </c>
      <c r="D320" s="12" t="s">
        <v>92</v>
      </c>
      <c r="E320" s="12" t="s">
        <v>307</v>
      </c>
      <c r="F320" s="12" t="s">
        <v>256</v>
      </c>
      <c r="G320" s="12" t="s">
        <v>691</v>
      </c>
      <c r="H320" s="12"/>
      <c r="I320" s="9">
        <v>25</v>
      </c>
      <c r="J320" s="9" t="s">
        <v>692</v>
      </c>
    </row>
    <row r="321" spans="1:10" x14ac:dyDescent="0.2">
      <c r="A321" s="8">
        <v>43513</v>
      </c>
      <c r="B321" s="12" t="s">
        <v>3</v>
      </c>
      <c r="C321" s="9">
        <v>8077</v>
      </c>
      <c r="D321" s="12" t="s">
        <v>41</v>
      </c>
      <c r="E321" s="12" t="s">
        <v>159</v>
      </c>
      <c r="F321" s="12" t="s">
        <v>5</v>
      </c>
      <c r="G321" s="12" t="s">
        <v>151</v>
      </c>
      <c r="H321" s="12"/>
      <c r="I321" s="9">
        <v>19</v>
      </c>
      <c r="J321" s="9" t="s">
        <v>373</v>
      </c>
    </row>
    <row r="322" spans="1:10" x14ac:dyDescent="0.2">
      <c r="A322" s="8">
        <v>43513</v>
      </c>
      <c r="B322" s="12" t="s">
        <v>3</v>
      </c>
      <c r="C322" s="9">
        <v>4531</v>
      </c>
      <c r="D322" s="12" t="s">
        <v>40</v>
      </c>
      <c r="E322" s="12" t="s">
        <v>305</v>
      </c>
      <c r="F322" s="12" t="s">
        <v>4</v>
      </c>
      <c r="G322" s="12" t="s">
        <v>13</v>
      </c>
      <c r="H322" s="12"/>
      <c r="I322" s="9">
        <v>2</v>
      </c>
      <c r="J322" s="9" t="s">
        <v>469</v>
      </c>
    </row>
    <row r="323" spans="1:10" x14ac:dyDescent="0.2">
      <c r="A323" s="8">
        <v>43513</v>
      </c>
      <c r="B323" s="12" t="s">
        <v>3</v>
      </c>
      <c r="C323" s="9">
        <v>9942</v>
      </c>
      <c r="D323" s="12" t="s">
        <v>685</v>
      </c>
      <c r="E323" s="12" t="s">
        <v>4</v>
      </c>
      <c r="F323" s="12" t="s">
        <v>6</v>
      </c>
      <c r="G323" s="12" t="s">
        <v>37</v>
      </c>
      <c r="H323" s="12"/>
      <c r="I323" s="9">
        <v>80</v>
      </c>
      <c r="J323" s="9">
        <v>105</v>
      </c>
    </row>
    <row r="324" spans="1:10" x14ac:dyDescent="0.2">
      <c r="A324" s="8">
        <v>43513</v>
      </c>
      <c r="B324" s="12" t="s">
        <v>3</v>
      </c>
      <c r="C324" s="9">
        <v>1227</v>
      </c>
      <c r="D324" s="12" t="s">
        <v>92</v>
      </c>
      <c r="E324" s="12" t="s">
        <v>6</v>
      </c>
      <c r="F324" s="12" t="s">
        <v>18</v>
      </c>
      <c r="G324" s="12" t="s">
        <v>892</v>
      </c>
      <c r="H324" s="12"/>
      <c r="I324" s="9">
        <v>25</v>
      </c>
      <c r="J324" s="9" t="s">
        <v>424</v>
      </c>
    </row>
    <row r="325" spans="1:10" x14ac:dyDescent="0.2">
      <c r="A325" s="8">
        <v>43513</v>
      </c>
      <c r="B325" s="12" t="s">
        <v>3</v>
      </c>
      <c r="C325" s="9">
        <v>7788</v>
      </c>
      <c r="D325" s="12" t="s">
        <v>47</v>
      </c>
      <c r="E325" s="12" t="s">
        <v>4</v>
      </c>
      <c r="F325" s="12" t="s">
        <v>5</v>
      </c>
      <c r="G325" s="12" t="s">
        <v>23</v>
      </c>
      <c r="H325" s="12"/>
      <c r="I325" s="9">
        <v>38</v>
      </c>
      <c r="J325" s="9" t="s">
        <v>694</v>
      </c>
    </row>
    <row r="326" spans="1:10" x14ac:dyDescent="0.2">
      <c r="A326" s="8">
        <v>43513</v>
      </c>
      <c r="B326" s="12" t="s">
        <v>3</v>
      </c>
      <c r="C326" s="9">
        <v>1530</v>
      </c>
      <c r="D326" s="12" t="s">
        <v>92</v>
      </c>
      <c r="E326" s="12" t="s">
        <v>333</v>
      </c>
      <c r="F326" s="12" t="s">
        <v>5</v>
      </c>
      <c r="G326" s="12" t="s">
        <v>37</v>
      </c>
      <c r="H326" s="12"/>
      <c r="I326" s="9">
        <v>24</v>
      </c>
      <c r="J326" s="9" t="s">
        <v>695</v>
      </c>
    </row>
    <row r="327" spans="1:10" x14ac:dyDescent="0.2">
      <c r="A327" s="8">
        <v>43514</v>
      </c>
      <c r="B327" s="12" t="s">
        <v>3</v>
      </c>
      <c r="C327" s="9">
        <v>1220</v>
      </c>
      <c r="D327" s="12" t="s">
        <v>92</v>
      </c>
      <c r="E327" s="12" t="s">
        <v>4</v>
      </c>
      <c r="F327" s="12" t="s">
        <v>6</v>
      </c>
      <c r="G327" s="12" t="s">
        <v>876</v>
      </c>
      <c r="H327" s="12"/>
      <c r="I327" s="9">
        <v>30</v>
      </c>
      <c r="J327" s="9" t="s">
        <v>386</v>
      </c>
    </row>
    <row r="328" spans="1:10" x14ac:dyDescent="0.2">
      <c r="A328" s="8">
        <v>43514</v>
      </c>
      <c r="B328" s="12" t="s">
        <v>3</v>
      </c>
      <c r="C328" s="9">
        <v>3383</v>
      </c>
      <c r="D328" s="12" t="s">
        <v>195</v>
      </c>
      <c r="E328" s="12" t="s">
        <v>4</v>
      </c>
      <c r="F328" s="12" t="s">
        <v>6</v>
      </c>
      <c r="G328" s="12" t="s">
        <v>23</v>
      </c>
      <c r="H328" s="12"/>
      <c r="I328" s="9">
        <v>15</v>
      </c>
      <c r="J328" s="9" t="s">
        <v>377</v>
      </c>
    </row>
    <row r="329" spans="1:10" x14ac:dyDescent="0.2">
      <c r="A329" s="8">
        <v>43514</v>
      </c>
      <c r="B329" s="12" t="s">
        <v>3</v>
      </c>
      <c r="C329" s="9">
        <v>1716</v>
      </c>
      <c r="D329" s="12" t="s">
        <v>92</v>
      </c>
      <c r="E329" s="12" t="s">
        <v>6</v>
      </c>
      <c r="F329" s="12" t="s">
        <v>333</v>
      </c>
      <c r="G329" s="12" t="s">
        <v>37</v>
      </c>
      <c r="H329" s="12"/>
      <c r="I329" s="9">
        <v>29</v>
      </c>
      <c r="J329" s="9">
        <v>27</v>
      </c>
    </row>
    <row r="330" spans="1:10" x14ac:dyDescent="0.2">
      <c r="A330" s="8">
        <v>43514</v>
      </c>
      <c r="B330" s="12" t="s">
        <v>3</v>
      </c>
      <c r="C330" s="9">
        <v>8447</v>
      </c>
      <c r="D330" s="12" t="s">
        <v>149</v>
      </c>
      <c r="E330" s="12" t="s">
        <v>4</v>
      </c>
      <c r="F330" s="12" t="s">
        <v>6</v>
      </c>
      <c r="G330" s="12" t="s">
        <v>893</v>
      </c>
      <c r="H330" s="12"/>
      <c r="I330" s="9">
        <v>28</v>
      </c>
      <c r="J330" s="9" t="s">
        <v>590</v>
      </c>
    </row>
    <row r="331" spans="1:10" x14ac:dyDescent="0.2">
      <c r="A331" s="8">
        <v>43514</v>
      </c>
      <c r="B331" s="12" t="s">
        <v>3</v>
      </c>
      <c r="C331" s="9">
        <v>8448</v>
      </c>
      <c r="D331" s="12" t="s">
        <v>149</v>
      </c>
      <c r="E331" s="12" t="s">
        <v>4</v>
      </c>
      <c r="F331" s="12" t="s">
        <v>15</v>
      </c>
      <c r="G331" s="12" t="s">
        <v>151</v>
      </c>
      <c r="H331" s="12"/>
      <c r="I331" s="9">
        <v>28</v>
      </c>
      <c r="J331" s="9" t="s">
        <v>353</v>
      </c>
    </row>
    <row r="332" spans="1:10" x14ac:dyDescent="0.2">
      <c r="A332" s="8">
        <v>43514</v>
      </c>
      <c r="B332" s="12" t="s">
        <v>3</v>
      </c>
      <c r="C332" s="9">
        <v>4517</v>
      </c>
      <c r="D332" s="12" t="s">
        <v>40</v>
      </c>
      <c r="E332" s="12" t="s">
        <v>16</v>
      </c>
      <c r="F332" s="12" t="s">
        <v>6</v>
      </c>
      <c r="G332" s="12" t="s">
        <v>103</v>
      </c>
      <c r="H332" s="12"/>
      <c r="I332" s="9">
        <v>4</v>
      </c>
      <c r="J332" s="9" t="s">
        <v>342</v>
      </c>
    </row>
    <row r="333" spans="1:10" x14ac:dyDescent="0.2">
      <c r="A333" s="8">
        <v>43514</v>
      </c>
      <c r="B333" s="12" t="s">
        <v>3</v>
      </c>
      <c r="C333" s="9">
        <v>5675</v>
      </c>
      <c r="D333" s="12" t="s">
        <v>176</v>
      </c>
      <c r="E333" s="12" t="s">
        <v>6</v>
      </c>
      <c r="F333" s="12" t="s">
        <v>4</v>
      </c>
      <c r="G333" s="12" t="s">
        <v>151</v>
      </c>
      <c r="H333" s="12"/>
      <c r="I333" s="9">
        <v>29</v>
      </c>
      <c r="J333" s="9" t="s">
        <v>587</v>
      </c>
    </row>
    <row r="334" spans="1:10" x14ac:dyDescent="0.2">
      <c r="A334" s="8">
        <v>43514</v>
      </c>
      <c r="B334" s="12" t="s">
        <v>3</v>
      </c>
      <c r="C334" s="9">
        <v>1872</v>
      </c>
      <c r="D334" s="12" t="s">
        <v>92</v>
      </c>
      <c r="E334" s="12" t="s">
        <v>189</v>
      </c>
      <c r="F334" s="12" t="s">
        <v>15</v>
      </c>
      <c r="G334" s="12" t="s">
        <v>194</v>
      </c>
      <c r="H334" s="12"/>
      <c r="I334" s="9">
        <v>24</v>
      </c>
      <c r="J334" s="9" t="s">
        <v>426</v>
      </c>
    </row>
    <row r="335" spans="1:10" x14ac:dyDescent="0.2">
      <c r="A335" s="8">
        <v>43514</v>
      </c>
      <c r="B335" s="12" t="s">
        <v>3</v>
      </c>
      <c r="C335" s="9">
        <v>3863</v>
      </c>
      <c r="D335" s="12" t="s">
        <v>116</v>
      </c>
      <c r="E335" s="12" t="s">
        <v>4</v>
      </c>
      <c r="F335" s="12" t="s">
        <v>6</v>
      </c>
      <c r="G335" s="12" t="s">
        <v>151</v>
      </c>
      <c r="H335" s="12"/>
      <c r="I335" s="9">
        <v>17</v>
      </c>
      <c r="J335" s="9" t="s">
        <v>404</v>
      </c>
    </row>
    <row r="336" spans="1:10" x14ac:dyDescent="0.2">
      <c r="A336" s="8">
        <v>43514</v>
      </c>
      <c r="B336" s="12" t="s">
        <v>3</v>
      </c>
      <c r="C336" s="9">
        <v>2624</v>
      </c>
      <c r="D336" s="12" t="s">
        <v>92</v>
      </c>
      <c r="E336" s="12" t="s">
        <v>4</v>
      </c>
      <c r="F336" s="12" t="s">
        <v>6</v>
      </c>
      <c r="G336" s="12" t="s">
        <v>37</v>
      </c>
      <c r="H336" s="12"/>
      <c r="I336" s="9">
        <v>27</v>
      </c>
      <c r="J336" s="9" t="s">
        <v>704</v>
      </c>
    </row>
    <row r="337" spans="1:10" x14ac:dyDescent="0.2">
      <c r="A337" s="8">
        <v>43514</v>
      </c>
      <c r="B337" s="12" t="s">
        <v>3</v>
      </c>
      <c r="C337" s="9">
        <v>5374</v>
      </c>
      <c r="D337" s="12" t="s">
        <v>135</v>
      </c>
      <c r="E337" s="12" t="s">
        <v>5</v>
      </c>
      <c r="F337" s="12" t="s">
        <v>18</v>
      </c>
      <c r="G337" s="12" t="s">
        <v>151</v>
      </c>
      <c r="H337" s="12"/>
      <c r="I337" s="9">
        <v>30</v>
      </c>
      <c r="J337" s="9" t="s">
        <v>705</v>
      </c>
    </row>
    <row r="338" spans="1:10" x14ac:dyDescent="0.2">
      <c r="A338" s="8">
        <v>43515</v>
      </c>
      <c r="B338" s="12" t="s">
        <v>3</v>
      </c>
      <c r="C338" s="9">
        <v>4978</v>
      </c>
      <c r="D338" s="12" t="s">
        <v>265</v>
      </c>
      <c r="E338" s="12" t="s">
        <v>4</v>
      </c>
      <c r="F338" s="12" t="s">
        <v>99</v>
      </c>
      <c r="G338" s="12" t="s">
        <v>895</v>
      </c>
      <c r="H338" s="12"/>
      <c r="I338" s="9">
        <v>17</v>
      </c>
      <c r="J338" s="9">
        <v>12</v>
      </c>
    </row>
    <row r="339" spans="1:10" x14ac:dyDescent="0.2">
      <c r="A339" s="8">
        <v>43515</v>
      </c>
      <c r="B339" s="12" t="s">
        <v>3</v>
      </c>
      <c r="C339" s="9">
        <v>8323</v>
      </c>
      <c r="D339" s="12" t="s">
        <v>89</v>
      </c>
      <c r="E339" s="12" t="s">
        <v>4</v>
      </c>
      <c r="F339" s="12" t="s">
        <v>99</v>
      </c>
      <c r="G339" s="12" t="s">
        <v>151</v>
      </c>
      <c r="H339" s="12"/>
      <c r="I339" s="9">
        <v>25</v>
      </c>
      <c r="J339" s="9" t="s">
        <v>714</v>
      </c>
    </row>
    <row r="340" spans="1:10" x14ac:dyDescent="0.2">
      <c r="A340" s="8">
        <v>43515</v>
      </c>
      <c r="B340" s="12" t="s">
        <v>3</v>
      </c>
      <c r="C340" s="9">
        <v>5730</v>
      </c>
      <c r="D340" s="12" t="s">
        <v>709</v>
      </c>
      <c r="E340" s="12" t="s">
        <v>6</v>
      </c>
      <c r="F340" s="12" t="s">
        <v>15</v>
      </c>
      <c r="G340" s="12" t="s">
        <v>23</v>
      </c>
      <c r="H340" s="12"/>
      <c r="I340" s="9">
        <v>65</v>
      </c>
      <c r="J340" s="9" t="s">
        <v>715</v>
      </c>
    </row>
    <row r="341" spans="1:10" x14ac:dyDescent="0.2">
      <c r="A341" s="8">
        <v>43515</v>
      </c>
      <c r="B341" s="12" t="s">
        <v>3</v>
      </c>
      <c r="C341" s="9">
        <v>4319</v>
      </c>
      <c r="D341" s="12" t="s">
        <v>506</v>
      </c>
      <c r="E341" s="12" t="s">
        <v>333</v>
      </c>
      <c r="F341" s="12" t="s">
        <v>6</v>
      </c>
      <c r="G341" s="12" t="s">
        <v>896</v>
      </c>
      <c r="H341" s="12"/>
      <c r="I341" s="9">
        <v>13</v>
      </c>
      <c r="J341" s="9" t="s">
        <v>546</v>
      </c>
    </row>
    <row r="342" spans="1:10" x14ac:dyDescent="0.2">
      <c r="A342" s="8">
        <v>43515</v>
      </c>
      <c r="B342" s="12" t="s">
        <v>3</v>
      </c>
      <c r="C342" s="9">
        <v>3680</v>
      </c>
      <c r="D342" s="12" t="s">
        <v>76</v>
      </c>
      <c r="E342" s="12" t="s">
        <v>4</v>
      </c>
      <c r="F342" s="12" t="s">
        <v>6</v>
      </c>
      <c r="G342" s="12" t="s">
        <v>23</v>
      </c>
      <c r="H342" s="12"/>
      <c r="I342" s="9">
        <v>19</v>
      </c>
      <c r="J342" s="9" t="s">
        <v>719</v>
      </c>
    </row>
    <row r="343" spans="1:10" x14ac:dyDescent="0.2">
      <c r="A343" s="8">
        <v>43515</v>
      </c>
      <c r="B343" s="12" t="s">
        <v>3</v>
      </c>
      <c r="C343" s="9">
        <v>8140</v>
      </c>
      <c r="D343" s="12" t="s">
        <v>53</v>
      </c>
      <c r="E343" s="12" t="s">
        <v>4</v>
      </c>
      <c r="F343" s="12" t="s">
        <v>5</v>
      </c>
      <c r="G343" s="12" t="s">
        <v>194</v>
      </c>
      <c r="H343" s="12"/>
      <c r="I343" s="9">
        <v>26</v>
      </c>
      <c r="J343" s="9" t="s">
        <v>720</v>
      </c>
    </row>
    <row r="344" spans="1:10" x14ac:dyDescent="0.2">
      <c r="A344" s="8">
        <v>43515</v>
      </c>
      <c r="B344" s="12" t="s">
        <v>3</v>
      </c>
      <c r="C344" s="9">
        <v>1244</v>
      </c>
      <c r="D344" s="12" t="s">
        <v>92</v>
      </c>
      <c r="E344" s="12" t="s">
        <v>4</v>
      </c>
      <c r="F344" s="12" t="s">
        <v>5</v>
      </c>
      <c r="G344" s="12" t="s">
        <v>151</v>
      </c>
      <c r="H344" s="12"/>
      <c r="I344" s="9">
        <v>26</v>
      </c>
      <c r="J344" s="9">
        <v>28</v>
      </c>
    </row>
    <row r="345" spans="1:10" x14ac:dyDescent="0.2">
      <c r="A345" s="8">
        <v>43515</v>
      </c>
      <c r="B345" s="12" t="s">
        <v>3</v>
      </c>
      <c r="C345" s="9">
        <v>6683</v>
      </c>
      <c r="D345" s="12" t="s">
        <v>232</v>
      </c>
      <c r="E345" s="12" t="s">
        <v>16</v>
      </c>
      <c r="F345" s="12" t="s">
        <v>15</v>
      </c>
      <c r="G345" s="12" t="s">
        <v>244</v>
      </c>
      <c r="H345" s="12"/>
      <c r="I345" s="9">
        <v>40</v>
      </c>
      <c r="J345" s="9" t="s">
        <v>721</v>
      </c>
    </row>
    <row r="346" spans="1:10" x14ac:dyDescent="0.2">
      <c r="A346" s="8">
        <v>43515</v>
      </c>
      <c r="B346" s="12" t="s">
        <v>3</v>
      </c>
      <c r="C346" s="9">
        <v>9640</v>
      </c>
      <c r="D346" s="12" t="s">
        <v>69</v>
      </c>
      <c r="E346" s="12" t="s">
        <v>4</v>
      </c>
      <c r="F346" s="12" t="s">
        <v>6</v>
      </c>
      <c r="G346" s="12" t="s">
        <v>331</v>
      </c>
      <c r="H346" s="12"/>
      <c r="I346" s="9">
        <v>57</v>
      </c>
      <c r="J346" s="9" t="s">
        <v>722</v>
      </c>
    </row>
    <row r="347" spans="1:10" x14ac:dyDescent="0.2">
      <c r="A347" s="8">
        <v>43515</v>
      </c>
      <c r="B347" s="12" t="s">
        <v>3</v>
      </c>
      <c r="C347" s="9">
        <v>3680</v>
      </c>
      <c r="D347" s="12" t="s">
        <v>76</v>
      </c>
      <c r="E347" s="12" t="s">
        <v>4</v>
      </c>
      <c r="F347" s="12" t="s">
        <v>6</v>
      </c>
      <c r="G347" s="12" t="s">
        <v>331</v>
      </c>
      <c r="H347" s="12"/>
      <c r="I347" s="9">
        <v>19</v>
      </c>
      <c r="J347" s="9" t="s">
        <v>719</v>
      </c>
    </row>
    <row r="348" spans="1:10" x14ac:dyDescent="0.2">
      <c r="A348" s="8">
        <v>43515</v>
      </c>
      <c r="B348" s="12" t="s">
        <v>3</v>
      </c>
      <c r="C348" s="9">
        <v>4408</v>
      </c>
      <c r="D348" s="12" t="s">
        <v>61</v>
      </c>
      <c r="E348" s="12" t="s">
        <v>8</v>
      </c>
      <c r="F348" s="12" t="s">
        <v>6</v>
      </c>
      <c r="G348" s="12" t="s">
        <v>227</v>
      </c>
      <c r="H348" s="12"/>
      <c r="I348" s="9">
        <v>9</v>
      </c>
      <c r="J348" s="9" t="s">
        <v>419</v>
      </c>
    </row>
    <row r="349" spans="1:10" x14ac:dyDescent="0.2">
      <c r="A349" s="8">
        <v>43515</v>
      </c>
      <c r="B349" s="12" t="s">
        <v>3</v>
      </c>
      <c r="C349" s="9">
        <v>4059</v>
      </c>
      <c r="D349" s="12" t="s">
        <v>506</v>
      </c>
      <c r="E349" s="12" t="s">
        <v>4</v>
      </c>
      <c r="F349" s="12" t="s">
        <v>6</v>
      </c>
      <c r="G349" s="12" t="s">
        <v>194</v>
      </c>
      <c r="H349" s="12"/>
      <c r="I349" s="9">
        <v>14</v>
      </c>
      <c r="J349" s="9" t="s">
        <v>512</v>
      </c>
    </row>
    <row r="350" spans="1:10" x14ac:dyDescent="0.2">
      <c r="A350" s="8">
        <v>43515</v>
      </c>
      <c r="B350" s="12" t="s">
        <v>3</v>
      </c>
      <c r="C350" s="9">
        <v>8086</v>
      </c>
      <c r="D350" s="12" t="s">
        <v>41</v>
      </c>
      <c r="E350" s="12" t="s">
        <v>6</v>
      </c>
      <c r="F350" s="12" t="s">
        <v>8</v>
      </c>
      <c r="G350" s="12" t="s">
        <v>357</v>
      </c>
      <c r="H350" s="12"/>
      <c r="I350" s="9">
        <v>26</v>
      </c>
      <c r="J350" s="9" t="s">
        <v>363</v>
      </c>
    </row>
    <row r="351" spans="1:10" x14ac:dyDescent="0.2">
      <c r="A351" s="8">
        <v>43515</v>
      </c>
      <c r="B351" s="12" t="s">
        <v>3</v>
      </c>
      <c r="C351" s="9">
        <v>8293</v>
      </c>
      <c r="D351" s="9" t="s">
        <v>289</v>
      </c>
      <c r="E351" s="12" t="s">
        <v>6</v>
      </c>
      <c r="F351" s="12" t="s">
        <v>12</v>
      </c>
      <c r="G351" s="12" t="s">
        <v>319</v>
      </c>
      <c r="H351" s="12"/>
      <c r="I351" s="9">
        <v>34</v>
      </c>
      <c r="J351" s="9" t="s">
        <v>587</v>
      </c>
    </row>
    <row r="352" spans="1:10" x14ac:dyDescent="0.2">
      <c r="A352" s="8">
        <v>43515</v>
      </c>
      <c r="B352" s="12" t="s">
        <v>3</v>
      </c>
      <c r="C352" s="9">
        <v>3330</v>
      </c>
      <c r="D352" s="9" t="s">
        <v>79</v>
      </c>
      <c r="E352" s="12" t="s">
        <v>6</v>
      </c>
      <c r="F352" s="12" t="s">
        <v>18</v>
      </c>
      <c r="G352" s="12" t="s">
        <v>898</v>
      </c>
      <c r="H352" s="12"/>
      <c r="I352" s="9">
        <v>24</v>
      </c>
      <c r="J352" s="9" t="s">
        <v>360</v>
      </c>
    </row>
    <row r="353" spans="1:10" x14ac:dyDescent="0.2">
      <c r="A353" s="8">
        <v>43515</v>
      </c>
      <c r="B353" s="12" t="s">
        <v>3</v>
      </c>
      <c r="C353" s="9">
        <v>4677</v>
      </c>
      <c r="D353" s="9" t="s">
        <v>40</v>
      </c>
      <c r="E353" s="12" t="s">
        <v>10</v>
      </c>
      <c r="F353" s="12" t="s">
        <v>5</v>
      </c>
      <c r="G353" s="12" t="s">
        <v>151</v>
      </c>
      <c r="H353" s="12"/>
      <c r="I353" s="9">
        <v>4</v>
      </c>
      <c r="J353" s="9" t="s">
        <v>724</v>
      </c>
    </row>
    <row r="354" spans="1:10" x14ac:dyDescent="0.2">
      <c r="A354" s="8">
        <v>43515</v>
      </c>
      <c r="B354" s="12" t="s">
        <v>3</v>
      </c>
      <c r="C354" s="9">
        <v>4924</v>
      </c>
      <c r="D354" s="9" t="s">
        <v>265</v>
      </c>
      <c r="E354" s="12" t="s">
        <v>4</v>
      </c>
      <c r="F354" s="12" t="s">
        <v>140</v>
      </c>
      <c r="G354" s="12" t="s">
        <v>326</v>
      </c>
      <c r="H354" s="12"/>
      <c r="I354" s="9">
        <v>12</v>
      </c>
      <c r="J354" s="9" t="s">
        <v>725</v>
      </c>
    </row>
    <row r="355" spans="1:10" x14ac:dyDescent="0.2">
      <c r="A355" s="8">
        <v>43516</v>
      </c>
      <c r="B355" s="12" t="s">
        <v>3</v>
      </c>
      <c r="C355" s="9">
        <v>9184</v>
      </c>
      <c r="D355" s="12" t="s">
        <v>121</v>
      </c>
      <c r="E355" s="12" t="s">
        <v>4</v>
      </c>
      <c r="F355" s="12" t="s">
        <v>5</v>
      </c>
      <c r="G355" s="12" t="s">
        <v>151</v>
      </c>
      <c r="H355" s="12"/>
      <c r="I355" s="9">
        <v>44</v>
      </c>
      <c r="J355" s="9" t="s">
        <v>736</v>
      </c>
    </row>
    <row r="356" spans="1:10" x14ac:dyDescent="0.2">
      <c r="A356" s="8">
        <v>43516</v>
      </c>
      <c r="B356" s="12" t="s">
        <v>3</v>
      </c>
      <c r="C356" s="9">
        <v>9165</v>
      </c>
      <c r="D356" s="12" t="s">
        <v>729</v>
      </c>
      <c r="E356" s="12" t="s">
        <v>15</v>
      </c>
      <c r="F356" s="12" t="s">
        <v>4</v>
      </c>
      <c r="G356" s="12" t="s">
        <v>194</v>
      </c>
      <c r="H356" s="12"/>
      <c r="I356" s="9">
        <v>63</v>
      </c>
      <c r="J356" s="9" t="s">
        <v>362</v>
      </c>
    </row>
    <row r="357" spans="1:10" x14ac:dyDescent="0.2">
      <c r="A357" s="8">
        <v>43516</v>
      </c>
      <c r="B357" s="12" t="s">
        <v>3</v>
      </c>
      <c r="C357" s="9">
        <v>8110</v>
      </c>
      <c r="D357" s="12" t="s">
        <v>731</v>
      </c>
      <c r="E357" s="12" t="s">
        <v>6</v>
      </c>
      <c r="F357" s="12" t="s">
        <v>6</v>
      </c>
      <c r="G357" s="12" t="s">
        <v>290</v>
      </c>
      <c r="H357" s="12"/>
      <c r="I357" s="9">
        <v>75</v>
      </c>
      <c r="J357" s="9" t="s">
        <v>738</v>
      </c>
    </row>
    <row r="358" spans="1:10" x14ac:dyDescent="0.2">
      <c r="A358" s="8">
        <v>43516</v>
      </c>
      <c r="B358" s="12" t="s">
        <v>3</v>
      </c>
      <c r="C358" s="9">
        <v>8086</v>
      </c>
      <c r="D358" s="12" t="s">
        <v>41</v>
      </c>
      <c r="E358" s="12" t="s">
        <v>188</v>
      </c>
      <c r="F358" s="12" t="s">
        <v>6</v>
      </c>
      <c r="G358" s="12" t="s">
        <v>326</v>
      </c>
      <c r="H358" s="12"/>
      <c r="I358" s="9">
        <v>26</v>
      </c>
      <c r="J358" s="9" t="s">
        <v>363</v>
      </c>
    </row>
    <row r="359" spans="1:10" x14ac:dyDescent="0.2">
      <c r="A359" s="8">
        <v>43516</v>
      </c>
      <c r="B359" s="12" t="s">
        <v>3</v>
      </c>
      <c r="C359" s="9">
        <v>2186</v>
      </c>
      <c r="D359" s="12" t="s">
        <v>92</v>
      </c>
      <c r="E359" s="12" t="s">
        <v>188</v>
      </c>
      <c r="F359" s="12" t="s">
        <v>15</v>
      </c>
      <c r="G359" s="12" t="s">
        <v>326</v>
      </c>
      <c r="H359" s="12"/>
      <c r="I359" s="9">
        <v>34</v>
      </c>
      <c r="J359" s="9" t="s">
        <v>739</v>
      </c>
    </row>
    <row r="360" spans="1:10" x14ac:dyDescent="0.2">
      <c r="A360" s="8">
        <v>43516</v>
      </c>
      <c r="B360" s="12" t="s">
        <v>3</v>
      </c>
      <c r="C360" s="9">
        <v>1134</v>
      </c>
      <c r="D360" s="12" t="s">
        <v>92</v>
      </c>
      <c r="E360" s="12" t="s">
        <v>15</v>
      </c>
      <c r="F360" s="12" t="s">
        <v>735</v>
      </c>
      <c r="G360" s="12" t="s">
        <v>23</v>
      </c>
      <c r="H360" s="12"/>
      <c r="I360" s="9">
        <v>25</v>
      </c>
      <c r="J360" s="9" t="s">
        <v>359</v>
      </c>
    </row>
    <row r="361" spans="1:10" x14ac:dyDescent="0.2">
      <c r="A361" s="8">
        <v>43516</v>
      </c>
      <c r="B361" s="12" t="s">
        <v>3</v>
      </c>
      <c r="C361" s="9">
        <v>9954</v>
      </c>
      <c r="D361" s="12" t="s">
        <v>732</v>
      </c>
      <c r="E361" s="12" t="s">
        <v>4</v>
      </c>
      <c r="F361" s="12" t="s">
        <v>16</v>
      </c>
      <c r="G361" s="12" t="s">
        <v>899</v>
      </c>
      <c r="H361" s="12"/>
      <c r="I361" s="9">
        <v>91</v>
      </c>
      <c r="J361" s="9">
        <v>114</v>
      </c>
    </row>
    <row r="362" spans="1:10" x14ac:dyDescent="0.2">
      <c r="A362" s="8">
        <v>43516</v>
      </c>
      <c r="B362" s="12" t="s">
        <v>3</v>
      </c>
      <c r="C362" s="9">
        <v>7635</v>
      </c>
      <c r="D362" s="12" t="s">
        <v>309</v>
      </c>
      <c r="E362" s="12" t="s">
        <v>4</v>
      </c>
      <c r="F362" s="12" t="s">
        <v>99</v>
      </c>
      <c r="G362" s="12" t="s">
        <v>151</v>
      </c>
      <c r="H362" s="12"/>
      <c r="I362" s="9">
        <v>51</v>
      </c>
      <c r="J362" s="9" t="s">
        <v>741</v>
      </c>
    </row>
    <row r="363" spans="1:10" x14ac:dyDescent="0.2">
      <c r="A363" s="8">
        <v>43516</v>
      </c>
      <c r="B363" s="12" t="s">
        <v>3</v>
      </c>
      <c r="C363" s="9">
        <v>4951</v>
      </c>
      <c r="D363" s="12" t="s">
        <v>596</v>
      </c>
      <c r="E363" s="12" t="s">
        <v>4</v>
      </c>
      <c r="F363" s="12" t="s">
        <v>6</v>
      </c>
      <c r="G363" s="12" t="s">
        <v>37</v>
      </c>
      <c r="H363" s="12"/>
      <c r="I363" s="9">
        <v>12</v>
      </c>
      <c r="J363" s="9" t="s">
        <v>744</v>
      </c>
    </row>
    <row r="364" spans="1:10" x14ac:dyDescent="0.2">
      <c r="A364" s="8">
        <v>43516</v>
      </c>
      <c r="B364" s="12" t="s">
        <v>3</v>
      </c>
      <c r="C364" s="9">
        <v>3422</v>
      </c>
      <c r="D364" s="12" t="s">
        <v>67</v>
      </c>
      <c r="E364" s="12" t="s">
        <v>4</v>
      </c>
      <c r="F364" s="12" t="s">
        <v>6</v>
      </c>
      <c r="G364" s="12" t="s">
        <v>258</v>
      </c>
      <c r="H364" s="12"/>
      <c r="I364" s="9">
        <v>20</v>
      </c>
      <c r="J364" s="9" t="s">
        <v>547</v>
      </c>
    </row>
    <row r="365" spans="1:10" x14ac:dyDescent="0.2">
      <c r="A365" s="8">
        <v>43516</v>
      </c>
      <c r="B365" s="12" t="s">
        <v>3</v>
      </c>
      <c r="C365" s="9">
        <v>4061</v>
      </c>
      <c r="D365" s="12" t="s">
        <v>506</v>
      </c>
      <c r="E365" s="12" t="s">
        <v>15</v>
      </c>
      <c r="F365" s="12" t="s">
        <v>6</v>
      </c>
      <c r="G365" s="12" t="s">
        <v>151</v>
      </c>
      <c r="H365" s="12"/>
      <c r="I365" s="9">
        <v>14</v>
      </c>
      <c r="J365" s="9" t="s">
        <v>745</v>
      </c>
    </row>
    <row r="366" spans="1:10" x14ac:dyDescent="0.2">
      <c r="A366" s="8">
        <v>43516</v>
      </c>
      <c r="B366" s="12" t="s">
        <v>3</v>
      </c>
      <c r="C366" s="9">
        <v>4697</v>
      </c>
      <c r="D366" s="12" t="s">
        <v>148</v>
      </c>
      <c r="E366" s="12" t="s">
        <v>4</v>
      </c>
      <c r="F366" s="12" t="s">
        <v>6</v>
      </c>
      <c r="G366" s="12" t="s">
        <v>103</v>
      </c>
      <c r="H366" s="12"/>
      <c r="I366" s="9">
        <v>10</v>
      </c>
      <c r="J366" s="9" t="s">
        <v>511</v>
      </c>
    </row>
    <row r="367" spans="1:10" x14ac:dyDescent="0.2">
      <c r="A367" s="8">
        <v>43516</v>
      </c>
      <c r="B367" s="12" t="s">
        <v>3</v>
      </c>
      <c r="C367" s="9">
        <v>4513</v>
      </c>
      <c r="D367" s="12" t="s">
        <v>40</v>
      </c>
      <c r="E367" s="12" t="s">
        <v>4</v>
      </c>
      <c r="F367" s="12" t="s">
        <v>5</v>
      </c>
      <c r="G367" s="12" t="s">
        <v>103</v>
      </c>
      <c r="H367" s="12"/>
      <c r="I367" s="9">
        <v>5</v>
      </c>
      <c r="J367" s="9" t="s">
        <v>749</v>
      </c>
    </row>
    <row r="368" spans="1:10" x14ac:dyDescent="0.2">
      <c r="A368" s="8">
        <v>43516</v>
      </c>
      <c r="B368" s="12" t="s">
        <v>3</v>
      </c>
      <c r="C368" s="9">
        <v>6994</v>
      </c>
      <c r="D368" s="12" t="s">
        <v>73</v>
      </c>
      <c r="E368" s="12" t="s">
        <v>15</v>
      </c>
      <c r="F368" s="12" t="s">
        <v>6</v>
      </c>
      <c r="G368" s="12" t="s">
        <v>151</v>
      </c>
      <c r="H368" s="12"/>
      <c r="I368" s="9">
        <v>39</v>
      </c>
      <c r="J368" s="9" t="s">
        <v>748</v>
      </c>
    </row>
    <row r="369" spans="1:10" x14ac:dyDescent="0.2">
      <c r="A369" s="8">
        <v>43516</v>
      </c>
      <c r="B369" s="12" t="s">
        <v>3</v>
      </c>
      <c r="C369" s="9">
        <v>9188</v>
      </c>
      <c r="D369" s="12" t="s">
        <v>51</v>
      </c>
      <c r="E369" s="12" t="s">
        <v>4</v>
      </c>
      <c r="F369" s="12" t="s">
        <v>6</v>
      </c>
      <c r="G369" s="12" t="s">
        <v>172</v>
      </c>
      <c r="H369" s="12"/>
      <c r="I369" s="9">
        <v>49</v>
      </c>
      <c r="J369" s="9" t="s">
        <v>371</v>
      </c>
    </row>
    <row r="370" spans="1:10" x14ac:dyDescent="0.2">
      <c r="A370" s="8">
        <v>43516</v>
      </c>
      <c r="B370" s="12" t="s">
        <v>3</v>
      </c>
      <c r="C370" s="9">
        <v>3324</v>
      </c>
      <c r="D370" s="12" t="s">
        <v>77</v>
      </c>
      <c r="E370" s="12" t="s">
        <v>28</v>
      </c>
      <c r="F370" s="12" t="s">
        <v>15</v>
      </c>
      <c r="G370" s="12" t="s">
        <v>37</v>
      </c>
      <c r="H370" s="12"/>
      <c r="I370" s="9">
        <v>24</v>
      </c>
      <c r="J370" s="9" t="s">
        <v>360</v>
      </c>
    </row>
    <row r="371" spans="1:10" x14ac:dyDescent="0.2">
      <c r="A371" s="8">
        <v>43516</v>
      </c>
      <c r="B371" s="12" t="s">
        <v>3</v>
      </c>
      <c r="C371" s="9">
        <v>2152</v>
      </c>
      <c r="D371" s="12" t="s">
        <v>92</v>
      </c>
      <c r="E371" s="12" t="s">
        <v>6</v>
      </c>
      <c r="F371" s="12" t="s">
        <v>15</v>
      </c>
      <c r="G371" s="12" t="s">
        <v>151</v>
      </c>
      <c r="H371" s="12"/>
      <c r="I371" s="9">
        <v>37</v>
      </c>
      <c r="J371" s="9" t="s">
        <v>750</v>
      </c>
    </row>
    <row r="372" spans="1:10" x14ac:dyDescent="0.2">
      <c r="A372" s="8">
        <v>43517</v>
      </c>
      <c r="B372" s="12" t="s">
        <v>3</v>
      </c>
      <c r="C372" s="9">
        <v>4994</v>
      </c>
      <c r="D372" s="12" t="s">
        <v>199</v>
      </c>
      <c r="E372" s="12" t="s">
        <v>4</v>
      </c>
      <c r="F372" s="12" t="s">
        <v>6</v>
      </c>
      <c r="G372" s="12" t="s">
        <v>151</v>
      </c>
      <c r="H372" s="12"/>
      <c r="I372" s="9">
        <v>16</v>
      </c>
      <c r="J372" s="9" t="s">
        <v>361</v>
      </c>
    </row>
    <row r="373" spans="1:10" x14ac:dyDescent="0.2">
      <c r="A373" s="8">
        <v>43517</v>
      </c>
      <c r="B373" s="12" t="s">
        <v>3</v>
      </c>
      <c r="C373" s="9">
        <v>2729</v>
      </c>
      <c r="D373" s="12" t="s">
        <v>92</v>
      </c>
      <c r="E373" s="12" t="s">
        <v>6</v>
      </c>
      <c r="F373" s="12" t="s">
        <v>15</v>
      </c>
      <c r="G373" s="12" t="s">
        <v>151</v>
      </c>
      <c r="H373" s="12"/>
      <c r="I373" s="9">
        <v>24</v>
      </c>
      <c r="J373" s="9">
        <v>27</v>
      </c>
    </row>
    <row r="374" spans="1:10" x14ac:dyDescent="0.2">
      <c r="A374" s="8">
        <v>43517</v>
      </c>
      <c r="B374" s="12" t="s">
        <v>3</v>
      </c>
      <c r="C374" s="9">
        <v>2451</v>
      </c>
      <c r="D374" s="12" t="s">
        <v>92</v>
      </c>
      <c r="E374" s="12" t="s">
        <v>6</v>
      </c>
      <c r="F374" s="12" t="s">
        <v>15</v>
      </c>
      <c r="G374" s="12" t="s">
        <v>292</v>
      </c>
      <c r="H374" s="12"/>
      <c r="I374" s="9">
        <v>24</v>
      </c>
      <c r="J374" s="9" t="s">
        <v>755</v>
      </c>
    </row>
    <row r="375" spans="1:10" x14ac:dyDescent="0.2">
      <c r="A375" s="8">
        <v>43517</v>
      </c>
      <c r="B375" s="12" t="s">
        <v>3</v>
      </c>
      <c r="C375" s="9">
        <v>5414</v>
      </c>
      <c r="D375" s="12" t="s">
        <v>193</v>
      </c>
      <c r="E375" s="12" t="s">
        <v>4</v>
      </c>
      <c r="F375" s="12" t="s">
        <v>5</v>
      </c>
      <c r="G375" s="12" t="s">
        <v>151</v>
      </c>
      <c r="H375" s="12"/>
      <c r="I375" s="9">
        <v>34</v>
      </c>
      <c r="J375" s="9" t="s">
        <v>674</v>
      </c>
    </row>
    <row r="376" spans="1:10" x14ac:dyDescent="0.2">
      <c r="A376" s="8">
        <v>43517</v>
      </c>
      <c r="B376" s="12" t="s">
        <v>3</v>
      </c>
      <c r="C376" s="9">
        <v>1316</v>
      </c>
      <c r="D376" s="12" t="s">
        <v>92</v>
      </c>
      <c r="E376" s="12" t="s">
        <v>21</v>
      </c>
      <c r="F376" s="12" t="s">
        <v>15</v>
      </c>
      <c r="G376" s="12" t="s">
        <v>151</v>
      </c>
      <c r="H376" s="12"/>
      <c r="I376" s="9">
        <v>28</v>
      </c>
      <c r="J376" s="9" t="s">
        <v>756</v>
      </c>
    </row>
    <row r="377" spans="1:10" x14ac:dyDescent="0.2">
      <c r="A377" s="8">
        <v>43517</v>
      </c>
      <c r="B377" s="12" t="s">
        <v>3</v>
      </c>
      <c r="C377" s="9">
        <v>6161</v>
      </c>
      <c r="D377" s="12" t="s">
        <v>158</v>
      </c>
      <c r="E377" s="12" t="s">
        <v>4</v>
      </c>
      <c r="F377" s="12" t="s">
        <v>6</v>
      </c>
      <c r="G377" s="12" t="s">
        <v>23</v>
      </c>
      <c r="H377" s="12"/>
      <c r="I377" s="9">
        <v>36</v>
      </c>
      <c r="J377" s="9" t="s">
        <v>658</v>
      </c>
    </row>
    <row r="378" spans="1:10" x14ac:dyDescent="0.2">
      <c r="A378" s="8">
        <v>43517</v>
      </c>
      <c r="B378" s="12" t="s">
        <v>3</v>
      </c>
      <c r="C378" s="9">
        <v>5730</v>
      </c>
      <c r="D378" s="12" t="s">
        <v>134</v>
      </c>
      <c r="E378" s="12" t="s">
        <v>4</v>
      </c>
      <c r="F378" s="12" t="s">
        <v>6</v>
      </c>
      <c r="G378" s="12" t="s">
        <v>25</v>
      </c>
      <c r="H378" s="12"/>
      <c r="I378" s="9">
        <v>24</v>
      </c>
      <c r="J378" s="9" t="s">
        <v>495</v>
      </c>
    </row>
    <row r="379" spans="1:10" x14ac:dyDescent="0.2">
      <c r="A379" s="8">
        <v>43517</v>
      </c>
      <c r="B379" s="12" t="s">
        <v>3</v>
      </c>
      <c r="C379" s="9">
        <v>7318</v>
      </c>
      <c r="D379" s="12" t="s">
        <v>65</v>
      </c>
      <c r="E379" s="12" t="s">
        <v>6</v>
      </c>
      <c r="F379" s="12" t="s">
        <v>15</v>
      </c>
      <c r="G379" s="12" t="s">
        <v>897</v>
      </c>
      <c r="H379" s="12"/>
      <c r="I379" s="9">
        <v>32</v>
      </c>
      <c r="J379" s="9" t="s">
        <v>759</v>
      </c>
    </row>
    <row r="380" spans="1:10" x14ac:dyDescent="0.2">
      <c r="A380" s="8">
        <v>43517</v>
      </c>
      <c r="B380" s="12" t="s">
        <v>3</v>
      </c>
      <c r="C380" s="9">
        <v>4620</v>
      </c>
      <c r="D380" s="12" t="s">
        <v>40</v>
      </c>
      <c r="E380" s="12" t="s">
        <v>4</v>
      </c>
      <c r="F380" s="12" t="s">
        <v>6</v>
      </c>
      <c r="G380" s="12" t="s">
        <v>258</v>
      </c>
      <c r="H380" s="12"/>
      <c r="I380" s="9">
        <v>2</v>
      </c>
      <c r="J380" s="9" t="s">
        <v>760</v>
      </c>
    </row>
    <row r="381" spans="1:10" x14ac:dyDescent="0.2">
      <c r="A381" s="8">
        <v>43517</v>
      </c>
      <c r="B381" s="12" t="s">
        <v>3</v>
      </c>
      <c r="C381" s="9">
        <v>3347</v>
      </c>
      <c r="D381" s="12" t="s">
        <v>54</v>
      </c>
      <c r="E381" s="12" t="s">
        <v>4</v>
      </c>
      <c r="F381" s="12" t="s">
        <v>5</v>
      </c>
      <c r="G381" s="12" t="s">
        <v>319</v>
      </c>
      <c r="H381" s="12"/>
      <c r="I381" s="9">
        <v>21</v>
      </c>
      <c r="J381" s="9" t="s">
        <v>765</v>
      </c>
    </row>
    <row r="382" spans="1:10" x14ac:dyDescent="0.2">
      <c r="A382" s="8">
        <v>43517</v>
      </c>
      <c r="B382" s="12" t="s">
        <v>3</v>
      </c>
      <c r="C382" s="9">
        <v>8025</v>
      </c>
      <c r="D382" s="12" t="s">
        <v>42</v>
      </c>
      <c r="E382" s="12" t="s">
        <v>6</v>
      </c>
      <c r="F382" s="12" t="s">
        <v>6</v>
      </c>
      <c r="G382" s="12" t="s">
        <v>37</v>
      </c>
      <c r="H382" s="12"/>
      <c r="I382" s="9">
        <v>23</v>
      </c>
      <c r="J382" s="9" t="s">
        <v>390</v>
      </c>
    </row>
    <row r="383" spans="1:10" x14ac:dyDescent="0.2">
      <c r="A383" s="8">
        <v>43517</v>
      </c>
      <c r="B383" s="12" t="s">
        <v>3</v>
      </c>
      <c r="C383" s="9">
        <v>4973</v>
      </c>
      <c r="D383" s="12" t="s">
        <v>133</v>
      </c>
      <c r="E383" s="12" t="s">
        <v>6</v>
      </c>
      <c r="F383" s="12" t="s">
        <v>15</v>
      </c>
      <c r="G383" s="12" t="s">
        <v>247</v>
      </c>
      <c r="H383" s="12"/>
      <c r="I383" s="9">
        <v>18</v>
      </c>
      <c r="J383" s="9" t="s">
        <v>387</v>
      </c>
    </row>
    <row r="384" spans="1:10" x14ac:dyDescent="0.2">
      <c r="A384" s="8">
        <v>43518</v>
      </c>
      <c r="B384" s="12" t="s">
        <v>3</v>
      </c>
      <c r="C384" s="9">
        <v>6212</v>
      </c>
      <c r="D384" s="12" t="s">
        <v>110</v>
      </c>
      <c r="E384" s="12" t="s">
        <v>4</v>
      </c>
      <c r="F384" s="12" t="s">
        <v>6</v>
      </c>
      <c r="G384" s="12" t="s">
        <v>644</v>
      </c>
      <c r="H384" s="12"/>
      <c r="I384" s="9">
        <v>43</v>
      </c>
      <c r="J384" s="9" t="s">
        <v>349</v>
      </c>
    </row>
    <row r="385" spans="1:10" x14ac:dyDescent="0.2">
      <c r="A385" s="8">
        <v>43518</v>
      </c>
      <c r="B385" s="12" t="s">
        <v>3</v>
      </c>
      <c r="C385" s="9">
        <v>2335</v>
      </c>
      <c r="D385" s="12" t="s">
        <v>92</v>
      </c>
      <c r="E385" s="12" t="s">
        <v>6</v>
      </c>
      <c r="F385" s="12" t="s">
        <v>4</v>
      </c>
      <c r="G385" s="12" t="s">
        <v>763</v>
      </c>
      <c r="H385" s="12"/>
      <c r="I385" s="9">
        <v>27</v>
      </c>
      <c r="J385" s="9">
        <v>27</v>
      </c>
    </row>
    <row r="386" spans="1:10" x14ac:dyDescent="0.2">
      <c r="A386" s="8">
        <v>43518</v>
      </c>
      <c r="B386" s="12" t="s">
        <v>3</v>
      </c>
      <c r="C386" s="9">
        <v>1146</v>
      </c>
      <c r="D386" s="12" t="s">
        <v>92</v>
      </c>
      <c r="E386" s="12" t="s">
        <v>187</v>
      </c>
      <c r="F386" s="12" t="s">
        <v>15</v>
      </c>
      <c r="G386" s="12" t="s">
        <v>258</v>
      </c>
      <c r="H386" s="12"/>
      <c r="I386" s="9">
        <v>21</v>
      </c>
      <c r="J386" s="9">
        <v>23</v>
      </c>
    </row>
    <row r="387" spans="1:10" x14ac:dyDescent="0.2">
      <c r="A387" s="8">
        <v>43518</v>
      </c>
      <c r="B387" s="12" t="s">
        <v>3</v>
      </c>
      <c r="C387" s="9">
        <v>8084</v>
      </c>
      <c r="D387" s="12" t="s">
        <v>41</v>
      </c>
      <c r="E387" s="12" t="s">
        <v>6</v>
      </c>
      <c r="F387" s="12" t="s">
        <v>15</v>
      </c>
      <c r="G387" s="12" t="s">
        <v>194</v>
      </c>
      <c r="H387" s="12"/>
      <c r="I387" s="9">
        <v>26</v>
      </c>
      <c r="J387" s="9" t="s">
        <v>363</v>
      </c>
    </row>
    <row r="388" spans="1:10" x14ac:dyDescent="0.2">
      <c r="A388" s="8">
        <v>43518</v>
      </c>
      <c r="B388" s="12" t="s">
        <v>3</v>
      </c>
      <c r="C388" s="9">
        <v>6975</v>
      </c>
      <c r="D388" s="12" t="s">
        <v>85</v>
      </c>
      <c r="E388" s="12" t="s">
        <v>234</v>
      </c>
      <c r="F388" s="12" t="s">
        <v>15</v>
      </c>
      <c r="G388" s="12" t="s">
        <v>151</v>
      </c>
      <c r="H388" s="12"/>
      <c r="I388" s="9">
        <v>33</v>
      </c>
      <c r="J388" s="9">
        <v>40</v>
      </c>
    </row>
    <row r="389" spans="1:10" x14ac:dyDescent="0.2">
      <c r="A389" s="8">
        <v>43518</v>
      </c>
      <c r="B389" s="12" t="s">
        <v>3</v>
      </c>
      <c r="C389" s="9">
        <v>9650</v>
      </c>
      <c r="D389" s="12" t="s">
        <v>770</v>
      </c>
      <c r="E389" s="12" t="s">
        <v>214</v>
      </c>
      <c r="F389" s="12" t="s">
        <v>6</v>
      </c>
      <c r="G389" s="12" t="s">
        <v>899</v>
      </c>
      <c r="H389" s="12"/>
      <c r="I389" s="9">
        <v>65</v>
      </c>
      <c r="J389" s="9" t="s">
        <v>364</v>
      </c>
    </row>
    <row r="390" spans="1:10" x14ac:dyDescent="0.2">
      <c r="A390" s="8">
        <v>43518</v>
      </c>
      <c r="B390" s="12" t="s">
        <v>3</v>
      </c>
      <c r="C390" s="9">
        <v>3772</v>
      </c>
      <c r="D390" s="12" t="s">
        <v>82</v>
      </c>
      <c r="E390" s="12" t="s">
        <v>4</v>
      </c>
      <c r="F390" s="12" t="s">
        <v>6</v>
      </c>
      <c r="G390" s="12" t="s">
        <v>23</v>
      </c>
      <c r="H390" s="12"/>
      <c r="I390" s="9">
        <v>21</v>
      </c>
      <c r="J390" s="9" t="s">
        <v>385</v>
      </c>
    </row>
    <row r="391" spans="1:10" x14ac:dyDescent="0.2">
      <c r="A391" s="8">
        <v>43519</v>
      </c>
      <c r="B391" s="12" t="s">
        <v>3</v>
      </c>
      <c r="C391" s="9">
        <v>4844</v>
      </c>
      <c r="D391" s="12" t="s">
        <v>113</v>
      </c>
      <c r="E391" s="12" t="s">
        <v>4</v>
      </c>
      <c r="F391" s="12" t="s">
        <v>4</v>
      </c>
      <c r="G391" s="12" t="s">
        <v>37</v>
      </c>
      <c r="H391" s="12"/>
      <c r="I391" s="9">
        <v>15</v>
      </c>
      <c r="J391" s="9" t="s">
        <v>777</v>
      </c>
    </row>
    <row r="392" spans="1:10" x14ac:dyDescent="0.2">
      <c r="A392" s="8">
        <v>43519</v>
      </c>
      <c r="B392" s="12" t="s">
        <v>3</v>
      </c>
      <c r="C392" s="9">
        <v>3232</v>
      </c>
      <c r="D392" s="12" t="s">
        <v>64</v>
      </c>
      <c r="E392" s="12" t="s">
        <v>6</v>
      </c>
      <c r="F392" s="12" t="s">
        <v>4</v>
      </c>
      <c r="G392" s="12" t="s">
        <v>775</v>
      </c>
      <c r="H392" s="12"/>
      <c r="I392" s="9">
        <v>22</v>
      </c>
      <c r="J392" s="9">
        <v>18</v>
      </c>
    </row>
    <row r="393" spans="1:10" x14ac:dyDescent="0.2">
      <c r="A393" s="8">
        <v>43519</v>
      </c>
      <c r="B393" s="12" t="s">
        <v>3</v>
      </c>
      <c r="C393" s="9">
        <v>6243</v>
      </c>
      <c r="D393" s="12" t="s">
        <v>783</v>
      </c>
      <c r="E393" s="12" t="s">
        <v>4</v>
      </c>
      <c r="F393" s="12" t="s">
        <v>4</v>
      </c>
      <c r="G393" s="12" t="s">
        <v>867</v>
      </c>
      <c r="H393" s="12"/>
      <c r="I393" s="9">
        <v>40</v>
      </c>
      <c r="J393" s="9">
        <v>50</v>
      </c>
    </row>
    <row r="394" spans="1:10" x14ac:dyDescent="0.2">
      <c r="A394" s="8">
        <v>43519</v>
      </c>
      <c r="B394" s="12" t="s">
        <v>3</v>
      </c>
      <c r="C394" s="9">
        <v>4154</v>
      </c>
      <c r="D394" s="12" t="s">
        <v>779</v>
      </c>
      <c r="E394" s="12" t="s">
        <v>4</v>
      </c>
      <c r="F394" s="12" t="s">
        <v>4</v>
      </c>
      <c r="G394" s="12" t="s">
        <v>152</v>
      </c>
      <c r="H394" s="12"/>
      <c r="I394" s="9">
        <v>16</v>
      </c>
      <c r="J394" s="9" t="s">
        <v>784</v>
      </c>
    </row>
    <row r="395" spans="1:10" x14ac:dyDescent="0.2">
      <c r="A395" s="8">
        <v>43519</v>
      </c>
      <c r="B395" s="12" t="s">
        <v>3</v>
      </c>
      <c r="C395" s="9">
        <v>5549</v>
      </c>
      <c r="D395" s="12" t="s">
        <v>283</v>
      </c>
      <c r="E395" s="12" t="s">
        <v>3</v>
      </c>
      <c r="F395" s="12" t="s">
        <v>6</v>
      </c>
      <c r="G395" s="12" t="s">
        <v>152</v>
      </c>
      <c r="H395" s="12"/>
      <c r="I395" s="9">
        <v>35</v>
      </c>
      <c r="J395" s="9">
        <v>40</v>
      </c>
    </row>
    <row r="396" spans="1:10" x14ac:dyDescent="0.2">
      <c r="A396" s="8">
        <v>43519</v>
      </c>
      <c r="B396" s="12" t="s">
        <v>3</v>
      </c>
      <c r="C396" s="9">
        <v>4210</v>
      </c>
      <c r="D396" s="12" t="s">
        <v>779</v>
      </c>
      <c r="E396" s="12" t="s">
        <v>6</v>
      </c>
      <c r="F396" s="12" t="s">
        <v>6</v>
      </c>
      <c r="G396" s="12" t="s">
        <v>23</v>
      </c>
      <c r="H396" s="12"/>
      <c r="I396" s="9">
        <v>18</v>
      </c>
      <c r="J396" s="9">
        <v>9</v>
      </c>
    </row>
    <row r="397" spans="1:10" x14ac:dyDescent="0.2">
      <c r="A397" s="8">
        <v>43519</v>
      </c>
      <c r="B397" s="12" t="s">
        <v>3</v>
      </c>
      <c r="C397" s="9">
        <v>8217</v>
      </c>
      <c r="D397" s="12" t="s">
        <v>64</v>
      </c>
      <c r="E397" s="12" t="s">
        <v>6</v>
      </c>
      <c r="F397" s="12" t="s">
        <v>6</v>
      </c>
      <c r="G397" s="12" t="s">
        <v>865</v>
      </c>
      <c r="H397" s="12"/>
      <c r="I397" s="9">
        <v>28</v>
      </c>
      <c r="J397" s="9">
        <v>21</v>
      </c>
    </row>
    <row r="398" spans="1:10" x14ac:dyDescent="0.2">
      <c r="A398" s="8">
        <v>43519</v>
      </c>
      <c r="B398" s="12" t="s">
        <v>3</v>
      </c>
      <c r="C398" s="9">
        <v>4771</v>
      </c>
      <c r="D398" s="12" t="s">
        <v>75</v>
      </c>
      <c r="E398" s="12" t="s">
        <v>4</v>
      </c>
      <c r="F398" s="12" t="s">
        <v>4</v>
      </c>
      <c r="G398" s="12" t="s">
        <v>163</v>
      </c>
      <c r="H398" s="12"/>
      <c r="I398" s="9">
        <v>13</v>
      </c>
      <c r="J398" s="9" t="s">
        <v>776</v>
      </c>
    </row>
    <row r="399" spans="1:10" x14ac:dyDescent="0.2">
      <c r="A399" s="8">
        <v>43519</v>
      </c>
      <c r="B399" s="12" t="s">
        <v>3</v>
      </c>
      <c r="C399" s="9">
        <v>3259</v>
      </c>
      <c r="D399" s="12" t="s">
        <v>131</v>
      </c>
      <c r="E399" s="12" t="s">
        <v>4</v>
      </c>
      <c r="F399" s="12" t="s">
        <v>4</v>
      </c>
      <c r="G399" s="12" t="s">
        <v>899</v>
      </c>
      <c r="H399" s="12"/>
      <c r="I399" s="9">
        <v>25</v>
      </c>
      <c r="J399" s="9">
        <v>20</v>
      </c>
    </row>
    <row r="400" spans="1:10" x14ac:dyDescent="0.2">
      <c r="A400" s="8">
        <v>43519</v>
      </c>
      <c r="B400" s="12" t="s">
        <v>3</v>
      </c>
      <c r="C400" s="9">
        <v>5898</v>
      </c>
      <c r="D400" s="12" t="s">
        <v>395</v>
      </c>
      <c r="E400" s="12" t="s">
        <v>785</v>
      </c>
      <c r="F400" s="12" t="s">
        <v>15</v>
      </c>
      <c r="G400" s="12" t="s">
        <v>865</v>
      </c>
      <c r="H400" s="12"/>
      <c r="I400" s="9">
        <v>32</v>
      </c>
      <c r="J400" s="9">
        <v>37</v>
      </c>
    </row>
    <row r="401" spans="1:10" x14ac:dyDescent="0.2">
      <c r="A401" s="8">
        <v>43519</v>
      </c>
      <c r="B401" s="12" t="s">
        <v>3</v>
      </c>
      <c r="C401" s="9">
        <v>1363</v>
      </c>
      <c r="D401" s="12" t="s">
        <v>92</v>
      </c>
      <c r="E401" s="12" t="s">
        <v>18</v>
      </c>
      <c r="F401" s="12" t="s">
        <v>6</v>
      </c>
      <c r="G401" s="12" t="s">
        <v>227</v>
      </c>
      <c r="H401" s="12"/>
      <c r="I401" s="9">
        <v>25</v>
      </c>
      <c r="J401" s="9">
        <v>25</v>
      </c>
    </row>
    <row r="402" spans="1:10" x14ac:dyDescent="0.2">
      <c r="A402" s="8">
        <v>43519</v>
      </c>
      <c r="B402" s="12" t="s">
        <v>3</v>
      </c>
      <c r="C402" s="9">
        <v>4505</v>
      </c>
      <c r="D402" s="12" t="s">
        <v>93</v>
      </c>
      <c r="E402" s="12" t="s">
        <v>6</v>
      </c>
      <c r="F402" s="12" t="s">
        <v>6</v>
      </c>
      <c r="G402" s="12" t="s">
        <v>786</v>
      </c>
      <c r="H402" s="12"/>
      <c r="I402" s="9">
        <v>8</v>
      </c>
      <c r="J402" s="9" t="s">
        <v>591</v>
      </c>
    </row>
    <row r="403" spans="1:10" x14ac:dyDescent="0.2">
      <c r="A403" s="8">
        <v>43520</v>
      </c>
      <c r="B403" s="12" t="s">
        <v>3</v>
      </c>
      <c r="C403" s="9">
        <v>8392</v>
      </c>
      <c r="D403" s="12" t="s">
        <v>80</v>
      </c>
      <c r="E403" s="12" t="s">
        <v>8</v>
      </c>
      <c r="F403" s="12" t="s">
        <v>6</v>
      </c>
      <c r="G403" s="12" t="s">
        <v>96</v>
      </c>
      <c r="H403" s="12"/>
      <c r="I403" s="9">
        <v>29</v>
      </c>
      <c r="J403" s="9">
        <v>35</v>
      </c>
    </row>
    <row r="404" spans="1:10" x14ac:dyDescent="0.2">
      <c r="A404" s="8">
        <v>43520</v>
      </c>
      <c r="B404" s="12" t="s">
        <v>3</v>
      </c>
      <c r="C404" s="9">
        <v>8083</v>
      </c>
      <c r="D404" s="12" t="s">
        <v>41</v>
      </c>
      <c r="E404" s="12" t="s">
        <v>15</v>
      </c>
      <c r="F404" s="12" t="s">
        <v>15</v>
      </c>
      <c r="G404" s="12" t="s">
        <v>23</v>
      </c>
      <c r="H404" s="12"/>
      <c r="I404" s="9">
        <v>21</v>
      </c>
      <c r="J404" s="9">
        <v>27</v>
      </c>
    </row>
    <row r="405" spans="1:10" x14ac:dyDescent="0.2">
      <c r="A405" s="8">
        <v>43520</v>
      </c>
      <c r="B405" s="12" t="s">
        <v>3</v>
      </c>
      <c r="C405" s="9">
        <v>1250</v>
      </c>
      <c r="D405" s="12" t="s">
        <v>92</v>
      </c>
      <c r="E405" s="12" t="s">
        <v>15</v>
      </c>
      <c r="F405" s="12" t="s">
        <v>15</v>
      </c>
      <c r="G405" s="12" t="s">
        <v>23</v>
      </c>
      <c r="H405" s="12"/>
      <c r="I405" s="9">
        <v>25</v>
      </c>
      <c r="J405" s="9">
        <v>27</v>
      </c>
    </row>
    <row r="406" spans="1:10" x14ac:dyDescent="0.2">
      <c r="A406" s="8">
        <v>43520</v>
      </c>
      <c r="B406" s="12" t="s">
        <v>3</v>
      </c>
      <c r="C406" s="9">
        <v>2220</v>
      </c>
      <c r="D406" s="12" t="s">
        <v>92</v>
      </c>
      <c r="E406" s="12" t="s">
        <v>15</v>
      </c>
      <c r="F406" s="12" t="s">
        <v>15</v>
      </c>
      <c r="G406" s="12" t="s">
        <v>865</v>
      </c>
      <c r="H406" s="12"/>
      <c r="I406" s="9">
        <v>20</v>
      </c>
      <c r="J406" s="9">
        <v>31</v>
      </c>
    </row>
    <row r="407" spans="1:10" x14ac:dyDescent="0.2">
      <c r="A407" s="8">
        <v>43520</v>
      </c>
      <c r="B407" s="12" t="s">
        <v>3</v>
      </c>
      <c r="C407" s="9">
        <v>1267</v>
      </c>
      <c r="D407" s="12" t="s">
        <v>92</v>
      </c>
      <c r="E407" s="12" t="s">
        <v>6</v>
      </c>
      <c r="F407" s="12" t="s">
        <v>6</v>
      </c>
      <c r="G407" s="12" t="s">
        <v>867</v>
      </c>
      <c r="H407" s="12"/>
      <c r="I407" s="9">
        <v>24</v>
      </c>
      <c r="J407" s="9">
        <v>32</v>
      </c>
    </row>
    <row r="408" spans="1:10" x14ac:dyDescent="0.2">
      <c r="A408" s="8">
        <v>43520</v>
      </c>
      <c r="B408" s="12" t="s">
        <v>3</v>
      </c>
      <c r="C408" s="9">
        <v>6691</v>
      </c>
      <c r="D408" s="12" t="s">
        <v>311</v>
      </c>
      <c r="E408" s="12" t="s">
        <v>3</v>
      </c>
      <c r="F408" s="12" t="s">
        <v>789</v>
      </c>
      <c r="G408" s="12" t="s">
        <v>902</v>
      </c>
      <c r="H408" s="12"/>
      <c r="I408" s="9">
        <v>40</v>
      </c>
      <c r="J408" s="9">
        <v>65</v>
      </c>
    </row>
    <row r="409" spans="1:10" x14ac:dyDescent="0.2">
      <c r="A409" s="8">
        <v>43520</v>
      </c>
      <c r="B409" s="12" t="s">
        <v>3</v>
      </c>
      <c r="C409" s="9">
        <v>6926</v>
      </c>
      <c r="D409" s="12" t="s">
        <v>281</v>
      </c>
      <c r="E409" s="12" t="s">
        <v>3</v>
      </c>
      <c r="F409" s="12" t="s">
        <v>4</v>
      </c>
      <c r="G409" s="12" t="s">
        <v>37</v>
      </c>
      <c r="H409" s="12"/>
      <c r="I409" s="9">
        <v>30</v>
      </c>
      <c r="J409" s="9">
        <v>48</v>
      </c>
    </row>
    <row r="410" spans="1:10" x14ac:dyDescent="0.2">
      <c r="A410" s="8">
        <v>43520</v>
      </c>
      <c r="B410" s="12" t="s">
        <v>3</v>
      </c>
      <c r="C410" s="9">
        <v>5850</v>
      </c>
      <c r="D410" s="12" t="s">
        <v>43</v>
      </c>
      <c r="E410" s="12" t="s">
        <v>30</v>
      </c>
      <c r="F410" s="12" t="s">
        <v>6</v>
      </c>
      <c r="G410" s="12" t="s">
        <v>152</v>
      </c>
      <c r="H410" s="12"/>
      <c r="I410" s="9">
        <v>21</v>
      </c>
      <c r="J410" s="9">
        <v>26</v>
      </c>
    </row>
    <row r="411" spans="1:10" x14ac:dyDescent="0.2">
      <c r="A411" s="8">
        <v>43520</v>
      </c>
      <c r="B411" s="12" t="s">
        <v>3</v>
      </c>
      <c r="C411" s="9">
        <v>5861</v>
      </c>
      <c r="D411" s="12" t="s">
        <v>78</v>
      </c>
      <c r="E411" s="12" t="s">
        <v>12</v>
      </c>
      <c r="F411" s="12" t="s">
        <v>6</v>
      </c>
      <c r="G411" s="12" t="s">
        <v>23</v>
      </c>
      <c r="H411" s="12"/>
      <c r="I411" s="9">
        <v>21</v>
      </c>
      <c r="J411" s="9">
        <v>28</v>
      </c>
    </row>
    <row r="412" spans="1:10" x14ac:dyDescent="0.2">
      <c r="A412" s="8">
        <v>43520</v>
      </c>
      <c r="B412" s="12" t="s">
        <v>3</v>
      </c>
      <c r="C412" s="9">
        <v>8011</v>
      </c>
      <c r="D412" s="12" t="s">
        <v>42</v>
      </c>
      <c r="E412" s="12" t="s">
        <v>6</v>
      </c>
      <c r="F412" s="12" t="s">
        <v>6</v>
      </c>
      <c r="G412" s="12" t="s">
        <v>37</v>
      </c>
      <c r="H412" s="12"/>
      <c r="I412" s="9">
        <v>21</v>
      </c>
      <c r="J412" s="9">
        <v>27</v>
      </c>
    </row>
    <row r="413" spans="1:10" x14ac:dyDescent="0.2">
      <c r="A413" s="8">
        <v>43522</v>
      </c>
      <c r="B413" s="12" t="s">
        <v>3</v>
      </c>
      <c r="C413" s="9">
        <v>7591</v>
      </c>
      <c r="D413" s="12" t="s">
        <v>162</v>
      </c>
      <c r="E413" s="12" t="s">
        <v>4</v>
      </c>
      <c r="F413" s="12" t="s">
        <v>5</v>
      </c>
      <c r="G413" s="12" t="s">
        <v>172</v>
      </c>
      <c r="H413" s="12"/>
      <c r="I413" s="9">
        <v>39</v>
      </c>
      <c r="J413" s="9">
        <v>50</v>
      </c>
    </row>
    <row r="414" spans="1:10" x14ac:dyDescent="0.2">
      <c r="A414" s="8">
        <v>43522</v>
      </c>
      <c r="B414" s="12" t="s">
        <v>3</v>
      </c>
      <c r="C414" s="9">
        <v>2670</v>
      </c>
      <c r="D414" s="12" t="s">
        <v>92</v>
      </c>
      <c r="E414" s="12" t="s">
        <v>8</v>
      </c>
      <c r="F414" s="12" t="s">
        <v>27</v>
      </c>
      <c r="G414" s="12" t="s">
        <v>163</v>
      </c>
      <c r="H414" s="12"/>
      <c r="I414" s="9">
        <v>24</v>
      </c>
      <c r="J414" s="9">
        <v>25</v>
      </c>
    </row>
    <row r="415" spans="1:10" x14ac:dyDescent="0.2">
      <c r="A415" s="8">
        <v>43523</v>
      </c>
      <c r="B415" s="12" t="s">
        <v>3</v>
      </c>
      <c r="C415" s="9">
        <v>4505</v>
      </c>
      <c r="D415" s="12" t="s">
        <v>93</v>
      </c>
      <c r="E415" s="12" t="s">
        <v>6</v>
      </c>
      <c r="F415" s="12" t="s">
        <v>6</v>
      </c>
      <c r="G415" s="12" t="s">
        <v>796</v>
      </c>
      <c r="H415" s="12"/>
      <c r="I415" s="9">
        <v>5</v>
      </c>
      <c r="J415" s="9" t="s">
        <v>797</v>
      </c>
    </row>
    <row r="416" spans="1:10" x14ac:dyDescent="0.2">
      <c r="A416" s="8">
        <v>43523</v>
      </c>
      <c r="B416" s="12" t="s">
        <v>3</v>
      </c>
      <c r="C416" s="9">
        <v>7238</v>
      </c>
      <c r="D416" s="12" t="s">
        <v>120</v>
      </c>
      <c r="E416" s="12" t="s">
        <v>3</v>
      </c>
      <c r="F416" s="12" t="s">
        <v>4</v>
      </c>
      <c r="G416" s="12" t="s">
        <v>902</v>
      </c>
      <c r="H416" s="12"/>
      <c r="I416" s="9">
        <v>39</v>
      </c>
      <c r="J416" s="9">
        <v>35</v>
      </c>
    </row>
    <row r="417" spans="1:10" x14ac:dyDescent="0.2">
      <c r="A417" s="8">
        <v>43524</v>
      </c>
      <c r="B417" s="12" t="s">
        <v>3</v>
      </c>
      <c r="C417" s="9">
        <v>5433</v>
      </c>
      <c r="D417" s="12" t="s">
        <v>281</v>
      </c>
      <c r="E417" s="12" t="s">
        <v>3</v>
      </c>
      <c r="F417" s="12" t="s">
        <v>798</v>
      </c>
      <c r="G417" s="12" t="s">
        <v>37</v>
      </c>
      <c r="H417" s="12"/>
      <c r="I417" s="9">
        <v>38</v>
      </c>
      <c r="J417" s="9">
        <v>52</v>
      </c>
    </row>
    <row r="418" spans="1:10" x14ac:dyDescent="0.2">
      <c r="A418" s="8">
        <v>43514</v>
      </c>
      <c r="B418" s="12" t="s">
        <v>234</v>
      </c>
      <c r="C418" s="9" t="s">
        <v>696</v>
      </c>
      <c r="D418" s="12" t="s">
        <v>697</v>
      </c>
      <c r="E418" s="12" t="s">
        <v>106</v>
      </c>
      <c r="F418" s="12" t="s">
        <v>15</v>
      </c>
      <c r="G418" s="12" t="s">
        <v>292</v>
      </c>
      <c r="H418" s="12"/>
      <c r="I418" s="9"/>
      <c r="J418" s="9"/>
    </row>
    <row r="419" spans="1:10" x14ac:dyDescent="0.2">
      <c r="A419" s="8">
        <v>43517</v>
      </c>
      <c r="B419" s="12" t="s">
        <v>234</v>
      </c>
      <c r="C419" s="9">
        <v>9561</v>
      </c>
      <c r="D419" s="12" t="s">
        <v>751</v>
      </c>
      <c r="E419" s="12" t="s">
        <v>106</v>
      </c>
      <c r="F419" s="12" t="s">
        <v>15</v>
      </c>
      <c r="G419" s="12" t="s">
        <v>292</v>
      </c>
      <c r="H419" s="12"/>
      <c r="I419" s="9"/>
      <c r="J419" s="9"/>
    </row>
    <row r="420" spans="1:10" x14ac:dyDescent="0.2">
      <c r="A420" s="8">
        <v>43521</v>
      </c>
      <c r="B420" s="12" t="s">
        <v>183</v>
      </c>
      <c r="C420" s="9">
        <v>92270</v>
      </c>
      <c r="D420" s="12" t="s">
        <v>795</v>
      </c>
      <c r="E420" s="12" t="s">
        <v>5</v>
      </c>
      <c r="F420" s="12" t="s">
        <v>15</v>
      </c>
      <c r="G420" s="12" t="s">
        <v>151</v>
      </c>
      <c r="H420" s="12"/>
      <c r="I420" s="9"/>
      <c r="J420" s="9"/>
    </row>
    <row r="421" spans="1:10" x14ac:dyDescent="0.2">
      <c r="A421" s="9"/>
      <c r="B421" s="12"/>
      <c r="C421" s="9"/>
      <c r="D421" s="12"/>
      <c r="E421" s="12"/>
      <c r="F421" s="12"/>
      <c r="G421" s="12"/>
      <c r="H421" s="12"/>
      <c r="I421" s="9"/>
      <c r="J421" s="9"/>
    </row>
    <row r="422" spans="1:10" x14ac:dyDescent="0.2">
      <c r="A422" s="9"/>
      <c r="B422" s="12"/>
      <c r="C422" s="9"/>
      <c r="D422" s="12"/>
      <c r="E422" s="12"/>
      <c r="F422" s="12"/>
      <c r="G422" s="12"/>
      <c r="H422" s="12"/>
      <c r="I422" s="9"/>
      <c r="J422" s="9"/>
    </row>
    <row r="423" spans="1:10" x14ac:dyDescent="0.2">
      <c r="A423" s="9"/>
      <c r="B423" s="12" t="s">
        <v>3</v>
      </c>
      <c r="C423" s="9">
        <f>417-212</f>
        <v>205</v>
      </c>
      <c r="D423" s="25">
        <f>C423/$C$428</f>
        <v>0.48926014319809069</v>
      </c>
      <c r="E423" s="12"/>
      <c r="F423" s="12"/>
      <c r="G423" s="12"/>
      <c r="H423" s="12"/>
      <c r="I423" s="9"/>
      <c r="J423" s="9"/>
    </row>
    <row r="424" spans="1:10" x14ac:dyDescent="0.2">
      <c r="A424" s="9"/>
      <c r="B424" s="12" t="s">
        <v>6</v>
      </c>
      <c r="C424" s="9">
        <f>210-26+2</f>
        <v>186</v>
      </c>
      <c r="D424" s="25">
        <f t="shared" ref="D424:D428" si="0">C424/$C$428</f>
        <v>0.44391408114558473</v>
      </c>
      <c r="E424" s="12"/>
      <c r="F424" s="12"/>
      <c r="G424" s="12"/>
      <c r="H424" s="12"/>
      <c r="I424" s="9"/>
      <c r="J424" s="9"/>
    </row>
    <row r="425" spans="1:10" x14ac:dyDescent="0.2">
      <c r="A425" s="9"/>
      <c r="B425" s="12" t="s">
        <v>14</v>
      </c>
      <c r="C425" s="9">
        <v>7</v>
      </c>
      <c r="D425" s="25">
        <f t="shared" si="0"/>
        <v>1.6706443914081145E-2</v>
      </c>
      <c r="E425" s="12"/>
      <c r="F425" s="12"/>
      <c r="G425" s="12"/>
      <c r="H425" s="12"/>
      <c r="I425" s="9"/>
      <c r="J425" s="9"/>
    </row>
    <row r="426" spans="1:10" x14ac:dyDescent="0.2">
      <c r="A426" s="9"/>
      <c r="B426" s="12" t="s">
        <v>5</v>
      </c>
      <c r="C426" s="9">
        <f>18-2</f>
        <v>16</v>
      </c>
      <c r="D426" s="25">
        <f t="shared" si="0"/>
        <v>3.8186157517899763E-2</v>
      </c>
      <c r="E426" s="12"/>
      <c r="F426" s="12"/>
      <c r="G426" s="12"/>
      <c r="H426" s="12"/>
      <c r="I426" s="9"/>
      <c r="J426" s="9"/>
    </row>
    <row r="427" spans="1:10" x14ac:dyDescent="0.2">
      <c r="A427" s="9"/>
      <c r="B427" s="12" t="s">
        <v>915</v>
      </c>
      <c r="C427" s="9">
        <v>5</v>
      </c>
      <c r="D427" s="25">
        <f t="shared" si="0"/>
        <v>1.1933174224343675E-2</v>
      </c>
      <c r="E427" s="12"/>
      <c r="F427" s="12"/>
      <c r="G427" s="12"/>
      <c r="H427" s="12"/>
      <c r="I427" s="9"/>
      <c r="J427" s="9"/>
    </row>
    <row r="428" spans="1:10" x14ac:dyDescent="0.2">
      <c r="A428" s="9"/>
      <c r="B428" s="12"/>
      <c r="C428" s="9">
        <f>SUM(C423:C427)</f>
        <v>419</v>
      </c>
      <c r="D428" s="25">
        <f t="shared" si="0"/>
        <v>1</v>
      </c>
      <c r="E428" s="12"/>
      <c r="F428" s="12"/>
      <c r="G428" s="12"/>
      <c r="H428" s="12"/>
      <c r="I428" s="9"/>
      <c r="J428" s="9"/>
    </row>
    <row r="429" spans="1:10" x14ac:dyDescent="0.2">
      <c r="A429" s="9"/>
      <c r="B429" s="12"/>
      <c r="C429" s="9"/>
      <c r="D429" s="12"/>
      <c r="E429" s="12"/>
      <c r="F429" s="12"/>
      <c r="G429" s="12"/>
      <c r="H429" s="12"/>
      <c r="I429" s="9"/>
      <c r="J429" s="9"/>
    </row>
    <row r="430" spans="1:10" x14ac:dyDescent="0.2">
      <c r="A430" s="9"/>
      <c r="B430" s="12"/>
      <c r="C430" s="9"/>
      <c r="D430" s="12"/>
      <c r="E430" s="12"/>
      <c r="F430" s="12"/>
      <c r="G430" s="12"/>
      <c r="H430" s="12"/>
      <c r="I430" s="9"/>
      <c r="J430" s="9"/>
    </row>
    <row r="431" spans="1:10" x14ac:dyDescent="0.2">
      <c r="A431" s="9"/>
      <c r="B431" s="12"/>
      <c r="C431" s="9"/>
      <c r="D431" s="12"/>
      <c r="E431" s="12"/>
      <c r="F431" s="12"/>
      <c r="G431" s="12"/>
      <c r="H431" s="12"/>
      <c r="I431" s="9"/>
      <c r="J431" s="9"/>
    </row>
    <row r="432" spans="1:10" x14ac:dyDescent="0.2">
      <c r="A432" s="9"/>
      <c r="B432" s="12"/>
      <c r="C432" s="9"/>
      <c r="D432" s="12"/>
      <c r="E432" s="12"/>
      <c r="F432" s="12"/>
      <c r="G432" s="12"/>
      <c r="H432" s="12"/>
      <c r="I432" s="9"/>
      <c r="J432" s="9"/>
    </row>
    <row r="433" spans="1:10" x14ac:dyDescent="0.2">
      <c r="A433" s="9"/>
      <c r="B433" s="12"/>
      <c r="C433" s="9"/>
      <c r="D433" s="12"/>
      <c r="E433" s="12"/>
      <c r="F433" s="12"/>
      <c r="G433" s="12"/>
      <c r="H433" s="12"/>
      <c r="I433" s="9"/>
      <c r="J433" s="9"/>
    </row>
    <row r="434" spans="1:10" x14ac:dyDescent="0.2">
      <c r="A434" s="9"/>
      <c r="B434" s="12"/>
      <c r="C434" s="9"/>
      <c r="D434" s="12"/>
      <c r="E434" s="12"/>
      <c r="F434" s="12"/>
      <c r="G434" s="12"/>
      <c r="H434" s="12"/>
      <c r="I434" s="9"/>
      <c r="J434" s="9"/>
    </row>
    <row r="435" spans="1:10" x14ac:dyDescent="0.2">
      <c r="A435" s="9"/>
      <c r="B435" s="12"/>
      <c r="C435" s="9"/>
      <c r="D435" s="12"/>
      <c r="E435" s="12"/>
      <c r="F435" s="12"/>
      <c r="G435" s="12"/>
      <c r="H435" s="12"/>
      <c r="I435" s="9"/>
      <c r="J435" s="9"/>
    </row>
    <row r="436" spans="1:10" x14ac:dyDescent="0.2">
      <c r="A436" s="9"/>
      <c r="B436" s="12"/>
      <c r="C436" s="9"/>
      <c r="D436" s="12"/>
      <c r="E436" s="12"/>
      <c r="F436" s="12"/>
      <c r="G436" s="12"/>
      <c r="H436" s="12"/>
      <c r="I436" s="9"/>
      <c r="J436" s="9"/>
    </row>
    <row r="437" spans="1:10" x14ac:dyDescent="0.2">
      <c r="A437" s="9"/>
      <c r="B437" s="12"/>
      <c r="C437" s="9"/>
      <c r="D437" s="12"/>
      <c r="E437" s="12"/>
      <c r="F437" s="12"/>
      <c r="G437" s="12"/>
      <c r="H437" s="12"/>
      <c r="I437" s="9"/>
      <c r="J437" s="9"/>
    </row>
    <row r="438" spans="1:10" x14ac:dyDescent="0.2">
      <c r="A438" s="9"/>
      <c r="B438" s="12"/>
      <c r="C438" s="9"/>
      <c r="D438" s="12"/>
      <c r="E438" s="12"/>
      <c r="F438" s="12"/>
      <c r="G438" s="12"/>
      <c r="H438" s="12"/>
      <c r="I438" s="9"/>
      <c r="J438" s="9"/>
    </row>
    <row r="439" spans="1:10" x14ac:dyDescent="0.2">
      <c r="A439" s="9"/>
      <c r="B439" s="12"/>
      <c r="C439" s="9"/>
      <c r="D439" s="12"/>
      <c r="E439" s="12"/>
      <c r="F439" s="12"/>
      <c r="G439" s="12"/>
      <c r="H439" s="12"/>
      <c r="I439" s="9"/>
      <c r="J439" s="9"/>
    </row>
    <row r="440" spans="1:10" x14ac:dyDescent="0.2">
      <c r="A440" s="9"/>
      <c r="B440" s="12"/>
      <c r="C440" s="9"/>
      <c r="D440" s="12"/>
      <c r="E440" s="12"/>
      <c r="F440" s="12"/>
      <c r="G440" s="12"/>
      <c r="H440" s="12"/>
      <c r="I440" s="9"/>
      <c r="J440" s="9"/>
    </row>
    <row r="441" spans="1:10" x14ac:dyDescent="0.2">
      <c r="A441" s="9"/>
      <c r="B441" s="12"/>
      <c r="C441" s="9"/>
      <c r="D441" s="12"/>
      <c r="E441" s="12"/>
      <c r="F441" s="12"/>
      <c r="G441" s="12"/>
      <c r="H441" s="12"/>
      <c r="I441" s="9"/>
      <c r="J441" s="9"/>
    </row>
    <row r="442" spans="1:10" x14ac:dyDescent="0.2">
      <c r="A442" s="9"/>
      <c r="B442" s="12"/>
      <c r="C442" s="9"/>
      <c r="D442" s="12"/>
      <c r="E442" s="12"/>
      <c r="F442" s="12"/>
      <c r="G442" s="12"/>
      <c r="H442" s="12"/>
      <c r="I442" s="9"/>
      <c r="J442" s="9"/>
    </row>
    <row r="443" spans="1:10" x14ac:dyDescent="0.2">
      <c r="A443" s="9"/>
      <c r="B443" s="12"/>
      <c r="C443" s="9"/>
      <c r="D443" s="12"/>
      <c r="E443" s="12"/>
      <c r="F443" s="12"/>
      <c r="G443" s="12"/>
      <c r="H443" s="12"/>
      <c r="I443" s="9"/>
      <c r="J443" s="9"/>
    </row>
    <row r="444" spans="1:10" x14ac:dyDescent="0.2">
      <c r="A444" s="9"/>
      <c r="B444" s="12"/>
      <c r="C444" s="9"/>
      <c r="D444" s="12"/>
      <c r="E444" s="12"/>
      <c r="F444" s="12"/>
      <c r="G444" s="12"/>
      <c r="H444" s="12"/>
      <c r="I444" s="9"/>
      <c r="J444" s="9"/>
    </row>
    <row r="445" spans="1:10" x14ac:dyDescent="0.2">
      <c r="A445" s="9"/>
      <c r="B445" s="12"/>
      <c r="C445" s="9"/>
      <c r="D445" s="12"/>
      <c r="E445" s="12"/>
      <c r="F445" s="12"/>
      <c r="G445" s="12"/>
      <c r="H445" s="12"/>
      <c r="I445" s="9"/>
      <c r="J445" s="9"/>
    </row>
    <row r="446" spans="1:10" x14ac:dyDescent="0.2">
      <c r="A446" s="9"/>
      <c r="B446" s="12"/>
      <c r="C446" s="9"/>
      <c r="D446" s="12"/>
      <c r="E446" s="12"/>
      <c r="F446" s="12"/>
      <c r="G446" s="12"/>
      <c r="H446" s="12"/>
      <c r="I446" s="9"/>
      <c r="J446" s="9"/>
    </row>
    <row r="447" spans="1:10" x14ac:dyDescent="0.2">
      <c r="A447" s="9"/>
      <c r="B447" s="12"/>
      <c r="C447" s="9"/>
      <c r="D447" s="12"/>
      <c r="E447" s="12"/>
      <c r="F447" s="12"/>
      <c r="G447" s="12"/>
      <c r="H447" s="12"/>
      <c r="I447" s="9"/>
      <c r="J447" s="9"/>
    </row>
    <row r="448" spans="1:10" x14ac:dyDescent="0.2">
      <c r="A448" s="9"/>
      <c r="B448" s="12"/>
      <c r="C448" s="9"/>
      <c r="D448" s="12"/>
      <c r="E448" s="12"/>
      <c r="F448" s="12"/>
      <c r="G448" s="12"/>
      <c r="H448" s="12"/>
      <c r="I448" s="9"/>
      <c r="J448" s="9"/>
    </row>
    <row r="449" spans="1:10" x14ac:dyDescent="0.2">
      <c r="A449" s="9"/>
      <c r="B449" s="12"/>
      <c r="C449" s="9"/>
      <c r="D449" s="12"/>
      <c r="E449" s="12"/>
      <c r="F449" s="12"/>
      <c r="G449" s="12"/>
      <c r="H449" s="12"/>
      <c r="I449" s="9"/>
      <c r="J449" s="9"/>
    </row>
    <row r="450" spans="1:10" x14ac:dyDescent="0.2">
      <c r="A450" s="9"/>
      <c r="B450" s="12"/>
      <c r="C450" s="9"/>
      <c r="D450" s="12"/>
      <c r="E450" s="12"/>
      <c r="F450" s="12"/>
      <c r="G450" s="12"/>
      <c r="H450" s="12"/>
      <c r="I450" s="9"/>
      <c r="J450" s="9"/>
    </row>
    <row r="451" spans="1:10" x14ac:dyDescent="0.2">
      <c r="A451" s="9"/>
      <c r="B451" s="12"/>
      <c r="C451" s="9"/>
      <c r="D451" s="12"/>
      <c r="E451" s="12"/>
      <c r="F451" s="12"/>
      <c r="G451" s="12"/>
      <c r="H451" s="12"/>
      <c r="I451" s="9"/>
      <c r="J451" s="9"/>
    </row>
    <row r="452" spans="1:10" x14ac:dyDescent="0.2">
      <c r="A452" s="9"/>
      <c r="B452" s="12"/>
      <c r="C452" s="9"/>
      <c r="D452" s="12"/>
      <c r="E452" s="12"/>
      <c r="F452" s="12"/>
      <c r="G452" s="12"/>
      <c r="H452" s="12"/>
      <c r="I452" s="9"/>
      <c r="J452" s="9"/>
    </row>
    <row r="453" spans="1:10" x14ac:dyDescent="0.2">
      <c r="A453" s="9"/>
      <c r="B453" s="12"/>
      <c r="C453" s="9"/>
      <c r="D453" s="12"/>
      <c r="E453" s="12"/>
      <c r="F453" s="12"/>
      <c r="G453" s="12"/>
      <c r="H453" s="12"/>
      <c r="I453" s="9"/>
      <c r="J453" s="9"/>
    </row>
    <row r="454" spans="1:10" x14ac:dyDescent="0.2">
      <c r="A454" s="9"/>
      <c r="B454" s="12"/>
      <c r="C454" s="9"/>
      <c r="D454" s="12"/>
      <c r="E454" s="12"/>
      <c r="F454" s="12"/>
      <c r="G454" s="12"/>
      <c r="H454" s="12"/>
      <c r="I454" s="9"/>
      <c r="J454" s="9"/>
    </row>
    <row r="455" spans="1:10" x14ac:dyDescent="0.2">
      <c r="A455" s="9"/>
      <c r="B455" s="12"/>
      <c r="C455" s="9"/>
      <c r="D455" s="12"/>
      <c r="E455" s="12"/>
      <c r="F455" s="12"/>
      <c r="G455" s="12"/>
      <c r="H455" s="12"/>
      <c r="I455" s="9"/>
      <c r="J455" s="9"/>
    </row>
    <row r="456" spans="1:10" x14ac:dyDescent="0.2">
      <c r="A456" s="9"/>
      <c r="B456" s="12"/>
      <c r="C456" s="9"/>
      <c r="D456" s="12"/>
      <c r="E456" s="12"/>
      <c r="F456" s="12"/>
      <c r="G456" s="12"/>
      <c r="H456" s="12"/>
      <c r="I456" s="9"/>
      <c r="J456" s="9"/>
    </row>
    <row r="457" spans="1:10" x14ac:dyDescent="0.2">
      <c r="A457" s="9"/>
      <c r="B457" s="12"/>
      <c r="C457" s="9"/>
      <c r="D457" s="12"/>
      <c r="E457" s="12"/>
      <c r="F457" s="12"/>
      <c r="G457" s="12"/>
      <c r="H457" s="12"/>
      <c r="I457" s="9"/>
      <c r="J457" s="9"/>
    </row>
    <row r="458" spans="1:10" x14ac:dyDescent="0.2">
      <c r="A458" s="9"/>
      <c r="B458" s="12"/>
      <c r="C458" s="9"/>
      <c r="D458" s="12"/>
      <c r="E458" s="12"/>
      <c r="F458" s="12"/>
      <c r="G458" s="12"/>
      <c r="H458" s="12"/>
      <c r="I458" s="9"/>
      <c r="J458" s="9"/>
    </row>
    <row r="459" spans="1:10" x14ac:dyDescent="0.2">
      <c r="A459" s="9"/>
      <c r="B459" s="12"/>
      <c r="C459" s="9"/>
      <c r="D459" s="12"/>
      <c r="E459" s="12"/>
      <c r="F459" s="12"/>
      <c r="G459" s="12"/>
      <c r="H459" s="12"/>
      <c r="I459" s="9"/>
      <c r="J459" s="9"/>
    </row>
    <row r="460" spans="1:10" x14ac:dyDescent="0.2">
      <c r="A460" s="9"/>
      <c r="B460" s="12"/>
      <c r="C460" s="9"/>
      <c r="D460" s="12"/>
      <c r="E460" s="12"/>
      <c r="F460" s="12"/>
      <c r="G460" s="12"/>
      <c r="H460" s="12"/>
      <c r="I460" s="9"/>
      <c r="J460" s="9"/>
    </row>
    <row r="461" spans="1:10" x14ac:dyDescent="0.2">
      <c r="A461" s="9"/>
      <c r="B461" s="12"/>
      <c r="C461" s="9"/>
      <c r="D461" s="12"/>
      <c r="E461" s="12"/>
      <c r="F461" s="12"/>
      <c r="G461" s="12"/>
      <c r="H461" s="12"/>
      <c r="I461" s="9"/>
      <c r="J461" s="9"/>
    </row>
    <row r="462" spans="1:10" x14ac:dyDescent="0.2">
      <c r="A462" s="9"/>
      <c r="B462" s="12"/>
      <c r="C462" s="9"/>
      <c r="D462" s="12"/>
      <c r="E462" s="12"/>
      <c r="F462" s="12"/>
      <c r="G462" s="12"/>
      <c r="H462" s="12"/>
      <c r="I462" s="9"/>
      <c r="J462" s="9"/>
    </row>
    <row r="463" spans="1:10" x14ac:dyDescent="0.2">
      <c r="A463" s="9"/>
      <c r="B463" s="12"/>
      <c r="C463" s="9"/>
      <c r="D463" s="12"/>
      <c r="E463" s="12"/>
      <c r="F463" s="12"/>
      <c r="G463" s="12"/>
      <c r="H463" s="12"/>
      <c r="I463" s="9"/>
      <c r="J463" s="9"/>
    </row>
    <row r="464" spans="1:10" x14ac:dyDescent="0.2">
      <c r="A464" s="9"/>
      <c r="B464" s="12"/>
      <c r="C464" s="9"/>
      <c r="D464" s="12"/>
      <c r="E464" s="12"/>
      <c r="F464" s="12"/>
      <c r="G464" s="12"/>
      <c r="H464" s="12"/>
      <c r="I464" s="9"/>
      <c r="J464" s="9"/>
    </row>
    <row r="465" spans="1:10" x14ac:dyDescent="0.2">
      <c r="A465" s="9"/>
      <c r="B465" s="12"/>
      <c r="C465" s="9"/>
      <c r="D465" s="12"/>
      <c r="E465" s="12"/>
      <c r="F465" s="12"/>
      <c r="G465" s="12"/>
      <c r="H465" s="12"/>
      <c r="I465" s="9"/>
      <c r="J465" s="9"/>
    </row>
    <row r="466" spans="1:10" x14ac:dyDescent="0.2">
      <c r="A466" s="9"/>
      <c r="B466" s="12"/>
      <c r="C466" s="9"/>
      <c r="D466" s="12"/>
      <c r="E466" s="12"/>
      <c r="F466" s="12"/>
      <c r="G466" s="12"/>
      <c r="H466" s="12"/>
      <c r="I466" s="9"/>
      <c r="J466" s="9"/>
    </row>
    <row r="467" spans="1:10" x14ac:dyDescent="0.2">
      <c r="A467" s="9"/>
      <c r="B467" s="12"/>
      <c r="C467" s="9"/>
      <c r="D467" s="12"/>
      <c r="E467" s="12"/>
      <c r="F467" s="12"/>
      <c r="G467" s="12"/>
      <c r="H467" s="12"/>
      <c r="I467" s="9"/>
      <c r="J467" s="9"/>
    </row>
    <row r="468" spans="1:10" x14ac:dyDescent="0.2">
      <c r="A468" s="9"/>
      <c r="B468" s="12"/>
      <c r="C468" s="9"/>
      <c r="D468" s="12"/>
      <c r="E468" s="12"/>
      <c r="F468" s="12"/>
      <c r="G468" s="12"/>
      <c r="H468" s="12"/>
      <c r="I468" s="9"/>
      <c r="J468" s="9"/>
    </row>
    <row r="469" spans="1:10" x14ac:dyDescent="0.2">
      <c r="A469" s="9"/>
      <c r="B469" s="12"/>
      <c r="C469" s="9"/>
      <c r="D469" s="12"/>
      <c r="E469" s="12"/>
      <c r="F469" s="12"/>
      <c r="G469" s="12"/>
      <c r="H469" s="12"/>
      <c r="I469" s="9"/>
      <c r="J469" s="9"/>
    </row>
    <row r="470" spans="1:10" x14ac:dyDescent="0.2">
      <c r="A470" s="9"/>
      <c r="B470" s="12"/>
      <c r="C470" s="9"/>
      <c r="D470" s="12"/>
      <c r="E470" s="12"/>
      <c r="F470" s="12"/>
      <c r="G470" s="12"/>
      <c r="H470" s="12"/>
      <c r="I470" s="9"/>
      <c r="J470" s="9"/>
    </row>
    <row r="471" spans="1:10" x14ac:dyDescent="0.2">
      <c r="A471" s="9"/>
      <c r="B471" s="12"/>
      <c r="C471" s="9"/>
      <c r="D471" s="12"/>
      <c r="E471" s="12"/>
      <c r="F471" s="12"/>
      <c r="G471" s="12"/>
      <c r="H471" s="12"/>
      <c r="I471" s="9"/>
      <c r="J471" s="9"/>
    </row>
    <row r="472" spans="1:10" x14ac:dyDescent="0.2">
      <c r="A472" s="9"/>
      <c r="B472" s="12"/>
      <c r="C472" s="9"/>
      <c r="D472" s="12"/>
      <c r="E472" s="12"/>
      <c r="F472" s="12"/>
      <c r="G472" s="12"/>
      <c r="H472" s="12"/>
      <c r="I472" s="9"/>
      <c r="J472" s="9"/>
    </row>
    <row r="473" spans="1:10" x14ac:dyDescent="0.2">
      <c r="A473" s="9"/>
      <c r="B473" s="12"/>
      <c r="C473" s="9"/>
      <c r="D473" s="12"/>
      <c r="E473" s="12"/>
      <c r="F473" s="12"/>
      <c r="G473" s="12"/>
      <c r="H473" s="12"/>
      <c r="I473" s="9"/>
      <c r="J473" s="9"/>
    </row>
    <row r="474" spans="1:10" x14ac:dyDescent="0.2">
      <c r="A474" s="9"/>
      <c r="B474" s="12"/>
      <c r="C474" s="9"/>
      <c r="D474" s="12"/>
      <c r="E474" s="12"/>
      <c r="F474" s="12"/>
      <c r="G474" s="12"/>
      <c r="H474" s="12"/>
      <c r="I474" s="9"/>
      <c r="J474" s="9"/>
    </row>
    <row r="475" spans="1:10" x14ac:dyDescent="0.2">
      <c r="A475" s="9"/>
      <c r="B475" s="12"/>
      <c r="C475" s="9"/>
      <c r="D475" s="12"/>
      <c r="E475" s="12"/>
      <c r="F475" s="12"/>
      <c r="G475" s="12"/>
      <c r="H475" s="12"/>
      <c r="I475" s="9"/>
      <c r="J475" s="9"/>
    </row>
    <row r="476" spans="1:10" x14ac:dyDescent="0.2">
      <c r="A476" s="9"/>
      <c r="B476" s="12"/>
      <c r="C476" s="9"/>
      <c r="D476" s="12"/>
      <c r="E476" s="12"/>
      <c r="F476" s="12"/>
      <c r="G476" s="12"/>
      <c r="H476" s="12"/>
      <c r="I476" s="9"/>
      <c r="J476" s="9"/>
    </row>
    <row r="477" spans="1:10" x14ac:dyDescent="0.2">
      <c r="A477" s="9"/>
      <c r="B477" s="12"/>
      <c r="C477" s="9"/>
      <c r="D477" s="12"/>
      <c r="E477" s="12"/>
      <c r="F477" s="12"/>
      <c r="G477" s="12"/>
      <c r="H477" s="12"/>
      <c r="I477" s="9"/>
      <c r="J477" s="9"/>
    </row>
    <row r="478" spans="1:10" x14ac:dyDescent="0.2">
      <c r="A478" s="9"/>
      <c r="B478" s="12"/>
      <c r="C478" s="9"/>
      <c r="D478" s="12"/>
      <c r="E478" s="12"/>
      <c r="F478" s="12"/>
      <c r="G478" s="12"/>
      <c r="H478" s="12"/>
      <c r="I478" s="9"/>
      <c r="J478" s="9"/>
    </row>
    <row r="479" spans="1:10" x14ac:dyDescent="0.2">
      <c r="A479" s="9"/>
      <c r="B479" s="12"/>
      <c r="C479" s="9"/>
      <c r="D479" s="12"/>
      <c r="E479" s="12"/>
      <c r="F479" s="12"/>
      <c r="G479" s="12"/>
      <c r="H479" s="12"/>
      <c r="I479" s="9"/>
      <c r="J479" s="9"/>
    </row>
    <row r="480" spans="1:10" x14ac:dyDescent="0.2">
      <c r="A480" s="9"/>
      <c r="B480" s="12"/>
      <c r="C480" s="9"/>
      <c r="D480" s="12"/>
      <c r="E480" s="12"/>
      <c r="F480" s="12"/>
      <c r="G480" s="12"/>
      <c r="H480" s="12"/>
      <c r="I480" s="9"/>
      <c r="J480" s="9"/>
    </row>
    <row r="481" spans="1:10" x14ac:dyDescent="0.2">
      <c r="A481" s="9"/>
      <c r="B481" s="12"/>
      <c r="C481" s="9"/>
      <c r="D481" s="12"/>
      <c r="E481" s="12"/>
      <c r="F481" s="12"/>
      <c r="G481" s="12"/>
      <c r="H481" s="12"/>
      <c r="I481" s="9"/>
      <c r="J481" s="9"/>
    </row>
    <row r="482" spans="1:10" x14ac:dyDescent="0.2">
      <c r="A482" s="9"/>
      <c r="B482" s="12"/>
      <c r="C482" s="9"/>
      <c r="D482" s="12"/>
      <c r="E482" s="12"/>
      <c r="F482" s="12"/>
      <c r="G482" s="12"/>
      <c r="H482" s="12"/>
      <c r="I482" s="9"/>
      <c r="J482" s="9"/>
    </row>
    <row r="483" spans="1:10" x14ac:dyDescent="0.2">
      <c r="A483" s="9"/>
      <c r="B483" s="12"/>
      <c r="C483" s="9"/>
      <c r="D483" s="12"/>
      <c r="E483" s="12"/>
      <c r="F483" s="12"/>
      <c r="G483" s="12"/>
      <c r="H483" s="12"/>
      <c r="I483" s="9"/>
      <c r="J483" s="9"/>
    </row>
    <row r="484" spans="1:10" x14ac:dyDescent="0.2">
      <c r="A484" s="9"/>
      <c r="B484" s="12"/>
      <c r="C484" s="9"/>
      <c r="D484" s="12"/>
      <c r="E484" s="12"/>
      <c r="F484" s="12"/>
      <c r="G484" s="12"/>
      <c r="H484" s="12"/>
      <c r="I484" s="9"/>
      <c r="J484" s="9"/>
    </row>
    <row r="485" spans="1:10" x14ac:dyDescent="0.2">
      <c r="A485" s="9"/>
      <c r="B485" s="12"/>
      <c r="C485" s="9"/>
      <c r="D485" s="12"/>
      <c r="E485" s="12"/>
      <c r="F485" s="12"/>
      <c r="G485" s="12"/>
      <c r="H485" s="12"/>
      <c r="I485" s="9"/>
      <c r="J485" s="9"/>
    </row>
    <row r="486" spans="1:10" x14ac:dyDescent="0.2">
      <c r="A486" s="9"/>
      <c r="B486" s="12"/>
      <c r="C486" s="9"/>
      <c r="D486" s="12"/>
      <c r="E486" s="12"/>
      <c r="F486" s="12"/>
      <c r="G486" s="12"/>
      <c r="H486" s="12"/>
      <c r="I486" s="9"/>
      <c r="J486" s="9"/>
    </row>
    <row r="487" spans="1:10" x14ac:dyDescent="0.2">
      <c r="A487" s="9"/>
      <c r="B487" s="12"/>
      <c r="C487" s="9"/>
      <c r="D487" s="12"/>
      <c r="E487" s="12"/>
      <c r="F487" s="12"/>
      <c r="G487" s="12"/>
      <c r="H487" s="12"/>
      <c r="I487" s="9"/>
      <c r="J487" s="9"/>
    </row>
    <row r="488" spans="1:10" x14ac:dyDescent="0.2">
      <c r="A488" s="9"/>
      <c r="B488" s="12"/>
      <c r="C488" s="9"/>
      <c r="D488" s="12"/>
      <c r="E488" s="12"/>
      <c r="F488" s="12"/>
      <c r="G488" s="12"/>
      <c r="H488" s="12"/>
      <c r="I488" s="9"/>
      <c r="J488" s="9"/>
    </row>
    <row r="489" spans="1:10" x14ac:dyDescent="0.2">
      <c r="A489" s="9"/>
      <c r="B489" s="12"/>
      <c r="C489" s="9"/>
      <c r="D489" s="12"/>
      <c r="E489" s="12"/>
      <c r="F489" s="12"/>
      <c r="G489" s="12"/>
      <c r="H489" s="12"/>
      <c r="I489" s="9"/>
      <c r="J489" s="9"/>
    </row>
    <row r="490" spans="1:10" x14ac:dyDescent="0.2">
      <c r="A490" s="9"/>
      <c r="B490" s="12"/>
      <c r="C490" s="9"/>
      <c r="D490" s="12"/>
      <c r="E490" s="12"/>
      <c r="F490" s="12"/>
      <c r="G490" s="12"/>
      <c r="H490" s="12"/>
      <c r="I490" s="9"/>
      <c r="J490" s="9"/>
    </row>
    <row r="491" spans="1:10" x14ac:dyDescent="0.2">
      <c r="A491" s="9"/>
      <c r="B491" s="12"/>
      <c r="C491" s="9"/>
      <c r="D491" s="12"/>
      <c r="E491" s="12"/>
      <c r="F491" s="12"/>
      <c r="G491" s="12"/>
      <c r="H491" s="12"/>
      <c r="I491" s="9"/>
      <c r="J491" s="9"/>
    </row>
    <row r="492" spans="1:10" x14ac:dyDescent="0.2">
      <c r="A492" s="9"/>
      <c r="B492" s="12"/>
      <c r="C492" s="9"/>
      <c r="D492" s="12"/>
      <c r="E492" s="12"/>
      <c r="F492" s="12"/>
      <c r="G492" s="12"/>
      <c r="H492" s="12"/>
      <c r="I492" s="9"/>
      <c r="J492" s="9"/>
    </row>
    <row r="493" spans="1:10" x14ac:dyDescent="0.2">
      <c r="A493" s="9"/>
      <c r="B493" s="12"/>
      <c r="C493" s="9"/>
      <c r="D493" s="12"/>
      <c r="E493" s="12"/>
      <c r="F493" s="12"/>
      <c r="G493" s="12"/>
      <c r="H493" s="12"/>
      <c r="I493" s="9"/>
      <c r="J493" s="9"/>
    </row>
    <row r="494" spans="1:10" x14ac:dyDescent="0.2">
      <c r="A494" s="9"/>
      <c r="B494" s="12"/>
      <c r="C494" s="9"/>
      <c r="D494" s="12"/>
      <c r="E494" s="12"/>
      <c r="F494" s="12"/>
      <c r="G494" s="12"/>
      <c r="H494" s="12"/>
      <c r="I494" s="9"/>
      <c r="J494" s="9"/>
    </row>
    <row r="495" spans="1:10" x14ac:dyDescent="0.2">
      <c r="A495" s="9"/>
      <c r="B495" s="12"/>
      <c r="C495" s="9"/>
      <c r="D495" s="12"/>
      <c r="E495" s="12"/>
      <c r="F495" s="12"/>
      <c r="G495" s="12"/>
      <c r="H495" s="12"/>
      <c r="I495" s="9"/>
      <c r="J495" s="9"/>
    </row>
    <row r="496" spans="1:10" x14ac:dyDescent="0.2">
      <c r="A496" s="9"/>
      <c r="B496" s="12"/>
      <c r="C496" s="9"/>
      <c r="D496" s="12"/>
      <c r="E496" s="12"/>
      <c r="F496" s="12"/>
      <c r="G496" s="12"/>
      <c r="H496" s="12"/>
      <c r="I496" s="9"/>
      <c r="J496" s="9"/>
    </row>
    <row r="497" spans="1:10" x14ac:dyDescent="0.2">
      <c r="A497" s="9"/>
      <c r="B497" s="12"/>
      <c r="C497" s="9"/>
      <c r="D497" s="12"/>
      <c r="E497" s="12"/>
      <c r="F497" s="12"/>
      <c r="G497" s="12"/>
      <c r="H497" s="12"/>
      <c r="I497" s="9"/>
      <c r="J497" s="9"/>
    </row>
    <row r="498" spans="1:10" x14ac:dyDescent="0.2">
      <c r="A498" s="9"/>
      <c r="B498" s="12"/>
      <c r="C498" s="9"/>
      <c r="D498" s="12"/>
      <c r="E498" s="12"/>
      <c r="F498" s="12"/>
      <c r="G498" s="12"/>
      <c r="H498" s="12"/>
      <c r="I498" s="9"/>
      <c r="J498" s="9"/>
    </row>
    <row r="499" spans="1:10" x14ac:dyDescent="0.2">
      <c r="A499" s="9"/>
      <c r="B499" s="12"/>
      <c r="C499" s="9"/>
      <c r="D499" s="12"/>
      <c r="E499" s="12"/>
      <c r="F499" s="12"/>
      <c r="G499" s="12"/>
      <c r="H499" s="12"/>
      <c r="I499" s="9"/>
      <c r="J499" s="9"/>
    </row>
    <row r="500" spans="1:10" x14ac:dyDescent="0.2">
      <c r="A500" s="9"/>
      <c r="B500" s="12"/>
      <c r="C500" s="9"/>
      <c r="D500" s="12"/>
      <c r="E500" s="12"/>
      <c r="F500" s="12"/>
      <c r="G500" s="12"/>
      <c r="H500" s="12"/>
      <c r="I500" s="9"/>
      <c r="J500" s="9"/>
    </row>
    <row r="501" spans="1:10" x14ac:dyDescent="0.2">
      <c r="A501" s="9"/>
      <c r="B501" s="12"/>
      <c r="C501" s="9"/>
      <c r="D501" s="12"/>
      <c r="E501" s="12"/>
      <c r="F501" s="12"/>
      <c r="G501" s="12"/>
      <c r="H501" s="12"/>
      <c r="I501" s="9"/>
      <c r="J501" s="9"/>
    </row>
    <row r="502" spans="1:10" x14ac:dyDescent="0.2">
      <c r="A502" s="9"/>
      <c r="B502" s="12"/>
      <c r="C502" s="9"/>
      <c r="D502" s="12"/>
      <c r="E502" s="12"/>
      <c r="F502" s="12"/>
      <c r="G502" s="12"/>
      <c r="H502" s="12"/>
      <c r="I502" s="9"/>
      <c r="J502" s="9"/>
    </row>
    <row r="503" spans="1:10" x14ac:dyDescent="0.2">
      <c r="A503" s="9"/>
      <c r="B503" s="12"/>
      <c r="C503" s="9"/>
      <c r="D503" s="12"/>
      <c r="E503" s="12"/>
      <c r="F503" s="12"/>
      <c r="G503" s="12"/>
      <c r="H503" s="12"/>
      <c r="I503" s="9"/>
      <c r="J503" s="9"/>
    </row>
    <row r="504" spans="1:10" x14ac:dyDescent="0.2">
      <c r="A504" s="9"/>
      <c r="B504" s="12"/>
      <c r="C504" s="9"/>
      <c r="D504" s="12"/>
      <c r="E504" s="12"/>
      <c r="F504" s="12"/>
      <c r="G504" s="12"/>
      <c r="H504" s="12"/>
      <c r="I504" s="9"/>
      <c r="J504" s="9"/>
    </row>
    <row r="505" spans="1:10" x14ac:dyDescent="0.2">
      <c r="A505" s="9"/>
      <c r="B505" s="12"/>
      <c r="C505" s="9"/>
      <c r="D505" s="12"/>
      <c r="E505" s="12"/>
      <c r="F505" s="12"/>
      <c r="G505" s="12"/>
      <c r="H505" s="12"/>
      <c r="I505" s="9"/>
      <c r="J505" s="9"/>
    </row>
    <row r="506" spans="1:10" x14ac:dyDescent="0.2">
      <c r="A506" s="9"/>
      <c r="B506" s="12"/>
      <c r="C506" s="9"/>
      <c r="D506" s="12"/>
      <c r="E506" s="12"/>
      <c r="F506" s="12"/>
      <c r="G506" s="12"/>
      <c r="H506" s="12"/>
      <c r="I506" s="9"/>
      <c r="J506" s="9"/>
    </row>
    <row r="507" spans="1:10" x14ac:dyDescent="0.2">
      <c r="A507" s="9"/>
      <c r="B507" s="12"/>
      <c r="C507" s="9"/>
      <c r="D507" s="12"/>
      <c r="E507" s="12"/>
      <c r="F507" s="12"/>
      <c r="G507" s="12"/>
      <c r="H507" s="12"/>
      <c r="I507" s="9"/>
      <c r="J507" s="9"/>
    </row>
    <row r="508" spans="1:10" x14ac:dyDescent="0.2">
      <c r="A508" s="9"/>
      <c r="B508" s="12"/>
      <c r="C508" s="9"/>
      <c r="D508" s="12"/>
      <c r="E508" s="12"/>
      <c r="F508" s="12"/>
      <c r="G508" s="12"/>
      <c r="H508" s="12"/>
      <c r="I508" s="9"/>
      <c r="J508" s="9"/>
    </row>
    <row r="509" spans="1:10" x14ac:dyDescent="0.2">
      <c r="A509" s="9"/>
      <c r="B509" s="12"/>
      <c r="C509" s="9"/>
      <c r="D509" s="12"/>
      <c r="E509" s="12"/>
      <c r="F509" s="12"/>
      <c r="G509" s="12"/>
      <c r="H509" s="12"/>
      <c r="I509" s="9"/>
      <c r="J509" s="9"/>
    </row>
    <row r="510" spans="1:10" x14ac:dyDescent="0.2">
      <c r="A510" s="9"/>
      <c r="B510" s="12"/>
      <c r="C510" s="9"/>
      <c r="D510" s="12"/>
      <c r="E510" s="12"/>
      <c r="F510" s="12"/>
      <c r="G510" s="12"/>
      <c r="H510" s="12"/>
      <c r="I510" s="9"/>
      <c r="J510" s="9"/>
    </row>
    <row r="511" spans="1:10" x14ac:dyDescent="0.2">
      <c r="A511" s="9"/>
      <c r="B511" s="12"/>
      <c r="C511" s="9"/>
      <c r="D511" s="12"/>
      <c r="E511" s="12"/>
      <c r="F511" s="12"/>
      <c r="G511" s="12"/>
      <c r="H511" s="12"/>
      <c r="I511" s="9"/>
      <c r="J511" s="9"/>
    </row>
    <row r="512" spans="1:10" x14ac:dyDescent="0.2">
      <c r="A512" s="9"/>
      <c r="B512" s="12"/>
      <c r="C512" s="9"/>
      <c r="D512" s="12"/>
      <c r="E512" s="12"/>
      <c r="F512" s="12"/>
      <c r="G512" s="12"/>
      <c r="H512" s="12"/>
      <c r="I512" s="9"/>
      <c r="J512" s="9"/>
    </row>
    <row r="513" spans="1:10" x14ac:dyDescent="0.2">
      <c r="A513" s="9"/>
      <c r="B513" s="12"/>
      <c r="C513" s="9"/>
      <c r="D513" s="12"/>
      <c r="E513" s="12"/>
      <c r="F513" s="12"/>
      <c r="G513" s="12"/>
      <c r="H513" s="12"/>
      <c r="I513" s="9"/>
      <c r="J513" s="9"/>
    </row>
    <row r="514" spans="1:10" x14ac:dyDescent="0.2">
      <c r="A514" s="9"/>
      <c r="B514" s="12"/>
      <c r="C514" s="9"/>
      <c r="D514" s="12"/>
      <c r="E514" s="12"/>
      <c r="F514" s="12"/>
      <c r="G514" s="12"/>
      <c r="H514" s="12"/>
      <c r="I514" s="9"/>
      <c r="J514" s="9"/>
    </row>
    <row r="515" spans="1:10" x14ac:dyDescent="0.2">
      <c r="A515" s="9"/>
      <c r="B515" s="12"/>
      <c r="C515" s="9"/>
      <c r="D515" s="12"/>
      <c r="E515" s="12"/>
      <c r="F515" s="12"/>
      <c r="G515" s="12"/>
      <c r="H515" s="12"/>
      <c r="I515" s="9"/>
      <c r="J515" s="9"/>
    </row>
    <row r="516" spans="1:10" x14ac:dyDescent="0.2">
      <c r="A516" s="9"/>
      <c r="B516" s="12"/>
      <c r="C516" s="9"/>
      <c r="D516" s="12"/>
      <c r="E516" s="12"/>
      <c r="F516" s="12"/>
      <c r="G516" s="12"/>
      <c r="H516" s="12"/>
      <c r="I516" s="9"/>
      <c r="J516" s="9"/>
    </row>
    <row r="517" spans="1:10" x14ac:dyDescent="0.2">
      <c r="A517" s="9"/>
      <c r="B517" s="12"/>
      <c r="C517" s="9"/>
      <c r="D517" s="12"/>
      <c r="E517" s="12"/>
      <c r="F517" s="12"/>
      <c r="G517" s="12"/>
      <c r="H517" s="12"/>
      <c r="I517" s="9"/>
      <c r="J517" s="9"/>
    </row>
    <row r="518" spans="1:10" x14ac:dyDescent="0.2">
      <c r="A518" s="9"/>
      <c r="B518" s="12"/>
      <c r="C518" s="9"/>
      <c r="D518" s="12"/>
      <c r="E518" s="12"/>
      <c r="F518" s="12"/>
      <c r="G518" s="12"/>
      <c r="H518" s="12"/>
      <c r="I518" s="9"/>
      <c r="J518" s="9"/>
    </row>
    <row r="519" spans="1:10" x14ac:dyDescent="0.2">
      <c r="A519" s="9"/>
      <c r="B519" s="12"/>
      <c r="C519" s="9"/>
      <c r="D519" s="12"/>
      <c r="E519" s="12"/>
      <c r="F519" s="12"/>
      <c r="G519" s="12"/>
      <c r="H519" s="12"/>
      <c r="I519" s="9"/>
      <c r="J519" s="9"/>
    </row>
    <row r="520" spans="1:10" x14ac:dyDescent="0.2">
      <c r="A520" s="9"/>
      <c r="B520" s="12"/>
      <c r="C520" s="9"/>
      <c r="D520" s="12"/>
      <c r="E520" s="12"/>
      <c r="F520" s="12"/>
      <c r="G520" s="12"/>
      <c r="H520" s="12"/>
      <c r="I520" s="9"/>
      <c r="J520" s="9"/>
    </row>
    <row r="521" spans="1:10" x14ac:dyDescent="0.2">
      <c r="A521" s="9"/>
      <c r="B521" s="12"/>
      <c r="C521" s="9"/>
      <c r="D521" s="12"/>
      <c r="E521" s="12"/>
      <c r="F521" s="12"/>
      <c r="G521" s="12"/>
      <c r="H521" s="12"/>
      <c r="I521" s="9"/>
      <c r="J521" s="9"/>
    </row>
    <row r="522" spans="1:10" x14ac:dyDescent="0.2">
      <c r="A522" s="9"/>
      <c r="B522" s="12"/>
      <c r="C522" s="9"/>
      <c r="D522" s="12"/>
      <c r="E522" s="12"/>
      <c r="F522" s="12"/>
      <c r="G522" s="12"/>
      <c r="H522" s="12"/>
      <c r="I522" s="9"/>
      <c r="J522" s="9"/>
    </row>
    <row r="523" spans="1:10" x14ac:dyDescent="0.2">
      <c r="A523" s="9"/>
      <c r="B523" s="12"/>
      <c r="C523" s="9"/>
      <c r="D523" s="12"/>
      <c r="E523" s="12"/>
      <c r="F523" s="12"/>
      <c r="G523" s="12"/>
      <c r="H523" s="12"/>
      <c r="I523" s="9"/>
      <c r="J523" s="9"/>
    </row>
    <row r="524" spans="1:10" x14ac:dyDescent="0.2">
      <c r="A524" s="9"/>
      <c r="B524" s="12"/>
      <c r="C524" s="9"/>
      <c r="D524" s="12"/>
      <c r="E524" s="12"/>
      <c r="F524" s="12"/>
      <c r="G524" s="12"/>
      <c r="H524" s="12"/>
      <c r="I524" s="9"/>
      <c r="J524" s="9"/>
    </row>
    <row r="525" spans="1:10" x14ac:dyDescent="0.2">
      <c r="A525" s="9"/>
      <c r="B525" s="12"/>
      <c r="C525" s="9"/>
      <c r="D525" s="12"/>
      <c r="E525" s="12"/>
      <c r="F525" s="12"/>
      <c r="G525" s="12"/>
      <c r="H525" s="12"/>
      <c r="I525" s="9"/>
      <c r="J525" s="9"/>
    </row>
    <row r="526" spans="1:10" x14ac:dyDescent="0.2">
      <c r="A526" s="9"/>
      <c r="B526" s="12"/>
      <c r="C526" s="9"/>
      <c r="D526" s="12"/>
      <c r="E526" s="12"/>
      <c r="F526" s="12"/>
      <c r="G526" s="12"/>
      <c r="H526" s="12"/>
      <c r="I526" s="9"/>
      <c r="J526" s="9"/>
    </row>
    <row r="527" spans="1:10" x14ac:dyDescent="0.2">
      <c r="A527" s="9"/>
      <c r="B527" s="12"/>
      <c r="C527" s="9"/>
      <c r="D527" s="12"/>
      <c r="E527" s="12"/>
      <c r="F527" s="12"/>
      <c r="G527" s="12"/>
      <c r="H527" s="12"/>
      <c r="I527" s="9"/>
      <c r="J527" s="9"/>
    </row>
    <row r="528" spans="1:10" x14ac:dyDescent="0.2">
      <c r="A528" s="9"/>
      <c r="B528" s="12"/>
      <c r="C528" s="9"/>
      <c r="D528" s="12"/>
      <c r="E528" s="12"/>
      <c r="F528" s="12"/>
      <c r="G528" s="12"/>
      <c r="H528" s="12"/>
      <c r="I528" s="9"/>
      <c r="J528" s="9"/>
    </row>
    <row r="529" spans="1:10" x14ac:dyDescent="0.2">
      <c r="A529" s="9"/>
      <c r="B529" s="12"/>
      <c r="C529" s="9"/>
      <c r="D529" s="12"/>
      <c r="E529" s="12"/>
      <c r="F529" s="12"/>
      <c r="G529" s="12"/>
      <c r="H529" s="12"/>
      <c r="I529" s="9"/>
      <c r="J529" s="9"/>
    </row>
    <row r="530" spans="1:10" x14ac:dyDescent="0.2">
      <c r="A530" s="9"/>
      <c r="B530" s="12"/>
      <c r="C530" s="9"/>
      <c r="D530" s="12"/>
      <c r="E530" s="12"/>
      <c r="F530" s="12"/>
      <c r="G530" s="12"/>
      <c r="H530" s="12"/>
      <c r="I530" s="9"/>
      <c r="J530" s="9"/>
    </row>
    <row r="531" spans="1:10" x14ac:dyDescent="0.2">
      <c r="A531" s="9"/>
      <c r="B531" s="12"/>
      <c r="C531" s="9"/>
      <c r="D531" s="12"/>
      <c r="E531" s="12"/>
      <c r="F531" s="12"/>
      <c r="G531" s="12"/>
      <c r="H531" s="12"/>
      <c r="I531" s="9"/>
      <c r="J531" s="9"/>
    </row>
    <row r="532" spans="1:10" x14ac:dyDescent="0.2">
      <c r="A532" s="9"/>
      <c r="B532" s="12"/>
      <c r="C532" s="9"/>
      <c r="D532" s="12"/>
      <c r="E532" s="12"/>
      <c r="F532" s="12"/>
      <c r="G532" s="12"/>
      <c r="H532" s="12"/>
      <c r="I532" s="9"/>
      <c r="J532" s="9"/>
    </row>
    <row r="533" spans="1:10" x14ac:dyDescent="0.2">
      <c r="A533" s="9"/>
      <c r="B533" s="12"/>
      <c r="C533" s="9"/>
      <c r="D533" s="12"/>
      <c r="E533" s="12"/>
      <c r="F533" s="12"/>
      <c r="G533" s="12"/>
      <c r="H533" s="12"/>
      <c r="I533" s="9"/>
      <c r="J533" s="9"/>
    </row>
    <row r="534" spans="1:10" x14ac:dyDescent="0.2">
      <c r="A534" s="9"/>
      <c r="B534" s="12"/>
      <c r="C534" s="9"/>
      <c r="D534" s="12"/>
      <c r="E534" s="12"/>
      <c r="F534" s="12"/>
      <c r="G534" s="12"/>
      <c r="H534" s="12"/>
      <c r="I534" s="9"/>
      <c r="J534" s="9"/>
    </row>
    <row r="535" spans="1:10" x14ac:dyDescent="0.2">
      <c r="A535" s="9"/>
      <c r="B535" s="12"/>
      <c r="C535" s="9"/>
      <c r="D535" s="12"/>
      <c r="E535" s="12"/>
      <c r="F535" s="12"/>
      <c r="G535" s="12"/>
      <c r="H535" s="12"/>
      <c r="I535" s="9"/>
      <c r="J535" s="9"/>
    </row>
    <row r="536" spans="1:10" x14ac:dyDescent="0.2">
      <c r="A536" s="9"/>
      <c r="B536" s="12"/>
      <c r="C536" s="9"/>
      <c r="D536" s="12"/>
      <c r="E536" s="12"/>
      <c r="F536" s="12"/>
      <c r="G536" s="12"/>
      <c r="H536" s="12"/>
      <c r="I536" s="9"/>
      <c r="J536" s="9"/>
    </row>
    <row r="537" spans="1:10" x14ac:dyDescent="0.2">
      <c r="A537" s="9"/>
      <c r="B537" s="12"/>
      <c r="C537" s="9"/>
      <c r="D537" s="12"/>
      <c r="E537" s="12"/>
      <c r="F537" s="12"/>
      <c r="G537" s="12"/>
      <c r="H537" s="12"/>
      <c r="I537" s="9"/>
      <c r="J537" s="9"/>
    </row>
    <row r="538" spans="1:10" x14ac:dyDescent="0.2">
      <c r="A538" s="9"/>
      <c r="B538" s="12"/>
      <c r="C538" s="9"/>
      <c r="D538" s="12"/>
      <c r="E538" s="12"/>
      <c r="F538" s="12"/>
      <c r="G538" s="12"/>
      <c r="H538" s="12"/>
      <c r="I538" s="9"/>
      <c r="J538" s="9"/>
    </row>
    <row r="539" spans="1:10" x14ac:dyDescent="0.2">
      <c r="A539" s="9"/>
      <c r="B539" s="12"/>
      <c r="C539" s="9"/>
      <c r="D539" s="12"/>
      <c r="E539" s="12"/>
      <c r="F539" s="12"/>
      <c r="G539" s="12"/>
      <c r="H539" s="12"/>
      <c r="I539" s="9"/>
      <c r="J539" s="9"/>
    </row>
    <row r="540" spans="1:10" x14ac:dyDescent="0.2">
      <c r="A540" s="9"/>
      <c r="B540" s="12"/>
      <c r="C540" s="9"/>
      <c r="D540" s="12"/>
      <c r="E540" s="12"/>
      <c r="F540" s="12"/>
      <c r="G540" s="12"/>
      <c r="H540" s="12"/>
      <c r="I540" s="9"/>
      <c r="J540" s="9"/>
    </row>
    <row r="541" spans="1:10" x14ac:dyDescent="0.2">
      <c r="A541" s="9"/>
      <c r="B541" s="12"/>
      <c r="C541" s="9"/>
      <c r="D541" s="12"/>
      <c r="E541" s="12"/>
      <c r="F541" s="12"/>
      <c r="G541" s="12"/>
      <c r="H541" s="12"/>
      <c r="I541" s="9"/>
      <c r="J541" s="9"/>
    </row>
    <row r="542" spans="1:10" x14ac:dyDescent="0.2">
      <c r="A542" s="9"/>
      <c r="B542" s="12"/>
      <c r="C542" s="9"/>
      <c r="D542" s="12"/>
      <c r="E542" s="12"/>
      <c r="F542" s="12"/>
      <c r="G542" s="12"/>
      <c r="H542" s="12"/>
      <c r="I542" s="9"/>
      <c r="J542" s="9"/>
    </row>
    <row r="543" spans="1:10" x14ac:dyDescent="0.2">
      <c r="A543" s="9"/>
      <c r="B543" s="12"/>
      <c r="C543" s="9"/>
      <c r="D543" s="12"/>
      <c r="E543" s="12"/>
      <c r="F543" s="12"/>
      <c r="G543" s="12"/>
      <c r="H543" s="12"/>
      <c r="I543" s="9"/>
      <c r="J543" s="9"/>
    </row>
    <row r="544" spans="1:10" x14ac:dyDescent="0.2">
      <c r="A544" s="9"/>
      <c r="B544" s="12"/>
      <c r="C544" s="9"/>
      <c r="D544" s="12"/>
      <c r="E544" s="12"/>
      <c r="F544" s="12"/>
      <c r="G544" s="12"/>
      <c r="H544" s="12"/>
      <c r="I544" s="9"/>
      <c r="J544" s="9"/>
    </row>
    <row r="545" spans="1:10" x14ac:dyDescent="0.2">
      <c r="A545" s="9"/>
      <c r="B545" s="12"/>
      <c r="C545" s="9"/>
      <c r="D545" s="12"/>
      <c r="E545" s="12"/>
      <c r="F545" s="12"/>
      <c r="G545" s="12"/>
      <c r="H545" s="12"/>
      <c r="I545" s="9"/>
      <c r="J545" s="9"/>
    </row>
    <row r="546" spans="1:10" x14ac:dyDescent="0.2">
      <c r="A546" s="9"/>
      <c r="B546" s="12"/>
      <c r="C546" s="9"/>
      <c r="D546" s="12"/>
      <c r="E546" s="12"/>
      <c r="F546" s="12"/>
      <c r="G546" s="12"/>
      <c r="H546" s="12"/>
      <c r="I546" s="9"/>
      <c r="J546" s="9"/>
    </row>
    <row r="547" spans="1:10" x14ac:dyDescent="0.2">
      <c r="A547" s="9"/>
      <c r="B547" s="12"/>
      <c r="C547" s="9"/>
      <c r="D547" s="12"/>
      <c r="E547" s="12"/>
      <c r="F547" s="12"/>
      <c r="G547" s="12"/>
      <c r="H547" s="12"/>
      <c r="I547" s="9"/>
      <c r="J547" s="9"/>
    </row>
    <row r="548" spans="1:10" x14ac:dyDescent="0.2">
      <c r="A548" s="9"/>
      <c r="B548" s="12"/>
      <c r="C548" s="9"/>
      <c r="D548" s="12"/>
      <c r="E548" s="12"/>
      <c r="F548" s="12"/>
      <c r="G548" s="12"/>
      <c r="H548" s="12"/>
      <c r="I548" s="9"/>
      <c r="J548" s="9"/>
    </row>
    <row r="549" spans="1:10" x14ac:dyDescent="0.2">
      <c r="A549" s="9"/>
      <c r="B549" s="12"/>
      <c r="C549" s="9"/>
      <c r="D549" s="12"/>
      <c r="E549" s="12"/>
      <c r="F549" s="12"/>
      <c r="G549" s="12"/>
      <c r="H549" s="12"/>
      <c r="I549" s="9"/>
      <c r="J549" s="9"/>
    </row>
    <row r="550" spans="1:10" x14ac:dyDescent="0.2">
      <c r="A550" s="9"/>
      <c r="B550" s="12"/>
      <c r="C550" s="9"/>
      <c r="D550" s="12"/>
      <c r="E550" s="12"/>
      <c r="F550" s="12"/>
      <c r="G550" s="12"/>
      <c r="H550" s="12"/>
      <c r="I550" s="9"/>
      <c r="J550" s="9"/>
    </row>
    <row r="551" spans="1:10" x14ac:dyDescent="0.2">
      <c r="A551" s="9"/>
      <c r="B551" s="12"/>
      <c r="C551" s="9"/>
      <c r="D551" s="12"/>
      <c r="E551" s="12"/>
      <c r="F551" s="12"/>
      <c r="G551" s="12"/>
      <c r="H551" s="12"/>
      <c r="I551" s="9"/>
      <c r="J551" s="9"/>
    </row>
    <row r="552" spans="1:10" x14ac:dyDescent="0.2">
      <c r="A552" s="9"/>
      <c r="B552" s="12"/>
      <c r="C552" s="9"/>
      <c r="D552" s="12"/>
      <c r="E552" s="12"/>
      <c r="F552" s="12"/>
      <c r="G552" s="12"/>
      <c r="H552" s="12"/>
      <c r="I552" s="9"/>
      <c r="J552" s="9"/>
    </row>
    <row r="553" spans="1:10" x14ac:dyDescent="0.2">
      <c r="A553" s="9"/>
      <c r="B553" s="12"/>
      <c r="C553" s="9"/>
      <c r="D553" s="12"/>
      <c r="E553" s="12"/>
      <c r="F553" s="12"/>
      <c r="G553" s="12"/>
      <c r="H553" s="12"/>
      <c r="I553" s="9"/>
      <c r="J553" s="9"/>
    </row>
    <row r="554" spans="1:10" x14ac:dyDescent="0.2">
      <c r="A554" s="9"/>
      <c r="B554" s="12"/>
      <c r="C554" s="9"/>
      <c r="D554" s="12"/>
      <c r="E554" s="12"/>
      <c r="F554" s="12"/>
      <c r="G554" s="12"/>
      <c r="H554" s="12"/>
      <c r="I554" s="9"/>
      <c r="J554" s="9"/>
    </row>
    <row r="555" spans="1:10" x14ac:dyDescent="0.2">
      <c r="A555" s="9"/>
      <c r="B555" s="12"/>
      <c r="C555" s="9"/>
      <c r="D555" s="12"/>
      <c r="E555" s="12"/>
      <c r="F555" s="12"/>
      <c r="G555" s="12"/>
      <c r="H555" s="12"/>
      <c r="I555" s="9"/>
      <c r="J555" s="9"/>
    </row>
    <row r="556" spans="1:10" x14ac:dyDescent="0.2">
      <c r="A556" s="9"/>
      <c r="B556" s="12"/>
      <c r="C556" s="9"/>
      <c r="D556" s="12"/>
      <c r="E556" s="12"/>
      <c r="F556" s="12"/>
      <c r="G556" s="12"/>
      <c r="H556" s="12"/>
      <c r="I556" s="9"/>
      <c r="J556" s="9"/>
    </row>
    <row r="557" spans="1:10" x14ac:dyDescent="0.2">
      <c r="A557" s="9"/>
      <c r="B557" s="12"/>
      <c r="C557" s="9"/>
      <c r="D557" s="12"/>
      <c r="E557" s="12"/>
      <c r="F557" s="12"/>
      <c r="G557" s="12"/>
      <c r="H557" s="12"/>
      <c r="I557" s="9"/>
      <c r="J557" s="9"/>
    </row>
    <row r="558" spans="1:10" x14ac:dyDescent="0.2">
      <c r="A558" s="9"/>
      <c r="B558" s="12"/>
      <c r="C558" s="9"/>
      <c r="D558" s="12"/>
      <c r="E558" s="12"/>
      <c r="F558" s="12"/>
      <c r="G558" s="12"/>
      <c r="H558" s="12"/>
      <c r="I558" s="9"/>
      <c r="J558" s="9"/>
    </row>
    <row r="559" spans="1:10" x14ac:dyDescent="0.2">
      <c r="A559" s="9"/>
      <c r="B559" s="12"/>
      <c r="C559" s="9"/>
      <c r="D559" s="12"/>
      <c r="E559" s="12"/>
      <c r="F559" s="12"/>
      <c r="G559" s="12"/>
      <c r="H559" s="12"/>
      <c r="I559" s="9"/>
      <c r="J559" s="9"/>
    </row>
    <row r="560" spans="1:10" x14ac:dyDescent="0.2">
      <c r="A560" s="9"/>
      <c r="B560" s="12"/>
      <c r="C560" s="9"/>
      <c r="D560" s="12"/>
      <c r="E560" s="12"/>
      <c r="F560" s="12"/>
      <c r="G560" s="12"/>
      <c r="H560" s="12"/>
      <c r="I560" s="9"/>
      <c r="J560" s="9"/>
    </row>
    <row r="561" spans="1:10" x14ac:dyDescent="0.2">
      <c r="A561" s="9"/>
      <c r="B561" s="12"/>
      <c r="C561" s="9"/>
      <c r="D561" s="12"/>
      <c r="E561" s="12"/>
      <c r="F561" s="12"/>
      <c r="G561" s="12"/>
      <c r="H561" s="12"/>
      <c r="I561" s="9"/>
      <c r="J561" s="9"/>
    </row>
    <row r="562" spans="1:10" x14ac:dyDescent="0.2">
      <c r="A562" s="9"/>
      <c r="B562" s="12"/>
      <c r="C562" s="9"/>
      <c r="D562" s="12"/>
      <c r="E562" s="12"/>
      <c r="F562" s="12"/>
      <c r="G562" s="12"/>
      <c r="H562" s="12"/>
      <c r="I562" s="9"/>
      <c r="J562" s="9"/>
    </row>
    <row r="563" spans="1:10" x14ac:dyDescent="0.2">
      <c r="A563" s="9"/>
      <c r="B563" s="12"/>
      <c r="C563" s="9"/>
      <c r="D563" s="12"/>
      <c r="E563" s="12"/>
      <c r="F563" s="12"/>
      <c r="G563" s="12"/>
      <c r="H563" s="12"/>
      <c r="I563" s="9"/>
      <c r="J563" s="9"/>
    </row>
    <row r="564" spans="1:10" x14ac:dyDescent="0.2">
      <c r="A564" s="9"/>
      <c r="B564" s="12"/>
      <c r="C564" s="9"/>
      <c r="D564" s="12"/>
      <c r="E564" s="12"/>
      <c r="F564" s="12"/>
      <c r="G564" s="12"/>
      <c r="H564" s="12"/>
      <c r="I564" s="9"/>
      <c r="J564" s="9"/>
    </row>
    <row r="565" spans="1:10" x14ac:dyDescent="0.2">
      <c r="A565" s="9"/>
      <c r="B565" s="12"/>
      <c r="C565" s="9"/>
      <c r="D565" s="12"/>
      <c r="E565" s="12"/>
      <c r="F565" s="12"/>
      <c r="G565" s="12"/>
      <c r="H565" s="12"/>
      <c r="I565" s="9"/>
      <c r="J565" s="9"/>
    </row>
    <row r="566" spans="1:10" x14ac:dyDescent="0.2">
      <c r="A566" s="9"/>
      <c r="B566" s="12"/>
      <c r="C566" s="9"/>
      <c r="D566" s="12"/>
      <c r="E566" s="12"/>
      <c r="F566" s="12"/>
      <c r="G566" s="12"/>
      <c r="H566" s="12"/>
      <c r="I566" s="9"/>
      <c r="J566" s="9"/>
    </row>
    <row r="567" spans="1:10" x14ac:dyDescent="0.2">
      <c r="A567" s="9"/>
      <c r="B567" s="12"/>
      <c r="C567" s="9"/>
      <c r="D567" s="12"/>
      <c r="E567" s="12"/>
      <c r="F567" s="12"/>
      <c r="G567" s="12"/>
      <c r="H567" s="12"/>
      <c r="I567" s="9"/>
      <c r="J567" s="9"/>
    </row>
    <row r="568" spans="1:10" x14ac:dyDescent="0.2">
      <c r="A568" s="9"/>
      <c r="B568" s="12"/>
      <c r="C568" s="9"/>
      <c r="D568" s="12"/>
      <c r="E568" s="12"/>
      <c r="F568" s="12"/>
      <c r="G568" s="12"/>
      <c r="H568" s="12"/>
      <c r="I568" s="9"/>
      <c r="J568" s="9"/>
    </row>
    <row r="569" spans="1:10" x14ac:dyDescent="0.2">
      <c r="A569" s="9"/>
      <c r="B569" s="12"/>
      <c r="C569" s="9"/>
      <c r="D569" s="12"/>
      <c r="E569" s="12"/>
      <c r="F569" s="12"/>
      <c r="G569" s="12"/>
      <c r="H569" s="12"/>
      <c r="I569" s="9"/>
      <c r="J569" s="9"/>
    </row>
    <row r="570" spans="1:10" x14ac:dyDescent="0.2">
      <c r="A570" s="9"/>
      <c r="B570" s="12"/>
      <c r="C570" s="9"/>
      <c r="D570" s="12"/>
      <c r="E570" s="12"/>
      <c r="F570" s="12"/>
      <c r="G570" s="12"/>
      <c r="H570" s="12"/>
      <c r="I570" s="9"/>
      <c r="J570" s="9"/>
    </row>
    <row r="571" spans="1:10" x14ac:dyDescent="0.2">
      <c r="A571" s="9"/>
      <c r="B571" s="12"/>
      <c r="C571" s="9"/>
      <c r="D571" s="12"/>
      <c r="E571" s="12"/>
      <c r="F571" s="12"/>
      <c r="G571" s="12"/>
      <c r="H571" s="12"/>
      <c r="I571" s="9"/>
      <c r="J571" s="9"/>
    </row>
    <row r="572" spans="1:10" x14ac:dyDescent="0.2">
      <c r="A572" s="9"/>
      <c r="B572" s="12"/>
      <c r="C572" s="9"/>
      <c r="D572" s="12"/>
      <c r="E572" s="12"/>
      <c r="F572" s="12"/>
      <c r="G572" s="12"/>
      <c r="H572" s="12"/>
      <c r="I572" s="9"/>
      <c r="J572" s="9"/>
    </row>
    <row r="573" spans="1:10" x14ac:dyDescent="0.2">
      <c r="A573" s="9"/>
      <c r="B573" s="12"/>
      <c r="C573" s="9"/>
      <c r="D573" s="12"/>
      <c r="E573" s="12"/>
      <c r="F573" s="12"/>
      <c r="G573" s="12"/>
      <c r="H573" s="12"/>
      <c r="I573" s="9"/>
      <c r="J573" s="9"/>
    </row>
    <row r="574" spans="1:10" x14ac:dyDescent="0.2">
      <c r="A574" s="9"/>
      <c r="B574" s="12"/>
      <c r="C574" s="9"/>
      <c r="D574" s="12"/>
      <c r="E574" s="12"/>
      <c r="F574" s="12"/>
      <c r="G574" s="12"/>
      <c r="H574" s="12"/>
      <c r="I574" s="9"/>
      <c r="J574" s="9"/>
    </row>
    <row r="575" spans="1:10" x14ac:dyDescent="0.2">
      <c r="A575" s="9"/>
      <c r="B575" s="12"/>
      <c r="C575" s="9"/>
      <c r="D575" s="12"/>
      <c r="E575" s="12"/>
      <c r="F575" s="12"/>
      <c r="G575" s="12"/>
      <c r="H575" s="12"/>
      <c r="I575" s="9"/>
      <c r="J575" s="9"/>
    </row>
    <row r="576" spans="1:10" x14ac:dyDescent="0.2">
      <c r="A576" s="9"/>
      <c r="B576" s="12"/>
      <c r="C576" s="9"/>
      <c r="D576" s="12"/>
      <c r="E576" s="12"/>
      <c r="F576" s="12"/>
      <c r="G576" s="12"/>
      <c r="H576" s="12"/>
      <c r="I576" s="9"/>
      <c r="J576" s="9"/>
    </row>
    <row r="577" spans="1:10" x14ac:dyDescent="0.2">
      <c r="A577" s="9"/>
      <c r="B577" s="12"/>
      <c r="C577" s="9"/>
      <c r="D577" s="12"/>
      <c r="E577" s="12"/>
      <c r="F577" s="12"/>
      <c r="G577" s="12"/>
      <c r="H577" s="12"/>
      <c r="I577" s="9"/>
      <c r="J577" s="9"/>
    </row>
    <row r="578" spans="1:10" x14ac:dyDescent="0.2">
      <c r="A578" s="9"/>
      <c r="B578" s="12"/>
      <c r="C578" s="9"/>
      <c r="D578" s="12"/>
      <c r="E578" s="12"/>
      <c r="F578" s="12"/>
      <c r="G578" s="12"/>
      <c r="H578" s="12"/>
      <c r="I578" s="9"/>
      <c r="J578" s="9"/>
    </row>
    <row r="579" spans="1:10" x14ac:dyDescent="0.2">
      <c r="A579" s="9"/>
      <c r="B579" s="12"/>
      <c r="C579" s="9"/>
      <c r="D579" s="12"/>
      <c r="E579" s="12"/>
      <c r="F579" s="12"/>
      <c r="G579" s="12"/>
      <c r="H579" s="12"/>
      <c r="I579" s="9"/>
      <c r="J579" s="9"/>
    </row>
    <row r="580" spans="1:10" x14ac:dyDescent="0.2">
      <c r="A580" s="9"/>
      <c r="B580" s="12"/>
      <c r="C580" s="9"/>
      <c r="D580" s="12"/>
      <c r="E580" s="12"/>
      <c r="F580" s="12"/>
      <c r="G580" s="12"/>
      <c r="H580" s="12"/>
      <c r="I580" s="9"/>
      <c r="J580" s="9"/>
    </row>
    <row r="581" spans="1:10" x14ac:dyDescent="0.2">
      <c r="A581" s="9"/>
      <c r="B581" s="12"/>
      <c r="C581" s="9"/>
      <c r="D581" s="12"/>
      <c r="E581" s="12"/>
      <c r="F581" s="12"/>
      <c r="G581" s="12"/>
      <c r="H581" s="12"/>
      <c r="I581" s="9"/>
      <c r="J581" s="9"/>
    </row>
    <row r="582" spans="1:10" x14ac:dyDescent="0.2">
      <c r="A582" s="9"/>
      <c r="B582" s="12"/>
      <c r="C582" s="9"/>
      <c r="D582" s="12"/>
      <c r="E582" s="12"/>
      <c r="F582" s="12"/>
      <c r="G582" s="12"/>
      <c r="H582" s="12"/>
      <c r="I582" s="9"/>
      <c r="J582" s="9"/>
    </row>
    <row r="583" spans="1:10" x14ac:dyDescent="0.2">
      <c r="A583" s="9"/>
      <c r="B583" s="12"/>
      <c r="C583" s="9"/>
      <c r="D583" s="12"/>
      <c r="E583" s="12"/>
      <c r="F583" s="12"/>
      <c r="G583" s="12"/>
      <c r="H583" s="12"/>
      <c r="I583" s="9"/>
      <c r="J583" s="9"/>
    </row>
    <row r="584" spans="1:10" x14ac:dyDescent="0.2">
      <c r="A584" s="9"/>
      <c r="B584" s="12"/>
      <c r="C584" s="9"/>
      <c r="D584" s="12"/>
      <c r="E584" s="12"/>
      <c r="F584" s="12"/>
      <c r="G584" s="12"/>
      <c r="H584" s="12"/>
      <c r="I584" s="9"/>
      <c r="J584" s="9"/>
    </row>
    <row r="585" spans="1:10" x14ac:dyDescent="0.2">
      <c r="A585" s="9"/>
      <c r="B585" s="12"/>
      <c r="C585" s="9"/>
      <c r="D585" s="12"/>
      <c r="E585" s="12"/>
      <c r="F585" s="12"/>
      <c r="G585" s="12"/>
      <c r="H585" s="12"/>
      <c r="I585" s="9"/>
      <c r="J585" s="9"/>
    </row>
    <row r="586" spans="1:10" x14ac:dyDescent="0.2">
      <c r="A586" s="9"/>
      <c r="B586" s="12"/>
      <c r="C586" s="9"/>
      <c r="D586" s="12"/>
      <c r="E586" s="12"/>
      <c r="F586" s="12"/>
      <c r="G586" s="12"/>
      <c r="H586" s="12"/>
      <c r="I586" s="9"/>
      <c r="J586" s="9"/>
    </row>
    <row r="587" spans="1:10" x14ac:dyDescent="0.2">
      <c r="A587" s="9"/>
      <c r="B587" s="12"/>
      <c r="C587" s="9"/>
      <c r="D587" s="12"/>
      <c r="E587" s="12"/>
      <c r="F587" s="12"/>
      <c r="G587" s="12"/>
      <c r="H587" s="12"/>
      <c r="I587" s="9"/>
      <c r="J587" s="9"/>
    </row>
    <row r="588" spans="1:10" x14ac:dyDescent="0.2">
      <c r="A588" s="9"/>
      <c r="B588" s="12"/>
      <c r="C588" s="9"/>
      <c r="D588" s="12"/>
      <c r="E588" s="12"/>
      <c r="F588" s="12"/>
      <c r="G588" s="12"/>
      <c r="H588" s="12"/>
      <c r="I588" s="9"/>
      <c r="J588" s="9"/>
    </row>
    <row r="589" spans="1:10" x14ac:dyDescent="0.2">
      <c r="A589" s="9"/>
      <c r="B589" s="12"/>
      <c r="C589" s="9"/>
      <c r="D589" s="12"/>
      <c r="E589" s="12"/>
      <c r="F589" s="12"/>
      <c r="G589" s="12"/>
      <c r="H589" s="12"/>
      <c r="I589" s="9"/>
      <c r="J589" s="9"/>
    </row>
    <row r="590" spans="1:10" x14ac:dyDescent="0.2">
      <c r="A590" s="9"/>
      <c r="B590" s="12"/>
      <c r="C590" s="9"/>
      <c r="D590" s="12"/>
      <c r="E590" s="12"/>
      <c r="F590" s="12"/>
      <c r="G590" s="12"/>
      <c r="H590" s="12"/>
      <c r="I590" s="9"/>
      <c r="J590" s="9"/>
    </row>
    <row r="591" spans="1:10" x14ac:dyDescent="0.2">
      <c r="A591" s="9"/>
      <c r="B591" s="12"/>
      <c r="C591" s="9"/>
      <c r="D591" s="12"/>
      <c r="E591" s="12"/>
      <c r="F591" s="12"/>
      <c r="G591" s="12"/>
      <c r="H591" s="12"/>
      <c r="I591" s="9"/>
      <c r="J591" s="9"/>
    </row>
    <row r="592" spans="1:10" x14ac:dyDescent="0.2">
      <c r="A592" s="9"/>
      <c r="B592" s="12"/>
      <c r="C592" s="9"/>
      <c r="D592" s="12"/>
      <c r="E592" s="12"/>
      <c r="F592" s="12"/>
      <c r="G592" s="12"/>
      <c r="H592" s="12"/>
      <c r="I592" s="9"/>
      <c r="J592" s="9"/>
    </row>
    <row r="593" spans="1:10" x14ac:dyDescent="0.2">
      <c r="A593" s="9"/>
      <c r="B593" s="12"/>
      <c r="C593" s="9"/>
      <c r="D593" s="12"/>
      <c r="E593" s="12"/>
      <c r="F593" s="12"/>
      <c r="G593" s="12"/>
      <c r="H593" s="12"/>
      <c r="I593" s="9"/>
      <c r="J593" s="9"/>
    </row>
    <row r="594" spans="1:10" x14ac:dyDescent="0.2">
      <c r="A594" s="9"/>
      <c r="B594" s="12"/>
      <c r="C594" s="9"/>
      <c r="D594" s="12"/>
      <c r="E594" s="12"/>
      <c r="F594" s="12"/>
      <c r="G594" s="12"/>
      <c r="H594" s="12"/>
      <c r="I594" s="9"/>
      <c r="J594" s="9"/>
    </row>
    <row r="595" spans="1:10" x14ac:dyDescent="0.2">
      <c r="A595" s="9"/>
      <c r="B595" s="12"/>
      <c r="C595" s="9"/>
      <c r="D595" s="12"/>
      <c r="E595" s="12"/>
      <c r="F595" s="12"/>
      <c r="G595" s="12"/>
      <c r="H595" s="12"/>
      <c r="I595" s="9"/>
      <c r="J595" s="9"/>
    </row>
    <row r="596" spans="1:10" x14ac:dyDescent="0.2">
      <c r="A596" s="9"/>
      <c r="B596" s="12"/>
      <c r="C596" s="9"/>
      <c r="D596" s="12"/>
      <c r="E596" s="12"/>
      <c r="F596" s="12"/>
      <c r="G596" s="12"/>
      <c r="H596" s="12"/>
      <c r="I596" s="9"/>
      <c r="J596" s="9"/>
    </row>
    <row r="597" spans="1:10" x14ac:dyDescent="0.2">
      <c r="A597" s="9"/>
      <c r="B597" s="12"/>
      <c r="C597" s="9"/>
      <c r="D597" s="12"/>
      <c r="E597" s="12"/>
      <c r="F597" s="12"/>
      <c r="G597" s="12"/>
      <c r="H597" s="12"/>
      <c r="I597" s="9"/>
      <c r="J597" s="9"/>
    </row>
    <row r="598" spans="1:10" x14ac:dyDescent="0.2">
      <c r="A598" s="9"/>
      <c r="B598" s="12"/>
      <c r="C598" s="9"/>
      <c r="D598" s="12"/>
      <c r="E598" s="12"/>
      <c r="F598" s="12"/>
      <c r="G598" s="12"/>
      <c r="H598" s="12"/>
      <c r="I598" s="9"/>
      <c r="J598" s="9"/>
    </row>
    <row r="599" spans="1:10" x14ac:dyDescent="0.2">
      <c r="A599" s="9"/>
      <c r="B599" s="12"/>
      <c r="C599" s="9"/>
      <c r="D599" s="12"/>
      <c r="E599" s="12"/>
      <c r="F599" s="12"/>
      <c r="G599" s="12"/>
      <c r="H599" s="12"/>
      <c r="I599" s="9"/>
      <c r="J599" s="9"/>
    </row>
    <row r="600" spans="1:10" x14ac:dyDescent="0.2">
      <c r="A600" s="9"/>
      <c r="B600" s="12"/>
      <c r="C600" s="9"/>
      <c r="D600" s="12"/>
      <c r="E600" s="12"/>
      <c r="F600" s="12"/>
      <c r="G600" s="12"/>
      <c r="H600" s="12"/>
      <c r="I600" s="9"/>
      <c r="J600" s="9"/>
    </row>
    <row r="601" spans="1:10" x14ac:dyDescent="0.2">
      <c r="A601" s="9"/>
      <c r="B601" s="12"/>
      <c r="C601" s="9"/>
      <c r="D601" s="12"/>
      <c r="E601" s="12"/>
      <c r="F601" s="12"/>
      <c r="G601" s="12"/>
      <c r="H601" s="12"/>
      <c r="I601" s="9"/>
      <c r="J601" s="9"/>
    </row>
    <row r="602" spans="1:10" x14ac:dyDescent="0.2">
      <c r="A602" s="9"/>
      <c r="B602" s="12"/>
      <c r="C602" s="9"/>
      <c r="D602" s="12"/>
      <c r="E602" s="12"/>
      <c r="F602" s="12"/>
      <c r="G602" s="12"/>
      <c r="H602" s="12"/>
      <c r="I602" s="9"/>
      <c r="J602" s="9"/>
    </row>
    <row r="603" spans="1:10" x14ac:dyDescent="0.2">
      <c r="A603" s="9"/>
      <c r="B603" s="12"/>
      <c r="C603" s="9"/>
      <c r="D603" s="12"/>
      <c r="E603" s="12"/>
      <c r="F603" s="12"/>
      <c r="G603" s="12"/>
      <c r="H603" s="12"/>
      <c r="I603" s="9"/>
      <c r="J603" s="9"/>
    </row>
    <row r="604" spans="1:10" x14ac:dyDescent="0.2">
      <c r="A604" s="9"/>
      <c r="B604" s="12"/>
      <c r="C604" s="9"/>
      <c r="D604" s="12"/>
      <c r="E604" s="12"/>
      <c r="F604" s="12"/>
      <c r="G604" s="12"/>
      <c r="H604" s="12"/>
      <c r="I604" s="9"/>
      <c r="J604" s="9"/>
    </row>
    <row r="605" spans="1:10" x14ac:dyDescent="0.2">
      <c r="A605" s="9"/>
      <c r="B605" s="12"/>
      <c r="C605" s="9"/>
      <c r="D605" s="12"/>
      <c r="E605" s="12"/>
      <c r="F605" s="12"/>
      <c r="G605" s="12"/>
      <c r="H605" s="12"/>
      <c r="I605" s="9"/>
      <c r="J605" s="9"/>
    </row>
    <row r="606" spans="1:10" x14ac:dyDescent="0.2">
      <c r="A606" s="9"/>
      <c r="B606" s="12"/>
      <c r="C606" s="9"/>
      <c r="D606" s="12"/>
      <c r="E606" s="12"/>
      <c r="F606" s="12"/>
      <c r="G606" s="12"/>
      <c r="H606" s="12"/>
      <c r="I606" s="9"/>
      <c r="J606" s="9"/>
    </row>
    <row r="607" spans="1:10" x14ac:dyDescent="0.2">
      <c r="A607" s="9"/>
      <c r="B607" s="12"/>
      <c r="C607" s="9"/>
      <c r="D607" s="12"/>
      <c r="E607" s="12"/>
      <c r="F607" s="12"/>
      <c r="G607" s="12"/>
      <c r="H607" s="12"/>
      <c r="I607" s="9"/>
      <c r="J607" s="9"/>
    </row>
    <row r="608" spans="1:10" x14ac:dyDescent="0.2">
      <c r="A608" s="9"/>
      <c r="B608" s="12"/>
      <c r="C608" s="9"/>
      <c r="D608" s="12"/>
      <c r="E608" s="12"/>
      <c r="F608" s="12"/>
      <c r="G608" s="12"/>
      <c r="H608" s="12"/>
      <c r="I608" s="9"/>
      <c r="J608" s="9"/>
    </row>
    <row r="609" spans="1:10" x14ac:dyDescent="0.2">
      <c r="A609" s="9"/>
      <c r="B609" s="12"/>
      <c r="C609" s="9"/>
      <c r="D609" s="12"/>
      <c r="E609" s="12"/>
      <c r="F609" s="12"/>
      <c r="G609" s="12"/>
      <c r="H609" s="12"/>
      <c r="I609" s="9"/>
      <c r="J609" s="9"/>
    </row>
    <row r="610" spans="1:10" x14ac:dyDescent="0.2">
      <c r="A610" s="9"/>
      <c r="B610" s="12"/>
      <c r="C610" s="9"/>
      <c r="D610" s="12"/>
      <c r="E610" s="12"/>
      <c r="F610" s="12"/>
      <c r="G610" s="12"/>
      <c r="H610" s="12"/>
      <c r="I610" s="9"/>
      <c r="J610" s="9"/>
    </row>
    <row r="611" spans="1:10" x14ac:dyDescent="0.2">
      <c r="A611" s="9"/>
      <c r="B611" s="12"/>
      <c r="C611" s="9"/>
      <c r="D611" s="12"/>
      <c r="E611" s="12"/>
      <c r="F611" s="12"/>
      <c r="G611" s="12"/>
      <c r="H611" s="12"/>
      <c r="I611" s="9"/>
      <c r="J611" s="9"/>
    </row>
    <row r="612" spans="1:10" x14ac:dyDescent="0.2">
      <c r="A612" s="9"/>
      <c r="B612" s="12"/>
      <c r="C612" s="9"/>
      <c r="D612" s="12"/>
      <c r="E612" s="12"/>
      <c r="F612" s="12"/>
      <c r="G612" s="12"/>
      <c r="H612" s="12"/>
      <c r="I612" s="9"/>
      <c r="J612" s="9"/>
    </row>
    <row r="613" spans="1:10" x14ac:dyDescent="0.2">
      <c r="A613" s="9"/>
      <c r="B613" s="12"/>
      <c r="C613" s="9"/>
      <c r="D613" s="12"/>
      <c r="E613" s="12"/>
      <c r="F613" s="12"/>
      <c r="G613" s="12"/>
      <c r="H613" s="12"/>
      <c r="I613" s="9"/>
      <c r="J613" s="9"/>
    </row>
    <row r="614" spans="1:10" x14ac:dyDescent="0.2">
      <c r="A614" s="9"/>
      <c r="B614" s="12"/>
      <c r="C614" s="9"/>
      <c r="D614" s="12"/>
      <c r="E614" s="12"/>
      <c r="F614" s="12"/>
      <c r="G614" s="12"/>
      <c r="H614" s="12"/>
      <c r="I614" s="9"/>
      <c r="J614" s="9"/>
    </row>
    <row r="615" spans="1:10" x14ac:dyDescent="0.2">
      <c r="A615" s="9"/>
      <c r="B615" s="12"/>
      <c r="C615" s="9"/>
      <c r="D615" s="12"/>
      <c r="E615" s="12"/>
      <c r="F615" s="12"/>
      <c r="G615" s="12"/>
      <c r="H615" s="12"/>
      <c r="I615" s="9"/>
      <c r="J615" s="9"/>
    </row>
    <row r="616" spans="1:10" x14ac:dyDescent="0.2">
      <c r="A616" s="9"/>
      <c r="B616" s="12"/>
      <c r="C616" s="9"/>
      <c r="D616" s="12"/>
      <c r="E616" s="12"/>
      <c r="F616" s="12"/>
      <c r="G616" s="12"/>
      <c r="H616" s="12"/>
      <c r="I616" s="9"/>
      <c r="J616" s="9"/>
    </row>
    <row r="617" spans="1:10" x14ac:dyDescent="0.2">
      <c r="A617" s="9"/>
      <c r="B617" s="12"/>
      <c r="C617" s="9"/>
      <c r="D617" s="12"/>
      <c r="E617" s="12"/>
      <c r="F617" s="12"/>
      <c r="G617" s="12"/>
      <c r="H617" s="12"/>
      <c r="I617" s="9"/>
      <c r="J617" s="9"/>
    </row>
    <row r="618" spans="1:10" x14ac:dyDescent="0.2">
      <c r="A618" s="9"/>
      <c r="B618" s="12"/>
      <c r="C618" s="9"/>
      <c r="D618" s="12"/>
      <c r="E618" s="12"/>
      <c r="F618" s="12"/>
      <c r="G618" s="12"/>
      <c r="H618" s="12"/>
      <c r="I618" s="9"/>
      <c r="J618" s="9"/>
    </row>
    <row r="619" spans="1:10" x14ac:dyDescent="0.2">
      <c r="A619" s="9"/>
      <c r="B619" s="12"/>
      <c r="C619" s="9"/>
      <c r="D619" s="12"/>
      <c r="E619" s="12"/>
      <c r="F619" s="12"/>
      <c r="G619" s="12"/>
      <c r="H619" s="12"/>
      <c r="I619" s="9"/>
      <c r="J619" s="9"/>
    </row>
    <row r="620" spans="1:10" x14ac:dyDescent="0.2">
      <c r="A620" s="9"/>
      <c r="B620" s="12"/>
      <c r="C620" s="9"/>
      <c r="D620" s="12"/>
      <c r="E620" s="12"/>
      <c r="F620" s="12"/>
      <c r="G620" s="12"/>
      <c r="H620" s="12"/>
      <c r="I620" s="9"/>
      <c r="J620" s="9"/>
    </row>
    <row r="621" spans="1:10" x14ac:dyDescent="0.2">
      <c r="A621" s="9"/>
      <c r="B621" s="12"/>
      <c r="C621" s="9"/>
      <c r="D621" s="12"/>
      <c r="E621" s="12"/>
      <c r="F621" s="12"/>
      <c r="G621" s="12"/>
      <c r="H621" s="12"/>
      <c r="I621" s="9"/>
      <c r="J621" s="9"/>
    </row>
    <row r="622" spans="1:10" x14ac:dyDescent="0.2">
      <c r="A622" s="9"/>
      <c r="B622" s="12"/>
      <c r="C622" s="9"/>
      <c r="D622" s="12"/>
      <c r="E622" s="12"/>
      <c r="F622" s="12"/>
      <c r="G622" s="12"/>
      <c r="H622" s="12"/>
      <c r="I622" s="9"/>
      <c r="J622" s="9"/>
    </row>
    <row r="623" spans="1:10" x14ac:dyDescent="0.2">
      <c r="A623" s="9"/>
      <c r="B623" s="12"/>
      <c r="C623" s="9"/>
      <c r="D623" s="12"/>
      <c r="E623" s="12"/>
      <c r="F623" s="12"/>
      <c r="G623" s="12"/>
      <c r="H623" s="12"/>
      <c r="I623" s="9"/>
      <c r="J623" s="9"/>
    </row>
    <row r="624" spans="1:10" x14ac:dyDescent="0.2">
      <c r="A624" s="9"/>
      <c r="B624" s="12"/>
      <c r="C624" s="9"/>
      <c r="D624" s="12"/>
      <c r="E624" s="12"/>
      <c r="F624" s="12"/>
      <c r="G624" s="12"/>
      <c r="H624" s="12"/>
      <c r="I624" s="9"/>
      <c r="J624" s="9"/>
    </row>
    <row r="625" spans="1:10" x14ac:dyDescent="0.2">
      <c r="A625" s="9"/>
      <c r="B625" s="12"/>
      <c r="C625" s="9"/>
      <c r="D625" s="12"/>
      <c r="E625" s="12"/>
      <c r="F625" s="12"/>
      <c r="G625" s="12"/>
      <c r="H625" s="12"/>
      <c r="I625" s="9"/>
      <c r="J625" s="9"/>
    </row>
    <row r="626" spans="1:10" x14ac:dyDescent="0.2">
      <c r="A626" s="9"/>
      <c r="B626" s="12"/>
      <c r="C626" s="9"/>
      <c r="D626" s="12"/>
      <c r="E626" s="12"/>
      <c r="F626" s="12"/>
      <c r="G626" s="12"/>
      <c r="H626" s="12"/>
      <c r="I626" s="9"/>
      <c r="J626" s="9"/>
    </row>
    <row r="627" spans="1:10" x14ac:dyDescent="0.2">
      <c r="A627" s="9"/>
      <c r="B627" s="12"/>
      <c r="C627" s="9"/>
      <c r="D627" s="12"/>
      <c r="E627" s="12"/>
      <c r="F627" s="12"/>
      <c r="G627" s="12"/>
      <c r="H627" s="12"/>
      <c r="I627" s="9"/>
      <c r="J627" s="9"/>
    </row>
    <row r="628" spans="1:10" x14ac:dyDescent="0.2">
      <c r="A628" s="9"/>
      <c r="B628" s="12"/>
      <c r="C628" s="9"/>
      <c r="D628" s="12"/>
      <c r="E628" s="12"/>
      <c r="F628" s="12"/>
      <c r="G628" s="12"/>
      <c r="H628" s="12"/>
      <c r="I628" s="9"/>
      <c r="J628" s="9"/>
    </row>
    <row r="629" spans="1:10" x14ac:dyDescent="0.2">
      <c r="A629" s="9"/>
      <c r="B629" s="12"/>
      <c r="C629" s="9"/>
      <c r="D629" s="12"/>
      <c r="E629" s="12"/>
      <c r="F629" s="12"/>
      <c r="G629" s="12"/>
      <c r="H629" s="12"/>
      <c r="I629" s="9"/>
      <c r="J629" s="9"/>
    </row>
    <row r="630" spans="1:10" x14ac:dyDescent="0.2">
      <c r="A630" s="9"/>
      <c r="B630" s="12"/>
      <c r="C630" s="9"/>
      <c r="D630" s="12"/>
      <c r="E630" s="12"/>
      <c r="F630" s="12"/>
      <c r="G630" s="12"/>
      <c r="H630" s="12"/>
      <c r="I630" s="9"/>
      <c r="J630" s="9"/>
    </row>
    <row r="631" spans="1:10" x14ac:dyDescent="0.2">
      <c r="A631" s="9"/>
      <c r="B631" s="12"/>
      <c r="C631" s="9"/>
      <c r="D631" s="12"/>
      <c r="E631" s="12"/>
      <c r="F631" s="12"/>
      <c r="G631" s="12"/>
      <c r="H631" s="12"/>
      <c r="I631" s="9"/>
      <c r="J631" s="9"/>
    </row>
    <row r="632" spans="1:10" x14ac:dyDescent="0.2">
      <c r="A632" s="9"/>
      <c r="B632" s="12"/>
      <c r="C632" s="9"/>
      <c r="D632" s="12"/>
      <c r="E632" s="12"/>
      <c r="F632" s="12"/>
      <c r="G632" s="12"/>
      <c r="H632" s="12"/>
      <c r="I632" s="9"/>
      <c r="J632" s="9"/>
    </row>
    <row r="633" spans="1:10" x14ac:dyDescent="0.2">
      <c r="A633" s="9"/>
      <c r="B633" s="12"/>
      <c r="C633" s="9"/>
      <c r="D633" s="12"/>
      <c r="E633" s="12"/>
      <c r="F633" s="12"/>
      <c r="G633" s="12"/>
      <c r="H633" s="12"/>
      <c r="I633" s="9"/>
      <c r="J633" s="9"/>
    </row>
    <row r="634" spans="1:10" x14ac:dyDescent="0.2">
      <c r="A634" s="9"/>
      <c r="B634" s="12"/>
      <c r="C634" s="9"/>
      <c r="D634" s="12"/>
      <c r="E634" s="12"/>
      <c r="F634" s="12"/>
      <c r="G634" s="12"/>
      <c r="H634" s="12"/>
      <c r="I634" s="9"/>
      <c r="J634" s="9"/>
    </row>
    <row r="635" spans="1:10" x14ac:dyDescent="0.2">
      <c r="A635" s="9"/>
      <c r="B635" s="12"/>
      <c r="C635" s="9"/>
      <c r="D635" s="12"/>
      <c r="E635" s="12"/>
      <c r="F635" s="12"/>
      <c r="G635" s="12"/>
      <c r="H635" s="12"/>
      <c r="I635" s="9"/>
      <c r="J635" s="9"/>
    </row>
    <row r="636" spans="1:10" x14ac:dyDescent="0.2">
      <c r="A636" s="9"/>
      <c r="B636" s="12"/>
      <c r="C636" s="9"/>
      <c r="D636" s="12"/>
      <c r="E636" s="12"/>
      <c r="F636" s="12"/>
      <c r="G636" s="12"/>
      <c r="H636" s="12"/>
      <c r="I636" s="9"/>
      <c r="J636" s="9"/>
    </row>
    <row r="637" spans="1:10" x14ac:dyDescent="0.2">
      <c r="A637" s="9"/>
      <c r="B637" s="12"/>
      <c r="C637" s="9"/>
      <c r="D637" s="12"/>
      <c r="E637" s="12"/>
      <c r="F637" s="12"/>
      <c r="G637" s="12"/>
      <c r="H637" s="12"/>
      <c r="I637" s="9"/>
      <c r="J637" s="9"/>
    </row>
    <row r="638" spans="1:10" x14ac:dyDescent="0.2">
      <c r="A638" s="9"/>
      <c r="B638" s="12"/>
      <c r="C638" s="9"/>
      <c r="D638" s="12"/>
      <c r="E638" s="12"/>
      <c r="F638" s="12"/>
      <c r="G638" s="12"/>
      <c r="H638" s="12"/>
      <c r="I638" s="9"/>
      <c r="J638" s="9"/>
    </row>
    <row r="639" spans="1:10" x14ac:dyDescent="0.2">
      <c r="A639" s="9"/>
      <c r="B639" s="12"/>
      <c r="C639" s="9"/>
      <c r="D639" s="12"/>
      <c r="E639" s="12"/>
      <c r="F639" s="12"/>
      <c r="G639" s="12"/>
      <c r="H639" s="12"/>
      <c r="I639" s="9"/>
      <c r="J639" s="9"/>
    </row>
    <row r="640" spans="1:10" x14ac:dyDescent="0.2">
      <c r="A640" s="9"/>
      <c r="B640" s="12"/>
      <c r="C640" s="9"/>
      <c r="D640" s="12"/>
      <c r="E640" s="12"/>
      <c r="F640" s="12"/>
      <c r="G640" s="12"/>
      <c r="H640" s="12"/>
      <c r="I640" s="9"/>
      <c r="J640" s="9"/>
    </row>
    <row r="641" spans="1:10" x14ac:dyDescent="0.2">
      <c r="A641" s="9"/>
      <c r="B641" s="12"/>
      <c r="C641" s="9"/>
      <c r="D641" s="12"/>
      <c r="E641" s="12"/>
      <c r="F641" s="12"/>
      <c r="G641" s="12"/>
      <c r="H641" s="12"/>
      <c r="I641" s="9"/>
      <c r="J641" s="9"/>
    </row>
    <row r="642" spans="1:10" x14ac:dyDescent="0.2">
      <c r="A642" s="9"/>
      <c r="B642" s="12"/>
      <c r="C642" s="9"/>
      <c r="D642" s="12"/>
      <c r="E642" s="12"/>
      <c r="F642" s="12"/>
      <c r="G642" s="12"/>
      <c r="H642" s="12"/>
      <c r="I642" s="9"/>
      <c r="J642" s="9"/>
    </row>
    <row r="643" spans="1:10" x14ac:dyDescent="0.2">
      <c r="A643" s="9"/>
      <c r="B643" s="12"/>
      <c r="C643" s="9"/>
      <c r="D643" s="12"/>
      <c r="E643" s="12"/>
      <c r="F643" s="12"/>
      <c r="G643" s="12"/>
      <c r="H643" s="12"/>
      <c r="I643" s="9"/>
      <c r="J643" s="9"/>
    </row>
    <row r="644" spans="1:10" x14ac:dyDescent="0.2">
      <c r="A644" s="9"/>
      <c r="B644" s="12"/>
      <c r="C644" s="9"/>
      <c r="D644" s="12"/>
      <c r="E644" s="12"/>
      <c r="F644" s="12"/>
      <c r="G644" s="12"/>
      <c r="H644" s="12"/>
      <c r="I644" s="9"/>
      <c r="J644" s="9"/>
    </row>
    <row r="645" spans="1:10" x14ac:dyDescent="0.2">
      <c r="A645" s="9"/>
      <c r="B645" s="12"/>
      <c r="C645" s="9"/>
      <c r="D645" s="12"/>
      <c r="E645" s="12"/>
      <c r="F645" s="12"/>
      <c r="G645" s="12"/>
      <c r="H645" s="12"/>
      <c r="I645" s="9"/>
      <c r="J645" s="9"/>
    </row>
    <row r="646" spans="1:10" x14ac:dyDescent="0.2">
      <c r="A646" s="9"/>
      <c r="B646" s="12"/>
      <c r="C646" s="9"/>
      <c r="D646" s="12"/>
      <c r="E646" s="12"/>
      <c r="F646" s="12"/>
      <c r="G646" s="12"/>
      <c r="H646" s="12"/>
      <c r="I646" s="9"/>
      <c r="J646" s="9"/>
    </row>
    <row r="647" spans="1:10" x14ac:dyDescent="0.2">
      <c r="A647" s="9"/>
      <c r="B647" s="12"/>
      <c r="C647" s="9"/>
      <c r="D647" s="12"/>
      <c r="E647" s="12"/>
      <c r="F647" s="12"/>
      <c r="G647" s="12"/>
      <c r="H647" s="12"/>
      <c r="I647" s="9"/>
      <c r="J647" s="9"/>
    </row>
    <row r="648" spans="1:10" x14ac:dyDescent="0.2">
      <c r="A648" s="9"/>
      <c r="B648" s="12"/>
      <c r="C648" s="9"/>
      <c r="D648" s="12"/>
      <c r="E648" s="12"/>
      <c r="F648" s="12"/>
      <c r="G648" s="12"/>
      <c r="H648" s="12"/>
      <c r="I648" s="9"/>
      <c r="J648" s="9"/>
    </row>
    <row r="649" spans="1:10" x14ac:dyDescent="0.2">
      <c r="A649" s="9"/>
      <c r="B649" s="12"/>
      <c r="C649" s="9"/>
      <c r="D649" s="12"/>
      <c r="E649" s="12"/>
      <c r="F649" s="12"/>
      <c r="G649" s="12"/>
      <c r="H649" s="12"/>
      <c r="I649" s="9"/>
      <c r="J649" s="9"/>
    </row>
    <row r="650" spans="1:10" x14ac:dyDescent="0.2">
      <c r="A650" s="9"/>
      <c r="B650" s="12"/>
      <c r="C650" s="9"/>
      <c r="D650" s="12"/>
      <c r="E650" s="12"/>
      <c r="F650" s="12"/>
      <c r="G650" s="12"/>
      <c r="H650" s="12"/>
      <c r="I650" s="9"/>
      <c r="J650" s="9"/>
    </row>
    <row r="651" spans="1:10" x14ac:dyDescent="0.2">
      <c r="A651" s="9"/>
      <c r="B651" s="12"/>
      <c r="C651" s="9"/>
      <c r="D651" s="12"/>
      <c r="E651" s="12"/>
      <c r="F651" s="12"/>
      <c r="G651" s="12"/>
      <c r="H651" s="12"/>
      <c r="I651" s="9"/>
      <c r="J651" s="9"/>
    </row>
    <row r="652" spans="1:10" x14ac:dyDescent="0.2">
      <c r="A652" s="9"/>
      <c r="B652" s="12"/>
      <c r="C652" s="9"/>
      <c r="D652" s="12"/>
      <c r="E652" s="12"/>
      <c r="F652" s="12"/>
      <c r="G652" s="12"/>
      <c r="H652" s="12"/>
      <c r="I652" s="9"/>
      <c r="J652" s="9"/>
    </row>
    <row r="653" spans="1:10" x14ac:dyDescent="0.2">
      <c r="A653" s="9"/>
      <c r="B653" s="12"/>
      <c r="C653" s="9"/>
      <c r="D653" s="12"/>
      <c r="E653" s="12"/>
      <c r="F653" s="12"/>
      <c r="G653" s="12"/>
      <c r="H653" s="12"/>
      <c r="I653" s="9"/>
      <c r="J653" s="9"/>
    </row>
    <row r="654" spans="1:10" x14ac:dyDescent="0.2">
      <c r="A654" s="9"/>
      <c r="B654" s="12"/>
      <c r="C654" s="9"/>
      <c r="D654" s="12"/>
      <c r="E654" s="12"/>
      <c r="F654" s="12"/>
      <c r="G654" s="12"/>
      <c r="H654" s="12"/>
      <c r="I654" s="9"/>
      <c r="J654" s="9"/>
    </row>
    <row r="655" spans="1:10" x14ac:dyDescent="0.2">
      <c r="A655" s="9"/>
      <c r="B655" s="12"/>
      <c r="C655" s="9"/>
      <c r="D655" s="12"/>
      <c r="E655" s="12"/>
      <c r="F655" s="12"/>
      <c r="G655" s="12"/>
      <c r="H655" s="12"/>
      <c r="I655" s="9"/>
      <c r="J655" s="9"/>
    </row>
    <row r="656" spans="1:10" x14ac:dyDescent="0.2">
      <c r="A656" s="9"/>
      <c r="B656" s="12"/>
      <c r="C656" s="9"/>
      <c r="D656" s="12"/>
      <c r="E656" s="12"/>
      <c r="F656" s="12"/>
      <c r="G656" s="12"/>
      <c r="H656" s="12"/>
      <c r="I656" s="9"/>
      <c r="J656" s="9"/>
    </row>
    <row r="657" spans="1:10" x14ac:dyDescent="0.2">
      <c r="A657" s="9"/>
      <c r="B657" s="12"/>
      <c r="C657" s="9"/>
      <c r="D657" s="12"/>
      <c r="E657" s="12"/>
      <c r="F657" s="12"/>
      <c r="G657" s="12"/>
      <c r="H657" s="12"/>
      <c r="I657" s="9"/>
      <c r="J657" s="9"/>
    </row>
    <row r="658" spans="1:10" x14ac:dyDescent="0.2">
      <c r="A658" s="9"/>
      <c r="B658" s="12"/>
      <c r="C658" s="9"/>
      <c r="D658" s="12"/>
      <c r="E658" s="12"/>
      <c r="F658" s="12"/>
      <c r="G658" s="12"/>
      <c r="H658" s="12"/>
      <c r="I658" s="9"/>
      <c r="J658" s="9"/>
    </row>
    <row r="659" spans="1:10" x14ac:dyDescent="0.2">
      <c r="A659" s="9"/>
      <c r="B659" s="12"/>
      <c r="C659" s="9"/>
      <c r="D659" s="12"/>
      <c r="E659" s="12"/>
      <c r="F659" s="12"/>
      <c r="G659" s="12"/>
      <c r="H659" s="12"/>
      <c r="I659" s="9"/>
      <c r="J659" s="9"/>
    </row>
    <row r="660" spans="1:10" x14ac:dyDescent="0.2">
      <c r="A660" s="9"/>
      <c r="B660" s="12"/>
      <c r="C660" s="9"/>
      <c r="D660" s="12"/>
      <c r="E660" s="12"/>
      <c r="F660" s="12"/>
      <c r="G660" s="12"/>
      <c r="H660" s="12"/>
      <c r="I660" s="9"/>
      <c r="J660" s="9"/>
    </row>
    <row r="661" spans="1:10" x14ac:dyDescent="0.2">
      <c r="A661" s="9"/>
      <c r="B661" s="12"/>
      <c r="C661" s="9"/>
      <c r="D661" s="12"/>
      <c r="E661" s="12"/>
      <c r="F661" s="12"/>
      <c r="G661" s="12"/>
      <c r="H661" s="12"/>
      <c r="I661" s="9"/>
      <c r="J661" s="9"/>
    </row>
    <row r="662" spans="1:10" x14ac:dyDescent="0.2">
      <c r="A662" s="9"/>
      <c r="B662" s="12"/>
      <c r="C662" s="9"/>
      <c r="D662" s="12"/>
      <c r="E662" s="12"/>
      <c r="F662" s="12"/>
      <c r="G662" s="12"/>
      <c r="H662" s="12"/>
      <c r="I662" s="9"/>
      <c r="J662" s="9"/>
    </row>
    <row r="663" spans="1:10" x14ac:dyDescent="0.2">
      <c r="A663" s="9"/>
      <c r="B663" s="12"/>
      <c r="C663" s="9"/>
      <c r="D663" s="12"/>
      <c r="E663" s="12"/>
      <c r="F663" s="12"/>
      <c r="G663" s="12"/>
      <c r="H663" s="12"/>
      <c r="I663" s="9"/>
      <c r="J663" s="9"/>
    </row>
    <row r="664" spans="1:10" x14ac:dyDescent="0.2">
      <c r="A664" s="9"/>
      <c r="B664" s="12"/>
      <c r="C664" s="9"/>
      <c r="D664" s="12"/>
      <c r="E664" s="12"/>
      <c r="F664" s="12"/>
      <c r="G664" s="12"/>
      <c r="H664" s="12"/>
      <c r="I664" s="9"/>
      <c r="J664" s="9"/>
    </row>
    <row r="665" spans="1:10" x14ac:dyDescent="0.2">
      <c r="A665" s="9"/>
      <c r="B665" s="12"/>
      <c r="C665" s="9"/>
      <c r="D665" s="12"/>
      <c r="E665" s="12"/>
      <c r="F665" s="12"/>
      <c r="G665" s="12"/>
      <c r="H665" s="12"/>
      <c r="I665" s="9"/>
      <c r="J665" s="9"/>
    </row>
    <row r="666" spans="1:10" x14ac:dyDescent="0.2">
      <c r="A666" s="9"/>
      <c r="B666" s="12"/>
      <c r="C666" s="9"/>
      <c r="D666" s="12"/>
      <c r="E666" s="12"/>
      <c r="F666" s="12"/>
      <c r="G666" s="12"/>
      <c r="H666" s="12"/>
      <c r="I666" s="9"/>
      <c r="J666" s="9"/>
    </row>
    <row r="667" spans="1:10" x14ac:dyDescent="0.2">
      <c r="A667" s="9"/>
      <c r="B667" s="12"/>
      <c r="C667" s="9"/>
      <c r="D667" s="12"/>
      <c r="E667" s="12"/>
      <c r="F667" s="12"/>
      <c r="G667" s="12"/>
      <c r="H667" s="12"/>
      <c r="I667" s="9"/>
      <c r="J667" s="9"/>
    </row>
    <row r="668" spans="1:10" x14ac:dyDescent="0.2">
      <c r="A668" s="9"/>
      <c r="B668" s="12"/>
      <c r="C668" s="9"/>
      <c r="D668" s="12"/>
      <c r="E668" s="12"/>
      <c r="F668" s="12"/>
      <c r="G668" s="12"/>
      <c r="H668" s="12"/>
      <c r="I668" s="9"/>
      <c r="J668" s="9"/>
    </row>
    <row r="669" spans="1:10" x14ac:dyDescent="0.2">
      <c r="A669" s="9"/>
      <c r="B669" s="12"/>
      <c r="C669" s="9"/>
      <c r="D669" s="12"/>
      <c r="E669" s="12"/>
      <c r="F669" s="12"/>
      <c r="G669" s="12"/>
      <c r="H669" s="12"/>
      <c r="I669" s="9"/>
      <c r="J669" s="9"/>
    </row>
    <row r="670" spans="1:10" x14ac:dyDescent="0.2">
      <c r="A670" s="9"/>
      <c r="B670" s="12"/>
      <c r="C670" s="9"/>
      <c r="D670" s="12"/>
      <c r="E670" s="12"/>
      <c r="F670" s="12"/>
      <c r="G670" s="12"/>
      <c r="H670" s="12"/>
      <c r="I670" s="9"/>
      <c r="J670" s="9"/>
    </row>
    <row r="671" spans="1:10" x14ac:dyDescent="0.2">
      <c r="A671" s="9"/>
      <c r="B671" s="12"/>
      <c r="C671" s="9"/>
      <c r="D671" s="12"/>
      <c r="E671" s="12"/>
      <c r="F671" s="12"/>
      <c r="G671" s="12"/>
      <c r="H671" s="12"/>
      <c r="I671" s="9"/>
      <c r="J671" s="9"/>
    </row>
    <row r="672" spans="1:10" x14ac:dyDescent="0.2">
      <c r="A672" s="9"/>
      <c r="B672" s="12"/>
      <c r="C672" s="9"/>
      <c r="D672" s="12"/>
      <c r="E672" s="12"/>
      <c r="F672" s="12"/>
      <c r="G672" s="12"/>
      <c r="H672" s="12"/>
      <c r="I672" s="9"/>
      <c r="J672" s="9"/>
    </row>
    <row r="673" spans="1:10" x14ac:dyDescent="0.2">
      <c r="A673" s="9"/>
      <c r="B673" s="12"/>
      <c r="C673" s="9"/>
      <c r="D673" s="12"/>
      <c r="E673" s="12"/>
      <c r="F673" s="12"/>
      <c r="G673" s="12"/>
      <c r="H673" s="12"/>
      <c r="I673" s="9"/>
      <c r="J673" s="9"/>
    </row>
    <row r="674" spans="1:10" x14ac:dyDescent="0.2">
      <c r="A674" s="9"/>
      <c r="B674" s="12"/>
      <c r="C674" s="9"/>
      <c r="D674" s="12"/>
      <c r="E674" s="12"/>
      <c r="F674" s="12"/>
      <c r="G674" s="12"/>
      <c r="H674" s="12"/>
      <c r="I674" s="9"/>
      <c r="J674" s="9"/>
    </row>
    <row r="675" spans="1:10" x14ac:dyDescent="0.2">
      <c r="A675" s="9"/>
      <c r="B675" s="12"/>
      <c r="C675" s="9"/>
      <c r="D675" s="12"/>
      <c r="E675" s="12"/>
      <c r="F675" s="12"/>
      <c r="G675" s="12"/>
      <c r="H675" s="12"/>
      <c r="I675" s="9"/>
      <c r="J675" s="9"/>
    </row>
    <row r="676" spans="1:10" x14ac:dyDescent="0.2">
      <c r="A676" s="9"/>
      <c r="B676" s="12"/>
      <c r="C676" s="9"/>
      <c r="D676" s="12"/>
      <c r="E676" s="12"/>
      <c r="F676" s="12"/>
      <c r="G676" s="12"/>
      <c r="H676" s="12"/>
      <c r="I676" s="9"/>
      <c r="J676" s="9"/>
    </row>
    <row r="677" spans="1:10" x14ac:dyDescent="0.2">
      <c r="A677" s="9"/>
      <c r="B677" s="12"/>
      <c r="C677" s="9"/>
      <c r="D677" s="12"/>
      <c r="E677" s="12"/>
      <c r="F677" s="12"/>
      <c r="G677" s="12"/>
      <c r="H677" s="12"/>
      <c r="I677" s="9"/>
      <c r="J677" s="9"/>
    </row>
    <row r="678" spans="1:10" x14ac:dyDescent="0.2">
      <c r="A678" s="9"/>
      <c r="B678" s="12"/>
      <c r="C678" s="9"/>
      <c r="D678" s="12"/>
      <c r="E678" s="12"/>
      <c r="F678" s="12"/>
      <c r="G678" s="12"/>
      <c r="H678" s="12"/>
      <c r="I678" s="9"/>
      <c r="J678" s="9"/>
    </row>
    <row r="679" spans="1:10" x14ac:dyDescent="0.2">
      <c r="A679" s="9"/>
      <c r="B679" s="12"/>
      <c r="C679" s="9"/>
      <c r="D679" s="12"/>
      <c r="E679" s="12"/>
      <c r="F679" s="12"/>
      <c r="G679" s="12"/>
      <c r="H679" s="12"/>
      <c r="I679" s="9"/>
      <c r="J679" s="9"/>
    </row>
    <row r="680" spans="1:10" x14ac:dyDescent="0.2">
      <c r="A680" s="9"/>
      <c r="B680" s="12"/>
      <c r="C680" s="9"/>
      <c r="D680" s="12"/>
      <c r="E680" s="12"/>
      <c r="F680" s="12"/>
      <c r="G680" s="12"/>
      <c r="H680" s="12"/>
      <c r="I680" s="9"/>
      <c r="J680" s="9"/>
    </row>
    <row r="681" spans="1:10" x14ac:dyDescent="0.2">
      <c r="A681" s="9"/>
      <c r="B681" s="12"/>
      <c r="C681" s="9"/>
      <c r="D681" s="12"/>
      <c r="E681" s="12"/>
      <c r="F681" s="12"/>
      <c r="G681" s="12"/>
      <c r="H681" s="12"/>
      <c r="I681" s="9"/>
      <c r="J681" s="9"/>
    </row>
    <row r="682" spans="1:10" x14ac:dyDescent="0.2">
      <c r="A682" s="9"/>
      <c r="B682" s="12"/>
      <c r="C682" s="9"/>
      <c r="D682" s="12"/>
      <c r="E682" s="12"/>
      <c r="F682" s="12"/>
      <c r="G682" s="12"/>
      <c r="H682" s="12"/>
      <c r="I682" s="9"/>
      <c r="J682" s="9"/>
    </row>
    <row r="683" spans="1:10" x14ac:dyDescent="0.2">
      <c r="A683" s="9"/>
      <c r="B683" s="12"/>
      <c r="C683" s="9"/>
      <c r="D683" s="12"/>
      <c r="E683" s="12"/>
      <c r="F683" s="12"/>
      <c r="G683" s="12"/>
      <c r="H683" s="12"/>
      <c r="I683" s="9"/>
      <c r="J683" s="9"/>
    </row>
    <row r="684" spans="1:10" x14ac:dyDescent="0.2">
      <c r="A684" s="9"/>
      <c r="B684" s="12"/>
      <c r="C684" s="9"/>
      <c r="D684" s="12"/>
      <c r="E684" s="12"/>
      <c r="F684" s="12"/>
      <c r="G684" s="12"/>
      <c r="H684" s="12"/>
      <c r="I684" s="9"/>
      <c r="J684" s="9"/>
    </row>
    <row r="685" spans="1:10" x14ac:dyDescent="0.2">
      <c r="A685" s="9"/>
      <c r="B685" s="12"/>
      <c r="C685" s="9"/>
      <c r="D685" s="12"/>
      <c r="E685" s="12"/>
      <c r="F685" s="12"/>
      <c r="G685" s="12"/>
      <c r="H685" s="12"/>
      <c r="I685" s="9"/>
      <c r="J685" s="9"/>
    </row>
    <row r="686" spans="1:10" x14ac:dyDescent="0.2">
      <c r="A686" s="9"/>
      <c r="B686" s="12"/>
      <c r="C686" s="9"/>
      <c r="D686" s="12"/>
      <c r="E686" s="12"/>
      <c r="F686" s="12"/>
      <c r="G686" s="12"/>
      <c r="H686" s="12"/>
      <c r="I686" s="9"/>
      <c r="J686" s="9"/>
    </row>
    <row r="687" spans="1:10" x14ac:dyDescent="0.2">
      <c r="A687" s="9"/>
      <c r="B687" s="12"/>
      <c r="C687" s="9"/>
      <c r="D687" s="12"/>
      <c r="E687" s="12"/>
      <c r="F687" s="12"/>
      <c r="G687" s="12"/>
      <c r="H687" s="12"/>
      <c r="I687" s="9"/>
      <c r="J687" s="9"/>
    </row>
    <row r="688" spans="1:10" x14ac:dyDescent="0.2">
      <c r="A688" s="9"/>
      <c r="B688" s="12"/>
      <c r="C688" s="9"/>
      <c r="D688" s="12"/>
      <c r="E688" s="12"/>
      <c r="F688" s="12"/>
      <c r="G688" s="12"/>
      <c r="H688" s="12"/>
      <c r="I688" s="9"/>
      <c r="J688" s="9"/>
    </row>
    <row r="689" spans="1:10" x14ac:dyDescent="0.2">
      <c r="A689" s="9"/>
      <c r="B689" s="12"/>
      <c r="C689" s="9"/>
      <c r="D689" s="12"/>
      <c r="E689" s="12"/>
      <c r="F689" s="12"/>
      <c r="G689" s="12"/>
      <c r="H689" s="12"/>
      <c r="I689" s="9"/>
      <c r="J689" s="9"/>
    </row>
    <row r="690" spans="1:10" x14ac:dyDescent="0.2">
      <c r="A690" s="9"/>
      <c r="B690" s="12"/>
      <c r="C690" s="9"/>
      <c r="D690" s="12"/>
      <c r="E690" s="12"/>
      <c r="F690" s="12"/>
      <c r="G690" s="12"/>
      <c r="H690" s="12"/>
      <c r="I690" s="9"/>
      <c r="J690" s="9"/>
    </row>
    <row r="691" spans="1:10" x14ac:dyDescent="0.2">
      <c r="A691" s="9"/>
      <c r="B691" s="12"/>
      <c r="C691" s="9"/>
      <c r="D691" s="12"/>
      <c r="E691" s="12"/>
      <c r="F691" s="12"/>
      <c r="G691" s="12"/>
      <c r="H691" s="12"/>
      <c r="I691" s="9"/>
      <c r="J691" s="9"/>
    </row>
    <row r="692" spans="1:10" x14ac:dyDescent="0.2">
      <c r="A692" s="9"/>
      <c r="B692" s="12"/>
      <c r="C692" s="9"/>
      <c r="D692" s="12"/>
      <c r="E692" s="12"/>
      <c r="F692" s="12"/>
      <c r="G692" s="12"/>
      <c r="H692" s="12"/>
      <c r="I692" s="9"/>
      <c r="J692" s="9"/>
    </row>
    <row r="693" spans="1:10" x14ac:dyDescent="0.2">
      <c r="A693" s="9"/>
      <c r="B693" s="12"/>
      <c r="C693" s="9"/>
      <c r="D693" s="12"/>
      <c r="E693" s="12"/>
      <c r="F693" s="12"/>
      <c r="G693" s="12"/>
      <c r="H693" s="12"/>
      <c r="I693" s="9"/>
      <c r="J693" s="9"/>
    </row>
    <row r="694" spans="1:10" x14ac:dyDescent="0.2">
      <c r="A694" s="9"/>
      <c r="B694" s="12"/>
      <c r="C694" s="9"/>
      <c r="D694" s="12"/>
      <c r="E694" s="12"/>
      <c r="F694" s="12"/>
      <c r="G694" s="12"/>
      <c r="H694" s="12"/>
      <c r="I694" s="9"/>
      <c r="J694" s="9"/>
    </row>
    <row r="695" spans="1:10" x14ac:dyDescent="0.2">
      <c r="A695" s="9"/>
      <c r="B695" s="12"/>
      <c r="C695" s="9"/>
      <c r="D695" s="12"/>
      <c r="E695" s="12"/>
      <c r="F695" s="12"/>
      <c r="G695" s="12"/>
      <c r="H695" s="12"/>
      <c r="I695" s="9"/>
      <c r="J695" s="9"/>
    </row>
    <row r="696" spans="1:10" x14ac:dyDescent="0.2">
      <c r="A696" s="9"/>
      <c r="B696" s="12"/>
      <c r="C696" s="9"/>
      <c r="D696" s="12"/>
      <c r="E696" s="12"/>
      <c r="F696" s="12"/>
      <c r="G696" s="12"/>
      <c r="H696" s="12"/>
      <c r="I696" s="9"/>
      <c r="J696" s="9"/>
    </row>
    <row r="697" spans="1:10" x14ac:dyDescent="0.2">
      <c r="A697" s="9"/>
      <c r="B697" s="12"/>
      <c r="C697" s="9"/>
      <c r="D697" s="12"/>
      <c r="E697" s="12"/>
      <c r="F697" s="12"/>
      <c r="G697" s="12"/>
      <c r="H697" s="12"/>
      <c r="I697" s="9"/>
      <c r="J697" s="9"/>
    </row>
    <row r="698" spans="1:10" x14ac:dyDescent="0.2">
      <c r="A698" s="9"/>
      <c r="B698" s="12"/>
      <c r="C698" s="9"/>
      <c r="D698" s="12"/>
      <c r="E698" s="12"/>
      <c r="F698" s="12"/>
      <c r="G698" s="12"/>
      <c r="H698" s="12"/>
      <c r="I698" s="9"/>
      <c r="J698" s="9"/>
    </row>
    <row r="699" spans="1:10" x14ac:dyDescent="0.2">
      <c r="A699" s="9"/>
      <c r="B699" s="12"/>
      <c r="C699" s="9"/>
      <c r="D699" s="12"/>
      <c r="E699" s="12"/>
      <c r="F699" s="12"/>
      <c r="G699" s="12"/>
      <c r="H699" s="12"/>
      <c r="I699" s="9"/>
      <c r="J699" s="9"/>
    </row>
    <row r="700" spans="1:10" x14ac:dyDescent="0.2">
      <c r="A700" s="9"/>
      <c r="B700" s="12"/>
      <c r="C700" s="9"/>
      <c r="D700" s="12"/>
      <c r="E700" s="12"/>
      <c r="F700" s="12"/>
      <c r="G700" s="12"/>
      <c r="H700" s="12"/>
      <c r="I700" s="9"/>
      <c r="J700" s="9"/>
    </row>
    <row r="701" spans="1:10" x14ac:dyDescent="0.2">
      <c r="A701" s="9"/>
      <c r="B701" s="12"/>
      <c r="C701" s="9"/>
      <c r="D701" s="12"/>
      <c r="E701" s="12"/>
      <c r="F701" s="12"/>
      <c r="G701" s="12"/>
      <c r="H701" s="12"/>
      <c r="I701" s="9"/>
      <c r="J701" s="9"/>
    </row>
    <row r="702" spans="1:10" x14ac:dyDescent="0.2">
      <c r="A702" s="9"/>
      <c r="B702" s="12"/>
      <c r="C702" s="9"/>
      <c r="D702" s="12"/>
      <c r="E702" s="12"/>
      <c r="F702" s="12"/>
      <c r="G702" s="12"/>
      <c r="H702" s="12"/>
      <c r="I702" s="9"/>
      <c r="J702" s="9"/>
    </row>
    <row r="703" spans="1:10" x14ac:dyDescent="0.2">
      <c r="A703" s="9"/>
      <c r="B703" s="12"/>
      <c r="C703" s="9"/>
      <c r="D703" s="12"/>
      <c r="E703" s="12"/>
      <c r="F703" s="12"/>
      <c r="G703" s="12"/>
      <c r="H703" s="12"/>
      <c r="I703" s="9"/>
      <c r="J703" s="9"/>
    </row>
    <row r="704" spans="1:10" x14ac:dyDescent="0.2">
      <c r="A704" s="9"/>
      <c r="B704" s="12"/>
      <c r="C704" s="9"/>
      <c r="D704" s="12"/>
      <c r="E704" s="12"/>
      <c r="F704" s="12"/>
      <c r="G704" s="12"/>
      <c r="H704" s="12"/>
      <c r="I704" s="9"/>
      <c r="J704" s="9"/>
    </row>
    <row r="705" spans="1:10" x14ac:dyDescent="0.2">
      <c r="A705" s="9"/>
      <c r="B705" s="12"/>
      <c r="C705" s="9"/>
      <c r="D705" s="12"/>
      <c r="E705" s="12"/>
      <c r="F705" s="12"/>
      <c r="G705" s="12"/>
      <c r="H705" s="12"/>
      <c r="I705" s="9"/>
      <c r="J705" s="9"/>
    </row>
    <row r="706" spans="1:10" x14ac:dyDescent="0.2">
      <c r="A706" s="9"/>
      <c r="B706" s="12"/>
      <c r="C706" s="9"/>
      <c r="D706" s="12"/>
      <c r="E706" s="12"/>
      <c r="F706" s="12"/>
      <c r="G706" s="12"/>
      <c r="H706" s="12"/>
      <c r="I706" s="9"/>
      <c r="J706" s="9"/>
    </row>
    <row r="707" spans="1:10" x14ac:dyDescent="0.2">
      <c r="A707" s="9"/>
      <c r="B707" s="12"/>
      <c r="C707" s="9"/>
      <c r="D707" s="12"/>
      <c r="E707" s="12"/>
      <c r="F707" s="12"/>
      <c r="G707" s="12"/>
      <c r="H707" s="12"/>
      <c r="I707" s="9"/>
      <c r="J707" s="9"/>
    </row>
    <row r="708" spans="1:10" x14ac:dyDescent="0.2">
      <c r="A708" s="9"/>
      <c r="B708" s="12"/>
      <c r="C708" s="9"/>
      <c r="D708" s="12"/>
      <c r="E708" s="12"/>
      <c r="F708" s="12"/>
      <c r="G708" s="12"/>
      <c r="H708" s="12"/>
      <c r="I708" s="9"/>
      <c r="J708" s="9"/>
    </row>
    <row r="709" spans="1:10" x14ac:dyDescent="0.2">
      <c r="A709" s="9"/>
      <c r="B709" s="12"/>
      <c r="C709" s="9"/>
      <c r="D709" s="12"/>
      <c r="E709" s="12"/>
      <c r="F709" s="12"/>
      <c r="G709" s="12"/>
      <c r="H709" s="12"/>
      <c r="I709" s="9"/>
      <c r="J709" s="9"/>
    </row>
    <row r="710" spans="1:10" x14ac:dyDescent="0.2">
      <c r="A710" s="9"/>
      <c r="B710" s="12"/>
      <c r="C710" s="9"/>
      <c r="D710" s="12"/>
      <c r="E710" s="12"/>
      <c r="F710" s="12"/>
      <c r="G710" s="12"/>
      <c r="H710" s="12"/>
      <c r="I710" s="9"/>
      <c r="J710" s="9"/>
    </row>
    <row r="711" spans="1:10" x14ac:dyDescent="0.2">
      <c r="A711" s="9"/>
      <c r="B711" s="12"/>
      <c r="C711" s="9"/>
      <c r="D711" s="12"/>
      <c r="E711" s="12"/>
      <c r="F711" s="12"/>
      <c r="G711" s="12"/>
      <c r="H711" s="12"/>
      <c r="I711" s="9"/>
      <c r="J711" s="9"/>
    </row>
    <row r="712" spans="1:10" x14ac:dyDescent="0.2">
      <c r="A712" s="9"/>
      <c r="B712" s="12"/>
      <c r="C712" s="9"/>
      <c r="D712" s="12"/>
      <c r="E712" s="12"/>
      <c r="F712" s="12"/>
      <c r="G712" s="12"/>
      <c r="H712" s="12"/>
      <c r="I712" s="9"/>
      <c r="J712" s="9"/>
    </row>
    <row r="713" spans="1:10" x14ac:dyDescent="0.2">
      <c r="A713" s="9"/>
      <c r="B713" s="12"/>
      <c r="C713" s="9"/>
      <c r="D713" s="12"/>
      <c r="E713" s="12"/>
      <c r="F713" s="12"/>
      <c r="G713" s="12"/>
      <c r="H713" s="12"/>
      <c r="I713" s="9"/>
      <c r="J713" s="9"/>
    </row>
    <row r="714" spans="1:10" x14ac:dyDescent="0.2">
      <c r="A714" s="9"/>
      <c r="B714" s="12"/>
      <c r="C714" s="9"/>
      <c r="D714" s="12"/>
      <c r="E714" s="12"/>
      <c r="F714" s="12"/>
      <c r="G714" s="12"/>
      <c r="H714" s="12"/>
      <c r="I714" s="9"/>
      <c r="J714" s="9"/>
    </row>
    <row r="715" spans="1:10" x14ac:dyDescent="0.2">
      <c r="A715" s="9"/>
      <c r="B715" s="12"/>
      <c r="C715" s="9"/>
      <c r="D715" s="12"/>
      <c r="E715" s="12"/>
      <c r="F715" s="12"/>
      <c r="G715" s="12"/>
      <c r="H715" s="12"/>
      <c r="I715" s="9"/>
      <c r="J715" s="9"/>
    </row>
    <row r="716" spans="1:10" x14ac:dyDescent="0.2">
      <c r="A716" s="9"/>
      <c r="B716" s="12"/>
      <c r="C716" s="9"/>
      <c r="D716" s="12"/>
      <c r="E716" s="12"/>
      <c r="F716" s="12"/>
      <c r="G716" s="12"/>
      <c r="H716" s="12"/>
      <c r="I716" s="9"/>
      <c r="J716" s="9"/>
    </row>
    <row r="717" spans="1:10" x14ac:dyDescent="0.2">
      <c r="A717" s="9"/>
      <c r="B717" s="12"/>
      <c r="C717" s="9"/>
      <c r="D717" s="12"/>
      <c r="E717" s="12"/>
      <c r="F717" s="12"/>
      <c r="G717" s="12"/>
      <c r="H717" s="12"/>
      <c r="I717" s="9"/>
      <c r="J717" s="9"/>
    </row>
    <row r="718" spans="1:10" x14ac:dyDescent="0.2">
      <c r="A718" s="9"/>
      <c r="B718" s="12"/>
      <c r="C718" s="9"/>
      <c r="D718" s="12"/>
      <c r="E718" s="12"/>
      <c r="F718" s="12"/>
      <c r="G718" s="12"/>
      <c r="H718" s="12"/>
      <c r="I718" s="9"/>
      <c r="J718" s="9"/>
    </row>
    <row r="719" spans="1:10" x14ac:dyDescent="0.2">
      <c r="A719" s="9"/>
      <c r="B719" s="12"/>
      <c r="C719" s="9"/>
      <c r="D719" s="12"/>
      <c r="E719" s="12"/>
      <c r="F719" s="12"/>
      <c r="G719" s="12"/>
      <c r="H719" s="12"/>
      <c r="I719" s="9"/>
      <c r="J719" s="9"/>
    </row>
    <row r="720" spans="1:10" x14ac:dyDescent="0.2">
      <c r="A720" s="9"/>
      <c r="B720" s="12"/>
      <c r="C720" s="9"/>
      <c r="D720" s="12"/>
      <c r="E720" s="12"/>
      <c r="F720" s="12"/>
      <c r="G720" s="12"/>
      <c r="H720" s="12"/>
      <c r="I720" s="9"/>
      <c r="J720" s="9"/>
    </row>
    <row r="721" spans="1:10" x14ac:dyDescent="0.2">
      <c r="A721" s="9"/>
      <c r="B721" s="12"/>
      <c r="C721" s="9"/>
      <c r="D721" s="12"/>
      <c r="E721" s="12"/>
      <c r="F721" s="12"/>
      <c r="G721" s="12"/>
      <c r="H721" s="12"/>
      <c r="I721" s="9"/>
      <c r="J721" s="9"/>
    </row>
    <row r="722" spans="1:10" x14ac:dyDescent="0.2">
      <c r="A722" s="9"/>
      <c r="B722" s="12"/>
      <c r="C722" s="9"/>
      <c r="D722" s="12"/>
      <c r="E722" s="12"/>
      <c r="F722" s="12"/>
      <c r="G722" s="12"/>
      <c r="H722" s="12"/>
      <c r="I722" s="9"/>
      <c r="J722" s="9"/>
    </row>
    <row r="723" spans="1:10" x14ac:dyDescent="0.2">
      <c r="A723" s="9"/>
      <c r="B723" s="12"/>
      <c r="C723" s="9"/>
      <c r="D723" s="12"/>
      <c r="E723" s="12"/>
      <c r="F723" s="12"/>
      <c r="G723" s="12"/>
      <c r="H723" s="12"/>
      <c r="I723" s="9"/>
      <c r="J723" s="9"/>
    </row>
    <row r="724" spans="1:10" x14ac:dyDescent="0.2">
      <c r="A724" s="9"/>
      <c r="B724" s="12"/>
      <c r="C724" s="9"/>
      <c r="D724" s="12"/>
      <c r="E724" s="12"/>
      <c r="F724" s="12"/>
      <c r="G724" s="12"/>
      <c r="H724" s="12"/>
      <c r="I724" s="9"/>
      <c r="J724" s="9"/>
    </row>
    <row r="725" spans="1:10" x14ac:dyDescent="0.2">
      <c r="A725" s="9"/>
      <c r="B725" s="12"/>
      <c r="C725" s="9"/>
      <c r="D725" s="12"/>
      <c r="E725" s="12"/>
      <c r="F725" s="12"/>
      <c r="G725" s="12"/>
      <c r="H725" s="12"/>
      <c r="I725" s="9"/>
      <c r="J725" s="9"/>
    </row>
    <row r="726" spans="1:10" x14ac:dyDescent="0.2">
      <c r="A726" s="9"/>
      <c r="B726" s="12"/>
      <c r="C726" s="9"/>
      <c r="D726" s="12"/>
      <c r="E726" s="12"/>
      <c r="F726" s="12"/>
      <c r="G726" s="12"/>
      <c r="H726" s="12"/>
      <c r="I726" s="9"/>
      <c r="J726" s="9"/>
    </row>
    <row r="727" spans="1:10" x14ac:dyDescent="0.2">
      <c r="A727" s="9"/>
      <c r="B727" s="12"/>
      <c r="C727" s="9"/>
      <c r="D727" s="12"/>
      <c r="E727" s="12"/>
      <c r="F727" s="12"/>
      <c r="G727" s="12"/>
      <c r="H727" s="12"/>
      <c r="I727" s="9"/>
      <c r="J727" s="9"/>
    </row>
    <row r="728" spans="1:10" x14ac:dyDescent="0.2">
      <c r="A728" s="9"/>
      <c r="B728" s="12"/>
      <c r="C728" s="9"/>
      <c r="D728" s="12"/>
      <c r="E728" s="12"/>
      <c r="F728" s="12"/>
      <c r="G728" s="12"/>
      <c r="H728" s="12"/>
      <c r="I728" s="9"/>
      <c r="J728" s="9"/>
    </row>
    <row r="729" spans="1:10" x14ac:dyDescent="0.2">
      <c r="A729" s="9"/>
      <c r="B729" s="12"/>
      <c r="C729" s="9"/>
      <c r="D729" s="12"/>
      <c r="E729" s="12"/>
      <c r="F729" s="12"/>
      <c r="G729" s="12"/>
      <c r="H729" s="12"/>
      <c r="I729" s="9"/>
      <c r="J729" s="9"/>
    </row>
    <row r="730" spans="1:10" x14ac:dyDescent="0.2">
      <c r="A730" s="9"/>
      <c r="B730" s="12"/>
      <c r="C730" s="9"/>
      <c r="D730" s="12"/>
      <c r="E730" s="12"/>
      <c r="F730" s="12"/>
      <c r="G730" s="12"/>
      <c r="H730" s="12"/>
      <c r="I730" s="9"/>
      <c r="J730" s="9"/>
    </row>
    <row r="731" spans="1:10" x14ac:dyDescent="0.2">
      <c r="A731" s="9"/>
      <c r="B731" s="12"/>
      <c r="C731" s="9"/>
      <c r="D731" s="12"/>
      <c r="E731" s="12"/>
      <c r="F731" s="12"/>
      <c r="G731" s="12"/>
      <c r="H731" s="12"/>
      <c r="I731" s="9"/>
      <c r="J731" s="9"/>
    </row>
    <row r="732" spans="1:10" x14ac:dyDescent="0.2">
      <c r="A732" s="9"/>
      <c r="B732" s="12"/>
      <c r="C732" s="9"/>
      <c r="D732" s="12"/>
      <c r="E732" s="12"/>
      <c r="F732" s="12"/>
      <c r="G732" s="12"/>
      <c r="H732" s="12"/>
      <c r="I732" s="9"/>
      <c r="J732" s="9"/>
    </row>
    <row r="733" spans="1:10" x14ac:dyDescent="0.2">
      <c r="A733" s="9"/>
      <c r="B733" s="12"/>
      <c r="C733" s="9"/>
      <c r="D733" s="12"/>
      <c r="E733" s="12"/>
      <c r="F733" s="12"/>
      <c r="G733" s="12"/>
      <c r="H733" s="12"/>
      <c r="I733" s="9"/>
      <c r="J733" s="9"/>
    </row>
    <row r="734" spans="1:10" x14ac:dyDescent="0.2">
      <c r="A734" s="9"/>
      <c r="B734" s="12"/>
      <c r="C734" s="9"/>
      <c r="D734" s="12"/>
      <c r="E734" s="12"/>
      <c r="F734" s="12"/>
      <c r="G734" s="12"/>
      <c r="H734" s="12"/>
      <c r="I734" s="9"/>
      <c r="J734" s="9"/>
    </row>
    <row r="735" spans="1:10" x14ac:dyDescent="0.2">
      <c r="A735" s="9"/>
      <c r="B735" s="12"/>
      <c r="C735" s="9"/>
      <c r="D735" s="12"/>
      <c r="E735" s="12"/>
      <c r="F735" s="12"/>
      <c r="G735" s="12"/>
      <c r="H735" s="12"/>
      <c r="I735" s="9"/>
      <c r="J735" s="9"/>
    </row>
    <row r="736" spans="1:10" x14ac:dyDescent="0.2">
      <c r="A736" s="9"/>
      <c r="B736" s="12"/>
      <c r="C736" s="9"/>
      <c r="D736" s="12"/>
      <c r="E736" s="12"/>
      <c r="F736" s="12"/>
      <c r="G736" s="12"/>
      <c r="H736" s="12"/>
      <c r="I736" s="9"/>
      <c r="J736" s="9"/>
    </row>
    <row r="737" spans="1:10" x14ac:dyDescent="0.2">
      <c r="A737" s="9"/>
      <c r="B737" s="12"/>
      <c r="C737" s="9"/>
      <c r="D737" s="12"/>
      <c r="E737" s="12"/>
      <c r="F737" s="12"/>
      <c r="G737" s="12"/>
      <c r="H737" s="12"/>
      <c r="I737" s="9"/>
      <c r="J737" s="9"/>
    </row>
    <row r="738" spans="1:10" x14ac:dyDescent="0.2">
      <c r="A738" s="9"/>
      <c r="B738" s="12"/>
      <c r="C738" s="9"/>
      <c r="D738" s="12"/>
      <c r="E738" s="12"/>
      <c r="F738" s="12"/>
      <c r="G738" s="12"/>
      <c r="H738" s="12"/>
      <c r="I738" s="9"/>
      <c r="J738" s="9"/>
    </row>
    <row r="739" spans="1:10" x14ac:dyDescent="0.2">
      <c r="A739" s="9"/>
      <c r="B739" s="12"/>
      <c r="C739" s="9"/>
      <c r="D739" s="12"/>
      <c r="E739" s="12"/>
      <c r="F739" s="12"/>
      <c r="G739" s="12"/>
      <c r="H739" s="12"/>
      <c r="I739" s="9"/>
      <c r="J739" s="9"/>
    </row>
    <row r="740" spans="1:10" x14ac:dyDescent="0.2">
      <c r="A740" s="9"/>
      <c r="B740" s="12"/>
      <c r="C740" s="9"/>
      <c r="D740" s="12"/>
      <c r="E740" s="12"/>
      <c r="F740" s="12"/>
      <c r="G740" s="12"/>
      <c r="H740" s="12"/>
      <c r="I740" s="9"/>
      <c r="J740" s="9"/>
    </row>
    <row r="741" spans="1:10" x14ac:dyDescent="0.2">
      <c r="A741" s="9"/>
      <c r="B741" s="12"/>
      <c r="C741" s="9"/>
      <c r="D741" s="12"/>
      <c r="E741" s="12"/>
      <c r="F741" s="12"/>
      <c r="G741" s="12"/>
      <c r="H741" s="12"/>
      <c r="I741" s="9"/>
      <c r="J741" s="9"/>
    </row>
    <row r="742" spans="1:10" x14ac:dyDescent="0.2">
      <c r="A742" s="9"/>
      <c r="B742" s="12"/>
      <c r="C742" s="9"/>
      <c r="D742" s="12"/>
      <c r="E742" s="12"/>
      <c r="F742" s="12"/>
      <c r="G742" s="12"/>
      <c r="H742" s="12"/>
      <c r="I742" s="9"/>
      <c r="J742" s="9"/>
    </row>
    <row r="743" spans="1:10" x14ac:dyDescent="0.2">
      <c r="A743" s="9"/>
      <c r="B743" s="12"/>
      <c r="C743" s="9"/>
      <c r="D743" s="12"/>
      <c r="E743" s="12"/>
      <c r="F743" s="12"/>
      <c r="G743" s="12"/>
      <c r="H743" s="12"/>
      <c r="I743" s="9"/>
      <c r="J743" s="9"/>
    </row>
    <row r="744" spans="1:10" x14ac:dyDescent="0.2">
      <c r="A744" s="9"/>
      <c r="B744" s="12"/>
      <c r="C744" s="9"/>
      <c r="D744" s="12"/>
      <c r="E744" s="12"/>
      <c r="F744" s="12"/>
      <c r="G744" s="12"/>
      <c r="H744" s="12"/>
      <c r="I744" s="9"/>
      <c r="J744" s="9"/>
    </row>
    <row r="745" spans="1:10" x14ac:dyDescent="0.2">
      <c r="A745" s="9"/>
      <c r="B745" s="12"/>
      <c r="C745" s="9"/>
      <c r="D745" s="12"/>
      <c r="E745" s="12"/>
      <c r="F745" s="12"/>
      <c r="G745" s="12"/>
      <c r="H745" s="12"/>
      <c r="I745" s="9"/>
      <c r="J745" s="9"/>
    </row>
    <row r="746" spans="1:10" x14ac:dyDescent="0.2">
      <c r="A746" s="9"/>
      <c r="B746" s="12"/>
      <c r="C746" s="9"/>
      <c r="D746" s="12"/>
      <c r="E746" s="12"/>
      <c r="F746" s="12"/>
      <c r="G746" s="12"/>
      <c r="H746" s="12"/>
      <c r="I746" s="9"/>
      <c r="J746" s="9"/>
    </row>
    <row r="747" spans="1:10" x14ac:dyDescent="0.2">
      <c r="A747" s="9"/>
      <c r="B747" s="12"/>
      <c r="C747" s="9"/>
      <c r="D747" s="12"/>
      <c r="E747" s="12"/>
      <c r="F747" s="12"/>
      <c r="G747" s="12"/>
      <c r="H747" s="12"/>
      <c r="I747" s="9"/>
      <c r="J747" s="9"/>
    </row>
    <row r="748" spans="1:10" x14ac:dyDescent="0.2">
      <c r="A748" s="9"/>
      <c r="B748" s="12"/>
      <c r="C748" s="9"/>
      <c r="D748" s="12"/>
      <c r="E748" s="12"/>
      <c r="F748" s="12"/>
      <c r="G748" s="12"/>
      <c r="H748" s="12"/>
      <c r="I748" s="9"/>
      <c r="J748" s="9"/>
    </row>
    <row r="749" spans="1:10" x14ac:dyDescent="0.2">
      <c r="A749" s="9"/>
      <c r="B749" s="12"/>
      <c r="C749" s="9"/>
      <c r="D749" s="12"/>
      <c r="E749" s="12"/>
      <c r="F749" s="12"/>
      <c r="G749" s="12"/>
      <c r="H749" s="12"/>
      <c r="I749" s="9"/>
      <c r="J749" s="9"/>
    </row>
    <row r="750" spans="1:10" x14ac:dyDescent="0.2">
      <c r="A750" s="9"/>
      <c r="B750" s="12"/>
      <c r="C750" s="9"/>
      <c r="D750" s="12"/>
      <c r="E750" s="12"/>
      <c r="F750" s="12"/>
      <c r="G750" s="12"/>
      <c r="H750" s="12"/>
      <c r="I750" s="9"/>
      <c r="J750" s="9"/>
    </row>
    <row r="751" spans="1:10" x14ac:dyDescent="0.2">
      <c r="A751" s="9"/>
      <c r="B751" s="12"/>
      <c r="C751" s="9"/>
      <c r="D751" s="12"/>
      <c r="E751" s="12"/>
      <c r="F751" s="12"/>
      <c r="G751" s="12"/>
      <c r="H751" s="12"/>
      <c r="I751" s="9"/>
      <c r="J751" s="9"/>
    </row>
    <row r="752" spans="1:10" x14ac:dyDescent="0.2">
      <c r="A752" s="9"/>
      <c r="B752" s="12"/>
      <c r="C752" s="9"/>
      <c r="D752" s="12"/>
      <c r="E752" s="12"/>
      <c r="F752" s="12"/>
      <c r="G752" s="12"/>
      <c r="H752" s="12"/>
      <c r="I752" s="9"/>
      <c r="J752" s="9"/>
    </row>
    <row r="753" spans="1:10" x14ac:dyDescent="0.2">
      <c r="A753" s="9"/>
      <c r="B753" s="12"/>
      <c r="C753" s="9"/>
      <c r="D753" s="12"/>
      <c r="E753" s="12"/>
      <c r="F753" s="12"/>
      <c r="G753" s="12"/>
      <c r="H753" s="12"/>
      <c r="I753" s="9"/>
      <c r="J753" s="9"/>
    </row>
    <row r="754" spans="1:10" x14ac:dyDescent="0.2">
      <c r="A754" s="9"/>
      <c r="B754" s="12"/>
      <c r="C754" s="9"/>
      <c r="D754" s="12"/>
      <c r="E754" s="12"/>
      <c r="F754" s="12"/>
      <c r="G754" s="12"/>
      <c r="H754" s="12"/>
      <c r="I754" s="9"/>
      <c r="J754" s="9"/>
    </row>
    <row r="755" spans="1:10" x14ac:dyDescent="0.2">
      <c r="A755" s="9"/>
      <c r="B755" s="12"/>
      <c r="C755" s="9"/>
      <c r="D755" s="12"/>
      <c r="E755" s="12"/>
      <c r="F755" s="12"/>
      <c r="G755" s="12"/>
      <c r="H755" s="12"/>
      <c r="I755" s="9"/>
      <c r="J755" s="9"/>
    </row>
    <row r="756" spans="1:10" x14ac:dyDescent="0.2">
      <c r="A756" s="9"/>
      <c r="B756" s="12"/>
      <c r="C756" s="9"/>
      <c r="D756" s="12"/>
      <c r="E756" s="12"/>
      <c r="F756" s="12"/>
      <c r="G756" s="12"/>
      <c r="H756" s="12"/>
      <c r="I756" s="9"/>
      <c r="J756" s="9"/>
    </row>
    <row r="757" spans="1:10" x14ac:dyDescent="0.2">
      <c r="A757" s="9"/>
      <c r="B757" s="12"/>
      <c r="C757" s="9"/>
      <c r="D757" s="12"/>
      <c r="E757" s="12"/>
      <c r="F757" s="12"/>
      <c r="G757" s="12"/>
      <c r="H757" s="12"/>
      <c r="I757" s="9"/>
      <c r="J757" s="9"/>
    </row>
    <row r="758" spans="1:10" x14ac:dyDescent="0.2">
      <c r="A758" s="9"/>
      <c r="B758" s="12"/>
      <c r="C758" s="9"/>
      <c r="D758" s="12"/>
      <c r="E758" s="12"/>
      <c r="F758" s="12"/>
      <c r="G758" s="12"/>
      <c r="H758" s="12"/>
      <c r="I758" s="9"/>
      <c r="J758" s="9"/>
    </row>
    <row r="759" spans="1:10" x14ac:dyDescent="0.2">
      <c r="A759" s="9"/>
      <c r="B759" s="12"/>
      <c r="C759" s="9"/>
      <c r="D759" s="12"/>
      <c r="E759" s="12"/>
      <c r="F759" s="12"/>
      <c r="G759" s="12"/>
      <c r="H759" s="12"/>
      <c r="I759" s="9"/>
      <c r="J759" s="9"/>
    </row>
    <row r="760" spans="1:10" x14ac:dyDescent="0.2">
      <c r="A760" s="9"/>
      <c r="B760" s="12"/>
      <c r="C760" s="9"/>
      <c r="D760" s="12"/>
      <c r="E760" s="12"/>
      <c r="F760" s="12"/>
      <c r="G760" s="12"/>
      <c r="H760" s="12"/>
      <c r="I760" s="9"/>
      <c r="J760" s="9"/>
    </row>
    <row r="761" spans="1:10" x14ac:dyDescent="0.2">
      <c r="A761" s="9"/>
      <c r="B761" s="12"/>
      <c r="C761" s="9"/>
      <c r="D761" s="12"/>
      <c r="E761" s="12"/>
      <c r="F761" s="12"/>
      <c r="G761" s="12"/>
      <c r="H761" s="12"/>
      <c r="I761" s="9"/>
      <c r="J761" s="9"/>
    </row>
    <row r="762" spans="1:10" x14ac:dyDescent="0.2">
      <c r="A762" s="9"/>
      <c r="B762" s="12"/>
      <c r="C762" s="9"/>
      <c r="D762" s="12"/>
      <c r="E762" s="12"/>
      <c r="F762" s="12"/>
      <c r="G762" s="12"/>
      <c r="H762" s="12"/>
      <c r="I762" s="9"/>
      <c r="J762" s="9"/>
    </row>
    <row r="763" spans="1:10" x14ac:dyDescent="0.2">
      <c r="A763" s="9"/>
      <c r="B763" s="12"/>
      <c r="C763" s="9"/>
      <c r="D763" s="12"/>
      <c r="E763" s="12"/>
      <c r="F763" s="12"/>
      <c r="G763" s="12"/>
      <c r="H763" s="12"/>
      <c r="I763" s="9"/>
      <c r="J763" s="9"/>
    </row>
    <row r="764" spans="1:10" x14ac:dyDescent="0.2">
      <c r="A764" s="9"/>
      <c r="B764" s="12"/>
      <c r="C764" s="9"/>
      <c r="D764" s="12"/>
      <c r="E764" s="12"/>
      <c r="F764" s="12"/>
      <c r="G764" s="12"/>
      <c r="H764" s="12"/>
      <c r="I764" s="9"/>
      <c r="J764" s="9"/>
    </row>
    <row r="765" spans="1:10" x14ac:dyDescent="0.2">
      <c r="A765" s="9"/>
      <c r="B765" s="12"/>
      <c r="C765" s="9"/>
      <c r="D765" s="12"/>
      <c r="E765" s="12"/>
      <c r="F765" s="12"/>
      <c r="G765" s="12"/>
      <c r="H765" s="12"/>
      <c r="I765" s="9"/>
      <c r="J765" s="9"/>
    </row>
    <row r="766" spans="1:10" x14ac:dyDescent="0.2">
      <c r="A766" s="9"/>
      <c r="B766" s="12"/>
      <c r="C766" s="9"/>
      <c r="D766" s="12"/>
      <c r="E766" s="12"/>
      <c r="F766" s="12"/>
      <c r="G766" s="12"/>
      <c r="H766" s="12"/>
      <c r="I766" s="9"/>
      <c r="J766" s="9"/>
    </row>
    <row r="767" spans="1:10" x14ac:dyDescent="0.2">
      <c r="A767" s="9"/>
      <c r="B767" s="12"/>
      <c r="C767" s="9"/>
      <c r="D767" s="12"/>
      <c r="E767" s="12"/>
      <c r="F767" s="12"/>
      <c r="G767" s="12"/>
      <c r="H767" s="12"/>
      <c r="I767" s="9"/>
      <c r="J767" s="9"/>
    </row>
    <row r="768" spans="1:10" x14ac:dyDescent="0.2">
      <c r="A768" s="9"/>
      <c r="B768" s="12"/>
      <c r="C768" s="9"/>
      <c r="D768" s="12"/>
      <c r="E768" s="12"/>
      <c r="F768" s="12"/>
      <c r="G768" s="12"/>
      <c r="H768" s="12"/>
      <c r="I768" s="9"/>
      <c r="J768" s="9"/>
    </row>
    <row r="769" spans="1:10" x14ac:dyDescent="0.2">
      <c r="A769" s="9"/>
      <c r="B769" s="12"/>
      <c r="C769" s="9"/>
      <c r="D769" s="12"/>
      <c r="E769" s="12"/>
      <c r="F769" s="12"/>
      <c r="G769" s="12"/>
      <c r="H769" s="12"/>
      <c r="I769" s="9"/>
      <c r="J769" s="9"/>
    </row>
    <row r="770" spans="1:10" x14ac:dyDescent="0.2">
      <c r="A770" s="9"/>
      <c r="B770" s="12"/>
      <c r="C770" s="9"/>
      <c r="D770" s="12"/>
      <c r="E770" s="12"/>
      <c r="F770" s="12"/>
      <c r="G770" s="12"/>
      <c r="H770" s="12"/>
      <c r="I770" s="9"/>
      <c r="J770" s="9"/>
    </row>
    <row r="771" spans="1:10" x14ac:dyDescent="0.2">
      <c r="A771" s="9"/>
      <c r="B771" s="12"/>
      <c r="C771" s="9"/>
      <c r="D771" s="12"/>
      <c r="E771" s="12"/>
      <c r="F771" s="12"/>
      <c r="G771" s="12"/>
      <c r="H771" s="12"/>
      <c r="I771" s="9"/>
      <c r="J771" s="9"/>
    </row>
    <row r="772" spans="1:10" x14ac:dyDescent="0.2">
      <c r="A772" s="9"/>
      <c r="B772" s="12"/>
      <c r="C772" s="9"/>
      <c r="D772" s="12"/>
      <c r="E772" s="12"/>
      <c r="F772" s="12"/>
      <c r="G772" s="12"/>
      <c r="H772" s="12"/>
      <c r="I772" s="9"/>
      <c r="J772" s="9"/>
    </row>
    <row r="773" spans="1:10" x14ac:dyDescent="0.2">
      <c r="A773" s="9"/>
      <c r="B773" s="12"/>
      <c r="C773" s="9"/>
      <c r="D773" s="12"/>
      <c r="E773" s="12"/>
      <c r="F773" s="12"/>
      <c r="G773" s="12"/>
      <c r="H773" s="12"/>
      <c r="I773" s="9"/>
      <c r="J773" s="9"/>
    </row>
    <row r="774" spans="1:10" x14ac:dyDescent="0.2">
      <c r="A774" s="9"/>
      <c r="B774" s="12"/>
      <c r="C774" s="9"/>
      <c r="D774" s="12"/>
      <c r="E774" s="12"/>
      <c r="F774" s="12"/>
      <c r="G774" s="12"/>
      <c r="H774" s="12"/>
      <c r="I774" s="9"/>
      <c r="J774" s="9"/>
    </row>
    <row r="775" spans="1:10" x14ac:dyDescent="0.2">
      <c r="A775" s="9"/>
      <c r="B775" s="12"/>
      <c r="C775" s="9"/>
      <c r="D775" s="12"/>
      <c r="E775" s="12"/>
      <c r="F775" s="12"/>
      <c r="G775" s="12"/>
      <c r="H775" s="12"/>
      <c r="I775" s="9"/>
      <c r="J775" s="9"/>
    </row>
    <row r="776" spans="1:10" x14ac:dyDescent="0.2">
      <c r="A776" s="9"/>
      <c r="B776" s="12"/>
      <c r="C776" s="9"/>
      <c r="D776" s="12"/>
      <c r="E776" s="12"/>
      <c r="F776" s="12"/>
      <c r="G776" s="12"/>
      <c r="H776" s="12"/>
      <c r="I776" s="9"/>
      <c r="J776" s="9"/>
    </row>
    <row r="777" spans="1:10" x14ac:dyDescent="0.2">
      <c r="A777" s="9"/>
      <c r="B777" s="12"/>
      <c r="C777" s="9"/>
      <c r="D777" s="12"/>
      <c r="E777" s="12"/>
      <c r="F777" s="12"/>
      <c r="G777" s="12"/>
      <c r="H777" s="12"/>
      <c r="I777" s="9"/>
      <c r="J777" s="9"/>
    </row>
    <row r="778" spans="1:10" x14ac:dyDescent="0.2">
      <c r="A778" s="9"/>
      <c r="B778" s="12"/>
      <c r="C778" s="9"/>
      <c r="D778" s="12"/>
      <c r="E778" s="12"/>
      <c r="F778" s="12"/>
      <c r="G778" s="12"/>
      <c r="H778" s="12"/>
      <c r="I778" s="9"/>
      <c r="J778" s="9"/>
    </row>
    <row r="779" spans="1:10" x14ac:dyDescent="0.2">
      <c r="A779" s="9"/>
      <c r="B779" s="12"/>
      <c r="C779" s="9"/>
      <c r="D779" s="12"/>
      <c r="E779" s="12"/>
      <c r="F779" s="12"/>
      <c r="G779" s="12"/>
      <c r="H779" s="12"/>
      <c r="I779" s="9"/>
      <c r="J779" s="9"/>
    </row>
    <row r="780" spans="1:10" x14ac:dyDescent="0.2">
      <c r="A780" s="9"/>
      <c r="B780" s="12"/>
      <c r="C780" s="9"/>
      <c r="D780" s="12"/>
      <c r="E780" s="12"/>
      <c r="F780" s="12"/>
      <c r="G780" s="12"/>
      <c r="H780" s="12"/>
      <c r="I780" s="9"/>
      <c r="J780" s="9"/>
    </row>
    <row r="781" spans="1:10" x14ac:dyDescent="0.2">
      <c r="A781" s="9"/>
      <c r="B781" s="12"/>
      <c r="C781" s="9"/>
      <c r="D781" s="12"/>
      <c r="E781" s="12"/>
      <c r="F781" s="12"/>
      <c r="G781" s="12"/>
      <c r="H781" s="12"/>
      <c r="I781" s="9"/>
      <c r="J781" s="9"/>
    </row>
    <row r="782" spans="1:10" x14ac:dyDescent="0.2">
      <c r="A782" s="9"/>
      <c r="B782" s="12"/>
      <c r="C782" s="9"/>
      <c r="D782" s="12"/>
      <c r="E782" s="12"/>
      <c r="F782" s="12"/>
      <c r="G782" s="12"/>
      <c r="H782" s="12"/>
      <c r="I782" s="9"/>
      <c r="J782" s="9"/>
    </row>
  </sheetData>
  <autoFilter ref="A1:J1" xr:uid="{1C25AA86-C164-4D56-972F-B1BD407D1FFB}"/>
  <sortState ref="A2:J420">
    <sortCondition ref="B420"/>
  </sortState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8D1B1-CF33-3047-8FB9-BF60C0A8141C}">
  <dimension ref="A1:J782"/>
  <sheetViews>
    <sheetView topLeftCell="D1" zoomScale="186" zoomScaleNormal="186" workbookViewId="0">
      <pane ySplit="1" topLeftCell="A2" activePane="bottomLeft" state="frozen"/>
      <selection pane="bottomLeft" activeCell="H421" sqref="H3:H421"/>
    </sheetView>
  </sheetViews>
  <sheetFormatPr baseColWidth="10" defaultColWidth="11.5" defaultRowHeight="15" x14ac:dyDescent="0.2"/>
  <cols>
    <col min="1" max="1" width="11.5" style="10" customWidth="1"/>
    <col min="2" max="2" width="10" style="11" customWidth="1"/>
    <col min="3" max="3" width="19.33203125" style="10" customWidth="1"/>
    <col min="4" max="4" width="21.6640625" style="11" customWidth="1"/>
    <col min="5" max="5" width="23.5" style="11" customWidth="1"/>
    <col min="6" max="6" width="25" style="11" customWidth="1"/>
    <col min="7" max="7" width="44.6640625" style="11" customWidth="1"/>
    <col min="8" max="8" width="39.33203125" style="11" customWidth="1"/>
    <col min="9" max="10" width="11.5" style="10"/>
    <col min="11" max="16384" width="11.5" style="11"/>
  </cols>
  <sheetData>
    <row r="1" spans="1:10" ht="49.5" customHeight="1" thickBot="1" x14ac:dyDescent="0.25">
      <c r="A1" s="1" t="s">
        <v>1</v>
      </c>
      <c r="B1" s="2" t="s">
        <v>0</v>
      </c>
      <c r="C1" s="7" t="s">
        <v>203</v>
      </c>
      <c r="D1" s="4" t="s">
        <v>38</v>
      </c>
      <c r="E1" s="6" t="s">
        <v>91</v>
      </c>
      <c r="F1" s="5" t="s">
        <v>90</v>
      </c>
      <c r="G1" s="3" t="s">
        <v>2</v>
      </c>
      <c r="H1" s="3" t="s">
        <v>108</v>
      </c>
      <c r="I1" s="16" t="s">
        <v>341</v>
      </c>
      <c r="J1" s="16" t="s">
        <v>340</v>
      </c>
    </row>
    <row r="2" spans="1:10" x14ac:dyDescent="0.2">
      <c r="A2" s="8">
        <v>43497</v>
      </c>
      <c r="B2" s="12" t="s">
        <v>3</v>
      </c>
      <c r="C2" s="9">
        <v>3280</v>
      </c>
      <c r="D2" s="12" t="s">
        <v>131</v>
      </c>
      <c r="E2" s="12" t="s">
        <v>6</v>
      </c>
      <c r="F2" s="12" t="s">
        <v>6</v>
      </c>
      <c r="G2" s="12" t="s">
        <v>931</v>
      </c>
      <c r="H2" s="12"/>
      <c r="I2" s="9"/>
      <c r="J2" s="9"/>
    </row>
    <row r="3" spans="1:10" x14ac:dyDescent="0.2">
      <c r="A3" s="8">
        <v>43506</v>
      </c>
      <c r="B3" s="12" t="s">
        <v>3</v>
      </c>
      <c r="C3" s="9">
        <v>3580</v>
      </c>
      <c r="D3" s="12" t="s">
        <v>131</v>
      </c>
      <c r="E3" s="12" t="s">
        <v>6</v>
      </c>
      <c r="F3" s="12" t="s">
        <v>6</v>
      </c>
      <c r="G3" s="12" t="s">
        <v>932</v>
      </c>
      <c r="H3" s="12"/>
      <c r="I3" s="9">
        <v>13</v>
      </c>
      <c r="J3" s="9">
        <v>16</v>
      </c>
    </row>
    <row r="4" spans="1:10" x14ac:dyDescent="0.2">
      <c r="A4" s="8">
        <v>43499</v>
      </c>
      <c r="B4" s="12" t="s">
        <v>5</v>
      </c>
      <c r="C4" s="9">
        <v>54331</v>
      </c>
      <c r="D4" s="12" t="s">
        <v>594</v>
      </c>
      <c r="E4" s="12" t="s">
        <v>248</v>
      </c>
      <c r="F4" s="12"/>
      <c r="G4" s="12" t="s">
        <v>194</v>
      </c>
      <c r="H4" s="12"/>
      <c r="I4" s="9">
        <v>57</v>
      </c>
      <c r="J4" s="9" t="s">
        <v>605</v>
      </c>
    </row>
    <row r="5" spans="1:10" x14ac:dyDescent="0.2">
      <c r="A5" s="8">
        <v>43499</v>
      </c>
      <c r="B5" s="12" t="s">
        <v>3</v>
      </c>
      <c r="C5" s="9">
        <v>2542</v>
      </c>
      <c r="D5" s="12" t="s">
        <v>92</v>
      </c>
      <c r="E5" s="12" t="s">
        <v>170</v>
      </c>
      <c r="F5" s="12" t="s">
        <v>15</v>
      </c>
      <c r="G5" s="12" t="s">
        <v>194</v>
      </c>
      <c r="H5" s="12"/>
      <c r="I5" s="9">
        <v>29</v>
      </c>
      <c r="J5" s="9" t="s">
        <v>495</v>
      </c>
    </row>
    <row r="6" spans="1:10" x14ac:dyDescent="0.2">
      <c r="A6" s="8">
        <v>43499</v>
      </c>
      <c r="B6" s="12" t="s">
        <v>5</v>
      </c>
      <c r="C6" s="9">
        <v>54309</v>
      </c>
      <c r="D6" s="12" t="s">
        <v>320</v>
      </c>
      <c r="E6" s="12" t="s">
        <v>5</v>
      </c>
      <c r="F6" s="12" t="s">
        <v>598</v>
      </c>
      <c r="G6" s="12" t="s">
        <v>194</v>
      </c>
      <c r="H6" s="12"/>
      <c r="I6" s="9">
        <v>50</v>
      </c>
      <c r="J6" s="9" t="s">
        <v>608</v>
      </c>
    </row>
    <row r="7" spans="1:10" x14ac:dyDescent="0.2">
      <c r="A7" s="8">
        <v>43499</v>
      </c>
      <c r="B7" s="12" t="s">
        <v>3</v>
      </c>
      <c r="C7" s="9">
        <v>4665</v>
      </c>
      <c r="D7" s="12" t="s">
        <v>94</v>
      </c>
      <c r="E7" s="12" t="s">
        <v>4</v>
      </c>
      <c r="F7" s="12" t="s">
        <v>99</v>
      </c>
      <c r="G7" s="12" t="s">
        <v>194</v>
      </c>
      <c r="H7" s="12"/>
      <c r="I7" s="9">
        <v>7</v>
      </c>
      <c r="J7" s="9" t="s">
        <v>381</v>
      </c>
    </row>
    <row r="8" spans="1:10" x14ac:dyDescent="0.2">
      <c r="A8" s="8">
        <v>43510</v>
      </c>
      <c r="B8" s="12" t="s">
        <v>3</v>
      </c>
      <c r="C8" s="9">
        <v>8826</v>
      </c>
      <c r="D8" s="12" t="s">
        <v>81</v>
      </c>
      <c r="E8" s="12" t="s">
        <v>4</v>
      </c>
      <c r="F8" s="12" t="s">
        <v>6</v>
      </c>
      <c r="G8" s="12" t="s">
        <v>194</v>
      </c>
      <c r="H8" s="12"/>
      <c r="I8" s="9">
        <v>43</v>
      </c>
      <c r="J8" s="9" t="s">
        <v>658</v>
      </c>
    </row>
    <row r="9" spans="1:10" x14ac:dyDescent="0.2">
      <c r="A9" s="8">
        <v>43510</v>
      </c>
      <c r="B9" s="12" t="s">
        <v>6</v>
      </c>
      <c r="C9" s="9">
        <v>54910</v>
      </c>
      <c r="D9" s="12" t="s">
        <v>660</v>
      </c>
      <c r="E9" s="12" t="s">
        <v>6</v>
      </c>
      <c r="F9" s="12" t="s">
        <v>15</v>
      </c>
      <c r="G9" s="12" t="s">
        <v>194</v>
      </c>
      <c r="H9" s="12"/>
      <c r="I9" s="9">
        <v>50</v>
      </c>
      <c r="J9" s="9" t="s">
        <v>664</v>
      </c>
    </row>
    <row r="10" spans="1:10" x14ac:dyDescent="0.2">
      <c r="A10" s="8">
        <v>43512</v>
      </c>
      <c r="B10" s="12" t="s">
        <v>3</v>
      </c>
      <c r="C10" s="9">
        <v>2148</v>
      </c>
      <c r="D10" s="12" t="s">
        <v>92</v>
      </c>
      <c r="E10" s="12" t="s">
        <v>16</v>
      </c>
      <c r="F10" s="12" t="s">
        <v>15</v>
      </c>
      <c r="G10" s="12" t="s">
        <v>194</v>
      </c>
      <c r="H10" s="12"/>
      <c r="I10" s="9">
        <v>29</v>
      </c>
      <c r="J10" s="9" t="s">
        <v>683</v>
      </c>
    </row>
    <row r="11" spans="1:10" x14ac:dyDescent="0.2">
      <c r="A11" s="8">
        <v>43513</v>
      </c>
      <c r="B11" s="12" t="s">
        <v>6</v>
      </c>
      <c r="C11" s="9">
        <v>54400</v>
      </c>
      <c r="D11" s="12" t="s">
        <v>626</v>
      </c>
      <c r="E11" s="12" t="s">
        <v>6</v>
      </c>
      <c r="F11" s="12" t="s">
        <v>15</v>
      </c>
      <c r="G11" s="12" t="s">
        <v>194</v>
      </c>
      <c r="H11" s="12"/>
      <c r="I11" s="9">
        <v>23</v>
      </c>
      <c r="J11" s="9" t="s">
        <v>423</v>
      </c>
    </row>
    <row r="12" spans="1:10" x14ac:dyDescent="0.2">
      <c r="A12" s="8">
        <v>43514</v>
      </c>
      <c r="B12" s="12" t="s">
        <v>6</v>
      </c>
      <c r="C12" s="9">
        <v>54580</v>
      </c>
      <c r="D12" s="12" t="s">
        <v>300</v>
      </c>
      <c r="E12" s="12" t="s">
        <v>6</v>
      </c>
      <c r="F12" s="12" t="s">
        <v>6</v>
      </c>
      <c r="G12" s="12" t="s">
        <v>194</v>
      </c>
      <c r="H12" s="12"/>
      <c r="I12" s="9">
        <v>57</v>
      </c>
      <c r="J12" s="9" t="s">
        <v>564</v>
      </c>
    </row>
    <row r="13" spans="1:10" x14ac:dyDescent="0.2">
      <c r="A13" s="8">
        <v>43514</v>
      </c>
      <c r="B13" s="12" t="s">
        <v>3</v>
      </c>
      <c r="C13" s="9">
        <v>1872</v>
      </c>
      <c r="D13" s="12" t="s">
        <v>92</v>
      </c>
      <c r="E13" s="12" t="s">
        <v>189</v>
      </c>
      <c r="F13" s="12" t="s">
        <v>15</v>
      </c>
      <c r="G13" s="12" t="s">
        <v>194</v>
      </c>
      <c r="H13" s="12"/>
      <c r="I13" s="9">
        <v>24</v>
      </c>
      <c r="J13" s="9" t="s">
        <v>426</v>
      </c>
    </row>
    <row r="14" spans="1:10" x14ac:dyDescent="0.2">
      <c r="A14" s="8">
        <v>43515</v>
      </c>
      <c r="B14" s="12" t="s">
        <v>3</v>
      </c>
      <c r="C14" s="9">
        <v>8140</v>
      </c>
      <c r="D14" s="12" t="s">
        <v>53</v>
      </c>
      <c r="E14" s="12" t="s">
        <v>4</v>
      </c>
      <c r="F14" s="12" t="s">
        <v>5</v>
      </c>
      <c r="G14" s="12" t="s">
        <v>194</v>
      </c>
      <c r="H14" s="12"/>
      <c r="I14" s="9">
        <v>26</v>
      </c>
      <c r="J14" s="9" t="s">
        <v>720</v>
      </c>
    </row>
    <row r="15" spans="1:10" x14ac:dyDescent="0.2">
      <c r="A15" s="8">
        <v>43515</v>
      </c>
      <c r="B15" s="12" t="s">
        <v>3</v>
      </c>
      <c r="C15" s="9">
        <v>4059</v>
      </c>
      <c r="D15" s="12" t="s">
        <v>506</v>
      </c>
      <c r="E15" s="12" t="s">
        <v>4</v>
      </c>
      <c r="F15" s="12" t="s">
        <v>6</v>
      </c>
      <c r="G15" s="12" t="s">
        <v>194</v>
      </c>
      <c r="H15" s="12"/>
      <c r="I15" s="9">
        <v>14</v>
      </c>
      <c r="J15" s="9" t="s">
        <v>512</v>
      </c>
    </row>
    <row r="16" spans="1:10" x14ac:dyDescent="0.2">
      <c r="A16" s="8">
        <v>43516</v>
      </c>
      <c r="B16" s="12" t="s">
        <v>3</v>
      </c>
      <c r="C16" s="9">
        <v>9165</v>
      </c>
      <c r="D16" s="12" t="s">
        <v>729</v>
      </c>
      <c r="E16" s="12" t="s">
        <v>15</v>
      </c>
      <c r="F16" s="12" t="s">
        <v>4</v>
      </c>
      <c r="G16" s="12" t="s">
        <v>194</v>
      </c>
      <c r="H16" s="12"/>
      <c r="I16" s="9">
        <v>63</v>
      </c>
      <c r="J16" s="9" t="s">
        <v>362</v>
      </c>
    </row>
    <row r="17" spans="1:10" x14ac:dyDescent="0.2">
      <c r="A17" s="8">
        <v>43516</v>
      </c>
      <c r="B17" s="12" t="s">
        <v>14</v>
      </c>
      <c r="C17" s="9">
        <v>6700</v>
      </c>
      <c r="D17" s="12" t="s">
        <v>127</v>
      </c>
      <c r="E17" s="12" t="s">
        <v>6</v>
      </c>
      <c r="F17" s="12" t="s">
        <v>4</v>
      </c>
      <c r="G17" s="12" t="s">
        <v>194</v>
      </c>
      <c r="H17" s="12"/>
      <c r="I17" s="9">
        <v>34</v>
      </c>
      <c r="J17" s="9" t="s">
        <v>393</v>
      </c>
    </row>
    <row r="18" spans="1:10" x14ac:dyDescent="0.2">
      <c r="A18" s="8">
        <v>43517</v>
      </c>
      <c r="B18" s="12" t="s">
        <v>6</v>
      </c>
      <c r="C18" s="9">
        <v>57070</v>
      </c>
      <c r="D18" s="12" t="s">
        <v>211</v>
      </c>
      <c r="E18" s="12" t="s">
        <v>6</v>
      </c>
      <c r="F18" s="12" t="s">
        <v>15</v>
      </c>
      <c r="G18" s="12" t="s">
        <v>194</v>
      </c>
      <c r="H18" s="12"/>
      <c r="I18" s="9">
        <v>52</v>
      </c>
      <c r="J18" s="9" t="s">
        <v>761</v>
      </c>
    </row>
    <row r="19" spans="1:10" x14ac:dyDescent="0.2">
      <c r="A19" s="8">
        <v>43518</v>
      </c>
      <c r="B19" s="12" t="s">
        <v>3</v>
      </c>
      <c r="C19" s="9">
        <v>8084</v>
      </c>
      <c r="D19" s="12" t="s">
        <v>41</v>
      </c>
      <c r="E19" s="12" t="s">
        <v>6</v>
      </c>
      <c r="F19" s="12" t="s">
        <v>15</v>
      </c>
      <c r="G19" s="12" t="s">
        <v>194</v>
      </c>
      <c r="H19" s="12"/>
      <c r="I19" s="9">
        <v>26</v>
      </c>
      <c r="J19" s="9" t="s">
        <v>363</v>
      </c>
    </row>
    <row r="20" spans="1:10" x14ac:dyDescent="0.2">
      <c r="A20" s="8">
        <v>43502</v>
      </c>
      <c r="B20" s="12" t="s">
        <v>5</v>
      </c>
      <c r="C20" s="9">
        <v>66706</v>
      </c>
      <c r="D20" s="12" t="s">
        <v>343</v>
      </c>
      <c r="E20" s="12" t="s">
        <v>4</v>
      </c>
      <c r="F20" s="12" t="s">
        <v>4</v>
      </c>
      <c r="G20" s="12" t="s">
        <v>152</v>
      </c>
      <c r="H20" s="12"/>
      <c r="I20" s="9">
        <v>33</v>
      </c>
      <c r="J20" s="9">
        <v>43</v>
      </c>
    </row>
    <row r="21" spans="1:10" x14ac:dyDescent="0.2">
      <c r="A21" s="8">
        <v>43505</v>
      </c>
      <c r="B21" s="12" t="s">
        <v>3</v>
      </c>
      <c r="C21" s="9">
        <v>3882</v>
      </c>
      <c r="D21" s="12" t="s">
        <v>116</v>
      </c>
      <c r="E21" s="12" t="s">
        <v>4</v>
      </c>
      <c r="F21" s="12" t="s">
        <v>4</v>
      </c>
      <c r="G21" s="12" t="s">
        <v>152</v>
      </c>
      <c r="H21" s="12"/>
      <c r="I21" s="9">
        <v>14</v>
      </c>
      <c r="J21" s="9">
        <v>13</v>
      </c>
    </row>
    <row r="22" spans="1:10" x14ac:dyDescent="0.2">
      <c r="A22" s="8">
        <v>43505</v>
      </c>
      <c r="B22" s="12" t="s">
        <v>3</v>
      </c>
      <c r="C22" s="9">
        <v>8213</v>
      </c>
      <c r="D22" s="12" t="s">
        <v>64</v>
      </c>
      <c r="E22" s="12" t="s">
        <v>6</v>
      </c>
      <c r="F22" s="12" t="s">
        <v>184</v>
      </c>
      <c r="G22" s="12" t="s">
        <v>152</v>
      </c>
      <c r="H22" s="12"/>
      <c r="I22" s="9">
        <v>26</v>
      </c>
      <c r="J22" s="9">
        <v>20</v>
      </c>
    </row>
    <row r="23" spans="1:10" x14ac:dyDescent="0.2">
      <c r="A23" s="8">
        <v>43505</v>
      </c>
      <c r="B23" s="12" t="s">
        <v>3</v>
      </c>
      <c r="C23" s="9">
        <v>4384</v>
      </c>
      <c r="D23" s="12" t="s">
        <v>62</v>
      </c>
      <c r="E23" s="12" t="s">
        <v>4</v>
      </c>
      <c r="F23" s="12" t="s">
        <v>4</v>
      </c>
      <c r="G23" s="12" t="s">
        <v>152</v>
      </c>
      <c r="H23" s="12"/>
      <c r="I23" s="9">
        <v>10</v>
      </c>
      <c r="J23" s="9" t="s">
        <v>625</v>
      </c>
    </row>
    <row r="24" spans="1:10" x14ac:dyDescent="0.2">
      <c r="A24" s="8">
        <v>43506</v>
      </c>
      <c r="B24" s="12" t="s">
        <v>3</v>
      </c>
      <c r="C24" s="9">
        <v>2441</v>
      </c>
      <c r="D24" s="12" t="s">
        <v>92</v>
      </c>
      <c r="E24" s="12" t="s">
        <v>188</v>
      </c>
      <c r="F24" s="12" t="s">
        <v>6</v>
      </c>
      <c r="G24" s="12" t="s">
        <v>152</v>
      </c>
      <c r="H24" s="12"/>
      <c r="I24" s="9">
        <v>22</v>
      </c>
      <c r="J24" s="9">
        <v>28</v>
      </c>
    </row>
    <row r="25" spans="1:10" x14ac:dyDescent="0.2">
      <c r="A25" s="8">
        <v>43506</v>
      </c>
      <c r="B25" s="12" t="s">
        <v>3</v>
      </c>
      <c r="C25" s="9">
        <v>1510</v>
      </c>
      <c r="D25" s="12" t="s">
        <v>92</v>
      </c>
      <c r="E25" s="12" t="s">
        <v>6</v>
      </c>
      <c r="F25" s="12" t="s">
        <v>6</v>
      </c>
      <c r="G25" s="12" t="s">
        <v>152</v>
      </c>
      <c r="H25" s="12"/>
      <c r="I25" s="9">
        <v>17</v>
      </c>
      <c r="J25" s="9">
        <v>24</v>
      </c>
    </row>
    <row r="26" spans="1:10" x14ac:dyDescent="0.2">
      <c r="A26" s="8">
        <v>43506</v>
      </c>
      <c r="B26" s="12" t="s">
        <v>3</v>
      </c>
      <c r="C26" s="9">
        <v>3589</v>
      </c>
      <c r="D26" s="12" t="s">
        <v>67</v>
      </c>
      <c r="E26" s="12" t="s">
        <v>16</v>
      </c>
      <c r="F26" s="12" t="s">
        <v>4</v>
      </c>
      <c r="G26" s="12" t="s">
        <v>152</v>
      </c>
      <c r="H26" s="12"/>
      <c r="I26" s="9">
        <v>15</v>
      </c>
      <c r="J26" s="9">
        <v>18</v>
      </c>
    </row>
    <row r="27" spans="1:10" x14ac:dyDescent="0.2">
      <c r="A27" s="8">
        <v>43506</v>
      </c>
      <c r="B27" s="12" t="s">
        <v>3</v>
      </c>
      <c r="C27" s="9">
        <v>3638</v>
      </c>
      <c r="D27" s="12" t="s">
        <v>76</v>
      </c>
      <c r="E27" s="12" t="s">
        <v>4</v>
      </c>
      <c r="F27" s="12" t="s">
        <v>5</v>
      </c>
      <c r="G27" s="12" t="s">
        <v>152</v>
      </c>
      <c r="H27" s="12"/>
      <c r="I27" s="9">
        <v>17</v>
      </c>
      <c r="J27" s="9">
        <v>14</v>
      </c>
    </row>
    <row r="28" spans="1:10" x14ac:dyDescent="0.2">
      <c r="A28" s="8">
        <v>43519</v>
      </c>
      <c r="B28" s="12" t="s">
        <v>3</v>
      </c>
      <c r="C28" s="9">
        <v>4154</v>
      </c>
      <c r="D28" s="12" t="s">
        <v>779</v>
      </c>
      <c r="E28" s="12" t="s">
        <v>4</v>
      </c>
      <c r="F28" s="12" t="s">
        <v>4</v>
      </c>
      <c r="G28" s="12" t="s">
        <v>152</v>
      </c>
      <c r="H28" s="12"/>
      <c r="I28" s="9">
        <v>16</v>
      </c>
      <c r="J28" s="9" t="s">
        <v>784</v>
      </c>
    </row>
    <row r="29" spans="1:10" x14ac:dyDescent="0.2">
      <c r="A29" s="8">
        <v>43519</v>
      </c>
      <c r="B29" s="12" t="s">
        <v>3</v>
      </c>
      <c r="C29" s="9">
        <v>5549</v>
      </c>
      <c r="D29" s="12" t="s">
        <v>283</v>
      </c>
      <c r="E29" s="12" t="s">
        <v>3</v>
      </c>
      <c r="F29" s="12" t="s">
        <v>6</v>
      </c>
      <c r="G29" s="12" t="s">
        <v>152</v>
      </c>
      <c r="H29" s="12"/>
      <c r="I29" s="9">
        <v>35</v>
      </c>
      <c r="J29" s="9">
        <v>40</v>
      </c>
    </row>
    <row r="30" spans="1:10" x14ac:dyDescent="0.2">
      <c r="A30" s="8">
        <v>43520</v>
      </c>
      <c r="B30" s="12" t="s">
        <v>3</v>
      </c>
      <c r="C30" s="9">
        <v>5850</v>
      </c>
      <c r="D30" s="12" t="s">
        <v>43</v>
      </c>
      <c r="E30" s="12" t="s">
        <v>30</v>
      </c>
      <c r="F30" s="12" t="s">
        <v>6</v>
      </c>
      <c r="G30" s="12" t="s">
        <v>152</v>
      </c>
      <c r="H30" s="12"/>
      <c r="I30" s="9">
        <v>21</v>
      </c>
      <c r="J30" s="9">
        <v>26</v>
      </c>
    </row>
    <row r="31" spans="1:10" x14ac:dyDescent="0.2">
      <c r="A31" s="8">
        <v>43505</v>
      </c>
      <c r="B31" s="12" t="s">
        <v>3</v>
      </c>
      <c r="C31" s="9">
        <v>3543</v>
      </c>
      <c r="D31" s="12" t="s">
        <v>67</v>
      </c>
      <c r="E31" s="12" t="s">
        <v>4</v>
      </c>
      <c r="F31" s="12" t="s">
        <v>4</v>
      </c>
      <c r="G31" s="12" t="s">
        <v>310</v>
      </c>
      <c r="H31" s="12"/>
      <c r="I31" s="9">
        <v>18</v>
      </c>
      <c r="J31" s="9">
        <v>19</v>
      </c>
    </row>
    <row r="32" spans="1:10" x14ac:dyDescent="0.2">
      <c r="A32" s="8">
        <v>43505</v>
      </c>
      <c r="B32" s="12" t="s">
        <v>5</v>
      </c>
      <c r="C32" s="9">
        <v>54439</v>
      </c>
      <c r="D32" s="12" t="s">
        <v>621</v>
      </c>
      <c r="E32" s="12" t="s">
        <v>5</v>
      </c>
      <c r="F32" s="12" t="s">
        <v>5</v>
      </c>
      <c r="G32" s="12" t="s">
        <v>310</v>
      </c>
      <c r="H32" s="12"/>
      <c r="I32" s="9">
        <v>48</v>
      </c>
      <c r="J32" s="9">
        <v>64</v>
      </c>
    </row>
    <row r="33" spans="1:10" x14ac:dyDescent="0.2">
      <c r="A33" s="8">
        <v>43505</v>
      </c>
      <c r="B33" s="12" t="s">
        <v>3</v>
      </c>
      <c r="C33" s="9">
        <v>4505</v>
      </c>
      <c r="D33" s="12" t="s">
        <v>93</v>
      </c>
      <c r="E33" s="12" t="s">
        <v>6</v>
      </c>
      <c r="F33" s="12" t="s">
        <v>6</v>
      </c>
      <c r="G33" s="12" t="s">
        <v>310</v>
      </c>
      <c r="H33" s="12"/>
      <c r="I33" s="9">
        <v>4</v>
      </c>
      <c r="J33" s="9" t="s">
        <v>624</v>
      </c>
    </row>
    <row r="34" spans="1:10" x14ac:dyDescent="0.2">
      <c r="A34" s="8">
        <v>43506</v>
      </c>
      <c r="B34" s="12" t="s">
        <v>6</v>
      </c>
      <c r="C34" s="9">
        <v>54400</v>
      </c>
      <c r="D34" s="12" t="s">
        <v>626</v>
      </c>
      <c r="E34" s="12" t="s">
        <v>6</v>
      </c>
      <c r="F34" s="12" t="s">
        <v>6</v>
      </c>
      <c r="G34" s="12" t="s">
        <v>310</v>
      </c>
      <c r="H34" s="12"/>
      <c r="I34" s="9">
        <v>22</v>
      </c>
      <c r="J34" s="9">
        <v>21</v>
      </c>
    </row>
    <row r="35" spans="1:10" x14ac:dyDescent="0.2">
      <c r="A35" s="8">
        <v>43506</v>
      </c>
      <c r="B35" s="12" t="s">
        <v>3</v>
      </c>
      <c r="C35" s="9">
        <v>3960</v>
      </c>
      <c r="D35" s="12" t="s">
        <v>286</v>
      </c>
      <c r="E35" s="12" t="s">
        <v>4</v>
      </c>
      <c r="F35" s="12" t="s">
        <v>4</v>
      </c>
      <c r="G35" s="12" t="s">
        <v>313</v>
      </c>
      <c r="H35" s="12"/>
      <c r="I35" s="9">
        <v>14</v>
      </c>
      <c r="J35" s="9">
        <v>16</v>
      </c>
    </row>
    <row r="36" spans="1:10" x14ac:dyDescent="0.2">
      <c r="A36" s="8">
        <v>43506</v>
      </c>
      <c r="B36" s="12" t="s">
        <v>3</v>
      </c>
      <c r="C36" s="9">
        <v>3236</v>
      </c>
      <c r="D36" s="12" t="s">
        <v>131</v>
      </c>
      <c r="E36" s="12" t="s">
        <v>5</v>
      </c>
      <c r="F36" s="12" t="s">
        <v>5</v>
      </c>
      <c r="G36" s="12" t="s">
        <v>310</v>
      </c>
      <c r="H36" s="12"/>
      <c r="I36" s="9">
        <v>18</v>
      </c>
      <c r="J36" s="9">
        <v>20</v>
      </c>
    </row>
    <row r="37" spans="1:10" x14ac:dyDescent="0.2">
      <c r="A37" s="8">
        <v>43508</v>
      </c>
      <c r="B37" s="12" t="s">
        <v>6</v>
      </c>
      <c r="C37" s="9">
        <v>57390</v>
      </c>
      <c r="D37" s="12" t="s">
        <v>197</v>
      </c>
      <c r="E37" s="12" t="s">
        <v>6</v>
      </c>
      <c r="F37" s="12" t="s">
        <v>6</v>
      </c>
      <c r="G37" s="12" t="s">
        <v>310</v>
      </c>
      <c r="H37" s="12"/>
      <c r="I37" s="9">
        <v>16</v>
      </c>
      <c r="J37" s="9" t="s">
        <v>640</v>
      </c>
    </row>
    <row r="38" spans="1:10" x14ac:dyDescent="0.2">
      <c r="A38" s="8">
        <v>43506</v>
      </c>
      <c r="B38" s="12" t="s">
        <v>3</v>
      </c>
      <c r="C38" s="9">
        <v>2124</v>
      </c>
      <c r="D38" s="12" t="s">
        <v>92</v>
      </c>
      <c r="E38" s="12" t="s">
        <v>18</v>
      </c>
      <c r="F38" s="12" t="s">
        <v>6</v>
      </c>
      <c r="G38" s="12" t="s">
        <v>635</v>
      </c>
      <c r="H38" s="12"/>
      <c r="I38" s="9">
        <v>26</v>
      </c>
      <c r="J38" s="9">
        <v>29</v>
      </c>
    </row>
    <row r="39" spans="1:10" x14ac:dyDescent="0.2">
      <c r="A39" s="8">
        <v>43499</v>
      </c>
      <c r="B39" s="12" t="s">
        <v>3</v>
      </c>
      <c r="C39" s="9">
        <v>2152</v>
      </c>
      <c r="D39" s="12" t="s">
        <v>92</v>
      </c>
      <c r="E39" s="12" t="s">
        <v>15</v>
      </c>
      <c r="F39" s="12" t="s">
        <v>5</v>
      </c>
      <c r="G39" s="12" t="s">
        <v>222</v>
      </c>
      <c r="H39" s="12"/>
      <c r="I39" s="9">
        <v>29</v>
      </c>
      <c r="J39" s="9" t="s">
        <v>613</v>
      </c>
    </row>
    <row r="40" spans="1:10" x14ac:dyDescent="0.2">
      <c r="A40" s="8">
        <v>43504</v>
      </c>
      <c r="B40" s="12" t="s">
        <v>5</v>
      </c>
      <c r="C40" s="9">
        <v>66706</v>
      </c>
      <c r="D40" s="12" t="s">
        <v>97</v>
      </c>
      <c r="E40" s="12" t="s">
        <v>21</v>
      </c>
      <c r="F40" s="12" t="s">
        <v>33</v>
      </c>
      <c r="G40" s="12" t="s">
        <v>222</v>
      </c>
      <c r="H40" s="12"/>
      <c r="I40" s="9">
        <v>34</v>
      </c>
      <c r="J40" s="9" t="s">
        <v>414</v>
      </c>
    </row>
    <row r="41" spans="1:10" x14ac:dyDescent="0.2">
      <c r="A41" s="8">
        <v>43507</v>
      </c>
      <c r="B41" s="12" t="s">
        <v>6</v>
      </c>
      <c r="C41" s="9">
        <v>54920</v>
      </c>
      <c r="D41" s="12" t="s">
        <v>143</v>
      </c>
      <c r="E41" s="12" t="s">
        <v>6</v>
      </c>
      <c r="F41" s="12" t="s">
        <v>15</v>
      </c>
      <c r="G41" s="12" t="s">
        <v>222</v>
      </c>
      <c r="H41" s="12"/>
      <c r="I41" s="30">
        <v>20</v>
      </c>
      <c r="J41" s="9" t="s">
        <v>639</v>
      </c>
    </row>
    <row r="42" spans="1:10" x14ac:dyDescent="0.2">
      <c r="A42" s="8">
        <v>43512</v>
      </c>
      <c r="B42" s="12" t="s">
        <v>3</v>
      </c>
      <c r="C42" s="9">
        <v>8035</v>
      </c>
      <c r="D42" s="12" t="s">
        <v>42</v>
      </c>
      <c r="E42" s="12" t="s">
        <v>15</v>
      </c>
      <c r="F42" s="12" t="s">
        <v>99</v>
      </c>
      <c r="G42" s="12" t="s">
        <v>222</v>
      </c>
      <c r="H42" s="12"/>
      <c r="I42" s="9">
        <v>20</v>
      </c>
      <c r="J42" s="9" t="s">
        <v>393</v>
      </c>
    </row>
    <row r="43" spans="1:10" x14ac:dyDescent="0.2">
      <c r="A43" s="8">
        <v>43519</v>
      </c>
      <c r="B43" s="12" t="s">
        <v>3</v>
      </c>
      <c r="C43" s="9">
        <v>4505</v>
      </c>
      <c r="D43" s="12" t="s">
        <v>93</v>
      </c>
      <c r="E43" s="12" t="s">
        <v>6</v>
      </c>
      <c r="F43" s="12" t="s">
        <v>6</v>
      </c>
      <c r="G43" s="12" t="s">
        <v>786</v>
      </c>
      <c r="H43" s="12"/>
      <c r="I43" s="9">
        <v>8</v>
      </c>
      <c r="J43" s="9" t="s">
        <v>591</v>
      </c>
    </row>
    <row r="44" spans="1:10" x14ac:dyDescent="0.2">
      <c r="A44" s="8">
        <v>43506</v>
      </c>
      <c r="B44" s="12" t="s">
        <v>6</v>
      </c>
      <c r="C44" s="9">
        <v>57330</v>
      </c>
      <c r="D44" s="12" t="s">
        <v>164</v>
      </c>
      <c r="E44" s="12" t="s">
        <v>6</v>
      </c>
      <c r="F44" s="12" t="s">
        <v>6</v>
      </c>
      <c r="G44" s="12" t="s">
        <v>887</v>
      </c>
      <c r="H44" s="12"/>
      <c r="I44" s="9">
        <v>28</v>
      </c>
      <c r="J44" s="9">
        <v>34</v>
      </c>
    </row>
    <row r="45" spans="1:10" x14ac:dyDescent="0.2">
      <c r="A45" s="8">
        <v>43498</v>
      </c>
      <c r="B45" s="12" t="s">
        <v>3</v>
      </c>
      <c r="C45" s="9">
        <v>8053</v>
      </c>
      <c r="D45" s="12" t="s">
        <v>41</v>
      </c>
      <c r="E45" s="12" t="s">
        <v>6</v>
      </c>
      <c r="F45" s="12" t="s">
        <v>248</v>
      </c>
      <c r="G45" s="12" t="s">
        <v>258</v>
      </c>
      <c r="H45" s="12"/>
      <c r="I45" s="9">
        <v>25</v>
      </c>
      <c r="J45" s="9" t="s">
        <v>590</v>
      </c>
    </row>
    <row r="46" spans="1:10" x14ac:dyDescent="0.2">
      <c r="A46" s="8">
        <v>43516</v>
      </c>
      <c r="B46" s="12" t="s">
        <v>3</v>
      </c>
      <c r="C46" s="9">
        <v>3422</v>
      </c>
      <c r="D46" s="12" t="s">
        <v>67</v>
      </c>
      <c r="E46" s="12" t="s">
        <v>4</v>
      </c>
      <c r="F46" s="12" t="s">
        <v>6</v>
      </c>
      <c r="G46" s="12" t="s">
        <v>258</v>
      </c>
      <c r="H46" s="12"/>
      <c r="I46" s="9">
        <v>20</v>
      </c>
      <c r="J46" s="9" t="s">
        <v>547</v>
      </c>
    </row>
    <row r="47" spans="1:10" x14ac:dyDescent="0.2">
      <c r="A47" s="8">
        <v>43517</v>
      </c>
      <c r="B47" s="12" t="s">
        <v>3</v>
      </c>
      <c r="C47" s="9">
        <v>4620</v>
      </c>
      <c r="D47" s="12" t="s">
        <v>40</v>
      </c>
      <c r="E47" s="12" t="s">
        <v>4</v>
      </c>
      <c r="F47" s="12" t="s">
        <v>6</v>
      </c>
      <c r="G47" s="12" t="s">
        <v>258</v>
      </c>
      <c r="H47" s="12"/>
      <c r="I47" s="9">
        <v>2</v>
      </c>
      <c r="J47" s="9" t="s">
        <v>760</v>
      </c>
    </row>
    <row r="48" spans="1:10" x14ac:dyDescent="0.2">
      <c r="A48" s="8">
        <v>43518</v>
      </c>
      <c r="B48" s="12" t="s">
        <v>3</v>
      </c>
      <c r="C48" s="9">
        <v>1146</v>
      </c>
      <c r="D48" s="12" t="s">
        <v>92</v>
      </c>
      <c r="E48" s="12" t="s">
        <v>187</v>
      </c>
      <c r="F48" s="12" t="s">
        <v>15</v>
      </c>
      <c r="G48" s="12" t="s">
        <v>258</v>
      </c>
      <c r="H48" s="12"/>
      <c r="I48" s="9">
        <v>21</v>
      </c>
      <c r="J48" s="9">
        <v>23</v>
      </c>
    </row>
    <row r="49" spans="1:10" x14ac:dyDescent="0.2">
      <c r="A49" s="8">
        <v>43523</v>
      </c>
      <c r="B49" s="12" t="s">
        <v>3</v>
      </c>
      <c r="C49" s="9">
        <v>4505</v>
      </c>
      <c r="D49" s="12" t="s">
        <v>93</v>
      </c>
      <c r="E49" s="12" t="s">
        <v>6</v>
      </c>
      <c r="F49" s="12" t="s">
        <v>6</v>
      </c>
      <c r="G49" s="12" t="s">
        <v>796</v>
      </c>
      <c r="H49" s="12"/>
      <c r="I49" s="9">
        <v>5</v>
      </c>
      <c r="J49" s="9" t="s">
        <v>797</v>
      </c>
    </row>
    <row r="50" spans="1:10" x14ac:dyDescent="0.2">
      <c r="A50" s="8">
        <v>43499</v>
      </c>
      <c r="B50" s="12" t="s">
        <v>3</v>
      </c>
      <c r="C50" s="9">
        <v>1845</v>
      </c>
      <c r="D50" s="12" t="s">
        <v>92</v>
      </c>
      <c r="E50" s="12" t="s">
        <v>6</v>
      </c>
      <c r="F50" s="12" t="s">
        <v>15</v>
      </c>
      <c r="G50" s="12" t="s">
        <v>614</v>
      </c>
      <c r="H50" s="12"/>
      <c r="I50" s="9">
        <v>22</v>
      </c>
      <c r="J50" s="9" t="s">
        <v>393</v>
      </c>
    </row>
    <row r="51" spans="1:10" x14ac:dyDescent="0.2">
      <c r="A51" s="8">
        <v>43512</v>
      </c>
      <c r="B51" s="12" t="s">
        <v>6</v>
      </c>
      <c r="C51" s="9">
        <v>57100</v>
      </c>
      <c r="D51" s="12" t="s">
        <v>141</v>
      </c>
      <c r="E51" s="12" t="s">
        <v>6</v>
      </c>
      <c r="F51" s="12" t="s">
        <v>145</v>
      </c>
      <c r="G51" s="12" t="s">
        <v>681</v>
      </c>
      <c r="H51" s="12"/>
      <c r="I51" s="9">
        <v>36</v>
      </c>
      <c r="J51" s="9" t="s">
        <v>413</v>
      </c>
    </row>
    <row r="52" spans="1:10" x14ac:dyDescent="0.2">
      <c r="A52" s="8">
        <v>43498</v>
      </c>
      <c r="B52" s="12" t="s">
        <v>3</v>
      </c>
      <c r="C52" s="9">
        <v>8096</v>
      </c>
      <c r="D52" s="12" t="s">
        <v>41</v>
      </c>
      <c r="E52" s="12" t="s">
        <v>95</v>
      </c>
      <c r="F52" s="12" t="s">
        <v>15</v>
      </c>
      <c r="G52" s="12" t="s">
        <v>437</v>
      </c>
      <c r="H52" s="12"/>
      <c r="I52" s="9">
        <v>23</v>
      </c>
      <c r="J52" s="9" t="s">
        <v>385</v>
      </c>
    </row>
    <row r="53" spans="1:10" x14ac:dyDescent="0.2">
      <c r="A53" s="8">
        <v>43506</v>
      </c>
      <c r="B53" s="12" t="s">
        <v>3</v>
      </c>
      <c r="C53" s="9">
        <v>3583</v>
      </c>
      <c r="D53" s="12" t="s">
        <v>67</v>
      </c>
      <c r="E53" s="12" t="s">
        <v>4</v>
      </c>
      <c r="F53" s="12" t="s">
        <v>4</v>
      </c>
      <c r="G53" s="12" t="s">
        <v>437</v>
      </c>
      <c r="H53" s="12"/>
      <c r="I53" s="9">
        <v>15</v>
      </c>
      <c r="J53" s="9">
        <v>18</v>
      </c>
    </row>
    <row r="54" spans="1:10" x14ac:dyDescent="0.2">
      <c r="A54" s="8">
        <v>43511</v>
      </c>
      <c r="B54" s="12" t="s">
        <v>6</v>
      </c>
      <c r="C54" s="9">
        <v>57700</v>
      </c>
      <c r="D54" s="12" t="s">
        <v>264</v>
      </c>
      <c r="E54" s="12" t="s">
        <v>6</v>
      </c>
      <c r="F54" s="12" t="s">
        <v>6</v>
      </c>
      <c r="G54" s="12" t="s">
        <v>146</v>
      </c>
      <c r="H54" s="12"/>
      <c r="I54" s="9">
        <v>33</v>
      </c>
      <c r="J54" s="9">
        <v>32</v>
      </c>
    </row>
    <row r="55" spans="1:10" x14ac:dyDescent="0.2">
      <c r="A55" s="8">
        <v>43499</v>
      </c>
      <c r="B55" s="12" t="s">
        <v>3</v>
      </c>
      <c r="C55" s="9">
        <v>6450</v>
      </c>
      <c r="D55" s="12" t="s">
        <v>60</v>
      </c>
      <c r="E55" s="12" t="s">
        <v>5</v>
      </c>
      <c r="F55" s="12" t="s">
        <v>15</v>
      </c>
      <c r="G55" s="12" t="s">
        <v>177</v>
      </c>
      <c r="H55" s="12"/>
      <c r="I55" s="9">
        <v>46</v>
      </c>
      <c r="J55" s="9">
        <v>61</v>
      </c>
    </row>
    <row r="56" spans="1:10" x14ac:dyDescent="0.2">
      <c r="A56" s="8">
        <v>43505</v>
      </c>
      <c r="B56" s="12" t="s">
        <v>3</v>
      </c>
      <c r="C56" s="9">
        <v>2629</v>
      </c>
      <c r="D56" s="12" t="s">
        <v>92</v>
      </c>
      <c r="E56" s="12" t="s">
        <v>6</v>
      </c>
      <c r="F56" s="12" t="s">
        <v>15</v>
      </c>
      <c r="G56" s="12" t="s">
        <v>177</v>
      </c>
      <c r="H56" s="12"/>
      <c r="I56" s="9">
        <v>18</v>
      </c>
      <c r="J56" s="9">
        <v>22</v>
      </c>
    </row>
    <row r="57" spans="1:10" x14ac:dyDescent="0.2">
      <c r="A57" s="8">
        <v>43505</v>
      </c>
      <c r="B57" s="12" t="s">
        <v>3</v>
      </c>
      <c r="C57" s="9">
        <v>4513</v>
      </c>
      <c r="D57" s="12" t="s">
        <v>93</v>
      </c>
      <c r="E57" s="12" t="s">
        <v>4</v>
      </c>
      <c r="F57" s="12" t="s">
        <v>4</v>
      </c>
      <c r="G57" s="12" t="s">
        <v>177</v>
      </c>
      <c r="H57" s="12"/>
      <c r="I57" s="9">
        <v>6</v>
      </c>
      <c r="J57" s="9" t="s">
        <v>394</v>
      </c>
    </row>
    <row r="58" spans="1:10" x14ac:dyDescent="0.2">
      <c r="A58" s="8">
        <v>43506</v>
      </c>
      <c r="B58" s="12" t="s">
        <v>3</v>
      </c>
      <c r="C58" s="9">
        <v>4689</v>
      </c>
      <c r="D58" s="12" t="s">
        <v>40</v>
      </c>
      <c r="E58" s="12" t="s">
        <v>4</v>
      </c>
      <c r="F58" s="12" t="s">
        <v>4</v>
      </c>
      <c r="G58" s="12" t="s">
        <v>177</v>
      </c>
      <c r="H58" s="12"/>
      <c r="I58" s="9">
        <v>5</v>
      </c>
      <c r="J58" s="9" t="s">
        <v>591</v>
      </c>
    </row>
    <row r="59" spans="1:10" x14ac:dyDescent="0.2">
      <c r="A59" s="8">
        <v>43506</v>
      </c>
      <c r="B59" s="12" t="s">
        <v>3</v>
      </c>
      <c r="C59" s="9">
        <v>1344</v>
      </c>
      <c r="D59" s="12" t="s">
        <v>92</v>
      </c>
      <c r="E59" s="12" t="s">
        <v>6</v>
      </c>
      <c r="F59" s="12" t="s">
        <v>4</v>
      </c>
      <c r="G59" s="12" t="s">
        <v>177</v>
      </c>
      <c r="H59" s="12"/>
      <c r="I59" s="9">
        <v>19</v>
      </c>
      <c r="J59" s="9">
        <v>26</v>
      </c>
    </row>
    <row r="60" spans="1:10" x14ac:dyDescent="0.2">
      <c r="A60" s="8">
        <v>43507</v>
      </c>
      <c r="B60" s="12" t="s">
        <v>6</v>
      </c>
      <c r="C60" s="9">
        <v>57920</v>
      </c>
      <c r="D60" s="12" t="s">
        <v>636</v>
      </c>
      <c r="E60" s="12" t="s">
        <v>6</v>
      </c>
      <c r="F60" s="12" t="s">
        <v>6</v>
      </c>
      <c r="G60" s="12" t="s">
        <v>177</v>
      </c>
      <c r="H60" s="12"/>
      <c r="I60" s="9">
        <v>43</v>
      </c>
      <c r="J60" s="9">
        <v>57</v>
      </c>
    </row>
    <row r="61" spans="1:10" x14ac:dyDescent="0.2">
      <c r="A61" s="8">
        <v>43498</v>
      </c>
      <c r="B61" s="12" t="s">
        <v>3</v>
      </c>
      <c r="C61" s="9">
        <v>7721</v>
      </c>
      <c r="D61" s="12" t="s">
        <v>45</v>
      </c>
      <c r="E61" s="12" t="s">
        <v>31</v>
      </c>
      <c r="F61" s="12" t="s">
        <v>15</v>
      </c>
      <c r="G61" s="12" t="s">
        <v>151</v>
      </c>
      <c r="H61" s="12"/>
      <c r="I61" s="9">
        <v>40</v>
      </c>
      <c r="J61" s="9" t="s">
        <v>589</v>
      </c>
    </row>
    <row r="62" spans="1:10" x14ac:dyDescent="0.2">
      <c r="A62" s="8">
        <v>43498</v>
      </c>
      <c r="B62" s="12" t="s">
        <v>3</v>
      </c>
      <c r="C62" s="9">
        <v>7713</v>
      </c>
      <c r="D62" s="12" t="s">
        <v>583</v>
      </c>
      <c r="E62" s="12" t="s">
        <v>4</v>
      </c>
      <c r="F62" s="12" t="s">
        <v>6</v>
      </c>
      <c r="G62" s="12" t="s">
        <v>151</v>
      </c>
      <c r="H62" s="12"/>
      <c r="I62" s="9">
        <v>42</v>
      </c>
      <c r="J62" s="9" t="s">
        <v>421</v>
      </c>
    </row>
    <row r="63" spans="1:10" x14ac:dyDescent="0.2">
      <c r="A63" s="8">
        <v>43498</v>
      </c>
      <c r="B63" s="12" t="s">
        <v>3</v>
      </c>
      <c r="C63" s="9">
        <v>2320</v>
      </c>
      <c r="D63" s="12" t="s">
        <v>92</v>
      </c>
      <c r="E63" s="12" t="s">
        <v>5</v>
      </c>
      <c r="F63" s="12" t="s">
        <v>15</v>
      </c>
      <c r="G63" s="12" t="s">
        <v>151</v>
      </c>
      <c r="H63" s="12"/>
      <c r="I63" s="9">
        <v>22</v>
      </c>
      <c r="J63" s="9" t="s">
        <v>426</v>
      </c>
    </row>
    <row r="64" spans="1:10" x14ac:dyDescent="0.2">
      <c r="A64" s="8">
        <v>43498</v>
      </c>
      <c r="B64" s="12" t="s">
        <v>3</v>
      </c>
      <c r="C64" s="9">
        <v>1146</v>
      </c>
      <c r="D64" s="12" t="s">
        <v>92</v>
      </c>
      <c r="E64" s="12" t="s">
        <v>11</v>
      </c>
      <c r="F64" s="12" t="s">
        <v>6</v>
      </c>
      <c r="G64" s="12" t="s">
        <v>151</v>
      </c>
      <c r="H64" s="12"/>
      <c r="I64" s="9">
        <v>20</v>
      </c>
      <c r="J64" s="9">
        <v>23</v>
      </c>
    </row>
    <row r="65" spans="1:10" x14ac:dyDescent="0.2">
      <c r="A65" s="8">
        <v>43499</v>
      </c>
      <c r="B65" s="12" t="s">
        <v>5</v>
      </c>
      <c r="C65" s="9">
        <v>54343</v>
      </c>
      <c r="D65" s="12" t="s">
        <v>595</v>
      </c>
      <c r="E65" s="12" t="s">
        <v>5</v>
      </c>
      <c r="F65" s="12" t="s">
        <v>15</v>
      </c>
      <c r="G65" s="12" t="s">
        <v>151</v>
      </c>
      <c r="H65" s="12"/>
      <c r="I65" s="9">
        <v>56</v>
      </c>
      <c r="J65" s="9" t="s">
        <v>607</v>
      </c>
    </row>
    <row r="66" spans="1:10" x14ac:dyDescent="0.2">
      <c r="A66" s="8">
        <v>43499</v>
      </c>
      <c r="B66" s="12" t="s">
        <v>6</v>
      </c>
      <c r="C66" s="9">
        <v>57100</v>
      </c>
      <c r="D66" s="12" t="s">
        <v>141</v>
      </c>
      <c r="E66" s="12" t="s">
        <v>6</v>
      </c>
      <c r="F66" s="12" t="s">
        <v>18</v>
      </c>
      <c r="G66" s="12" t="s">
        <v>151</v>
      </c>
      <c r="H66" s="12"/>
      <c r="I66" s="9">
        <v>34</v>
      </c>
      <c r="J66" s="9" t="s">
        <v>413</v>
      </c>
    </row>
    <row r="67" spans="1:10" x14ac:dyDescent="0.2">
      <c r="A67" s="8">
        <v>43506</v>
      </c>
      <c r="B67" s="12" t="s">
        <v>3</v>
      </c>
      <c r="C67" s="9">
        <v>3259</v>
      </c>
      <c r="D67" s="12" t="s">
        <v>131</v>
      </c>
      <c r="E67" s="12" t="s">
        <v>6</v>
      </c>
      <c r="F67" s="12" t="s">
        <v>6</v>
      </c>
      <c r="G67" s="12" t="s">
        <v>151</v>
      </c>
      <c r="H67" s="12"/>
      <c r="I67" s="9">
        <v>19</v>
      </c>
      <c r="J67" s="9">
        <v>21</v>
      </c>
    </row>
    <row r="68" spans="1:10" x14ac:dyDescent="0.2">
      <c r="A68" s="8">
        <v>43507</v>
      </c>
      <c r="B68" s="12" t="s">
        <v>6</v>
      </c>
      <c r="C68" s="9">
        <v>57270</v>
      </c>
      <c r="D68" s="12" t="s">
        <v>161</v>
      </c>
      <c r="E68" s="12" t="s">
        <v>6</v>
      </c>
      <c r="F68" s="12" t="s">
        <v>15</v>
      </c>
      <c r="G68" s="12" t="s">
        <v>151</v>
      </c>
      <c r="H68" s="12"/>
      <c r="I68" s="9">
        <v>39</v>
      </c>
      <c r="J68" s="9">
        <v>44</v>
      </c>
    </row>
    <row r="69" spans="1:10" x14ac:dyDescent="0.2">
      <c r="A69" s="8">
        <v>43507</v>
      </c>
      <c r="B69" s="12" t="s">
        <v>6</v>
      </c>
      <c r="C69" s="9">
        <v>54860</v>
      </c>
      <c r="D69" s="12" t="s">
        <v>324</v>
      </c>
      <c r="E69" s="12" t="s">
        <v>15</v>
      </c>
      <c r="F69" s="12" t="s">
        <v>6</v>
      </c>
      <c r="G69" s="12" t="s">
        <v>151</v>
      </c>
      <c r="H69" s="12"/>
      <c r="I69" s="9">
        <v>20</v>
      </c>
      <c r="J69" s="9" t="s">
        <v>392</v>
      </c>
    </row>
    <row r="70" spans="1:10" x14ac:dyDescent="0.2">
      <c r="A70" s="8">
        <v>43508</v>
      </c>
      <c r="B70" s="12" t="s">
        <v>6</v>
      </c>
      <c r="C70" s="9">
        <v>57050</v>
      </c>
      <c r="D70" s="12" t="s">
        <v>211</v>
      </c>
      <c r="E70" s="12" t="s">
        <v>6</v>
      </c>
      <c r="F70" s="12" t="s">
        <v>15</v>
      </c>
      <c r="G70" s="12" t="s">
        <v>151</v>
      </c>
      <c r="H70" s="12"/>
      <c r="I70" s="9">
        <v>51</v>
      </c>
      <c r="J70" s="9" t="s">
        <v>641</v>
      </c>
    </row>
    <row r="71" spans="1:10" x14ac:dyDescent="0.2">
      <c r="A71" s="8">
        <v>43510</v>
      </c>
      <c r="B71" s="12" t="s">
        <v>6</v>
      </c>
      <c r="C71" s="9">
        <v>56700</v>
      </c>
      <c r="D71" s="12" t="s">
        <v>653</v>
      </c>
      <c r="E71" s="12" t="s">
        <v>6</v>
      </c>
      <c r="F71" s="12" t="s">
        <v>15</v>
      </c>
      <c r="G71" s="12" t="s">
        <v>151</v>
      </c>
      <c r="H71" s="12"/>
      <c r="I71" s="9"/>
      <c r="J71" s="9"/>
    </row>
    <row r="72" spans="1:10" x14ac:dyDescent="0.2">
      <c r="A72" s="8">
        <v>43510</v>
      </c>
      <c r="B72" s="12" t="s">
        <v>3</v>
      </c>
      <c r="C72" s="9">
        <v>1948</v>
      </c>
      <c r="D72" s="12" t="s">
        <v>92</v>
      </c>
      <c r="E72" s="12" t="s">
        <v>31</v>
      </c>
      <c r="F72" s="12" t="s">
        <v>15</v>
      </c>
      <c r="G72" s="12" t="s">
        <v>151</v>
      </c>
      <c r="H72" s="12"/>
      <c r="I72" s="9">
        <v>21</v>
      </c>
      <c r="J72" s="9" t="s">
        <v>348</v>
      </c>
    </row>
    <row r="73" spans="1:10" x14ac:dyDescent="0.2">
      <c r="A73" s="8">
        <v>43510</v>
      </c>
      <c r="B73" s="12" t="s">
        <v>3</v>
      </c>
      <c r="C73" s="9">
        <v>4190</v>
      </c>
      <c r="D73" s="12" t="s">
        <v>661</v>
      </c>
      <c r="E73" s="12" t="s">
        <v>6</v>
      </c>
      <c r="F73" s="12" t="s">
        <v>6</v>
      </c>
      <c r="G73" s="12" t="s">
        <v>151</v>
      </c>
      <c r="H73" s="12"/>
      <c r="I73" s="9"/>
      <c r="J73" s="9"/>
    </row>
    <row r="74" spans="1:10" x14ac:dyDescent="0.2">
      <c r="A74" s="8">
        <v>43510</v>
      </c>
      <c r="B74" s="12" t="s">
        <v>6</v>
      </c>
      <c r="C74" s="9">
        <v>54400</v>
      </c>
      <c r="D74" s="12" t="s">
        <v>626</v>
      </c>
      <c r="E74" s="12" t="s">
        <v>185</v>
      </c>
      <c r="F74" s="12" t="s">
        <v>22</v>
      </c>
      <c r="G74" s="12" t="s">
        <v>151</v>
      </c>
      <c r="H74" s="12"/>
      <c r="I74" s="9">
        <v>28</v>
      </c>
      <c r="J74" s="9" t="s">
        <v>665</v>
      </c>
    </row>
    <row r="75" spans="1:10" x14ac:dyDescent="0.2">
      <c r="A75" s="8">
        <v>43510</v>
      </c>
      <c r="B75" s="12" t="s">
        <v>3</v>
      </c>
      <c r="C75" s="9">
        <v>4105</v>
      </c>
      <c r="D75" s="12" t="s">
        <v>506</v>
      </c>
      <c r="E75" s="12" t="s">
        <v>12</v>
      </c>
      <c r="F75" s="12" t="s">
        <v>8</v>
      </c>
      <c r="G75" s="12" t="s">
        <v>151</v>
      </c>
      <c r="H75" s="12"/>
      <c r="I75" s="9">
        <v>16</v>
      </c>
      <c r="J75" s="9" t="s">
        <v>666</v>
      </c>
    </row>
    <row r="76" spans="1:10" x14ac:dyDescent="0.2">
      <c r="A76" s="8">
        <v>43512</v>
      </c>
      <c r="B76" s="12" t="s">
        <v>3</v>
      </c>
      <c r="C76" s="9">
        <v>5412</v>
      </c>
      <c r="D76" s="12" t="s">
        <v>193</v>
      </c>
      <c r="E76" s="12" t="s">
        <v>15</v>
      </c>
      <c r="F76" s="12" t="s">
        <v>6</v>
      </c>
      <c r="G76" s="12" t="s">
        <v>151</v>
      </c>
      <c r="H76" s="12"/>
      <c r="I76" s="9">
        <v>32</v>
      </c>
      <c r="J76" s="9" t="s">
        <v>674</v>
      </c>
    </row>
    <row r="77" spans="1:10" x14ac:dyDescent="0.2">
      <c r="A77" s="8">
        <v>43512</v>
      </c>
      <c r="B77" s="12" t="s">
        <v>6</v>
      </c>
      <c r="C77" s="9">
        <v>54800</v>
      </c>
      <c r="D77" s="12" t="s">
        <v>671</v>
      </c>
      <c r="E77" s="12" t="s">
        <v>6</v>
      </c>
      <c r="F77" s="12" t="s">
        <v>6</v>
      </c>
      <c r="G77" s="12" t="s">
        <v>151</v>
      </c>
      <c r="H77" s="12"/>
      <c r="I77" s="9">
        <v>57</v>
      </c>
      <c r="J77" s="9" t="s">
        <v>564</v>
      </c>
    </row>
    <row r="78" spans="1:10" x14ac:dyDescent="0.2">
      <c r="A78" s="8">
        <v>43512</v>
      </c>
      <c r="B78" s="12" t="s">
        <v>241</v>
      </c>
      <c r="C78" s="9" t="s">
        <v>679</v>
      </c>
      <c r="D78" s="12" t="s">
        <v>680</v>
      </c>
      <c r="E78" s="12" t="s">
        <v>15</v>
      </c>
      <c r="F78" s="12" t="s">
        <v>6</v>
      </c>
      <c r="G78" s="12" t="s">
        <v>151</v>
      </c>
      <c r="H78" s="12"/>
      <c r="I78" s="9"/>
      <c r="J78" s="9"/>
    </row>
    <row r="79" spans="1:10" x14ac:dyDescent="0.2">
      <c r="A79" s="8">
        <v>43512</v>
      </c>
      <c r="B79" s="12" t="s">
        <v>6</v>
      </c>
      <c r="C79" s="9">
        <v>54730</v>
      </c>
      <c r="D79" s="12" t="s">
        <v>345</v>
      </c>
      <c r="E79" s="12" t="s">
        <v>6</v>
      </c>
      <c r="F79" s="12" t="s">
        <v>6</v>
      </c>
      <c r="G79" s="12" t="s">
        <v>151</v>
      </c>
      <c r="H79" s="12"/>
      <c r="I79" s="9">
        <v>34</v>
      </c>
      <c r="J79" s="9" t="s">
        <v>347</v>
      </c>
    </row>
    <row r="80" spans="1:10" x14ac:dyDescent="0.2">
      <c r="A80" s="8">
        <v>43513</v>
      </c>
      <c r="B80" s="12" t="s">
        <v>6</v>
      </c>
      <c r="C80" s="9">
        <v>57310</v>
      </c>
      <c r="D80" s="12" t="s">
        <v>337</v>
      </c>
      <c r="E80" s="12" t="s">
        <v>6</v>
      </c>
      <c r="F80" s="12" t="s">
        <v>15</v>
      </c>
      <c r="G80" s="12" t="s">
        <v>151</v>
      </c>
      <c r="H80" s="12"/>
      <c r="I80" s="9">
        <v>40</v>
      </c>
      <c r="J80" s="9" t="s">
        <v>642</v>
      </c>
    </row>
    <row r="81" spans="1:10" x14ac:dyDescent="0.2">
      <c r="A81" s="8">
        <v>43513</v>
      </c>
      <c r="B81" s="12" t="s">
        <v>3</v>
      </c>
      <c r="C81" s="9">
        <v>8077</v>
      </c>
      <c r="D81" s="12" t="s">
        <v>41</v>
      </c>
      <c r="E81" s="12" t="s">
        <v>159</v>
      </c>
      <c r="F81" s="12" t="s">
        <v>5</v>
      </c>
      <c r="G81" s="12" t="s">
        <v>151</v>
      </c>
      <c r="H81" s="12"/>
      <c r="I81" s="9">
        <v>19</v>
      </c>
      <c r="J81" s="9" t="s">
        <v>373</v>
      </c>
    </row>
    <row r="82" spans="1:10" x14ac:dyDescent="0.2">
      <c r="A82" s="8">
        <v>43513</v>
      </c>
      <c r="B82" s="12" t="s">
        <v>6</v>
      </c>
      <c r="C82" s="9">
        <v>52000</v>
      </c>
      <c r="D82" s="12" t="s">
        <v>689</v>
      </c>
      <c r="E82" s="12" t="s">
        <v>6</v>
      </c>
      <c r="F82" s="12" t="s">
        <v>15</v>
      </c>
      <c r="G82" s="12" t="s">
        <v>151</v>
      </c>
      <c r="H82" s="12"/>
      <c r="I82" s="9">
        <v>159</v>
      </c>
      <c r="J82" s="9">
        <v>273</v>
      </c>
    </row>
    <row r="83" spans="1:10" x14ac:dyDescent="0.2">
      <c r="A83" s="8">
        <v>43514</v>
      </c>
      <c r="B83" s="12" t="s">
        <v>6</v>
      </c>
      <c r="C83" s="9">
        <v>57270</v>
      </c>
      <c r="D83" s="12" t="s">
        <v>161</v>
      </c>
      <c r="E83" s="12" t="s">
        <v>6</v>
      </c>
      <c r="F83" s="12" t="s">
        <v>233</v>
      </c>
      <c r="G83" s="12" t="s">
        <v>151</v>
      </c>
      <c r="H83" s="12"/>
      <c r="I83" s="9">
        <v>39</v>
      </c>
      <c r="J83" s="9" t="s">
        <v>420</v>
      </c>
    </row>
    <row r="84" spans="1:10" x14ac:dyDescent="0.2">
      <c r="A84" s="8">
        <v>43514</v>
      </c>
      <c r="B84" s="12" t="s">
        <v>6</v>
      </c>
      <c r="C84" s="9">
        <v>54580</v>
      </c>
      <c r="D84" s="12" t="s">
        <v>300</v>
      </c>
      <c r="E84" s="12" t="s">
        <v>6</v>
      </c>
      <c r="F84" s="12" t="s">
        <v>6</v>
      </c>
      <c r="G84" s="12" t="s">
        <v>151</v>
      </c>
      <c r="H84" s="12"/>
      <c r="I84" s="9">
        <v>60</v>
      </c>
      <c r="J84" s="9" t="s">
        <v>701</v>
      </c>
    </row>
    <row r="85" spans="1:10" x14ac:dyDescent="0.2">
      <c r="A85" s="8">
        <v>43514</v>
      </c>
      <c r="B85" s="12" t="s">
        <v>6</v>
      </c>
      <c r="C85" s="9">
        <v>54800</v>
      </c>
      <c r="D85" s="12" t="s">
        <v>698</v>
      </c>
      <c r="E85" s="12" t="s">
        <v>6</v>
      </c>
      <c r="F85" s="12" t="s">
        <v>15</v>
      </c>
      <c r="G85" s="12" t="s">
        <v>151</v>
      </c>
      <c r="H85" s="12"/>
      <c r="I85" s="9">
        <v>60</v>
      </c>
      <c r="J85" s="9" t="s">
        <v>701</v>
      </c>
    </row>
    <row r="86" spans="1:10" x14ac:dyDescent="0.2">
      <c r="A86" s="8">
        <v>43514</v>
      </c>
      <c r="B86" s="12" t="s">
        <v>6</v>
      </c>
      <c r="C86" s="9">
        <v>54580</v>
      </c>
      <c r="D86" s="12" t="s">
        <v>300</v>
      </c>
      <c r="E86" s="12" t="s">
        <v>6</v>
      </c>
      <c r="F86" s="12" t="s">
        <v>15</v>
      </c>
      <c r="G86" s="12" t="s">
        <v>151</v>
      </c>
      <c r="H86" s="12"/>
      <c r="I86" s="9">
        <v>60</v>
      </c>
      <c r="J86" s="9" t="s">
        <v>701</v>
      </c>
    </row>
    <row r="87" spans="1:10" x14ac:dyDescent="0.2">
      <c r="A87" s="8">
        <v>43514</v>
      </c>
      <c r="B87" s="12" t="s">
        <v>3</v>
      </c>
      <c r="C87" s="9">
        <v>8448</v>
      </c>
      <c r="D87" s="12" t="s">
        <v>149</v>
      </c>
      <c r="E87" s="12" t="s">
        <v>4</v>
      </c>
      <c r="F87" s="12" t="s">
        <v>15</v>
      </c>
      <c r="G87" s="12" t="s">
        <v>151</v>
      </c>
      <c r="H87" s="12"/>
      <c r="I87" s="9">
        <v>28</v>
      </c>
      <c r="J87" s="9" t="s">
        <v>353</v>
      </c>
    </row>
    <row r="88" spans="1:10" x14ac:dyDescent="0.2">
      <c r="A88" s="8">
        <v>43514</v>
      </c>
      <c r="B88" s="12" t="s">
        <v>3</v>
      </c>
      <c r="C88" s="9">
        <v>5675</v>
      </c>
      <c r="D88" s="12" t="s">
        <v>176</v>
      </c>
      <c r="E88" s="12" t="s">
        <v>6</v>
      </c>
      <c r="F88" s="12" t="s">
        <v>4</v>
      </c>
      <c r="G88" s="12" t="s">
        <v>151</v>
      </c>
      <c r="H88" s="12"/>
      <c r="I88" s="9">
        <v>29</v>
      </c>
      <c r="J88" s="9" t="s">
        <v>587</v>
      </c>
    </row>
    <row r="89" spans="1:10" x14ac:dyDescent="0.2">
      <c r="A89" s="8">
        <v>43514</v>
      </c>
      <c r="B89" s="12" t="s">
        <v>3</v>
      </c>
      <c r="C89" s="9">
        <v>3863</v>
      </c>
      <c r="D89" s="12" t="s">
        <v>116</v>
      </c>
      <c r="E89" s="12" t="s">
        <v>4</v>
      </c>
      <c r="F89" s="12" t="s">
        <v>6</v>
      </c>
      <c r="G89" s="12" t="s">
        <v>151</v>
      </c>
      <c r="H89" s="12"/>
      <c r="I89" s="9">
        <v>17</v>
      </c>
      <c r="J89" s="9" t="s">
        <v>404</v>
      </c>
    </row>
    <row r="90" spans="1:10" x14ac:dyDescent="0.2">
      <c r="A90" s="8">
        <v>43514</v>
      </c>
      <c r="B90" s="12" t="s">
        <v>3</v>
      </c>
      <c r="C90" s="9">
        <v>5374</v>
      </c>
      <c r="D90" s="12" t="s">
        <v>135</v>
      </c>
      <c r="E90" s="12" t="s">
        <v>5</v>
      </c>
      <c r="F90" s="12" t="s">
        <v>18</v>
      </c>
      <c r="G90" s="12" t="s">
        <v>151</v>
      </c>
      <c r="H90" s="12"/>
      <c r="I90" s="9">
        <v>30</v>
      </c>
      <c r="J90" s="9" t="s">
        <v>705</v>
      </c>
    </row>
    <row r="91" spans="1:10" x14ac:dyDescent="0.2">
      <c r="A91" s="8">
        <v>43514</v>
      </c>
      <c r="B91" s="12" t="s">
        <v>6</v>
      </c>
      <c r="C91" s="9">
        <v>54540</v>
      </c>
      <c r="D91" s="12" t="s">
        <v>700</v>
      </c>
      <c r="E91" s="12" t="s">
        <v>6</v>
      </c>
      <c r="F91" s="12" t="s">
        <v>15</v>
      </c>
      <c r="G91" s="12" t="s">
        <v>151</v>
      </c>
      <c r="H91" s="12"/>
      <c r="I91" s="9">
        <v>132</v>
      </c>
      <c r="J91" s="9">
        <v>194</v>
      </c>
    </row>
    <row r="92" spans="1:10" x14ac:dyDescent="0.2">
      <c r="A92" s="8">
        <v>43514</v>
      </c>
      <c r="B92" s="12" t="s">
        <v>6</v>
      </c>
      <c r="C92" s="9">
        <v>59260</v>
      </c>
      <c r="D92" s="12" t="s">
        <v>216</v>
      </c>
      <c r="E92" s="12" t="s">
        <v>6</v>
      </c>
      <c r="F92" s="12" t="s">
        <v>15</v>
      </c>
      <c r="G92" s="12" t="s">
        <v>151</v>
      </c>
      <c r="H92" s="12"/>
      <c r="I92" s="9">
        <v>180</v>
      </c>
      <c r="J92" s="9">
        <v>294</v>
      </c>
    </row>
    <row r="93" spans="1:10" x14ac:dyDescent="0.2">
      <c r="A93" s="8">
        <v>43515</v>
      </c>
      <c r="B93" s="12" t="s">
        <v>6</v>
      </c>
      <c r="C93" s="9">
        <v>57590</v>
      </c>
      <c r="D93" s="12" t="s">
        <v>706</v>
      </c>
      <c r="E93" s="12" t="s">
        <v>6</v>
      </c>
      <c r="F93" s="12" t="s">
        <v>15</v>
      </c>
      <c r="G93" s="12" t="s">
        <v>151</v>
      </c>
      <c r="H93" s="12"/>
      <c r="I93" s="9">
        <v>72</v>
      </c>
      <c r="J93" s="9">
        <v>103</v>
      </c>
    </row>
    <row r="94" spans="1:10" x14ac:dyDescent="0.2">
      <c r="A94" s="8">
        <v>43515</v>
      </c>
      <c r="B94" s="12" t="s">
        <v>3</v>
      </c>
      <c r="C94" s="9">
        <v>8323</v>
      </c>
      <c r="D94" s="12" t="s">
        <v>89</v>
      </c>
      <c r="E94" s="12" t="s">
        <v>4</v>
      </c>
      <c r="F94" s="12" t="s">
        <v>99</v>
      </c>
      <c r="G94" s="12" t="s">
        <v>151</v>
      </c>
      <c r="H94" s="12"/>
      <c r="I94" s="9">
        <v>25</v>
      </c>
      <c r="J94" s="9" t="s">
        <v>714</v>
      </c>
    </row>
    <row r="95" spans="1:10" x14ac:dyDescent="0.2">
      <c r="A95" s="8">
        <v>43515</v>
      </c>
      <c r="B95" s="12" t="s">
        <v>6</v>
      </c>
      <c r="C95" s="9">
        <v>57970</v>
      </c>
      <c r="D95" s="12" t="s">
        <v>316</v>
      </c>
      <c r="E95" s="12" t="s">
        <v>6</v>
      </c>
      <c r="F95" s="12" t="s">
        <v>15</v>
      </c>
      <c r="G95" s="12" t="s">
        <v>151</v>
      </c>
      <c r="H95" s="12"/>
      <c r="I95" s="9">
        <v>48</v>
      </c>
      <c r="J95" s="9" t="s">
        <v>473</v>
      </c>
    </row>
    <row r="96" spans="1:10" x14ac:dyDescent="0.2">
      <c r="A96" s="8">
        <v>43515</v>
      </c>
      <c r="B96" s="12" t="s">
        <v>6</v>
      </c>
      <c r="C96" s="9">
        <v>57100</v>
      </c>
      <c r="D96" s="12" t="s">
        <v>141</v>
      </c>
      <c r="E96" s="12" t="s">
        <v>6</v>
      </c>
      <c r="F96" s="12" t="s">
        <v>6</v>
      </c>
      <c r="G96" s="12" t="s">
        <v>151</v>
      </c>
      <c r="H96" s="12"/>
      <c r="I96" s="9">
        <v>37</v>
      </c>
      <c r="J96" s="9" t="s">
        <v>413</v>
      </c>
    </row>
    <row r="97" spans="1:10" x14ac:dyDescent="0.2">
      <c r="A97" s="8">
        <v>43515</v>
      </c>
      <c r="B97" s="12" t="s">
        <v>6</v>
      </c>
      <c r="C97" s="9">
        <v>57650</v>
      </c>
      <c r="D97" s="12" t="s">
        <v>711</v>
      </c>
      <c r="E97" s="12" t="s">
        <v>6</v>
      </c>
      <c r="F97" s="12" t="s">
        <v>8</v>
      </c>
      <c r="G97" s="12" t="s">
        <v>151</v>
      </c>
      <c r="H97" s="12"/>
      <c r="I97" s="9">
        <v>31</v>
      </c>
      <c r="J97" s="9" t="s">
        <v>717</v>
      </c>
    </row>
    <row r="98" spans="1:10" x14ac:dyDescent="0.2">
      <c r="A98" s="8">
        <v>43515</v>
      </c>
      <c r="B98" s="12" t="s">
        <v>6</v>
      </c>
      <c r="C98" s="9">
        <v>57390</v>
      </c>
      <c r="D98" s="12" t="s">
        <v>137</v>
      </c>
      <c r="E98" s="12" t="s">
        <v>6</v>
      </c>
      <c r="F98" s="12" t="s">
        <v>6</v>
      </c>
      <c r="G98" s="12" t="s">
        <v>151</v>
      </c>
      <c r="H98" s="12"/>
      <c r="I98" s="9">
        <v>15</v>
      </c>
      <c r="J98" s="9" t="s">
        <v>718</v>
      </c>
    </row>
    <row r="99" spans="1:10" x14ac:dyDescent="0.2">
      <c r="A99" s="8">
        <v>43515</v>
      </c>
      <c r="B99" s="12" t="s">
        <v>3</v>
      </c>
      <c r="C99" s="9">
        <v>1244</v>
      </c>
      <c r="D99" s="12" t="s">
        <v>92</v>
      </c>
      <c r="E99" s="12" t="s">
        <v>4</v>
      </c>
      <c r="F99" s="12" t="s">
        <v>5</v>
      </c>
      <c r="G99" s="12" t="s">
        <v>151</v>
      </c>
      <c r="H99" s="12"/>
      <c r="I99" s="9">
        <v>26</v>
      </c>
      <c r="J99" s="9">
        <v>28</v>
      </c>
    </row>
    <row r="100" spans="1:10" x14ac:dyDescent="0.2">
      <c r="A100" s="8">
        <v>43515</v>
      </c>
      <c r="B100" s="12" t="s">
        <v>6</v>
      </c>
      <c r="C100" s="9">
        <v>54260</v>
      </c>
      <c r="D100" s="12" t="s">
        <v>672</v>
      </c>
      <c r="E100" s="12" t="s">
        <v>6</v>
      </c>
      <c r="F100" s="12" t="s">
        <v>15</v>
      </c>
      <c r="G100" s="12" t="s">
        <v>151</v>
      </c>
      <c r="H100" s="12"/>
      <c r="I100" s="9">
        <v>41</v>
      </c>
      <c r="J100" s="9" t="s">
        <v>723</v>
      </c>
    </row>
    <row r="101" spans="1:10" x14ac:dyDescent="0.2">
      <c r="A101" s="8">
        <v>43515</v>
      </c>
      <c r="B101" s="12" t="s">
        <v>6</v>
      </c>
      <c r="C101" s="9">
        <v>57650</v>
      </c>
      <c r="D101" s="9" t="s">
        <v>712</v>
      </c>
      <c r="E101" s="12" t="s">
        <v>6</v>
      </c>
      <c r="F101" s="12" t="s">
        <v>15</v>
      </c>
      <c r="G101" s="12" t="s">
        <v>151</v>
      </c>
      <c r="H101" s="12"/>
      <c r="I101" s="9">
        <v>31</v>
      </c>
      <c r="J101" s="9" t="s">
        <v>717</v>
      </c>
    </row>
    <row r="102" spans="1:10" x14ac:dyDescent="0.2">
      <c r="A102" s="8">
        <v>43515</v>
      </c>
      <c r="B102" s="12" t="s">
        <v>6</v>
      </c>
      <c r="C102" s="9">
        <v>57120</v>
      </c>
      <c r="D102" s="9" t="s">
        <v>344</v>
      </c>
      <c r="E102" s="12" t="s">
        <v>6</v>
      </c>
      <c r="F102" s="12" t="s">
        <v>6</v>
      </c>
      <c r="G102" s="12" t="s">
        <v>151</v>
      </c>
      <c r="H102" s="12"/>
      <c r="I102" s="9">
        <v>46</v>
      </c>
      <c r="J102" s="9" t="s">
        <v>682</v>
      </c>
    </row>
    <row r="103" spans="1:10" x14ac:dyDescent="0.2">
      <c r="A103" s="8">
        <v>43515</v>
      </c>
      <c r="B103" s="12" t="s">
        <v>3</v>
      </c>
      <c r="C103" s="9">
        <v>4677</v>
      </c>
      <c r="D103" s="9" t="s">
        <v>40</v>
      </c>
      <c r="E103" s="12" t="s">
        <v>10</v>
      </c>
      <c r="F103" s="12" t="s">
        <v>5</v>
      </c>
      <c r="G103" s="12" t="s">
        <v>151</v>
      </c>
      <c r="H103" s="12"/>
      <c r="I103" s="9">
        <v>4</v>
      </c>
      <c r="J103" s="9" t="s">
        <v>724</v>
      </c>
    </row>
    <row r="104" spans="1:10" x14ac:dyDescent="0.2">
      <c r="A104" s="8">
        <v>43516</v>
      </c>
      <c r="B104" s="12" t="s">
        <v>6</v>
      </c>
      <c r="C104" s="9">
        <v>18155</v>
      </c>
      <c r="D104" s="12" t="s">
        <v>727</v>
      </c>
      <c r="E104" s="12" t="s">
        <v>19</v>
      </c>
      <c r="F104" s="12" t="s">
        <v>15</v>
      </c>
      <c r="G104" s="12" t="s">
        <v>151</v>
      </c>
      <c r="H104" s="12"/>
      <c r="I104" s="9"/>
      <c r="J104" s="9"/>
    </row>
    <row r="105" spans="1:10" x14ac:dyDescent="0.2">
      <c r="A105" s="8">
        <v>43516</v>
      </c>
      <c r="B105" s="12" t="s">
        <v>3</v>
      </c>
      <c r="C105" s="9">
        <v>9184</v>
      </c>
      <c r="D105" s="12" t="s">
        <v>121</v>
      </c>
      <c r="E105" s="12" t="s">
        <v>4</v>
      </c>
      <c r="F105" s="12" t="s">
        <v>5</v>
      </c>
      <c r="G105" s="12" t="s">
        <v>151</v>
      </c>
      <c r="H105" s="12"/>
      <c r="I105" s="9">
        <v>44</v>
      </c>
      <c r="J105" s="9" t="s">
        <v>736</v>
      </c>
    </row>
    <row r="106" spans="1:10" x14ac:dyDescent="0.2">
      <c r="A106" s="8">
        <v>43516</v>
      </c>
      <c r="B106" s="12" t="s">
        <v>6</v>
      </c>
      <c r="C106" s="9">
        <v>57420</v>
      </c>
      <c r="D106" s="12" t="s">
        <v>730</v>
      </c>
      <c r="E106" s="12" t="s">
        <v>6</v>
      </c>
      <c r="F106" s="12" t="s">
        <v>6</v>
      </c>
      <c r="G106" s="12" t="s">
        <v>151</v>
      </c>
      <c r="H106" s="12"/>
      <c r="I106" s="9">
        <v>68</v>
      </c>
      <c r="J106" s="9" t="s">
        <v>737</v>
      </c>
    </row>
    <row r="107" spans="1:10" x14ac:dyDescent="0.2">
      <c r="A107" s="8">
        <v>43516</v>
      </c>
      <c r="B107" s="12" t="s">
        <v>3</v>
      </c>
      <c r="C107" s="9">
        <v>7635</v>
      </c>
      <c r="D107" s="12" t="s">
        <v>309</v>
      </c>
      <c r="E107" s="12" t="s">
        <v>4</v>
      </c>
      <c r="F107" s="12" t="s">
        <v>99</v>
      </c>
      <c r="G107" s="12" t="s">
        <v>151</v>
      </c>
      <c r="H107" s="12"/>
      <c r="I107" s="9">
        <v>51</v>
      </c>
      <c r="J107" s="9" t="s">
        <v>741</v>
      </c>
    </row>
    <row r="108" spans="1:10" x14ac:dyDescent="0.2">
      <c r="A108" s="8">
        <v>43516</v>
      </c>
      <c r="B108" s="12" t="s">
        <v>3</v>
      </c>
      <c r="C108" s="9">
        <v>4061</v>
      </c>
      <c r="D108" s="12" t="s">
        <v>506</v>
      </c>
      <c r="E108" s="12" t="s">
        <v>15</v>
      </c>
      <c r="F108" s="12" t="s">
        <v>6</v>
      </c>
      <c r="G108" s="12" t="s">
        <v>151</v>
      </c>
      <c r="H108" s="12"/>
      <c r="I108" s="9">
        <v>14</v>
      </c>
      <c r="J108" s="9" t="s">
        <v>745</v>
      </c>
    </row>
    <row r="109" spans="1:10" x14ac:dyDescent="0.2">
      <c r="A109" s="8">
        <v>43516</v>
      </c>
      <c r="B109" s="12" t="s">
        <v>3</v>
      </c>
      <c r="C109" s="9">
        <v>6994</v>
      </c>
      <c r="D109" s="12" t="s">
        <v>73</v>
      </c>
      <c r="E109" s="12" t="s">
        <v>15</v>
      </c>
      <c r="F109" s="12" t="s">
        <v>6</v>
      </c>
      <c r="G109" s="12" t="s">
        <v>151</v>
      </c>
      <c r="H109" s="12"/>
      <c r="I109" s="9">
        <v>39</v>
      </c>
      <c r="J109" s="9" t="s">
        <v>748</v>
      </c>
    </row>
    <row r="110" spans="1:10" x14ac:dyDescent="0.2">
      <c r="A110" s="8">
        <v>43516</v>
      </c>
      <c r="B110" s="12" t="s">
        <v>3</v>
      </c>
      <c r="C110" s="9">
        <v>2152</v>
      </c>
      <c r="D110" s="12" t="s">
        <v>92</v>
      </c>
      <c r="E110" s="12" t="s">
        <v>6</v>
      </c>
      <c r="F110" s="12" t="s">
        <v>15</v>
      </c>
      <c r="G110" s="12" t="s">
        <v>151</v>
      </c>
      <c r="H110" s="12"/>
      <c r="I110" s="9">
        <v>37</v>
      </c>
      <c r="J110" s="9" t="s">
        <v>750</v>
      </c>
    </row>
    <row r="111" spans="1:10" x14ac:dyDescent="0.2">
      <c r="A111" s="8">
        <v>43516</v>
      </c>
      <c r="B111" s="12" t="s">
        <v>6</v>
      </c>
      <c r="C111" s="9">
        <v>57280</v>
      </c>
      <c r="D111" s="12" t="s">
        <v>746</v>
      </c>
      <c r="E111" s="12" t="s">
        <v>6</v>
      </c>
      <c r="F111" s="12" t="s">
        <v>747</v>
      </c>
      <c r="G111" s="12" t="s">
        <v>151</v>
      </c>
      <c r="H111" s="12"/>
      <c r="I111" s="9">
        <v>47</v>
      </c>
      <c r="J111" s="9" t="s">
        <v>722</v>
      </c>
    </row>
    <row r="112" spans="1:10" x14ac:dyDescent="0.2">
      <c r="A112" s="8">
        <v>43516</v>
      </c>
      <c r="B112" s="12" t="s">
        <v>6</v>
      </c>
      <c r="C112" s="9">
        <v>54000</v>
      </c>
      <c r="D112" s="12" t="s">
        <v>210</v>
      </c>
      <c r="E112" s="12" t="s">
        <v>6</v>
      </c>
      <c r="F112" s="12" t="s">
        <v>15</v>
      </c>
      <c r="G112" s="12" t="s">
        <v>151</v>
      </c>
      <c r="H112" s="12"/>
      <c r="I112" s="9">
        <v>93</v>
      </c>
      <c r="J112" s="9">
        <v>118</v>
      </c>
    </row>
    <row r="113" spans="1:10" x14ac:dyDescent="0.2">
      <c r="A113" s="8">
        <v>43516</v>
      </c>
      <c r="B113" s="12" t="s">
        <v>6</v>
      </c>
      <c r="C113" s="9">
        <v>57290</v>
      </c>
      <c r="D113" s="12" t="s">
        <v>138</v>
      </c>
      <c r="E113" s="12" t="s">
        <v>6</v>
      </c>
      <c r="F113" s="12" t="s">
        <v>31</v>
      </c>
      <c r="G113" s="12" t="s">
        <v>151</v>
      </c>
      <c r="H113" s="12"/>
      <c r="I113" s="9">
        <v>37</v>
      </c>
      <c r="J113" s="9">
        <v>40</v>
      </c>
    </row>
    <row r="114" spans="1:10" x14ac:dyDescent="0.2">
      <c r="A114" s="8">
        <v>43516</v>
      </c>
      <c r="B114" s="12" t="s">
        <v>6</v>
      </c>
      <c r="C114" s="9">
        <v>57570</v>
      </c>
      <c r="D114" s="12" t="s">
        <v>72</v>
      </c>
      <c r="E114" s="12" t="s">
        <v>6</v>
      </c>
      <c r="F114" s="12" t="s">
        <v>15</v>
      </c>
      <c r="G114" s="12" t="s">
        <v>151</v>
      </c>
      <c r="H114" s="12"/>
      <c r="I114" s="9">
        <v>35</v>
      </c>
      <c r="J114" s="9">
        <v>36</v>
      </c>
    </row>
    <row r="115" spans="1:10" x14ac:dyDescent="0.2">
      <c r="A115" s="8">
        <v>43517</v>
      </c>
      <c r="B115" s="12" t="s">
        <v>3</v>
      </c>
      <c r="C115" s="9">
        <v>4994</v>
      </c>
      <c r="D115" s="12" t="s">
        <v>199</v>
      </c>
      <c r="E115" s="12" t="s">
        <v>4</v>
      </c>
      <c r="F115" s="12" t="s">
        <v>6</v>
      </c>
      <c r="G115" s="12" t="s">
        <v>151</v>
      </c>
      <c r="H115" s="12"/>
      <c r="I115" s="9">
        <v>16</v>
      </c>
      <c r="J115" s="9" t="s">
        <v>361</v>
      </c>
    </row>
    <row r="116" spans="1:10" x14ac:dyDescent="0.2">
      <c r="A116" s="8">
        <v>43517</v>
      </c>
      <c r="B116" s="12" t="s">
        <v>3</v>
      </c>
      <c r="C116" s="9">
        <v>2729</v>
      </c>
      <c r="D116" s="12" t="s">
        <v>92</v>
      </c>
      <c r="E116" s="12" t="s">
        <v>6</v>
      </c>
      <c r="F116" s="12" t="s">
        <v>15</v>
      </c>
      <c r="G116" s="12" t="s">
        <v>151</v>
      </c>
      <c r="H116" s="12"/>
      <c r="I116" s="9">
        <v>24</v>
      </c>
      <c r="J116" s="9">
        <v>27</v>
      </c>
    </row>
    <row r="117" spans="1:10" x14ac:dyDescent="0.2">
      <c r="A117" s="8">
        <v>43517</v>
      </c>
      <c r="B117" s="12" t="s">
        <v>3</v>
      </c>
      <c r="C117" s="9">
        <v>5414</v>
      </c>
      <c r="D117" s="12" t="s">
        <v>193</v>
      </c>
      <c r="E117" s="12" t="s">
        <v>4</v>
      </c>
      <c r="F117" s="12" t="s">
        <v>5</v>
      </c>
      <c r="G117" s="12" t="s">
        <v>151</v>
      </c>
      <c r="H117" s="12"/>
      <c r="I117" s="9">
        <v>34</v>
      </c>
      <c r="J117" s="9" t="s">
        <v>674</v>
      </c>
    </row>
    <row r="118" spans="1:10" x14ac:dyDescent="0.2">
      <c r="A118" s="8">
        <v>43517</v>
      </c>
      <c r="B118" s="12" t="s">
        <v>3</v>
      </c>
      <c r="C118" s="9">
        <v>1316</v>
      </c>
      <c r="D118" s="12" t="s">
        <v>92</v>
      </c>
      <c r="E118" s="12" t="s">
        <v>21</v>
      </c>
      <c r="F118" s="12" t="s">
        <v>15</v>
      </c>
      <c r="G118" s="12" t="s">
        <v>151</v>
      </c>
      <c r="H118" s="12"/>
      <c r="I118" s="9">
        <v>28</v>
      </c>
      <c r="J118" s="9" t="s">
        <v>756</v>
      </c>
    </row>
    <row r="119" spans="1:10" x14ac:dyDescent="0.2">
      <c r="A119" s="8">
        <v>43517</v>
      </c>
      <c r="B119" s="12" t="s">
        <v>6</v>
      </c>
      <c r="C119" s="9">
        <v>8000</v>
      </c>
      <c r="D119" s="12" t="s">
        <v>752</v>
      </c>
      <c r="E119" s="12" t="s">
        <v>6</v>
      </c>
      <c r="F119" s="12" t="s">
        <v>15</v>
      </c>
      <c r="G119" s="12" t="s">
        <v>151</v>
      </c>
      <c r="H119" s="12"/>
      <c r="I119" s="9">
        <v>96</v>
      </c>
      <c r="J119" s="9">
        <v>137</v>
      </c>
    </row>
    <row r="120" spans="1:10" x14ac:dyDescent="0.2">
      <c r="A120" s="8">
        <v>43517</v>
      </c>
      <c r="B120" s="12" t="s">
        <v>6</v>
      </c>
      <c r="C120" s="9">
        <v>54750</v>
      </c>
      <c r="D120" s="12" t="s">
        <v>255</v>
      </c>
      <c r="E120" s="12" t="s">
        <v>6</v>
      </c>
      <c r="F120" s="12" t="s">
        <v>6</v>
      </c>
      <c r="G120" s="12" t="s">
        <v>151</v>
      </c>
      <c r="H120" s="12"/>
      <c r="I120" s="9">
        <v>31</v>
      </c>
      <c r="J120" s="9" t="s">
        <v>757</v>
      </c>
    </row>
    <row r="121" spans="1:10" x14ac:dyDescent="0.2">
      <c r="A121" s="8">
        <v>43517</v>
      </c>
      <c r="B121" s="12" t="s">
        <v>6</v>
      </c>
      <c r="C121" s="9">
        <v>57100</v>
      </c>
      <c r="D121" s="12" t="s">
        <v>141</v>
      </c>
      <c r="E121" s="12" t="s">
        <v>6</v>
      </c>
      <c r="F121" s="12" t="s">
        <v>15</v>
      </c>
      <c r="G121" s="12" t="s">
        <v>151</v>
      </c>
      <c r="H121" s="12"/>
      <c r="I121" s="9">
        <v>38</v>
      </c>
      <c r="J121" s="9" t="s">
        <v>413</v>
      </c>
    </row>
    <row r="122" spans="1:10" x14ac:dyDescent="0.2">
      <c r="A122" s="8">
        <v>43517</v>
      </c>
      <c r="B122" s="12" t="s">
        <v>6</v>
      </c>
      <c r="C122" s="9">
        <v>57240</v>
      </c>
      <c r="D122" s="12" t="s">
        <v>726</v>
      </c>
      <c r="E122" s="12" t="s">
        <v>6</v>
      </c>
      <c r="F122" s="12" t="s">
        <v>15</v>
      </c>
      <c r="G122" s="12" t="s">
        <v>151</v>
      </c>
      <c r="H122" s="12"/>
      <c r="I122" s="9">
        <v>34</v>
      </c>
      <c r="J122" s="9" t="s">
        <v>413</v>
      </c>
    </row>
    <row r="123" spans="1:10" x14ac:dyDescent="0.2">
      <c r="A123" s="8">
        <v>43517</v>
      </c>
      <c r="B123" s="12" t="s">
        <v>6</v>
      </c>
      <c r="C123" s="9">
        <v>27340</v>
      </c>
      <c r="D123" s="12" t="s">
        <v>762</v>
      </c>
      <c r="E123" s="12" t="s">
        <v>6</v>
      </c>
      <c r="F123" s="12" t="s">
        <v>6</v>
      </c>
      <c r="G123" s="12" t="s">
        <v>151</v>
      </c>
      <c r="H123" s="12"/>
      <c r="I123" s="9"/>
      <c r="J123" s="9"/>
    </row>
    <row r="124" spans="1:10" x14ac:dyDescent="0.2">
      <c r="A124" s="8">
        <v>43517</v>
      </c>
      <c r="B124" s="12" t="s">
        <v>6</v>
      </c>
      <c r="C124" s="9">
        <v>54400</v>
      </c>
      <c r="D124" s="12" t="s">
        <v>179</v>
      </c>
      <c r="E124" s="12" t="s">
        <v>6</v>
      </c>
      <c r="F124" s="12" t="s">
        <v>15</v>
      </c>
      <c r="G124" s="12" t="s">
        <v>151</v>
      </c>
      <c r="H124" s="12"/>
      <c r="I124" s="9">
        <v>24</v>
      </c>
      <c r="J124" s="9" t="s">
        <v>676</v>
      </c>
    </row>
    <row r="125" spans="1:10" x14ac:dyDescent="0.2">
      <c r="A125" s="8">
        <v>43517</v>
      </c>
      <c r="B125" s="12" t="s">
        <v>6</v>
      </c>
      <c r="C125" s="9">
        <v>54400</v>
      </c>
      <c r="D125" s="12" t="s">
        <v>179</v>
      </c>
      <c r="E125" s="12" t="s">
        <v>6</v>
      </c>
      <c r="F125" s="12" t="s">
        <v>15</v>
      </c>
      <c r="G125" s="12" t="s">
        <v>151</v>
      </c>
      <c r="H125" s="12"/>
      <c r="I125" s="9">
        <v>24</v>
      </c>
      <c r="J125" s="9" t="s">
        <v>676</v>
      </c>
    </row>
    <row r="126" spans="1:10" x14ac:dyDescent="0.2">
      <c r="A126" s="8">
        <v>43518</v>
      </c>
      <c r="B126" s="12" t="s">
        <v>6</v>
      </c>
      <c r="C126" s="9">
        <v>57970</v>
      </c>
      <c r="D126" s="12" t="s">
        <v>316</v>
      </c>
      <c r="E126" s="12" t="s">
        <v>6</v>
      </c>
      <c r="F126" s="12" t="s">
        <v>15</v>
      </c>
      <c r="G126" s="12" t="s">
        <v>151</v>
      </c>
      <c r="H126" s="12"/>
      <c r="I126" s="9">
        <v>47</v>
      </c>
      <c r="J126" s="9">
        <v>47</v>
      </c>
    </row>
    <row r="127" spans="1:10" x14ac:dyDescent="0.2">
      <c r="A127" s="8">
        <v>43518</v>
      </c>
      <c r="B127" s="12" t="s">
        <v>6</v>
      </c>
      <c r="C127" s="9">
        <v>57970</v>
      </c>
      <c r="D127" s="12" t="s">
        <v>316</v>
      </c>
      <c r="E127" s="12" t="s">
        <v>6</v>
      </c>
      <c r="F127" s="12" t="s">
        <v>6</v>
      </c>
      <c r="G127" s="12" t="s">
        <v>151</v>
      </c>
      <c r="H127" s="12"/>
      <c r="I127" s="9">
        <v>47</v>
      </c>
      <c r="J127" s="9">
        <v>47</v>
      </c>
    </row>
    <row r="128" spans="1:10" x14ac:dyDescent="0.2">
      <c r="A128" s="8">
        <v>43518</v>
      </c>
      <c r="B128" s="12" t="s">
        <v>6</v>
      </c>
      <c r="C128" s="9">
        <v>57070</v>
      </c>
      <c r="D128" s="12" t="s">
        <v>211</v>
      </c>
      <c r="E128" s="12" t="s">
        <v>6</v>
      </c>
      <c r="F128" s="12" t="s">
        <v>6</v>
      </c>
      <c r="G128" s="12" t="s">
        <v>151</v>
      </c>
      <c r="H128" s="12"/>
      <c r="I128" s="9">
        <v>54</v>
      </c>
      <c r="J128" s="9" t="s">
        <v>772</v>
      </c>
    </row>
    <row r="129" spans="1:10" x14ac:dyDescent="0.2">
      <c r="A129" s="8">
        <v>43518</v>
      </c>
      <c r="B129" s="12" t="s">
        <v>3</v>
      </c>
      <c r="C129" s="9">
        <v>6975</v>
      </c>
      <c r="D129" s="12" t="s">
        <v>85</v>
      </c>
      <c r="E129" s="12" t="s">
        <v>234</v>
      </c>
      <c r="F129" s="12" t="s">
        <v>15</v>
      </c>
      <c r="G129" s="12" t="s">
        <v>151</v>
      </c>
      <c r="H129" s="12"/>
      <c r="I129" s="9">
        <v>33</v>
      </c>
      <c r="J129" s="9">
        <v>40</v>
      </c>
    </row>
    <row r="130" spans="1:10" x14ac:dyDescent="0.2">
      <c r="A130" s="8">
        <v>43518</v>
      </c>
      <c r="B130" s="12" t="s">
        <v>6</v>
      </c>
      <c r="C130" s="9">
        <v>54400</v>
      </c>
      <c r="D130" s="12" t="s">
        <v>626</v>
      </c>
      <c r="E130" s="12" t="s">
        <v>6</v>
      </c>
      <c r="F130" s="12" t="s">
        <v>15</v>
      </c>
      <c r="G130" s="12" t="s">
        <v>151</v>
      </c>
      <c r="H130" s="12"/>
      <c r="I130" s="9">
        <v>27</v>
      </c>
      <c r="J130" s="9" t="s">
        <v>665</v>
      </c>
    </row>
    <row r="131" spans="1:10" x14ac:dyDescent="0.2">
      <c r="A131" s="8">
        <v>43518</v>
      </c>
      <c r="B131" s="12" t="s">
        <v>6</v>
      </c>
      <c r="C131" s="9">
        <v>57940</v>
      </c>
      <c r="D131" s="12" t="s">
        <v>328</v>
      </c>
      <c r="E131" s="12" t="s">
        <v>6</v>
      </c>
      <c r="F131" s="12" t="s">
        <v>5</v>
      </c>
      <c r="G131" s="12" t="s">
        <v>151</v>
      </c>
      <c r="H131" s="12"/>
      <c r="I131" s="9">
        <v>47</v>
      </c>
      <c r="J131" s="9">
        <v>53</v>
      </c>
    </row>
    <row r="132" spans="1:10" x14ac:dyDescent="0.2">
      <c r="A132" s="8">
        <v>43521</v>
      </c>
      <c r="B132" s="12" t="s">
        <v>183</v>
      </c>
      <c r="C132" s="9">
        <v>92270</v>
      </c>
      <c r="D132" s="12" t="s">
        <v>795</v>
      </c>
      <c r="E132" s="12" t="s">
        <v>5</v>
      </c>
      <c r="F132" s="12" t="s">
        <v>15</v>
      </c>
      <c r="G132" s="12" t="s">
        <v>151</v>
      </c>
      <c r="H132" s="12"/>
      <c r="I132" s="9"/>
      <c r="J132" s="9"/>
    </row>
    <row r="133" spans="1:10" x14ac:dyDescent="0.2">
      <c r="A133" s="8">
        <v>43505</v>
      </c>
      <c r="B133" s="12" t="s">
        <v>3</v>
      </c>
      <c r="C133" s="9">
        <v>1535</v>
      </c>
      <c r="D133" s="12" t="s">
        <v>92</v>
      </c>
      <c r="E133" s="12" t="s">
        <v>15</v>
      </c>
      <c r="F133" s="12" t="s">
        <v>15</v>
      </c>
      <c r="G133" s="12" t="s">
        <v>865</v>
      </c>
      <c r="H133" s="12"/>
      <c r="I133" s="9">
        <v>26</v>
      </c>
      <c r="J133" s="9">
        <v>30</v>
      </c>
    </row>
    <row r="134" spans="1:10" x14ac:dyDescent="0.2">
      <c r="A134" s="8">
        <v>43505</v>
      </c>
      <c r="B134" s="12" t="s">
        <v>5</v>
      </c>
      <c r="C134" s="9">
        <v>54430</v>
      </c>
      <c r="D134" s="12" t="s">
        <v>621</v>
      </c>
      <c r="E134" s="12" t="s">
        <v>5</v>
      </c>
      <c r="F134" s="12" t="s">
        <v>5</v>
      </c>
      <c r="G134" s="12" t="s">
        <v>865</v>
      </c>
      <c r="H134" s="12"/>
      <c r="I134" s="9">
        <v>48</v>
      </c>
      <c r="J134" s="9">
        <v>64</v>
      </c>
    </row>
    <row r="135" spans="1:10" x14ac:dyDescent="0.2">
      <c r="A135" s="8">
        <v>43505</v>
      </c>
      <c r="B135" s="12" t="s">
        <v>3</v>
      </c>
      <c r="C135" s="9">
        <v>7563</v>
      </c>
      <c r="D135" s="12" t="s">
        <v>162</v>
      </c>
      <c r="E135" s="12" t="s">
        <v>4</v>
      </c>
      <c r="F135" s="12" t="s">
        <v>4</v>
      </c>
      <c r="G135" s="12" t="s">
        <v>865</v>
      </c>
      <c r="H135" s="12"/>
      <c r="I135" s="9">
        <v>35</v>
      </c>
      <c r="J135" s="9">
        <v>52</v>
      </c>
    </row>
    <row r="136" spans="1:10" x14ac:dyDescent="0.2">
      <c r="A136" s="8">
        <v>43505</v>
      </c>
      <c r="B136" s="12" t="s">
        <v>3</v>
      </c>
      <c r="C136" s="9">
        <v>3838</v>
      </c>
      <c r="D136" s="12" t="s">
        <v>116</v>
      </c>
      <c r="E136" s="12" t="s">
        <v>16</v>
      </c>
      <c r="F136" s="12" t="s">
        <v>6</v>
      </c>
      <c r="G136" s="12" t="s">
        <v>865</v>
      </c>
      <c r="H136" s="12"/>
      <c r="I136" s="9">
        <v>14</v>
      </c>
      <c r="J136" s="9">
        <v>14</v>
      </c>
    </row>
    <row r="137" spans="1:10" x14ac:dyDescent="0.2">
      <c r="A137" s="8">
        <v>43506</v>
      </c>
      <c r="B137" s="12" t="s">
        <v>3</v>
      </c>
      <c r="C137" s="9">
        <v>6900</v>
      </c>
      <c r="D137" s="12" t="s">
        <v>109</v>
      </c>
      <c r="E137" s="12" t="s">
        <v>157</v>
      </c>
      <c r="F137" s="12" t="s">
        <v>6</v>
      </c>
      <c r="G137" s="12" t="s">
        <v>865</v>
      </c>
      <c r="H137" s="12"/>
      <c r="I137" s="9">
        <v>30</v>
      </c>
      <c r="J137" s="9">
        <v>45</v>
      </c>
    </row>
    <row r="138" spans="1:10" x14ac:dyDescent="0.2">
      <c r="A138" s="8">
        <v>43506</v>
      </c>
      <c r="B138" s="12" t="s">
        <v>6</v>
      </c>
      <c r="C138" s="9">
        <v>67200</v>
      </c>
      <c r="D138" s="12" t="s">
        <v>165</v>
      </c>
      <c r="E138" s="12" t="s">
        <v>6</v>
      </c>
      <c r="F138" s="12" t="s">
        <v>6</v>
      </c>
      <c r="G138" s="12" t="s">
        <v>865</v>
      </c>
      <c r="H138" s="12"/>
      <c r="I138" s="9"/>
      <c r="J138" s="9"/>
    </row>
    <row r="139" spans="1:10" x14ac:dyDescent="0.2">
      <c r="A139" s="8">
        <v>43506</v>
      </c>
      <c r="B139" s="12" t="s">
        <v>3</v>
      </c>
      <c r="C139" s="9">
        <v>6165</v>
      </c>
      <c r="D139" s="12" t="s">
        <v>436</v>
      </c>
      <c r="E139" s="12" t="s">
        <v>4</v>
      </c>
      <c r="F139" s="12" t="s">
        <v>4</v>
      </c>
      <c r="G139" s="12" t="s">
        <v>865</v>
      </c>
      <c r="H139" s="12"/>
      <c r="I139" s="9">
        <v>29</v>
      </c>
      <c r="J139" s="9">
        <v>41</v>
      </c>
    </row>
    <row r="140" spans="1:10" x14ac:dyDescent="0.2">
      <c r="A140" s="8">
        <v>43506</v>
      </c>
      <c r="B140" s="12" t="s">
        <v>3</v>
      </c>
      <c r="C140" s="9">
        <v>1420</v>
      </c>
      <c r="D140" s="12" t="s">
        <v>92</v>
      </c>
      <c r="E140" s="12" t="s">
        <v>157</v>
      </c>
      <c r="F140" s="12" t="s">
        <v>6</v>
      </c>
      <c r="G140" s="12" t="s">
        <v>865</v>
      </c>
      <c r="H140" s="12"/>
      <c r="I140" s="9">
        <v>21</v>
      </c>
      <c r="J140" s="9">
        <v>25</v>
      </c>
    </row>
    <row r="141" spans="1:10" x14ac:dyDescent="0.2">
      <c r="A141" s="8">
        <v>43506</v>
      </c>
      <c r="B141" s="12" t="s">
        <v>14</v>
      </c>
      <c r="C141" s="9">
        <v>6700</v>
      </c>
      <c r="D141" s="12" t="s">
        <v>127</v>
      </c>
      <c r="E141" s="12" t="s">
        <v>6</v>
      </c>
      <c r="F141" s="12" t="s">
        <v>6</v>
      </c>
      <c r="G141" s="12" t="s">
        <v>865</v>
      </c>
      <c r="H141" s="12"/>
      <c r="I141" s="9">
        <v>29</v>
      </c>
      <c r="J141" s="9">
        <v>25</v>
      </c>
    </row>
    <row r="142" spans="1:10" x14ac:dyDescent="0.2">
      <c r="A142" s="8">
        <v>43506</v>
      </c>
      <c r="B142" s="12" t="s">
        <v>3</v>
      </c>
      <c r="C142" s="9">
        <v>3436</v>
      </c>
      <c r="D142" s="12" t="s">
        <v>67</v>
      </c>
      <c r="E142" s="12" t="s">
        <v>169</v>
      </c>
      <c r="F142" s="12" t="s">
        <v>27</v>
      </c>
      <c r="G142" s="12" t="s">
        <v>865</v>
      </c>
      <c r="H142" s="12"/>
      <c r="I142" s="9">
        <v>17</v>
      </c>
      <c r="J142" s="9">
        <v>20</v>
      </c>
    </row>
    <row r="143" spans="1:10" x14ac:dyDescent="0.2">
      <c r="A143" s="8">
        <v>43506</v>
      </c>
      <c r="B143" s="12" t="s">
        <v>3</v>
      </c>
      <c r="C143" s="9">
        <v>3323</v>
      </c>
      <c r="D143" s="12" t="s">
        <v>77</v>
      </c>
      <c r="E143" s="12" t="s">
        <v>234</v>
      </c>
      <c r="F143" s="12" t="s">
        <v>5</v>
      </c>
      <c r="G143" s="12" t="s">
        <v>865</v>
      </c>
      <c r="H143" s="12"/>
      <c r="I143" s="9">
        <v>21</v>
      </c>
      <c r="J143" s="9">
        <v>27</v>
      </c>
    </row>
    <row r="144" spans="1:10" x14ac:dyDescent="0.2">
      <c r="A144" s="8">
        <v>43506</v>
      </c>
      <c r="B144" s="12" t="s">
        <v>3</v>
      </c>
      <c r="C144" s="9">
        <v>1670</v>
      </c>
      <c r="D144" s="12" t="s">
        <v>92</v>
      </c>
      <c r="E144" s="12" t="s">
        <v>10</v>
      </c>
      <c r="F144" s="12" t="s">
        <v>15</v>
      </c>
      <c r="G144" s="12" t="s">
        <v>865</v>
      </c>
      <c r="H144" s="12"/>
      <c r="I144" s="9">
        <v>25</v>
      </c>
      <c r="J144" s="9">
        <v>37</v>
      </c>
    </row>
    <row r="145" spans="1:10" x14ac:dyDescent="0.2">
      <c r="A145" s="8">
        <v>43509</v>
      </c>
      <c r="B145" s="12" t="s">
        <v>6</v>
      </c>
      <c r="C145" s="9">
        <v>57970</v>
      </c>
      <c r="D145" s="12" t="s">
        <v>651</v>
      </c>
      <c r="E145" s="12" t="s">
        <v>6</v>
      </c>
      <c r="F145" s="12" t="s">
        <v>6</v>
      </c>
      <c r="G145" s="12" t="s">
        <v>865</v>
      </c>
      <c r="H145" s="12"/>
      <c r="I145" s="9">
        <v>39</v>
      </c>
      <c r="J145" s="9">
        <v>52</v>
      </c>
    </row>
    <row r="146" spans="1:10" x14ac:dyDescent="0.2">
      <c r="A146" s="8">
        <v>43519</v>
      </c>
      <c r="B146" s="12" t="s">
        <v>6</v>
      </c>
      <c r="C146" s="9">
        <v>54650</v>
      </c>
      <c r="D146" s="12" t="s">
        <v>175</v>
      </c>
      <c r="E146" s="12" t="s">
        <v>6</v>
      </c>
      <c r="F146" s="12" t="s">
        <v>6</v>
      </c>
      <c r="G146" s="12" t="s">
        <v>865</v>
      </c>
      <c r="H146" s="12"/>
      <c r="I146" s="9">
        <v>10</v>
      </c>
      <c r="J146" s="9" t="s">
        <v>776</v>
      </c>
    </row>
    <row r="147" spans="1:10" x14ac:dyDescent="0.2">
      <c r="A147" s="8">
        <v>43519</v>
      </c>
      <c r="B147" s="12" t="s">
        <v>3</v>
      </c>
      <c r="C147" s="9">
        <v>8217</v>
      </c>
      <c r="D147" s="12" t="s">
        <v>64</v>
      </c>
      <c r="E147" s="12" t="s">
        <v>6</v>
      </c>
      <c r="F147" s="12" t="s">
        <v>6</v>
      </c>
      <c r="G147" s="12" t="s">
        <v>865</v>
      </c>
      <c r="H147" s="12"/>
      <c r="I147" s="9">
        <v>28</v>
      </c>
      <c r="J147" s="9">
        <v>21</v>
      </c>
    </row>
    <row r="148" spans="1:10" x14ac:dyDescent="0.2">
      <c r="A148" s="8">
        <v>43519</v>
      </c>
      <c r="B148" s="12" t="s">
        <v>6</v>
      </c>
      <c r="C148" s="9">
        <v>57255</v>
      </c>
      <c r="D148" s="12" t="s">
        <v>782</v>
      </c>
      <c r="E148" s="12" t="s">
        <v>6</v>
      </c>
      <c r="F148" s="12" t="s">
        <v>6</v>
      </c>
      <c r="G148" s="12" t="s">
        <v>865</v>
      </c>
      <c r="H148" s="12"/>
      <c r="I148" s="30">
        <v>48</v>
      </c>
      <c r="J148" s="9">
        <v>59</v>
      </c>
    </row>
    <row r="149" spans="1:10" x14ac:dyDescent="0.2">
      <c r="A149" s="8">
        <v>43519</v>
      </c>
      <c r="B149" s="12" t="s">
        <v>3</v>
      </c>
      <c r="C149" s="9">
        <v>5898</v>
      </c>
      <c r="D149" s="12" t="s">
        <v>395</v>
      </c>
      <c r="E149" s="12" t="s">
        <v>785</v>
      </c>
      <c r="F149" s="12" t="s">
        <v>15</v>
      </c>
      <c r="G149" s="12" t="s">
        <v>865</v>
      </c>
      <c r="H149" s="12"/>
      <c r="I149" s="9">
        <v>32</v>
      </c>
      <c r="J149" s="9">
        <v>37</v>
      </c>
    </row>
    <row r="150" spans="1:10" x14ac:dyDescent="0.2">
      <c r="A150" s="8">
        <v>43520</v>
      </c>
      <c r="B150" s="12" t="s">
        <v>3</v>
      </c>
      <c r="C150" s="9">
        <v>2220</v>
      </c>
      <c r="D150" s="12" t="s">
        <v>92</v>
      </c>
      <c r="E150" s="12" t="s">
        <v>15</v>
      </c>
      <c r="F150" s="12" t="s">
        <v>15</v>
      </c>
      <c r="G150" s="12" t="s">
        <v>865</v>
      </c>
      <c r="H150" s="12"/>
      <c r="I150" s="9">
        <v>20</v>
      </c>
      <c r="J150" s="9">
        <v>31</v>
      </c>
    </row>
    <row r="151" spans="1:10" x14ac:dyDescent="0.2">
      <c r="A151" s="8">
        <v>43520</v>
      </c>
      <c r="B151" s="12" t="s">
        <v>6</v>
      </c>
      <c r="C151" s="9">
        <v>57360</v>
      </c>
      <c r="D151" s="12" t="s">
        <v>646</v>
      </c>
      <c r="E151" s="12" t="s">
        <v>6</v>
      </c>
      <c r="F151" s="12" t="s">
        <v>6</v>
      </c>
      <c r="G151" s="12" t="s">
        <v>865</v>
      </c>
      <c r="H151" s="12"/>
      <c r="I151" s="9">
        <v>38</v>
      </c>
      <c r="J151" s="9">
        <v>47</v>
      </c>
    </row>
    <row r="152" spans="1:10" x14ac:dyDescent="0.2">
      <c r="A152" s="8">
        <v>43520</v>
      </c>
      <c r="B152" s="12" t="s">
        <v>6</v>
      </c>
      <c r="C152" s="9">
        <v>54260</v>
      </c>
      <c r="D152" s="12" t="s">
        <v>790</v>
      </c>
      <c r="E152" s="12" t="s">
        <v>6</v>
      </c>
      <c r="F152" s="12" t="s">
        <v>6</v>
      </c>
      <c r="G152" s="12" t="s">
        <v>865</v>
      </c>
      <c r="H152" s="12"/>
      <c r="I152" s="9">
        <v>32</v>
      </c>
      <c r="J152" s="9">
        <v>35</v>
      </c>
    </row>
    <row r="153" spans="1:10" x14ac:dyDescent="0.2">
      <c r="A153" s="8">
        <v>43505</v>
      </c>
      <c r="B153" s="12" t="s">
        <v>3</v>
      </c>
      <c r="C153" s="9">
        <v>7224</v>
      </c>
      <c r="D153" s="12" t="s">
        <v>120</v>
      </c>
      <c r="E153" s="12" t="s">
        <v>6</v>
      </c>
      <c r="F153" s="12" t="s">
        <v>4</v>
      </c>
      <c r="G153" s="12" t="s">
        <v>885</v>
      </c>
      <c r="H153" s="12"/>
      <c r="I153" s="9">
        <v>30</v>
      </c>
      <c r="J153" s="9">
        <v>35</v>
      </c>
    </row>
    <row r="154" spans="1:10" x14ac:dyDescent="0.2">
      <c r="A154" s="8">
        <v>43506</v>
      </c>
      <c r="B154" s="12" t="s">
        <v>3</v>
      </c>
      <c r="C154" s="9">
        <v>8273</v>
      </c>
      <c r="D154" s="12" t="s">
        <v>64</v>
      </c>
      <c r="E154" s="12" t="s">
        <v>6</v>
      </c>
      <c r="F154" s="12" t="s">
        <v>27</v>
      </c>
      <c r="G154" s="12" t="s">
        <v>885</v>
      </c>
      <c r="H154" s="12"/>
      <c r="I154" s="9">
        <v>25</v>
      </c>
      <c r="J154" s="9">
        <v>19</v>
      </c>
    </row>
    <row r="155" spans="1:10" x14ac:dyDescent="0.2">
      <c r="A155" s="8">
        <v>43506</v>
      </c>
      <c r="B155" s="12" t="s">
        <v>6</v>
      </c>
      <c r="C155" s="9">
        <v>54190</v>
      </c>
      <c r="D155" s="12" t="s">
        <v>277</v>
      </c>
      <c r="E155" s="12" t="s">
        <v>188</v>
      </c>
      <c r="F155" s="12" t="s">
        <v>6</v>
      </c>
      <c r="G155" s="12" t="s">
        <v>867</v>
      </c>
      <c r="H155" s="12"/>
      <c r="I155" s="9">
        <v>17</v>
      </c>
      <c r="J155" s="9">
        <v>12</v>
      </c>
    </row>
    <row r="156" spans="1:10" x14ac:dyDescent="0.2">
      <c r="A156" s="8">
        <v>43519</v>
      </c>
      <c r="B156" s="12" t="s">
        <v>3</v>
      </c>
      <c r="C156" s="9">
        <v>6243</v>
      </c>
      <c r="D156" s="12" t="s">
        <v>783</v>
      </c>
      <c r="E156" s="12" t="s">
        <v>4</v>
      </c>
      <c r="F156" s="12" t="s">
        <v>4</v>
      </c>
      <c r="G156" s="12" t="s">
        <v>867</v>
      </c>
      <c r="H156" s="12"/>
      <c r="I156" s="9">
        <v>40</v>
      </c>
      <c r="J156" s="9">
        <v>50</v>
      </c>
    </row>
    <row r="157" spans="1:10" x14ac:dyDescent="0.2">
      <c r="A157" s="8">
        <v>43520</v>
      </c>
      <c r="B157" s="12" t="s">
        <v>3</v>
      </c>
      <c r="C157" s="9">
        <v>1267</v>
      </c>
      <c r="D157" s="12" t="s">
        <v>92</v>
      </c>
      <c r="E157" s="12" t="s">
        <v>6</v>
      </c>
      <c r="F157" s="12" t="s">
        <v>6</v>
      </c>
      <c r="G157" s="12" t="s">
        <v>867</v>
      </c>
      <c r="H157" s="12"/>
      <c r="I157" s="9">
        <v>24</v>
      </c>
      <c r="J157" s="9">
        <v>32</v>
      </c>
    </row>
    <row r="158" spans="1:10" x14ac:dyDescent="0.2">
      <c r="A158" s="8">
        <v>43520</v>
      </c>
      <c r="B158" s="12" t="s">
        <v>6</v>
      </c>
      <c r="C158" s="9">
        <v>77450</v>
      </c>
      <c r="D158" s="12" t="s">
        <v>788</v>
      </c>
      <c r="E158" s="12" t="s">
        <v>6</v>
      </c>
      <c r="F158" s="12" t="s">
        <v>6</v>
      </c>
      <c r="G158" s="12" t="s">
        <v>867</v>
      </c>
      <c r="H158" s="12"/>
      <c r="I158" s="9"/>
      <c r="J158" s="9"/>
    </row>
    <row r="159" spans="1:10" x14ac:dyDescent="0.2">
      <c r="A159" s="8">
        <v>43520</v>
      </c>
      <c r="B159" s="12" t="s">
        <v>6</v>
      </c>
      <c r="C159" s="9">
        <v>50660</v>
      </c>
      <c r="D159" s="12" t="s">
        <v>791</v>
      </c>
      <c r="E159" s="12" t="s">
        <v>6</v>
      </c>
      <c r="F159" s="12" t="s">
        <v>6</v>
      </c>
      <c r="G159" s="12" t="s">
        <v>867</v>
      </c>
      <c r="H159" s="12"/>
      <c r="I159" s="9"/>
      <c r="J159" s="9"/>
    </row>
    <row r="160" spans="1:10" x14ac:dyDescent="0.2">
      <c r="A160" s="8">
        <v>43517</v>
      </c>
      <c r="B160" s="12" t="s">
        <v>6</v>
      </c>
      <c r="C160" s="9">
        <v>54400</v>
      </c>
      <c r="D160" s="12" t="s">
        <v>626</v>
      </c>
      <c r="E160" s="12" t="s">
        <v>6</v>
      </c>
      <c r="F160" s="12" t="s">
        <v>15</v>
      </c>
      <c r="G160" s="12" t="s">
        <v>933</v>
      </c>
      <c r="H160" s="12"/>
      <c r="I160" s="9">
        <v>28</v>
      </c>
      <c r="J160" s="9" t="s">
        <v>665</v>
      </c>
    </row>
    <row r="161" spans="1:10" x14ac:dyDescent="0.2">
      <c r="A161" s="8">
        <v>43518</v>
      </c>
      <c r="B161" s="12" t="s">
        <v>3</v>
      </c>
      <c r="C161" s="9">
        <v>2335</v>
      </c>
      <c r="D161" s="12" t="s">
        <v>92</v>
      </c>
      <c r="E161" s="12" t="s">
        <v>6</v>
      </c>
      <c r="F161" s="12" t="s">
        <v>4</v>
      </c>
      <c r="G161" s="12" t="s">
        <v>933</v>
      </c>
      <c r="H161" s="12"/>
      <c r="I161" s="9">
        <v>27</v>
      </c>
      <c r="J161" s="9">
        <v>27</v>
      </c>
    </row>
    <row r="162" spans="1:10" x14ac:dyDescent="0.2">
      <c r="A162" s="8">
        <v>43510</v>
      </c>
      <c r="B162" s="12" t="s">
        <v>6</v>
      </c>
      <c r="C162" s="9">
        <v>57525</v>
      </c>
      <c r="D162" s="12" t="s">
        <v>408</v>
      </c>
      <c r="E162" s="12" t="s">
        <v>6</v>
      </c>
      <c r="F162" s="12" t="s">
        <v>15</v>
      </c>
      <c r="G162" s="12" t="s">
        <v>935</v>
      </c>
      <c r="H162" s="12"/>
      <c r="I162" s="9">
        <v>42</v>
      </c>
      <c r="J162" s="9">
        <v>55</v>
      </c>
    </row>
    <row r="163" spans="1:10" x14ac:dyDescent="0.2">
      <c r="A163" s="8">
        <v>43519</v>
      </c>
      <c r="B163" s="12" t="s">
        <v>3</v>
      </c>
      <c r="C163" s="9">
        <v>3232</v>
      </c>
      <c r="D163" s="12" t="s">
        <v>64</v>
      </c>
      <c r="E163" s="12" t="s">
        <v>6</v>
      </c>
      <c r="F163" s="12" t="s">
        <v>4</v>
      </c>
      <c r="G163" s="12" t="s">
        <v>936</v>
      </c>
      <c r="H163" s="12"/>
      <c r="I163" s="9">
        <v>22</v>
      </c>
      <c r="J163" s="9">
        <v>18</v>
      </c>
    </row>
    <row r="164" spans="1:10" x14ac:dyDescent="0.2">
      <c r="A164" s="8">
        <v>43506</v>
      </c>
      <c r="B164" s="12" t="s">
        <v>3</v>
      </c>
      <c r="C164" s="9">
        <v>7540</v>
      </c>
      <c r="D164" s="12" t="s">
        <v>251</v>
      </c>
      <c r="E164" s="12" t="s">
        <v>4</v>
      </c>
      <c r="F164" s="12" t="s">
        <v>4</v>
      </c>
      <c r="G164" s="12" t="s">
        <v>938</v>
      </c>
      <c r="H164" s="12"/>
      <c r="I164" s="9">
        <v>31</v>
      </c>
      <c r="J164" s="9">
        <v>47</v>
      </c>
    </row>
    <row r="165" spans="1:10" x14ac:dyDescent="0.2">
      <c r="A165" s="8">
        <v>43499</v>
      </c>
      <c r="B165" s="12" t="s">
        <v>3</v>
      </c>
      <c r="C165" s="9">
        <v>7381</v>
      </c>
      <c r="D165" s="12" t="s">
        <v>239</v>
      </c>
      <c r="E165" s="12" t="s">
        <v>4</v>
      </c>
      <c r="F165" s="12" t="s">
        <v>5</v>
      </c>
      <c r="G165" s="12" t="s">
        <v>937</v>
      </c>
      <c r="H165" s="12"/>
      <c r="I165" s="9">
        <v>32</v>
      </c>
      <c r="J165" s="9" t="s">
        <v>604</v>
      </c>
    </row>
    <row r="166" spans="1:10" x14ac:dyDescent="0.2">
      <c r="A166" s="8">
        <v>43499</v>
      </c>
      <c r="B166" s="12" t="s">
        <v>3</v>
      </c>
      <c r="C166" s="9">
        <v>7381</v>
      </c>
      <c r="D166" s="12" t="s">
        <v>239</v>
      </c>
      <c r="E166" s="12" t="s">
        <v>4</v>
      </c>
      <c r="F166" s="12" t="s">
        <v>99</v>
      </c>
      <c r="G166" s="12" t="s">
        <v>937</v>
      </c>
      <c r="H166" s="12"/>
      <c r="I166" s="9">
        <v>32</v>
      </c>
      <c r="J166" s="9" t="s">
        <v>604</v>
      </c>
    </row>
    <row r="167" spans="1:10" x14ac:dyDescent="0.2">
      <c r="A167" s="8">
        <v>43499</v>
      </c>
      <c r="B167" s="12" t="s">
        <v>3</v>
      </c>
      <c r="C167" s="9">
        <v>7410</v>
      </c>
      <c r="D167" s="12" t="s">
        <v>282</v>
      </c>
      <c r="E167" s="12" t="s">
        <v>4</v>
      </c>
      <c r="F167" s="12" t="s">
        <v>6</v>
      </c>
      <c r="G167" s="12" t="s">
        <v>937</v>
      </c>
      <c r="H167" s="12"/>
      <c r="I167" s="9">
        <v>40</v>
      </c>
      <c r="J167" s="9" t="s">
        <v>606</v>
      </c>
    </row>
    <row r="168" spans="1:10" x14ac:dyDescent="0.2">
      <c r="A168" s="8">
        <v>43505</v>
      </c>
      <c r="B168" s="12" t="s">
        <v>3</v>
      </c>
      <c r="C168" s="9">
        <v>4243</v>
      </c>
      <c r="D168" s="12" t="s">
        <v>506</v>
      </c>
      <c r="E168" s="12" t="s">
        <v>4</v>
      </c>
      <c r="F168" s="12" t="s">
        <v>4</v>
      </c>
      <c r="G168" s="12" t="s">
        <v>939</v>
      </c>
      <c r="H168" s="12"/>
      <c r="I168" s="9">
        <v>17</v>
      </c>
      <c r="J168" s="9">
        <v>11</v>
      </c>
    </row>
    <row r="169" spans="1:10" x14ac:dyDescent="0.2">
      <c r="A169" s="8">
        <v>43505</v>
      </c>
      <c r="B169" s="12" t="s">
        <v>3</v>
      </c>
      <c r="C169" s="9">
        <v>2222</v>
      </c>
      <c r="D169" s="12" t="s">
        <v>92</v>
      </c>
      <c r="E169" s="12" t="s">
        <v>4</v>
      </c>
      <c r="F169" s="12" t="s">
        <v>4</v>
      </c>
      <c r="G169" s="12" t="s">
        <v>939</v>
      </c>
      <c r="H169" s="12"/>
      <c r="I169" s="9">
        <v>25</v>
      </c>
      <c r="J169" s="9">
        <v>32</v>
      </c>
    </row>
    <row r="170" spans="1:10" x14ac:dyDescent="0.2">
      <c r="A170" s="8">
        <v>43520</v>
      </c>
      <c r="B170" s="12" t="s">
        <v>6</v>
      </c>
      <c r="C170" s="9">
        <v>57535</v>
      </c>
      <c r="D170" s="12" t="s">
        <v>793</v>
      </c>
      <c r="E170" s="12" t="s">
        <v>6</v>
      </c>
      <c r="F170" s="12" t="s">
        <v>6</v>
      </c>
      <c r="G170" s="12" t="s">
        <v>794</v>
      </c>
      <c r="H170" s="12"/>
      <c r="I170" s="9">
        <v>43</v>
      </c>
      <c r="J170" s="9">
        <v>52</v>
      </c>
    </row>
    <row r="171" spans="1:10" x14ac:dyDescent="0.2">
      <c r="A171" s="8">
        <v>43498</v>
      </c>
      <c r="B171" s="12" t="s">
        <v>14</v>
      </c>
      <c r="C171" s="9">
        <v>6700</v>
      </c>
      <c r="D171" s="12" t="s">
        <v>127</v>
      </c>
      <c r="E171" s="12" t="s">
        <v>4</v>
      </c>
      <c r="F171" s="12" t="s">
        <v>15</v>
      </c>
      <c r="G171" s="12" t="s">
        <v>37</v>
      </c>
      <c r="H171" s="12"/>
      <c r="I171" s="9">
        <v>30</v>
      </c>
      <c r="J171" s="9" t="s">
        <v>390</v>
      </c>
    </row>
    <row r="172" spans="1:10" x14ac:dyDescent="0.2">
      <c r="A172" s="8">
        <v>43498</v>
      </c>
      <c r="B172" s="12" t="s">
        <v>5</v>
      </c>
      <c r="C172" s="9">
        <v>54298</v>
      </c>
      <c r="D172" s="12" t="s">
        <v>581</v>
      </c>
      <c r="E172" s="12" t="s">
        <v>15</v>
      </c>
      <c r="F172" s="12" t="s">
        <v>5</v>
      </c>
      <c r="G172" s="12" t="s">
        <v>37</v>
      </c>
      <c r="H172" s="12"/>
      <c r="I172" s="9">
        <v>51</v>
      </c>
      <c r="J172" s="9" t="s">
        <v>588</v>
      </c>
    </row>
    <row r="173" spans="1:10" x14ac:dyDescent="0.2">
      <c r="A173" s="8">
        <v>43499</v>
      </c>
      <c r="B173" s="12" t="s">
        <v>3</v>
      </c>
      <c r="C173" s="9">
        <v>4979</v>
      </c>
      <c r="D173" s="12" t="s">
        <v>596</v>
      </c>
      <c r="E173" s="12" t="s">
        <v>4</v>
      </c>
      <c r="F173" s="12" t="s">
        <v>6</v>
      </c>
      <c r="G173" s="12" t="s">
        <v>37</v>
      </c>
      <c r="H173" s="12"/>
      <c r="I173" s="9">
        <v>16</v>
      </c>
      <c r="J173" s="9" t="s">
        <v>609</v>
      </c>
    </row>
    <row r="174" spans="1:10" x14ac:dyDescent="0.2">
      <c r="A174" s="8">
        <v>43499</v>
      </c>
      <c r="B174" s="12" t="s">
        <v>3</v>
      </c>
      <c r="C174" s="9">
        <v>8612</v>
      </c>
      <c r="D174" s="12" t="s">
        <v>68</v>
      </c>
      <c r="E174" s="12" t="s">
        <v>4</v>
      </c>
      <c r="F174" s="12" t="s">
        <v>5</v>
      </c>
      <c r="G174" s="12" t="s">
        <v>37</v>
      </c>
      <c r="H174" s="12"/>
      <c r="I174" s="9">
        <v>47</v>
      </c>
      <c r="J174" s="9" t="s">
        <v>405</v>
      </c>
    </row>
    <row r="175" spans="1:10" x14ac:dyDescent="0.2">
      <c r="A175" s="8">
        <v>43499</v>
      </c>
      <c r="B175" s="12" t="s">
        <v>3</v>
      </c>
      <c r="C175" s="9">
        <v>4750</v>
      </c>
      <c r="D175" s="12" t="s">
        <v>75</v>
      </c>
      <c r="E175" s="12" t="s">
        <v>4</v>
      </c>
      <c r="F175" s="12" t="s">
        <v>6</v>
      </c>
      <c r="G175" s="12" t="s">
        <v>37</v>
      </c>
      <c r="H175" s="12"/>
      <c r="I175" s="9">
        <v>10</v>
      </c>
      <c r="J175" s="9" t="s">
        <v>617</v>
      </c>
    </row>
    <row r="176" spans="1:10" x14ac:dyDescent="0.2">
      <c r="A176" s="8">
        <v>43506</v>
      </c>
      <c r="B176" s="12" t="s">
        <v>3</v>
      </c>
      <c r="C176" s="9">
        <v>4261</v>
      </c>
      <c r="D176" s="12" t="s">
        <v>506</v>
      </c>
      <c r="E176" s="12" t="s">
        <v>4</v>
      </c>
      <c r="F176" s="12" t="s">
        <v>4</v>
      </c>
      <c r="G176" s="12" t="s">
        <v>37</v>
      </c>
      <c r="H176" s="12"/>
      <c r="I176" s="9">
        <v>13</v>
      </c>
      <c r="J176" s="9">
        <v>11</v>
      </c>
    </row>
    <row r="177" spans="1:10" x14ac:dyDescent="0.2">
      <c r="A177" s="8">
        <v>43506</v>
      </c>
      <c r="B177" s="12" t="s">
        <v>3</v>
      </c>
      <c r="C177" s="9">
        <v>2233</v>
      </c>
      <c r="D177" s="12" t="s">
        <v>92</v>
      </c>
      <c r="E177" s="12" t="s">
        <v>4</v>
      </c>
      <c r="F177" s="12" t="s">
        <v>4</v>
      </c>
      <c r="G177" s="12" t="s">
        <v>37</v>
      </c>
      <c r="H177" s="12"/>
      <c r="I177" s="9">
        <v>17</v>
      </c>
      <c r="J177" s="9">
        <v>24</v>
      </c>
    </row>
    <row r="178" spans="1:10" x14ac:dyDescent="0.2">
      <c r="A178" s="8">
        <v>43508</v>
      </c>
      <c r="B178" s="12" t="s">
        <v>6</v>
      </c>
      <c r="C178" s="9">
        <v>54400</v>
      </c>
      <c r="D178" s="12" t="s">
        <v>179</v>
      </c>
      <c r="E178" s="12" t="s">
        <v>6</v>
      </c>
      <c r="F178" s="12" t="s">
        <v>15</v>
      </c>
      <c r="G178" s="12" t="s">
        <v>37</v>
      </c>
      <c r="H178" s="12"/>
      <c r="I178" s="9">
        <v>24</v>
      </c>
      <c r="J178" s="9" t="s">
        <v>423</v>
      </c>
    </row>
    <row r="179" spans="1:10" x14ac:dyDescent="0.2">
      <c r="A179" s="8">
        <v>43512</v>
      </c>
      <c r="B179" s="12" t="s">
        <v>3</v>
      </c>
      <c r="C179" s="9">
        <v>4886</v>
      </c>
      <c r="D179" s="12" t="s">
        <v>124</v>
      </c>
      <c r="E179" s="12" t="s">
        <v>16</v>
      </c>
      <c r="F179" s="12" t="s">
        <v>17</v>
      </c>
      <c r="G179" s="12" t="s">
        <v>37</v>
      </c>
      <c r="H179" s="12"/>
      <c r="I179" s="9">
        <v>11</v>
      </c>
      <c r="J179" s="9" t="s">
        <v>684</v>
      </c>
    </row>
    <row r="180" spans="1:10" x14ac:dyDescent="0.2">
      <c r="A180" s="8">
        <v>43513</v>
      </c>
      <c r="B180" s="12" t="s">
        <v>3</v>
      </c>
      <c r="C180" s="9">
        <v>9942</v>
      </c>
      <c r="D180" s="12" t="s">
        <v>685</v>
      </c>
      <c r="E180" s="12" t="s">
        <v>4</v>
      </c>
      <c r="F180" s="12" t="s">
        <v>6</v>
      </c>
      <c r="G180" s="12" t="s">
        <v>37</v>
      </c>
      <c r="H180" s="12"/>
      <c r="I180" s="9">
        <v>80</v>
      </c>
      <c r="J180" s="9">
        <v>105</v>
      </c>
    </row>
    <row r="181" spans="1:10" x14ac:dyDescent="0.2">
      <c r="A181" s="8">
        <v>43513</v>
      </c>
      <c r="B181" s="12" t="s">
        <v>3</v>
      </c>
      <c r="C181" s="9">
        <v>1530</v>
      </c>
      <c r="D181" s="12" t="s">
        <v>92</v>
      </c>
      <c r="E181" s="12" t="s">
        <v>333</v>
      </c>
      <c r="F181" s="12" t="s">
        <v>5</v>
      </c>
      <c r="G181" s="12" t="s">
        <v>37</v>
      </c>
      <c r="H181" s="12"/>
      <c r="I181" s="9">
        <v>24</v>
      </c>
      <c r="J181" s="9" t="s">
        <v>695</v>
      </c>
    </row>
    <row r="182" spans="1:10" x14ac:dyDescent="0.2">
      <c r="A182" s="8">
        <v>43514</v>
      </c>
      <c r="B182" s="12" t="s">
        <v>3</v>
      </c>
      <c r="C182" s="9">
        <v>1716</v>
      </c>
      <c r="D182" s="12" t="s">
        <v>92</v>
      </c>
      <c r="E182" s="12" t="s">
        <v>6</v>
      </c>
      <c r="F182" s="12" t="s">
        <v>333</v>
      </c>
      <c r="G182" s="12" t="s">
        <v>37</v>
      </c>
      <c r="H182" s="12"/>
      <c r="I182" s="9">
        <v>29</v>
      </c>
      <c r="J182" s="9">
        <v>27</v>
      </c>
    </row>
    <row r="183" spans="1:10" x14ac:dyDescent="0.2">
      <c r="A183" s="8">
        <v>43514</v>
      </c>
      <c r="B183" s="12" t="s">
        <v>3</v>
      </c>
      <c r="C183" s="9">
        <v>2624</v>
      </c>
      <c r="D183" s="12" t="s">
        <v>92</v>
      </c>
      <c r="E183" s="12" t="s">
        <v>4</v>
      </c>
      <c r="F183" s="12" t="s">
        <v>6</v>
      </c>
      <c r="G183" s="12" t="s">
        <v>37</v>
      </c>
      <c r="H183" s="12"/>
      <c r="I183" s="9">
        <v>27</v>
      </c>
      <c r="J183" s="9" t="s">
        <v>704</v>
      </c>
    </row>
    <row r="184" spans="1:10" x14ac:dyDescent="0.2">
      <c r="A184" s="8">
        <v>43516</v>
      </c>
      <c r="B184" s="12" t="s">
        <v>3</v>
      </c>
      <c r="C184" s="9">
        <v>4951</v>
      </c>
      <c r="D184" s="12" t="s">
        <v>596</v>
      </c>
      <c r="E184" s="12" t="s">
        <v>4</v>
      </c>
      <c r="F184" s="12" t="s">
        <v>6</v>
      </c>
      <c r="G184" s="12" t="s">
        <v>37</v>
      </c>
      <c r="H184" s="12"/>
      <c r="I184" s="9">
        <v>12</v>
      </c>
      <c r="J184" s="9" t="s">
        <v>744</v>
      </c>
    </row>
    <row r="185" spans="1:10" x14ac:dyDescent="0.2">
      <c r="A185" s="8">
        <v>43516</v>
      </c>
      <c r="B185" s="12" t="s">
        <v>3</v>
      </c>
      <c r="C185" s="9">
        <v>3324</v>
      </c>
      <c r="D185" s="12" t="s">
        <v>77</v>
      </c>
      <c r="E185" s="12" t="s">
        <v>28</v>
      </c>
      <c r="F185" s="12" t="s">
        <v>15</v>
      </c>
      <c r="G185" s="12" t="s">
        <v>37</v>
      </c>
      <c r="H185" s="12"/>
      <c r="I185" s="9">
        <v>24</v>
      </c>
      <c r="J185" s="9" t="s">
        <v>360</v>
      </c>
    </row>
    <row r="186" spans="1:10" x14ac:dyDescent="0.2">
      <c r="A186" s="8">
        <v>43517</v>
      </c>
      <c r="B186" s="12" t="s">
        <v>3</v>
      </c>
      <c r="C186" s="9">
        <v>8025</v>
      </c>
      <c r="D186" s="12" t="s">
        <v>42</v>
      </c>
      <c r="E186" s="12" t="s">
        <v>6</v>
      </c>
      <c r="F186" s="12" t="s">
        <v>6</v>
      </c>
      <c r="G186" s="12" t="s">
        <v>37</v>
      </c>
      <c r="H186" s="12"/>
      <c r="I186" s="9">
        <v>23</v>
      </c>
      <c r="J186" s="9" t="s">
        <v>390</v>
      </c>
    </row>
    <row r="187" spans="1:10" x14ac:dyDescent="0.2">
      <c r="A187" s="8">
        <v>43519</v>
      </c>
      <c r="B187" s="12" t="s">
        <v>3</v>
      </c>
      <c r="C187" s="9">
        <v>4844</v>
      </c>
      <c r="D187" s="12" t="s">
        <v>113</v>
      </c>
      <c r="E187" s="12" t="s">
        <v>4</v>
      </c>
      <c r="F187" s="12" t="s">
        <v>4</v>
      </c>
      <c r="G187" s="12" t="s">
        <v>37</v>
      </c>
      <c r="H187" s="12"/>
      <c r="I187" s="9">
        <v>15</v>
      </c>
      <c r="J187" s="9" t="s">
        <v>777</v>
      </c>
    </row>
    <row r="188" spans="1:10" x14ac:dyDescent="0.2">
      <c r="A188" s="8">
        <v>43520</v>
      </c>
      <c r="B188" s="12" t="s">
        <v>3</v>
      </c>
      <c r="C188" s="9">
        <v>6926</v>
      </c>
      <c r="D188" s="12" t="s">
        <v>281</v>
      </c>
      <c r="E188" s="12" t="s">
        <v>3</v>
      </c>
      <c r="F188" s="12" t="s">
        <v>4</v>
      </c>
      <c r="G188" s="12" t="s">
        <v>37</v>
      </c>
      <c r="H188" s="12"/>
      <c r="I188" s="9">
        <v>30</v>
      </c>
      <c r="J188" s="9">
        <v>48</v>
      </c>
    </row>
    <row r="189" spans="1:10" x14ac:dyDescent="0.2">
      <c r="A189" s="8">
        <v>43520</v>
      </c>
      <c r="B189" s="12" t="s">
        <v>3</v>
      </c>
      <c r="C189" s="9">
        <v>8011</v>
      </c>
      <c r="D189" s="12" t="s">
        <v>42</v>
      </c>
      <c r="E189" s="12" t="s">
        <v>6</v>
      </c>
      <c r="F189" s="12" t="s">
        <v>6</v>
      </c>
      <c r="G189" s="12" t="s">
        <v>37</v>
      </c>
      <c r="H189" s="12"/>
      <c r="I189" s="9">
        <v>21</v>
      </c>
      <c r="J189" s="9">
        <v>27</v>
      </c>
    </row>
    <row r="190" spans="1:10" x14ac:dyDescent="0.2">
      <c r="A190" s="8">
        <v>43524</v>
      </c>
      <c r="B190" s="12" t="s">
        <v>3</v>
      </c>
      <c r="C190" s="9">
        <v>5433</v>
      </c>
      <c r="D190" s="12" t="s">
        <v>281</v>
      </c>
      <c r="E190" s="12" t="s">
        <v>3</v>
      </c>
      <c r="F190" s="12" t="s">
        <v>798</v>
      </c>
      <c r="G190" s="12" t="s">
        <v>37</v>
      </c>
      <c r="H190" s="12"/>
      <c r="I190" s="9">
        <v>38</v>
      </c>
      <c r="J190" s="9">
        <v>52</v>
      </c>
    </row>
    <row r="191" spans="1:10" x14ac:dyDescent="0.2">
      <c r="A191" s="8">
        <v>43505</v>
      </c>
      <c r="B191" s="12" t="s">
        <v>3</v>
      </c>
      <c r="C191" s="9">
        <v>4505</v>
      </c>
      <c r="D191" s="12" t="s">
        <v>93</v>
      </c>
      <c r="E191" s="12" t="s">
        <v>4</v>
      </c>
      <c r="F191" s="12" t="s">
        <v>4</v>
      </c>
      <c r="G191" s="12" t="s">
        <v>167</v>
      </c>
      <c r="H191" s="12"/>
      <c r="I191" s="9">
        <v>5</v>
      </c>
      <c r="J191" s="9" t="s">
        <v>624</v>
      </c>
    </row>
    <row r="192" spans="1:10" x14ac:dyDescent="0.2">
      <c r="A192" s="8">
        <v>43519</v>
      </c>
      <c r="B192" s="12" t="s">
        <v>6</v>
      </c>
      <c r="C192" s="9">
        <v>13005</v>
      </c>
      <c r="D192" s="12" t="s">
        <v>774</v>
      </c>
      <c r="E192" s="12" t="s">
        <v>6</v>
      </c>
      <c r="F192" s="12" t="s">
        <v>6</v>
      </c>
      <c r="G192" s="12" t="s">
        <v>901</v>
      </c>
      <c r="H192" s="12"/>
      <c r="I192" s="9"/>
      <c r="J192" s="9"/>
    </row>
    <row r="193" spans="1:10" x14ac:dyDescent="0.2">
      <c r="A193" s="8">
        <v>43510</v>
      </c>
      <c r="B193" s="12" t="s">
        <v>6</v>
      </c>
      <c r="C193" s="9">
        <v>57480</v>
      </c>
      <c r="D193" s="12" t="s">
        <v>656</v>
      </c>
      <c r="E193" s="12" t="s">
        <v>6</v>
      </c>
      <c r="F193" s="12" t="s">
        <v>6</v>
      </c>
      <c r="G193" s="12" t="s">
        <v>889</v>
      </c>
      <c r="H193" s="12"/>
      <c r="I193" s="9">
        <v>45</v>
      </c>
      <c r="J193" s="9" t="s">
        <v>650</v>
      </c>
    </row>
    <row r="194" spans="1:10" x14ac:dyDescent="0.2">
      <c r="A194" s="8">
        <v>43498</v>
      </c>
      <c r="B194" s="12" t="s">
        <v>3</v>
      </c>
      <c r="C194" s="9">
        <v>4750</v>
      </c>
      <c r="D194" s="12" t="s">
        <v>75</v>
      </c>
      <c r="E194" s="12" t="s">
        <v>16</v>
      </c>
      <c r="F194" s="12" t="s">
        <v>4</v>
      </c>
      <c r="G194" s="12" t="s">
        <v>586</v>
      </c>
      <c r="H194" s="12"/>
      <c r="I194" s="9">
        <v>9</v>
      </c>
      <c r="J194" s="9">
        <v>5</v>
      </c>
    </row>
    <row r="195" spans="1:10" x14ac:dyDescent="0.2">
      <c r="A195" s="8">
        <v>43505</v>
      </c>
      <c r="B195" s="12" t="s">
        <v>3</v>
      </c>
      <c r="C195" s="9">
        <v>1746</v>
      </c>
      <c r="D195" s="12" t="s">
        <v>92</v>
      </c>
      <c r="E195" s="12" t="s">
        <v>8</v>
      </c>
      <c r="F195" s="12" t="s">
        <v>15</v>
      </c>
      <c r="G195" s="12" t="s">
        <v>23</v>
      </c>
      <c r="H195" s="12"/>
      <c r="I195" s="9">
        <v>27</v>
      </c>
      <c r="J195" s="9">
        <v>34</v>
      </c>
    </row>
    <row r="196" spans="1:10" x14ac:dyDescent="0.2">
      <c r="A196" s="8">
        <v>43507</v>
      </c>
      <c r="B196" s="12" t="s">
        <v>6</v>
      </c>
      <c r="C196" s="9">
        <v>57700</v>
      </c>
      <c r="D196" s="12" t="s">
        <v>178</v>
      </c>
      <c r="E196" s="12" t="s">
        <v>6</v>
      </c>
      <c r="F196" s="12" t="s">
        <v>6</v>
      </c>
      <c r="G196" s="12" t="s">
        <v>23</v>
      </c>
      <c r="H196" s="12"/>
      <c r="I196" s="9">
        <v>30</v>
      </c>
      <c r="J196" s="9">
        <v>40</v>
      </c>
    </row>
    <row r="197" spans="1:10" x14ac:dyDescent="0.2">
      <c r="A197" s="8">
        <v>43507</v>
      </c>
      <c r="B197" s="12" t="s">
        <v>6</v>
      </c>
      <c r="C197" s="9">
        <v>57970</v>
      </c>
      <c r="D197" s="12" t="s">
        <v>316</v>
      </c>
      <c r="E197" s="12" t="s">
        <v>6</v>
      </c>
      <c r="F197" s="12" t="s">
        <v>18</v>
      </c>
      <c r="G197" s="12" t="s">
        <v>23</v>
      </c>
      <c r="H197" s="12"/>
      <c r="I197" s="9">
        <v>49</v>
      </c>
      <c r="J197" s="9" t="s">
        <v>638</v>
      </c>
    </row>
    <row r="198" spans="1:10" x14ac:dyDescent="0.2">
      <c r="A198" s="8">
        <v>43508</v>
      </c>
      <c r="B198" s="12" t="s">
        <v>6</v>
      </c>
      <c r="C198" s="9">
        <v>57310</v>
      </c>
      <c r="D198" s="12" t="s">
        <v>337</v>
      </c>
      <c r="E198" s="12" t="s">
        <v>6</v>
      </c>
      <c r="F198" s="12" t="s">
        <v>248</v>
      </c>
      <c r="G198" s="12" t="s">
        <v>23</v>
      </c>
      <c r="H198" s="12"/>
      <c r="I198" s="9">
        <v>42</v>
      </c>
      <c r="J198" s="9" t="s">
        <v>642</v>
      </c>
    </row>
    <row r="199" spans="1:10" x14ac:dyDescent="0.2">
      <c r="A199" s="8">
        <v>43508</v>
      </c>
      <c r="B199" s="12" t="s">
        <v>6</v>
      </c>
      <c r="C199" s="9">
        <v>57480</v>
      </c>
      <c r="D199" s="12" t="s">
        <v>322</v>
      </c>
      <c r="E199" s="12" t="s">
        <v>6</v>
      </c>
      <c r="F199" s="12" t="s">
        <v>15</v>
      </c>
      <c r="G199" s="12" t="s">
        <v>23</v>
      </c>
      <c r="H199" s="12"/>
      <c r="I199" s="9">
        <v>44</v>
      </c>
      <c r="J199" s="9" t="s">
        <v>650</v>
      </c>
    </row>
    <row r="200" spans="1:10" x14ac:dyDescent="0.2">
      <c r="A200" s="8">
        <v>43509</v>
      </c>
      <c r="B200" s="12" t="s">
        <v>6</v>
      </c>
      <c r="C200" s="9">
        <v>57190</v>
      </c>
      <c r="D200" s="12" t="s">
        <v>174</v>
      </c>
      <c r="E200" s="12" t="s">
        <v>6</v>
      </c>
      <c r="F200" s="12" t="s">
        <v>6</v>
      </c>
      <c r="G200" s="12" t="s">
        <v>23</v>
      </c>
      <c r="H200" s="12"/>
      <c r="I200" s="9">
        <v>32</v>
      </c>
      <c r="J200" s="9">
        <v>40</v>
      </c>
    </row>
    <row r="201" spans="1:10" x14ac:dyDescent="0.2">
      <c r="A201" s="8">
        <v>43509</v>
      </c>
      <c r="B201" s="12" t="s">
        <v>6</v>
      </c>
      <c r="C201" s="9">
        <v>57570</v>
      </c>
      <c r="D201" s="12" t="s">
        <v>652</v>
      </c>
      <c r="E201" s="12" t="s">
        <v>6</v>
      </c>
      <c r="F201" s="12" t="s">
        <v>6</v>
      </c>
      <c r="G201" s="12" t="s">
        <v>23</v>
      </c>
      <c r="H201" s="12"/>
      <c r="I201" s="9">
        <v>25</v>
      </c>
      <c r="J201" s="9">
        <v>31</v>
      </c>
    </row>
    <row r="202" spans="1:10" x14ac:dyDescent="0.2">
      <c r="A202" s="8">
        <v>43509</v>
      </c>
      <c r="B202" s="12" t="s">
        <v>6</v>
      </c>
      <c r="C202" s="9">
        <v>57310</v>
      </c>
      <c r="D202" s="12" t="s">
        <v>41</v>
      </c>
      <c r="E202" s="12" t="s">
        <v>6</v>
      </c>
      <c r="F202" s="12" t="s">
        <v>6</v>
      </c>
      <c r="G202" s="12" t="s">
        <v>23</v>
      </c>
      <c r="H202" s="12"/>
      <c r="I202" s="9">
        <v>36</v>
      </c>
      <c r="J202" s="9">
        <v>46</v>
      </c>
    </row>
    <row r="203" spans="1:10" x14ac:dyDescent="0.2">
      <c r="A203" s="8">
        <v>43510</v>
      </c>
      <c r="B203" s="12" t="s">
        <v>6</v>
      </c>
      <c r="C203" s="9">
        <v>54730</v>
      </c>
      <c r="D203" s="12" t="s">
        <v>345</v>
      </c>
      <c r="E203" s="12" t="s">
        <v>6</v>
      </c>
      <c r="F203" s="12" t="s">
        <v>6</v>
      </c>
      <c r="G203" s="12" t="s">
        <v>23</v>
      </c>
      <c r="H203" s="12"/>
      <c r="I203" s="9">
        <v>37</v>
      </c>
      <c r="J203" s="9">
        <v>30</v>
      </c>
    </row>
    <row r="204" spans="1:10" x14ac:dyDescent="0.2">
      <c r="A204" s="8">
        <v>43510</v>
      </c>
      <c r="B204" s="12" t="s">
        <v>6</v>
      </c>
      <c r="C204" s="9">
        <v>57420</v>
      </c>
      <c r="D204" s="12" t="s">
        <v>655</v>
      </c>
      <c r="E204" s="12" t="s">
        <v>6</v>
      </c>
      <c r="F204" s="12" t="s">
        <v>15</v>
      </c>
      <c r="G204" s="12" t="s">
        <v>23</v>
      </c>
      <c r="H204" s="12"/>
      <c r="I204" s="9">
        <v>65</v>
      </c>
      <c r="J204" s="9" t="s">
        <v>407</v>
      </c>
    </row>
    <row r="205" spans="1:10" x14ac:dyDescent="0.2">
      <c r="A205" s="8">
        <v>43510</v>
      </c>
      <c r="B205" s="12" t="s">
        <v>6</v>
      </c>
      <c r="C205" s="9">
        <v>57940</v>
      </c>
      <c r="D205" s="12" t="s">
        <v>220</v>
      </c>
      <c r="E205" s="12" t="s">
        <v>6</v>
      </c>
      <c r="F205" s="12" t="s">
        <v>4</v>
      </c>
      <c r="G205" s="12" t="s">
        <v>23</v>
      </c>
      <c r="H205" s="12"/>
      <c r="I205" s="9">
        <v>42</v>
      </c>
      <c r="J205" s="9" t="s">
        <v>659</v>
      </c>
    </row>
    <row r="206" spans="1:10" x14ac:dyDescent="0.2">
      <c r="A206" s="8">
        <v>43510</v>
      </c>
      <c r="B206" s="12" t="s">
        <v>6</v>
      </c>
      <c r="C206" s="9">
        <v>57330</v>
      </c>
      <c r="D206" s="12" t="s">
        <v>182</v>
      </c>
      <c r="E206" s="12" t="s">
        <v>6</v>
      </c>
      <c r="F206" s="12" t="s">
        <v>5</v>
      </c>
      <c r="G206" s="12" t="s">
        <v>23</v>
      </c>
      <c r="H206" s="12"/>
      <c r="I206" s="9">
        <v>26</v>
      </c>
      <c r="J206" s="9" t="s">
        <v>416</v>
      </c>
    </row>
    <row r="207" spans="1:10" x14ac:dyDescent="0.2">
      <c r="A207" s="8">
        <v>43510</v>
      </c>
      <c r="B207" s="12" t="s">
        <v>6</v>
      </c>
      <c r="C207" s="9">
        <v>57380</v>
      </c>
      <c r="D207" s="12" t="s">
        <v>70</v>
      </c>
      <c r="E207" s="12" t="s">
        <v>6</v>
      </c>
      <c r="F207" s="12" t="s">
        <v>8</v>
      </c>
      <c r="G207" s="12" t="s">
        <v>23</v>
      </c>
      <c r="H207" s="12"/>
      <c r="I207" s="9">
        <v>80</v>
      </c>
      <c r="J207" s="9">
        <v>107</v>
      </c>
    </row>
    <row r="208" spans="1:10" x14ac:dyDescent="0.2">
      <c r="A208" s="8">
        <v>43511</v>
      </c>
      <c r="B208" s="12" t="s">
        <v>6</v>
      </c>
      <c r="C208" s="9">
        <v>57100</v>
      </c>
      <c r="D208" s="12" t="s">
        <v>141</v>
      </c>
      <c r="E208" s="12" t="s">
        <v>6</v>
      </c>
      <c r="F208" s="12" t="s">
        <v>6</v>
      </c>
      <c r="G208" s="12" t="s">
        <v>23</v>
      </c>
      <c r="H208" s="12"/>
      <c r="I208" s="9">
        <v>32</v>
      </c>
      <c r="J208" s="9">
        <v>41</v>
      </c>
    </row>
    <row r="209" spans="1:10" x14ac:dyDescent="0.2">
      <c r="A209" s="8">
        <v>43511</v>
      </c>
      <c r="B209" s="12" t="s">
        <v>6</v>
      </c>
      <c r="C209" s="9">
        <v>54000</v>
      </c>
      <c r="D209" s="12" t="s">
        <v>210</v>
      </c>
      <c r="E209" s="12" t="s">
        <v>6</v>
      </c>
      <c r="F209" s="12" t="s">
        <v>6</v>
      </c>
      <c r="G209" s="12" t="s">
        <v>23</v>
      </c>
      <c r="H209" s="12"/>
      <c r="I209" s="9">
        <v>87</v>
      </c>
      <c r="J209" s="9">
        <v>116</v>
      </c>
    </row>
    <row r="210" spans="1:10" x14ac:dyDescent="0.2">
      <c r="A210" s="8">
        <v>43511</v>
      </c>
      <c r="B210" s="12" t="s">
        <v>6</v>
      </c>
      <c r="C210" s="9">
        <v>54130</v>
      </c>
      <c r="D210" s="12" t="s">
        <v>668</v>
      </c>
      <c r="E210" s="12" t="s">
        <v>6</v>
      </c>
      <c r="F210" s="12" t="s">
        <v>6</v>
      </c>
      <c r="G210" s="12" t="s">
        <v>23</v>
      </c>
      <c r="H210" s="12"/>
      <c r="I210" s="9">
        <v>87</v>
      </c>
      <c r="J210" s="9">
        <v>117</v>
      </c>
    </row>
    <row r="211" spans="1:10" x14ac:dyDescent="0.2">
      <c r="A211" s="8">
        <v>43512</v>
      </c>
      <c r="B211" s="12" t="s">
        <v>6</v>
      </c>
      <c r="C211" s="9">
        <v>54610</v>
      </c>
      <c r="D211" s="12" t="s">
        <v>669</v>
      </c>
      <c r="E211" s="12" t="s">
        <v>6</v>
      </c>
      <c r="F211" s="12" t="s">
        <v>15</v>
      </c>
      <c r="G211" s="12" t="s">
        <v>23</v>
      </c>
      <c r="H211" s="12"/>
      <c r="I211" s="9">
        <v>70</v>
      </c>
      <c r="J211" s="9">
        <v>101</v>
      </c>
    </row>
    <row r="212" spans="1:10" x14ac:dyDescent="0.2">
      <c r="A212" s="8">
        <v>43512</v>
      </c>
      <c r="B212" s="12" t="s">
        <v>6</v>
      </c>
      <c r="C212" s="9">
        <v>57780</v>
      </c>
      <c r="D212" s="12" t="s">
        <v>226</v>
      </c>
      <c r="E212" s="12" t="s">
        <v>6</v>
      </c>
      <c r="F212" s="12" t="s">
        <v>5</v>
      </c>
      <c r="G212" s="12" t="s">
        <v>23</v>
      </c>
      <c r="H212" s="12"/>
      <c r="I212" s="9">
        <v>50</v>
      </c>
      <c r="J212" s="9" t="s">
        <v>682</v>
      </c>
    </row>
    <row r="213" spans="1:10" x14ac:dyDescent="0.2">
      <c r="A213" s="8">
        <v>43512</v>
      </c>
      <c r="B213" s="12" t="s">
        <v>6</v>
      </c>
      <c r="C213" s="9">
        <v>57290</v>
      </c>
      <c r="D213" s="12" t="s">
        <v>138</v>
      </c>
      <c r="E213" s="12" t="s">
        <v>6</v>
      </c>
      <c r="F213" s="12" t="s">
        <v>4</v>
      </c>
      <c r="G213" s="12" t="s">
        <v>23</v>
      </c>
      <c r="H213" s="12"/>
      <c r="I213" s="9">
        <v>36</v>
      </c>
      <c r="J213" s="9">
        <v>40</v>
      </c>
    </row>
    <row r="214" spans="1:10" x14ac:dyDescent="0.2">
      <c r="A214" s="8">
        <v>43512</v>
      </c>
      <c r="B214" s="12" t="s">
        <v>6</v>
      </c>
      <c r="C214" s="9">
        <v>57970</v>
      </c>
      <c r="D214" s="12" t="s">
        <v>174</v>
      </c>
      <c r="E214" s="12" t="s">
        <v>6</v>
      </c>
      <c r="F214" s="12" t="s">
        <v>5</v>
      </c>
      <c r="G214" s="12" t="s">
        <v>23</v>
      </c>
      <c r="H214" s="12"/>
      <c r="I214" s="9">
        <v>29</v>
      </c>
      <c r="J214" s="9">
        <v>39</v>
      </c>
    </row>
    <row r="215" spans="1:10" x14ac:dyDescent="0.2">
      <c r="A215" s="8">
        <v>43512</v>
      </c>
      <c r="B215" s="12" t="s">
        <v>6</v>
      </c>
      <c r="C215" s="9">
        <v>57330</v>
      </c>
      <c r="D215" s="12" t="s">
        <v>315</v>
      </c>
      <c r="E215" s="12" t="s">
        <v>6</v>
      </c>
      <c r="F215" s="12" t="s">
        <v>6</v>
      </c>
      <c r="G215" s="12" t="s">
        <v>23</v>
      </c>
      <c r="H215" s="12"/>
      <c r="I215" s="9">
        <v>24</v>
      </c>
      <c r="J215" s="9" t="s">
        <v>416</v>
      </c>
    </row>
    <row r="216" spans="1:10" x14ac:dyDescent="0.2">
      <c r="A216" s="8">
        <v>43512</v>
      </c>
      <c r="B216" s="12" t="s">
        <v>6</v>
      </c>
      <c r="C216" s="9">
        <v>54400</v>
      </c>
      <c r="D216" s="12" t="s">
        <v>626</v>
      </c>
      <c r="E216" s="12" t="s">
        <v>6</v>
      </c>
      <c r="F216" s="12" t="s">
        <v>333</v>
      </c>
      <c r="G216" s="12" t="s">
        <v>23</v>
      </c>
      <c r="H216" s="12"/>
      <c r="I216" s="9">
        <v>25</v>
      </c>
      <c r="J216" s="9" t="s">
        <v>423</v>
      </c>
    </row>
    <row r="217" spans="1:10" x14ac:dyDescent="0.2">
      <c r="A217" s="8">
        <v>43513</v>
      </c>
      <c r="B217" s="12" t="s">
        <v>6</v>
      </c>
      <c r="C217" s="9">
        <v>57100</v>
      </c>
      <c r="D217" s="12" t="s">
        <v>141</v>
      </c>
      <c r="E217" s="12" t="s">
        <v>6</v>
      </c>
      <c r="F217" s="12" t="s">
        <v>15</v>
      </c>
      <c r="G217" s="12" t="s">
        <v>23</v>
      </c>
      <c r="H217" s="12"/>
      <c r="I217" s="9">
        <v>35</v>
      </c>
      <c r="J217" s="9" t="s">
        <v>413</v>
      </c>
    </row>
    <row r="218" spans="1:10" x14ac:dyDescent="0.2">
      <c r="A218" s="8">
        <v>43513</v>
      </c>
      <c r="B218" s="12" t="s">
        <v>6</v>
      </c>
      <c r="C218" s="9">
        <v>54356</v>
      </c>
      <c r="D218" s="12" t="s">
        <v>686</v>
      </c>
      <c r="E218" s="12" t="s">
        <v>6</v>
      </c>
      <c r="F218" s="12" t="s">
        <v>6</v>
      </c>
      <c r="G218" s="12" t="s">
        <v>23</v>
      </c>
      <c r="H218" s="12"/>
      <c r="I218" s="9">
        <v>18</v>
      </c>
      <c r="J218" s="9" t="s">
        <v>411</v>
      </c>
    </row>
    <row r="219" spans="1:10" x14ac:dyDescent="0.2">
      <c r="A219" s="8">
        <v>43513</v>
      </c>
      <c r="B219" s="12" t="s">
        <v>3</v>
      </c>
      <c r="C219" s="9">
        <v>7788</v>
      </c>
      <c r="D219" s="12" t="s">
        <v>47</v>
      </c>
      <c r="E219" s="12" t="s">
        <v>4</v>
      </c>
      <c r="F219" s="12" t="s">
        <v>5</v>
      </c>
      <c r="G219" s="12" t="s">
        <v>23</v>
      </c>
      <c r="H219" s="12"/>
      <c r="I219" s="9">
        <v>38</v>
      </c>
      <c r="J219" s="9" t="s">
        <v>694</v>
      </c>
    </row>
    <row r="220" spans="1:10" x14ac:dyDescent="0.2">
      <c r="A220" s="8">
        <v>43514</v>
      </c>
      <c r="B220" s="12" t="s">
        <v>3</v>
      </c>
      <c r="C220" s="9">
        <v>3383</v>
      </c>
      <c r="D220" s="12" t="s">
        <v>195</v>
      </c>
      <c r="E220" s="12" t="s">
        <v>4</v>
      </c>
      <c r="F220" s="12" t="s">
        <v>6</v>
      </c>
      <c r="G220" s="12" t="s">
        <v>23</v>
      </c>
      <c r="H220" s="12"/>
      <c r="I220" s="9">
        <v>15</v>
      </c>
      <c r="J220" s="9" t="s">
        <v>377</v>
      </c>
    </row>
    <row r="221" spans="1:10" x14ac:dyDescent="0.2">
      <c r="A221" s="8">
        <v>43514</v>
      </c>
      <c r="B221" s="12" t="s">
        <v>6</v>
      </c>
      <c r="C221" s="9">
        <v>57100</v>
      </c>
      <c r="D221" s="12" t="s">
        <v>141</v>
      </c>
      <c r="E221" s="12" t="s">
        <v>6</v>
      </c>
      <c r="F221" s="12" t="s">
        <v>15</v>
      </c>
      <c r="G221" s="12" t="s">
        <v>23</v>
      </c>
      <c r="H221" s="12"/>
      <c r="I221" s="9">
        <v>38</v>
      </c>
      <c r="J221" s="9" t="s">
        <v>413</v>
      </c>
    </row>
    <row r="222" spans="1:10" x14ac:dyDescent="0.2">
      <c r="A222" s="8">
        <v>43514</v>
      </c>
      <c r="B222" s="12" t="s">
        <v>6</v>
      </c>
      <c r="C222" s="9">
        <v>57000</v>
      </c>
      <c r="D222" s="12" t="s">
        <v>211</v>
      </c>
      <c r="E222" s="12" t="s">
        <v>6</v>
      </c>
      <c r="F222" s="12" t="s">
        <v>6</v>
      </c>
      <c r="G222" s="12" t="s">
        <v>23</v>
      </c>
      <c r="H222" s="12"/>
      <c r="I222" s="9">
        <v>53</v>
      </c>
      <c r="J222" s="9" t="s">
        <v>675</v>
      </c>
    </row>
    <row r="223" spans="1:10" x14ac:dyDescent="0.2">
      <c r="A223" s="8">
        <v>43515</v>
      </c>
      <c r="B223" s="12" t="s">
        <v>6</v>
      </c>
      <c r="C223" s="9">
        <v>88110</v>
      </c>
      <c r="D223" s="12" t="s">
        <v>707</v>
      </c>
      <c r="E223" s="12" t="s">
        <v>6</v>
      </c>
      <c r="F223" s="12" t="s">
        <v>15</v>
      </c>
      <c r="G223" s="12" t="s">
        <v>23</v>
      </c>
      <c r="H223" s="12"/>
      <c r="I223" s="9">
        <v>140</v>
      </c>
      <c r="J223" s="9">
        <v>204</v>
      </c>
    </row>
    <row r="224" spans="1:10" x14ac:dyDescent="0.2">
      <c r="A224" s="8">
        <v>43515</v>
      </c>
      <c r="B224" s="12" t="s">
        <v>6</v>
      </c>
      <c r="C224" s="9">
        <v>54110</v>
      </c>
      <c r="D224" s="12" t="s">
        <v>708</v>
      </c>
      <c r="E224" s="12" t="s">
        <v>6</v>
      </c>
      <c r="F224" s="12" t="s">
        <v>6</v>
      </c>
      <c r="G224" s="12" t="s">
        <v>23</v>
      </c>
      <c r="H224" s="12"/>
      <c r="I224" s="9">
        <v>96</v>
      </c>
      <c r="J224" s="9">
        <v>148</v>
      </c>
    </row>
    <row r="225" spans="1:10" x14ac:dyDescent="0.2">
      <c r="A225" s="8">
        <v>43515</v>
      </c>
      <c r="B225" s="12" t="s">
        <v>6</v>
      </c>
      <c r="C225" s="9">
        <v>54110</v>
      </c>
      <c r="D225" s="12" t="s">
        <v>708</v>
      </c>
      <c r="E225" s="12" t="s">
        <v>6</v>
      </c>
      <c r="F225" s="12" t="s">
        <v>15</v>
      </c>
      <c r="G225" s="12" t="s">
        <v>23</v>
      </c>
      <c r="H225" s="12"/>
      <c r="I225" s="9">
        <v>96</v>
      </c>
      <c r="J225" s="9">
        <v>148</v>
      </c>
    </row>
    <row r="226" spans="1:10" x14ac:dyDescent="0.2">
      <c r="A226" s="8">
        <v>43515</v>
      </c>
      <c r="B226" s="12" t="s">
        <v>3</v>
      </c>
      <c r="C226" s="9">
        <v>5730</v>
      </c>
      <c r="D226" s="12" t="s">
        <v>709</v>
      </c>
      <c r="E226" s="12" t="s">
        <v>6</v>
      </c>
      <c r="F226" s="12" t="s">
        <v>15</v>
      </c>
      <c r="G226" s="12" t="s">
        <v>23</v>
      </c>
      <c r="H226" s="12"/>
      <c r="I226" s="9">
        <v>65</v>
      </c>
      <c r="J226" s="9" t="s">
        <v>715</v>
      </c>
    </row>
    <row r="227" spans="1:10" x14ac:dyDescent="0.2">
      <c r="A227" s="8">
        <v>43515</v>
      </c>
      <c r="B227" s="12" t="s">
        <v>6</v>
      </c>
      <c r="C227" s="9">
        <v>54490</v>
      </c>
      <c r="D227" s="12" t="s">
        <v>710</v>
      </c>
      <c r="E227" s="12" t="s">
        <v>6</v>
      </c>
      <c r="F227" s="12" t="s">
        <v>304</v>
      </c>
      <c r="G227" s="12" t="s">
        <v>23</v>
      </c>
      <c r="H227" s="12"/>
      <c r="I227" s="9">
        <v>38</v>
      </c>
      <c r="J227" s="9" t="s">
        <v>645</v>
      </c>
    </row>
    <row r="228" spans="1:10" x14ac:dyDescent="0.2">
      <c r="A228" s="8">
        <v>43515</v>
      </c>
      <c r="B228" s="12" t="s">
        <v>6</v>
      </c>
      <c r="C228" s="9">
        <v>54440</v>
      </c>
      <c r="D228" s="12" t="s">
        <v>180</v>
      </c>
      <c r="E228" s="12" t="s">
        <v>6</v>
      </c>
      <c r="F228" s="12" t="s">
        <v>15</v>
      </c>
      <c r="G228" s="12" t="s">
        <v>23</v>
      </c>
      <c r="H228" s="12"/>
      <c r="I228" s="9">
        <v>22</v>
      </c>
      <c r="J228" s="9" t="s">
        <v>716</v>
      </c>
    </row>
    <row r="229" spans="1:10" x14ac:dyDescent="0.2">
      <c r="A229" s="8">
        <v>43515</v>
      </c>
      <c r="B229" s="12" t="s">
        <v>3</v>
      </c>
      <c r="C229" s="9">
        <v>3680</v>
      </c>
      <c r="D229" s="12" t="s">
        <v>76</v>
      </c>
      <c r="E229" s="12" t="s">
        <v>4</v>
      </c>
      <c r="F229" s="12" t="s">
        <v>6</v>
      </c>
      <c r="G229" s="12" t="s">
        <v>23</v>
      </c>
      <c r="H229" s="12"/>
      <c r="I229" s="9">
        <v>19</v>
      </c>
      <c r="J229" s="9" t="s">
        <v>719</v>
      </c>
    </row>
    <row r="230" spans="1:10" x14ac:dyDescent="0.2">
      <c r="A230" s="8">
        <v>43515</v>
      </c>
      <c r="B230" s="12" t="s">
        <v>6</v>
      </c>
      <c r="C230" s="9">
        <v>57310</v>
      </c>
      <c r="D230" s="12" t="s">
        <v>219</v>
      </c>
      <c r="E230" s="12" t="s">
        <v>6</v>
      </c>
      <c r="F230" s="12" t="s">
        <v>5</v>
      </c>
      <c r="G230" s="12" t="s">
        <v>23</v>
      </c>
      <c r="H230" s="12"/>
      <c r="I230" s="9">
        <v>42</v>
      </c>
      <c r="J230" s="9" t="s">
        <v>642</v>
      </c>
    </row>
    <row r="231" spans="1:10" x14ac:dyDescent="0.2">
      <c r="A231" s="8">
        <v>43515</v>
      </c>
      <c r="B231" s="12" t="s">
        <v>6</v>
      </c>
      <c r="C231" s="9">
        <v>57100</v>
      </c>
      <c r="D231" s="12" t="s">
        <v>141</v>
      </c>
      <c r="E231" s="12" t="s">
        <v>6</v>
      </c>
      <c r="F231" s="12" t="s">
        <v>18</v>
      </c>
      <c r="G231" s="12" t="s">
        <v>23</v>
      </c>
      <c r="H231" s="12"/>
      <c r="I231" s="9">
        <v>37</v>
      </c>
      <c r="J231" s="9" t="s">
        <v>413</v>
      </c>
    </row>
    <row r="232" spans="1:10" x14ac:dyDescent="0.2">
      <c r="A232" s="8">
        <v>43515</v>
      </c>
      <c r="B232" s="12" t="s">
        <v>6</v>
      </c>
      <c r="C232" s="9">
        <v>54260</v>
      </c>
      <c r="D232" s="12" t="s">
        <v>672</v>
      </c>
      <c r="E232" s="12" t="s">
        <v>6</v>
      </c>
      <c r="F232" s="12" t="s">
        <v>4</v>
      </c>
      <c r="G232" s="12" t="s">
        <v>23</v>
      </c>
      <c r="H232" s="12"/>
      <c r="I232" s="9">
        <v>41</v>
      </c>
      <c r="J232" s="9" t="s">
        <v>723</v>
      </c>
    </row>
    <row r="233" spans="1:10" x14ac:dyDescent="0.2">
      <c r="A233" s="8">
        <v>43515</v>
      </c>
      <c r="B233" s="12" t="s">
        <v>6</v>
      </c>
      <c r="C233" s="9">
        <v>57120</v>
      </c>
      <c r="D233" s="9" t="s">
        <v>344</v>
      </c>
      <c r="E233" s="12" t="s">
        <v>6</v>
      </c>
      <c r="F233" s="12" t="s">
        <v>317</v>
      </c>
      <c r="G233" s="12" t="s">
        <v>23</v>
      </c>
      <c r="H233" s="12"/>
      <c r="I233" s="9">
        <v>46</v>
      </c>
      <c r="J233" s="9" t="s">
        <v>682</v>
      </c>
    </row>
    <row r="234" spans="1:10" x14ac:dyDescent="0.2">
      <c r="A234" s="8">
        <v>43516</v>
      </c>
      <c r="B234" s="12" t="s">
        <v>6</v>
      </c>
      <c r="C234" s="9">
        <v>57590</v>
      </c>
      <c r="D234" s="12" t="s">
        <v>706</v>
      </c>
      <c r="E234" s="12" t="s">
        <v>6</v>
      </c>
      <c r="F234" s="12" t="s">
        <v>6</v>
      </c>
      <c r="G234" s="12" t="s">
        <v>23</v>
      </c>
      <c r="H234" s="12"/>
      <c r="I234" s="9">
        <v>77</v>
      </c>
      <c r="J234" s="9" t="s">
        <v>352</v>
      </c>
    </row>
    <row r="235" spans="1:10" x14ac:dyDescent="0.2">
      <c r="A235" s="8">
        <v>43516</v>
      </c>
      <c r="B235" s="12" t="s">
        <v>3</v>
      </c>
      <c r="C235" s="9">
        <v>1134</v>
      </c>
      <c r="D235" s="12" t="s">
        <v>92</v>
      </c>
      <c r="E235" s="12" t="s">
        <v>15</v>
      </c>
      <c r="F235" s="12" t="s">
        <v>735</v>
      </c>
      <c r="G235" s="12" t="s">
        <v>23</v>
      </c>
      <c r="H235" s="12"/>
      <c r="I235" s="9">
        <v>25</v>
      </c>
      <c r="J235" s="9" t="s">
        <v>359</v>
      </c>
    </row>
    <row r="236" spans="1:10" x14ac:dyDescent="0.2">
      <c r="A236" s="8">
        <v>43516</v>
      </c>
      <c r="B236" s="12" t="s">
        <v>6</v>
      </c>
      <c r="C236" s="9">
        <v>54190</v>
      </c>
      <c r="D236" s="12" t="s">
        <v>733</v>
      </c>
      <c r="E236" s="12" t="s">
        <v>6</v>
      </c>
      <c r="F236" s="12" t="s">
        <v>6</v>
      </c>
      <c r="G236" s="12" t="s">
        <v>23</v>
      </c>
      <c r="H236" s="12"/>
      <c r="I236" s="9">
        <v>16</v>
      </c>
      <c r="J236" s="9" t="s">
        <v>742</v>
      </c>
    </row>
    <row r="237" spans="1:10" x14ac:dyDescent="0.2">
      <c r="A237" s="8">
        <v>43516</v>
      </c>
      <c r="B237" s="12" t="s">
        <v>6</v>
      </c>
      <c r="C237" s="9">
        <v>54150</v>
      </c>
      <c r="D237" s="12" t="s">
        <v>699</v>
      </c>
      <c r="E237" s="12" t="s">
        <v>6</v>
      </c>
      <c r="F237" s="12" t="s">
        <v>6</v>
      </c>
      <c r="G237" s="12" t="s">
        <v>23</v>
      </c>
      <c r="H237" s="12"/>
      <c r="I237" s="9">
        <v>45</v>
      </c>
      <c r="J237" s="9" t="s">
        <v>703</v>
      </c>
    </row>
    <row r="238" spans="1:10" x14ac:dyDescent="0.2">
      <c r="A238" s="8">
        <v>43516</v>
      </c>
      <c r="B238" s="12" t="s">
        <v>6</v>
      </c>
      <c r="C238" s="9">
        <v>57970</v>
      </c>
      <c r="D238" s="12" t="s">
        <v>316</v>
      </c>
      <c r="E238" s="12" t="s">
        <v>6</v>
      </c>
      <c r="F238" s="12" t="s">
        <v>15</v>
      </c>
      <c r="G238" s="12" t="s">
        <v>23</v>
      </c>
      <c r="H238" s="17"/>
      <c r="I238" s="9">
        <v>50</v>
      </c>
      <c r="J238" s="9" t="s">
        <v>638</v>
      </c>
    </row>
    <row r="239" spans="1:10" x14ac:dyDescent="0.2">
      <c r="A239" s="8">
        <v>43517</v>
      </c>
      <c r="B239" s="12" t="s">
        <v>6</v>
      </c>
      <c r="C239" s="9">
        <v>54400</v>
      </c>
      <c r="D239" s="12" t="s">
        <v>626</v>
      </c>
      <c r="E239" s="12" t="s">
        <v>6</v>
      </c>
      <c r="F239" s="12" t="s">
        <v>8</v>
      </c>
      <c r="G239" s="12" t="s">
        <v>23</v>
      </c>
      <c r="H239" s="12"/>
      <c r="I239" s="9">
        <v>28</v>
      </c>
      <c r="J239" s="9" t="s">
        <v>665</v>
      </c>
    </row>
    <row r="240" spans="1:10" x14ac:dyDescent="0.2">
      <c r="A240" s="8">
        <v>43517</v>
      </c>
      <c r="B240" s="12" t="s">
        <v>6</v>
      </c>
      <c r="C240" s="9">
        <v>54500</v>
      </c>
      <c r="D240" s="12" t="s">
        <v>753</v>
      </c>
      <c r="E240" s="12" t="s">
        <v>6</v>
      </c>
      <c r="F240" s="12" t="s">
        <v>15</v>
      </c>
      <c r="G240" s="12" t="s">
        <v>23</v>
      </c>
      <c r="H240" s="12"/>
      <c r="I240" s="9">
        <v>93</v>
      </c>
      <c r="J240" s="9">
        <v>128</v>
      </c>
    </row>
    <row r="241" spans="1:10" x14ac:dyDescent="0.2">
      <c r="A241" s="8">
        <v>43517</v>
      </c>
      <c r="B241" s="12" t="s">
        <v>3</v>
      </c>
      <c r="C241" s="9">
        <v>6161</v>
      </c>
      <c r="D241" s="12" t="s">
        <v>158</v>
      </c>
      <c r="E241" s="12" t="s">
        <v>4</v>
      </c>
      <c r="F241" s="12" t="s">
        <v>6</v>
      </c>
      <c r="G241" s="12" t="s">
        <v>23</v>
      </c>
      <c r="H241" s="12"/>
      <c r="I241" s="9">
        <v>36</v>
      </c>
      <c r="J241" s="9" t="s">
        <v>658</v>
      </c>
    </row>
    <row r="242" spans="1:10" x14ac:dyDescent="0.2">
      <c r="A242" s="8">
        <v>43517</v>
      </c>
      <c r="B242" s="12" t="s">
        <v>6</v>
      </c>
      <c r="C242" s="9">
        <v>57270</v>
      </c>
      <c r="D242" s="12" t="s">
        <v>161</v>
      </c>
      <c r="E242" s="12" t="s">
        <v>6</v>
      </c>
      <c r="F242" s="12" t="s">
        <v>15</v>
      </c>
      <c r="G242" s="12" t="s">
        <v>23</v>
      </c>
      <c r="H242" s="12"/>
      <c r="I242" s="9">
        <v>41</v>
      </c>
      <c r="J242" s="9" t="s">
        <v>758</v>
      </c>
    </row>
    <row r="243" spans="1:10" x14ac:dyDescent="0.2">
      <c r="A243" s="8">
        <v>43517</v>
      </c>
      <c r="B243" s="12" t="s">
        <v>6</v>
      </c>
      <c r="C243" s="9">
        <v>57970</v>
      </c>
      <c r="D243" s="12" t="s">
        <v>316</v>
      </c>
      <c r="E243" s="12" t="s">
        <v>6</v>
      </c>
      <c r="F243" s="12" t="s">
        <v>754</v>
      </c>
      <c r="G243" s="12" t="s">
        <v>23</v>
      </c>
      <c r="H243" s="12"/>
      <c r="I243" s="9">
        <v>48</v>
      </c>
      <c r="J243" s="9" t="s">
        <v>473</v>
      </c>
    </row>
    <row r="244" spans="1:10" x14ac:dyDescent="0.2">
      <c r="A244" s="8">
        <v>43517</v>
      </c>
      <c r="B244" s="12" t="s">
        <v>6</v>
      </c>
      <c r="C244" s="9">
        <v>57190</v>
      </c>
      <c r="D244" s="12" t="s">
        <v>174</v>
      </c>
      <c r="E244" s="12" t="s">
        <v>6</v>
      </c>
      <c r="F244" s="12" t="s">
        <v>15</v>
      </c>
      <c r="G244" s="12" t="s">
        <v>23</v>
      </c>
      <c r="H244" s="12"/>
      <c r="I244" s="9">
        <v>31</v>
      </c>
      <c r="J244" s="9">
        <v>39</v>
      </c>
    </row>
    <row r="245" spans="1:10" x14ac:dyDescent="0.2">
      <c r="A245" s="8">
        <v>43517</v>
      </c>
      <c r="B245" s="12" t="s">
        <v>6</v>
      </c>
      <c r="C245" s="9">
        <v>57680</v>
      </c>
      <c r="D245" s="12" t="s">
        <v>329</v>
      </c>
      <c r="E245" s="12" t="s">
        <v>6</v>
      </c>
      <c r="F245" s="12" t="s">
        <v>8</v>
      </c>
      <c r="G245" s="12" t="s">
        <v>23</v>
      </c>
      <c r="H245" s="12"/>
      <c r="I245" s="9">
        <v>68</v>
      </c>
      <c r="J245" s="9" t="s">
        <v>764</v>
      </c>
    </row>
    <row r="246" spans="1:10" x14ac:dyDescent="0.2">
      <c r="A246" s="8">
        <v>43517</v>
      </c>
      <c r="B246" s="12" t="s">
        <v>6</v>
      </c>
      <c r="C246" s="9">
        <v>57310</v>
      </c>
      <c r="D246" s="12" t="s">
        <v>219</v>
      </c>
      <c r="E246" s="12" t="s">
        <v>6</v>
      </c>
      <c r="F246" s="12" t="s">
        <v>15</v>
      </c>
      <c r="G246" s="12" t="s">
        <v>23</v>
      </c>
      <c r="H246" s="12"/>
      <c r="I246" s="9">
        <v>43</v>
      </c>
      <c r="J246" s="9" t="s">
        <v>642</v>
      </c>
    </row>
    <row r="247" spans="1:10" x14ac:dyDescent="0.2">
      <c r="A247" s="8">
        <v>43517</v>
      </c>
      <c r="B247" s="12" t="s">
        <v>6</v>
      </c>
      <c r="C247" s="9">
        <v>57970</v>
      </c>
      <c r="D247" s="12" t="s">
        <v>206</v>
      </c>
      <c r="E247" s="12" t="s">
        <v>6</v>
      </c>
      <c r="F247" s="12" t="s">
        <v>221</v>
      </c>
      <c r="G247" s="12" t="s">
        <v>23</v>
      </c>
      <c r="H247" s="12"/>
      <c r="I247" s="9">
        <v>38</v>
      </c>
      <c r="J247" s="9" t="s">
        <v>766</v>
      </c>
    </row>
    <row r="248" spans="1:10" x14ac:dyDescent="0.2">
      <c r="A248" s="8">
        <v>43518</v>
      </c>
      <c r="B248" s="12" t="s">
        <v>6</v>
      </c>
      <c r="C248" s="9">
        <v>57535</v>
      </c>
      <c r="D248" s="12" t="s">
        <v>208</v>
      </c>
      <c r="E248" s="12" t="s">
        <v>6</v>
      </c>
      <c r="F248" s="12" t="s">
        <v>15</v>
      </c>
      <c r="G248" s="12" t="s">
        <v>23</v>
      </c>
      <c r="H248" s="12"/>
      <c r="I248" s="9">
        <v>51</v>
      </c>
      <c r="J248" s="9" t="s">
        <v>350</v>
      </c>
    </row>
    <row r="249" spans="1:10" x14ac:dyDescent="0.2">
      <c r="A249" s="8">
        <v>43518</v>
      </c>
      <c r="B249" s="12" t="s">
        <v>6</v>
      </c>
      <c r="C249" s="9">
        <v>57710</v>
      </c>
      <c r="D249" s="12" t="s">
        <v>268</v>
      </c>
      <c r="E249" s="12" t="s">
        <v>6</v>
      </c>
      <c r="F249" s="12" t="s">
        <v>15</v>
      </c>
      <c r="G249" s="12" t="s">
        <v>23</v>
      </c>
      <c r="H249" s="12"/>
      <c r="I249" s="9">
        <v>32</v>
      </c>
      <c r="J249" s="9" t="s">
        <v>402</v>
      </c>
    </row>
    <row r="250" spans="1:10" x14ac:dyDescent="0.2">
      <c r="A250" s="8">
        <v>43518</v>
      </c>
      <c r="B250" s="12" t="s">
        <v>6</v>
      </c>
      <c r="C250" s="9">
        <v>54960</v>
      </c>
      <c r="D250" s="12" t="s">
        <v>767</v>
      </c>
      <c r="E250" s="12" t="s">
        <v>6</v>
      </c>
      <c r="F250" s="12" t="s">
        <v>15</v>
      </c>
      <c r="G250" s="12" t="s">
        <v>23</v>
      </c>
      <c r="H250" s="12"/>
      <c r="I250" s="9">
        <v>32</v>
      </c>
      <c r="J250" s="9" t="s">
        <v>616</v>
      </c>
    </row>
    <row r="251" spans="1:10" x14ac:dyDescent="0.2">
      <c r="A251" s="8">
        <v>43518</v>
      </c>
      <c r="B251" s="12" t="s">
        <v>6</v>
      </c>
      <c r="C251" s="9">
        <v>57480</v>
      </c>
      <c r="D251" s="12" t="s">
        <v>656</v>
      </c>
      <c r="E251" s="12" t="s">
        <v>6</v>
      </c>
      <c r="F251" s="12" t="s">
        <v>15</v>
      </c>
      <c r="G251" s="12" t="s">
        <v>23</v>
      </c>
      <c r="H251" s="12"/>
      <c r="I251" s="9">
        <v>44</v>
      </c>
      <c r="J251" s="9" t="s">
        <v>650</v>
      </c>
    </row>
    <row r="252" spans="1:10" x14ac:dyDescent="0.2">
      <c r="A252" s="8">
        <v>43518</v>
      </c>
      <c r="B252" s="12" t="s">
        <v>6</v>
      </c>
      <c r="C252" s="9">
        <v>54800</v>
      </c>
      <c r="D252" s="12" t="s">
        <v>263</v>
      </c>
      <c r="E252" s="12" t="s">
        <v>6</v>
      </c>
      <c r="F252" s="12" t="s">
        <v>771</v>
      </c>
      <c r="G252" s="12" t="s">
        <v>23</v>
      </c>
      <c r="H252" s="12"/>
      <c r="I252" s="9">
        <v>57</v>
      </c>
      <c r="J252" s="9" t="s">
        <v>564</v>
      </c>
    </row>
    <row r="253" spans="1:10" x14ac:dyDescent="0.2">
      <c r="A253" s="8">
        <v>43518</v>
      </c>
      <c r="B253" s="12" t="s">
        <v>6</v>
      </c>
      <c r="C253" s="9">
        <v>54920</v>
      </c>
      <c r="D253" s="12" t="s">
        <v>209</v>
      </c>
      <c r="E253" s="12" t="s">
        <v>6</v>
      </c>
      <c r="F253" s="12" t="s">
        <v>6</v>
      </c>
      <c r="G253" s="12" t="s">
        <v>23</v>
      </c>
      <c r="H253" s="12"/>
      <c r="I253" s="9">
        <v>19</v>
      </c>
      <c r="J253" s="9" t="s">
        <v>639</v>
      </c>
    </row>
    <row r="254" spans="1:10" x14ac:dyDescent="0.2">
      <c r="A254" s="8">
        <v>43518</v>
      </c>
      <c r="B254" s="12" t="s">
        <v>3</v>
      </c>
      <c r="C254" s="9">
        <v>3772</v>
      </c>
      <c r="D254" s="12" t="s">
        <v>82</v>
      </c>
      <c r="E254" s="12" t="s">
        <v>4</v>
      </c>
      <c r="F254" s="12" t="s">
        <v>6</v>
      </c>
      <c r="G254" s="12" t="s">
        <v>23</v>
      </c>
      <c r="H254" s="12"/>
      <c r="I254" s="9">
        <v>21</v>
      </c>
      <c r="J254" s="9" t="s">
        <v>385</v>
      </c>
    </row>
    <row r="255" spans="1:10" x14ac:dyDescent="0.2">
      <c r="A255" s="8">
        <v>43518</v>
      </c>
      <c r="B255" s="12" t="s">
        <v>6</v>
      </c>
      <c r="C255" s="9">
        <v>57290</v>
      </c>
      <c r="D255" s="12" t="s">
        <v>138</v>
      </c>
      <c r="E255" s="12" t="s">
        <v>6</v>
      </c>
      <c r="F255" s="12" t="s">
        <v>15</v>
      </c>
      <c r="G255" s="12" t="s">
        <v>23</v>
      </c>
      <c r="H255" s="12"/>
      <c r="I255" s="9">
        <v>36</v>
      </c>
      <c r="J255" s="9">
        <v>40</v>
      </c>
    </row>
    <row r="256" spans="1:10" x14ac:dyDescent="0.2">
      <c r="A256" s="8">
        <v>43518</v>
      </c>
      <c r="B256" s="12" t="s">
        <v>6</v>
      </c>
      <c r="C256" s="9">
        <v>54190</v>
      </c>
      <c r="D256" s="12" t="s">
        <v>733</v>
      </c>
      <c r="E256" s="12" t="s">
        <v>6</v>
      </c>
      <c r="F256" s="12" t="s">
        <v>4</v>
      </c>
      <c r="G256" s="12" t="s">
        <v>23</v>
      </c>
      <c r="H256" s="12"/>
      <c r="I256" s="9">
        <v>16</v>
      </c>
      <c r="J256" s="9" t="s">
        <v>742</v>
      </c>
    </row>
    <row r="257" spans="1:10" x14ac:dyDescent="0.2">
      <c r="A257" s="8">
        <v>43518</v>
      </c>
      <c r="B257" s="12" t="s">
        <v>6</v>
      </c>
      <c r="C257" s="9">
        <v>57655</v>
      </c>
      <c r="D257" s="12" t="s">
        <v>266</v>
      </c>
      <c r="E257" s="12" t="s">
        <v>6</v>
      </c>
      <c r="F257" s="12" t="s">
        <v>5</v>
      </c>
      <c r="G257" s="12" t="s">
        <v>23</v>
      </c>
      <c r="H257" s="12"/>
      <c r="I257" s="9">
        <v>29</v>
      </c>
      <c r="J257" s="9" t="s">
        <v>773</v>
      </c>
    </row>
    <row r="258" spans="1:10" x14ac:dyDescent="0.2">
      <c r="A258" s="8">
        <v>43519</v>
      </c>
      <c r="B258" s="12" t="s">
        <v>3</v>
      </c>
      <c r="C258" s="9">
        <v>4210</v>
      </c>
      <c r="D258" s="12" t="s">
        <v>779</v>
      </c>
      <c r="E258" s="12" t="s">
        <v>6</v>
      </c>
      <c r="F258" s="12" t="s">
        <v>6</v>
      </c>
      <c r="G258" s="12" t="s">
        <v>23</v>
      </c>
      <c r="H258" s="12"/>
      <c r="I258" s="9">
        <v>18</v>
      </c>
      <c r="J258" s="9">
        <v>9</v>
      </c>
    </row>
    <row r="259" spans="1:10" x14ac:dyDescent="0.2">
      <c r="A259" s="8">
        <v>43519</v>
      </c>
      <c r="B259" s="12" t="s">
        <v>6</v>
      </c>
      <c r="C259" s="9">
        <v>55320</v>
      </c>
      <c r="D259" s="12" t="s">
        <v>780</v>
      </c>
      <c r="E259" s="12" t="s">
        <v>6</v>
      </c>
      <c r="F259" s="12" t="s">
        <v>6</v>
      </c>
      <c r="G259" s="12" t="s">
        <v>23</v>
      </c>
      <c r="H259" s="12"/>
      <c r="I259" s="9">
        <v>75</v>
      </c>
      <c r="J259" s="9">
        <v>95</v>
      </c>
    </row>
    <row r="260" spans="1:10" x14ac:dyDescent="0.2">
      <c r="A260" s="8">
        <v>43519</v>
      </c>
      <c r="B260" s="12" t="s">
        <v>6</v>
      </c>
      <c r="C260" s="9">
        <v>57300</v>
      </c>
      <c r="D260" s="12" t="s">
        <v>198</v>
      </c>
      <c r="E260" s="12" t="s">
        <v>6</v>
      </c>
      <c r="F260" s="12" t="s">
        <v>6</v>
      </c>
      <c r="G260" s="12" t="s">
        <v>23</v>
      </c>
      <c r="H260" s="12"/>
      <c r="I260" s="9">
        <v>35</v>
      </c>
      <c r="J260" s="9">
        <v>46</v>
      </c>
    </row>
    <row r="261" spans="1:10" x14ac:dyDescent="0.2">
      <c r="A261" s="8">
        <v>43519</v>
      </c>
      <c r="B261" s="12" t="s">
        <v>6</v>
      </c>
      <c r="C261" s="9">
        <v>57160</v>
      </c>
      <c r="D261" s="12" t="s">
        <v>781</v>
      </c>
      <c r="E261" s="12" t="s">
        <v>6</v>
      </c>
      <c r="F261" s="12" t="s">
        <v>6</v>
      </c>
      <c r="G261" s="12" t="s">
        <v>23</v>
      </c>
      <c r="H261" s="12"/>
      <c r="I261" s="9">
        <v>51</v>
      </c>
      <c r="J261" s="9">
        <v>69</v>
      </c>
    </row>
    <row r="262" spans="1:10" x14ac:dyDescent="0.2">
      <c r="A262" s="8">
        <v>43520</v>
      </c>
      <c r="B262" s="12" t="s">
        <v>6</v>
      </c>
      <c r="C262" s="9">
        <v>57180</v>
      </c>
      <c r="D262" s="12" t="s">
        <v>215</v>
      </c>
      <c r="E262" s="12" t="s">
        <v>188</v>
      </c>
      <c r="F262" s="12" t="s">
        <v>6</v>
      </c>
      <c r="G262" s="12" t="s">
        <v>23</v>
      </c>
      <c r="H262" s="12"/>
      <c r="I262" s="9">
        <v>31</v>
      </c>
      <c r="J262" s="9">
        <v>39</v>
      </c>
    </row>
    <row r="263" spans="1:10" x14ac:dyDescent="0.2">
      <c r="A263" s="8">
        <v>43520</v>
      </c>
      <c r="B263" s="12" t="s">
        <v>6</v>
      </c>
      <c r="C263" s="9">
        <v>57700</v>
      </c>
      <c r="D263" s="12" t="s">
        <v>178</v>
      </c>
      <c r="E263" s="12" t="s">
        <v>6</v>
      </c>
      <c r="F263" s="12" t="s">
        <v>6</v>
      </c>
      <c r="G263" s="12" t="s">
        <v>23</v>
      </c>
      <c r="H263" s="12"/>
      <c r="I263" s="9">
        <v>28</v>
      </c>
      <c r="J263" s="9">
        <v>40</v>
      </c>
    </row>
    <row r="264" spans="1:10" x14ac:dyDescent="0.2">
      <c r="A264" s="8">
        <v>43520</v>
      </c>
      <c r="B264" s="12" t="s">
        <v>3</v>
      </c>
      <c r="C264" s="9">
        <v>8083</v>
      </c>
      <c r="D264" s="12" t="s">
        <v>41</v>
      </c>
      <c r="E264" s="12" t="s">
        <v>15</v>
      </c>
      <c r="F264" s="12" t="s">
        <v>15</v>
      </c>
      <c r="G264" s="12" t="s">
        <v>23</v>
      </c>
      <c r="H264" s="12"/>
      <c r="I264" s="9">
        <v>21</v>
      </c>
      <c r="J264" s="9">
        <v>27</v>
      </c>
    </row>
    <row r="265" spans="1:10" x14ac:dyDescent="0.2">
      <c r="A265" s="8">
        <v>43520</v>
      </c>
      <c r="B265" s="12" t="s">
        <v>3</v>
      </c>
      <c r="C265" s="9">
        <v>1250</v>
      </c>
      <c r="D265" s="12" t="s">
        <v>92</v>
      </c>
      <c r="E265" s="12" t="s">
        <v>15</v>
      </c>
      <c r="F265" s="12" t="s">
        <v>15</v>
      </c>
      <c r="G265" s="12" t="s">
        <v>23</v>
      </c>
      <c r="H265" s="12"/>
      <c r="I265" s="9">
        <v>25</v>
      </c>
      <c r="J265" s="9">
        <v>27</v>
      </c>
    </row>
    <row r="266" spans="1:10" x14ac:dyDescent="0.2">
      <c r="A266" s="8">
        <v>43520</v>
      </c>
      <c r="B266" s="12" t="s">
        <v>6</v>
      </c>
      <c r="C266" s="9">
        <v>54750</v>
      </c>
      <c r="D266" s="12" t="s">
        <v>255</v>
      </c>
      <c r="E266" s="12" t="s">
        <v>6</v>
      </c>
      <c r="F266" s="12" t="s">
        <v>6</v>
      </c>
      <c r="G266" s="12" t="s">
        <v>23</v>
      </c>
      <c r="H266" s="12"/>
      <c r="I266" s="9">
        <v>28</v>
      </c>
      <c r="J266" s="9">
        <v>29</v>
      </c>
    </row>
    <row r="267" spans="1:10" x14ac:dyDescent="0.2">
      <c r="A267" s="8">
        <v>43520</v>
      </c>
      <c r="B267" s="12" t="s">
        <v>6</v>
      </c>
      <c r="C267" s="9">
        <v>57290</v>
      </c>
      <c r="D267" s="12" t="s">
        <v>138</v>
      </c>
      <c r="E267" s="12" t="s">
        <v>6</v>
      </c>
      <c r="F267" s="12" t="s">
        <v>6</v>
      </c>
      <c r="G267" s="12" t="s">
        <v>23</v>
      </c>
      <c r="H267" s="12"/>
      <c r="I267" s="9">
        <v>32</v>
      </c>
      <c r="J267" s="9">
        <v>39</v>
      </c>
    </row>
    <row r="268" spans="1:10" x14ac:dyDescent="0.2">
      <c r="A268" s="8">
        <v>43520</v>
      </c>
      <c r="B268" s="12" t="s">
        <v>3</v>
      </c>
      <c r="C268" s="9">
        <v>5861</v>
      </c>
      <c r="D268" s="12" t="s">
        <v>78</v>
      </c>
      <c r="E268" s="12" t="s">
        <v>12</v>
      </c>
      <c r="F268" s="12" t="s">
        <v>6</v>
      </c>
      <c r="G268" s="12" t="s">
        <v>23</v>
      </c>
      <c r="H268" s="12"/>
      <c r="I268" s="9">
        <v>21</v>
      </c>
      <c r="J268" s="9">
        <v>28</v>
      </c>
    </row>
    <row r="269" spans="1:10" x14ac:dyDescent="0.2">
      <c r="A269" s="8">
        <v>43520</v>
      </c>
      <c r="B269" s="12" t="s">
        <v>6</v>
      </c>
      <c r="C269" s="9">
        <v>57000</v>
      </c>
      <c r="D269" s="12" t="s">
        <v>210</v>
      </c>
      <c r="E269" s="12" t="s">
        <v>6</v>
      </c>
      <c r="F269" s="12" t="s">
        <v>6</v>
      </c>
      <c r="G269" s="12" t="s">
        <v>23</v>
      </c>
      <c r="H269" s="12"/>
      <c r="I269" s="9">
        <v>82</v>
      </c>
      <c r="J269" s="9">
        <v>122</v>
      </c>
    </row>
    <row r="270" spans="1:10" x14ac:dyDescent="0.2">
      <c r="A270" s="8">
        <v>43520</v>
      </c>
      <c r="B270" s="12" t="s">
        <v>6</v>
      </c>
      <c r="C270" s="9">
        <v>57700</v>
      </c>
      <c r="D270" s="12" t="s">
        <v>178</v>
      </c>
      <c r="E270" s="12" t="s">
        <v>6</v>
      </c>
      <c r="F270" s="12" t="s">
        <v>6</v>
      </c>
      <c r="G270" s="12" t="s">
        <v>787</v>
      </c>
      <c r="H270" s="12"/>
      <c r="I270" s="9">
        <v>28</v>
      </c>
      <c r="J270" s="9">
        <v>40</v>
      </c>
    </row>
    <row r="271" spans="1:10" x14ac:dyDescent="0.2">
      <c r="A271" s="8">
        <v>43506</v>
      </c>
      <c r="B271" s="12" t="s">
        <v>5</v>
      </c>
      <c r="C271" s="9">
        <v>46519</v>
      </c>
      <c r="D271" s="12" t="s">
        <v>627</v>
      </c>
      <c r="E271" s="12" t="s">
        <v>5</v>
      </c>
      <c r="F271" s="12" t="s">
        <v>5</v>
      </c>
      <c r="G271" s="12" t="s">
        <v>529</v>
      </c>
      <c r="H271" s="12"/>
      <c r="I271" s="9">
        <v>176</v>
      </c>
      <c r="J271" s="9">
        <v>311</v>
      </c>
    </row>
    <row r="272" spans="1:10" x14ac:dyDescent="0.2">
      <c r="A272" s="8">
        <v>43506</v>
      </c>
      <c r="B272" s="12" t="s">
        <v>3</v>
      </c>
      <c r="C272" s="9">
        <v>5825</v>
      </c>
      <c r="D272" s="12" t="s">
        <v>78</v>
      </c>
      <c r="E272" s="12" t="s">
        <v>8</v>
      </c>
      <c r="F272" s="12" t="s">
        <v>6</v>
      </c>
      <c r="G272" s="12" t="s">
        <v>940</v>
      </c>
      <c r="H272" s="12"/>
      <c r="I272" s="9">
        <v>22</v>
      </c>
      <c r="J272" s="9">
        <v>26</v>
      </c>
    </row>
    <row r="273" spans="1:10" x14ac:dyDescent="0.2">
      <c r="A273" s="8">
        <v>43502</v>
      </c>
      <c r="B273" s="12" t="s">
        <v>3</v>
      </c>
      <c r="C273" s="9">
        <v>1050</v>
      </c>
      <c r="D273" s="12" t="s">
        <v>250</v>
      </c>
      <c r="E273" s="12" t="s">
        <v>10</v>
      </c>
      <c r="F273" s="12" t="s">
        <v>15</v>
      </c>
      <c r="G273" s="12" t="s">
        <v>172</v>
      </c>
      <c r="H273" s="12"/>
      <c r="I273" s="9">
        <v>131</v>
      </c>
      <c r="J273" s="9">
        <v>206</v>
      </c>
    </row>
    <row r="274" spans="1:10" x14ac:dyDescent="0.2">
      <c r="A274" s="8">
        <v>43502</v>
      </c>
      <c r="B274" s="12" t="s">
        <v>3</v>
      </c>
      <c r="C274" s="9">
        <v>2327</v>
      </c>
      <c r="D274" s="12" t="s">
        <v>92</v>
      </c>
      <c r="E274" s="12" t="s">
        <v>18</v>
      </c>
      <c r="F274" s="12" t="s">
        <v>15</v>
      </c>
      <c r="G274" s="12" t="s">
        <v>172</v>
      </c>
      <c r="H274" s="12"/>
      <c r="I274" s="9">
        <v>24</v>
      </c>
      <c r="J274" s="9">
        <v>28</v>
      </c>
    </row>
    <row r="275" spans="1:10" x14ac:dyDescent="0.2">
      <c r="A275" s="8">
        <v>43502</v>
      </c>
      <c r="B275" s="12" t="s">
        <v>3</v>
      </c>
      <c r="C275" s="9">
        <v>2349</v>
      </c>
      <c r="D275" s="12" t="s">
        <v>92</v>
      </c>
      <c r="E275" s="12" t="s">
        <v>4</v>
      </c>
      <c r="F275" s="12" t="s">
        <v>4</v>
      </c>
      <c r="G275" s="12" t="s">
        <v>172</v>
      </c>
      <c r="H275" s="12"/>
      <c r="I275" s="9">
        <v>25</v>
      </c>
      <c r="J275" s="9">
        <v>27</v>
      </c>
    </row>
    <row r="276" spans="1:10" x14ac:dyDescent="0.2">
      <c r="A276" s="8">
        <v>43502</v>
      </c>
      <c r="B276" s="12" t="s">
        <v>3</v>
      </c>
      <c r="C276" s="9">
        <v>1250</v>
      </c>
      <c r="D276" s="12" t="s">
        <v>92</v>
      </c>
      <c r="E276" s="12" t="s">
        <v>4</v>
      </c>
      <c r="F276" s="12" t="s">
        <v>4</v>
      </c>
      <c r="G276" s="12" t="s">
        <v>172</v>
      </c>
      <c r="H276" s="12"/>
      <c r="I276" s="9">
        <v>30</v>
      </c>
      <c r="J276" s="9">
        <v>27</v>
      </c>
    </row>
    <row r="277" spans="1:10" x14ac:dyDescent="0.2">
      <c r="A277" s="8">
        <v>43505</v>
      </c>
      <c r="B277" s="12" t="s">
        <v>3</v>
      </c>
      <c r="C277" s="9">
        <v>2273</v>
      </c>
      <c r="D277" s="12" t="s">
        <v>92</v>
      </c>
      <c r="E277" s="12" t="s">
        <v>15</v>
      </c>
      <c r="F277" s="12" t="s">
        <v>15</v>
      </c>
      <c r="G277" s="12" t="s">
        <v>172</v>
      </c>
      <c r="H277" s="12"/>
      <c r="I277" s="9">
        <v>21</v>
      </c>
      <c r="J277" s="9">
        <v>27</v>
      </c>
    </row>
    <row r="278" spans="1:10" x14ac:dyDescent="0.2">
      <c r="A278" s="8">
        <v>43505</v>
      </c>
      <c r="B278" s="12" t="s">
        <v>3</v>
      </c>
      <c r="C278" s="9">
        <v>6251</v>
      </c>
      <c r="D278" s="12" t="s">
        <v>332</v>
      </c>
      <c r="E278" s="12" t="s">
        <v>18</v>
      </c>
      <c r="F278" s="12" t="s">
        <v>15</v>
      </c>
      <c r="G278" s="12" t="s">
        <v>172</v>
      </c>
      <c r="H278" s="12"/>
      <c r="I278" s="9">
        <v>44</v>
      </c>
      <c r="J278" s="9">
        <v>56</v>
      </c>
    </row>
    <row r="279" spans="1:10" x14ac:dyDescent="0.2">
      <c r="A279" s="8">
        <v>43505</v>
      </c>
      <c r="B279" s="12" t="s">
        <v>5</v>
      </c>
      <c r="C279" s="9">
        <v>66663</v>
      </c>
      <c r="D279" s="12" t="s">
        <v>623</v>
      </c>
      <c r="E279" s="12" t="s">
        <v>6</v>
      </c>
      <c r="F279" s="12" t="s">
        <v>6</v>
      </c>
      <c r="G279" s="12" t="s">
        <v>172</v>
      </c>
      <c r="H279" s="12"/>
      <c r="I279" s="9">
        <v>41</v>
      </c>
      <c r="J279" s="9">
        <v>64</v>
      </c>
    </row>
    <row r="280" spans="1:10" x14ac:dyDescent="0.2">
      <c r="A280" s="8">
        <v>43506</v>
      </c>
      <c r="B280" s="12" t="s">
        <v>14</v>
      </c>
      <c r="C280" s="9">
        <v>4960</v>
      </c>
      <c r="D280" s="12" t="s">
        <v>630</v>
      </c>
      <c r="E280" s="12" t="s">
        <v>6</v>
      </c>
      <c r="F280" s="12" t="s">
        <v>628</v>
      </c>
      <c r="G280" s="12" t="s">
        <v>172</v>
      </c>
      <c r="H280" s="12"/>
      <c r="I280" s="9">
        <v>98</v>
      </c>
      <c r="J280" s="9">
        <v>145</v>
      </c>
    </row>
    <row r="281" spans="1:10" x14ac:dyDescent="0.2">
      <c r="A281" s="8">
        <v>43506</v>
      </c>
      <c r="B281" s="12" t="s">
        <v>5</v>
      </c>
      <c r="C281" s="9">
        <v>54329</v>
      </c>
      <c r="D281" s="12" t="s">
        <v>224</v>
      </c>
      <c r="E281" s="12" t="s">
        <v>5</v>
      </c>
      <c r="F281" s="12" t="s">
        <v>15</v>
      </c>
      <c r="G281" s="12" t="s">
        <v>172</v>
      </c>
      <c r="H281" s="12"/>
      <c r="I281" s="9">
        <v>45</v>
      </c>
      <c r="J281" s="9">
        <v>66</v>
      </c>
    </row>
    <row r="282" spans="1:10" x14ac:dyDescent="0.2">
      <c r="A282" s="8">
        <v>43506</v>
      </c>
      <c r="B282" s="12" t="s">
        <v>3</v>
      </c>
      <c r="C282" s="9">
        <v>1884</v>
      </c>
      <c r="D282" s="12" t="s">
        <v>92</v>
      </c>
      <c r="E282" s="12" t="s">
        <v>6</v>
      </c>
      <c r="F282" s="12" t="s">
        <v>15</v>
      </c>
      <c r="G282" s="12" t="s">
        <v>172</v>
      </c>
      <c r="H282" s="12"/>
      <c r="I282" s="9">
        <v>22</v>
      </c>
      <c r="J282" s="9">
        <v>26</v>
      </c>
    </row>
    <row r="283" spans="1:10" x14ac:dyDescent="0.2">
      <c r="A283" s="8">
        <v>43506</v>
      </c>
      <c r="B283" s="12" t="s">
        <v>5</v>
      </c>
      <c r="C283" s="9">
        <v>54290</v>
      </c>
      <c r="D283" s="12" t="s">
        <v>154</v>
      </c>
      <c r="E283" s="12" t="s">
        <v>5</v>
      </c>
      <c r="F283" s="12" t="s">
        <v>5</v>
      </c>
      <c r="G283" s="12" t="s">
        <v>172</v>
      </c>
      <c r="H283" s="12"/>
      <c r="I283" s="9">
        <v>51</v>
      </c>
      <c r="J283" s="9">
        <v>75</v>
      </c>
    </row>
    <row r="284" spans="1:10" x14ac:dyDescent="0.2">
      <c r="A284" s="8">
        <v>43506</v>
      </c>
      <c r="B284" s="12" t="s">
        <v>3</v>
      </c>
      <c r="C284" s="9">
        <v>1129</v>
      </c>
      <c r="D284" s="12" t="s">
        <v>92</v>
      </c>
      <c r="E284" s="12" t="s">
        <v>10</v>
      </c>
      <c r="F284" s="12" t="s">
        <v>15</v>
      </c>
      <c r="G284" s="12" t="s">
        <v>172</v>
      </c>
      <c r="H284" s="12"/>
      <c r="I284" s="9">
        <v>28</v>
      </c>
      <c r="J284" s="9">
        <v>35</v>
      </c>
    </row>
    <row r="285" spans="1:10" x14ac:dyDescent="0.2">
      <c r="A285" s="8">
        <v>43506</v>
      </c>
      <c r="B285" s="12" t="s">
        <v>3</v>
      </c>
      <c r="C285" s="9">
        <v>5752</v>
      </c>
      <c r="D285" s="12" t="s">
        <v>128</v>
      </c>
      <c r="E285" s="12" t="s">
        <v>10</v>
      </c>
      <c r="F285" s="12" t="s">
        <v>15</v>
      </c>
      <c r="G285" s="12" t="s">
        <v>172</v>
      </c>
      <c r="H285" s="12"/>
      <c r="I285" s="9">
        <v>20</v>
      </c>
      <c r="J285" s="9">
        <v>28</v>
      </c>
    </row>
    <row r="286" spans="1:10" x14ac:dyDescent="0.2">
      <c r="A286" s="8">
        <v>43506</v>
      </c>
      <c r="B286" s="12" t="s">
        <v>3</v>
      </c>
      <c r="C286" s="9">
        <v>3407</v>
      </c>
      <c r="D286" s="12" t="s">
        <v>67</v>
      </c>
      <c r="E286" s="12" t="s">
        <v>4</v>
      </c>
      <c r="F286" s="12" t="s">
        <v>5</v>
      </c>
      <c r="G286" s="12" t="s">
        <v>172</v>
      </c>
      <c r="H286" s="12"/>
      <c r="I286" s="9">
        <v>18</v>
      </c>
      <c r="J286" s="9">
        <v>20</v>
      </c>
    </row>
    <row r="287" spans="1:10" x14ac:dyDescent="0.2">
      <c r="A287" s="8">
        <v>43507</v>
      </c>
      <c r="B287" s="12" t="s">
        <v>3</v>
      </c>
      <c r="C287" s="9">
        <v>9706</v>
      </c>
      <c r="D287" s="12" t="s">
        <v>202</v>
      </c>
      <c r="E287" s="12" t="s">
        <v>188</v>
      </c>
      <c r="F287" s="12" t="s">
        <v>6</v>
      </c>
      <c r="G287" s="12" t="s">
        <v>172</v>
      </c>
      <c r="H287" s="12"/>
      <c r="I287" s="9">
        <v>75</v>
      </c>
      <c r="J287" s="9">
        <v>95</v>
      </c>
    </row>
    <row r="288" spans="1:10" x14ac:dyDescent="0.2">
      <c r="A288" s="8">
        <v>43509</v>
      </c>
      <c r="B288" s="12" t="s">
        <v>6</v>
      </c>
      <c r="C288" s="9">
        <v>57100</v>
      </c>
      <c r="D288" s="12" t="s">
        <v>141</v>
      </c>
      <c r="E288" s="12" t="s">
        <v>6</v>
      </c>
      <c r="F288" s="12" t="s">
        <v>16</v>
      </c>
      <c r="G288" s="12" t="s">
        <v>172</v>
      </c>
      <c r="H288" s="12"/>
      <c r="I288" s="9">
        <v>32</v>
      </c>
      <c r="J288" s="9">
        <v>39</v>
      </c>
    </row>
    <row r="289" spans="1:10" x14ac:dyDescent="0.2">
      <c r="A289" s="8">
        <v>43511</v>
      </c>
      <c r="B289" s="12" t="s">
        <v>6</v>
      </c>
      <c r="C289" s="9">
        <v>57270</v>
      </c>
      <c r="D289" s="12" t="s">
        <v>667</v>
      </c>
      <c r="E289" s="12" t="s">
        <v>6</v>
      </c>
      <c r="F289" s="12" t="s">
        <v>6</v>
      </c>
      <c r="G289" s="12" t="s">
        <v>172</v>
      </c>
      <c r="H289" s="12"/>
      <c r="I289" s="9">
        <v>36</v>
      </c>
      <c r="J289" s="9">
        <v>44</v>
      </c>
    </row>
    <row r="290" spans="1:10" x14ac:dyDescent="0.2">
      <c r="A290" s="8">
        <v>43511</v>
      </c>
      <c r="B290" s="12" t="s">
        <v>6</v>
      </c>
      <c r="C290" s="9">
        <v>57100</v>
      </c>
      <c r="D290" s="12" t="s">
        <v>141</v>
      </c>
      <c r="E290" s="12" t="s">
        <v>6</v>
      </c>
      <c r="F290" s="12" t="s">
        <v>6</v>
      </c>
      <c r="G290" s="12" t="s">
        <v>172</v>
      </c>
      <c r="H290" s="12"/>
      <c r="I290" s="9">
        <v>32</v>
      </c>
      <c r="J290" s="9">
        <v>41</v>
      </c>
    </row>
    <row r="291" spans="1:10" x14ac:dyDescent="0.2">
      <c r="A291" s="8">
        <v>43516</v>
      </c>
      <c r="B291" s="12" t="s">
        <v>3</v>
      </c>
      <c r="C291" s="9">
        <v>9188</v>
      </c>
      <c r="D291" s="12" t="s">
        <v>51</v>
      </c>
      <c r="E291" s="12" t="s">
        <v>4</v>
      </c>
      <c r="F291" s="12" t="s">
        <v>6</v>
      </c>
      <c r="G291" s="12" t="s">
        <v>172</v>
      </c>
      <c r="H291" s="12"/>
      <c r="I291" s="9">
        <v>49</v>
      </c>
      <c r="J291" s="9" t="s">
        <v>371</v>
      </c>
    </row>
    <row r="292" spans="1:10" x14ac:dyDescent="0.2">
      <c r="A292" s="8">
        <v>43519</v>
      </c>
      <c r="B292" s="12" t="s">
        <v>6</v>
      </c>
      <c r="C292" s="9">
        <v>57530</v>
      </c>
      <c r="D292" s="12" t="s">
        <v>778</v>
      </c>
      <c r="E292" s="12" t="s">
        <v>6</v>
      </c>
      <c r="F292" s="12" t="s">
        <v>6</v>
      </c>
      <c r="G292" s="12" t="s">
        <v>172</v>
      </c>
      <c r="H292" s="12"/>
      <c r="I292" s="9">
        <v>57</v>
      </c>
      <c r="J292" s="9">
        <v>77</v>
      </c>
    </row>
    <row r="293" spans="1:10" x14ac:dyDescent="0.2">
      <c r="A293" s="8">
        <v>43520</v>
      </c>
      <c r="B293" s="12" t="s">
        <v>6</v>
      </c>
      <c r="C293" s="9">
        <v>57290</v>
      </c>
      <c r="D293" s="12" t="s">
        <v>792</v>
      </c>
      <c r="E293" s="12" t="s">
        <v>10</v>
      </c>
      <c r="F293" s="12" t="s">
        <v>6</v>
      </c>
      <c r="G293" s="12" t="s">
        <v>172</v>
      </c>
      <c r="H293" s="12"/>
      <c r="I293" s="9">
        <v>32</v>
      </c>
      <c r="J293" s="9">
        <v>43</v>
      </c>
    </row>
    <row r="294" spans="1:10" x14ac:dyDescent="0.2">
      <c r="A294" s="8">
        <v>43522</v>
      </c>
      <c r="B294" s="12" t="s">
        <v>3</v>
      </c>
      <c r="C294" s="9">
        <v>7591</v>
      </c>
      <c r="D294" s="12" t="s">
        <v>162</v>
      </c>
      <c r="E294" s="12" t="s">
        <v>4</v>
      </c>
      <c r="F294" s="12" t="s">
        <v>5</v>
      </c>
      <c r="G294" s="12" t="s">
        <v>172</v>
      </c>
      <c r="H294" s="12"/>
      <c r="I294" s="9">
        <v>39</v>
      </c>
      <c r="J294" s="9">
        <v>50</v>
      </c>
    </row>
    <row r="295" spans="1:10" x14ac:dyDescent="0.2">
      <c r="A295" s="8">
        <v>43506</v>
      </c>
      <c r="B295" s="12" t="s">
        <v>3</v>
      </c>
      <c r="C295" s="9">
        <v>1510</v>
      </c>
      <c r="D295" s="12" t="s">
        <v>92</v>
      </c>
      <c r="E295" s="12" t="s">
        <v>6</v>
      </c>
      <c r="F295" s="12" t="s">
        <v>6</v>
      </c>
      <c r="G295" s="12" t="s">
        <v>278</v>
      </c>
      <c r="H295" s="12"/>
      <c r="I295" s="9">
        <v>22</v>
      </c>
      <c r="J295" s="9">
        <v>26</v>
      </c>
    </row>
    <row r="296" spans="1:10" x14ac:dyDescent="0.2">
      <c r="A296" s="8">
        <v>43520</v>
      </c>
      <c r="B296" s="12" t="s">
        <v>14</v>
      </c>
      <c r="C296" s="9">
        <v>6720</v>
      </c>
      <c r="D296" s="12" t="s">
        <v>212</v>
      </c>
      <c r="E296" s="12" t="s">
        <v>6</v>
      </c>
      <c r="F296" s="12" t="s">
        <v>6</v>
      </c>
      <c r="G296" s="12" t="s">
        <v>278</v>
      </c>
      <c r="H296" s="12"/>
      <c r="I296" s="9">
        <v>34</v>
      </c>
      <c r="J296" s="9">
        <v>40</v>
      </c>
    </row>
    <row r="297" spans="1:10" x14ac:dyDescent="0.2">
      <c r="A297" s="8">
        <v>43515</v>
      </c>
      <c r="B297" s="12" t="s">
        <v>3</v>
      </c>
      <c r="C297" s="9">
        <v>9640</v>
      </c>
      <c r="D297" s="12" t="s">
        <v>69</v>
      </c>
      <c r="E297" s="12" t="s">
        <v>4</v>
      </c>
      <c r="F297" s="12" t="s">
        <v>6</v>
      </c>
      <c r="G297" s="12" t="s">
        <v>331</v>
      </c>
      <c r="H297" s="12"/>
      <c r="I297" s="9">
        <v>57</v>
      </c>
      <c r="J297" s="9" t="s">
        <v>722</v>
      </c>
    </row>
    <row r="298" spans="1:10" x14ac:dyDescent="0.2">
      <c r="A298" s="8">
        <v>43515</v>
      </c>
      <c r="B298" s="12" t="s">
        <v>3</v>
      </c>
      <c r="C298" s="9">
        <v>3680</v>
      </c>
      <c r="D298" s="12" t="s">
        <v>76</v>
      </c>
      <c r="E298" s="12" t="s">
        <v>4</v>
      </c>
      <c r="F298" s="12" t="s">
        <v>6</v>
      </c>
      <c r="G298" s="12" t="s">
        <v>331</v>
      </c>
      <c r="H298" s="12"/>
      <c r="I298" s="9">
        <v>19</v>
      </c>
      <c r="J298" s="9" t="s">
        <v>719</v>
      </c>
    </row>
    <row r="299" spans="1:10" x14ac:dyDescent="0.2">
      <c r="A299" s="8">
        <v>43499</v>
      </c>
      <c r="B299" s="12" t="s">
        <v>3</v>
      </c>
      <c r="C299" s="9">
        <v>1250</v>
      </c>
      <c r="D299" s="12" t="s">
        <v>92</v>
      </c>
      <c r="E299" s="12" t="s">
        <v>159</v>
      </c>
      <c r="F299" s="12" t="s">
        <v>15</v>
      </c>
      <c r="G299" s="12" t="s">
        <v>327</v>
      </c>
      <c r="H299" s="12"/>
      <c r="I299" s="9">
        <v>26</v>
      </c>
      <c r="J299" s="9" t="s">
        <v>347</v>
      </c>
    </row>
    <row r="300" spans="1:10" x14ac:dyDescent="0.2">
      <c r="A300" s="8">
        <v>43498</v>
      </c>
      <c r="B300" s="12" t="s">
        <v>3</v>
      </c>
      <c r="C300" s="9">
        <v>8560</v>
      </c>
      <c r="D300" s="12" t="s">
        <v>582</v>
      </c>
      <c r="E300" s="12" t="s">
        <v>4</v>
      </c>
      <c r="F300" s="12" t="s">
        <v>6</v>
      </c>
      <c r="G300" s="12" t="s">
        <v>318</v>
      </c>
      <c r="H300" s="12"/>
      <c r="I300" s="9">
        <v>43</v>
      </c>
      <c r="J300" s="9" t="s">
        <v>587</v>
      </c>
    </row>
    <row r="301" spans="1:10" x14ac:dyDescent="0.2">
      <c r="A301" s="8">
        <v>43510</v>
      </c>
      <c r="B301" s="12" t="s">
        <v>6</v>
      </c>
      <c r="C301" s="9">
        <v>51220</v>
      </c>
      <c r="D301" s="12" t="s">
        <v>654</v>
      </c>
      <c r="E301" s="12" t="s">
        <v>6</v>
      </c>
      <c r="F301" s="12" t="s">
        <v>6</v>
      </c>
      <c r="G301" s="12" t="s">
        <v>318</v>
      </c>
      <c r="H301" s="12"/>
      <c r="I301" s="9">
        <v>148</v>
      </c>
      <c r="J301" s="9">
        <v>225</v>
      </c>
    </row>
    <row r="302" spans="1:10" x14ac:dyDescent="0.2">
      <c r="A302" s="8">
        <v>43510</v>
      </c>
      <c r="B302" s="12" t="s">
        <v>6</v>
      </c>
      <c r="C302" s="9">
        <v>57970</v>
      </c>
      <c r="D302" s="12" t="s">
        <v>316</v>
      </c>
      <c r="E302" s="12" t="s">
        <v>6</v>
      </c>
      <c r="F302" s="12" t="s">
        <v>15</v>
      </c>
      <c r="G302" s="12" t="s">
        <v>318</v>
      </c>
      <c r="H302" s="12"/>
      <c r="I302" s="9">
        <v>48</v>
      </c>
      <c r="J302" s="9" t="s">
        <v>473</v>
      </c>
    </row>
    <row r="303" spans="1:10" x14ac:dyDescent="0.2">
      <c r="A303" s="8">
        <v>43515</v>
      </c>
      <c r="B303" s="12" t="s">
        <v>14</v>
      </c>
      <c r="C303" s="9">
        <v>6800</v>
      </c>
      <c r="D303" s="12" t="s">
        <v>288</v>
      </c>
      <c r="E303" s="12" t="s">
        <v>6</v>
      </c>
      <c r="F303" s="12" t="s">
        <v>15</v>
      </c>
      <c r="G303" s="12" t="s">
        <v>318</v>
      </c>
      <c r="H303" s="12"/>
      <c r="I303" s="9">
        <v>55</v>
      </c>
      <c r="J303" s="9" t="s">
        <v>418</v>
      </c>
    </row>
    <row r="304" spans="1:10" x14ac:dyDescent="0.2">
      <c r="A304" s="8">
        <v>43515</v>
      </c>
      <c r="B304" s="12" t="s">
        <v>6</v>
      </c>
      <c r="C304" s="9">
        <v>54440</v>
      </c>
      <c r="D304" s="12" t="s">
        <v>180</v>
      </c>
      <c r="E304" s="12" t="s">
        <v>6</v>
      </c>
      <c r="F304" s="12" t="s">
        <v>6</v>
      </c>
      <c r="G304" s="12" t="s">
        <v>318</v>
      </c>
      <c r="H304" s="12"/>
      <c r="I304" s="9">
        <v>22</v>
      </c>
      <c r="J304" s="9" t="s">
        <v>716</v>
      </c>
    </row>
    <row r="305" spans="1:10" x14ac:dyDescent="0.2">
      <c r="A305" s="8">
        <v>43508</v>
      </c>
      <c r="B305" s="12" t="s">
        <v>6</v>
      </c>
      <c r="C305" s="9">
        <v>54490</v>
      </c>
      <c r="D305" s="12" t="s">
        <v>643</v>
      </c>
      <c r="E305" s="12" t="s">
        <v>6</v>
      </c>
      <c r="F305" s="12" t="s">
        <v>8</v>
      </c>
      <c r="G305" s="12" t="s">
        <v>644</v>
      </c>
      <c r="H305" s="12"/>
      <c r="I305" s="9">
        <v>37</v>
      </c>
      <c r="J305" s="9" t="s">
        <v>645</v>
      </c>
    </row>
    <row r="306" spans="1:10" x14ac:dyDescent="0.2">
      <c r="A306" s="8">
        <v>43508</v>
      </c>
      <c r="B306" s="12" t="s">
        <v>6</v>
      </c>
      <c r="C306" s="9">
        <v>57360</v>
      </c>
      <c r="D306" s="12" t="s">
        <v>646</v>
      </c>
      <c r="E306" s="12" t="s">
        <v>6</v>
      </c>
      <c r="F306" s="12" t="s">
        <v>8</v>
      </c>
      <c r="G306" s="12" t="s">
        <v>644</v>
      </c>
      <c r="H306" s="12"/>
      <c r="I306" s="9">
        <v>43</v>
      </c>
      <c r="J306" s="9" t="s">
        <v>649</v>
      </c>
    </row>
    <row r="307" spans="1:10" x14ac:dyDescent="0.2">
      <c r="A307" s="8">
        <v>43510</v>
      </c>
      <c r="B307" s="12" t="s">
        <v>3</v>
      </c>
      <c r="C307" s="9">
        <v>2210</v>
      </c>
      <c r="D307" s="12" t="s">
        <v>92</v>
      </c>
      <c r="E307" s="12" t="s">
        <v>6</v>
      </c>
      <c r="F307" s="12" t="s">
        <v>15</v>
      </c>
      <c r="G307" s="12" t="s">
        <v>644</v>
      </c>
      <c r="H307" s="12"/>
      <c r="I307" s="9">
        <v>25</v>
      </c>
      <c r="J307" s="9" t="s">
        <v>388</v>
      </c>
    </row>
    <row r="308" spans="1:10" x14ac:dyDescent="0.2">
      <c r="A308" s="8">
        <v>43518</v>
      </c>
      <c r="B308" s="12" t="s">
        <v>3</v>
      </c>
      <c r="C308" s="9">
        <v>6212</v>
      </c>
      <c r="D308" s="12" t="s">
        <v>110</v>
      </c>
      <c r="E308" s="12" t="s">
        <v>4</v>
      </c>
      <c r="F308" s="12" t="s">
        <v>6</v>
      </c>
      <c r="G308" s="12" t="s">
        <v>644</v>
      </c>
      <c r="H308" s="12"/>
      <c r="I308" s="9">
        <v>43</v>
      </c>
      <c r="J308" s="9" t="s">
        <v>349</v>
      </c>
    </row>
    <row r="309" spans="1:10" x14ac:dyDescent="0.2">
      <c r="A309" s="8">
        <v>43512</v>
      </c>
      <c r="B309" s="12" t="s">
        <v>6</v>
      </c>
      <c r="C309" s="9">
        <v>57970</v>
      </c>
      <c r="D309" s="12" t="s">
        <v>316</v>
      </c>
      <c r="E309" s="12" t="s">
        <v>6</v>
      </c>
      <c r="F309" s="12" t="s">
        <v>15</v>
      </c>
      <c r="G309" s="12" t="s">
        <v>325</v>
      </c>
      <c r="H309" s="12"/>
      <c r="I309" s="9">
        <v>47</v>
      </c>
      <c r="J309" s="9" t="s">
        <v>473</v>
      </c>
    </row>
    <row r="310" spans="1:10" x14ac:dyDescent="0.2">
      <c r="A310" s="8">
        <v>43499</v>
      </c>
      <c r="B310" s="12" t="s">
        <v>3</v>
      </c>
      <c r="C310" s="9">
        <v>4982</v>
      </c>
      <c r="D310" s="12" t="s">
        <v>111</v>
      </c>
      <c r="E310" s="12" t="s">
        <v>4</v>
      </c>
      <c r="F310" s="12" t="s">
        <v>6</v>
      </c>
      <c r="G310" s="12" t="s">
        <v>600</v>
      </c>
      <c r="H310" s="12"/>
      <c r="I310" s="9">
        <v>15</v>
      </c>
      <c r="J310" s="9" t="s">
        <v>611</v>
      </c>
    </row>
    <row r="311" spans="1:10" x14ac:dyDescent="0.2">
      <c r="A311" s="8">
        <v>43518</v>
      </c>
      <c r="B311" s="12" t="s">
        <v>6</v>
      </c>
      <c r="C311" s="9">
        <v>54810</v>
      </c>
      <c r="D311" s="12" t="s">
        <v>254</v>
      </c>
      <c r="E311" s="12" t="s">
        <v>6</v>
      </c>
      <c r="F311" s="12" t="s">
        <v>31</v>
      </c>
      <c r="G311" s="12" t="s">
        <v>768</v>
      </c>
      <c r="H311" s="12"/>
      <c r="I311" s="9">
        <v>24</v>
      </c>
      <c r="J311" s="9" t="s">
        <v>769</v>
      </c>
    </row>
    <row r="312" spans="1:10" x14ac:dyDescent="0.2">
      <c r="A312" s="8">
        <v>43499</v>
      </c>
      <c r="B312" s="12" t="s">
        <v>3</v>
      </c>
      <c r="C312" s="9">
        <v>2555</v>
      </c>
      <c r="D312" s="12" t="s">
        <v>92</v>
      </c>
      <c r="E312" s="12" t="s">
        <v>6</v>
      </c>
      <c r="F312" s="12" t="s">
        <v>15</v>
      </c>
      <c r="G312" s="12" t="s">
        <v>247</v>
      </c>
      <c r="H312" s="12"/>
      <c r="I312" s="9">
        <v>20</v>
      </c>
      <c r="J312" s="9" t="s">
        <v>616</v>
      </c>
    </row>
    <row r="313" spans="1:10" x14ac:dyDescent="0.2">
      <c r="A313" s="8">
        <v>43516</v>
      </c>
      <c r="B313" s="12" t="s">
        <v>6</v>
      </c>
      <c r="C313" s="9">
        <v>57500</v>
      </c>
      <c r="D313" s="12" t="s">
        <v>728</v>
      </c>
      <c r="E313" s="12" t="s">
        <v>6</v>
      </c>
      <c r="F313" s="12" t="s">
        <v>15</v>
      </c>
      <c r="G313" s="12" t="s">
        <v>247</v>
      </c>
      <c r="H313" s="12"/>
      <c r="I313" s="9">
        <v>70</v>
      </c>
      <c r="J313" s="9">
        <v>107</v>
      </c>
    </row>
    <row r="314" spans="1:10" x14ac:dyDescent="0.2">
      <c r="A314" s="8">
        <v>43517</v>
      </c>
      <c r="B314" s="12" t="s">
        <v>3</v>
      </c>
      <c r="C314" s="9">
        <v>4973</v>
      </c>
      <c r="D314" s="12" t="s">
        <v>133</v>
      </c>
      <c r="E314" s="12" t="s">
        <v>6</v>
      </c>
      <c r="F314" s="12" t="s">
        <v>15</v>
      </c>
      <c r="G314" s="12" t="s">
        <v>247</v>
      </c>
      <c r="H314" s="12"/>
      <c r="I314" s="9">
        <v>18</v>
      </c>
      <c r="J314" s="9" t="s">
        <v>387</v>
      </c>
    </row>
    <row r="315" spans="1:10" x14ac:dyDescent="0.2">
      <c r="A315" s="8">
        <v>43513</v>
      </c>
      <c r="B315" s="12" t="s">
        <v>3</v>
      </c>
      <c r="C315" s="9">
        <v>2231</v>
      </c>
      <c r="D315" s="12" t="s">
        <v>92</v>
      </c>
      <c r="E315" s="12" t="s">
        <v>307</v>
      </c>
      <c r="F315" s="12" t="s">
        <v>256</v>
      </c>
      <c r="G315" s="12" t="s">
        <v>691</v>
      </c>
      <c r="H315" s="12"/>
      <c r="I315" s="9">
        <v>25</v>
      </c>
      <c r="J315" s="9" t="s">
        <v>692</v>
      </c>
    </row>
    <row r="316" spans="1:10" x14ac:dyDescent="0.2">
      <c r="A316" s="8">
        <v>43499</v>
      </c>
      <c r="B316" s="12" t="s">
        <v>6</v>
      </c>
      <c r="C316" s="9">
        <v>57130</v>
      </c>
      <c r="D316" s="12" t="s">
        <v>597</v>
      </c>
      <c r="E316" s="12" t="s">
        <v>6</v>
      </c>
      <c r="F316" s="12" t="s">
        <v>5</v>
      </c>
      <c r="G316" s="12" t="s">
        <v>422</v>
      </c>
      <c r="H316" s="12"/>
      <c r="I316" s="9">
        <v>60</v>
      </c>
      <c r="J316" s="9" t="s">
        <v>610</v>
      </c>
    </row>
    <row r="317" spans="1:10" x14ac:dyDescent="0.2">
      <c r="A317" s="8">
        <v>43512</v>
      </c>
      <c r="B317" s="12" t="s">
        <v>6</v>
      </c>
      <c r="C317" s="9">
        <v>54260</v>
      </c>
      <c r="D317" s="12" t="s">
        <v>672</v>
      </c>
      <c r="E317" s="12" t="s">
        <v>6</v>
      </c>
      <c r="F317" s="12" t="s">
        <v>15</v>
      </c>
      <c r="G317" s="12" t="s">
        <v>303</v>
      </c>
      <c r="H317" s="12"/>
      <c r="I317" s="9">
        <v>43</v>
      </c>
      <c r="J317" s="9" t="s">
        <v>678</v>
      </c>
    </row>
    <row r="318" spans="1:10" x14ac:dyDescent="0.2">
      <c r="A318" s="8">
        <v>43498</v>
      </c>
      <c r="B318" s="12" t="s">
        <v>3</v>
      </c>
      <c r="C318" s="9">
        <v>3876</v>
      </c>
      <c r="D318" s="12" t="s">
        <v>116</v>
      </c>
      <c r="E318" s="12" t="s">
        <v>584</v>
      </c>
      <c r="F318" s="12" t="s">
        <v>15</v>
      </c>
      <c r="G318" s="12" t="s">
        <v>319</v>
      </c>
      <c r="H318" s="12"/>
      <c r="I318" s="9">
        <v>13</v>
      </c>
      <c r="J318" s="9">
        <v>13</v>
      </c>
    </row>
    <row r="319" spans="1:10" x14ac:dyDescent="0.2">
      <c r="A319" s="8">
        <v>43499</v>
      </c>
      <c r="B319" s="12" t="s">
        <v>3</v>
      </c>
      <c r="C319" s="9">
        <v>6839</v>
      </c>
      <c r="D319" s="12" t="s">
        <v>592</v>
      </c>
      <c r="E319" s="12" t="s">
        <v>4</v>
      </c>
      <c r="F319" s="12" t="s">
        <v>6</v>
      </c>
      <c r="G319" s="12" t="s">
        <v>319</v>
      </c>
      <c r="H319" s="12"/>
      <c r="I319" s="9">
        <v>38</v>
      </c>
      <c r="J319" s="9" t="s">
        <v>603</v>
      </c>
    </row>
    <row r="320" spans="1:10" x14ac:dyDescent="0.2">
      <c r="A320" s="8">
        <v>43499</v>
      </c>
      <c r="B320" s="12" t="s">
        <v>3</v>
      </c>
      <c r="C320" s="9">
        <v>2734</v>
      </c>
      <c r="D320" s="12" t="s">
        <v>92</v>
      </c>
      <c r="E320" s="12" t="s">
        <v>12</v>
      </c>
      <c r="F320" s="12" t="s">
        <v>15</v>
      </c>
      <c r="G320" s="12" t="s">
        <v>319</v>
      </c>
      <c r="H320" s="12"/>
      <c r="I320" s="9">
        <v>22</v>
      </c>
      <c r="J320" s="9" t="s">
        <v>567</v>
      </c>
    </row>
    <row r="321" spans="1:10" x14ac:dyDescent="0.2">
      <c r="A321" s="8">
        <v>43499</v>
      </c>
      <c r="B321" s="12" t="s">
        <v>3</v>
      </c>
      <c r="C321" s="9">
        <v>1270</v>
      </c>
      <c r="D321" s="12" t="s">
        <v>92</v>
      </c>
      <c r="E321" s="12" t="s">
        <v>6</v>
      </c>
      <c r="F321" s="12" t="s">
        <v>15</v>
      </c>
      <c r="G321" s="12" t="s">
        <v>319</v>
      </c>
      <c r="H321" s="12"/>
      <c r="I321" s="9">
        <v>20</v>
      </c>
      <c r="J321" s="9" t="s">
        <v>373</v>
      </c>
    </row>
    <row r="322" spans="1:10" x14ac:dyDescent="0.2">
      <c r="A322" s="8">
        <v>43508</v>
      </c>
      <c r="B322" s="12" t="s">
        <v>3</v>
      </c>
      <c r="C322" s="9">
        <v>2355</v>
      </c>
      <c r="D322" s="12" t="s">
        <v>92</v>
      </c>
      <c r="E322" s="12" t="s">
        <v>4</v>
      </c>
      <c r="F322" s="12" t="s">
        <v>585</v>
      </c>
      <c r="G322" s="12" t="s">
        <v>319</v>
      </c>
      <c r="H322" s="12"/>
      <c r="I322" s="9">
        <v>22</v>
      </c>
      <c r="J322" s="9" t="s">
        <v>388</v>
      </c>
    </row>
    <row r="323" spans="1:10" x14ac:dyDescent="0.2">
      <c r="A323" s="8">
        <v>43512</v>
      </c>
      <c r="B323" s="12" t="s">
        <v>3</v>
      </c>
      <c r="C323" s="9">
        <v>8360</v>
      </c>
      <c r="D323" s="12" t="s">
        <v>670</v>
      </c>
      <c r="E323" s="12" t="s">
        <v>6</v>
      </c>
      <c r="F323" s="12" t="s">
        <v>6</v>
      </c>
      <c r="G323" s="12" t="s">
        <v>319</v>
      </c>
      <c r="H323" s="12"/>
      <c r="I323" s="9">
        <v>129</v>
      </c>
      <c r="J323" s="9">
        <v>188</v>
      </c>
    </row>
    <row r="324" spans="1:10" x14ac:dyDescent="0.2">
      <c r="A324" s="8">
        <v>43512</v>
      </c>
      <c r="B324" s="12" t="s">
        <v>6</v>
      </c>
      <c r="C324" s="9">
        <v>57000</v>
      </c>
      <c r="D324" s="12" t="s">
        <v>211</v>
      </c>
      <c r="E324" s="12" t="s">
        <v>6</v>
      </c>
      <c r="F324" s="12" t="s">
        <v>6</v>
      </c>
      <c r="G324" s="12" t="s">
        <v>319</v>
      </c>
      <c r="H324" s="12"/>
      <c r="I324" s="9">
        <v>53</v>
      </c>
      <c r="J324" s="9" t="s">
        <v>675</v>
      </c>
    </row>
    <row r="325" spans="1:10" x14ac:dyDescent="0.2">
      <c r="A325" s="8">
        <v>43513</v>
      </c>
      <c r="B325" s="12" t="s">
        <v>3</v>
      </c>
      <c r="C325" s="9">
        <v>1727</v>
      </c>
      <c r="D325" s="12" t="s">
        <v>92</v>
      </c>
      <c r="E325" s="12" t="s">
        <v>159</v>
      </c>
      <c r="F325" s="12" t="s">
        <v>15</v>
      </c>
      <c r="G325" s="12" t="s">
        <v>319</v>
      </c>
      <c r="H325" s="12"/>
      <c r="I325" s="9">
        <v>21</v>
      </c>
      <c r="J325" s="9" t="s">
        <v>565</v>
      </c>
    </row>
    <row r="326" spans="1:10" x14ac:dyDescent="0.2">
      <c r="A326" s="8">
        <v>43514</v>
      </c>
      <c r="B326" s="12" t="s">
        <v>6</v>
      </c>
      <c r="C326" s="9">
        <v>54150</v>
      </c>
      <c r="D326" s="12" t="s">
        <v>699</v>
      </c>
      <c r="E326" s="12" t="s">
        <v>6</v>
      </c>
      <c r="F326" s="12" t="s">
        <v>8</v>
      </c>
      <c r="G326" s="12" t="s">
        <v>319</v>
      </c>
      <c r="H326" s="12"/>
      <c r="I326" s="9">
        <v>45</v>
      </c>
      <c r="J326" s="9" t="s">
        <v>703</v>
      </c>
    </row>
    <row r="327" spans="1:10" x14ac:dyDescent="0.2">
      <c r="A327" s="8">
        <v>43515</v>
      </c>
      <c r="B327" s="12" t="s">
        <v>6</v>
      </c>
      <c r="C327" s="9">
        <v>57280</v>
      </c>
      <c r="D327" s="12" t="s">
        <v>480</v>
      </c>
      <c r="E327" s="12" t="s">
        <v>6</v>
      </c>
      <c r="F327" s="12" t="s">
        <v>15</v>
      </c>
      <c r="G327" s="12" t="s">
        <v>319</v>
      </c>
      <c r="H327" s="12"/>
      <c r="I327" s="9">
        <v>41</v>
      </c>
      <c r="J327" s="9" t="s">
        <v>481</v>
      </c>
    </row>
    <row r="328" spans="1:10" x14ac:dyDescent="0.2">
      <c r="A328" s="8">
        <v>43515</v>
      </c>
      <c r="B328" s="12" t="s">
        <v>3</v>
      </c>
      <c r="C328" s="9">
        <v>8293</v>
      </c>
      <c r="D328" s="9" t="s">
        <v>289</v>
      </c>
      <c r="E328" s="12" t="s">
        <v>6</v>
      </c>
      <c r="F328" s="12" t="s">
        <v>12</v>
      </c>
      <c r="G328" s="12" t="s">
        <v>319</v>
      </c>
      <c r="H328" s="12"/>
      <c r="I328" s="9">
        <v>34</v>
      </c>
      <c r="J328" s="9" t="s">
        <v>587</v>
      </c>
    </row>
    <row r="329" spans="1:10" x14ac:dyDescent="0.2">
      <c r="A329" s="8">
        <v>43517</v>
      </c>
      <c r="B329" s="12" t="s">
        <v>6</v>
      </c>
      <c r="C329" s="9">
        <v>54400</v>
      </c>
      <c r="D329" s="12" t="s">
        <v>626</v>
      </c>
      <c r="E329" s="12" t="s">
        <v>6</v>
      </c>
      <c r="F329" s="12" t="s">
        <v>8</v>
      </c>
      <c r="G329" s="12" t="s">
        <v>319</v>
      </c>
      <c r="H329" s="12"/>
      <c r="I329" s="9">
        <v>28</v>
      </c>
      <c r="J329" s="9" t="s">
        <v>665</v>
      </c>
    </row>
    <row r="330" spans="1:10" x14ac:dyDescent="0.2">
      <c r="A330" s="8">
        <v>43517</v>
      </c>
      <c r="B330" s="12" t="s">
        <v>3</v>
      </c>
      <c r="C330" s="9">
        <v>3347</v>
      </c>
      <c r="D330" s="12" t="s">
        <v>54</v>
      </c>
      <c r="E330" s="12" t="s">
        <v>4</v>
      </c>
      <c r="F330" s="12" t="s">
        <v>5</v>
      </c>
      <c r="G330" s="12" t="s">
        <v>319</v>
      </c>
      <c r="H330" s="12"/>
      <c r="I330" s="9">
        <v>21</v>
      </c>
      <c r="J330" s="9" t="s">
        <v>765</v>
      </c>
    </row>
    <row r="331" spans="1:10" x14ac:dyDescent="0.2">
      <c r="A331" s="8">
        <v>43508</v>
      </c>
      <c r="B331" s="12" t="s">
        <v>6</v>
      </c>
      <c r="C331" s="9">
        <v>57840</v>
      </c>
      <c r="D331" s="12" t="s">
        <v>293</v>
      </c>
      <c r="E331" s="12" t="s">
        <v>6</v>
      </c>
      <c r="F331" s="12" t="s">
        <v>15</v>
      </c>
      <c r="G331" s="12" t="s">
        <v>647</v>
      </c>
      <c r="H331" s="12"/>
      <c r="I331" s="9">
        <v>29</v>
      </c>
      <c r="J331" s="9" t="s">
        <v>648</v>
      </c>
    </row>
    <row r="332" spans="1:10" x14ac:dyDescent="0.2">
      <c r="A332" s="8">
        <v>43515</v>
      </c>
      <c r="B332" s="12" t="s">
        <v>6</v>
      </c>
      <c r="C332" s="9">
        <v>54800</v>
      </c>
      <c r="D332" s="12" t="s">
        <v>698</v>
      </c>
      <c r="E332" s="12" t="s">
        <v>6</v>
      </c>
      <c r="F332" s="12" t="s">
        <v>15</v>
      </c>
      <c r="G332" s="12" t="s">
        <v>647</v>
      </c>
      <c r="H332" s="12"/>
      <c r="I332" s="9">
        <v>58</v>
      </c>
      <c r="J332" s="9" t="s">
        <v>564</v>
      </c>
    </row>
    <row r="333" spans="1:10" x14ac:dyDescent="0.2">
      <c r="A333" s="8">
        <v>43515</v>
      </c>
      <c r="B333" s="12" t="s">
        <v>3</v>
      </c>
      <c r="C333" s="9">
        <v>8086</v>
      </c>
      <c r="D333" s="12" t="s">
        <v>41</v>
      </c>
      <c r="E333" s="12" t="s">
        <v>6</v>
      </c>
      <c r="F333" s="12" t="s">
        <v>8</v>
      </c>
      <c r="G333" s="12" t="s">
        <v>357</v>
      </c>
      <c r="H333" s="12"/>
      <c r="I333" s="9">
        <v>26</v>
      </c>
      <c r="J333" s="9" t="s">
        <v>363</v>
      </c>
    </row>
    <row r="334" spans="1:10" x14ac:dyDescent="0.2">
      <c r="A334" s="8">
        <v>43517</v>
      </c>
      <c r="B334" s="12" t="s">
        <v>6</v>
      </c>
      <c r="C334" s="9">
        <v>57570</v>
      </c>
      <c r="D334" s="12" t="s">
        <v>72</v>
      </c>
      <c r="E334" s="12" t="s">
        <v>6</v>
      </c>
      <c r="F334" s="12" t="s">
        <v>6</v>
      </c>
      <c r="G334" s="12" t="s">
        <v>357</v>
      </c>
      <c r="H334" s="12"/>
      <c r="I334" s="9">
        <v>34</v>
      </c>
      <c r="J334" s="9">
        <v>36</v>
      </c>
    </row>
    <row r="335" spans="1:10" x14ac:dyDescent="0.2">
      <c r="A335" s="8">
        <v>43506</v>
      </c>
      <c r="B335" s="12" t="s">
        <v>3</v>
      </c>
      <c r="C335" s="9">
        <v>1948</v>
      </c>
      <c r="D335" s="12" t="s">
        <v>92</v>
      </c>
      <c r="E335" s="12" t="s">
        <v>5</v>
      </c>
      <c r="F335" s="12" t="s">
        <v>6</v>
      </c>
      <c r="G335" s="12" t="s">
        <v>888</v>
      </c>
      <c r="H335" s="12"/>
      <c r="I335" s="9">
        <v>18</v>
      </c>
      <c r="J335" s="9">
        <v>24</v>
      </c>
    </row>
    <row r="336" spans="1:10" x14ac:dyDescent="0.2">
      <c r="A336" s="8">
        <v>43513</v>
      </c>
      <c r="B336" s="12" t="s">
        <v>3</v>
      </c>
      <c r="C336" s="9">
        <v>4531</v>
      </c>
      <c r="D336" s="12" t="s">
        <v>40</v>
      </c>
      <c r="E336" s="12" t="s">
        <v>305</v>
      </c>
      <c r="F336" s="12" t="s">
        <v>4</v>
      </c>
      <c r="G336" s="12" t="s">
        <v>888</v>
      </c>
      <c r="H336" s="12"/>
      <c r="I336" s="9">
        <v>2</v>
      </c>
      <c r="J336" s="9" t="s">
        <v>469</v>
      </c>
    </row>
    <row r="337" spans="1:10" x14ac:dyDescent="0.2">
      <c r="A337" s="8">
        <v>43513</v>
      </c>
      <c r="B337" s="12" t="s">
        <v>6</v>
      </c>
      <c r="C337" s="9">
        <v>57690</v>
      </c>
      <c r="D337" s="12" t="s">
        <v>557</v>
      </c>
      <c r="E337" s="12" t="s">
        <v>6</v>
      </c>
      <c r="F337" s="12" t="s">
        <v>5</v>
      </c>
      <c r="G337" s="12" t="s">
        <v>335</v>
      </c>
      <c r="H337" s="12"/>
      <c r="I337" s="9">
        <v>70</v>
      </c>
      <c r="J337" s="9">
        <v>101</v>
      </c>
    </row>
    <row r="338" spans="1:10" x14ac:dyDescent="0.2">
      <c r="A338" s="8">
        <v>43513</v>
      </c>
      <c r="B338" s="12" t="s">
        <v>6</v>
      </c>
      <c r="C338" s="9">
        <v>57000</v>
      </c>
      <c r="D338" s="12" t="s">
        <v>211</v>
      </c>
      <c r="E338" s="12" t="s">
        <v>690</v>
      </c>
      <c r="F338" s="12" t="s">
        <v>15</v>
      </c>
      <c r="G338" s="12" t="s">
        <v>335</v>
      </c>
      <c r="H338" s="12"/>
      <c r="I338" s="9">
        <v>49</v>
      </c>
      <c r="J338" s="9" t="s">
        <v>675</v>
      </c>
    </row>
    <row r="339" spans="1:10" x14ac:dyDescent="0.2">
      <c r="A339" s="8">
        <v>43499</v>
      </c>
      <c r="B339" s="12" t="s">
        <v>3</v>
      </c>
      <c r="C339" s="9">
        <v>8065</v>
      </c>
      <c r="D339" s="12" t="s">
        <v>41</v>
      </c>
      <c r="E339" s="12" t="s">
        <v>12</v>
      </c>
      <c r="F339" s="12" t="s">
        <v>6</v>
      </c>
      <c r="G339" s="12" t="s">
        <v>615</v>
      </c>
      <c r="H339" s="12"/>
      <c r="I339" s="9">
        <v>22</v>
      </c>
      <c r="J339" s="9" t="s">
        <v>356</v>
      </c>
    </row>
    <row r="340" spans="1:10" x14ac:dyDescent="0.2">
      <c r="A340" s="8">
        <v>43512</v>
      </c>
      <c r="B340" s="12" t="s">
        <v>3</v>
      </c>
      <c r="C340" s="9">
        <v>3490</v>
      </c>
      <c r="D340" s="12" t="s">
        <v>67</v>
      </c>
      <c r="E340" s="12" t="s">
        <v>4</v>
      </c>
      <c r="F340" s="12" t="s">
        <v>5</v>
      </c>
      <c r="G340" s="12" t="s">
        <v>673</v>
      </c>
      <c r="H340" s="12"/>
      <c r="I340" s="9">
        <v>19</v>
      </c>
      <c r="J340" s="9">
        <v>20</v>
      </c>
    </row>
    <row r="341" spans="1:10" x14ac:dyDescent="0.2">
      <c r="A341" s="8">
        <v>43506</v>
      </c>
      <c r="B341" s="12" t="s">
        <v>5</v>
      </c>
      <c r="C341" s="9">
        <v>66701</v>
      </c>
      <c r="D341" s="12" t="s">
        <v>633</v>
      </c>
      <c r="E341" s="12" t="s">
        <v>5</v>
      </c>
      <c r="F341" s="12" t="s">
        <v>5</v>
      </c>
      <c r="G341" s="12" t="s">
        <v>888</v>
      </c>
      <c r="H341" s="12"/>
      <c r="I341" s="9">
        <v>47</v>
      </c>
      <c r="J341" s="9">
        <v>72</v>
      </c>
    </row>
    <row r="342" spans="1:10" x14ac:dyDescent="0.2">
      <c r="A342" s="8">
        <v>43511</v>
      </c>
      <c r="B342" s="12" t="s">
        <v>6</v>
      </c>
      <c r="C342" s="9">
        <v>57100</v>
      </c>
      <c r="D342" s="12" t="s">
        <v>141</v>
      </c>
      <c r="E342" s="12" t="s">
        <v>6</v>
      </c>
      <c r="F342" s="12" t="s">
        <v>6</v>
      </c>
      <c r="G342" s="12" t="s">
        <v>890</v>
      </c>
      <c r="H342" s="12"/>
      <c r="I342" s="9">
        <v>32</v>
      </c>
      <c r="J342" s="9">
        <v>41</v>
      </c>
    </row>
    <row r="343" spans="1:10" x14ac:dyDescent="0.2">
      <c r="A343" s="8">
        <v>43516</v>
      </c>
      <c r="B343" s="12" t="s">
        <v>6</v>
      </c>
      <c r="C343" s="9">
        <v>54400</v>
      </c>
      <c r="D343" s="12" t="s">
        <v>626</v>
      </c>
      <c r="E343" s="12" t="s">
        <v>6</v>
      </c>
      <c r="F343" s="12" t="s">
        <v>15</v>
      </c>
      <c r="G343" s="12" t="s">
        <v>898</v>
      </c>
      <c r="H343" s="12"/>
      <c r="I343" s="9">
        <v>28</v>
      </c>
      <c r="J343" s="9" t="s">
        <v>665</v>
      </c>
    </row>
    <row r="344" spans="1:10" x14ac:dyDescent="0.2">
      <c r="A344" s="8">
        <v>43515</v>
      </c>
      <c r="B344" s="12" t="s">
        <v>3</v>
      </c>
      <c r="C344" s="9">
        <v>3330</v>
      </c>
      <c r="D344" s="9" t="s">
        <v>79</v>
      </c>
      <c r="E344" s="12" t="s">
        <v>6</v>
      </c>
      <c r="F344" s="12" t="s">
        <v>18</v>
      </c>
      <c r="G344" s="12" t="s">
        <v>898</v>
      </c>
      <c r="H344" s="12"/>
      <c r="I344" s="9">
        <v>24</v>
      </c>
      <c r="J344" s="9" t="s">
        <v>360</v>
      </c>
    </row>
    <row r="345" spans="1:10" x14ac:dyDescent="0.2">
      <c r="A345" s="8">
        <v>43513</v>
      </c>
      <c r="B345" s="12" t="s">
        <v>3</v>
      </c>
      <c r="C345" s="9">
        <v>1227</v>
      </c>
      <c r="D345" s="12" t="s">
        <v>92</v>
      </c>
      <c r="E345" s="12" t="s">
        <v>6</v>
      </c>
      <c r="F345" s="12" t="s">
        <v>18</v>
      </c>
      <c r="G345" s="12" t="s">
        <v>892</v>
      </c>
      <c r="H345" s="12"/>
      <c r="I345" s="9">
        <v>25</v>
      </c>
      <c r="J345" s="9" t="s">
        <v>424</v>
      </c>
    </row>
    <row r="346" spans="1:10" x14ac:dyDescent="0.2">
      <c r="A346" s="8">
        <v>43499</v>
      </c>
      <c r="B346" s="12" t="s">
        <v>3</v>
      </c>
      <c r="C346" s="9">
        <v>1644</v>
      </c>
      <c r="D346" s="12" t="s">
        <v>92</v>
      </c>
      <c r="E346" s="12" t="s">
        <v>4</v>
      </c>
      <c r="F346" s="12" t="s">
        <v>6</v>
      </c>
      <c r="G346" s="12" t="s">
        <v>884</v>
      </c>
      <c r="H346" s="12"/>
      <c r="I346" s="9">
        <v>28</v>
      </c>
      <c r="J346" s="9" t="s">
        <v>380</v>
      </c>
    </row>
    <row r="347" spans="1:10" x14ac:dyDescent="0.2">
      <c r="A347" s="8">
        <v>43514</v>
      </c>
      <c r="B347" s="12" t="s">
        <v>6</v>
      </c>
      <c r="C347" s="9">
        <v>54310</v>
      </c>
      <c r="D347" s="12" t="s">
        <v>323</v>
      </c>
      <c r="E347" s="12" t="s">
        <v>6</v>
      </c>
      <c r="F347" s="12" t="s">
        <v>15</v>
      </c>
      <c r="G347" s="12" t="s">
        <v>894</v>
      </c>
      <c r="H347" s="12"/>
      <c r="I347" s="9">
        <v>47</v>
      </c>
      <c r="J347" s="9" t="s">
        <v>372</v>
      </c>
    </row>
    <row r="348" spans="1:10" x14ac:dyDescent="0.2">
      <c r="A348" s="8">
        <v>43505</v>
      </c>
      <c r="B348" s="12" t="s">
        <v>3</v>
      </c>
      <c r="C348" s="9">
        <v>1948</v>
      </c>
      <c r="D348" s="12" t="s">
        <v>92</v>
      </c>
      <c r="E348" s="12" t="s">
        <v>4</v>
      </c>
      <c r="F348" s="12" t="s">
        <v>4</v>
      </c>
      <c r="G348" s="12" t="s">
        <v>886</v>
      </c>
      <c r="H348" s="12"/>
      <c r="I348" s="9">
        <v>18</v>
      </c>
      <c r="J348" s="9">
        <v>24</v>
      </c>
    </row>
    <row r="349" spans="1:10" x14ac:dyDescent="0.2">
      <c r="A349" s="8">
        <v>43510</v>
      </c>
      <c r="B349" s="12" t="s">
        <v>3</v>
      </c>
      <c r="C349" s="9">
        <v>1311</v>
      </c>
      <c r="D349" s="12" t="s">
        <v>92</v>
      </c>
      <c r="E349" s="12" t="s">
        <v>16</v>
      </c>
      <c r="F349" s="12" t="s">
        <v>15</v>
      </c>
      <c r="G349" s="12" t="s">
        <v>163</v>
      </c>
      <c r="H349" s="12"/>
      <c r="I349" s="9">
        <v>21</v>
      </c>
      <c r="J349" s="9" t="s">
        <v>402</v>
      </c>
    </row>
    <row r="350" spans="1:10" x14ac:dyDescent="0.2">
      <c r="A350" s="8">
        <v>43512</v>
      </c>
      <c r="B350" s="12" t="s">
        <v>6</v>
      </c>
      <c r="C350" s="9">
        <v>54190</v>
      </c>
      <c r="D350" s="12" t="s">
        <v>277</v>
      </c>
      <c r="E350" s="12" t="s">
        <v>6</v>
      </c>
      <c r="F350" s="12" t="s">
        <v>6</v>
      </c>
      <c r="G350" s="12" t="s">
        <v>163</v>
      </c>
      <c r="H350" s="12"/>
      <c r="I350" s="9">
        <v>19</v>
      </c>
      <c r="J350" s="9" t="s">
        <v>677</v>
      </c>
    </row>
    <row r="351" spans="1:10" x14ac:dyDescent="0.2">
      <c r="A351" s="8">
        <v>43513</v>
      </c>
      <c r="B351" s="12" t="s">
        <v>6</v>
      </c>
      <c r="C351" s="9">
        <v>54720</v>
      </c>
      <c r="D351" s="12" t="s">
        <v>240</v>
      </c>
      <c r="E351" s="12" t="s">
        <v>6</v>
      </c>
      <c r="F351" s="12" t="s">
        <v>5</v>
      </c>
      <c r="G351" s="12" t="s">
        <v>163</v>
      </c>
      <c r="H351" s="12"/>
      <c r="I351" s="9">
        <v>28</v>
      </c>
      <c r="J351" s="9" t="s">
        <v>693</v>
      </c>
    </row>
    <row r="352" spans="1:10" x14ac:dyDescent="0.2">
      <c r="A352" s="8">
        <v>43516</v>
      </c>
      <c r="B352" s="12" t="s">
        <v>6</v>
      </c>
      <c r="C352" s="9">
        <v>54610</v>
      </c>
      <c r="D352" s="12" t="s">
        <v>669</v>
      </c>
      <c r="E352" s="12" t="s">
        <v>6</v>
      </c>
      <c r="F352" s="12" t="s">
        <v>15</v>
      </c>
      <c r="G352" s="12" t="s">
        <v>163</v>
      </c>
      <c r="H352" s="12"/>
      <c r="I352" s="9">
        <v>77</v>
      </c>
      <c r="J352" s="9" t="s">
        <v>740</v>
      </c>
    </row>
    <row r="353" spans="1:10" x14ac:dyDescent="0.2">
      <c r="A353" s="8">
        <v>43519</v>
      </c>
      <c r="B353" s="12" t="s">
        <v>3</v>
      </c>
      <c r="C353" s="9">
        <v>4771</v>
      </c>
      <c r="D353" s="12" t="s">
        <v>75</v>
      </c>
      <c r="E353" s="12" t="s">
        <v>4</v>
      </c>
      <c r="F353" s="12" t="s">
        <v>4</v>
      </c>
      <c r="G353" s="12" t="s">
        <v>163</v>
      </c>
      <c r="H353" s="12"/>
      <c r="I353" s="9">
        <v>13</v>
      </c>
      <c r="J353" s="9" t="s">
        <v>776</v>
      </c>
    </row>
    <row r="354" spans="1:10" x14ac:dyDescent="0.2">
      <c r="A354" s="8">
        <v>43522</v>
      </c>
      <c r="B354" s="12" t="s">
        <v>3</v>
      </c>
      <c r="C354" s="9">
        <v>2670</v>
      </c>
      <c r="D354" s="12" t="s">
        <v>92</v>
      </c>
      <c r="E354" s="12" t="s">
        <v>8</v>
      </c>
      <c r="F354" s="12" t="s">
        <v>27</v>
      </c>
      <c r="G354" s="12" t="s">
        <v>163</v>
      </c>
      <c r="H354" s="12"/>
      <c r="I354" s="9">
        <v>24</v>
      </c>
      <c r="J354" s="9">
        <v>25</v>
      </c>
    </row>
    <row r="355" spans="1:10" x14ac:dyDescent="0.2">
      <c r="A355" s="8">
        <v>43522</v>
      </c>
      <c r="B355" s="12" t="s">
        <v>6</v>
      </c>
      <c r="C355" s="9">
        <v>57120</v>
      </c>
      <c r="D355" s="12" t="s">
        <v>344</v>
      </c>
      <c r="E355" s="12" t="s">
        <v>6</v>
      </c>
      <c r="F355" s="12" t="s">
        <v>15</v>
      </c>
      <c r="G355" s="12" t="s">
        <v>163</v>
      </c>
      <c r="H355" s="12"/>
      <c r="I355" s="9">
        <v>44</v>
      </c>
      <c r="J355" s="9">
        <v>45</v>
      </c>
    </row>
    <row r="356" spans="1:10" x14ac:dyDescent="0.2">
      <c r="A356" s="8">
        <v>43498</v>
      </c>
      <c r="B356" s="12" t="s">
        <v>3</v>
      </c>
      <c r="C356" s="9">
        <v>1611</v>
      </c>
      <c r="D356" s="12" t="s">
        <v>92</v>
      </c>
      <c r="E356" s="12" t="s">
        <v>98</v>
      </c>
      <c r="F356" s="12" t="s">
        <v>33</v>
      </c>
      <c r="G356" s="12" t="s">
        <v>934</v>
      </c>
      <c r="H356" s="12"/>
      <c r="I356" s="9">
        <v>23</v>
      </c>
      <c r="J356" s="9" t="s">
        <v>426</v>
      </c>
    </row>
    <row r="357" spans="1:10" x14ac:dyDescent="0.2">
      <c r="A357" s="8">
        <v>43498</v>
      </c>
      <c r="B357" s="12" t="s">
        <v>3</v>
      </c>
      <c r="C357" s="9">
        <v>4609</v>
      </c>
      <c r="D357" s="12" t="s">
        <v>93</v>
      </c>
      <c r="E357" s="12" t="s">
        <v>15</v>
      </c>
      <c r="F357" s="12" t="s">
        <v>585</v>
      </c>
      <c r="G357" s="12" t="s">
        <v>934</v>
      </c>
      <c r="H357" s="12"/>
      <c r="I357" s="9">
        <v>4</v>
      </c>
      <c r="J357" s="9" t="s">
        <v>591</v>
      </c>
    </row>
    <row r="358" spans="1:10" x14ac:dyDescent="0.2">
      <c r="A358" s="8">
        <v>43499</v>
      </c>
      <c r="B358" s="12" t="s">
        <v>3</v>
      </c>
      <c r="C358" s="9">
        <v>4535</v>
      </c>
      <c r="D358" s="12" t="s">
        <v>40</v>
      </c>
      <c r="E358" s="12" t="s">
        <v>16</v>
      </c>
      <c r="F358" s="12" t="s">
        <v>6</v>
      </c>
      <c r="G358" s="12" t="s">
        <v>929</v>
      </c>
      <c r="H358" s="12"/>
      <c r="I358" s="9">
        <v>4</v>
      </c>
      <c r="J358" s="9" t="s">
        <v>602</v>
      </c>
    </row>
    <row r="359" spans="1:10" x14ac:dyDescent="0.2">
      <c r="A359" s="8">
        <v>43501</v>
      </c>
      <c r="B359" s="12" t="s">
        <v>3</v>
      </c>
      <c r="C359" s="9">
        <v>4569</v>
      </c>
      <c r="D359" s="12" t="s">
        <v>40</v>
      </c>
      <c r="E359" s="12" t="s">
        <v>16</v>
      </c>
      <c r="F359" s="12" t="s">
        <v>4</v>
      </c>
      <c r="G359" s="12" t="s">
        <v>929</v>
      </c>
      <c r="H359" s="12"/>
      <c r="I359" s="9">
        <v>4</v>
      </c>
      <c r="J359" s="9" t="s">
        <v>619</v>
      </c>
    </row>
    <row r="360" spans="1:10" x14ac:dyDescent="0.2">
      <c r="A360" s="8">
        <v>43514</v>
      </c>
      <c r="B360" s="12" t="s">
        <v>3</v>
      </c>
      <c r="C360" s="9">
        <v>4517</v>
      </c>
      <c r="D360" s="12" t="s">
        <v>40</v>
      </c>
      <c r="E360" s="12" t="s">
        <v>16</v>
      </c>
      <c r="F360" s="12" t="s">
        <v>6</v>
      </c>
      <c r="G360" s="12" t="s">
        <v>929</v>
      </c>
      <c r="H360" s="12"/>
      <c r="I360" s="9">
        <v>4</v>
      </c>
      <c r="J360" s="9" t="s">
        <v>342</v>
      </c>
    </row>
    <row r="361" spans="1:10" x14ac:dyDescent="0.2">
      <c r="A361" s="8">
        <v>43516</v>
      </c>
      <c r="B361" s="12" t="s">
        <v>3</v>
      </c>
      <c r="C361" s="9">
        <v>4697</v>
      </c>
      <c r="D361" s="12" t="s">
        <v>148</v>
      </c>
      <c r="E361" s="12" t="s">
        <v>4</v>
      </c>
      <c r="F361" s="12" t="s">
        <v>6</v>
      </c>
      <c r="G361" s="12" t="s">
        <v>929</v>
      </c>
      <c r="H361" s="12"/>
      <c r="I361" s="9">
        <v>10</v>
      </c>
      <c r="J361" s="9" t="s">
        <v>511</v>
      </c>
    </row>
    <row r="362" spans="1:10" x14ac:dyDescent="0.2">
      <c r="A362" s="8">
        <v>43516</v>
      </c>
      <c r="B362" s="12" t="s">
        <v>3</v>
      </c>
      <c r="C362" s="9">
        <v>4513</v>
      </c>
      <c r="D362" s="12" t="s">
        <v>40</v>
      </c>
      <c r="E362" s="12" t="s">
        <v>4</v>
      </c>
      <c r="F362" s="12" t="s">
        <v>5</v>
      </c>
      <c r="G362" s="12" t="s">
        <v>929</v>
      </c>
      <c r="H362" s="12"/>
      <c r="I362" s="9">
        <v>5</v>
      </c>
      <c r="J362" s="9" t="s">
        <v>749</v>
      </c>
    </row>
    <row r="363" spans="1:10" x14ac:dyDescent="0.2">
      <c r="A363" s="8">
        <v>43515</v>
      </c>
      <c r="B363" s="12" t="s">
        <v>3</v>
      </c>
      <c r="C363" s="9">
        <v>4408</v>
      </c>
      <c r="D363" s="12" t="s">
        <v>61</v>
      </c>
      <c r="E363" s="12" t="s">
        <v>8</v>
      </c>
      <c r="F363" s="12" t="s">
        <v>6</v>
      </c>
      <c r="G363" s="12" t="s">
        <v>227</v>
      </c>
      <c r="H363" s="12"/>
      <c r="I363" s="9">
        <v>9</v>
      </c>
      <c r="J363" s="9" t="s">
        <v>419</v>
      </c>
    </row>
    <row r="364" spans="1:10" x14ac:dyDescent="0.2">
      <c r="A364" s="8">
        <v>43519</v>
      </c>
      <c r="B364" s="12" t="s">
        <v>3</v>
      </c>
      <c r="C364" s="9">
        <v>1363</v>
      </c>
      <c r="D364" s="12" t="s">
        <v>92</v>
      </c>
      <c r="E364" s="12" t="s">
        <v>18</v>
      </c>
      <c r="F364" s="12" t="s">
        <v>6</v>
      </c>
      <c r="G364" s="12" t="s">
        <v>227</v>
      </c>
      <c r="H364" s="12"/>
      <c r="I364" s="9">
        <v>25</v>
      </c>
      <c r="J364" s="9">
        <v>25</v>
      </c>
    </row>
    <row r="365" spans="1:10" x14ac:dyDescent="0.2">
      <c r="A365" s="8">
        <v>43519</v>
      </c>
      <c r="B365" s="12" t="s">
        <v>6</v>
      </c>
      <c r="C365" s="9">
        <v>57100</v>
      </c>
      <c r="D365" s="12" t="s">
        <v>141</v>
      </c>
      <c r="E365" s="12" t="s">
        <v>6</v>
      </c>
      <c r="F365" s="12" t="s">
        <v>270</v>
      </c>
      <c r="G365" s="12" t="s">
        <v>153</v>
      </c>
      <c r="H365" s="12"/>
      <c r="I365" s="9">
        <v>34</v>
      </c>
      <c r="J365" s="9">
        <v>38</v>
      </c>
    </row>
    <row r="366" spans="1:10" x14ac:dyDescent="0.2">
      <c r="A366" s="8">
        <v>43517</v>
      </c>
      <c r="B366" s="12" t="s">
        <v>6</v>
      </c>
      <c r="C366" s="9">
        <v>54680</v>
      </c>
      <c r="D366" s="12" t="s">
        <v>291</v>
      </c>
      <c r="E366" s="12" t="s">
        <v>6</v>
      </c>
      <c r="F366" s="12" t="s">
        <v>6</v>
      </c>
      <c r="G366" s="12" t="s">
        <v>37</v>
      </c>
      <c r="H366" s="12"/>
      <c r="I366" s="9">
        <v>25</v>
      </c>
      <c r="J366" s="9" t="s">
        <v>378</v>
      </c>
    </row>
    <row r="367" spans="1:10" x14ac:dyDescent="0.2">
      <c r="A367" s="8">
        <v>43514</v>
      </c>
      <c r="B367" s="12" t="s">
        <v>3</v>
      </c>
      <c r="C367" s="9">
        <v>8447</v>
      </c>
      <c r="D367" s="12" t="s">
        <v>149</v>
      </c>
      <c r="E367" s="12" t="s">
        <v>4</v>
      </c>
      <c r="F367" s="12" t="s">
        <v>6</v>
      </c>
      <c r="G367" s="12" t="s">
        <v>893</v>
      </c>
      <c r="H367" s="12"/>
      <c r="I367" s="9">
        <v>28</v>
      </c>
      <c r="J367" s="9" t="s">
        <v>590</v>
      </c>
    </row>
    <row r="368" spans="1:10" x14ac:dyDescent="0.2">
      <c r="A368" s="8">
        <v>43505</v>
      </c>
      <c r="B368" s="12" t="s">
        <v>6</v>
      </c>
      <c r="C368" s="9">
        <v>54400</v>
      </c>
      <c r="D368" s="12" t="s">
        <v>620</v>
      </c>
      <c r="E368" s="12" t="s">
        <v>6</v>
      </c>
      <c r="F368" s="12" t="s">
        <v>6</v>
      </c>
      <c r="G368" s="12" t="s">
        <v>882</v>
      </c>
      <c r="H368" s="12"/>
      <c r="I368" s="9">
        <v>22</v>
      </c>
      <c r="J368" s="9">
        <v>22</v>
      </c>
    </row>
    <row r="369" spans="1:10" x14ac:dyDescent="0.2">
      <c r="A369" s="8">
        <v>43505</v>
      </c>
      <c r="B369" s="12" t="s">
        <v>14</v>
      </c>
      <c r="C369" s="9">
        <v>6792</v>
      </c>
      <c r="D369" s="12" t="s">
        <v>168</v>
      </c>
      <c r="E369" s="12" t="s">
        <v>157</v>
      </c>
      <c r="F369" s="12" t="s">
        <v>537</v>
      </c>
      <c r="G369" s="12" t="s">
        <v>882</v>
      </c>
      <c r="H369" s="12"/>
      <c r="I369" s="9">
        <v>22</v>
      </c>
      <c r="J369" s="9">
        <v>21</v>
      </c>
    </row>
    <row r="370" spans="1:10" x14ac:dyDescent="0.2">
      <c r="A370" s="8">
        <v>43506</v>
      </c>
      <c r="B370" s="12" t="s">
        <v>6</v>
      </c>
      <c r="C370" s="9">
        <v>57330</v>
      </c>
      <c r="D370" s="12" t="s">
        <v>182</v>
      </c>
      <c r="E370" s="12" t="s">
        <v>6</v>
      </c>
      <c r="F370" s="12" t="s">
        <v>6</v>
      </c>
      <c r="G370" s="12" t="s">
        <v>882</v>
      </c>
      <c r="H370" s="12"/>
      <c r="I370" s="9">
        <v>25</v>
      </c>
      <c r="J370" s="9">
        <v>33</v>
      </c>
    </row>
    <row r="371" spans="1:10" x14ac:dyDescent="0.2">
      <c r="A371" s="8">
        <v>43520</v>
      </c>
      <c r="B371" s="12" t="s">
        <v>3</v>
      </c>
      <c r="C371" s="9">
        <v>6691</v>
      </c>
      <c r="D371" s="12" t="s">
        <v>311</v>
      </c>
      <c r="E371" s="12" t="s">
        <v>3</v>
      </c>
      <c r="F371" s="12" t="s">
        <v>789</v>
      </c>
      <c r="G371" s="12" t="s">
        <v>902</v>
      </c>
      <c r="H371" s="12"/>
      <c r="I371" s="9">
        <v>40</v>
      </c>
      <c r="J371" s="9">
        <v>65</v>
      </c>
    </row>
    <row r="372" spans="1:10" x14ac:dyDescent="0.2">
      <c r="A372" s="8">
        <v>43523</v>
      </c>
      <c r="B372" s="12" t="s">
        <v>3</v>
      </c>
      <c r="C372" s="9">
        <v>7238</v>
      </c>
      <c r="D372" s="12" t="s">
        <v>120</v>
      </c>
      <c r="E372" s="12" t="s">
        <v>3</v>
      </c>
      <c r="F372" s="12" t="s">
        <v>4</v>
      </c>
      <c r="G372" s="12" t="s">
        <v>902</v>
      </c>
      <c r="H372" s="12"/>
      <c r="I372" s="9">
        <v>39</v>
      </c>
      <c r="J372" s="9">
        <v>35</v>
      </c>
    </row>
    <row r="373" spans="1:10" x14ac:dyDescent="0.2">
      <c r="A373" s="8">
        <v>43515</v>
      </c>
      <c r="B373" s="12" t="s">
        <v>6</v>
      </c>
      <c r="C373" s="9">
        <v>54870</v>
      </c>
      <c r="D373" s="9" t="s">
        <v>713</v>
      </c>
      <c r="E373" s="12" t="s">
        <v>6</v>
      </c>
      <c r="F373" s="12" t="s">
        <v>15</v>
      </c>
      <c r="G373" s="12" t="s">
        <v>897</v>
      </c>
      <c r="H373" s="12"/>
      <c r="I373" s="9">
        <v>32</v>
      </c>
      <c r="J373" s="9" t="s">
        <v>665</v>
      </c>
    </row>
    <row r="374" spans="1:10" x14ac:dyDescent="0.2">
      <c r="A374" s="8">
        <v>43517</v>
      </c>
      <c r="B374" s="12" t="s">
        <v>3</v>
      </c>
      <c r="C374" s="9">
        <v>7318</v>
      </c>
      <c r="D374" s="12" t="s">
        <v>65</v>
      </c>
      <c r="E374" s="12" t="s">
        <v>6</v>
      </c>
      <c r="F374" s="12" t="s">
        <v>15</v>
      </c>
      <c r="G374" s="12" t="s">
        <v>897</v>
      </c>
      <c r="H374" s="12"/>
      <c r="I374" s="9">
        <v>32</v>
      </c>
      <c r="J374" s="9" t="s">
        <v>759</v>
      </c>
    </row>
    <row r="375" spans="1:10" x14ac:dyDescent="0.2">
      <c r="A375" s="8">
        <v>43518</v>
      </c>
      <c r="B375" s="12" t="s">
        <v>6</v>
      </c>
      <c r="C375" s="9">
        <v>57290</v>
      </c>
      <c r="D375" s="12" t="s">
        <v>480</v>
      </c>
      <c r="E375" s="12" t="s">
        <v>6</v>
      </c>
      <c r="F375" s="12" t="s">
        <v>5</v>
      </c>
      <c r="G375" s="12" t="s">
        <v>897</v>
      </c>
      <c r="H375" s="12"/>
      <c r="I375" s="9">
        <v>45</v>
      </c>
      <c r="J375" s="9" t="s">
        <v>722</v>
      </c>
    </row>
    <row r="376" spans="1:10" x14ac:dyDescent="0.2">
      <c r="A376" s="8">
        <v>43515</v>
      </c>
      <c r="B376" s="12" t="s">
        <v>3</v>
      </c>
      <c r="C376" s="9">
        <v>4319</v>
      </c>
      <c r="D376" s="12" t="s">
        <v>506</v>
      </c>
      <c r="E376" s="12" t="s">
        <v>333</v>
      </c>
      <c r="F376" s="12" t="s">
        <v>6</v>
      </c>
      <c r="G376" s="12" t="s">
        <v>896</v>
      </c>
      <c r="H376" s="12"/>
      <c r="I376" s="9">
        <v>13</v>
      </c>
      <c r="J376" s="9" t="s">
        <v>546</v>
      </c>
    </row>
    <row r="377" spans="1:10" x14ac:dyDescent="0.2">
      <c r="A377" s="8">
        <v>43515</v>
      </c>
      <c r="B377" s="12" t="s">
        <v>3</v>
      </c>
      <c r="C377" s="9">
        <v>4978</v>
      </c>
      <c r="D377" s="12" t="s">
        <v>265</v>
      </c>
      <c r="E377" s="12" t="s">
        <v>4</v>
      </c>
      <c r="F377" s="12" t="s">
        <v>99</v>
      </c>
      <c r="G377" s="12" t="s">
        <v>895</v>
      </c>
      <c r="H377" s="12"/>
      <c r="I377" s="9">
        <v>17</v>
      </c>
      <c r="J377" s="9">
        <v>12</v>
      </c>
    </row>
    <row r="378" spans="1:10" x14ac:dyDescent="0.2">
      <c r="A378" s="8">
        <v>43505</v>
      </c>
      <c r="B378" s="12" t="s">
        <v>3</v>
      </c>
      <c r="C378" s="9">
        <v>3255</v>
      </c>
      <c r="D378" s="12" t="s">
        <v>131</v>
      </c>
      <c r="E378" s="12" t="s">
        <v>4</v>
      </c>
      <c r="F378" s="12" t="s">
        <v>4</v>
      </c>
      <c r="G378" s="12" t="s">
        <v>879</v>
      </c>
      <c r="H378" s="12"/>
      <c r="I378" s="9">
        <v>21</v>
      </c>
      <c r="J378" s="9">
        <v>25</v>
      </c>
    </row>
    <row r="379" spans="1:10" x14ac:dyDescent="0.2">
      <c r="A379" s="8">
        <v>43506</v>
      </c>
      <c r="B379" s="12" t="s">
        <v>3</v>
      </c>
      <c r="C379" s="9">
        <v>7651</v>
      </c>
      <c r="D379" s="12" t="s">
        <v>123</v>
      </c>
      <c r="E379" s="12" t="s">
        <v>6</v>
      </c>
      <c r="F379" s="12" t="s">
        <v>6</v>
      </c>
      <c r="G379" s="12" t="s">
        <v>879</v>
      </c>
      <c r="H379" s="12"/>
      <c r="I379" s="9">
        <v>38</v>
      </c>
      <c r="J379" s="9">
        <v>51</v>
      </c>
    </row>
    <row r="380" spans="1:10" x14ac:dyDescent="0.2">
      <c r="A380" s="8">
        <v>43498</v>
      </c>
      <c r="B380" s="12" t="s">
        <v>6</v>
      </c>
      <c r="C380" s="9">
        <v>57180</v>
      </c>
      <c r="D380" s="12" t="s">
        <v>215</v>
      </c>
      <c r="E380" s="12" t="s">
        <v>6</v>
      </c>
      <c r="F380" s="12" t="s">
        <v>15</v>
      </c>
      <c r="G380" s="12" t="s">
        <v>874</v>
      </c>
      <c r="H380" s="12"/>
      <c r="I380" s="9">
        <v>27</v>
      </c>
      <c r="J380" s="9" t="s">
        <v>587</v>
      </c>
    </row>
    <row r="381" spans="1:10" x14ac:dyDescent="0.2">
      <c r="A381" s="8">
        <v>43507</v>
      </c>
      <c r="B381" s="12" t="s">
        <v>6</v>
      </c>
      <c r="C381" s="9">
        <v>54860</v>
      </c>
      <c r="D381" s="12" t="s">
        <v>324</v>
      </c>
      <c r="E381" s="12" t="s">
        <v>6</v>
      </c>
      <c r="F381" s="12" t="s">
        <v>6</v>
      </c>
      <c r="G381" s="12" t="s">
        <v>874</v>
      </c>
      <c r="H381" s="12"/>
      <c r="I381" s="9">
        <v>20</v>
      </c>
      <c r="J381" s="9" t="s">
        <v>392</v>
      </c>
    </row>
    <row r="382" spans="1:10" x14ac:dyDescent="0.2">
      <c r="A382" s="8">
        <v>43515</v>
      </c>
      <c r="B382" s="12" t="s">
        <v>6</v>
      </c>
      <c r="C382" s="9">
        <v>57970</v>
      </c>
      <c r="D382" s="12" t="s">
        <v>316</v>
      </c>
      <c r="E382" s="12" t="s">
        <v>6</v>
      </c>
      <c r="F382" s="12" t="s">
        <v>6</v>
      </c>
      <c r="G382" s="12" t="s">
        <v>874</v>
      </c>
      <c r="H382" s="12"/>
      <c r="I382" s="9">
        <v>47</v>
      </c>
      <c r="J382" s="9" t="s">
        <v>473</v>
      </c>
    </row>
    <row r="383" spans="1:10" x14ac:dyDescent="0.2">
      <c r="A383" s="8">
        <v>43515</v>
      </c>
      <c r="B383" s="12" t="s">
        <v>6</v>
      </c>
      <c r="C383" s="9">
        <v>57940</v>
      </c>
      <c r="D383" s="12" t="s">
        <v>220</v>
      </c>
      <c r="E383" s="12" t="s">
        <v>6</v>
      </c>
      <c r="F383" s="12" t="s">
        <v>15</v>
      </c>
      <c r="G383" s="12" t="s">
        <v>874</v>
      </c>
      <c r="H383" s="12"/>
      <c r="I383" s="9">
        <v>41</v>
      </c>
      <c r="J383" s="9" t="s">
        <v>659</v>
      </c>
    </row>
    <row r="384" spans="1:10" x14ac:dyDescent="0.2">
      <c r="A384" s="8">
        <v>43506</v>
      </c>
      <c r="B384" s="12" t="s">
        <v>3</v>
      </c>
      <c r="C384" s="9">
        <v>8370</v>
      </c>
      <c r="D384" s="12" t="s">
        <v>57</v>
      </c>
      <c r="E384" s="12" t="s">
        <v>4</v>
      </c>
      <c r="F384" s="12" t="s">
        <v>4</v>
      </c>
      <c r="G384" s="12" t="s">
        <v>875</v>
      </c>
      <c r="H384" s="12"/>
      <c r="I384" s="9">
        <v>31</v>
      </c>
      <c r="J384" s="9">
        <v>24</v>
      </c>
    </row>
    <row r="385" spans="1:10" x14ac:dyDescent="0.2">
      <c r="A385" s="8">
        <v>43516</v>
      </c>
      <c r="B385" s="12" t="s">
        <v>3</v>
      </c>
      <c r="C385" s="9">
        <v>9954</v>
      </c>
      <c r="D385" s="12" t="s">
        <v>732</v>
      </c>
      <c r="E385" s="12" t="s">
        <v>4</v>
      </c>
      <c r="F385" s="12" t="s">
        <v>16</v>
      </c>
      <c r="G385" s="12" t="s">
        <v>899</v>
      </c>
      <c r="H385" s="12"/>
      <c r="I385" s="9">
        <v>91</v>
      </c>
      <c r="J385" s="9">
        <v>114</v>
      </c>
    </row>
    <row r="386" spans="1:10" x14ac:dyDescent="0.2">
      <c r="A386" s="8">
        <v>43518</v>
      </c>
      <c r="B386" s="12" t="s">
        <v>3</v>
      </c>
      <c r="C386" s="9">
        <v>9650</v>
      </c>
      <c r="D386" s="12" t="s">
        <v>770</v>
      </c>
      <c r="E386" s="12" t="s">
        <v>214</v>
      </c>
      <c r="F386" s="12" t="s">
        <v>6</v>
      </c>
      <c r="G386" s="12" t="s">
        <v>899</v>
      </c>
      <c r="H386" s="12"/>
      <c r="I386" s="9">
        <v>65</v>
      </c>
      <c r="J386" s="9" t="s">
        <v>364</v>
      </c>
    </row>
    <row r="387" spans="1:10" x14ac:dyDescent="0.2">
      <c r="A387" s="8">
        <v>43519</v>
      </c>
      <c r="B387" s="12" t="s">
        <v>3</v>
      </c>
      <c r="C387" s="9">
        <v>3259</v>
      </c>
      <c r="D387" s="12" t="s">
        <v>131</v>
      </c>
      <c r="E387" s="12" t="s">
        <v>4</v>
      </c>
      <c r="F387" s="12" t="s">
        <v>4</v>
      </c>
      <c r="G387" s="12" t="s">
        <v>899</v>
      </c>
      <c r="H387" s="12"/>
      <c r="I387" s="9">
        <v>25</v>
      </c>
      <c r="J387" s="9">
        <v>20</v>
      </c>
    </row>
    <row r="388" spans="1:10" x14ac:dyDescent="0.2">
      <c r="A388" s="8">
        <v>43513</v>
      </c>
      <c r="B388" s="12" t="s">
        <v>5</v>
      </c>
      <c r="C388" s="9">
        <v>66113</v>
      </c>
      <c r="D388" s="12" t="s">
        <v>259</v>
      </c>
      <c r="E388" s="12" t="s">
        <v>5</v>
      </c>
      <c r="F388" s="12" t="s">
        <v>15</v>
      </c>
      <c r="G388" s="12" t="s">
        <v>891</v>
      </c>
      <c r="H388" s="12"/>
      <c r="I388" s="9">
        <v>65</v>
      </c>
      <c r="J388" s="9">
        <v>106</v>
      </c>
    </row>
    <row r="389" spans="1:10" x14ac:dyDescent="0.2">
      <c r="A389" s="8">
        <v>43498</v>
      </c>
      <c r="B389" s="12" t="s">
        <v>3</v>
      </c>
      <c r="C389" s="9">
        <v>5880</v>
      </c>
      <c r="D389" s="12" t="s">
        <v>118</v>
      </c>
      <c r="E389" s="12" t="s">
        <v>4</v>
      </c>
      <c r="F389" s="12" t="s">
        <v>6</v>
      </c>
      <c r="G389" s="12" t="s">
        <v>876</v>
      </c>
      <c r="H389" s="12"/>
      <c r="I389" s="9">
        <v>21</v>
      </c>
      <c r="J389" s="9" t="s">
        <v>358</v>
      </c>
    </row>
    <row r="390" spans="1:10" x14ac:dyDescent="0.2">
      <c r="A390" s="8">
        <v>43514</v>
      </c>
      <c r="B390" s="12" t="s">
        <v>3</v>
      </c>
      <c r="C390" s="9">
        <v>1220</v>
      </c>
      <c r="D390" s="12" t="s">
        <v>92</v>
      </c>
      <c r="E390" s="12" t="s">
        <v>4</v>
      </c>
      <c r="F390" s="12" t="s">
        <v>6</v>
      </c>
      <c r="G390" s="12" t="s">
        <v>876</v>
      </c>
      <c r="H390" s="12"/>
      <c r="I390" s="9">
        <v>30</v>
      </c>
      <c r="J390" s="9" t="s">
        <v>386</v>
      </c>
    </row>
    <row r="391" spans="1:10" x14ac:dyDescent="0.2">
      <c r="A391" s="8">
        <v>43517</v>
      </c>
      <c r="B391" s="12" t="s">
        <v>3</v>
      </c>
      <c r="C391" s="9">
        <v>5730</v>
      </c>
      <c r="D391" s="12" t="s">
        <v>134</v>
      </c>
      <c r="E391" s="12" t="s">
        <v>4</v>
      </c>
      <c r="F391" s="12" t="s">
        <v>6</v>
      </c>
      <c r="G391" s="12" t="s">
        <v>876</v>
      </c>
      <c r="H391" s="12"/>
      <c r="I391" s="9">
        <v>24</v>
      </c>
      <c r="J391" s="9" t="s">
        <v>495</v>
      </c>
    </row>
    <row r="392" spans="1:10" x14ac:dyDescent="0.2">
      <c r="A392" s="8">
        <v>43515</v>
      </c>
      <c r="B392" s="12" t="s">
        <v>3</v>
      </c>
      <c r="C392" s="9">
        <v>4924</v>
      </c>
      <c r="D392" s="9" t="s">
        <v>265</v>
      </c>
      <c r="E392" s="12" t="s">
        <v>4</v>
      </c>
      <c r="F392" s="12" t="s">
        <v>140</v>
      </c>
      <c r="G392" s="12" t="s">
        <v>326</v>
      </c>
      <c r="H392" s="12"/>
      <c r="I392" s="9">
        <v>12</v>
      </c>
      <c r="J392" s="9" t="s">
        <v>725</v>
      </c>
    </row>
    <row r="393" spans="1:10" x14ac:dyDescent="0.2">
      <c r="A393" s="8">
        <v>43516</v>
      </c>
      <c r="B393" s="12" t="s">
        <v>3</v>
      </c>
      <c r="C393" s="9">
        <v>8086</v>
      </c>
      <c r="D393" s="12" t="s">
        <v>41</v>
      </c>
      <c r="E393" s="12" t="s">
        <v>188</v>
      </c>
      <c r="F393" s="12" t="s">
        <v>6</v>
      </c>
      <c r="G393" s="12" t="s">
        <v>326</v>
      </c>
      <c r="H393" s="12"/>
      <c r="I393" s="9">
        <v>26</v>
      </c>
      <c r="J393" s="9" t="s">
        <v>363</v>
      </c>
    </row>
    <row r="394" spans="1:10" x14ac:dyDescent="0.2">
      <c r="A394" s="8">
        <v>43516</v>
      </c>
      <c r="B394" s="12" t="s">
        <v>3</v>
      </c>
      <c r="C394" s="9">
        <v>2186</v>
      </c>
      <c r="D394" s="12" t="s">
        <v>92</v>
      </c>
      <c r="E394" s="12" t="s">
        <v>188</v>
      </c>
      <c r="F394" s="12" t="s">
        <v>15</v>
      </c>
      <c r="G394" s="12" t="s">
        <v>326</v>
      </c>
      <c r="H394" s="12"/>
      <c r="I394" s="9">
        <v>34</v>
      </c>
      <c r="J394" s="9" t="s">
        <v>739</v>
      </c>
    </row>
    <row r="395" spans="1:10" x14ac:dyDescent="0.2">
      <c r="A395" s="8">
        <v>43498</v>
      </c>
      <c r="B395" s="12" t="s">
        <v>3</v>
      </c>
      <c r="C395" s="9">
        <v>1349</v>
      </c>
      <c r="D395" s="12" t="s">
        <v>92</v>
      </c>
      <c r="E395" s="12" t="s">
        <v>5</v>
      </c>
      <c r="F395" s="12" t="s">
        <v>6</v>
      </c>
      <c r="G395" s="12" t="s">
        <v>883</v>
      </c>
      <c r="H395" s="12"/>
      <c r="I395" s="9">
        <v>21</v>
      </c>
      <c r="J395" s="9" t="s">
        <v>346</v>
      </c>
    </row>
    <row r="396" spans="1:10" x14ac:dyDescent="0.2">
      <c r="A396" s="8">
        <v>43499</v>
      </c>
      <c r="B396" s="12" t="s">
        <v>3</v>
      </c>
      <c r="C396" s="9">
        <v>1911</v>
      </c>
      <c r="D396" s="12" t="s">
        <v>92</v>
      </c>
      <c r="E396" s="12" t="s">
        <v>6</v>
      </c>
      <c r="F396" s="12" t="s">
        <v>15</v>
      </c>
      <c r="G396" s="12" t="s">
        <v>100</v>
      </c>
      <c r="H396" s="12"/>
      <c r="I396" s="9">
        <v>21</v>
      </c>
      <c r="J396" s="9" t="s">
        <v>612</v>
      </c>
    </row>
    <row r="397" spans="1:10" x14ac:dyDescent="0.2">
      <c r="A397" s="8">
        <v>43516</v>
      </c>
      <c r="B397" s="12" t="s">
        <v>5</v>
      </c>
      <c r="C397" s="9">
        <v>66693</v>
      </c>
      <c r="D397" s="12" t="s">
        <v>734</v>
      </c>
      <c r="E397" s="12" t="s">
        <v>4</v>
      </c>
      <c r="F397" s="12" t="s">
        <v>6</v>
      </c>
      <c r="G397" s="12" t="s">
        <v>100</v>
      </c>
      <c r="H397" s="12"/>
      <c r="I397" s="9">
        <v>48</v>
      </c>
      <c r="J397" s="9" t="s">
        <v>743</v>
      </c>
    </row>
    <row r="398" spans="1:10" x14ac:dyDescent="0.2">
      <c r="A398" s="8">
        <v>43498</v>
      </c>
      <c r="B398" s="12" t="s">
        <v>6</v>
      </c>
      <c r="C398" s="9">
        <v>57970</v>
      </c>
      <c r="D398" s="12" t="s">
        <v>316</v>
      </c>
      <c r="E398" s="12" t="s">
        <v>6</v>
      </c>
      <c r="F398" s="12" t="s">
        <v>6</v>
      </c>
      <c r="G398" s="12" t="s">
        <v>321</v>
      </c>
      <c r="H398" s="12"/>
      <c r="I398" s="9">
        <v>45</v>
      </c>
      <c r="J398" s="9" t="s">
        <v>473</v>
      </c>
    </row>
    <row r="399" spans="1:10" x14ac:dyDescent="0.2">
      <c r="A399" s="8">
        <v>43514</v>
      </c>
      <c r="B399" s="12" t="s">
        <v>5</v>
      </c>
      <c r="C399" s="9">
        <v>54457</v>
      </c>
      <c r="D399" s="12" t="s">
        <v>166</v>
      </c>
      <c r="E399" s="12" t="s">
        <v>4</v>
      </c>
      <c r="F399" s="12" t="s">
        <v>5</v>
      </c>
      <c r="G399" s="12" t="s">
        <v>236</v>
      </c>
      <c r="H399" s="12"/>
      <c r="I399" s="9">
        <v>43</v>
      </c>
      <c r="J399" s="9" t="s">
        <v>420</v>
      </c>
    </row>
    <row r="400" spans="1:10" x14ac:dyDescent="0.2">
      <c r="A400" s="8">
        <v>43499</v>
      </c>
      <c r="B400" s="12" t="s">
        <v>6</v>
      </c>
      <c r="C400" s="9">
        <v>57570</v>
      </c>
      <c r="D400" s="12" t="s">
        <v>72</v>
      </c>
      <c r="E400" s="12" t="s">
        <v>6</v>
      </c>
      <c r="F400" s="12" t="s">
        <v>15</v>
      </c>
      <c r="G400" s="12" t="s">
        <v>601</v>
      </c>
      <c r="H400" s="12"/>
      <c r="I400" s="9">
        <v>35</v>
      </c>
      <c r="J400" s="9">
        <v>36</v>
      </c>
    </row>
    <row r="401" spans="1:10" x14ac:dyDescent="0.2">
      <c r="A401" s="8">
        <v>43512</v>
      </c>
      <c r="B401" s="12" t="s">
        <v>6</v>
      </c>
      <c r="C401" s="9">
        <v>54400</v>
      </c>
      <c r="D401" s="12" t="s">
        <v>179</v>
      </c>
      <c r="E401" s="12" t="s">
        <v>6</v>
      </c>
      <c r="F401" s="12" t="s">
        <v>10</v>
      </c>
      <c r="G401" s="12" t="s">
        <v>290</v>
      </c>
      <c r="H401" s="12"/>
      <c r="I401" s="9">
        <v>23</v>
      </c>
      <c r="J401" s="9" t="s">
        <v>676</v>
      </c>
    </row>
    <row r="402" spans="1:10" x14ac:dyDescent="0.2">
      <c r="A402" s="8">
        <v>43514</v>
      </c>
      <c r="B402" s="12" t="s">
        <v>6</v>
      </c>
      <c r="C402" s="9">
        <v>57710</v>
      </c>
      <c r="D402" s="12" t="s">
        <v>147</v>
      </c>
      <c r="E402" s="12" t="s">
        <v>6</v>
      </c>
      <c r="F402" s="12" t="s">
        <v>6</v>
      </c>
      <c r="G402" s="12" t="s">
        <v>290</v>
      </c>
      <c r="H402" s="12"/>
      <c r="I402" s="9">
        <v>33</v>
      </c>
      <c r="J402" s="9" t="s">
        <v>702</v>
      </c>
    </row>
    <row r="403" spans="1:10" x14ac:dyDescent="0.2">
      <c r="A403" s="8">
        <v>43516</v>
      </c>
      <c r="B403" s="12" t="s">
        <v>3</v>
      </c>
      <c r="C403" s="9">
        <v>8110</v>
      </c>
      <c r="D403" s="12" t="s">
        <v>731</v>
      </c>
      <c r="E403" s="12" t="s">
        <v>6</v>
      </c>
      <c r="F403" s="12" t="s">
        <v>6</v>
      </c>
      <c r="G403" s="12" t="s">
        <v>290</v>
      </c>
      <c r="H403" s="12"/>
      <c r="I403" s="9">
        <v>75</v>
      </c>
      <c r="J403" s="9" t="s">
        <v>738</v>
      </c>
    </row>
    <row r="404" spans="1:10" x14ac:dyDescent="0.2">
      <c r="A404" s="8">
        <v>43504</v>
      </c>
      <c r="B404" s="12" t="s">
        <v>3</v>
      </c>
      <c r="C404" s="9">
        <v>8024</v>
      </c>
      <c r="D404" s="12" t="s">
        <v>42</v>
      </c>
      <c r="E404" s="12" t="s">
        <v>4</v>
      </c>
      <c r="F404" s="12" t="s">
        <v>5</v>
      </c>
      <c r="G404" s="12" t="s">
        <v>24</v>
      </c>
      <c r="H404" s="12"/>
      <c r="I404" s="9">
        <v>28</v>
      </c>
      <c r="J404" s="9">
        <v>21</v>
      </c>
    </row>
    <row r="405" spans="1:10" x14ac:dyDescent="0.2">
      <c r="A405" s="8">
        <v>43499</v>
      </c>
      <c r="B405" s="12" t="s">
        <v>6</v>
      </c>
      <c r="C405" s="9">
        <v>67150</v>
      </c>
      <c r="D405" s="12" t="s">
        <v>593</v>
      </c>
      <c r="E405" s="12" t="s">
        <v>6</v>
      </c>
      <c r="F405" s="12" t="s">
        <v>15</v>
      </c>
      <c r="G405" s="12" t="s">
        <v>292</v>
      </c>
      <c r="H405" s="12"/>
      <c r="I405" s="9">
        <v>146</v>
      </c>
      <c r="J405" s="9">
        <v>252</v>
      </c>
    </row>
    <row r="406" spans="1:10" x14ac:dyDescent="0.2">
      <c r="A406" s="8">
        <v>43500</v>
      </c>
      <c r="B406" s="12" t="s">
        <v>3</v>
      </c>
      <c r="C406" s="9">
        <v>10134</v>
      </c>
      <c r="D406" s="12" t="s">
        <v>618</v>
      </c>
      <c r="E406" s="12" t="s">
        <v>8</v>
      </c>
      <c r="F406" s="12" t="s">
        <v>15</v>
      </c>
      <c r="G406" s="12" t="s">
        <v>292</v>
      </c>
      <c r="H406" s="12"/>
      <c r="I406" s="9"/>
      <c r="J406" s="9"/>
    </row>
    <row r="407" spans="1:10" x14ac:dyDescent="0.2">
      <c r="A407" s="8">
        <v>43506</v>
      </c>
      <c r="B407" s="12" t="s">
        <v>5</v>
      </c>
      <c r="C407" s="9">
        <v>54646</v>
      </c>
      <c r="D407" s="12" t="s">
        <v>634</v>
      </c>
      <c r="E407" s="12" t="s">
        <v>4</v>
      </c>
      <c r="F407" s="12" t="s">
        <v>5</v>
      </c>
      <c r="G407" s="12" t="s">
        <v>292</v>
      </c>
      <c r="H407" s="12"/>
      <c r="I407" s="9">
        <v>67</v>
      </c>
      <c r="J407" s="9">
        <v>80</v>
      </c>
    </row>
    <row r="408" spans="1:10" x14ac:dyDescent="0.2">
      <c r="A408" s="8">
        <v>43507</v>
      </c>
      <c r="B408" s="12" t="s">
        <v>241</v>
      </c>
      <c r="C408" s="9" t="s">
        <v>637</v>
      </c>
      <c r="D408" s="12" t="s">
        <v>285</v>
      </c>
      <c r="E408" s="12" t="s">
        <v>16</v>
      </c>
      <c r="F408" s="12" t="s">
        <v>15</v>
      </c>
      <c r="G408" s="12" t="s">
        <v>292</v>
      </c>
      <c r="H408" s="12"/>
      <c r="I408" s="9"/>
      <c r="J408" s="9"/>
    </row>
    <row r="409" spans="1:10" x14ac:dyDescent="0.2">
      <c r="A409" s="8">
        <v>43510</v>
      </c>
      <c r="B409" s="12" t="s">
        <v>6</v>
      </c>
      <c r="C409" s="9">
        <v>45000</v>
      </c>
      <c r="D409" s="12" t="s">
        <v>662</v>
      </c>
      <c r="E409" s="12" t="s">
        <v>663</v>
      </c>
      <c r="F409" s="12" t="s">
        <v>15</v>
      </c>
      <c r="G409" s="12" t="s">
        <v>292</v>
      </c>
      <c r="H409" s="12"/>
      <c r="I409" s="9"/>
      <c r="J409" s="9"/>
    </row>
    <row r="410" spans="1:10" x14ac:dyDescent="0.2">
      <c r="A410" s="8">
        <v>43512</v>
      </c>
      <c r="B410" s="12" t="s">
        <v>6</v>
      </c>
      <c r="C410" s="9">
        <v>2270</v>
      </c>
      <c r="D410" s="12" t="s">
        <v>92</v>
      </c>
      <c r="E410" s="12" t="s">
        <v>18</v>
      </c>
      <c r="F410" s="12" t="s">
        <v>5</v>
      </c>
      <c r="G410" s="12" t="s">
        <v>292</v>
      </c>
      <c r="H410" s="12"/>
      <c r="I410" s="9">
        <v>20</v>
      </c>
      <c r="J410" s="9" t="s">
        <v>383</v>
      </c>
    </row>
    <row r="411" spans="1:10" x14ac:dyDescent="0.2">
      <c r="A411" s="8">
        <v>43513</v>
      </c>
      <c r="B411" s="12" t="s">
        <v>6</v>
      </c>
      <c r="C411" s="9">
        <v>63200</v>
      </c>
      <c r="D411" s="12" t="s">
        <v>687</v>
      </c>
      <c r="E411" s="12" t="s">
        <v>6</v>
      </c>
      <c r="F411" s="12" t="s">
        <v>15</v>
      </c>
      <c r="G411" s="12" t="s">
        <v>292</v>
      </c>
      <c r="H411" s="12"/>
      <c r="I411" s="9"/>
      <c r="J411" s="9"/>
    </row>
    <row r="412" spans="1:10" x14ac:dyDescent="0.2">
      <c r="A412" s="8">
        <v>43513</v>
      </c>
      <c r="B412" s="12" t="s">
        <v>5</v>
      </c>
      <c r="C412" s="9">
        <v>67591</v>
      </c>
      <c r="D412" s="12" t="s">
        <v>688</v>
      </c>
      <c r="E412" s="12" t="s">
        <v>5</v>
      </c>
      <c r="F412" s="12" t="s">
        <v>15</v>
      </c>
      <c r="G412" s="12" t="s">
        <v>292</v>
      </c>
      <c r="H412" s="12"/>
      <c r="I412" s="9">
        <v>124</v>
      </c>
      <c r="J412" s="9">
        <v>214</v>
      </c>
    </row>
    <row r="413" spans="1:10" x14ac:dyDescent="0.2">
      <c r="A413" s="8">
        <v>43514</v>
      </c>
      <c r="B413" s="12" t="s">
        <v>234</v>
      </c>
      <c r="C413" s="9" t="s">
        <v>696</v>
      </c>
      <c r="D413" s="12" t="s">
        <v>697</v>
      </c>
      <c r="E413" s="12" t="s">
        <v>106</v>
      </c>
      <c r="F413" s="12" t="s">
        <v>15</v>
      </c>
      <c r="G413" s="12" t="s">
        <v>292</v>
      </c>
      <c r="H413" s="12"/>
      <c r="I413" s="9"/>
      <c r="J413" s="9"/>
    </row>
    <row r="414" spans="1:10" x14ac:dyDescent="0.2">
      <c r="A414" s="8">
        <v>43515</v>
      </c>
      <c r="B414" s="12" t="s">
        <v>6</v>
      </c>
      <c r="C414" s="9">
        <v>57050</v>
      </c>
      <c r="D414" s="12" t="s">
        <v>330</v>
      </c>
      <c r="E414" s="12" t="s">
        <v>6</v>
      </c>
      <c r="F414" s="12" t="s">
        <v>6</v>
      </c>
      <c r="G414" s="12" t="s">
        <v>292</v>
      </c>
      <c r="H414" s="12"/>
      <c r="I414" s="9">
        <v>53</v>
      </c>
      <c r="J414" s="9" t="s">
        <v>641</v>
      </c>
    </row>
    <row r="415" spans="1:10" x14ac:dyDescent="0.2">
      <c r="A415" s="8">
        <v>43516</v>
      </c>
      <c r="B415" s="9" t="s">
        <v>6</v>
      </c>
      <c r="C415" s="9">
        <v>57240</v>
      </c>
      <c r="D415" s="9" t="s">
        <v>726</v>
      </c>
      <c r="E415" s="12" t="s">
        <v>6</v>
      </c>
      <c r="F415" s="12" t="s">
        <v>15</v>
      </c>
      <c r="G415" s="12" t="s">
        <v>292</v>
      </c>
      <c r="H415" s="12"/>
      <c r="I415" s="9">
        <v>32</v>
      </c>
      <c r="J415" s="9" t="s">
        <v>413</v>
      </c>
    </row>
    <row r="416" spans="1:10" x14ac:dyDescent="0.2">
      <c r="A416" s="8">
        <v>43517</v>
      </c>
      <c r="B416" s="12" t="s">
        <v>3</v>
      </c>
      <c r="C416" s="9">
        <v>2451</v>
      </c>
      <c r="D416" s="12" t="s">
        <v>92</v>
      </c>
      <c r="E416" s="12" t="s">
        <v>6</v>
      </c>
      <c r="F416" s="12" t="s">
        <v>15</v>
      </c>
      <c r="G416" s="12" t="s">
        <v>292</v>
      </c>
      <c r="H416" s="12"/>
      <c r="I416" s="9">
        <v>24</v>
      </c>
      <c r="J416" s="9" t="s">
        <v>755</v>
      </c>
    </row>
    <row r="417" spans="1:10" x14ac:dyDescent="0.2">
      <c r="A417" s="8">
        <v>43517</v>
      </c>
      <c r="B417" s="12" t="s">
        <v>234</v>
      </c>
      <c r="C417" s="9">
        <v>9561</v>
      </c>
      <c r="D417" s="12" t="s">
        <v>751</v>
      </c>
      <c r="E417" s="12" t="s">
        <v>106</v>
      </c>
      <c r="F417" s="12" t="s">
        <v>15</v>
      </c>
      <c r="G417" s="12" t="s">
        <v>292</v>
      </c>
      <c r="H417" s="12"/>
      <c r="I417" s="9"/>
      <c r="J417" s="9"/>
    </row>
    <row r="418" spans="1:10" x14ac:dyDescent="0.2">
      <c r="A418" s="8">
        <v>43506</v>
      </c>
      <c r="B418" s="12" t="s">
        <v>6</v>
      </c>
      <c r="C418" s="9">
        <v>45320</v>
      </c>
      <c r="D418" s="12" t="s">
        <v>629</v>
      </c>
      <c r="E418" s="12" t="s">
        <v>6</v>
      </c>
      <c r="F418" s="12" t="s">
        <v>6</v>
      </c>
      <c r="G418" s="12" t="s">
        <v>927</v>
      </c>
      <c r="H418" s="12"/>
      <c r="I418" s="9"/>
      <c r="J418" s="9"/>
    </row>
    <row r="419" spans="1:10" x14ac:dyDescent="0.2">
      <c r="A419" s="8">
        <v>43520</v>
      </c>
      <c r="B419" s="12" t="s">
        <v>3</v>
      </c>
      <c r="C419" s="9">
        <v>8392</v>
      </c>
      <c r="D419" s="12" t="s">
        <v>80</v>
      </c>
      <c r="E419" s="12" t="s">
        <v>8</v>
      </c>
      <c r="F419" s="12" t="s">
        <v>6</v>
      </c>
      <c r="G419" s="12" t="s">
        <v>96</v>
      </c>
      <c r="H419" s="12"/>
      <c r="I419" s="9">
        <v>29</v>
      </c>
      <c r="J419" s="9">
        <v>35</v>
      </c>
    </row>
    <row r="420" spans="1:10" x14ac:dyDescent="0.2">
      <c r="A420" s="8">
        <v>43515</v>
      </c>
      <c r="B420" s="12" t="s">
        <v>3</v>
      </c>
      <c r="C420" s="9">
        <v>6683</v>
      </c>
      <c r="D420" s="12" t="s">
        <v>232</v>
      </c>
      <c r="E420" s="12" t="s">
        <v>16</v>
      </c>
      <c r="F420" s="12" t="s">
        <v>15</v>
      </c>
      <c r="G420" s="12" t="s">
        <v>244</v>
      </c>
      <c r="H420" s="12"/>
      <c r="I420" s="9">
        <v>40</v>
      </c>
      <c r="J420" s="9" t="s">
        <v>721</v>
      </c>
    </row>
    <row r="421" spans="1:10" x14ac:dyDescent="0.2">
      <c r="A421" s="9"/>
      <c r="B421" s="12"/>
      <c r="C421" s="9"/>
      <c r="D421" s="12"/>
      <c r="E421" s="12"/>
      <c r="F421" s="12"/>
      <c r="G421" s="12"/>
      <c r="H421" s="12"/>
      <c r="I421" s="9"/>
      <c r="J421" s="9"/>
    </row>
    <row r="422" spans="1:10" x14ac:dyDescent="0.2">
      <c r="A422" s="9"/>
      <c r="B422" s="12"/>
      <c r="C422" s="9"/>
      <c r="D422" s="12"/>
      <c r="E422" s="12"/>
      <c r="F422" s="12"/>
      <c r="G422" s="12"/>
      <c r="H422" s="12"/>
      <c r="I422" s="9"/>
      <c r="J422" s="9"/>
    </row>
    <row r="423" spans="1:10" x14ac:dyDescent="0.2">
      <c r="A423" s="9"/>
      <c r="B423" s="12"/>
      <c r="C423" s="9"/>
      <c r="D423" s="12"/>
      <c r="E423" s="12"/>
      <c r="F423" s="12"/>
      <c r="G423" s="12"/>
      <c r="H423" s="12"/>
      <c r="I423" s="9"/>
      <c r="J423" s="9"/>
    </row>
    <row r="424" spans="1:10" x14ac:dyDescent="0.2">
      <c r="A424" s="9"/>
      <c r="B424" s="12"/>
      <c r="C424" s="9"/>
      <c r="D424" s="12"/>
      <c r="E424" s="12"/>
      <c r="F424" s="12"/>
      <c r="G424" s="12"/>
      <c r="H424" s="12"/>
      <c r="I424" s="9"/>
      <c r="J424" s="9"/>
    </row>
    <row r="425" spans="1:10" x14ac:dyDescent="0.2">
      <c r="A425" s="9"/>
      <c r="B425" s="12"/>
      <c r="C425" s="9"/>
      <c r="D425" s="12"/>
      <c r="E425" s="12"/>
      <c r="F425" s="12"/>
      <c r="G425" s="26" t="s">
        <v>916</v>
      </c>
      <c r="H425" s="12">
        <v>49</v>
      </c>
      <c r="I425" s="27">
        <f>H425/$H$434</f>
        <v>0.11694510739856802</v>
      </c>
      <c r="J425" s="9"/>
    </row>
    <row r="426" spans="1:10" x14ac:dyDescent="0.2">
      <c r="A426" s="9"/>
      <c r="B426" s="12"/>
      <c r="C426" s="9"/>
      <c r="D426" s="12"/>
      <c r="E426" s="12"/>
      <c r="F426" s="12"/>
      <c r="G426" s="26" t="s">
        <v>308</v>
      </c>
      <c r="H426" s="12">
        <f>169-54</f>
        <v>115</v>
      </c>
      <c r="I426" s="27">
        <f t="shared" ref="I426:I434" si="0">H426/$H$434</f>
        <v>0.27446300715990452</v>
      </c>
      <c r="J426" s="9"/>
    </row>
    <row r="427" spans="1:10" x14ac:dyDescent="0.2">
      <c r="A427" s="9"/>
      <c r="B427" s="12"/>
      <c r="C427" s="9"/>
      <c r="D427" s="12"/>
      <c r="E427" s="12"/>
      <c r="F427" s="12"/>
      <c r="G427" s="26" t="s">
        <v>284</v>
      </c>
      <c r="H427" s="12">
        <f>26+10</f>
        <v>36</v>
      </c>
      <c r="I427" s="27">
        <f t="shared" si="0"/>
        <v>8.5918854415274457E-2</v>
      </c>
    </row>
    <row r="428" spans="1:10" x14ac:dyDescent="0.2">
      <c r="A428" s="9"/>
      <c r="B428" s="12"/>
      <c r="C428" s="9"/>
      <c r="D428" s="12"/>
      <c r="E428" s="12"/>
      <c r="F428" s="12"/>
      <c r="G428" s="26" t="s">
        <v>922</v>
      </c>
      <c r="H428" s="12">
        <v>26</v>
      </c>
      <c r="I428" s="27">
        <f t="shared" si="0"/>
        <v>6.205250596658711E-2</v>
      </c>
      <c r="J428" s="9"/>
    </row>
    <row r="429" spans="1:10" x14ac:dyDescent="0.2">
      <c r="A429" s="9"/>
      <c r="B429" s="12"/>
      <c r="C429" s="9"/>
      <c r="D429" s="12"/>
      <c r="E429" s="12"/>
      <c r="F429" s="12"/>
      <c r="G429" s="26" t="s">
        <v>23</v>
      </c>
      <c r="H429" s="12">
        <f>270-194</f>
        <v>76</v>
      </c>
      <c r="I429" s="27">
        <f t="shared" si="0"/>
        <v>0.18138424821002386</v>
      </c>
      <c r="J429" s="9"/>
    </row>
    <row r="430" spans="1:10" x14ac:dyDescent="0.2">
      <c r="A430" s="9"/>
      <c r="B430" s="12"/>
      <c r="C430" s="9"/>
      <c r="D430" s="12"/>
      <c r="E430" s="12"/>
      <c r="F430" s="12"/>
      <c r="G430" s="26" t="s">
        <v>923</v>
      </c>
      <c r="H430" s="12">
        <f>330-272</f>
        <v>58</v>
      </c>
      <c r="I430" s="27">
        <f t="shared" si="0"/>
        <v>0.13842482100238662</v>
      </c>
      <c r="J430" s="9"/>
    </row>
    <row r="431" spans="1:10" x14ac:dyDescent="0.2">
      <c r="A431" s="9"/>
      <c r="B431" s="12"/>
      <c r="C431" s="9"/>
      <c r="D431" s="12"/>
      <c r="E431" s="12"/>
      <c r="F431" s="12"/>
      <c r="G431" s="26" t="s">
        <v>924</v>
      </c>
      <c r="H431" s="12">
        <v>15</v>
      </c>
      <c r="I431" s="27">
        <f t="shared" si="0"/>
        <v>3.5799522673031027E-2</v>
      </c>
      <c r="J431" s="9"/>
    </row>
    <row r="432" spans="1:10" x14ac:dyDescent="0.2">
      <c r="A432" s="9"/>
      <c r="B432" s="12"/>
      <c r="C432" s="9"/>
      <c r="D432" s="12"/>
      <c r="E432" s="12"/>
      <c r="F432" s="12"/>
      <c r="G432" s="26" t="s">
        <v>925</v>
      </c>
      <c r="H432" s="12">
        <v>14</v>
      </c>
      <c r="I432" s="27">
        <f t="shared" si="0"/>
        <v>3.3412887828162291E-2</v>
      </c>
      <c r="J432" s="9"/>
    </row>
    <row r="433" spans="1:10" x14ac:dyDescent="0.2">
      <c r="A433" s="9"/>
      <c r="B433" s="12"/>
      <c r="C433" s="9"/>
      <c r="D433" s="12"/>
      <c r="E433" s="12"/>
      <c r="F433" s="12"/>
      <c r="G433" s="26" t="s">
        <v>915</v>
      </c>
      <c r="H433" s="12">
        <v>30</v>
      </c>
      <c r="I433" s="27">
        <f t="shared" si="0"/>
        <v>7.1599045346062054E-2</v>
      </c>
      <c r="J433" s="9"/>
    </row>
    <row r="434" spans="1:10" x14ac:dyDescent="0.2">
      <c r="A434" s="9"/>
      <c r="B434" s="12"/>
      <c r="C434" s="9"/>
      <c r="D434" s="12"/>
      <c r="E434" s="12"/>
      <c r="F434" s="12"/>
      <c r="G434" s="12"/>
      <c r="H434" s="12">
        <v>419</v>
      </c>
      <c r="I434" s="27">
        <f t="shared" si="0"/>
        <v>1</v>
      </c>
      <c r="J434" s="9"/>
    </row>
    <row r="435" spans="1:10" x14ac:dyDescent="0.2">
      <c r="A435" s="9"/>
      <c r="B435" s="12"/>
      <c r="C435" s="9"/>
      <c r="D435" s="12"/>
      <c r="E435" s="12"/>
      <c r="F435" s="12"/>
      <c r="G435" s="12"/>
      <c r="H435" s="12"/>
      <c r="I435" s="29">
        <f>SUM(I425:I427)</f>
        <v>0.47732696897374699</v>
      </c>
      <c r="J435" s="9"/>
    </row>
    <row r="436" spans="1:10" x14ac:dyDescent="0.2">
      <c r="A436" s="9"/>
      <c r="B436" s="12"/>
      <c r="C436" s="9"/>
      <c r="D436" s="12"/>
      <c r="E436" s="12"/>
      <c r="F436" s="12"/>
      <c r="G436" s="12"/>
      <c r="H436" s="12"/>
      <c r="I436" s="9"/>
      <c r="J436" s="9"/>
    </row>
    <row r="437" spans="1:10" x14ac:dyDescent="0.2">
      <c r="A437" s="9"/>
      <c r="B437" s="12"/>
      <c r="C437" s="9"/>
      <c r="D437" s="12"/>
      <c r="E437" s="12"/>
      <c r="F437" s="12"/>
      <c r="G437" s="12"/>
      <c r="H437" s="12"/>
      <c r="I437" s="9"/>
      <c r="J437" s="9"/>
    </row>
    <row r="438" spans="1:10" x14ac:dyDescent="0.2">
      <c r="A438" s="9"/>
      <c r="B438" s="12"/>
      <c r="C438" s="9"/>
      <c r="D438" s="12"/>
      <c r="E438" s="12"/>
      <c r="F438" s="12"/>
      <c r="G438" s="12"/>
      <c r="H438" s="12"/>
      <c r="I438" s="9"/>
      <c r="J438" s="9"/>
    </row>
    <row r="439" spans="1:10" x14ac:dyDescent="0.2">
      <c r="A439" s="9"/>
      <c r="B439" s="12"/>
      <c r="C439" s="9"/>
      <c r="D439" s="12"/>
      <c r="E439" s="12"/>
      <c r="F439" s="12"/>
      <c r="G439" s="12"/>
      <c r="H439" s="12"/>
      <c r="I439" s="9"/>
      <c r="J439" s="9"/>
    </row>
    <row r="440" spans="1:10" x14ac:dyDescent="0.2">
      <c r="A440" s="9"/>
      <c r="B440" s="12"/>
      <c r="C440" s="9"/>
      <c r="D440" s="12"/>
      <c r="E440" s="12"/>
      <c r="F440" s="12"/>
      <c r="G440" s="12"/>
      <c r="H440" s="12"/>
      <c r="I440" s="9"/>
      <c r="J440" s="9"/>
    </row>
    <row r="441" spans="1:10" x14ac:dyDescent="0.2">
      <c r="A441" s="9"/>
      <c r="B441" s="12"/>
      <c r="C441" s="9"/>
      <c r="D441" s="12"/>
      <c r="E441" s="12"/>
      <c r="F441" s="12"/>
      <c r="G441" s="12"/>
      <c r="H441" s="12"/>
      <c r="I441" s="9"/>
      <c r="J441" s="9"/>
    </row>
    <row r="442" spans="1:10" x14ac:dyDescent="0.2">
      <c r="A442" s="9"/>
      <c r="B442" s="12"/>
      <c r="C442" s="9"/>
      <c r="D442" s="12"/>
      <c r="E442" s="12"/>
      <c r="F442" s="12"/>
      <c r="G442" s="12"/>
      <c r="H442" s="12"/>
      <c r="I442" s="9"/>
      <c r="J442" s="9"/>
    </row>
    <row r="443" spans="1:10" x14ac:dyDescent="0.2">
      <c r="A443" s="9"/>
      <c r="B443" s="12"/>
      <c r="C443" s="9"/>
      <c r="D443" s="12"/>
      <c r="E443" s="12"/>
      <c r="F443" s="12"/>
      <c r="G443" s="12"/>
      <c r="H443" s="12"/>
      <c r="I443" s="9"/>
      <c r="J443" s="9"/>
    </row>
    <row r="444" spans="1:10" x14ac:dyDescent="0.2">
      <c r="A444" s="9"/>
      <c r="B444" s="12"/>
      <c r="C444" s="9"/>
      <c r="D444" s="12"/>
      <c r="E444" s="12"/>
      <c r="F444" s="12"/>
      <c r="G444" s="12"/>
      <c r="H444" s="12"/>
      <c r="I444" s="9"/>
      <c r="J444" s="9"/>
    </row>
    <row r="445" spans="1:10" x14ac:dyDescent="0.2">
      <c r="A445" s="9"/>
      <c r="B445" s="12"/>
      <c r="C445" s="9"/>
      <c r="D445" s="12"/>
      <c r="E445" s="12"/>
      <c r="F445" s="12"/>
      <c r="G445" s="12"/>
      <c r="H445" s="12"/>
      <c r="I445" s="9"/>
      <c r="J445" s="9"/>
    </row>
    <row r="446" spans="1:10" x14ac:dyDescent="0.2">
      <c r="A446" s="9"/>
      <c r="B446" s="12"/>
      <c r="C446" s="9"/>
      <c r="D446" s="12"/>
      <c r="E446" s="12"/>
      <c r="F446" s="12"/>
      <c r="G446" s="12"/>
      <c r="H446" s="12"/>
      <c r="I446" s="9"/>
      <c r="J446" s="9"/>
    </row>
    <row r="447" spans="1:10" x14ac:dyDescent="0.2">
      <c r="A447" s="9"/>
      <c r="B447" s="12"/>
      <c r="C447" s="9"/>
      <c r="D447" s="12"/>
      <c r="E447" s="12"/>
      <c r="F447" s="12"/>
      <c r="G447" s="12"/>
      <c r="H447" s="12"/>
      <c r="I447" s="9"/>
      <c r="J447" s="9"/>
    </row>
    <row r="448" spans="1:10" x14ac:dyDescent="0.2">
      <c r="A448" s="9"/>
      <c r="B448" s="12"/>
      <c r="C448" s="9"/>
      <c r="D448" s="12"/>
      <c r="E448" s="12"/>
      <c r="F448" s="12"/>
      <c r="G448" s="12"/>
      <c r="H448" s="12"/>
      <c r="I448" s="9"/>
      <c r="J448" s="9"/>
    </row>
    <row r="449" spans="1:10" x14ac:dyDescent="0.2">
      <c r="A449" s="9"/>
      <c r="B449" s="12"/>
      <c r="C449" s="9"/>
      <c r="D449" s="12"/>
      <c r="E449" s="12"/>
      <c r="F449" s="12"/>
      <c r="G449" s="12"/>
      <c r="H449" s="12"/>
      <c r="I449" s="9"/>
      <c r="J449" s="9"/>
    </row>
    <row r="450" spans="1:10" x14ac:dyDescent="0.2">
      <c r="A450" s="9"/>
      <c r="B450" s="12"/>
      <c r="C450" s="9"/>
      <c r="D450" s="12"/>
      <c r="E450" s="12"/>
      <c r="F450" s="12"/>
      <c r="G450" s="12"/>
      <c r="H450" s="12"/>
      <c r="I450" s="9"/>
      <c r="J450" s="9"/>
    </row>
    <row r="451" spans="1:10" x14ac:dyDescent="0.2">
      <c r="A451" s="9"/>
      <c r="B451" s="12"/>
      <c r="C451" s="9"/>
      <c r="D451" s="12"/>
      <c r="E451" s="12"/>
      <c r="F451" s="12"/>
      <c r="G451" s="12"/>
      <c r="H451" s="12"/>
      <c r="I451" s="9"/>
      <c r="J451" s="9"/>
    </row>
    <row r="452" spans="1:10" x14ac:dyDescent="0.2">
      <c r="A452" s="9"/>
      <c r="B452" s="12"/>
      <c r="C452" s="9"/>
      <c r="D452" s="12"/>
      <c r="E452" s="12"/>
      <c r="F452" s="12"/>
      <c r="G452" s="12"/>
      <c r="H452" s="12"/>
      <c r="I452" s="9"/>
      <c r="J452" s="9"/>
    </row>
    <row r="453" spans="1:10" x14ac:dyDescent="0.2">
      <c r="A453" s="9"/>
      <c r="B453" s="12"/>
      <c r="C453" s="9"/>
      <c r="D453" s="12"/>
      <c r="E453" s="12"/>
      <c r="F453" s="12"/>
      <c r="G453" s="12"/>
      <c r="H453" s="12"/>
      <c r="I453" s="9"/>
      <c r="J453" s="9"/>
    </row>
    <row r="454" spans="1:10" x14ac:dyDescent="0.2">
      <c r="A454" s="9"/>
      <c r="B454" s="12"/>
      <c r="C454" s="9"/>
      <c r="D454" s="12"/>
      <c r="E454" s="12"/>
      <c r="F454" s="12"/>
      <c r="G454" s="12"/>
      <c r="H454" s="12"/>
      <c r="I454" s="9"/>
      <c r="J454" s="9"/>
    </row>
    <row r="455" spans="1:10" x14ac:dyDescent="0.2">
      <c r="A455" s="9"/>
      <c r="B455" s="12"/>
      <c r="C455" s="9"/>
      <c r="D455" s="12"/>
      <c r="E455" s="12"/>
      <c r="F455" s="12"/>
      <c r="G455" s="12"/>
      <c r="H455" s="12"/>
      <c r="I455" s="9"/>
      <c r="J455" s="9"/>
    </row>
    <row r="456" spans="1:10" x14ac:dyDescent="0.2">
      <c r="A456" s="9"/>
      <c r="B456" s="12"/>
      <c r="C456" s="9"/>
      <c r="D456" s="12"/>
      <c r="E456" s="12"/>
      <c r="F456" s="12"/>
      <c r="G456" s="12"/>
      <c r="H456" s="12"/>
      <c r="I456" s="9"/>
      <c r="J456" s="9"/>
    </row>
    <row r="457" spans="1:10" x14ac:dyDescent="0.2">
      <c r="A457" s="9"/>
      <c r="B457" s="12"/>
      <c r="C457" s="9"/>
      <c r="D457" s="12"/>
      <c r="E457" s="12"/>
      <c r="F457" s="12"/>
      <c r="G457" s="12"/>
      <c r="H457" s="12"/>
      <c r="I457" s="9"/>
      <c r="J457" s="9"/>
    </row>
    <row r="458" spans="1:10" x14ac:dyDescent="0.2">
      <c r="A458" s="9"/>
      <c r="B458" s="12"/>
      <c r="C458" s="9"/>
      <c r="D458" s="12"/>
      <c r="E458" s="12"/>
      <c r="F458" s="12"/>
      <c r="G458" s="12"/>
      <c r="H458" s="12"/>
      <c r="I458" s="9"/>
      <c r="J458" s="9"/>
    </row>
    <row r="459" spans="1:10" x14ac:dyDescent="0.2">
      <c r="A459" s="9"/>
      <c r="B459" s="12"/>
      <c r="C459" s="9"/>
      <c r="D459" s="12"/>
      <c r="E459" s="12"/>
      <c r="F459" s="12"/>
      <c r="G459" s="12"/>
      <c r="H459" s="12"/>
      <c r="I459" s="9"/>
      <c r="J459" s="9"/>
    </row>
    <row r="460" spans="1:10" x14ac:dyDescent="0.2">
      <c r="A460" s="9"/>
      <c r="B460" s="12"/>
      <c r="C460" s="9"/>
      <c r="D460" s="12"/>
      <c r="E460" s="12"/>
      <c r="F460" s="12"/>
      <c r="G460" s="12"/>
      <c r="H460" s="12"/>
      <c r="I460" s="9"/>
      <c r="J460" s="9"/>
    </row>
    <row r="461" spans="1:10" x14ac:dyDescent="0.2">
      <c r="A461" s="9"/>
      <c r="B461" s="12"/>
      <c r="C461" s="9"/>
      <c r="D461" s="12"/>
      <c r="E461" s="12"/>
      <c r="F461" s="12"/>
      <c r="G461" s="12"/>
      <c r="H461" s="12"/>
      <c r="I461" s="9"/>
      <c r="J461" s="9"/>
    </row>
    <row r="462" spans="1:10" x14ac:dyDescent="0.2">
      <c r="A462" s="9"/>
      <c r="B462" s="12"/>
      <c r="C462" s="9"/>
      <c r="D462" s="12"/>
      <c r="E462" s="12"/>
      <c r="F462" s="12"/>
      <c r="G462" s="12"/>
      <c r="H462" s="12"/>
      <c r="I462" s="9"/>
      <c r="J462" s="9"/>
    </row>
    <row r="463" spans="1:10" x14ac:dyDescent="0.2">
      <c r="A463" s="9"/>
      <c r="B463" s="12"/>
      <c r="C463" s="9"/>
      <c r="D463" s="12"/>
      <c r="E463" s="12"/>
      <c r="F463" s="12"/>
      <c r="G463" s="12"/>
      <c r="H463" s="12"/>
      <c r="I463" s="9"/>
      <c r="J463" s="9"/>
    </row>
    <row r="464" spans="1:10" x14ac:dyDescent="0.2">
      <c r="A464" s="9"/>
      <c r="B464" s="12"/>
      <c r="C464" s="9"/>
      <c r="D464" s="12"/>
      <c r="E464" s="12"/>
      <c r="F464" s="12"/>
      <c r="G464" s="12"/>
      <c r="H464" s="12"/>
      <c r="I464" s="9"/>
      <c r="J464" s="9"/>
    </row>
    <row r="465" spans="1:10" x14ac:dyDescent="0.2">
      <c r="A465" s="9"/>
      <c r="B465" s="12"/>
      <c r="C465" s="9"/>
      <c r="D465" s="12"/>
      <c r="E465" s="12"/>
      <c r="F465" s="12"/>
      <c r="G465" s="12"/>
      <c r="H465" s="12"/>
      <c r="I465" s="9"/>
      <c r="J465" s="9"/>
    </row>
    <row r="466" spans="1:10" x14ac:dyDescent="0.2">
      <c r="A466" s="9"/>
      <c r="B466" s="12"/>
      <c r="C466" s="9"/>
      <c r="D466" s="12"/>
      <c r="E466" s="12"/>
      <c r="F466" s="12"/>
      <c r="G466" s="12"/>
      <c r="H466" s="12"/>
      <c r="I466" s="9"/>
      <c r="J466" s="9"/>
    </row>
    <row r="467" spans="1:10" x14ac:dyDescent="0.2">
      <c r="A467" s="9"/>
      <c r="B467" s="12"/>
      <c r="C467" s="9"/>
      <c r="D467" s="12"/>
      <c r="E467" s="12"/>
      <c r="F467" s="12"/>
      <c r="G467" s="12"/>
      <c r="H467" s="12"/>
      <c r="I467" s="9"/>
      <c r="J467" s="9"/>
    </row>
    <row r="468" spans="1:10" x14ac:dyDescent="0.2">
      <c r="A468" s="9"/>
      <c r="B468" s="12"/>
      <c r="C468" s="9"/>
      <c r="D468" s="12"/>
      <c r="E468" s="12"/>
      <c r="F468" s="12"/>
      <c r="G468" s="12"/>
      <c r="H468" s="12"/>
      <c r="I468" s="9"/>
      <c r="J468" s="9"/>
    </row>
    <row r="469" spans="1:10" x14ac:dyDescent="0.2">
      <c r="A469" s="9"/>
      <c r="B469" s="12"/>
      <c r="C469" s="9"/>
      <c r="D469" s="12"/>
      <c r="E469" s="12"/>
      <c r="F469" s="12"/>
      <c r="G469" s="12"/>
      <c r="H469" s="12"/>
      <c r="I469" s="9"/>
      <c r="J469" s="9"/>
    </row>
    <row r="470" spans="1:10" x14ac:dyDescent="0.2">
      <c r="A470" s="9"/>
      <c r="B470" s="12"/>
      <c r="C470" s="9"/>
      <c r="D470" s="12"/>
      <c r="E470" s="12"/>
      <c r="F470" s="12"/>
      <c r="G470" s="12"/>
      <c r="H470" s="12"/>
      <c r="I470" s="9"/>
      <c r="J470" s="9"/>
    </row>
    <row r="471" spans="1:10" x14ac:dyDescent="0.2">
      <c r="A471" s="9"/>
      <c r="B471" s="12"/>
      <c r="C471" s="9"/>
      <c r="D471" s="12"/>
      <c r="E471" s="12"/>
      <c r="F471" s="12"/>
      <c r="G471" s="12"/>
      <c r="H471" s="12"/>
      <c r="I471" s="9"/>
      <c r="J471" s="9"/>
    </row>
    <row r="472" spans="1:10" x14ac:dyDescent="0.2">
      <c r="A472" s="9"/>
      <c r="B472" s="12"/>
      <c r="C472" s="9"/>
      <c r="D472" s="12"/>
      <c r="E472" s="12"/>
      <c r="F472" s="12"/>
      <c r="G472" s="12"/>
      <c r="H472" s="12"/>
      <c r="I472" s="9"/>
      <c r="J472" s="9"/>
    </row>
    <row r="473" spans="1:10" x14ac:dyDescent="0.2">
      <c r="A473" s="9"/>
      <c r="B473" s="12"/>
      <c r="C473" s="9"/>
      <c r="D473" s="12"/>
      <c r="E473" s="12"/>
      <c r="F473" s="12"/>
      <c r="G473" s="12"/>
      <c r="H473" s="12"/>
      <c r="I473" s="9"/>
      <c r="J473" s="9"/>
    </row>
    <row r="474" spans="1:10" x14ac:dyDescent="0.2">
      <c r="A474" s="9"/>
      <c r="B474" s="12"/>
      <c r="C474" s="9"/>
      <c r="D474" s="12"/>
      <c r="E474" s="12"/>
      <c r="F474" s="12"/>
      <c r="G474" s="12"/>
      <c r="H474" s="12"/>
      <c r="I474" s="9"/>
      <c r="J474" s="9"/>
    </row>
    <row r="475" spans="1:10" x14ac:dyDescent="0.2">
      <c r="A475" s="9"/>
      <c r="B475" s="12"/>
      <c r="C475" s="9"/>
      <c r="D475" s="12"/>
      <c r="E475" s="12"/>
      <c r="F475" s="12"/>
      <c r="G475" s="12"/>
      <c r="H475" s="12"/>
      <c r="I475" s="9"/>
      <c r="J475" s="9"/>
    </row>
    <row r="476" spans="1:10" x14ac:dyDescent="0.2">
      <c r="A476" s="9"/>
      <c r="B476" s="12"/>
      <c r="C476" s="9"/>
      <c r="D476" s="12"/>
      <c r="E476" s="12"/>
      <c r="F476" s="12"/>
      <c r="G476" s="12"/>
      <c r="H476" s="12"/>
      <c r="I476" s="9"/>
      <c r="J476" s="9"/>
    </row>
    <row r="477" spans="1:10" x14ac:dyDescent="0.2">
      <c r="A477" s="9"/>
      <c r="B477" s="12"/>
      <c r="C477" s="9"/>
      <c r="D477" s="12"/>
      <c r="E477" s="12"/>
      <c r="F477" s="12"/>
      <c r="G477" s="12"/>
      <c r="H477" s="12"/>
      <c r="I477" s="9"/>
      <c r="J477" s="9"/>
    </row>
    <row r="478" spans="1:10" x14ac:dyDescent="0.2">
      <c r="A478" s="9"/>
      <c r="B478" s="12"/>
      <c r="C478" s="9"/>
      <c r="D478" s="12"/>
      <c r="E478" s="12"/>
      <c r="F478" s="12"/>
      <c r="G478" s="12"/>
      <c r="H478" s="12"/>
      <c r="I478" s="9"/>
      <c r="J478" s="9"/>
    </row>
    <row r="479" spans="1:10" x14ac:dyDescent="0.2">
      <c r="A479" s="9"/>
      <c r="B479" s="12"/>
      <c r="C479" s="9"/>
      <c r="D479" s="12"/>
      <c r="E479" s="12"/>
      <c r="F479" s="12"/>
      <c r="G479" s="12"/>
      <c r="H479" s="12"/>
      <c r="I479" s="9"/>
      <c r="J479" s="9"/>
    </row>
    <row r="480" spans="1:10" x14ac:dyDescent="0.2">
      <c r="A480" s="9"/>
      <c r="B480" s="12"/>
      <c r="C480" s="9"/>
      <c r="D480" s="12"/>
      <c r="E480" s="12"/>
      <c r="F480" s="12"/>
      <c r="G480" s="12"/>
      <c r="H480" s="12"/>
      <c r="I480" s="9"/>
      <c r="J480" s="9"/>
    </row>
    <row r="481" spans="1:10" x14ac:dyDescent="0.2">
      <c r="A481" s="9"/>
      <c r="B481" s="12"/>
      <c r="C481" s="9"/>
      <c r="D481" s="12"/>
      <c r="E481" s="12"/>
      <c r="F481" s="12"/>
      <c r="G481" s="12"/>
      <c r="H481" s="12"/>
      <c r="I481" s="9"/>
      <c r="J481" s="9"/>
    </row>
    <row r="482" spans="1:10" x14ac:dyDescent="0.2">
      <c r="A482" s="9"/>
      <c r="B482" s="12"/>
      <c r="C482" s="9"/>
      <c r="D482" s="12"/>
      <c r="E482" s="12"/>
      <c r="F482" s="12"/>
      <c r="G482" s="12"/>
      <c r="H482" s="12"/>
      <c r="I482" s="9"/>
      <c r="J482" s="9"/>
    </row>
    <row r="483" spans="1:10" x14ac:dyDescent="0.2">
      <c r="A483" s="9"/>
      <c r="B483" s="12"/>
      <c r="C483" s="9"/>
      <c r="D483" s="12"/>
      <c r="E483" s="12"/>
      <c r="F483" s="12"/>
      <c r="G483" s="12"/>
      <c r="H483" s="12"/>
      <c r="I483" s="9"/>
      <c r="J483" s="9"/>
    </row>
    <row r="484" spans="1:10" x14ac:dyDescent="0.2">
      <c r="A484" s="9"/>
      <c r="B484" s="12"/>
      <c r="C484" s="9"/>
      <c r="D484" s="12"/>
      <c r="E484" s="12"/>
      <c r="F484" s="12"/>
      <c r="G484" s="12"/>
      <c r="H484" s="12"/>
      <c r="I484" s="9"/>
      <c r="J484" s="9"/>
    </row>
    <row r="485" spans="1:10" x14ac:dyDescent="0.2">
      <c r="A485" s="9"/>
      <c r="B485" s="12"/>
      <c r="C485" s="9"/>
      <c r="D485" s="12"/>
      <c r="E485" s="12"/>
      <c r="F485" s="12"/>
      <c r="G485" s="12"/>
      <c r="H485" s="12"/>
      <c r="I485" s="9"/>
      <c r="J485" s="9"/>
    </row>
    <row r="486" spans="1:10" x14ac:dyDescent="0.2">
      <c r="A486" s="9"/>
      <c r="B486" s="12"/>
      <c r="C486" s="9"/>
      <c r="D486" s="12"/>
      <c r="E486" s="12"/>
      <c r="F486" s="12"/>
      <c r="G486" s="12"/>
      <c r="H486" s="12"/>
      <c r="I486" s="9"/>
      <c r="J486" s="9"/>
    </row>
    <row r="487" spans="1:10" x14ac:dyDescent="0.2">
      <c r="A487" s="9"/>
      <c r="B487" s="12"/>
      <c r="C487" s="9"/>
      <c r="D487" s="12"/>
      <c r="E487" s="12"/>
      <c r="F487" s="12"/>
      <c r="G487" s="12"/>
      <c r="H487" s="12"/>
      <c r="I487" s="9"/>
      <c r="J487" s="9"/>
    </row>
    <row r="488" spans="1:10" x14ac:dyDescent="0.2">
      <c r="A488" s="9"/>
      <c r="B488" s="12"/>
      <c r="C488" s="9"/>
      <c r="D488" s="12"/>
      <c r="E488" s="12"/>
      <c r="F488" s="12"/>
      <c r="G488" s="12"/>
      <c r="H488" s="12"/>
      <c r="I488" s="9"/>
      <c r="J488" s="9"/>
    </row>
    <row r="489" spans="1:10" x14ac:dyDescent="0.2">
      <c r="A489" s="9"/>
      <c r="B489" s="12"/>
      <c r="C489" s="9"/>
      <c r="D489" s="12"/>
      <c r="E489" s="12"/>
      <c r="F489" s="12"/>
      <c r="G489" s="12"/>
      <c r="H489" s="12"/>
      <c r="I489" s="9"/>
      <c r="J489" s="9"/>
    </row>
    <row r="490" spans="1:10" x14ac:dyDescent="0.2">
      <c r="A490" s="9"/>
      <c r="B490" s="12"/>
      <c r="C490" s="9"/>
      <c r="D490" s="12"/>
      <c r="E490" s="12"/>
      <c r="F490" s="12"/>
      <c r="G490" s="12"/>
      <c r="H490" s="12"/>
      <c r="I490" s="9"/>
      <c r="J490" s="9"/>
    </row>
    <row r="491" spans="1:10" x14ac:dyDescent="0.2">
      <c r="A491" s="9"/>
      <c r="B491" s="12"/>
      <c r="C491" s="9"/>
      <c r="D491" s="12"/>
      <c r="E491" s="12"/>
      <c r="F491" s="12"/>
      <c r="G491" s="12"/>
      <c r="H491" s="12"/>
      <c r="I491" s="9"/>
      <c r="J491" s="9"/>
    </row>
    <row r="492" spans="1:10" x14ac:dyDescent="0.2">
      <c r="A492" s="9"/>
      <c r="B492" s="12"/>
      <c r="C492" s="9"/>
      <c r="D492" s="12"/>
      <c r="E492" s="12"/>
      <c r="F492" s="12"/>
      <c r="G492" s="12"/>
      <c r="H492" s="12"/>
      <c r="I492" s="9"/>
      <c r="J492" s="9"/>
    </row>
    <row r="493" spans="1:10" x14ac:dyDescent="0.2">
      <c r="A493" s="9"/>
      <c r="B493" s="12"/>
      <c r="C493" s="9"/>
      <c r="D493" s="12"/>
      <c r="E493" s="12"/>
      <c r="F493" s="12"/>
      <c r="G493" s="12"/>
      <c r="H493" s="12"/>
      <c r="I493" s="9"/>
      <c r="J493" s="9"/>
    </row>
    <row r="494" spans="1:10" x14ac:dyDescent="0.2">
      <c r="A494" s="9"/>
      <c r="B494" s="12"/>
      <c r="C494" s="9"/>
      <c r="D494" s="12"/>
      <c r="E494" s="12"/>
      <c r="F494" s="12"/>
      <c r="G494" s="12"/>
      <c r="H494" s="12"/>
      <c r="I494" s="9"/>
      <c r="J494" s="9"/>
    </row>
    <row r="495" spans="1:10" x14ac:dyDescent="0.2">
      <c r="A495" s="9"/>
      <c r="B495" s="12"/>
      <c r="C495" s="9"/>
      <c r="D495" s="12"/>
      <c r="E495" s="12"/>
      <c r="F495" s="12"/>
      <c r="G495" s="12"/>
      <c r="H495" s="12"/>
      <c r="I495" s="9"/>
      <c r="J495" s="9"/>
    </row>
    <row r="496" spans="1:10" x14ac:dyDescent="0.2">
      <c r="A496" s="9"/>
      <c r="B496" s="12"/>
      <c r="C496" s="9"/>
      <c r="D496" s="12"/>
      <c r="E496" s="12"/>
      <c r="F496" s="12"/>
      <c r="G496" s="12"/>
      <c r="H496" s="12"/>
      <c r="I496" s="9"/>
      <c r="J496" s="9"/>
    </row>
    <row r="497" spans="1:10" x14ac:dyDescent="0.2">
      <c r="A497" s="9"/>
      <c r="B497" s="12"/>
      <c r="C497" s="9"/>
      <c r="D497" s="12"/>
      <c r="E497" s="12"/>
      <c r="F497" s="12"/>
      <c r="G497" s="12"/>
      <c r="H497" s="12"/>
      <c r="I497" s="9"/>
      <c r="J497" s="9"/>
    </row>
    <row r="498" spans="1:10" x14ac:dyDescent="0.2">
      <c r="A498" s="9"/>
      <c r="B498" s="12"/>
      <c r="C498" s="9"/>
      <c r="D498" s="12"/>
      <c r="E498" s="12"/>
      <c r="F498" s="12"/>
      <c r="G498" s="12"/>
      <c r="H498" s="12"/>
      <c r="I498" s="9"/>
      <c r="J498" s="9"/>
    </row>
    <row r="499" spans="1:10" x14ac:dyDescent="0.2">
      <c r="A499" s="9"/>
      <c r="B499" s="12"/>
      <c r="C499" s="9"/>
      <c r="D499" s="12"/>
      <c r="E499" s="12"/>
      <c r="F499" s="12"/>
      <c r="G499" s="12"/>
      <c r="H499" s="12"/>
      <c r="I499" s="9"/>
      <c r="J499" s="9"/>
    </row>
    <row r="500" spans="1:10" x14ac:dyDescent="0.2">
      <c r="A500" s="9"/>
      <c r="B500" s="12"/>
      <c r="C500" s="9"/>
      <c r="D500" s="12"/>
      <c r="E500" s="12"/>
      <c r="F500" s="12"/>
      <c r="G500" s="12"/>
      <c r="H500" s="12"/>
      <c r="I500" s="9"/>
      <c r="J500" s="9"/>
    </row>
    <row r="501" spans="1:10" x14ac:dyDescent="0.2">
      <c r="A501" s="9"/>
      <c r="B501" s="12"/>
      <c r="C501" s="9"/>
      <c r="D501" s="12"/>
      <c r="E501" s="12"/>
      <c r="F501" s="12"/>
      <c r="G501" s="12"/>
      <c r="H501" s="12"/>
      <c r="I501" s="9"/>
      <c r="J501" s="9"/>
    </row>
    <row r="502" spans="1:10" x14ac:dyDescent="0.2">
      <c r="A502" s="9"/>
      <c r="B502" s="12"/>
      <c r="C502" s="9"/>
      <c r="D502" s="12"/>
      <c r="E502" s="12"/>
      <c r="F502" s="12"/>
      <c r="G502" s="12"/>
      <c r="H502" s="12"/>
      <c r="I502" s="9"/>
      <c r="J502" s="9"/>
    </row>
    <row r="503" spans="1:10" x14ac:dyDescent="0.2">
      <c r="A503" s="9"/>
      <c r="B503" s="12"/>
      <c r="C503" s="9"/>
      <c r="D503" s="12"/>
      <c r="E503" s="12"/>
      <c r="F503" s="12"/>
      <c r="G503" s="12"/>
      <c r="H503" s="12"/>
      <c r="I503" s="9"/>
      <c r="J503" s="9"/>
    </row>
    <row r="504" spans="1:10" x14ac:dyDescent="0.2">
      <c r="A504" s="9"/>
      <c r="B504" s="12"/>
      <c r="C504" s="9"/>
      <c r="D504" s="12"/>
      <c r="E504" s="12"/>
      <c r="F504" s="12"/>
      <c r="G504" s="12"/>
      <c r="H504" s="12"/>
      <c r="I504" s="9"/>
      <c r="J504" s="9"/>
    </row>
    <row r="505" spans="1:10" x14ac:dyDescent="0.2">
      <c r="A505" s="9"/>
      <c r="B505" s="12"/>
      <c r="C505" s="9"/>
      <c r="D505" s="12"/>
      <c r="E505" s="12"/>
      <c r="F505" s="12"/>
      <c r="G505" s="12"/>
      <c r="H505" s="12"/>
      <c r="I505" s="9"/>
      <c r="J505" s="9"/>
    </row>
    <row r="506" spans="1:10" x14ac:dyDescent="0.2">
      <c r="A506" s="9"/>
      <c r="B506" s="12"/>
      <c r="C506" s="9"/>
      <c r="D506" s="12"/>
      <c r="E506" s="12"/>
      <c r="F506" s="12"/>
      <c r="G506" s="12"/>
      <c r="H506" s="12"/>
      <c r="I506" s="9"/>
      <c r="J506" s="9"/>
    </row>
    <row r="507" spans="1:10" x14ac:dyDescent="0.2">
      <c r="A507" s="9"/>
      <c r="B507" s="12"/>
      <c r="C507" s="9"/>
      <c r="D507" s="12"/>
      <c r="E507" s="12"/>
      <c r="F507" s="12"/>
      <c r="G507" s="12"/>
      <c r="H507" s="12"/>
      <c r="I507" s="9"/>
      <c r="J507" s="9"/>
    </row>
    <row r="508" spans="1:10" x14ac:dyDescent="0.2">
      <c r="A508" s="9"/>
      <c r="B508" s="12"/>
      <c r="C508" s="9"/>
      <c r="D508" s="12"/>
      <c r="E508" s="12"/>
      <c r="F508" s="12"/>
      <c r="G508" s="12"/>
      <c r="H508" s="12"/>
      <c r="I508" s="9"/>
      <c r="J508" s="9"/>
    </row>
    <row r="509" spans="1:10" x14ac:dyDescent="0.2">
      <c r="A509" s="9"/>
      <c r="B509" s="12"/>
      <c r="C509" s="9"/>
      <c r="D509" s="12"/>
      <c r="E509" s="12"/>
      <c r="F509" s="12"/>
      <c r="G509" s="12"/>
      <c r="H509" s="12"/>
      <c r="I509" s="9"/>
      <c r="J509" s="9"/>
    </row>
    <row r="510" spans="1:10" x14ac:dyDescent="0.2">
      <c r="A510" s="9"/>
      <c r="B510" s="12"/>
      <c r="C510" s="9"/>
      <c r="D510" s="12"/>
      <c r="E510" s="12"/>
      <c r="F510" s="12"/>
      <c r="G510" s="12"/>
      <c r="H510" s="12"/>
      <c r="I510" s="9"/>
      <c r="J510" s="9"/>
    </row>
    <row r="511" spans="1:10" x14ac:dyDescent="0.2">
      <c r="A511" s="9"/>
      <c r="B511" s="12"/>
      <c r="C511" s="9"/>
      <c r="D511" s="12"/>
      <c r="E511" s="12"/>
      <c r="F511" s="12"/>
      <c r="G511" s="12"/>
      <c r="H511" s="12"/>
      <c r="I511" s="9"/>
      <c r="J511" s="9"/>
    </row>
    <row r="512" spans="1:10" x14ac:dyDescent="0.2">
      <c r="A512" s="9"/>
      <c r="B512" s="12"/>
      <c r="C512" s="9"/>
      <c r="D512" s="12"/>
      <c r="E512" s="12"/>
      <c r="F512" s="12"/>
      <c r="G512" s="12"/>
      <c r="H512" s="12"/>
      <c r="I512" s="9"/>
      <c r="J512" s="9"/>
    </row>
    <row r="513" spans="1:10" x14ac:dyDescent="0.2">
      <c r="A513" s="9"/>
      <c r="B513" s="12"/>
      <c r="C513" s="9"/>
      <c r="D513" s="12"/>
      <c r="E513" s="12"/>
      <c r="F513" s="12"/>
      <c r="G513" s="12"/>
      <c r="H513" s="12"/>
      <c r="I513" s="9"/>
      <c r="J513" s="9"/>
    </row>
    <row r="514" spans="1:10" x14ac:dyDescent="0.2">
      <c r="A514" s="9"/>
      <c r="B514" s="12"/>
      <c r="C514" s="9"/>
      <c r="D514" s="12"/>
      <c r="E514" s="12"/>
      <c r="F514" s="12"/>
      <c r="G514" s="12"/>
      <c r="H514" s="12"/>
      <c r="I514" s="9"/>
      <c r="J514" s="9"/>
    </row>
    <row r="515" spans="1:10" x14ac:dyDescent="0.2">
      <c r="A515" s="9"/>
      <c r="B515" s="12"/>
      <c r="C515" s="9"/>
      <c r="D515" s="12"/>
      <c r="E515" s="12"/>
      <c r="F515" s="12"/>
      <c r="G515" s="12"/>
      <c r="H515" s="12"/>
      <c r="I515" s="9"/>
      <c r="J515" s="9"/>
    </row>
    <row r="516" spans="1:10" x14ac:dyDescent="0.2">
      <c r="A516" s="9"/>
      <c r="B516" s="12"/>
      <c r="C516" s="9"/>
      <c r="D516" s="12"/>
      <c r="E516" s="12"/>
      <c r="F516" s="12"/>
      <c r="G516" s="12"/>
      <c r="H516" s="12"/>
      <c r="I516" s="9"/>
      <c r="J516" s="9"/>
    </row>
    <row r="517" spans="1:10" x14ac:dyDescent="0.2">
      <c r="A517" s="9"/>
      <c r="B517" s="12"/>
      <c r="C517" s="9"/>
      <c r="D517" s="12"/>
      <c r="E517" s="12"/>
      <c r="F517" s="12"/>
      <c r="G517" s="12"/>
      <c r="H517" s="12"/>
      <c r="I517" s="9"/>
      <c r="J517" s="9"/>
    </row>
    <row r="518" spans="1:10" x14ac:dyDescent="0.2">
      <c r="A518" s="9"/>
      <c r="B518" s="12"/>
      <c r="C518" s="9"/>
      <c r="D518" s="12"/>
      <c r="E518" s="12"/>
      <c r="F518" s="12"/>
      <c r="G518" s="12"/>
      <c r="H518" s="12"/>
      <c r="I518" s="9"/>
      <c r="J518" s="9"/>
    </row>
    <row r="519" spans="1:10" x14ac:dyDescent="0.2">
      <c r="A519" s="9"/>
      <c r="B519" s="12"/>
      <c r="C519" s="9"/>
      <c r="D519" s="12"/>
      <c r="E519" s="12"/>
      <c r="F519" s="12"/>
      <c r="G519" s="12"/>
      <c r="H519" s="12"/>
      <c r="I519" s="9"/>
      <c r="J519" s="9"/>
    </row>
    <row r="520" spans="1:10" x14ac:dyDescent="0.2">
      <c r="A520" s="9"/>
      <c r="B520" s="12"/>
      <c r="C520" s="9"/>
      <c r="D520" s="12"/>
      <c r="E520" s="12"/>
      <c r="F520" s="12"/>
      <c r="G520" s="12"/>
      <c r="H520" s="12"/>
      <c r="I520" s="9"/>
      <c r="J520" s="9"/>
    </row>
    <row r="521" spans="1:10" x14ac:dyDescent="0.2">
      <c r="A521" s="9"/>
      <c r="B521" s="12"/>
      <c r="C521" s="9"/>
      <c r="D521" s="12"/>
      <c r="E521" s="12"/>
      <c r="F521" s="12"/>
      <c r="G521" s="12"/>
      <c r="H521" s="12"/>
      <c r="I521" s="9"/>
      <c r="J521" s="9"/>
    </row>
    <row r="522" spans="1:10" x14ac:dyDescent="0.2">
      <c r="A522" s="9"/>
      <c r="B522" s="12"/>
      <c r="C522" s="9"/>
      <c r="D522" s="12"/>
      <c r="E522" s="12"/>
      <c r="F522" s="12"/>
      <c r="G522" s="12"/>
      <c r="H522" s="12"/>
      <c r="I522" s="9"/>
      <c r="J522" s="9"/>
    </row>
    <row r="523" spans="1:10" x14ac:dyDescent="0.2">
      <c r="A523" s="9"/>
      <c r="B523" s="12"/>
      <c r="C523" s="9"/>
      <c r="D523" s="12"/>
      <c r="E523" s="12"/>
      <c r="F523" s="12"/>
      <c r="G523" s="12"/>
      <c r="H523" s="12"/>
      <c r="I523" s="9"/>
      <c r="J523" s="9"/>
    </row>
    <row r="524" spans="1:10" x14ac:dyDescent="0.2">
      <c r="A524" s="9"/>
      <c r="B524" s="12"/>
      <c r="C524" s="9"/>
      <c r="D524" s="12"/>
      <c r="E524" s="12"/>
      <c r="F524" s="12"/>
      <c r="G524" s="12"/>
      <c r="H524" s="12"/>
      <c r="I524" s="9"/>
      <c r="J524" s="9"/>
    </row>
    <row r="525" spans="1:10" x14ac:dyDescent="0.2">
      <c r="A525" s="9"/>
      <c r="B525" s="12"/>
      <c r="C525" s="9"/>
      <c r="D525" s="12"/>
      <c r="E525" s="12"/>
      <c r="F525" s="12"/>
      <c r="G525" s="12"/>
      <c r="H525" s="12"/>
      <c r="I525" s="9"/>
      <c r="J525" s="9"/>
    </row>
    <row r="526" spans="1:10" x14ac:dyDescent="0.2">
      <c r="A526" s="9"/>
      <c r="B526" s="12"/>
      <c r="C526" s="9"/>
      <c r="D526" s="12"/>
      <c r="E526" s="12"/>
      <c r="F526" s="12"/>
      <c r="G526" s="12"/>
      <c r="H526" s="12"/>
      <c r="I526" s="9"/>
      <c r="J526" s="9"/>
    </row>
    <row r="527" spans="1:10" x14ac:dyDescent="0.2">
      <c r="A527" s="9"/>
      <c r="B527" s="12"/>
      <c r="C527" s="9"/>
      <c r="D527" s="12"/>
      <c r="E527" s="12"/>
      <c r="F527" s="12"/>
      <c r="G527" s="12"/>
      <c r="H527" s="12"/>
      <c r="I527" s="9"/>
      <c r="J527" s="9"/>
    </row>
    <row r="528" spans="1:10" x14ac:dyDescent="0.2">
      <c r="A528" s="9"/>
      <c r="B528" s="12"/>
      <c r="C528" s="9"/>
      <c r="D528" s="12"/>
      <c r="E528" s="12"/>
      <c r="F528" s="12"/>
      <c r="G528" s="12"/>
      <c r="H528" s="12"/>
      <c r="I528" s="9"/>
      <c r="J528" s="9"/>
    </row>
    <row r="529" spans="1:10" x14ac:dyDescent="0.2">
      <c r="A529" s="9"/>
      <c r="B529" s="12"/>
      <c r="C529" s="9"/>
      <c r="D529" s="12"/>
      <c r="E529" s="12"/>
      <c r="F529" s="12"/>
      <c r="G529" s="12"/>
      <c r="H529" s="12"/>
      <c r="I529" s="9"/>
      <c r="J529" s="9"/>
    </row>
    <row r="530" spans="1:10" x14ac:dyDescent="0.2">
      <c r="A530" s="9"/>
      <c r="B530" s="12"/>
      <c r="C530" s="9"/>
      <c r="D530" s="12"/>
      <c r="E530" s="12"/>
      <c r="F530" s="12"/>
      <c r="G530" s="12"/>
      <c r="H530" s="12"/>
      <c r="I530" s="9"/>
      <c r="J530" s="9"/>
    </row>
    <row r="531" spans="1:10" x14ac:dyDescent="0.2">
      <c r="A531" s="9"/>
      <c r="B531" s="12"/>
      <c r="C531" s="9"/>
      <c r="D531" s="12"/>
      <c r="E531" s="12"/>
      <c r="F531" s="12"/>
      <c r="G531" s="12"/>
      <c r="H531" s="12"/>
      <c r="I531" s="9"/>
      <c r="J531" s="9"/>
    </row>
    <row r="532" spans="1:10" x14ac:dyDescent="0.2">
      <c r="A532" s="9"/>
      <c r="B532" s="12"/>
      <c r="C532" s="9"/>
      <c r="D532" s="12"/>
      <c r="E532" s="12"/>
      <c r="F532" s="12"/>
      <c r="G532" s="12"/>
      <c r="H532" s="12"/>
      <c r="I532" s="9"/>
      <c r="J532" s="9"/>
    </row>
    <row r="533" spans="1:10" x14ac:dyDescent="0.2">
      <c r="A533" s="9"/>
      <c r="B533" s="12"/>
      <c r="C533" s="9"/>
      <c r="D533" s="12"/>
      <c r="E533" s="12"/>
      <c r="F533" s="12"/>
      <c r="G533" s="12"/>
      <c r="H533" s="12"/>
      <c r="I533" s="9"/>
      <c r="J533" s="9"/>
    </row>
    <row r="534" spans="1:10" x14ac:dyDescent="0.2">
      <c r="A534" s="9"/>
      <c r="B534" s="12"/>
      <c r="C534" s="9"/>
      <c r="D534" s="12"/>
      <c r="E534" s="12"/>
      <c r="F534" s="12"/>
      <c r="G534" s="12"/>
      <c r="H534" s="12"/>
      <c r="I534" s="9"/>
      <c r="J534" s="9"/>
    </row>
    <row r="535" spans="1:10" x14ac:dyDescent="0.2">
      <c r="A535" s="9"/>
      <c r="B535" s="12"/>
      <c r="C535" s="9"/>
      <c r="D535" s="12"/>
      <c r="E535" s="12"/>
      <c r="F535" s="12"/>
      <c r="G535" s="12"/>
      <c r="H535" s="12"/>
      <c r="I535" s="9"/>
      <c r="J535" s="9"/>
    </row>
    <row r="536" spans="1:10" x14ac:dyDescent="0.2">
      <c r="A536" s="9"/>
      <c r="B536" s="12"/>
      <c r="C536" s="9"/>
      <c r="D536" s="12"/>
      <c r="E536" s="12"/>
      <c r="F536" s="12"/>
      <c r="G536" s="12"/>
      <c r="H536" s="12"/>
      <c r="I536" s="9"/>
      <c r="J536" s="9"/>
    </row>
    <row r="537" spans="1:10" x14ac:dyDescent="0.2">
      <c r="A537" s="9"/>
      <c r="B537" s="12"/>
      <c r="C537" s="9"/>
      <c r="D537" s="12"/>
      <c r="E537" s="12"/>
      <c r="F537" s="12"/>
      <c r="G537" s="12"/>
      <c r="H537" s="12"/>
      <c r="I537" s="9"/>
      <c r="J537" s="9"/>
    </row>
    <row r="538" spans="1:10" x14ac:dyDescent="0.2">
      <c r="A538" s="9"/>
      <c r="B538" s="12"/>
      <c r="C538" s="9"/>
      <c r="D538" s="12"/>
      <c r="E538" s="12"/>
      <c r="F538" s="12"/>
      <c r="G538" s="12"/>
      <c r="H538" s="12"/>
      <c r="I538" s="9"/>
      <c r="J538" s="9"/>
    </row>
    <row r="539" spans="1:10" x14ac:dyDescent="0.2">
      <c r="A539" s="9"/>
      <c r="B539" s="12"/>
      <c r="C539" s="9"/>
      <c r="D539" s="12"/>
      <c r="E539" s="12"/>
      <c r="F539" s="12"/>
      <c r="G539" s="12"/>
      <c r="H539" s="12"/>
      <c r="I539" s="9"/>
      <c r="J539" s="9"/>
    </row>
    <row r="540" spans="1:10" x14ac:dyDescent="0.2">
      <c r="A540" s="9"/>
      <c r="B540" s="12"/>
      <c r="C540" s="9"/>
      <c r="D540" s="12"/>
      <c r="E540" s="12"/>
      <c r="F540" s="12"/>
      <c r="G540" s="12"/>
      <c r="H540" s="12"/>
      <c r="I540" s="9"/>
      <c r="J540" s="9"/>
    </row>
    <row r="541" spans="1:10" x14ac:dyDescent="0.2">
      <c r="A541" s="9"/>
      <c r="B541" s="12"/>
      <c r="C541" s="9"/>
      <c r="D541" s="12"/>
      <c r="E541" s="12"/>
      <c r="F541" s="12"/>
      <c r="G541" s="12"/>
      <c r="H541" s="12"/>
      <c r="I541" s="9"/>
      <c r="J541" s="9"/>
    </row>
    <row r="542" spans="1:10" x14ac:dyDescent="0.2">
      <c r="A542" s="9"/>
      <c r="B542" s="12"/>
      <c r="C542" s="9"/>
      <c r="D542" s="12"/>
      <c r="E542" s="12"/>
      <c r="F542" s="12"/>
      <c r="G542" s="12"/>
      <c r="H542" s="12"/>
      <c r="I542" s="9"/>
      <c r="J542" s="9"/>
    </row>
    <row r="543" spans="1:10" x14ac:dyDescent="0.2">
      <c r="A543" s="9"/>
      <c r="B543" s="12"/>
      <c r="C543" s="9"/>
      <c r="D543" s="12"/>
      <c r="E543" s="12"/>
      <c r="F543" s="12"/>
      <c r="G543" s="12"/>
      <c r="H543" s="12"/>
      <c r="I543" s="9"/>
      <c r="J543" s="9"/>
    </row>
    <row r="544" spans="1:10" x14ac:dyDescent="0.2">
      <c r="A544" s="9"/>
      <c r="B544" s="12"/>
      <c r="C544" s="9"/>
      <c r="D544" s="12"/>
      <c r="E544" s="12"/>
      <c r="F544" s="12"/>
      <c r="G544" s="12"/>
      <c r="H544" s="12"/>
      <c r="I544" s="9"/>
      <c r="J544" s="9"/>
    </row>
    <row r="545" spans="1:10" x14ac:dyDescent="0.2">
      <c r="A545" s="9"/>
      <c r="B545" s="12"/>
      <c r="C545" s="9"/>
      <c r="D545" s="12"/>
      <c r="E545" s="12"/>
      <c r="F545" s="12"/>
      <c r="G545" s="12"/>
      <c r="H545" s="12"/>
      <c r="I545" s="9"/>
      <c r="J545" s="9"/>
    </row>
    <row r="546" spans="1:10" x14ac:dyDescent="0.2">
      <c r="A546" s="9"/>
      <c r="B546" s="12"/>
      <c r="C546" s="9"/>
      <c r="D546" s="12"/>
      <c r="E546" s="12"/>
      <c r="F546" s="12"/>
      <c r="G546" s="12"/>
      <c r="H546" s="12"/>
      <c r="I546" s="9"/>
      <c r="J546" s="9"/>
    </row>
    <row r="547" spans="1:10" x14ac:dyDescent="0.2">
      <c r="A547" s="9"/>
      <c r="B547" s="12"/>
      <c r="C547" s="9"/>
      <c r="D547" s="12"/>
      <c r="E547" s="12"/>
      <c r="F547" s="12"/>
      <c r="G547" s="12"/>
      <c r="H547" s="12"/>
      <c r="I547" s="9"/>
      <c r="J547" s="9"/>
    </row>
    <row r="548" spans="1:10" x14ac:dyDescent="0.2">
      <c r="A548" s="9"/>
      <c r="B548" s="12"/>
      <c r="C548" s="9"/>
      <c r="D548" s="12"/>
      <c r="E548" s="12"/>
      <c r="F548" s="12"/>
      <c r="G548" s="12"/>
      <c r="H548" s="12"/>
      <c r="I548" s="9"/>
      <c r="J548" s="9"/>
    </row>
    <row r="549" spans="1:10" x14ac:dyDescent="0.2">
      <c r="A549" s="9"/>
      <c r="B549" s="12"/>
      <c r="C549" s="9"/>
      <c r="D549" s="12"/>
      <c r="E549" s="12"/>
      <c r="F549" s="12"/>
      <c r="G549" s="12"/>
      <c r="H549" s="12"/>
      <c r="I549" s="9"/>
      <c r="J549" s="9"/>
    </row>
    <row r="550" spans="1:10" x14ac:dyDescent="0.2">
      <c r="A550" s="9"/>
      <c r="B550" s="12"/>
      <c r="C550" s="9"/>
      <c r="D550" s="12"/>
      <c r="E550" s="12"/>
      <c r="F550" s="12"/>
      <c r="G550" s="12"/>
      <c r="H550" s="12"/>
      <c r="I550" s="9"/>
      <c r="J550" s="9"/>
    </row>
    <row r="551" spans="1:10" x14ac:dyDescent="0.2">
      <c r="A551" s="9"/>
      <c r="B551" s="12"/>
      <c r="C551" s="9"/>
      <c r="D551" s="12"/>
      <c r="E551" s="12"/>
      <c r="F551" s="12"/>
      <c r="G551" s="12"/>
      <c r="H551" s="12"/>
      <c r="I551" s="9"/>
      <c r="J551" s="9"/>
    </row>
    <row r="552" spans="1:10" x14ac:dyDescent="0.2">
      <c r="A552" s="9"/>
      <c r="B552" s="12"/>
      <c r="C552" s="9"/>
      <c r="D552" s="12"/>
      <c r="E552" s="12"/>
      <c r="F552" s="12"/>
      <c r="G552" s="12"/>
      <c r="H552" s="12"/>
      <c r="I552" s="9"/>
      <c r="J552" s="9"/>
    </row>
    <row r="553" spans="1:10" x14ac:dyDescent="0.2">
      <c r="A553" s="9"/>
      <c r="B553" s="12"/>
      <c r="C553" s="9"/>
      <c r="D553" s="12"/>
      <c r="E553" s="12"/>
      <c r="F553" s="12"/>
      <c r="G553" s="12"/>
      <c r="H553" s="12"/>
      <c r="I553" s="9"/>
      <c r="J553" s="9"/>
    </row>
    <row r="554" spans="1:10" x14ac:dyDescent="0.2">
      <c r="A554" s="9"/>
      <c r="B554" s="12"/>
      <c r="C554" s="9"/>
      <c r="D554" s="12"/>
      <c r="E554" s="12"/>
      <c r="F554" s="12"/>
      <c r="G554" s="12"/>
      <c r="H554" s="12"/>
      <c r="I554" s="9"/>
      <c r="J554" s="9"/>
    </row>
    <row r="555" spans="1:10" x14ac:dyDescent="0.2">
      <c r="A555" s="9"/>
      <c r="B555" s="12"/>
      <c r="C555" s="9"/>
      <c r="D555" s="12"/>
      <c r="E555" s="12"/>
      <c r="F555" s="12"/>
      <c r="G555" s="12"/>
      <c r="H555" s="12"/>
      <c r="I555" s="9"/>
      <c r="J555" s="9"/>
    </row>
    <row r="556" spans="1:10" x14ac:dyDescent="0.2">
      <c r="A556" s="9"/>
      <c r="B556" s="12"/>
      <c r="C556" s="9"/>
      <c r="D556" s="12"/>
      <c r="E556" s="12"/>
      <c r="F556" s="12"/>
      <c r="G556" s="12"/>
      <c r="H556" s="12"/>
      <c r="I556" s="9"/>
      <c r="J556" s="9"/>
    </row>
    <row r="557" spans="1:10" x14ac:dyDescent="0.2">
      <c r="A557" s="9"/>
      <c r="B557" s="12"/>
      <c r="C557" s="9"/>
      <c r="D557" s="12"/>
      <c r="E557" s="12"/>
      <c r="F557" s="12"/>
      <c r="G557" s="12"/>
      <c r="H557" s="12"/>
      <c r="I557" s="9"/>
      <c r="J557" s="9"/>
    </row>
    <row r="558" spans="1:10" x14ac:dyDescent="0.2">
      <c r="A558" s="9"/>
      <c r="B558" s="12"/>
      <c r="C558" s="9"/>
      <c r="D558" s="12"/>
      <c r="E558" s="12"/>
      <c r="F558" s="12"/>
      <c r="G558" s="12"/>
      <c r="H558" s="12"/>
      <c r="I558" s="9"/>
      <c r="J558" s="9"/>
    </row>
    <row r="559" spans="1:10" x14ac:dyDescent="0.2">
      <c r="A559" s="9"/>
      <c r="B559" s="12"/>
      <c r="C559" s="9"/>
      <c r="D559" s="12"/>
      <c r="E559" s="12"/>
      <c r="F559" s="12"/>
      <c r="G559" s="12"/>
      <c r="H559" s="12"/>
      <c r="I559" s="9"/>
      <c r="J559" s="9"/>
    </row>
    <row r="560" spans="1:10" x14ac:dyDescent="0.2">
      <c r="A560" s="9"/>
      <c r="B560" s="12"/>
      <c r="C560" s="9"/>
      <c r="D560" s="12"/>
      <c r="E560" s="12"/>
      <c r="F560" s="12"/>
      <c r="G560" s="12"/>
      <c r="H560" s="12"/>
      <c r="I560" s="9"/>
      <c r="J560" s="9"/>
    </row>
    <row r="561" spans="1:10" x14ac:dyDescent="0.2">
      <c r="A561" s="9"/>
      <c r="B561" s="12"/>
      <c r="C561" s="9"/>
      <c r="D561" s="12"/>
      <c r="E561" s="12"/>
      <c r="F561" s="12"/>
      <c r="G561" s="12"/>
      <c r="H561" s="12"/>
      <c r="I561" s="9"/>
      <c r="J561" s="9"/>
    </row>
    <row r="562" spans="1:10" x14ac:dyDescent="0.2">
      <c r="A562" s="9"/>
      <c r="B562" s="12"/>
      <c r="C562" s="9"/>
      <c r="D562" s="12"/>
      <c r="E562" s="12"/>
      <c r="F562" s="12"/>
      <c r="G562" s="12"/>
      <c r="H562" s="12"/>
      <c r="I562" s="9"/>
      <c r="J562" s="9"/>
    </row>
    <row r="563" spans="1:10" x14ac:dyDescent="0.2">
      <c r="A563" s="9"/>
      <c r="B563" s="12"/>
      <c r="C563" s="9"/>
      <c r="D563" s="12"/>
      <c r="E563" s="12"/>
      <c r="F563" s="12"/>
      <c r="G563" s="12"/>
      <c r="H563" s="12"/>
      <c r="I563" s="9"/>
      <c r="J563" s="9"/>
    </row>
    <row r="564" spans="1:10" x14ac:dyDescent="0.2">
      <c r="A564" s="9"/>
      <c r="B564" s="12"/>
      <c r="C564" s="9"/>
      <c r="D564" s="12"/>
      <c r="E564" s="12"/>
      <c r="F564" s="12"/>
      <c r="G564" s="12"/>
      <c r="H564" s="12"/>
      <c r="I564" s="9"/>
      <c r="J564" s="9"/>
    </row>
    <row r="565" spans="1:10" x14ac:dyDescent="0.2">
      <c r="A565" s="9"/>
      <c r="B565" s="12"/>
      <c r="C565" s="9"/>
      <c r="D565" s="12"/>
      <c r="E565" s="12"/>
      <c r="F565" s="12"/>
      <c r="G565" s="12"/>
      <c r="H565" s="12"/>
      <c r="I565" s="9"/>
      <c r="J565" s="9"/>
    </row>
    <row r="566" spans="1:10" x14ac:dyDescent="0.2">
      <c r="A566" s="9"/>
      <c r="B566" s="12"/>
      <c r="C566" s="9"/>
      <c r="D566" s="12"/>
      <c r="E566" s="12"/>
      <c r="F566" s="12"/>
      <c r="G566" s="12"/>
      <c r="H566" s="12"/>
      <c r="I566" s="9"/>
      <c r="J566" s="9"/>
    </row>
    <row r="567" spans="1:10" x14ac:dyDescent="0.2">
      <c r="A567" s="9"/>
      <c r="B567" s="12"/>
      <c r="C567" s="9"/>
      <c r="D567" s="12"/>
      <c r="E567" s="12"/>
      <c r="F567" s="12"/>
      <c r="G567" s="12"/>
      <c r="H567" s="12"/>
      <c r="I567" s="9"/>
      <c r="J567" s="9"/>
    </row>
    <row r="568" spans="1:10" x14ac:dyDescent="0.2">
      <c r="A568" s="9"/>
      <c r="B568" s="12"/>
      <c r="C568" s="9"/>
      <c r="D568" s="12"/>
      <c r="E568" s="12"/>
      <c r="F568" s="12"/>
      <c r="G568" s="12"/>
      <c r="H568" s="12"/>
      <c r="I568" s="9"/>
      <c r="J568" s="9"/>
    </row>
    <row r="569" spans="1:10" x14ac:dyDescent="0.2">
      <c r="A569" s="9"/>
      <c r="B569" s="12"/>
      <c r="C569" s="9"/>
      <c r="D569" s="12"/>
      <c r="E569" s="12"/>
      <c r="F569" s="12"/>
      <c r="G569" s="12"/>
      <c r="H569" s="12"/>
      <c r="I569" s="9"/>
      <c r="J569" s="9"/>
    </row>
    <row r="570" spans="1:10" x14ac:dyDescent="0.2">
      <c r="A570" s="9"/>
      <c r="B570" s="12"/>
      <c r="C570" s="9"/>
      <c r="D570" s="12"/>
      <c r="E570" s="12"/>
      <c r="F570" s="12"/>
      <c r="G570" s="12"/>
      <c r="H570" s="12"/>
      <c r="I570" s="9"/>
      <c r="J570" s="9"/>
    </row>
    <row r="571" spans="1:10" x14ac:dyDescent="0.2">
      <c r="A571" s="9"/>
      <c r="B571" s="12"/>
      <c r="C571" s="9"/>
      <c r="D571" s="12"/>
      <c r="E571" s="12"/>
      <c r="F571" s="12"/>
      <c r="G571" s="12"/>
      <c r="H571" s="12"/>
      <c r="I571" s="9"/>
      <c r="J571" s="9"/>
    </row>
    <row r="572" spans="1:10" x14ac:dyDescent="0.2">
      <c r="A572" s="9"/>
      <c r="B572" s="12"/>
      <c r="C572" s="9"/>
      <c r="D572" s="12"/>
      <c r="E572" s="12"/>
      <c r="F572" s="12"/>
      <c r="G572" s="12"/>
      <c r="H572" s="12"/>
      <c r="I572" s="9"/>
      <c r="J572" s="9"/>
    </row>
    <row r="573" spans="1:10" x14ac:dyDescent="0.2">
      <c r="A573" s="9"/>
      <c r="B573" s="12"/>
      <c r="C573" s="9"/>
      <c r="D573" s="12"/>
      <c r="E573" s="12"/>
      <c r="F573" s="12"/>
      <c r="G573" s="12"/>
      <c r="H573" s="12"/>
      <c r="I573" s="9"/>
      <c r="J573" s="9"/>
    </row>
    <row r="574" spans="1:10" x14ac:dyDescent="0.2">
      <c r="A574" s="9"/>
      <c r="B574" s="12"/>
      <c r="C574" s="9"/>
      <c r="D574" s="12"/>
      <c r="E574" s="12"/>
      <c r="F574" s="12"/>
      <c r="G574" s="12"/>
      <c r="H574" s="12"/>
      <c r="I574" s="9"/>
      <c r="J574" s="9"/>
    </row>
    <row r="575" spans="1:10" x14ac:dyDescent="0.2">
      <c r="A575" s="9"/>
      <c r="B575" s="12"/>
      <c r="C575" s="9"/>
      <c r="D575" s="12"/>
      <c r="E575" s="12"/>
      <c r="F575" s="12"/>
      <c r="G575" s="12"/>
      <c r="H575" s="12"/>
      <c r="I575" s="9"/>
      <c r="J575" s="9"/>
    </row>
    <row r="576" spans="1:10" x14ac:dyDescent="0.2">
      <c r="A576" s="9"/>
      <c r="B576" s="12"/>
      <c r="C576" s="9"/>
      <c r="D576" s="12"/>
      <c r="E576" s="12"/>
      <c r="F576" s="12"/>
      <c r="G576" s="12"/>
      <c r="H576" s="12"/>
      <c r="I576" s="9"/>
      <c r="J576" s="9"/>
    </row>
    <row r="577" spans="1:10" x14ac:dyDescent="0.2">
      <c r="A577" s="9"/>
      <c r="B577" s="12"/>
      <c r="C577" s="9"/>
      <c r="D577" s="12"/>
      <c r="E577" s="12"/>
      <c r="F577" s="12"/>
      <c r="G577" s="12"/>
      <c r="H577" s="12"/>
      <c r="I577" s="9"/>
      <c r="J577" s="9"/>
    </row>
    <row r="578" spans="1:10" x14ac:dyDescent="0.2">
      <c r="A578" s="9"/>
      <c r="B578" s="12"/>
      <c r="C578" s="9"/>
      <c r="D578" s="12"/>
      <c r="E578" s="12"/>
      <c r="F578" s="12"/>
      <c r="G578" s="12"/>
      <c r="H578" s="12"/>
      <c r="I578" s="9"/>
      <c r="J578" s="9"/>
    </row>
    <row r="579" spans="1:10" x14ac:dyDescent="0.2">
      <c r="A579" s="9"/>
      <c r="B579" s="12"/>
      <c r="C579" s="9"/>
      <c r="D579" s="12"/>
      <c r="E579" s="12"/>
      <c r="F579" s="12"/>
      <c r="G579" s="12"/>
      <c r="H579" s="12"/>
      <c r="I579" s="9"/>
      <c r="J579" s="9"/>
    </row>
    <row r="580" spans="1:10" x14ac:dyDescent="0.2">
      <c r="A580" s="9"/>
      <c r="B580" s="12"/>
      <c r="C580" s="9"/>
      <c r="D580" s="12"/>
      <c r="E580" s="12"/>
      <c r="F580" s="12"/>
      <c r="G580" s="12"/>
      <c r="H580" s="12"/>
      <c r="I580" s="9"/>
      <c r="J580" s="9"/>
    </row>
    <row r="581" spans="1:10" x14ac:dyDescent="0.2">
      <c r="A581" s="9"/>
      <c r="B581" s="12"/>
      <c r="C581" s="9"/>
      <c r="D581" s="12"/>
      <c r="E581" s="12"/>
      <c r="F581" s="12"/>
      <c r="G581" s="12"/>
      <c r="H581" s="12"/>
      <c r="I581" s="9"/>
      <c r="J581" s="9"/>
    </row>
    <row r="582" spans="1:10" x14ac:dyDescent="0.2">
      <c r="A582" s="9"/>
      <c r="B582" s="12"/>
      <c r="C582" s="9"/>
      <c r="D582" s="12"/>
      <c r="E582" s="12"/>
      <c r="F582" s="12"/>
      <c r="G582" s="12"/>
      <c r="H582" s="12"/>
      <c r="I582" s="9"/>
      <c r="J582" s="9"/>
    </row>
    <row r="583" spans="1:10" x14ac:dyDescent="0.2">
      <c r="A583" s="9"/>
      <c r="B583" s="12"/>
      <c r="C583" s="9"/>
      <c r="D583" s="12"/>
      <c r="E583" s="12"/>
      <c r="F583" s="12"/>
      <c r="G583" s="12"/>
      <c r="H583" s="12"/>
      <c r="I583" s="9"/>
      <c r="J583" s="9"/>
    </row>
    <row r="584" spans="1:10" x14ac:dyDescent="0.2">
      <c r="A584" s="9"/>
      <c r="B584" s="12"/>
      <c r="C584" s="9"/>
      <c r="D584" s="12"/>
      <c r="E584" s="12"/>
      <c r="F584" s="12"/>
      <c r="G584" s="12"/>
      <c r="H584" s="12"/>
      <c r="I584" s="9"/>
      <c r="J584" s="9"/>
    </row>
    <row r="585" spans="1:10" x14ac:dyDescent="0.2">
      <c r="A585" s="9"/>
      <c r="B585" s="12"/>
      <c r="C585" s="9"/>
      <c r="D585" s="12"/>
      <c r="E585" s="12"/>
      <c r="F585" s="12"/>
      <c r="G585" s="12"/>
      <c r="H585" s="12"/>
      <c r="I585" s="9"/>
      <c r="J585" s="9"/>
    </row>
    <row r="586" spans="1:10" x14ac:dyDescent="0.2">
      <c r="A586" s="9"/>
      <c r="B586" s="12"/>
      <c r="C586" s="9"/>
      <c r="D586" s="12"/>
      <c r="E586" s="12"/>
      <c r="F586" s="12"/>
      <c r="G586" s="12"/>
      <c r="H586" s="12"/>
      <c r="I586" s="9"/>
      <c r="J586" s="9"/>
    </row>
    <row r="587" spans="1:10" x14ac:dyDescent="0.2">
      <c r="A587" s="9"/>
      <c r="B587" s="12"/>
      <c r="C587" s="9"/>
      <c r="D587" s="12"/>
      <c r="E587" s="12"/>
      <c r="F587" s="12"/>
      <c r="G587" s="12"/>
      <c r="H587" s="12"/>
      <c r="I587" s="9"/>
      <c r="J587" s="9"/>
    </row>
    <row r="588" spans="1:10" x14ac:dyDescent="0.2">
      <c r="A588" s="9"/>
      <c r="B588" s="12"/>
      <c r="C588" s="9"/>
      <c r="D588" s="12"/>
      <c r="E588" s="12"/>
      <c r="F588" s="12"/>
      <c r="G588" s="12"/>
      <c r="H588" s="12"/>
      <c r="I588" s="9"/>
      <c r="J588" s="9"/>
    </row>
    <row r="589" spans="1:10" x14ac:dyDescent="0.2">
      <c r="A589" s="9"/>
      <c r="B589" s="12"/>
      <c r="C589" s="9"/>
      <c r="D589" s="12"/>
      <c r="E589" s="12"/>
      <c r="F589" s="12"/>
      <c r="G589" s="12"/>
      <c r="H589" s="12"/>
      <c r="I589" s="9"/>
      <c r="J589" s="9"/>
    </row>
    <row r="590" spans="1:10" x14ac:dyDescent="0.2">
      <c r="A590" s="9"/>
      <c r="B590" s="12"/>
      <c r="C590" s="9"/>
      <c r="D590" s="12"/>
      <c r="E590" s="12"/>
      <c r="F590" s="12"/>
      <c r="G590" s="12"/>
      <c r="H590" s="12"/>
      <c r="I590" s="9"/>
      <c r="J590" s="9"/>
    </row>
    <row r="591" spans="1:10" x14ac:dyDescent="0.2">
      <c r="A591" s="9"/>
      <c r="B591" s="12"/>
      <c r="C591" s="9"/>
      <c r="D591" s="12"/>
      <c r="E591" s="12"/>
      <c r="F591" s="12"/>
      <c r="G591" s="12"/>
      <c r="H591" s="12"/>
      <c r="I591" s="9"/>
      <c r="J591" s="9"/>
    </row>
    <row r="592" spans="1:10" x14ac:dyDescent="0.2">
      <c r="A592" s="9"/>
      <c r="B592" s="12"/>
      <c r="C592" s="9"/>
      <c r="D592" s="12"/>
      <c r="E592" s="12"/>
      <c r="F592" s="12"/>
      <c r="G592" s="12"/>
      <c r="H592" s="12"/>
      <c r="I592" s="9"/>
      <c r="J592" s="9"/>
    </row>
    <row r="593" spans="1:10" x14ac:dyDescent="0.2">
      <c r="A593" s="9"/>
      <c r="B593" s="12"/>
      <c r="C593" s="9"/>
      <c r="D593" s="12"/>
      <c r="E593" s="12"/>
      <c r="F593" s="12"/>
      <c r="G593" s="12"/>
      <c r="H593" s="12"/>
      <c r="I593" s="9"/>
      <c r="J593" s="9"/>
    </row>
    <row r="594" spans="1:10" x14ac:dyDescent="0.2">
      <c r="A594" s="9"/>
      <c r="B594" s="12"/>
      <c r="C594" s="9"/>
      <c r="D594" s="12"/>
      <c r="E594" s="12"/>
      <c r="F594" s="12"/>
      <c r="G594" s="12"/>
      <c r="H594" s="12"/>
      <c r="I594" s="9"/>
      <c r="J594" s="9"/>
    </row>
    <row r="595" spans="1:10" x14ac:dyDescent="0.2">
      <c r="A595" s="9"/>
      <c r="B595" s="12"/>
      <c r="C595" s="9"/>
      <c r="D595" s="12"/>
      <c r="E595" s="12"/>
      <c r="F595" s="12"/>
      <c r="G595" s="12"/>
      <c r="H595" s="12"/>
      <c r="I595" s="9"/>
      <c r="J595" s="9"/>
    </row>
    <row r="596" spans="1:10" x14ac:dyDescent="0.2">
      <c r="A596" s="9"/>
      <c r="B596" s="12"/>
      <c r="C596" s="9"/>
      <c r="D596" s="12"/>
      <c r="E596" s="12"/>
      <c r="F596" s="12"/>
      <c r="G596" s="12"/>
      <c r="H596" s="12"/>
      <c r="I596" s="9"/>
      <c r="J596" s="9"/>
    </row>
    <row r="597" spans="1:10" x14ac:dyDescent="0.2">
      <c r="A597" s="9"/>
      <c r="B597" s="12"/>
      <c r="C597" s="9"/>
      <c r="D597" s="12"/>
      <c r="E597" s="12"/>
      <c r="F597" s="12"/>
      <c r="G597" s="12"/>
      <c r="H597" s="12"/>
      <c r="I597" s="9"/>
      <c r="J597" s="9"/>
    </row>
    <row r="598" spans="1:10" x14ac:dyDescent="0.2">
      <c r="A598" s="9"/>
      <c r="B598" s="12"/>
      <c r="C598" s="9"/>
      <c r="D598" s="12"/>
      <c r="E598" s="12"/>
      <c r="F598" s="12"/>
      <c r="G598" s="12"/>
      <c r="H598" s="12"/>
      <c r="I598" s="9"/>
      <c r="J598" s="9"/>
    </row>
    <row r="599" spans="1:10" x14ac:dyDescent="0.2">
      <c r="A599" s="9"/>
      <c r="B599" s="12"/>
      <c r="C599" s="9"/>
      <c r="D599" s="12"/>
      <c r="E599" s="12"/>
      <c r="F599" s="12"/>
      <c r="G599" s="12"/>
      <c r="H599" s="12"/>
      <c r="I599" s="9"/>
      <c r="J599" s="9"/>
    </row>
    <row r="600" spans="1:10" x14ac:dyDescent="0.2">
      <c r="A600" s="9"/>
      <c r="B600" s="12"/>
      <c r="C600" s="9"/>
      <c r="D600" s="12"/>
      <c r="E600" s="12"/>
      <c r="F600" s="12"/>
      <c r="G600" s="12"/>
      <c r="H600" s="12"/>
      <c r="I600" s="9"/>
      <c r="J600" s="9"/>
    </row>
    <row r="601" spans="1:10" x14ac:dyDescent="0.2">
      <c r="A601" s="9"/>
      <c r="B601" s="12"/>
      <c r="C601" s="9"/>
      <c r="D601" s="12"/>
      <c r="E601" s="12"/>
      <c r="F601" s="12"/>
      <c r="G601" s="12"/>
      <c r="H601" s="12"/>
      <c r="I601" s="9"/>
      <c r="J601" s="9"/>
    </row>
    <row r="602" spans="1:10" x14ac:dyDescent="0.2">
      <c r="A602" s="9"/>
      <c r="B602" s="12"/>
      <c r="C602" s="9"/>
      <c r="D602" s="12"/>
      <c r="E602" s="12"/>
      <c r="F602" s="12"/>
      <c r="G602" s="12"/>
      <c r="H602" s="12"/>
      <c r="I602" s="9"/>
      <c r="J602" s="9"/>
    </row>
    <row r="603" spans="1:10" x14ac:dyDescent="0.2">
      <c r="A603" s="9"/>
      <c r="B603" s="12"/>
      <c r="C603" s="9"/>
      <c r="D603" s="12"/>
      <c r="E603" s="12"/>
      <c r="F603" s="12"/>
      <c r="G603" s="12"/>
      <c r="H603" s="12"/>
      <c r="I603" s="9"/>
      <c r="J603" s="9"/>
    </row>
    <row r="604" spans="1:10" x14ac:dyDescent="0.2">
      <c r="A604" s="9"/>
      <c r="B604" s="12"/>
      <c r="C604" s="9"/>
      <c r="D604" s="12"/>
      <c r="E604" s="12"/>
      <c r="F604" s="12"/>
      <c r="G604" s="12"/>
      <c r="H604" s="12"/>
      <c r="I604" s="9"/>
      <c r="J604" s="9"/>
    </row>
    <row r="605" spans="1:10" x14ac:dyDescent="0.2">
      <c r="A605" s="9"/>
      <c r="B605" s="12"/>
      <c r="C605" s="9"/>
      <c r="D605" s="12"/>
      <c r="E605" s="12"/>
      <c r="F605" s="12"/>
      <c r="G605" s="12"/>
      <c r="H605" s="12"/>
      <c r="I605" s="9"/>
      <c r="J605" s="9"/>
    </row>
    <row r="606" spans="1:10" x14ac:dyDescent="0.2">
      <c r="A606" s="9"/>
      <c r="B606" s="12"/>
      <c r="C606" s="9"/>
      <c r="D606" s="12"/>
      <c r="E606" s="12"/>
      <c r="F606" s="12"/>
      <c r="G606" s="12"/>
      <c r="H606" s="12"/>
      <c r="I606" s="9"/>
      <c r="J606" s="9"/>
    </row>
    <row r="607" spans="1:10" x14ac:dyDescent="0.2">
      <c r="A607" s="9"/>
      <c r="B607" s="12"/>
      <c r="C607" s="9"/>
      <c r="D607" s="12"/>
      <c r="E607" s="12"/>
      <c r="F607" s="12"/>
      <c r="G607" s="12"/>
      <c r="H607" s="12"/>
      <c r="I607" s="9"/>
      <c r="J607" s="9"/>
    </row>
    <row r="608" spans="1:10" x14ac:dyDescent="0.2">
      <c r="A608" s="9"/>
      <c r="B608" s="12"/>
      <c r="C608" s="9"/>
      <c r="D608" s="12"/>
      <c r="E608" s="12"/>
      <c r="F608" s="12"/>
      <c r="G608" s="12"/>
      <c r="H608" s="12"/>
      <c r="I608" s="9"/>
      <c r="J608" s="9"/>
    </row>
    <row r="609" spans="1:10" x14ac:dyDescent="0.2">
      <c r="A609" s="9"/>
      <c r="B609" s="12"/>
      <c r="C609" s="9"/>
      <c r="D609" s="12"/>
      <c r="E609" s="12"/>
      <c r="F609" s="12"/>
      <c r="G609" s="12"/>
      <c r="H609" s="12"/>
      <c r="I609" s="9"/>
      <c r="J609" s="9"/>
    </row>
    <row r="610" spans="1:10" x14ac:dyDescent="0.2">
      <c r="A610" s="9"/>
      <c r="B610" s="12"/>
      <c r="C610" s="9"/>
      <c r="D610" s="12"/>
      <c r="E610" s="12"/>
      <c r="F610" s="12"/>
      <c r="G610" s="12"/>
      <c r="H610" s="12"/>
      <c r="I610" s="9"/>
      <c r="J610" s="9"/>
    </row>
    <row r="611" spans="1:10" x14ac:dyDescent="0.2">
      <c r="A611" s="9"/>
      <c r="B611" s="12"/>
      <c r="C611" s="9"/>
      <c r="D611" s="12"/>
      <c r="E611" s="12"/>
      <c r="F611" s="12"/>
      <c r="G611" s="12"/>
      <c r="H611" s="12"/>
      <c r="I611" s="9"/>
      <c r="J611" s="9"/>
    </row>
    <row r="612" spans="1:10" x14ac:dyDescent="0.2">
      <c r="A612" s="9"/>
      <c r="B612" s="12"/>
      <c r="C612" s="9"/>
      <c r="D612" s="12"/>
      <c r="E612" s="12"/>
      <c r="F612" s="12"/>
      <c r="G612" s="12"/>
      <c r="H612" s="12"/>
      <c r="I612" s="9"/>
      <c r="J612" s="9"/>
    </row>
    <row r="613" spans="1:10" x14ac:dyDescent="0.2">
      <c r="A613" s="9"/>
      <c r="B613" s="12"/>
      <c r="C613" s="9"/>
      <c r="D613" s="12"/>
      <c r="E613" s="12"/>
      <c r="F613" s="12"/>
      <c r="G613" s="12"/>
      <c r="H613" s="12"/>
      <c r="I613" s="9"/>
      <c r="J613" s="9"/>
    </row>
    <row r="614" spans="1:10" x14ac:dyDescent="0.2">
      <c r="A614" s="9"/>
      <c r="B614" s="12"/>
      <c r="C614" s="9"/>
      <c r="D614" s="12"/>
      <c r="E614" s="12"/>
      <c r="F614" s="12"/>
      <c r="G614" s="12"/>
      <c r="H614" s="12"/>
      <c r="I614" s="9"/>
      <c r="J614" s="9"/>
    </row>
    <row r="615" spans="1:10" x14ac:dyDescent="0.2">
      <c r="A615" s="9"/>
      <c r="B615" s="12"/>
      <c r="C615" s="9"/>
      <c r="D615" s="12"/>
      <c r="E615" s="12"/>
      <c r="F615" s="12"/>
      <c r="G615" s="12"/>
      <c r="H615" s="12"/>
      <c r="I615" s="9"/>
      <c r="J615" s="9"/>
    </row>
    <row r="616" spans="1:10" x14ac:dyDescent="0.2">
      <c r="A616" s="9"/>
      <c r="B616" s="12"/>
      <c r="C616" s="9"/>
      <c r="D616" s="12"/>
      <c r="E616" s="12"/>
      <c r="F616" s="12"/>
      <c r="G616" s="12"/>
      <c r="H616" s="12"/>
      <c r="I616" s="9"/>
      <c r="J616" s="9"/>
    </row>
    <row r="617" spans="1:10" x14ac:dyDescent="0.2">
      <c r="A617" s="9"/>
      <c r="B617" s="12"/>
      <c r="C617" s="9"/>
      <c r="D617" s="12"/>
      <c r="E617" s="12"/>
      <c r="F617" s="12"/>
      <c r="G617" s="12"/>
      <c r="H617" s="12"/>
      <c r="I617" s="9"/>
      <c r="J617" s="9"/>
    </row>
    <row r="618" spans="1:10" x14ac:dyDescent="0.2">
      <c r="A618" s="9"/>
      <c r="B618" s="12"/>
      <c r="C618" s="9"/>
      <c r="D618" s="12"/>
      <c r="E618" s="12"/>
      <c r="F618" s="12"/>
      <c r="G618" s="12"/>
      <c r="H618" s="12"/>
      <c r="I618" s="9"/>
      <c r="J618" s="9"/>
    </row>
    <row r="619" spans="1:10" x14ac:dyDescent="0.2">
      <c r="A619" s="9"/>
      <c r="B619" s="12"/>
      <c r="C619" s="9"/>
      <c r="D619" s="12"/>
      <c r="E619" s="12"/>
      <c r="F619" s="12"/>
      <c r="G619" s="12"/>
      <c r="H619" s="12"/>
      <c r="I619" s="9"/>
      <c r="J619" s="9"/>
    </row>
    <row r="620" spans="1:10" x14ac:dyDescent="0.2">
      <c r="A620" s="9"/>
      <c r="B620" s="12"/>
      <c r="C620" s="9"/>
      <c r="D620" s="12"/>
      <c r="E620" s="12"/>
      <c r="F620" s="12"/>
      <c r="G620" s="12"/>
      <c r="H620" s="12"/>
      <c r="I620" s="9"/>
      <c r="J620" s="9"/>
    </row>
    <row r="621" spans="1:10" x14ac:dyDescent="0.2">
      <c r="A621" s="9"/>
      <c r="B621" s="12"/>
      <c r="C621" s="9"/>
      <c r="D621" s="12"/>
      <c r="E621" s="12"/>
      <c r="F621" s="12"/>
      <c r="G621" s="12"/>
      <c r="H621" s="12"/>
      <c r="I621" s="9"/>
      <c r="J621" s="9"/>
    </row>
    <row r="622" spans="1:10" x14ac:dyDescent="0.2">
      <c r="A622" s="9"/>
      <c r="B622" s="12"/>
      <c r="C622" s="9"/>
      <c r="D622" s="12"/>
      <c r="E622" s="12"/>
      <c r="F622" s="12"/>
      <c r="G622" s="12"/>
      <c r="H622" s="12"/>
      <c r="I622" s="9"/>
      <c r="J622" s="9"/>
    </row>
    <row r="623" spans="1:10" x14ac:dyDescent="0.2">
      <c r="A623" s="9"/>
      <c r="B623" s="12"/>
      <c r="C623" s="9"/>
      <c r="D623" s="12"/>
      <c r="E623" s="12"/>
      <c r="F623" s="12"/>
      <c r="G623" s="12"/>
      <c r="H623" s="12"/>
      <c r="I623" s="9"/>
      <c r="J623" s="9"/>
    </row>
    <row r="624" spans="1:10" x14ac:dyDescent="0.2">
      <c r="A624" s="9"/>
      <c r="B624" s="12"/>
      <c r="C624" s="9"/>
      <c r="D624" s="12"/>
      <c r="E624" s="12"/>
      <c r="F624" s="12"/>
      <c r="G624" s="12"/>
      <c r="H624" s="12"/>
      <c r="I624" s="9"/>
      <c r="J624" s="9"/>
    </row>
    <row r="625" spans="1:10" x14ac:dyDescent="0.2">
      <c r="A625" s="9"/>
      <c r="B625" s="12"/>
      <c r="C625" s="9"/>
      <c r="D625" s="12"/>
      <c r="E625" s="12"/>
      <c r="F625" s="12"/>
      <c r="G625" s="12"/>
      <c r="H625" s="12"/>
      <c r="I625" s="9"/>
      <c r="J625" s="9"/>
    </row>
    <row r="626" spans="1:10" x14ac:dyDescent="0.2">
      <c r="A626" s="9"/>
      <c r="B626" s="12"/>
      <c r="C626" s="9"/>
      <c r="D626" s="12"/>
      <c r="E626" s="12"/>
      <c r="F626" s="12"/>
      <c r="G626" s="12"/>
      <c r="H626" s="12"/>
      <c r="I626" s="9"/>
      <c r="J626" s="9"/>
    </row>
    <row r="627" spans="1:10" x14ac:dyDescent="0.2">
      <c r="A627" s="9"/>
      <c r="B627" s="12"/>
      <c r="C627" s="9"/>
      <c r="D627" s="12"/>
      <c r="E627" s="12"/>
      <c r="F627" s="12"/>
      <c r="G627" s="12"/>
      <c r="H627" s="12"/>
      <c r="I627" s="9"/>
      <c r="J627" s="9"/>
    </row>
    <row r="628" spans="1:10" x14ac:dyDescent="0.2">
      <c r="A628" s="9"/>
      <c r="B628" s="12"/>
      <c r="C628" s="9"/>
      <c r="D628" s="12"/>
      <c r="E628" s="12"/>
      <c r="F628" s="12"/>
      <c r="G628" s="12"/>
      <c r="H628" s="12"/>
      <c r="I628" s="9"/>
      <c r="J628" s="9"/>
    </row>
    <row r="629" spans="1:10" x14ac:dyDescent="0.2">
      <c r="A629" s="9"/>
      <c r="B629" s="12"/>
      <c r="C629" s="9"/>
      <c r="D629" s="12"/>
      <c r="E629" s="12"/>
      <c r="F629" s="12"/>
      <c r="G629" s="12"/>
      <c r="H629" s="12"/>
      <c r="I629" s="9"/>
      <c r="J629" s="9"/>
    </row>
    <row r="630" spans="1:10" x14ac:dyDescent="0.2">
      <c r="A630" s="9"/>
      <c r="B630" s="12"/>
      <c r="C630" s="9"/>
      <c r="D630" s="12"/>
      <c r="E630" s="12"/>
      <c r="F630" s="12"/>
      <c r="G630" s="12"/>
      <c r="H630" s="12"/>
      <c r="I630" s="9"/>
      <c r="J630" s="9"/>
    </row>
    <row r="631" spans="1:10" x14ac:dyDescent="0.2">
      <c r="A631" s="9"/>
      <c r="B631" s="12"/>
      <c r="C631" s="9"/>
      <c r="D631" s="12"/>
      <c r="E631" s="12"/>
      <c r="F631" s="12"/>
      <c r="G631" s="12"/>
      <c r="H631" s="12"/>
      <c r="I631" s="9"/>
      <c r="J631" s="9"/>
    </row>
    <row r="632" spans="1:10" x14ac:dyDescent="0.2">
      <c r="A632" s="9"/>
      <c r="B632" s="12"/>
      <c r="C632" s="9"/>
      <c r="D632" s="12"/>
      <c r="E632" s="12"/>
      <c r="F632" s="12"/>
      <c r="G632" s="12"/>
      <c r="H632" s="12"/>
      <c r="I632" s="9"/>
      <c r="J632" s="9"/>
    </row>
    <row r="633" spans="1:10" x14ac:dyDescent="0.2">
      <c r="A633" s="9"/>
      <c r="B633" s="12"/>
      <c r="C633" s="9"/>
      <c r="D633" s="12"/>
      <c r="E633" s="12"/>
      <c r="F633" s="12"/>
      <c r="G633" s="12"/>
      <c r="H633" s="12"/>
      <c r="I633" s="9"/>
      <c r="J633" s="9"/>
    </row>
    <row r="634" spans="1:10" x14ac:dyDescent="0.2">
      <c r="A634" s="9"/>
      <c r="B634" s="12"/>
      <c r="C634" s="9"/>
      <c r="D634" s="12"/>
      <c r="E634" s="12"/>
      <c r="F634" s="12"/>
      <c r="G634" s="12"/>
      <c r="H634" s="12"/>
      <c r="I634" s="9"/>
      <c r="J634" s="9"/>
    </row>
    <row r="635" spans="1:10" x14ac:dyDescent="0.2">
      <c r="A635" s="9"/>
      <c r="B635" s="12"/>
      <c r="C635" s="9"/>
      <c r="D635" s="12"/>
      <c r="E635" s="12"/>
      <c r="F635" s="12"/>
      <c r="G635" s="12"/>
      <c r="H635" s="12"/>
      <c r="I635" s="9"/>
      <c r="J635" s="9"/>
    </row>
    <row r="636" spans="1:10" x14ac:dyDescent="0.2">
      <c r="A636" s="9"/>
      <c r="B636" s="12"/>
      <c r="C636" s="9"/>
      <c r="D636" s="12"/>
      <c r="E636" s="12"/>
      <c r="F636" s="12"/>
      <c r="G636" s="12"/>
      <c r="H636" s="12"/>
      <c r="I636" s="9"/>
      <c r="J636" s="9"/>
    </row>
    <row r="637" spans="1:10" x14ac:dyDescent="0.2">
      <c r="A637" s="9"/>
      <c r="B637" s="12"/>
      <c r="C637" s="9"/>
      <c r="D637" s="12"/>
      <c r="E637" s="12"/>
      <c r="F637" s="12"/>
      <c r="G637" s="12"/>
      <c r="H637" s="12"/>
      <c r="I637" s="9"/>
      <c r="J637" s="9"/>
    </row>
    <row r="638" spans="1:10" x14ac:dyDescent="0.2">
      <c r="A638" s="9"/>
      <c r="B638" s="12"/>
      <c r="C638" s="9"/>
      <c r="D638" s="12"/>
      <c r="E638" s="12"/>
      <c r="F638" s="12"/>
      <c r="G638" s="12"/>
      <c r="H638" s="12"/>
      <c r="I638" s="9"/>
      <c r="J638" s="9"/>
    </row>
    <row r="639" spans="1:10" x14ac:dyDescent="0.2">
      <c r="A639" s="9"/>
      <c r="B639" s="12"/>
      <c r="C639" s="9"/>
      <c r="D639" s="12"/>
      <c r="E639" s="12"/>
      <c r="F639" s="12"/>
      <c r="G639" s="12"/>
      <c r="H639" s="12"/>
      <c r="I639" s="9"/>
      <c r="J639" s="9"/>
    </row>
    <row r="640" spans="1:10" x14ac:dyDescent="0.2">
      <c r="A640" s="9"/>
      <c r="B640" s="12"/>
      <c r="C640" s="9"/>
      <c r="D640" s="12"/>
      <c r="E640" s="12"/>
      <c r="F640" s="12"/>
      <c r="G640" s="12"/>
      <c r="H640" s="12"/>
      <c r="I640" s="9"/>
      <c r="J640" s="9"/>
    </row>
    <row r="641" spans="1:10" x14ac:dyDescent="0.2">
      <c r="A641" s="9"/>
      <c r="B641" s="12"/>
      <c r="C641" s="9"/>
      <c r="D641" s="12"/>
      <c r="E641" s="12"/>
      <c r="F641" s="12"/>
      <c r="G641" s="12"/>
      <c r="H641" s="12"/>
      <c r="I641" s="9"/>
      <c r="J641" s="9"/>
    </row>
    <row r="642" spans="1:10" x14ac:dyDescent="0.2">
      <c r="A642" s="9"/>
      <c r="B642" s="12"/>
      <c r="C642" s="9"/>
      <c r="D642" s="12"/>
      <c r="E642" s="12"/>
      <c r="F642" s="12"/>
      <c r="G642" s="12"/>
      <c r="H642" s="12"/>
      <c r="I642" s="9"/>
      <c r="J642" s="9"/>
    </row>
    <row r="643" spans="1:10" x14ac:dyDescent="0.2">
      <c r="A643" s="9"/>
      <c r="B643" s="12"/>
      <c r="C643" s="9"/>
      <c r="D643" s="12"/>
      <c r="E643" s="12"/>
      <c r="F643" s="12"/>
      <c r="G643" s="12"/>
      <c r="H643" s="12"/>
      <c r="I643" s="9"/>
      <c r="J643" s="9"/>
    </row>
    <row r="644" spans="1:10" x14ac:dyDescent="0.2">
      <c r="A644" s="9"/>
      <c r="B644" s="12"/>
      <c r="C644" s="9"/>
      <c r="D644" s="12"/>
      <c r="E644" s="12"/>
      <c r="F644" s="12"/>
      <c r="G644" s="12"/>
      <c r="H644" s="12"/>
      <c r="I644" s="9"/>
      <c r="J644" s="9"/>
    </row>
    <row r="645" spans="1:10" x14ac:dyDescent="0.2">
      <c r="A645" s="9"/>
      <c r="B645" s="12"/>
      <c r="C645" s="9"/>
      <c r="D645" s="12"/>
      <c r="E645" s="12"/>
      <c r="F645" s="12"/>
      <c r="G645" s="12"/>
      <c r="H645" s="12"/>
      <c r="I645" s="9"/>
      <c r="J645" s="9"/>
    </row>
    <row r="646" spans="1:10" x14ac:dyDescent="0.2">
      <c r="A646" s="9"/>
      <c r="B646" s="12"/>
      <c r="C646" s="9"/>
      <c r="D646" s="12"/>
      <c r="E646" s="12"/>
      <c r="F646" s="12"/>
      <c r="G646" s="12"/>
      <c r="H646" s="12"/>
      <c r="I646" s="9"/>
      <c r="J646" s="9"/>
    </row>
    <row r="647" spans="1:10" x14ac:dyDescent="0.2">
      <c r="A647" s="9"/>
      <c r="B647" s="12"/>
      <c r="C647" s="9"/>
      <c r="D647" s="12"/>
      <c r="E647" s="12"/>
      <c r="F647" s="12"/>
      <c r="G647" s="12"/>
      <c r="H647" s="12"/>
      <c r="I647" s="9"/>
      <c r="J647" s="9"/>
    </row>
    <row r="648" spans="1:10" x14ac:dyDescent="0.2">
      <c r="A648" s="9"/>
      <c r="B648" s="12"/>
      <c r="C648" s="9"/>
      <c r="D648" s="12"/>
      <c r="E648" s="12"/>
      <c r="F648" s="12"/>
      <c r="G648" s="12"/>
      <c r="H648" s="12"/>
      <c r="I648" s="9"/>
      <c r="J648" s="9"/>
    </row>
    <row r="649" spans="1:10" x14ac:dyDescent="0.2">
      <c r="A649" s="9"/>
      <c r="B649" s="12"/>
      <c r="C649" s="9"/>
      <c r="D649" s="12"/>
      <c r="E649" s="12"/>
      <c r="F649" s="12"/>
      <c r="G649" s="12"/>
      <c r="H649" s="12"/>
      <c r="I649" s="9"/>
      <c r="J649" s="9"/>
    </row>
    <row r="650" spans="1:10" x14ac:dyDescent="0.2">
      <c r="A650" s="9"/>
      <c r="B650" s="12"/>
      <c r="C650" s="9"/>
      <c r="D650" s="12"/>
      <c r="E650" s="12"/>
      <c r="F650" s="12"/>
      <c r="G650" s="12"/>
      <c r="H650" s="12"/>
      <c r="I650" s="9"/>
      <c r="J650" s="9"/>
    </row>
    <row r="651" spans="1:10" x14ac:dyDescent="0.2">
      <c r="A651" s="9"/>
      <c r="B651" s="12"/>
      <c r="C651" s="9"/>
      <c r="D651" s="12"/>
      <c r="E651" s="12"/>
      <c r="F651" s="12"/>
      <c r="G651" s="12"/>
      <c r="H651" s="12"/>
      <c r="I651" s="9"/>
      <c r="J651" s="9"/>
    </row>
    <row r="652" spans="1:10" x14ac:dyDescent="0.2">
      <c r="A652" s="9"/>
      <c r="B652" s="12"/>
      <c r="C652" s="9"/>
      <c r="D652" s="12"/>
      <c r="E652" s="12"/>
      <c r="F652" s="12"/>
      <c r="G652" s="12"/>
      <c r="H652" s="12"/>
      <c r="I652" s="9"/>
      <c r="J652" s="9"/>
    </row>
    <row r="653" spans="1:10" x14ac:dyDescent="0.2">
      <c r="A653" s="9"/>
      <c r="B653" s="12"/>
      <c r="C653" s="9"/>
      <c r="D653" s="12"/>
      <c r="E653" s="12"/>
      <c r="F653" s="12"/>
      <c r="G653" s="12"/>
      <c r="H653" s="12"/>
      <c r="I653" s="9"/>
      <c r="J653" s="9"/>
    </row>
    <row r="654" spans="1:10" x14ac:dyDescent="0.2">
      <c r="A654" s="9"/>
      <c r="B654" s="12"/>
      <c r="C654" s="9"/>
      <c r="D654" s="12"/>
      <c r="E654" s="12"/>
      <c r="F654" s="12"/>
      <c r="G654" s="12"/>
      <c r="H654" s="12"/>
      <c r="I654" s="9"/>
      <c r="J654" s="9"/>
    </row>
    <row r="655" spans="1:10" x14ac:dyDescent="0.2">
      <c r="A655" s="9"/>
      <c r="B655" s="12"/>
      <c r="C655" s="9"/>
      <c r="D655" s="12"/>
      <c r="E655" s="12"/>
      <c r="F655" s="12"/>
      <c r="G655" s="12"/>
      <c r="H655" s="12"/>
      <c r="I655" s="9"/>
      <c r="J655" s="9"/>
    </row>
    <row r="656" spans="1:10" x14ac:dyDescent="0.2">
      <c r="A656" s="9"/>
      <c r="B656" s="12"/>
      <c r="C656" s="9"/>
      <c r="D656" s="12"/>
      <c r="E656" s="12"/>
      <c r="F656" s="12"/>
      <c r="G656" s="12"/>
      <c r="H656" s="12"/>
      <c r="I656" s="9"/>
      <c r="J656" s="9"/>
    </row>
    <row r="657" spans="1:10" x14ac:dyDescent="0.2">
      <c r="A657" s="9"/>
      <c r="B657" s="12"/>
      <c r="C657" s="9"/>
      <c r="D657" s="12"/>
      <c r="E657" s="12"/>
      <c r="F657" s="12"/>
      <c r="G657" s="12"/>
      <c r="H657" s="12"/>
      <c r="I657" s="9"/>
      <c r="J657" s="9"/>
    </row>
    <row r="658" spans="1:10" x14ac:dyDescent="0.2">
      <c r="A658" s="9"/>
      <c r="B658" s="12"/>
      <c r="C658" s="9"/>
      <c r="D658" s="12"/>
      <c r="E658" s="12"/>
      <c r="F658" s="12"/>
      <c r="G658" s="12"/>
      <c r="H658" s="12"/>
      <c r="I658" s="9"/>
      <c r="J658" s="9"/>
    </row>
    <row r="659" spans="1:10" x14ac:dyDescent="0.2">
      <c r="A659" s="9"/>
      <c r="B659" s="12"/>
      <c r="C659" s="9"/>
      <c r="D659" s="12"/>
      <c r="E659" s="12"/>
      <c r="F659" s="12"/>
      <c r="G659" s="12"/>
      <c r="H659" s="12"/>
      <c r="I659" s="9"/>
      <c r="J659" s="9"/>
    </row>
    <row r="660" spans="1:10" x14ac:dyDescent="0.2">
      <c r="A660" s="9"/>
      <c r="B660" s="12"/>
      <c r="C660" s="9"/>
      <c r="D660" s="12"/>
      <c r="E660" s="12"/>
      <c r="F660" s="12"/>
      <c r="G660" s="12"/>
      <c r="H660" s="12"/>
      <c r="I660" s="9"/>
      <c r="J660" s="9"/>
    </row>
    <row r="661" spans="1:10" x14ac:dyDescent="0.2">
      <c r="A661" s="9"/>
      <c r="B661" s="12"/>
      <c r="C661" s="9"/>
      <c r="D661" s="12"/>
      <c r="E661" s="12"/>
      <c r="F661" s="12"/>
      <c r="G661" s="12"/>
      <c r="H661" s="12"/>
      <c r="I661" s="9"/>
      <c r="J661" s="9"/>
    </row>
    <row r="662" spans="1:10" x14ac:dyDescent="0.2">
      <c r="A662" s="9"/>
      <c r="B662" s="12"/>
      <c r="C662" s="9"/>
      <c r="D662" s="12"/>
      <c r="E662" s="12"/>
      <c r="F662" s="12"/>
      <c r="G662" s="12"/>
      <c r="H662" s="12"/>
      <c r="I662" s="9"/>
      <c r="J662" s="9"/>
    </row>
    <row r="663" spans="1:10" x14ac:dyDescent="0.2">
      <c r="A663" s="9"/>
      <c r="B663" s="12"/>
      <c r="C663" s="9"/>
      <c r="D663" s="12"/>
      <c r="E663" s="12"/>
      <c r="F663" s="12"/>
      <c r="G663" s="12"/>
      <c r="H663" s="12"/>
      <c r="I663" s="9"/>
      <c r="J663" s="9"/>
    </row>
    <row r="664" spans="1:10" x14ac:dyDescent="0.2">
      <c r="A664" s="9"/>
      <c r="B664" s="12"/>
      <c r="C664" s="9"/>
      <c r="D664" s="12"/>
      <c r="E664" s="12"/>
      <c r="F664" s="12"/>
      <c r="G664" s="12"/>
      <c r="H664" s="12"/>
      <c r="I664" s="9"/>
      <c r="J664" s="9"/>
    </row>
    <row r="665" spans="1:10" x14ac:dyDescent="0.2">
      <c r="A665" s="9"/>
      <c r="B665" s="12"/>
      <c r="C665" s="9"/>
      <c r="D665" s="12"/>
      <c r="E665" s="12"/>
      <c r="F665" s="12"/>
      <c r="G665" s="12"/>
      <c r="H665" s="12"/>
      <c r="I665" s="9"/>
      <c r="J665" s="9"/>
    </row>
    <row r="666" spans="1:10" x14ac:dyDescent="0.2">
      <c r="A666" s="9"/>
      <c r="B666" s="12"/>
      <c r="C666" s="9"/>
      <c r="D666" s="12"/>
      <c r="E666" s="12"/>
      <c r="F666" s="12"/>
      <c r="G666" s="12"/>
      <c r="H666" s="12"/>
      <c r="I666" s="9"/>
      <c r="J666" s="9"/>
    </row>
    <row r="667" spans="1:10" x14ac:dyDescent="0.2">
      <c r="A667" s="9"/>
      <c r="B667" s="12"/>
      <c r="C667" s="9"/>
      <c r="D667" s="12"/>
      <c r="E667" s="12"/>
      <c r="F667" s="12"/>
      <c r="G667" s="12"/>
      <c r="H667" s="12"/>
      <c r="I667" s="9"/>
      <c r="J667" s="9"/>
    </row>
    <row r="668" spans="1:10" x14ac:dyDescent="0.2">
      <c r="A668" s="9"/>
      <c r="B668" s="12"/>
      <c r="C668" s="9"/>
      <c r="D668" s="12"/>
      <c r="E668" s="12"/>
      <c r="F668" s="12"/>
      <c r="G668" s="12"/>
      <c r="H668" s="12"/>
      <c r="I668" s="9"/>
      <c r="J668" s="9"/>
    </row>
    <row r="669" spans="1:10" x14ac:dyDescent="0.2">
      <c r="A669" s="9"/>
      <c r="B669" s="12"/>
      <c r="C669" s="9"/>
      <c r="D669" s="12"/>
      <c r="E669" s="12"/>
      <c r="F669" s="12"/>
      <c r="G669" s="12"/>
      <c r="H669" s="12"/>
      <c r="I669" s="9"/>
      <c r="J669" s="9"/>
    </row>
    <row r="670" spans="1:10" x14ac:dyDescent="0.2">
      <c r="A670" s="9"/>
      <c r="B670" s="12"/>
      <c r="C670" s="9"/>
      <c r="D670" s="12"/>
      <c r="E670" s="12"/>
      <c r="F670" s="12"/>
      <c r="G670" s="12"/>
      <c r="H670" s="12"/>
      <c r="I670" s="9"/>
      <c r="J670" s="9"/>
    </row>
    <row r="671" spans="1:10" x14ac:dyDescent="0.2">
      <c r="A671" s="9"/>
      <c r="B671" s="12"/>
      <c r="C671" s="9"/>
      <c r="D671" s="12"/>
      <c r="E671" s="12"/>
      <c r="F671" s="12"/>
      <c r="G671" s="12"/>
      <c r="H671" s="12"/>
      <c r="I671" s="9"/>
      <c r="J671" s="9"/>
    </row>
    <row r="672" spans="1:10" x14ac:dyDescent="0.2">
      <c r="A672" s="9"/>
      <c r="B672" s="12"/>
      <c r="C672" s="9"/>
      <c r="D672" s="12"/>
      <c r="E672" s="12"/>
      <c r="F672" s="12"/>
      <c r="G672" s="12"/>
      <c r="H672" s="12"/>
      <c r="I672" s="9"/>
      <c r="J672" s="9"/>
    </row>
    <row r="673" spans="1:10" x14ac:dyDescent="0.2">
      <c r="A673" s="9"/>
      <c r="B673" s="12"/>
      <c r="C673" s="9"/>
      <c r="D673" s="12"/>
      <c r="E673" s="12"/>
      <c r="F673" s="12"/>
      <c r="G673" s="12"/>
      <c r="H673" s="12"/>
      <c r="I673" s="9"/>
      <c r="J673" s="9"/>
    </row>
    <row r="674" spans="1:10" x14ac:dyDescent="0.2">
      <c r="A674" s="9"/>
      <c r="B674" s="12"/>
      <c r="C674" s="9"/>
      <c r="D674" s="12"/>
      <c r="E674" s="12"/>
      <c r="F674" s="12"/>
      <c r="G674" s="12"/>
      <c r="H674" s="12"/>
      <c r="I674" s="9"/>
      <c r="J674" s="9"/>
    </row>
    <row r="675" spans="1:10" x14ac:dyDescent="0.2">
      <c r="A675" s="9"/>
      <c r="B675" s="12"/>
      <c r="C675" s="9"/>
      <c r="D675" s="12"/>
      <c r="E675" s="12"/>
      <c r="F675" s="12"/>
      <c r="G675" s="12"/>
      <c r="H675" s="12"/>
      <c r="I675" s="9"/>
      <c r="J675" s="9"/>
    </row>
    <row r="676" spans="1:10" x14ac:dyDescent="0.2">
      <c r="A676" s="9"/>
      <c r="B676" s="12"/>
      <c r="C676" s="9"/>
      <c r="D676" s="12"/>
      <c r="E676" s="12"/>
      <c r="F676" s="12"/>
      <c r="G676" s="12"/>
      <c r="H676" s="12"/>
      <c r="I676" s="9"/>
      <c r="J676" s="9"/>
    </row>
    <row r="677" spans="1:10" x14ac:dyDescent="0.2">
      <c r="A677" s="9"/>
      <c r="B677" s="12"/>
      <c r="C677" s="9"/>
      <c r="D677" s="12"/>
      <c r="E677" s="12"/>
      <c r="F677" s="12"/>
      <c r="G677" s="12"/>
      <c r="H677" s="12"/>
      <c r="I677" s="9"/>
      <c r="J677" s="9"/>
    </row>
    <row r="678" spans="1:10" x14ac:dyDescent="0.2">
      <c r="A678" s="9"/>
      <c r="B678" s="12"/>
      <c r="C678" s="9"/>
      <c r="D678" s="12"/>
      <c r="E678" s="12"/>
      <c r="F678" s="12"/>
      <c r="G678" s="12"/>
      <c r="H678" s="12"/>
      <c r="I678" s="9"/>
      <c r="J678" s="9"/>
    </row>
    <row r="679" spans="1:10" x14ac:dyDescent="0.2">
      <c r="A679" s="9"/>
      <c r="B679" s="12"/>
      <c r="C679" s="9"/>
      <c r="D679" s="12"/>
      <c r="E679" s="12"/>
      <c r="F679" s="12"/>
      <c r="G679" s="12"/>
      <c r="H679" s="12"/>
      <c r="I679" s="9"/>
      <c r="J679" s="9"/>
    </row>
    <row r="680" spans="1:10" x14ac:dyDescent="0.2">
      <c r="A680" s="9"/>
      <c r="B680" s="12"/>
      <c r="C680" s="9"/>
      <c r="D680" s="12"/>
      <c r="E680" s="12"/>
      <c r="F680" s="12"/>
      <c r="G680" s="12"/>
      <c r="H680" s="12"/>
      <c r="I680" s="9"/>
      <c r="J680" s="9"/>
    </row>
    <row r="681" spans="1:10" x14ac:dyDescent="0.2">
      <c r="A681" s="9"/>
      <c r="B681" s="12"/>
      <c r="C681" s="9"/>
      <c r="D681" s="12"/>
      <c r="E681" s="12"/>
      <c r="F681" s="12"/>
      <c r="G681" s="12"/>
      <c r="H681" s="12"/>
      <c r="I681" s="9"/>
      <c r="J681" s="9"/>
    </row>
    <row r="682" spans="1:10" x14ac:dyDescent="0.2">
      <c r="A682" s="9"/>
      <c r="B682" s="12"/>
      <c r="C682" s="9"/>
      <c r="D682" s="12"/>
      <c r="E682" s="12"/>
      <c r="F682" s="12"/>
      <c r="G682" s="12"/>
      <c r="H682" s="12"/>
      <c r="I682" s="9"/>
      <c r="J682" s="9"/>
    </row>
    <row r="683" spans="1:10" x14ac:dyDescent="0.2">
      <c r="A683" s="9"/>
      <c r="B683" s="12"/>
      <c r="C683" s="9"/>
      <c r="D683" s="12"/>
      <c r="E683" s="12"/>
      <c r="F683" s="12"/>
      <c r="G683" s="12"/>
      <c r="H683" s="12"/>
      <c r="I683" s="9"/>
      <c r="J683" s="9"/>
    </row>
    <row r="684" spans="1:10" x14ac:dyDescent="0.2">
      <c r="A684" s="9"/>
      <c r="B684" s="12"/>
      <c r="C684" s="9"/>
      <c r="D684" s="12"/>
      <c r="E684" s="12"/>
      <c r="F684" s="12"/>
      <c r="G684" s="12"/>
      <c r="H684" s="12"/>
      <c r="I684" s="9"/>
      <c r="J684" s="9"/>
    </row>
    <row r="685" spans="1:10" x14ac:dyDescent="0.2">
      <c r="A685" s="9"/>
      <c r="B685" s="12"/>
      <c r="C685" s="9"/>
      <c r="D685" s="12"/>
      <c r="E685" s="12"/>
      <c r="F685" s="12"/>
      <c r="G685" s="12"/>
      <c r="H685" s="12"/>
      <c r="I685" s="9"/>
      <c r="J685" s="9"/>
    </row>
    <row r="686" spans="1:10" x14ac:dyDescent="0.2">
      <c r="A686" s="9"/>
      <c r="B686" s="12"/>
      <c r="C686" s="9"/>
      <c r="D686" s="12"/>
      <c r="E686" s="12"/>
      <c r="F686" s="12"/>
      <c r="G686" s="12"/>
      <c r="H686" s="12"/>
      <c r="I686" s="9"/>
      <c r="J686" s="9"/>
    </row>
    <row r="687" spans="1:10" x14ac:dyDescent="0.2">
      <c r="A687" s="9"/>
      <c r="B687" s="12"/>
      <c r="C687" s="9"/>
      <c r="D687" s="12"/>
      <c r="E687" s="12"/>
      <c r="F687" s="12"/>
      <c r="G687" s="12"/>
      <c r="H687" s="12"/>
      <c r="I687" s="9"/>
      <c r="J687" s="9"/>
    </row>
    <row r="688" spans="1:10" x14ac:dyDescent="0.2">
      <c r="A688" s="9"/>
      <c r="B688" s="12"/>
      <c r="C688" s="9"/>
      <c r="D688" s="12"/>
      <c r="E688" s="12"/>
      <c r="F688" s="12"/>
      <c r="G688" s="12"/>
      <c r="H688" s="12"/>
      <c r="I688" s="9"/>
      <c r="J688" s="9"/>
    </row>
    <row r="689" spans="1:10" x14ac:dyDescent="0.2">
      <c r="A689" s="9"/>
      <c r="B689" s="12"/>
      <c r="C689" s="9"/>
      <c r="D689" s="12"/>
      <c r="E689" s="12"/>
      <c r="F689" s="12"/>
      <c r="G689" s="12"/>
      <c r="H689" s="12"/>
      <c r="I689" s="9"/>
      <c r="J689" s="9"/>
    </row>
    <row r="690" spans="1:10" x14ac:dyDescent="0.2">
      <c r="A690" s="9"/>
      <c r="B690" s="12"/>
      <c r="C690" s="9"/>
      <c r="D690" s="12"/>
      <c r="E690" s="12"/>
      <c r="F690" s="12"/>
      <c r="G690" s="12"/>
      <c r="H690" s="12"/>
      <c r="I690" s="9"/>
      <c r="J690" s="9"/>
    </row>
    <row r="691" spans="1:10" x14ac:dyDescent="0.2">
      <c r="A691" s="9"/>
      <c r="B691" s="12"/>
      <c r="C691" s="9"/>
      <c r="D691" s="12"/>
      <c r="E691" s="12"/>
      <c r="F691" s="12"/>
      <c r="G691" s="12"/>
      <c r="H691" s="12"/>
      <c r="I691" s="9"/>
      <c r="J691" s="9"/>
    </row>
    <row r="692" spans="1:10" x14ac:dyDescent="0.2">
      <c r="A692" s="9"/>
      <c r="B692" s="12"/>
      <c r="C692" s="9"/>
      <c r="D692" s="12"/>
      <c r="E692" s="12"/>
      <c r="F692" s="12"/>
      <c r="G692" s="12"/>
      <c r="H692" s="12"/>
      <c r="I692" s="9"/>
      <c r="J692" s="9"/>
    </row>
    <row r="693" spans="1:10" x14ac:dyDescent="0.2">
      <c r="A693" s="9"/>
      <c r="B693" s="12"/>
      <c r="C693" s="9"/>
      <c r="D693" s="12"/>
      <c r="E693" s="12"/>
      <c r="F693" s="12"/>
      <c r="G693" s="12"/>
      <c r="H693" s="12"/>
      <c r="I693" s="9"/>
      <c r="J693" s="9"/>
    </row>
    <row r="694" spans="1:10" x14ac:dyDescent="0.2">
      <c r="A694" s="9"/>
      <c r="B694" s="12"/>
      <c r="C694" s="9"/>
      <c r="D694" s="12"/>
      <c r="E694" s="12"/>
      <c r="F694" s="12"/>
      <c r="G694" s="12"/>
      <c r="H694" s="12"/>
      <c r="I694" s="9"/>
      <c r="J694" s="9"/>
    </row>
    <row r="695" spans="1:10" x14ac:dyDescent="0.2">
      <c r="A695" s="9"/>
      <c r="B695" s="12"/>
      <c r="C695" s="9"/>
      <c r="D695" s="12"/>
      <c r="E695" s="12"/>
      <c r="F695" s="12"/>
      <c r="G695" s="12"/>
      <c r="H695" s="12"/>
      <c r="I695" s="9"/>
      <c r="J695" s="9"/>
    </row>
    <row r="696" spans="1:10" x14ac:dyDescent="0.2">
      <c r="A696" s="9"/>
      <c r="B696" s="12"/>
      <c r="C696" s="9"/>
      <c r="D696" s="12"/>
      <c r="E696" s="12"/>
      <c r="F696" s="12"/>
      <c r="G696" s="12"/>
      <c r="H696" s="12"/>
      <c r="I696" s="9"/>
      <c r="J696" s="9"/>
    </row>
    <row r="697" spans="1:10" x14ac:dyDescent="0.2">
      <c r="A697" s="9"/>
      <c r="B697" s="12"/>
      <c r="C697" s="9"/>
      <c r="D697" s="12"/>
      <c r="E697" s="12"/>
      <c r="F697" s="12"/>
      <c r="G697" s="12"/>
      <c r="H697" s="12"/>
      <c r="I697" s="9"/>
      <c r="J697" s="9"/>
    </row>
    <row r="698" spans="1:10" x14ac:dyDescent="0.2">
      <c r="A698" s="9"/>
      <c r="B698" s="12"/>
      <c r="C698" s="9"/>
      <c r="D698" s="12"/>
      <c r="E698" s="12"/>
      <c r="F698" s="12"/>
      <c r="G698" s="12"/>
      <c r="H698" s="12"/>
      <c r="I698" s="9"/>
      <c r="J698" s="9"/>
    </row>
    <row r="699" spans="1:10" x14ac:dyDescent="0.2">
      <c r="A699" s="9"/>
      <c r="B699" s="12"/>
      <c r="C699" s="9"/>
      <c r="D699" s="12"/>
      <c r="E699" s="12"/>
      <c r="F699" s="12"/>
      <c r="G699" s="12"/>
      <c r="H699" s="12"/>
      <c r="I699" s="9"/>
      <c r="J699" s="9"/>
    </row>
    <row r="700" spans="1:10" x14ac:dyDescent="0.2">
      <c r="A700" s="9"/>
      <c r="B700" s="12"/>
      <c r="C700" s="9"/>
      <c r="D700" s="12"/>
      <c r="E700" s="12"/>
      <c r="F700" s="12"/>
      <c r="G700" s="12"/>
      <c r="H700" s="12"/>
      <c r="I700" s="9"/>
      <c r="J700" s="9"/>
    </row>
    <row r="701" spans="1:10" x14ac:dyDescent="0.2">
      <c r="A701" s="9"/>
      <c r="B701" s="12"/>
      <c r="C701" s="9"/>
      <c r="D701" s="12"/>
      <c r="E701" s="12"/>
      <c r="F701" s="12"/>
      <c r="G701" s="12"/>
      <c r="H701" s="12"/>
      <c r="I701" s="9"/>
      <c r="J701" s="9"/>
    </row>
    <row r="702" spans="1:10" x14ac:dyDescent="0.2">
      <c r="A702" s="9"/>
      <c r="B702" s="12"/>
      <c r="C702" s="9"/>
      <c r="D702" s="12"/>
      <c r="E702" s="12"/>
      <c r="F702" s="12"/>
      <c r="G702" s="12"/>
      <c r="H702" s="12"/>
      <c r="I702" s="9"/>
      <c r="J702" s="9"/>
    </row>
    <row r="703" spans="1:10" x14ac:dyDescent="0.2">
      <c r="A703" s="9"/>
      <c r="B703" s="12"/>
      <c r="C703" s="9"/>
      <c r="D703" s="12"/>
      <c r="E703" s="12"/>
      <c r="F703" s="12"/>
      <c r="G703" s="12"/>
      <c r="H703" s="12"/>
      <c r="I703" s="9"/>
      <c r="J703" s="9"/>
    </row>
    <row r="704" spans="1:10" x14ac:dyDescent="0.2">
      <c r="A704" s="9"/>
      <c r="B704" s="12"/>
      <c r="C704" s="9"/>
      <c r="D704" s="12"/>
      <c r="E704" s="12"/>
      <c r="F704" s="12"/>
      <c r="G704" s="12"/>
      <c r="H704" s="12"/>
      <c r="I704" s="9"/>
      <c r="J704" s="9"/>
    </row>
    <row r="705" spans="1:10" x14ac:dyDescent="0.2">
      <c r="A705" s="9"/>
      <c r="B705" s="12"/>
      <c r="C705" s="9"/>
      <c r="D705" s="12"/>
      <c r="E705" s="12"/>
      <c r="F705" s="12"/>
      <c r="G705" s="12"/>
      <c r="H705" s="12"/>
      <c r="I705" s="9"/>
      <c r="J705" s="9"/>
    </row>
    <row r="706" spans="1:10" x14ac:dyDescent="0.2">
      <c r="A706" s="9"/>
      <c r="B706" s="12"/>
      <c r="C706" s="9"/>
      <c r="D706" s="12"/>
      <c r="E706" s="12"/>
      <c r="F706" s="12"/>
      <c r="G706" s="12"/>
      <c r="H706" s="12"/>
      <c r="I706" s="9"/>
      <c r="J706" s="9"/>
    </row>
    <row r="707" spans="1:10" x14ac:dyDescent="0.2">
      <c r="A707" s="9"/>
      <c r="B707" s="12"/>
      <c r="C707" s="9"/>
      <c r="D707" s="12"/>
      <c r="E707" s="12"/>
      <c r="F707" s="12"/>
      <c r="G707" s="12"/>
      <c r="H707" s="12"/>
      <c r="I707" s="9"/>
      <c r="J707" s="9"/>
    </row>
    <row r="708" spans="1:10" x14ac:dyDescent="0.2">
      <c r="A708" s="9"/>
      <c r="B708" s="12"/>
      <c r="C708" s="9"/>
      <c r="D708" s="12"/>
      <c r="E708" s="12"/>
      <c r="F708" s="12"/>
      <c r="G708" s="12"/>
      <c r="H708" s="12"/>
      <c r="I708" s="9"/>
      <c r="J708" s="9"/>
    </row>
    <row r="709" spans="1:10" x14ac:dyDescent="0.2">
      <c r="A709" s="9"/>
      <c r="B709" s="12"/>
      <c r="C709" s="9"/>
      <c r="D709" s="12"/>
      <c r="E709" s="12"/>
      <c r="F709" s="12"/>
      <c r="G709" s="12"/>
      <c r="H709" s="12"/>
      <c r="I709" s="9"/>
      <c r="J709" s="9"/>
    </row>
    <row r="710" spans="1:10" x14ac:dyDescent="0.2">
      <c r="A710" s="9"/>
      <c r="B710" s="12"/>
      <c r="C710" s="9"/>
      <c r="D710" s="12"/>
      <c r="E710" s="12"/>
      <c r="F710" s="12"/>
      <c r="G710" s="12"/>
      <c r="H710" s="12"/>
      <c r="I710" s="9"/>
      <c r="J710" s="9"/>
    </row>
    <row r="711" spans="1:10" x14ac:dyDescent="0.2">
      <c r="A711" s="9"/>
      <c r="B711" s="12"/>
      <c r="C711" s="9"/>
      <c r="D711" s="12"/>
      <c r="E711" s="12"/>
      <c r="F711" s="12"/>
      <c r="G711" s="12"/>
      <c r="H711" s="12"/>
      <c r="I711" s="9"/>
      <c r="J711" s="9"/>
    </row>
    <row r="712" spans="1:10" x14ac:dyDescent="0.2">
      <c r="A712" s="9"/>
      <c r="B712" s="12"/>
      <c r="C712" s="9"/>
      <c r="D712" s="12"/>
      <c r="E712" s="12"/>
      <c r="F712" s="12"/>
      <c r="G712" s="12"/>
      <c r="H712" s="12"/>
      <c r="I712" s="9"/>
      <c r="J712" s="9"/>
    </row>
    <row r="713" spans="1:10" x14ac:dyDescent="0.2">
      <c r="A713" s="9"/>
      <c r="B713" s="12"/>
      <c r="C713" s="9"/>
      <c r="D713" s="12"/>
      <c r="E713" s="12"/>
      <c r="F713" s="12"/>
      <c r="G713" s="12"/>
      <c r="H713" s="12"/>
      <c r="I713" s="9"/>
      <c r="J713" s="9"/>
    </row>
    <row r="714" spans="1:10" x14ac:dyDescent="0.2">
      <c r="A714" s="9"/>
      <c r="B714" s="12"/>
      <c r="C714" s="9"/>
      <c r="D714" s="12"/>
      <c r="E714" s="12"/>
      <c r="F714" s="12"/>
      <c r="G714" s="12"/>
      <c r="H714" s="12"/>
      <c r="I714" s="9"/>
      <c r="J714" s="9"/>
    </row>
    <row r="715" spans="1:10" x14ac:dyDescent="0.2">
      <c r="A715" s="9"/>
      <c r="B715" s="12"/>
      <c r="C715" s="9"/>
      <c r="D715" s="12"/>
      <c r="E715" s="12"/>
      <c r="F715" s="12"/>
      <c r="G715" s="12"/>
      <c r="H715" s="12"/>
      <c r="I715" s="9"/>
      <c r="J715" s="9"/>
    </row>
    <row r="716" spans="1:10" x14ac:dyDescent="0.2">
      <c r="A716" s="9"/>
      <c r="B716" s="12"/>
      <c r="C716" s="9"/>
      <c r="D716" s="12"/>
      <c r="E716" s="12"/>
      <c r="F716" s="12"/>
      <c r="G716" s="12"/>
      <c r="H716" s="12"/>
      <c r="I716" s="9"/>
      <c r="J716" s="9"/>
    </row>
    <row r="717" spans="1:10" x14ac:dyDescent="0.2">
      <c r="A717" s="9"/>
      <c r="B717" s="12"/>
      <c r="C717" s="9"/>
      <c r="D717" s="12"/>
      <c r="E717" s="12"/>
      <c r="F717" s="12"/>
      <c r="G717" s="12"/>
      <c r="H717" s="12"/>
      <c r="I717" s="9"/>
      <c r="J717" s="9"/>
    </row>
    <row r="718" spans="1:10" x14ac:dyDescent="0.2">
      <c r="A718" s="9"/>
      <c r="B718" s="12"/>
      <c r="C718" s="9"/>
      <c r="D718" s="12"/>
      <c r="E718" s="12"/>
      <c r="F718" s="12"/>
      <c r="G718" s="12"/>
      <c r="H718" s="12"/>
      <c r="I718" s="9"/>
      <c r="J718" s="9"/>
    </row>
    <row r="719" spans="1:10" x14ac:dyDescent="0.2">
      <c r="A719" s="9"/>
      <c r="B719" s="12"/>
      <c r="C719" s="9"/>
      <c r="D719" s="12"/>
      <c r="E719" s="12"/>
      <c r="F719" s="12"/>
      <c r="G719" s="12"/>
      <c r="H719" s="12"/>
      <c r="I719" s="9"/>
      <c r="J719" s="9"/>
    </row>
    <row r="720" spans="1:10" x14ac:dyDescent="0.2">
      <c r="A720" s="9"/>
      <c r="B720" s="12"/>
      <c r="C720" s="9"/>
      <c r="D720" s="12"/>
      <c r="E720" s="12"/>
      <c r="F720" s="12"/>
      <c r="G720" s="12"/>
      <c r="H720" s="12"/>
      <c r="I720" s="9"/>
      <c r="J720" s="9"/>
    </row>
    <row r="721" spans="1:10" x14ac:dyDescent="0.2">
      <c r="A721" s="9"/>
      <c r="B721" s="12"/>
      <c r="C721" s="9"/>
      <c r="D721" s="12"/>
      <c r="E721" s="12"/>
      <c r="F721" s="12"/>
      <c r="G721" s="12"/>
      <c r="H721" s="12"/>
      <c r="I721" s="9"/>
      <c r="J721" s="9"/>
    </row>
    <row r="722" spans="1:10" x14ac:dyDescent="0.2">
      <c r="A722" s="9"/>
      <c r="B722" s="12"/>
      <c r="C722" s="9"/>
      <c r="D722" s="12"/>
      <c r="E722" s="12"/>
      <c r="F722" s="12"/>
      <c r="G722" s="12"/>
      <c r="H722" s="12"/>
      <c r="I722" s="9"/>
      <c r="J722" s="9"/>
    </row>
    <row r="723" spans="1:10" x14ac:dyDescent="0.2">
      <c r="A723" s="9"/>
      <c r="B723" s="12"/>
      <c r="C723" s="9"/>
      <c r="D723" s="12"/>
      <c r="E723" s="12"/>
      <c r="F723" s="12"/>
      <c r="G723" s="12"/>
      <c r="H723" s="12"/>
      <c r="I723" s="9"/>
      <c r="J723" s="9"/>
    </row>
    <row r="724" spans="1:10" x14ac:dyDescent="0.2">
      <c r="A724" s="9"/>
      <c r="B724" s="12"/>
      <c r="C724" s="9"/>
      <c r="D724" s="12"/>
      <c r="E724" s="12"/>
      <c r="F724" s="12"/>
      <c r="G724" s="12"/>
      <c r="H724" s="12"/>
      <c r="I724" s="9"/>
      <c r="J724" s="9"/>
    </row>
    <row r="725" spans="1:10" x14ac:dyDescent="0.2">
      <c r="A725" s="9"/>
      <c r="B725" s="12"/>
      <c r="C725" s="9"/>
      <c r="D725" s="12"/>
      <c r="E725" s="12"/>
      <c r="F725" s="12"/>
      <c r="G725" s="12"/>
      <c r="H725" s="12"/>
      <c r="I725" s="9"/>
      <c r="J725" s="9"/>
    </row>
    <row r="726" spans="1:10" x14ac:dyDescent="0.2">
      <c r="A726" s="9"/>
      <c r="B726" s="12"/>
      <c r="C726" s="9"/>
      <c r="D726" s="12"/>
      <c r="E726" s="12"/>
      <c r="F726" s="12"/>
      <c r="G726" s="12"/>
      <c r="H726" s="12"/>
      <c r="I726" s="9"/>
      <c r="J726" s="9"/>
    </row>
    <row r="727" spans="1:10" x14ac:dyDescent="0.2">
      <c r="A727" s="9"/>
      <c r="B727" s="12"/>
      <c r="C727" s="9"/>
      <c r="D727" s="12"/>
      <c r="E727" s="12"/>
      <c r="F727" s="12"/>
      <c r="G727" s="12"/>
      <c r="H727" s="12"/>
      <c r="I727" s="9"/>
      <c r="J727" s="9"/>
    </row>
    <row r="728" spans="1:10" x14ac:dyDescent="0.2">
      <c r="A728" s="9"/>
      <c r="B728" s="12"/>
      <c r="C728" s="9"/>
      <c r="D728" s="12"/>
      <c r="E728" s="12"/>
      <c r="F728" s="12"/>
      <c r="G728" s="12"/>
      <c r="H728" s="12"/>
      <c r="I728" s="9"/>
      <c r="J728" s="9"/>
    </row>
    <row r="729" spans="1:10" x14ac:dyDescent="0.2">
      <c r="A729" s="9"/>
      <c r="B729" s="12"/>
      <c r="C729" s="9"/>
      <c r="D729" s="12"/>
      <c r="E729" s="12"/>
      <c r="F729" s="12"/>
      <c r="G729" s="12"/>
      <c r="H729" s="12"/>
      <c r="I729" s="9"/>
      <c r="J729" s="9"/>
    </row>
    <row r="730" spans="1:10" x14ac:dyDescent="0.2">
      <c r="A730" s="9"/>
      <c r="B730" s="12"/>
      <c r="C730" s="9"/>
      <c r="D730" s="12"/>
      <c r="E730" s="12"/>
      <c r="F730" s="12"/>
      <c r="G730" s="12"/>
      <c r="H730" s="12"/>
      <c r="I730" s="9"/>
      <c r="J730" s="9"/>
    </row>
    <row r="731" spans="1:10" x14ac:dyDescent="0.2">
      <c r="A731" s="9"/>
      <c r="B731" s="12"/>
      <c r="C731" s="9"/>
      <c r="D731" s="12"/>
      <c r="E731" s="12"/>
      <c r="F731" s="12"/>
      <c r="G731" s="12"/>
      <c r="H731" s="12"/>
      <c r="I731" s="9"/>
      <c r="J731" s="9"/>
    </row>
    <row r="732" spans="1:10" x14ac:dyDescent="0.2">
      <c r="A732" s="9"/>
      <c r="B732" s="12"/>
      <c r="C732" s="9"/>
      <c r="D732" s="12"/>
      <c r="E732" s="12"/>
      <c r="F732" s="12"/>
      <c r="G732" s="12"/>
      <c r="H732" s="12"/>
      <c r="I732" s="9"/>
      <c r="J732" s="9"/>
    </row>
    <row r="733" spans="1:10" x14ac:dyDescent="0.2">
      <c r="A733" s="9"/>
      <c r="B733" s="12"/>
      <c r="C733" s="9"/>
      <c r="D733" s="12"/>
      <c r="E733" s="12"/>
      <c r="F733" s="12"/>
      <c r="G733" s="12"/>
      <c r="H733" s="12"/>
      <c r="I733" s="9"/>
      <c r="J733" s="9"/>
    </row>
    <row r="734" spans="1:10" x14ac:dyDescent="0.2">
      <c r="A734" s="9"/>
      <c r="B734" s="12"/>
      <c r="C734" s="9"/>
      <c r="D734" s="12"/>
      <c r="E734" s="12"/>
      <c r="F734" s="12"/>
      <c r="G734" s="12"/>
      <c r="H734" s="12"/>
      <c r="I734" s="9"/>
      <c r="J734" s="9"/>
    </row>
    <row r="735" spans="1:10" x14ac:dyDescent="0.2">
      <c r="A735" s="9"/>
      <c r="B735" s="12"/>
      <c r="C735" s="9"/>
      <c r="D735" s="12"/>
      <c r="E735" s="12"/>
      <c r="F735" s="12"/>
      <c r="G735" s="12"/>
      <c r="H735" s="12"/>
      <c r="I735" s="9"/>
      <c r="J735" s="9"/>
    </row>
    <row r="736" spans="1:10" x14ac:dyDescent="0.2">
      <c r="A736" s="9"/>
      <c r="B736" s="12"/>
      <c r="C736" s="9"/>
      <c r="D736" s="12"/>
      <c r="E736" s="12"/>
      <c r="F736" s="12"/>
      <c r="G736" s="12"/>
      <c r="H736" s="12"/>
      <c r="I736" s="9"/>
      <c r="J736" s="9"/>
    </row>
    <row r="737" spans="1:10" x14ac:dyDescent="0.2">
      <c r="A737" s="9"/>
      <c r="B737" s="12"/>
      <c r="C737" s="9"/>
      <c r="D737" s="12"/>
      <c r="E737" s="12"/>
      <c r="F737" s="12"/>
      <c r="G737" s="12"/>
      <c r="H737" s="12"/>
      <c r="I737" s="9"/>
      <c r="J737" s="9"/>
    </row>
    <row r="738" spans="1:10" x14ac:dyDescent="0.2">
      <c r="A738" s="9"/>
      <c r="B738" s="12"/>
      <c r="C738" s="9"/>
      <c r="D738" s="12"/>
      <c r="E738" s="12"/>
      <c r="F738" s="12"/>
      <c r="G738" s="12"/>
      <c r="H738" s="12"/>
      <c r="I738" s="9"/>
      <c r="J738" s="9"/>
    </row>
    <row r="739" spans="1:10" x14ac:dyDescent="0.2">
      <c r="A739" s="9"/>
      <c r="B739" s="12"/>
      <c r="C739" s="9"/>
      <c r="D739" s="12"/>
      <c r="E739" s="12"/>
      <c r="F739" s="12"/>
      <c r="G739" s="12"/>
      <c r="H739" s="12"/>
      <c r="I739" s="9"/>
      <c r="J739" s="9"/>
    </row>
    <row r="740" spans="1:10" x14ac:dyDescent="0.2">
      <c r="A740" s="9"/>
      <c r="B740" s="12"/>
      <c r="C740" s="9"/>
      <c r="D740" s="12"/>
      <c r="E740" s="12"/>
      <c r="F740" s="12"/>
      <c r="G740" s="12"/>
      <c r="H740" s="12"/>
      <c r="I740" s="9"/>
      <c r="J740" s="9"/>
    </row>
    <row r="741" spans="1:10" x14ac:dyDescent="0.2">
      <c r="A741" s="9"/>
      <c r="B741" s="12"/>
      <c r="C741" s="9"/>
      <c r="D741" s="12"/>
      <c r="E741" s="12"/>
      <c r="F741" s="12"/>
      <c r="G741" s="12"/>
      <c r="H741" s="12"/>
      <c r="I741" s="9"/>
      <c r="J741" s="9"/>
    </row>
    <row r="742" spans="1:10" x14ac:dyDescent="0.2">
      <c r="A742" s="9"/>
      <c r="B742" s="12"/>
      <c r="C742" s="9"/>
      <c r="D742" s="12"/>
      <c r="E742" s="12"/>
      <c r="F742" s="12"/>
      <c r="G742" s="12"/>
      <c r="H742" s="12"/>
      <c r="I742" s="9"/>
      <c r="J742" s="9"/>
    </row>
    <row r="743" spans="1:10" x14ac:dyDescent="0.2">
      <c r="A743" s="9"/>
      <c r="B743" s="12"/>
      <c r="C743" s="9"/>
      <c r="D743" s="12"/>
      <c r="E743" s="12"/>
      <c r="F743" s="12"/>
      <c r="G743" s="12"/>
      <c r="H743" s="12"/>
      <c r="I743" s="9"/>
      <c r="J743" s="9"/>
    </row>
    <row r="744" spans="1:10" x14ac:dyDescent="0.2">
      <c r="A744" s="9"/>
      <c r="B744" s="12"/>
      <c r="C744" s="9"/>
      <c r="D744" s="12"/>
      <c r="E744" s="12"/>
      <c r="F744" s="12"/>
      <c r="G744" s="12"/>
      <c r="H744" s="12"/>
      <c r="I744" s="9"/>
      <c r="J744" s="9"/>
    </row>
    <row r="745" spans="1:10" x14ac:dyDescent="0.2">
      <c r="A745" s="9"/>
      <c r="B745" s="12"/>
      <c r="C745" s="9"/>
      <c r="D745" s="12"/>
      <c r="E745" s="12"/>
      <c r="F745" s="12"/>
      <c r="G745" s="12"/>
      <c r="H745" s="12"/>
      <c r="I745" s="9"/>
      <c r="J745" s="9"/>
    </row>
    <row r="746" spans="1:10" x14ac:dyDescent="0.2">
      <c r="A746" s="9"/>
      <c r="B746" s="12"/>
      <c r="C746" s="9"/>
      <c r="D746" s="12"/>
      <c r="E746" s="12"/>
      <c r="F746" s="12"/>
      <c r="G746" s="12"/>
      <c r="H746" s="12"/>
      <c r="I746" s="9"/>
      <c r="J746" s="9"/>
    </row>
    <row r="747" spans="1:10" x14ac:dyDescent="0.2">
      <c r="A747" s="9"/>
      <c r="B747" s="12"/>
      <c r="C747" s="9"/>
      <c r="D747" s="12"/>
      <c r="E747" s="12"/>
      <c r="F747" s="12"/>
      <c r="G747" s="12"/>
      <c r="H747" s="12"/>
      <c r="I747" s="9"/>
      <c r="J747" s="9"/>
    </row>
    <row r="748" spans="1:10" x14ac:dyDescent="0.2">
      <c r="A748" s="9"/>
      <c r="B748" s="12"/>
      <c r="C748" s="9"/>
      <c r="D748" s="12"/>
      <c r="E748" s="12"/>
      <c r="F748" s="12"/>
      <c r="G748" s="12"/>
      <c r="H748" s="12"/>
      <c r="I748" s="9"/>
      <c r="J748" s="9"/>
    </row>
    <row r="749" spans="1:10" x14ac:dyDescent="0.2">
      <c r="A749" s="9"/>
      <c r="B749" s="12"/>
      <c r="C749" s="9"/>
      <c r="D749" s="12"/>
      <c r="E749" s="12"/>
      <c r="F749" s="12"/>
      <c r="G749" s="12"/>
      <c r="H749" s="12"/>
      <c r="I749" s="9"/>
      <c r="J749" s="9"/>
    </row>
    <row r="750" spans="1:10" x14ac:dyDescent="0.2">
      <c r="A750" s="9"/>
      <c r="B750" s="12"/>
      <c r="C750" s="9"/>
      <c r="D750" s="12"/>
      <c r="E750" s="12"/>
      <c r="F750" s="12"/>
      <c r="G750" s="12"/>
      <c r="H750" s="12"/>
      <c r="I750" s="9"/>
      <c r="J750" s="9"/>
    </row>
    <row r="751" spans="1:10" x14ac:dyDescent="0.2">
      <c r="A751" s="9"/>
      <c r="B751" s="12"/>
      <c r="C751" s="9"/>
      <c r="D751" s="12"/>
      <c r="E751" s="12"/>
      <c r="F751" s="12"/>
      <c r="G751" s="12"/>
      <c r="H751" s="12"/>
      <c r="I751" s="9"/>
      <c r="J751" s="9"/>
    </row>
    <row r="752" spans="1:10" x14ac:dyDescent="0.2">
      <c r="A752" s="9"/>
      <c r="B752" s="12"/>
      <c r="C752" s="9"/>
      <c r="D752" s="12"/>
      <c r="E752" s="12"/>
      <c r="F752" s="12"/>
      <c r="G752" s="12"/>
      <c r="H752" s="12"/>
      <c r="I752" s="9"/>
      <c r="J752" s="9"/>
    </row>
    <row r="753" spans="1:10" x14ac:dyDescent="0.2">
      <c r="A753" s="9"/>
      <c r="B753" s="12"/>
      <c r="C753" s="9"/>
      <c r="D753" s="12"/>
      <c r="E753" s="12"/>
      <c r="F753" s="12"/>
      <c r="G753" s="12"/>
      <c r="H753" s="12"/>
      <c r="I753" s="9"/>
      <c r="J753" s="9"/>
    </row>
    <row r="754" spans="1:10" x14ac:dyDescent="0.2">
      <c r="A754" s="9"/>
      <c r="B754" s="12"/>
      <c r="C754" s="9"/>
      <c r="D754" s="12"/>
      <c r="E754" s="12"/>
      <c r="F754" s="12"/>
      <c r="G754" s="12"/>
      <c r="H754" s="12"/>
      <c r="I754" s="9"/>
      <c r="J754" s="9"/>
    </row>
    <row r="755" spans="1:10" x14ac:dyDescent="0.2">
      <c r="A755" s="9"/>
      <c r="B755" s="12"/>
      <c r="C755" s="9"/>
      <c r="D755" s="12"/>
      <c r="E755" s="12"/>
      <c r="F755" s="12"/>
      <c r="G755" s="12"/>
      <c r="H755" s="12"/>
      <c r="I755" s="9"/>
      <c r="J755" s="9"/>
    </row>
    <row r="756" spans="1:10" x14ac:dyDescent="0.2">
      <c r="A756" s="9"/>
      <c r="B756" s="12"/>
      <c r="C756" s="9"/>
      <c r="D756" s="12"/>
      <c r="E756" s="12"/>
      <c r="F756" s="12"/>
      <c r="G756" s="12"/>
      <c r="H756" s="12"/>
      <c r="I756" s="9"/>
      <c r="J756" s="9"/>
    </row>
    <row r="757" spans="1:10" x14ac:dyDescent="0.2">
      <c r="A757" s="9"/>
      <c r="B757" s="12"/>
      <c r="C757" s="9"/>
      <c r="D757" s="12"/>
      <c r="E757" s="12"/>
      <c r="F757" s="12"/>
      <c r="G757" s="12"/>
      <c r="H757" s="12"/>
      <c r="I757" s="9"/>
      <c r="J757" s="9"/>
    </row>
    <row r="758" spans="1:10" x14ac:dyDescent="0.2">
      <c r="A758" s="9"/>
      <c r="B758" s="12"/>
      <c r="C758" s="9"/>
      <c r="D758" s="12"/>
      <c r="E758" s="12"/>
      <c r="F758" s="12"/>
      <c r="G758" s="12"/>
      <c r="H758" s="12"/>
      <c r="I758" s="9"/>
      <c r="J758" s="9"/>
    </row>
    <row r="759" spans="1:10" x14ac:dyDescent="0.2">
      <c r="A759" s="9"/>
      <c r="B759" s="12"/>
      <c r="C759" s="9"/>
      <c r="D759" s="12"/>
      <c r="E759" s="12"/>
      <c r="F759" s="12"/>
      <c r="G759" s="12"/>
      <c r="H759" s="12"/>
      <c r="I759" s="9"/>
      <c r="J759" s="9"/>
    </row>
    <row r="760" spans="1:10" x14ac:dyDescent="0.2">
      <c r="A760" s="9"/>
      <c r="B760" s="12"/>
      <c r="C760" s="9"/>
      <c r="D760" s="12"/>
      <c r="E760" s="12"/>
      <c r="F760" s="12"/>
      <c r="G760" s="12"/>
      <c r="H760" s="12"/>
      <c r="I760" s="9"/>
      <c r="J760" s="9"/>
    </row>
    <row r="761" spans="1:10" x14ac:dyDescent="0.2">
      <c r="A761" s="9"/>
      <c r="B761" s="12"/>
      <c r="C761" s="9"/>
      <c r="D761" s="12"/>
      <c r="E761" s="12"/>
      <c r="F761" s="12"/>
      <c r="G761" s="12"/>
      <c r="H761" s="12"/>
      <c r="I761" s="9"/>
      <c r="J761" s="9"/>
    </row>
    <row r="762" spans="1:10" x14ac:dyDescent="0.2">
      <c r="A762" s="9"/>
      <c r="B762" s="12"/>
      <c r="C762" s="9"/>
      <c r="D762" s="12"/>
      <c r="E762" s="12"/>
      <c r="F762" s="12"/>
      <c r="G762" s="12"/>
      <c r="H762" s="12"/>
      <c r="I762" s="9"/>
      <c r="J762" s="9"/>
    </row>
    <row r="763" spans="1:10" x14ac:dyDescent="0.2">
      <c r="A763" s="9"/>
      <c r="B763" s="12"/>
      <c r="C763" s="9"/>
      <c r="D763" s="12"/>
      <c r="E763" s="12"/>
      <c r="F763" s="12"/>
      <c r="G763" s="12"/>
      <c r="H763" s="12"/>
      <c r="I763" s="9"/>
      <c r="J763" s="9"/>
    </row>
    <row r="764" spans="1:10" x14ac:dyDescent="0.2">
      <c r="A764" s="9"/>
      <c r="B764" s="12"/>
      <c r="C764" s="9"/>
      <c r="D764" s="12"/>
      <c r="E764" s="12"/>
      <c r="F764" s="12"/>
      <c r="G764" s="12"/>
      <c r="H764" s="12"/>
      <c r="I764" s="9"/>
      <c r="J764" s="9"/>
    </row>
    <row r="765" spans="1:10" x14ac:dyDescent="0.2">
      <c r="A765" s="9"/>
      <c r="B765" s="12"/>
      <c r="C765" s="9"/>
      <c r="D765" s="12"/>
      <c r="E765" s="12"/>
      <c r="F765" s="12"/>
      <c r="G765" s="12"/>
      <c r="H765" s="12"/>
      <c r="I765" s="9"/>
      <c r="J765" s="9"/>
    </row>
    <row r="766" spans="1:10" x14ac:dyDescent="0.2">
      <c r="A766" s="9"/>
      <c r="B766" s="12"/>
      <c r="C766" s="9"/>
      <c r="D766" s="12"/>
      <c r="E766" s="12"/>
      <c r="F766" s="12"/>
      <c r="G766" s="12"/>
      <c r="H766" s="12"/>
      <c r="I766" s="9"/>
      <c r="J766" s="9"/>
    </row>
    <row r="767" spans="1:10" x14ac:dyDescent="0.2">
      <c r="A767" s="9"/>
      <c r="B767" s="12"/>
      <c r="C767" s="9"/>
      <c r="D767" s="12"/>
      <c r="E767" s="12"/>
      <c r="F767" s="12"/>
      <c r="G767" s="12"/>
      <c r="H767" s="12"/>
      <c r="I767" s="9"/>
      <c r="J767" s="9"/>
    </row>
    <row r="768" spans="1:10" x14ac:dyDescent="0.2">
      <c r="A768" s="9"/>
      <c r="B768" s="12"/>
      <c r="C768" s="9"/>
      <c r="D768" s="12"/>
      <c r="E768" s="12"/>
      <c r="F768" s="12"/>
      <c r="G768" s="12"/>
      <c r="H768" s="12"/>
      <c r="I768" s="9"/>
      <c r="J768" s="9"/>
    </row>
    <row r="769" spans="1:10" x14ac:dyDescent="0.2">
      <c r="A769" s="9"/>
      <c r="B769" s="12"/>
      <c r="C769" s="9"/>
      <c r="D769" s="12"/>
      <c r="E769" s="12"/>
      <c r="F769" s="12"/>
      <c r="G769" s="12"/>
      <c r="H769" s="12"/>
      <c r="I769" s="9"/>
      <c r="J769" s="9"/>
    </row>
    <row r="770" spans="1:10" x14ac:dyDescent="0.2">
      <c r="A770" s="9"/>
      <c r="B770" s="12"/>
      <c r="C770" s="9"/>
      <c r="D770" s="12"/>
      <c r="E770" s="12"/>
      <c r="F770" s="12"/>
      <c r="G770" s="12"/>
      <c r="H770" s="12"/>
      <c r="I770" s="9"/>
      <c r="J770" s="9"/>
    </row>
    <row r="771" spans="1:10" x14ac:dyDescent="0.2">
      <c r="A771" s="9"/>
      <c r="B771" s="12"/>
      <c r="C771" s="9"/>
      <c r="D771" s="12"/>
      <c r="E771" s="12"/>
      <c r="F771" s="12"/>
      <c r="G771" s="12"/>
      <c r="H771" s="12"/>
      <c r="I771" s="9"/>
      <c r="J771" s="9"/>
    </row>
    <row r="772" spans="1:10" x14ac:dyDescent="0.2">
      <c r="A772" s="9"/>
      <c r="B772" s="12"/>
      <c r="C772" s="9"/>
      <c r="D772" s="12"/>
      <c r="E772" s="12"/>
      <c r="F772" s="12"/>
      <c r="G772" s="12"/>
      <c r="H772" s="12"/>
      <c r="I772" s="9"/>
      <c r="J772" s="9"/>
    </row>
    <row r="773" spans="1:10" x14ac:dyDescent="0.2">
      <c r="A773" s="9"/>
      <c r="B773" s="12"/>
      <c r="C773" s="9"/>
      <c r="D773" s="12"/>
      <c r="E773" s="12"/>
      <c r="F773" s="12"/>
      <c r="G773" s="12"/>
      <c r="H773" s="12"/>
      <c r="I773" s="9"/>
      <c r="J773" s="9"/>
    </row>
    <row r="774" spans="1:10" x14ac:dyDescent="0.2">
      <c r="A774" s="9"/>
      <c r="B774" s="12"/>
      <c r="C774" s="9"/>
      <c r="D774" s="12"/>
      <c r="E774" s="12"/>
      <c r="F774" s="12"/>
      <c r="G774" s="12"/>
      <c r="H774" s="12"/>
      <c r="I774" s="9"/>
      <c r="J774" s="9"/>
    </row>
    <row r="775" spans="1:10" x14ac:dyDescent="0.2">
      <c r="A775" s="9"/>
      <c r="B775" s="12"/>
      <c r="C775" s="9"/>
      <c r="D775" s="12"/>
      <c r="E775" s="12"/>
      <c r="F775" s="12"/>
      <c r="G775" s="12"/>
      <c r="H775" s="12"/>
      <c r="I775" s="9"/>
      <c r="J775" s="9"/>
    </row>
    <row r="776" spans="1:10" x14ac:dyDescent="0.2">
      <c r="A776" s="9"/>
      <c r="B776" s="12"/>
      <c r="C776" s="9"/>
      <c r="D776" s="12"/>
      <c r="E776" s="12"/>
      <c r="F776" s="12"/>
      <c r="G776" s="12"/>
      <c r="H776" s="12"/>
      <c r="I776" s="9"/>
      <c r="J776" s="9"/>
    </row>
    <row r="777" spans="1:10" x14ac:dyDescent="0.2">
      <c r="A777" s="9"/>
      <c r="B777" s="12"/>
      <c r="C777" s="9"/>
      <c r="D777" s="12"/>
      <c r="E777" s="12"/>
      <c r="F777" s="12"/>
      <c r="G777" s="12"/>
      <c r="H777" s="12"/>
      <c r="I777" s="9"/>
      <c r="J777" s="9"/>
    </row>
    <row r="778" spans="1:10" x14ac:dyDescent="0.2">
      <c r="A778" s="9"/>
      <c r="B778" s="12"/>
      <c r="C778" s="9"/>
      <c r="D778" s="12"/>
      <c r="E778" s="12"/>
      <c r="F778" s="12"/>
      <c r="G778" s="12"/>
      <c r="H778" s="12"/>
      <c r="I778" s="9"/>
      <c r="J778" s="9"/>
    </row>
    <row r="779" spans="1:10" x14ac:dyDescent="0.2">
      <c r="A779" s="9"/>
      <c r="B779" s="12"/>
      <c r="C779" s="9"/>
      <c r="D779" s="12"/>
      <c r="E779" s="12"/>
      <c r="F779" s="12"/>
      <c r="G779" s="12"/>
      <c r="H779" s="12"/>
      <c r="I779" s="9"/>
      <c r="J779" s="9"/>
    </row>
    <row r="780" spans="1:10" x14ac:dyDescent="0.2">
      <c r="A780" s="9"/>
      <c r="B780" s="12"/>
      <c r="C780" s="9"/>
      <c r="D780" s="12"/>
      <c r="E780" s="12"/>
      <c r="F780" s="12"/>
      <c r="G780" s="12"/>
      <c r="H780" s="12"/>
      <c r="I780" s="9"/>
      <c r="J780" s="9"/>
    </row>
    <row r="781" spans="1:10" x14ac:dyDescent="0.2">
      <c r="A781" s="9"/>
      <c r="B781" s="12"/>
      <c r="C781" s="9"/>
      <c r="D781" s="12"/>
      <c r="E781" s="12"/>
      <c r="F781" s="12"/>
      <c r="G781" s="12"/>
      <c r="H781" s="12"/>
      <c r="I781" s="9"/>
      <c r="J781" s="9"/>
    </row>
    <row r="782" spans="1:10" x14ac:dyDescent="0.2">
      <c r="A782" s="9"/>
      <c r="B782" s="12"/>
      <c r="C782" s="9"/>
      <c r="D782" s="12"/>
      <c r="E782" s="12"/>
      <c r="F782" s="12"/>
      <c r="G782" s="12"/>
      <c r="H782" s="12"/>
      <c r="I782" s="9"/>
      <c r="J782" s="9"/>
    </row>
  </sheetData>
  <autoFilter ref="A1:J1" xr:uid="{1C25AA86-C164-4D56-972F-B1BD407D1FFB}"/>
  <sortState ref="A2:J420">
    <sortCondition ref="G2"/>
  </sortState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62539-6B83-7C49-A726-9531A9D54C71}">
  <dimension ref="A1:J785"/>
  <sheetViews>
    <sheetView topLeftCell="F1" zoomScale="151" zoomScaleNormal="151" workbookViewId="0">
      <pane ySplit="1" topLeftCell="A2" activePane="bottomLeft" state="frozen"/>
      <selection pane="bottomLeft" activeCell="H421" sqref="H2:H421"/>
    </sheetView>
  </sheetViews>
  <sheetFormatPr baseColWidth="10" defaultColWidth="11.5" defaultRowHeight="15" x14ac:dyDescent="0.2"/>
  <cols>
    <col min="1" max="1" width="11.5" style="10" customWidth="1"/>
    <col min="2" max="2" width="10" style="11" customWidth="1"/>
    <col min="3" max="3" width="19.33203125" style="10" customWidth="1"/>
    <col min="4" max="4" width="21.6640625" style="11" customWidth="1"/>
    <col min="5" max="5" width="23.5" style="11" customWidth="1"/>
    <col min="6" max="6" width="25" style="11" customWidth="1"/>
    <col min="7" max="7" width="50.33203125" style="11" customWidth="1"/>
    <col min="8" max="8" width="56.5" style="11" customWidth="1"/>
    <col min="9" max="10" width="11.5" style="10"/>
    <col min="11" max="16384" width="11.5" style="11"/>
  </cols>
  <sheetData>
    <row r="1" spans="1:10" ht="49.5" customHeight="1" thickBot="1" x14ac:dyDescent="0.25">
      <c r="A1" s="1" t="s">
        <v>1</v>
      </c>
      <c r="B1" s="2" t="s">
        <v>0</v>
      </c>
      <c r="C1" s="7" t="s">
        <v>203</v>
      </c>
      <c r="D1" s="4" t="s">
        <v>38</v>
      </c>
      <c r="E1" s="6" t="s">
        <v>91</v>
      </c>
      <c r="F1" s="5" t="s">
        <v>90</v>
      </c>
      <c r="G1" s="3" t="s">
        <v>2</v>
      </c>
      <c r="H1" s="3" t="s">
        <v>108</v>
      </c>
      <c r="I1" s="16" t="s">
        <v>341</v>
      </c>
      <c r="J1" s="16" t="s">
        <v>340</v>
      </c>
    </row>
    <row r="2" spans="1:10" x14ac:dyDescent="0.2">
      <c r="A2" s="8">
        <v>43515</v>
      </c>
      <c r="B2" s="12" t="s">
        <v>6</v>
      </c>
      <c r="C2" s="9">
        <v>57590</v>
      </c>
      <c r="D2" s="12" t="s">
        <v>706</v>
      </c>
      <c r="E2" s="12" t="s">
        <v>6</v>
      </c>
      <c r="F2" s="12" t="s">
        <v>15</v>
      </c>
      <c r="G2" s="12" t="s">
        <v>151</v>
      </c>
      <c r="H2" s="12"/>
      <c r="I2" s="9">
        <v>72</v>
      </c>
      <c r="J2" s="9">
        <v>103</v>
      </c>
    </row>
    <row r="3" spans="1:10" x14ac:dyDescent="0.2">
      <c r="A3" s="8">
        <v>43516</v>
      </c>
      <c r="B3" s="12" t="s">
        <v>6</v>
      </c>
      <c r="C3" s="9">
        <v>57590</v>
      </c>
      <c r="D3" s="12" t="s">
        <v>706</v>
      </c>
      <c r="E3" s="12" t="s">
        <v>6</v>
      </c>
      <c r="F3" s="12" t="s">
        <v>6</v>
      </c>
      <c r="G3" s="12" t="s">
        <v>23</v>
      </c>
      <c r="H3" s="12"/>
      <c r="I3" s="9">
        <v>77</v>
      </c>
      <c r="J3" s="9" t="s">
        <v>352</v>
      </c>
    </row>
    <row r="4" spans="1:10" x14ac:dyDescent="0.2">
      <c r="A4" s="8">
        <v>43506</v>
      </c>
      <c r="B4" s="12" t="s">
        <v>5</v>
      </c>
      <c r="C4" s="9">
        <v>46519</v>
      </c>
      <c r="D4" s="12" t="s">
        <v>627</v>
      </c>
      <c r="E4" s="12" t="s">
        <v>5</v>
      </c>
      <c r="F4" s="12" t="s">
        <v>5</v>
      </c>
      <c r="G4" s="12" t="s">
        <v>529</v>
      </c>
      <c r="H4" s="12"/>
      <c r="I4" s="9">
        <v>176</v>
      </c>
      <c r="J4" s="9">
        <v>311</v>
      </c>
    </row>
    <row r="5" spans="1:10" x14ac:dyDescent="0.2">
      <c r="A5" s="8">
        <v>43508</v>
      </c>
      <c r="B5" s="12" t="s">
        <v>6</v>
      </c>
      <c r="C5" s="9">
        <v>57360</v>
      </c>
      <c r="D5" s="12" t="s">
        <v>646</v>
      </c>
      <c r="E5" s="12" t="s">
        <v>6</v>
      </c>
      <c r="F5" s="12" t="s">
        <v>8</v>
      </c>
      <c r="G5" s="12" t="s">
        <v>644</v>
      </c>
      <c r="H5" s="12"/>
      <c r="I5" s="9">
        <v>43</v>
      </c>
      <c r="J5" s="9" t="s">
        <v>649</v>
      </c>
    </row>
    <row r="6" spans="1:10" x14ac:dyDescent="0.2">
      <c r="A6" s="8">
        <v>43520</v>
      </c>
      <c r="B6" s="12" t="s">
        <v>6</v>
      </c>
      <c r="C6" s="9">
        <v>57360</v>
      </c>
      <c r="D6" s="12" t="s">
        <v>646</v>
      </c>
      <c r="E6" s="12" t="s">
        <v>6</v>
      </c>
      <c r="F6" s="12" t="s">
        <v>6</v>
      </c>
      <c r="G6" s="12" t="s">
        <v>865</v>
      </c>
      <c r="H6" s="12"/>
      <c r="I6" s="9">
        <v>38</v>
      </c>
      <c r="J6" s="9">
        <v>47</v>
      </c>
    </row>
    <row r="7" spans="1:10" x14ac:dyDescent="0.2">
      <c r="A7" s="8">
        <v>43499</v>
      </c>
      <c r="B7" s="12" t="s">
        <v>3</v>
      </c>
      <c r="C7" s="9">
        <v>7410</v>
      </c>
      <c r="D7" s="12" t="s">
        <v>282</v>
      </c>
      <c r="E7" s="12" t="s">
        <v>4</v>
      </c>
      <c r="F7" s="12" t="s">
        <v>6</v>
      </c>
      <c r="G7" s="12" t="s">
        <v>599</v>
      </c>
      <c r="H7" s="12"/>
      <c r="I7" s="9">
        <v>40</v>
      </c>
      <c r="J7" s="9" t="s">
        <v>606</v>
      </c>
    </row>
    <row r="8" spans="1:10" x14ac:dyDescent="0.2">
      <c r="A8" s="8">
        <v>43498</v>
      </c>
      <c r="B8" s="12" t="s">
        <v>14</v>
      </c>
      <c r="C8" s="9">
        <v>6700</v>
      </c>
      <c r="D8" s="12" t="s">
        <v>127</v>
      </c>
      <c r="E8" s="12" t="s">
        <v>4</v>
      </c>
      <c r="F8" s="12" t="s">
        <v>15</v>
      </c>
      <c r="G8" s="12" t="s">
        <v>37</v>
      </c>
      <c r="H8" s="12"/>
      <c r="I8" s="9">
        <v>30</v>
      </c>
      <c r="J8" s="9" t="s">
        <v>390</v>
      </c>
    </row>
    <row r="9" spans="1:10" x14ac:dyDescent="0.2">
      <c r="A9" s="8">
        <v>43506</v>
      </c>
      <c r="B9" s="12" t="s">
        <v>14</v>
      </c>
      <c r="C9" s="9">
        <v>6700</v>
      </c>
      <c r="D9" s="12" t="s">
        <v>127</v>
      </c>
      <c r="E9" s="12" t="s">
        <v>6</v>
      </c>
      <c r="F9" s="12" t="s">
        <v>6</v>
      </c>
      <c r="G9" s="12" t="s">
        <v>865</v>
      </c>
      <c r="H9" s="12"/>
      <c r="I9" s="9">
        <v>29</v>
      </c>
      <c r="J9" s="9">
        <v>25</v>
      </c>
    </row>
    <row r="10" spans="1:10" x14ac:dyDescent="0.2">
      <c r="A10" s="8">
        <v>43516</v>
      </c>
      <c r="B10" s="12" t="s">
        <v>14</v>
      </c>
      <c r="C10" s="9">
        <v>6700</v>
      </c>
      <c r="D10" s="12" t="s">
        <v>127</v>
      </c>
      <c r="E10" s="12" t="s">
        <v>6</v>
      </c>
      <c r="F10" s="12" t="s">
        <v>4</v>
      </c>
      <c r="G10" s="12" t="s">
        <v>194</v>
      </c>
      <c r="H10" s="12"/>
      <c r="I10" s="9">
        <v>34</v>
      </c>
      <c r="J10" s="9" t="s">
        <v>393</v>
      </c>
    </row>
    <row r="11" spans="1:10" x14ac:dyDescent="0.2">
      <c r="A11" s="8">
        <v>43519</v>
      </c>
      <c r="B11" s="12" t="s">
        <v>6</v>
      </c>
      <c r="C11" s="9">
        <v>57530</v>
      </c>
      <c r="D11" s="12" t="s">
        <v>778</v>
      </c>
      <c r="E11" s="12" t="s">
        <v>6</v>
      </c>
      <c r="F11" s="12" t="s">
        <v>6</v>
      </c>
      <c r="G11" s="12" t="s">
        <v>172</v>
      </c>
      <c r="H11" s="12"/>
      <c r="I11" s="9">
        <v>57</v>
      </c>
      <c r="J11" s="9">
        <v>77</v>
      </c>
    </row>
    <row r="12" spans="1:10" x14ac:dyDescent="0.2">
      <c r="A12" s="8">
        <v>43517</v>
      </c>
      <c r="B12" s="12" t="s">
        <v>3</v>
      </c>
      <c r="C12" s="9">
        <v>5730</v>
      </c>
      <c r="D12" s="12" t="s">
        <v>134</v>
      </c>
      <c r="E12" s="12" t="s">
        <v>4</v>
      </c>
      <c r="F12" s="12" t="s">
        <v>6</v>
      </c>
      <c r="G12" s="12" t="s">
        <v>25</v>
      </c>
      <c r="H12" s="12"/>
      <c r="I12" s="9">
        <v>24</v>
      </c>
      <c r="J12" s="9" t="s">
        <v>495</v>
      </c>
    </row>
    <row r="13" spans="1:10" x14ac:dyDescent="0.2">
      <c r="A13" s="8">
        <v>43505</v>
      </c>
      <c r="B13" s="12" t="s">
        <v>14</v>
      </c>
      <c r="C13" s="9">
        <v>6792</v>
      </c>
      <c r="D13" s="12" t="s">
        <v>168</v>
      </c>
      <c r="E13" s="12" t="s">
        <v>157</v>
      </c>
      <c r="F13" s="12" t="s">
        <v>537</v>
      </c>
      <c r="G13" s="12" t="s">
        <v>882</v>
      </c>
      <c r="H13" s="12"/>
      <c r="I13" s="9">
        <v>22</v>
      </c>
      <c r="J13" s="9">
        <v>21</v>
      </c>
    </row>
    <row r="14" spans="1:10" x14ac:dyDescent="0.2">
      <c r="A14" s="8">
        <v>43515</v>
      </c>
      <c r="B14" s="12" t="s">
        <v>6</v>
      </c>
      <c r="C14" s="9">
        <v>57390</v>
      </c>
      <c r="D14" s="12" t="s">
        <v>137</v>
      </c>
      <c r="E14" s="12" t="s">
        <v>6</v>
      </c>
      <c r="F14" s="12" t="s">
        <v>6</v>
      </c>
      <c r="G14" s="12" t="s">
        <v>151</v>
      </c>
      <c r="H14" s="12"/>
      <c r="I14" s="9">
        <v>15</v>
      </c>
      <c r="J14" s="9" t="s">
        <v>718</v>
      </c>
    </row>
    <row r="15" spans="1:10" x14ac:dyDescent="0.2">
      <c r="A15" s="8">
        <v>43514</v>
      </c>
      <c r="B15" s="12" t="s">
        <v>6</v>
      </c>
      <c r="C15" s="9">
        <v>57710</v>
      </c>
      <c r="D15" s="12" t="s">
        <v>147</v>
      </c>
      <c r="E15" s="12" t="s">
        <v>6</v>
      </c>
      <c r="F15" s="12" t="s">
        <v>6</v>
      </c>
      <c r="G15" s="12" t="s">
        <v>290</v>
      </c>
      <c r="H15" s="12"/>
      <c r="I15" s="9">
        <v>33</v>
      </c>
      <c r="J15" s="9" t="s">
        <v>702</v>
      </c>
    </row>
    <row r="16" spans="1:10" x14ac:dyDescent="0.2">
      <c r="A16" s="8">
        <v>43513</v>
      </c>
      <c r="B16" s="12" t="s">
        <v>3</v>
      </c>
      <c r="C16" s="9">
        <v>9942</v>
      </c>
      <c r="D16" s="12" t="s">
        <v>685</v>
      </c>
      <c r="E16" s="12" t="s">
        <v>4</v>
      </c>
      <c r="F16" s="12" t="s">
        <v>6</v>
      </c>
      <c r="G16" s="12" t="s">
        <v>37</v>
      </c>
      <c r="H16" s="12"/>
      <c r="I16" s="9">
        <v>80</v>
      </c>
      <c r="J16" s="9">
        <v>105</v>
      </c>
    </row>
    <row r="17" spans="1:10" x14ac:dyDescent="0.2">
      <c r="A17" s="8">
        <v>43519</v>
      </c>
      <c r="B17" s="12" t="s">
        <v>3</v>
      </c>
      <c r="C17" s="9">
        <v>6243</v>
      </c>
      <c r="D17" s="12" t="s">
        <v>783</v>
      </c>
      <c r="E17" s="12" t="s">
        <v>4</v>
      </c>
      <c r="F17" s="12" t="s">
        <v>4</v>
      </c>
      <c r="G17" s="12" t="s">
        <v>867</v>
      </c>
      <c r="H17" s="12"/>
      <c r="I17" s="9">
        <v>40</v>
      </c>
      <c r="J17" s="9">
        <v>50</v>
      </c>
    </row>
    <row r="18" spans="1:10" x14ac:dyDescent="0.2">
      <c r="A18" s="8">
        <v>43506</v>
      </c>
      <c r="B18" s="12" t="s">
        <v>5</v>
      </c>
      <c r="C18" s="9">
        <v>66701</v>
      </c>
      <c r="D18" s="12" t="s">
        <v>633</v>
      </c>
      <c r="E18" s="12" t="s">
        <v>5</v>
      </c>
      <c r="F18" s="12" t="s">
        <v>5</v>
      </c>
      <c r="G18" s="12" t="s">
        <v>888</v>
      </c>
      <c r="H18" s="12"/>
      <c r="I18" s="9">
        <v>47</v>
      </c>
      <c r="J18" s="9">
        <v>72</v>
      </c>
    </row>
    <row r="19" spans="1:10" x14ac:dyDescent="0.2">
      <c r="A19" s="8">
        <v>43498</v>
      </c>
      <c r="B19" s="12" t="s">
        <v>3</v>
      </c>
      <c r="C19" s="9">
        <v>8053</v>
      </c>
      <c r="D19" s="12" t="s">
        <v>41</v>
      </c>
      <c r="E19" s="12" t="s">
        <v>6</v>
      </c>
      <c r="F19" s="12" t="s">
        <v>248</v>
      </c>
      <c r="G19" s="12" t="s">
        <v>258</v>
      </c>
      <c r="H19" s="12"/>
      <c r="I19" s="9">
        <v>25</v>
      </c>
      <c r="J19" s="9" t="s">
        <v>590</v>
      </c>
    </row>
    <row r="20" spans="1:10" x14ac:dyDescent="0.2">
      <c r="A20" s="8">
        <v>43498</v>
      </c>
      <c r="B20" s="12" t="s">
        <v>3</v>
      </c>
      <c r="C20" s="9">
        <v>8096</v>
      </c>
      <c r="D20" s="12" t="s">
        <v>41</v>
      </c>
      <c r="E20" s="12" t="s">
        <v>95</v>
      </c>
      <c r="F20" s="12" t="s">
        <v>15</v>
      </c>
      <c r="G20" s="12" t="s">
        <v>437</v>
      </c>
      <c r="H20" s="12"/>
      <c r="I20" s="9">
        <v>23</v>
      </c>
      <c r="J20" s="9" t="s">
        <v>385</v>
      </c>
    </row>
    <row r="21" spans="1:10" x14ac:dyDescent="0.2">
      <c r="A21" s="8">
        <v>43499</v>
      </c>
      <c r="B21" s="12" t="s">
        <v>3</v>
      </c>
      <c r="C21" s="9">
        <v>8065</v>
      </c>
      <c r="D21" s="12" t="s">
        <v>41</v>
      </c>
      <c r="E21" s="12" t="s">
        <v>12</v>
      </c>
      <c r="F21" s="12" t="s">
        <v>6</v>
      </c>
      <c r="G21" s="12" t="s">
        <v>615</v>
      </c>
      <c r="H21" s="12"/>
      <c r="I21" s="9">
        <v>22</v>
      </c>
      <c r="J21" s="9" t="s">
        <v>356</v>
      </c>
    </row>
    <row r="22" spans="1:10" x14ac:dyDescent="0.2">
      <c r="A22" s="8">
        <v>43509</v>
      </c>
      <c r="B22" s="12" t="s">
        <v>6</v>
      </c>
      <c r="C22" s="9">
        <v>57310</v>
      </c>
      <c r="D22" s="12" t="s">
        <v>41</v>
      </c>
      <c r="E22" s="12" t="s">
        <v>6</v>
      </c>
      <c r="F22" s="12" t="s">
        <v>6</v>
      </c>
      <c r="G22" s="12" t="s">
        <v>23</v>
      </c>
      <c r="H22" s="12"/>
      <c r="I22" s="9">
        <v>36</v>
      </c>
      <c r="J22" s="9">
        <v>46</v>
      </c>
    </row>
    <row r="23" spans="1:10" x14ac:dyDescent="0.2">
      <c r="A23" s="8">
        <v>43513</v>
      </c>
      <c r="B23" s="12" t="s">
        <v>3</v>
      </c>
      <c r="C23" s="9">
        <v>8077</v>
      </c>
      <c r="D23" s="12" t="s">
        <v>41</v>
      </c>
      <c r="E23" s="12" t="s">
        <v>159</v>
      </c>
      <c r="F23" s="12" t="s">
        <v>5</v>
      </c>
      <c r="G23" s="12" t="s">
        <v>151</v>
      </c>
      <c r="H23" s="12"/>
      <c r="I23" s="9">
        <v>19</v>
      </c>
      <c r="J23" s="9" t="s">
        <v>373</v>
      </c>
    </row>
    <row r="24" spans="1:10" x14ac:dyDescent="0.2">
      <c r="A24" s="8">
        <v>43515</v>
      </c>
      <c r="B24" s="12" t="s">
        <v>3</v>
      </c>
      <c r="C24" s="9">
        <v>8086</v>
      </c>
      <c r="D24" s="12" t="s">
        <v>41</v>
      </c>
      <c r="E24" s="12" t="s">
        <v>6</v>
      </c>
      <c r="F24" s="12" t="s">
        <v>8</v>
      </c>
      <c r="G24" s="12" t="s">
        <v>357</v>
      </c>
      <c r="H24" s="12"/>
      <c r="I24" s="9">
        <v>26</v>
      </c>
      <c r="J24" s="9" t="s">
        <v>363</v>
      </c>
    </row>
    <row r="25" spans="1:10" x14ac:dyDescent="0.2">
      <c r="A25" s="8">
        <v>43516</v>
      </c>
      <c r="B25" s="12" t="s">
        <v>3</v>
      </c>
      <c r="C25" s="9">
        <v>8086</v>
      </c>
      <c r="D25" s="12" t="s">
        <v>41</v>
      </c>
      <c r="E25" s="12" t="s">
        <v>188</v>
      </c>
      <c r="F25" s="12" t="s">
        <v>6</v>
      </c>
      <c r="G25" s="12" t="s">
        <v>326</v>
      </c>
      <c r="H25" s="12"/>
      <c r="I25" s="9">
        <v>26</v>
      </c>
      <c r="J25" s="9" t="s">
        <v>363</v>
      </c>
    </row>
    <row r="26" spans="1:10" x14ac:dyDescent="0.2">
      <c r="A26" s="8">
        <v>43518</v>
      </c>
      <c r="B26" s="12" t="s">
        <v>3</v>
      </c>
      <c r="C26" s="9">
        <v>8084</v>
      </c>
      <c r="D26" s="12" t="s">
        <v>41</v>
      </c>
      <c r="E26" s="12" t="s">
        <v>6</v>
      </c>
      <c r="F26" s="12" t="s">
        <v>15</v>
      </c>
      <c r="G26" s="12" t="s">
        <v>194</v>
      </c>
      <c r="H26" s="12"/>
      <c r="I26" s="9">
        <v>26</v>
      </c>
      <c r="J26" s="9" t="s">
        <v>363</v>
      </c>
    </row>
    <row r="27" spans="1:10" x14ac:dyDescent="0.2">
      <c r="A27" s="8">
        <v>43520</v>
      </c>
      <c r="B27" s="12" t="s">
        <v>3</v>
      </c>
      <c r="C27" s="9">
        <v>8083</v>
      </c>
      <c r="D27" s="12" t="s">
        <v>41</v>
      </c>
      <c r="E27" s="12" t="s">
        <v>15</v>
      </c>
      <c r="F27" s="12" t="s">
        <v>15</v>
      </c>
      <c r="G27" s="12" t="s">
        <v>23</v>
      </c>
      <c r="H27" s="12"/>
      <c r="I27" s="9">
        <v>21</v>
      </c>
      <c r="J27" s="9">
        <v>27</v>
      </c>
    </row>
    <row r="28" spans="1:10" x14ac:dyDescent="0.2">
      <c r="A28" s="8">
        <v>43497</v>
      </c>
      <c r="B28" s="12" t="s">
        <v>3</v>
      </c>
      <c r="C28" s="9">
        <v>3280</v>
      </c>
      <c r="D28" s="12" t="s">
        <v>131</v>
      </c>
      <c r="E28" s="12" t="s">
        <v>6</v>
      </c>
      <c r="F28" s="12" t="s">
        <v>6</v>
      </c>
      <c r="G28" s="12" t="s">
        <v>520</v>
      </c>
      <c r="H28" s="12"/>
      <c r="I28" s="9">
        <v>21</v>
      </c>
      <c r="J28" s="9">
        <v>27</v>
      </c>
    </row>
    <row r="29" spans="1:10" x14ac:dyDescent="0.2">
      <c r="A29" s="8">
        <v>43505</v>
      </c>
      <c r="B29" s="12" t="s">
        <v>3</v>
      </c>
      <c r="C29" s="9">
        <v>3255</v>
      </c>
      <c r="D29" s="12" t="s">
        <v>131</v>
      </c>
      <c r="E29" s="12" t="s">
        <v>4</v>
      </c>
      <c r="F29" s="12" t="s">
        <v>4</v>
      </c>
      <c r="G29" s="12" t="s">
        <v>879</v>
      </c>
      <c r="H29" s="12"/>
      <c r="I29" s="9">
        <v>21</v>
      </c>
      <c r="J29" s="9">
        <v>25</v>
      </c>
    </row>
    <row r="30" spans="1:10" x14ac:dyDescent="0.2">
      <c r="A30" s="8">
        <v>43506</v>
      </c>
      <c r="B30" s="12" t="s">
        <v>3</v>
      </c>
      <c r="C30" s="9">
        <v>3259</v>
      </c>
      <c r="D30" s="12" t="s">
        <v>131</v>
      </c>
      <c r="E30" s="12" t="s">
        <v>6</v>
      </c>
      <c r="F30" s="12" t="s">
        <v>6</v>
      </c>
      <c r="G30" s="12" t="s">
        <v>151</v>
      </c>
      <c r="H30" s="12"/>
      <c r="I30" s="9">
        <v>19</v>
      </c>
      <c r="J30" s="9">
        <v>21</v>
      </c>
    </row>
    <row r="31" spans="1:10" x14ac:dyDescent="0.2">
      <c r="A31" s="8">
        <v>43506</v>
      </c>
      <c r="B31" s="12" t="s">
        <v>3</v>
      </c>
      <c r="C31" s="9">
        <v>3580</v>
      </c>
      <c r="D31" s="12" t="s">
        <v>131</v>
      </c>
      <c r="E31" s="12" t="s">
        <v>6</v>
      </c>
      <c r="F31" s="12" t="s">
        <v>6</v>
      </c>
      <c r="G31" s="12" t="s">
        <v>632</v>
      </c>
      <c r="H31" s="12"/>
      <c r="I31" s="9">
        <v>13</v>
      </c>
      <c r="J31" s="9">
        <v>16</v>
      </c>
    </row>
    <row r="32" spans="1:10" x14ac:dyDescent="0.2">
      <c r="A32" s="8">
        <v>43506</v>
      </c>
      <c r="B32" s="12" t="s">
        <v>3</v>
      </c>
      <c r="C32" s="9">
        <v>3236</v>
      </c>
      <c r="D32" s="12" t="s">
        <v>131</v>
      </c>
      <c r="E32" s="12" t="s">
        <v>5</v>
      </c>
      <c r="F32" s="12" t="s">
        <v>5</v>
      </c>
      <c r="G32" s="12" t="s">
        <v>310</v>
      </c>
      <c r="H32" s="12"/>
      <c r="I32" s="9">
        <v>18</v>
      </c>
      <c r="J32" s="9">
        <v>20</v>
      </c>
    </row>
    <row r="33" spans="1:10" x14ac:dyDescent="0.2">
      <c r="A33" s="8">
        <v>43519</v>
      </c>
      <c r="B33" s="12" t="s">
        <v>3</v>
      </c>
      <c r="C33" s="9">
        <v>3259</v>
      </c>
      <c r="D33" s="12" t="s">
        <v>131</v>
      </c>
      <c r="E33" s="12" t="s">
        <v>4</v>
      </c>
      <c r="F33" s="12" t="s">
        <v>4</v>
      </c>
      <c r="G33" s="12" t="s">
        <v>899</v>
      </c>
      <c r="H33" s="12"/>
      <c r="I33" s="9">
        <v>25</v>
      </c>
      <c r="J33" s="9">
        <v>20</v>
      </c>
    </row>
    <row r="34" spans="1:10" x14ac:dyDescent="0.2">
      <c r="A34" s="8">
        <v>43506</v>
      </c>
      <c r="B34" s="12" t="s">
        <v>5</v>
      </c>
      <c r="C34" s="9">
        <v>54646</v>
      </c>
      <c r="D34" s="12" t="s">
        <v>634</v>
      </c>
      <c r="E34" s="12" t="s">
        <v>4</v>
      </c>
      <c r="F34" s="12" t="s">
        <v>5</v>
      </c>
      <c r="G34" s="12" t="s">
        <v>292</v>
      </c>
      <c r="H34" s="12"/>
      <c r="I34" s="9">
        <v>67</v>
      </c>
      <c r="J34" s="9">
        <v>80</v>
      </c>
    </row>
    <row r="35" spans="1:10" x14ac:dyDescent="0.2">
      <c r="A35" s="8">
        <v>43513</v>
      </c>
      <c r="B35" s="12" t="s">
        <v>3</v>
      </c>
      <c r="C35" s="9">
        <v>7788</v>
      </c>
      <c r="D35" s="12" t="s">
        <v>47</v>
      </c>
      <c r="E35" s="12" t="s">
        <v>4</v>
      </c>
      <c r="F35" s="12" t="s">
        <v>5</v>
      </c>
      <c r="G35" s="12" t="s">
        <v>23</v>
      </c>
      <c r="H35" s="12"/>
      <c r="I35" s="9">
        <v>38</v>
      </c>
      <c r="J35" s="9" t="s">
        <v>694</v>
      </c>
    </row>
    <row r="36" spans="1:10" x14ac:dyDescent="0.2">
      <c r="A36" s="8">
        <v>43506</v>
      </c>
      <c r="B36" s="12" t="s">
        <v>3</v>
      </c>
      <c r="C36" s="9">
        <v>3323</v>
      </c>
      <c r="D36" s="12" t="s">
        <v>77</v>
      </c>
      <c r="E36" s="12" t="s">
        <v>234</v>
      </c>
      <c r="F36" s="12" t="s">
        <v>5</v>
      </c>
      <c r="G36" s="12" t="s">
        <v>865</v>
      </c>
      <c r="H36" s="12"/>
      <c r="I36" s="9">
        <v>21</v>
      </c>
      <c r="J36" s="9">
        <v>27</v>
      </c>
    </row>
    <row r="37" spans="1:10" x14ac:dyDescent="0.2">
      <c r="A37" s="8">
        <v>43516</v>
      </c>
      <c r="B37" s="12" t="s">
        <v>3</v>
      </c>
      <c r="C37" s="9">
        <v>3324</v>
      </c>
      <c r="D37" s="12" t="s">
        <v>77</v>
      </c>
      <c r="E37" s="12" t="s">
        <v>28</v>
      </c>
      <c r="F37" s="12" t="s">
        <v>15</v>
      </c>
      <c r="G37" s="12" t="s">
        <v>37</v>
      </c>
      <c r="H37" s="12"/>
      <c r="I37" s="9">
        <v>24</v>
      </c>
      <c r="J37" s="9" t="s">
        <v>360</v>
      </c>
    </row>
    <row r="38" spans="1:10" x14ac:dyDescent="0.2">
      <c r="A38" s="8">
        <v>43499</v>
      </c>
      <c r="B38" s="12" t="s">
        <v>3</v>
      </c>
      <c r="C38" s="9">
        <v>7381</v>
      </c>
      <c r="D38" s="12" t="s">
        <v>239</v>
      </c>
      <c r="E38" s="12" t="s">
        <v>4</v>
      </c>
      <c r="F38" s="12" t="s">
        <v>5</v>
      </c>
      <c r="G38" s="12" t="s">
        <v>599</v>
      </c>
      <c r="H38" s="12"/>
      <c r="I38" s="9">
        <v>32</v>
      </c>
      <c r="J38" s="9" t="s">
        <v>604</v>
      </c>
    </row>
    <row r="39" spans="1:10" x14ac:dyDescent="0.2">
      <c r="A39" s="8">
        <v>43499</v>
      </c>
      <c r="B39" s="12" t="s">
        <v>3</v>
      </c>
      <c r="C39" s="9">
        <v>7381</v>
      </c>
      <c r="D39" s="12" t="s">
        <v>239</v>
      </c>
      <c r="E39" s="12" t="s">
        <v>4</v>
      </c>
      <c r="F39" s="12" t="s">
        <v>99</v>
      </c>
      <c r="G39" s="12" t="s">
        <v>599</v>
      </c>
      <c r="H39" s="12"/>
      <c r="I39" s="9">
        <v>32</v>
      </c>
      <c r="J39" s="9" t="s">
        <v>604</v>
      </c>
    </row>
    <row r="40" spans="1:10" x14ac:dyDescent="0.2">
      <c r="A40" s="8">
        <v>43515</v>
      </c>
      <c r="B40" s="12" t="s">
        <v>3</v>
      </c>
      <c r="C40" s="9">
        <v>9640</v>
      </c>
      <c r="D40" s="12" t="s">
        <v>69</v>
      </c>
      <c r="E40" s="12" t="s">
        <v>4</v>
      </c>
      <c r="F40" s="12" t="s">
        <v>6</v>
      </c>
      <c r="G40" s="12" t="s">
        <v>331</v>
      </c>
      <c r="H40" s="12"/>
      <c r="I40" s="9">
        <v>57</v>
      </c>
      <c r="J40" s="9" t="s">
        <v>722</v>
      </c>
    </row>
    <row r="41" spans="1:10" x14ac:dyDescent="0.2">
      <c r="A41" s="8">
        <v>43518</v>
      </c>
      <c r="B41" s="12" t="s">
        <v>6</v>
      </c>
      <c r="C41" s="9">
        <v>57655</v>
      </c>
      <c r="D41" s="12" t="s">
        <v>266</v>
      </c>
      <c r="E41" s="12" t="s">
        <v>6</v>
      </c>
      <c r="F41" s="12" t="s">
        <v>5</v>
      </c>
      <c r="G41" s="12" t="s">
        <v>23</v>
      </c>
      <c r="H41" s="12"/>
      <c r="I41" s="30">
        <v>29</v>
      </c>
      <c r="J41" s="9" t="s">
        <v>773</v>
      </c>
    </row>
    <row r="42" spans="1:10" x14ac:dyDescent="0.2">
      <c r="A42" s="8">
        <v>43517</v>
      </c>
      <c r="B42" s="12" t="s">
        <v>3</v>
      </c>
      <c r="C42" s="9">
        <v>6161</v>
      </c>
      <c r="D42" s="12" t="s">
        <v>158</v>
      </c>
      <c r="E42" s="12" t="s">
        <v>4</v>
      </c>
      <c r="F42" s="12" t="s">
        <v>6</v>
      </c>
      <c r="G42" s="12" t="s">
        <v>23</v>
      </c>
      <c r="H42" s="12"/>
      <c r="I42" s="9">
        <v>36</v>
      </c>
      <c r="J42" s="9" t="s">
        <v>658</v>
      </c>
    </row>
    <row r="43" spans="1:10" x14ac:dyDescent="0.2">
      <c r="A43" s="8">
        <v>43515</v>
      </c>
      <c r="B43" s="12" t="s">
        <v>6</v>
      </c>
      <c r="C43" s="9">
        <v>57310</v>
      </c>
      <c r="D43" s="12" t="s">
        <v>219</v>
      </c>
      <c r="E43" s="12" t="s">
        <v>6</v>
      </c>
      <c r="F43" s="12" t="s">
        <v>5</v>
      </c>
      <c r="G43" s="12" t="s">
        <v>23</v>
      </c>
      <c r="H43" s="12"/>
      <c r="I43" s="9">
        <v>42</v>
      </c>
      <c r="J43" s="9" t="s">
        <v>642</v>
      </c>
    </row>
    <row r="44" spans="1:10" x14ac:dyDescent="0.2">
      <c r="A44" s="8">
        <v>43517</v>
      </c>
      <c r="B44" s="12" t="s">
        <v>6</v>
      </c>
      <c r="C44" s="9">
        <v>57310</v>
      </c>
      <c r="D44" s="12" t="s">
        <v>219</v>
      </c>
      <c r="E44" s="12" t="s">
        <v>6</v>
      </c>
      <c r="F44" s="12" t="s">
        <v>15</v>
      </c>
      <c r="G44" s="12" t="s">
        <v>23</v>
      </c>
      <c r="H44" s="12"/>
      <c r="I44" s="9">
        <v>43</v>
      </c>
      <c r="J44" s="9" t="s">
        <v>642</v>
      </c>
    </row>
    <row r="45" spans="1:10" x14ac:dyDescent="0.2">
      <c r="A45" s="8">
        <v>43515</v>
      </c>
      <c r="B45" s="12" t="s">
        <v>3</v>
      </c>
      <c r="C45" s="9">
        <v>8140</v>
      </c>
      <c r="D45" s="12" t="s">
        <v>53</v>
      </c>
      <c r="E45" s="12" t="s">
        <v>4</v>
      </c>
      <c r="F45" s="12" t="s">
        <v>5</v>
      </c>
      <c r="G45" s="12" t="s">
        <v>194</v>
      </c>
      <c r="H45" s="12"/>
      <c r="I45" s="9">
        <v>26</v>
      </c>
      <c r="J45" s="9" t="s">
        <v>720</v>
      </c>
    </row>
    <row r="46" spans="1:10" x14ac:dyDescent="0.2">
      <c r="A46" s="8">
        <v>43514</v>
      </c>
      <c r="B46" s="12" t="s">
        <v>234</v>
      </c>
      <c r="C46" s="9" t="s">
        <v>696</v>
      </c>
      <c r="D46" s="12" t="s">
        <v>697</v>
      </c>
      <c r="E46" s="12" t="s">
        <v>106</v>
      </c>
      <c r="F46" s="12" t="s">
        <v>15</v>
      </c>
      <c r="G46" s="12" t="s">
        <v>292</v>
      </c>
      <c r="H46" s="12"/>
      <c r="I46" s="31"/>
      <c r="J46" s="31"/>
    </row>
    <row r="47" spans="1:10" x14ac:dyDescent="0.2">
      <c r="A47" s="8">
        <v>43518</v>
      </c>
      <c r="B47" s="12" t="s">
        <v>6</v>
      </c>
      <c r="C47" s="9">
        <v>57535</v>
      </c>
      <c r="D47" s="12" t="s">
        <v>208</v>
      </c>
      <c r="E47" s="12" t="s">
        <v>6</v>
      </c>
      <c r="F47" s="12" t="s">
        <v>15</v>
      </c>
      <c r="G47" s="12" t="s">
        <v>23</v>
      </c>
      <c r="H47" s="12"/>
      <c r="I47" s="9">
        <v>51</v>
      </c>
      <c r="J47" s="9" t="s">
        <v>350</v>
      </c>
    </row>
    <row r="48" spans="1:10" x14ac:dyDescent="0.2">
      <c r="A48" s="8">
        <v>43502</v>
      </c>
      <c r="B48" s="12" t="s">
        <v>3</v>
      </c>
      <c r="C48" s="9">
        <v>1050</v>
      </c>
      <c r="D48" s="12" t="s">
        <v>250</v>
      </c>
      <c r="E48" s="12" t="s">
        <v>10</v>
      </c>
      <c r="F48" s="12" t="s">
        <v>15</v>
      </c>
      <c r="G48" s="12" t="s">
        <v>172</v>
      </c>
      <c r="H48" s="12"/>
      <c r="I48" s="9">
        <v>131</v>
      </c>
      <c r="J48" s="9">
        <v>206</v>
      </c>
    </row>
    <row r="49" spans="1:10" x14ac:dyDescent="0.2">
      <c r="A49" s="8">
        <v>43514</v>
      </c>
      <c r="B49" s="12" t="s">
        <v>3</v>
      </c>
      <c r="C49" s="9">
        <v>5675</v>
      </c>
      <c r="D49" s="12" t="s">
        <v>176</v>
      </c>
      <c r="E49" s="12" t="s">
        <v>6</v>
      </c>
      <c r="F49" s="12" t="s">
        <v>4</v>
      </c>
      <c r="G49" s="12" t="s">
        <v>151</v>
      </c>
      <c r="H49" s="12"/>
      <c r="I49" s="9">
        <v>29</v>
      </c>
      <c r="J49" s="9" t="s">
        <v>587</v>
      </c>
    </row>
    <row r="50" spans="1:10" x14ac:dyDescent="0.2">
      <c r="A50" s="8">
        <v>43512</v>
      </c>
      <c r="B50" s="12" t="s">
        <v>3</v>
      </c>
      <c r="C50" s="9">
        <v>5412</v>
      </c>
      <c r="D50" s="12" t="s">
        <v>193</v>
      </c>
      <c r="E50" s="12" t="s">
        <v>15</v>
      </c>
      <c r="F50" s="12" t="s">
        <v>6</v>
      </c>
      <c r="G50" s="12" t="s">
        <v>151</v>
      </c>
      <c r="H50" s="12"/>
      <c r="I50" s="9">
        <v>32</v>
      </c>
      <c r="J50" s="9" t="s">
        <v>674</v>
      </c>
    </row>
    <row r="51" spans="1:10" x14ac:dyDescent="0.2">
      <c r="A51" s="8">
        <v>43517</v>
      </c>
      <c r="B51" s="12" t="s">
        <v>3</v>
      </c>
      <c r="C51" s="9">
        <v>5414</v>
      </c>
      <c r="D51" s="12" t="s">
        <v>193</v>
      </c>
      <c r="E51" s="12" t="s">
        <v>4</v>
      </c>
      <c r="F51" s="12" t="s">
        <v>5</v>
      </c>
      <c r="G51" s="12" t="s">
        <v>151</v>
      </c>
      <c r="H51" s="12"/>
      <c r="I51" s="9">
        <v>34</v>
      </c>
      <c r="J51" s="9" t="s">
        <v>674</v>
      </c>
    </row>
    <row r="52" spans="1:10" x14ac:dyDescent="0.2">
      <c r="A52" s="8">
        <v>43517</v>
      </c>
      <c r="B52" s="12" t="s">
        <v>6</v>
      </c>
      <c r="C52" s="9">
        <v>8000</v>
      </c>
      <c r="D52" s="12" t="s">
        <v>752</v>
      </c>
      <c r="E52" s="12" t="s">
        <v>6</v>
      </c>
      <c r="F52" s="12" t="s">
        <v>15</v>
      </c>
      <c r="G52" s="12" t="s">
        <v>151</v>
      </c>
      <c r="H52" s="12"/>
      <c r="I52" s="9">
        <v>96</v>
      </c>
      <c r="J52" s="9">
        <v>137</v>
      </c>
    </row>
    <row r="53" spans="1:10" x14ac:dyDescent="0.2">
      <c r="A53" s="8">
        <v>43512</v>
      </c>
      <c r="B53" s="12" t="s">
        <v>3</v>
      </c>
      <c r="C53" s="9">
        <v>8360</v>
      </c>
      <c r="D53" s="12" t="s">
        <v>670</v>
      </c>
      <c r="E53" s="12" t="s">
        <v>6</v>
      </c>
      <c r="F53" s="12" t="s">
        <v>6</v>
      </c>
      <c r="G53" s="12" t="s">
        <v>319</v>
      </c>
      <c r="H53" s="12"/>
      <c r="I53" s="9">
        <v>129</v>
      </c>
      <c r="J53" s="9">
        <v>188</v>
      </c>
    </row>
    <row r="54" spans="1:10" x14ac:dyDescent="0.2">
      <c r="A54" s="8">
        <v>43510</v>
      </c>
      <c r="B54" s="12" t="s">
        <v>6</v>
      </c>
      <c r="C54" s="9">
        <v>57420</v>
      </c>
      <c r="D54" s="12" t="s">
        <v>655</v>
      </c>
      <c r="E54" s="12" t="s">
        <v>6</v>
      </c>
      <c r="F54" s="12" t="s">
        <v>15</v>
      </c>
      <c r="G54" s="12" t="s">
        <v>23</v>
      </c>
      <c r="H54" s="12"/>
      <c r="I54" s="9">
        <v>65</v>
      </c>
      <c r="J54" s="9" t="s">
        <v>407</v>
      </c>
    </row>
    <row r="55" spans="1:10" x14ac:dyDescent="0.2">
      <c r="A55" s="8">
        <v>43516</v>
      </c>
      <c r="B55" s="12" t="s">
        <v>6</v>
      </c>
      <c r="C55" s="9">
        <v>57420</v>
      </c>
      <c r="D55" s="12" t="s">
        <v>730</v>
      </c>
      <c r="E55" s="12" t="s">
        <v>6</v>
      </c>
      <c r="F55" s="12" t="s">
        <v>6</v>
      </c>
      <c r="G55" s="12" t="s">
        <v>151</v>
      </c>
      <c r="H55" s="12"/>
      <c r="I55" s="9">
        <v>68</v>
      </c>
      <c r="J55" s="9" t="s">
        <v>737</v>
      </c>
    </row>
    <row r="56" spans="1:10" x14ac:dyDescent="0.2">
      <c r="A56" s="8">
        <v>43512</v>
      </c>
      <c r="B56" s="12" t="s">
        <v>6</v>
      </c>
      <c r="C56" s="9">
        <v>54610</v>
      </c>
      <c r="D56" s="12" t="s">
        <v>669</v>
      </c>
      <c r="E56" s="12" t="s">
        <v>6</v>
      </c>
      <c r="F56" s="12" t="s">
        <v>15</v>
      </c>
      <c r="G56" s="12" t="s">
        <v>23</v>
      </c>
      <c r="H56" s="12"/>
      <c r="I56" s="9">
        <v>70</v>
      </c>
      <c r="J56" s="9">
        <v>101</v>
      </c>
    </row>
    <row r="57" spans="1:10" x14ac:dyDescent="0.2">
      <c r="A57" s="8">
        <v>43516</v>
      </c>
      <c r="B57" s="12" t="s">
        <v>6</v>
      </c>
      <c r="C57" s="9">
        <v>54610</v>
      </c>
      <c r="D57" s="12" t="s">
        <v>669</v>
      </c>
      <c r="E57" s="12" t="s">
        <v>6</v>
      </c>
      <c r="F57" s="12" t="s">
        <v>15</v>
      </c>
      <c r="G57" s="12" t="s">
        <v>163</v>
      </c>
      <c r="H57" s="12"/>
      <c r="I57" s="9">
        <v>77</v>
      </c>
      <c r="J57" s="9" t="s">
        <v>740</v>
      </c>
    </row>
    <row r="58" spans="1:10" x14ac:dyDescent="0.2">
      <c r="A58" s="8">
        <v>43507</v>
      </c>
      <c r="B58" s="12" t="s">
        <v>3</v>
      </c>
      <c r="C58" s="9">
        <v>9706</v>
      </c>
      <c r="D58" s="12" t="s">
        <v>202</v>
      </c>
      <c r="E58" s="12" t="s">
        <v>188</v>
      </c>
      <c r="F58" s="12" t="s">
        <v>6</v>
      </c>
      <c r="G58" s="12" t="s">
        <v>172</v>
      </c>
      <c r="H58" s="12"/>
      <c r="I58" s="9">
        <v>75</v>
      </c>
      <c r="J58" s="9">
        <v>95</v>
      </c>
    </row>
    <row r="59" spans="1:10" x14ac:dyDescent="0.2">
      <c r="A59" s="8">
        <v>43498</v>
      </c>
      <c r="B59" s="12" t="s">
        <v>3</v>
      </c>
      <c r="C59" s="9">
        <v>7721</v>
      </c>
      <c r="D59" s="12" t="s">
        <v>45</v>
      </c>
      <c r="E59" s="12" t="s">
        <v>31</v>
      </c>
      <c r="F59" s="12" t="s">
        <v>15</v>
      </c>
      <c r="G59" s="12" t="s">
        <v>151</v>
      </c>
      <c r="H59" s="12"/>
      <c r="I59" s="9">
        <v>40</v>
      </c>
      <c r="J59" s="9" t="s">
        <v>589</v>
      </c>
    </row>
    <row r="60" spans="1:10" x14ac:dyDescent="0.2">
      <c r="A60" s="8">
        <v>43518</v>
      </c>
      <c r="B60" s="12" t="s">
        <v>3</v>
      </c>
      <c r="C60" s="9">
        <v>6212</v>
      </c>
      <c r="D60" s="12" t="s">
        <v>110</v>
      </c>
      <c r="E60" s="12" t="s">
        <v>4</v>
      </c>
      <c r="F60" s="12" t="s">
        <v>6</v>
      </c>
      <c r="G60" s="12" t="s">
        <v>644</v>
      </c>
      <c r="H60" s="12"/>
      <c r="I60" s="9">
        <v>43</v>
      </c>
      <c r="J60" s="9" t="s">
        <v>349</v>
      </c>
    </row>
    <row r="61" spans="1:10" x14ac:dyDescent="0.2">
      <c r="A61" s="8">
        <v>43506</v>
      </c>
      <c r="B61" s="12" t="s">
        <v>6</v>
      </c>
      <c r="C61" s="9">
        <v>54400</v>
      </c>
      <c r="D61" s="85" t="s">
        <v>626</v>
      </c>
      <c r="E61" s="12" t="s">
        <v>6</v>
      </c>
      <c r="F61" s="12" t="s">
        <v>6</v>
      </c>
      <c r="G61" s="12" t="s">
        <v>310</v>
      </c>
      <c r="H61" s="12"/>
      <c r="I61" s="9">
        <v>22</v>
      </c>
      <c r="J61" s="9">
        <v>21</v>
      </c>
    </row>
    <row r="62" spans="1:10" x14ac:dyDescent="0.2">
      <c r="A62" s="8">
        <v>43510</v>
      </c>
      <c r="B62" s="12" t="s">
        <v>6</v>
      </c>
      <c r="C62" s="9">
        <v>54400</v>
      </c>
      <c r="D62" s="85" t="s">
        <v>626</v>
      </c>
      <c r="E62" s="12" t="s">
        <v>185</v>
      </c>
      <c r="F62" s="12" t="s">
        <v>22</v>
      </c>
      <c r="G62" s="12" t="s">
        <v>151</v>
      </c>
      <c r="H62" s="12"/>
      <c r="I62" s="9">
        <v>28</v>
      </c>
      <c r="J62" s="9" t="s">
        <v>665</v>
      </c>
    </row>
    <row r="63" spans="1:10" x14ac:dyDescent="0.2">
      <c r="A63" s="8">
        <v>43512</v>
      </c>
      <c r="B63" s="12" t="s">
        <v>6</v>
      </c>
      <c r="C63" s="9">
        <v>54400</v>
      </c>
      <c r="D63" s="85" t="s">
        <v>626</v>
      </c>
      <c r="E63" s="12" t="s">
        <v>6</v>
      </c>
      <c r="F63" s="12" t="s">
        <v>333</v>
      </c>
      <c r="G63" s="12" t="s">
        <v>23</v>
      </c>
      <c r="H63" s="12"/>
      <c r="I63" s="9">
        <v>25</v>
      </c>
      <c r="J63" s="9" t="s">
        <v>423</v>
      </c>
    </row>
    <row r="64" spans="1:10" x14ac:dyDescent="0.2">
      <c r="A64" s="8">
        <v>43513</v>
      </c>
      <c r="B64" s="12" t="s">
        <v>6</v>
      </c>
      <c r="C64" s="9">
        <v>54400</v>
      </c>
      <c r="D64" s="85" t="s">
        <v>626</v>
      </c>
      <c r="E64" s="12" t="s">
        <v>6</v>
      </c>
      <c r="F64" s="12" t="s">
        <v>15</v>
      </c>
      <c r="G64" s="12" t="s">
        <v>194</v>
      </c>
      <c r="H64" s="12"/>
      <c r="I64" s="9">
        <v>23</v>
      </c>
      <c r="J64" s="9" t="s">
        <v>423</v>
      </c>
    </row>
    <row r="65" spans="1:10" x14ac:dyDescent="0.2">
      <c r="A65" s="8">
        <v>43516</v>
      </c>
      <c r="B65" s="12" t="s">
        <v>6</v>
      </c>
      <c r="C65" s="9">
        <v>54400</v>
      </c>
      <c r="D65" s="85" t="s">
        <v>626</v>
      </c>
      <c r="E65" s="12" t="s">
        <v>6</v>
      </c>
      <c r="F65" s="12" t="s">
        <v>15</v>
      </c>
      <c r="G65" s="12" t="s">
        <v>294</v>
      </c>
      <c r="H65" s="12"/>
      <c r="I65" s="9">
        <v>28</v>
      </c>
      <c r="J65" s="9" t="s">
        <v>665</v>
      </c>
    </row>
    <row r="66" spans="1:10" x14ac:dyDescent="0.2">
      <c r="A66" s="8">
        <v>43517</v>
      </c>
      <c r="B66" s="12" t="s">
        <v>6</v>
      </c>
      <c r="C66" s="9">
        <v>54400</v>
      </c>
      <c r="D66" s="85" t="s">
        <v>626</v>
      </c>
      <c r="E66" s="12" t="s">
        <v>6</v>
      </c>
      <c r="F66" s="12" t="s">
        <v>8</v>
      </c>
      <c r="G66" s="12" t="s">
        <v>319</v>
      </c>
      <c r="H66" s="12"/>
      <c r="I66" s="9">
        <v>28</v>
      </c>
      <c r="J66" s="9" t="s">
        <v>665</v>
      </c>
    </row>
    <row r="67" spans="1:10" x14ac:dyDescent="0.2">
      <c r="A67" s="8">
        <v>43517</v>
      </c>
      <c r="B67" s="12" t="s">
        <v>6</v>
      </c>
      <c r="C67" s="9">
        <v>54400</v>
      </c>
      <c r="D67" s="85" t="s">
        <v>626</v>
      </c>
      <c r="E67" s="12" t="s">
        <v>6</v>
      </c>
      <c r="F67" s="12" t="s">
        <v>8</v>
      </c>
      <c r="G67" s="12" t="s">
        <v>23</v>
      </c>
      <c r="H67" s="12"/>
      <c r="I67" s="9">
        <v>28</v>
      </c>
      <c r="J67" s="9" t="s">
        <v>665</v>
      </c>
    </row>
    <row r="68" spans="1:10" x14ac:dyDescent="0.2">
      <c r="A68" s="8">
        <v>43517</v>
      </c>
      <c r="B68" s="12" t="s">
        <v>6</v>
      </c>
      <c r="C68" s="9">
        <v>54400</v>
      </c>
      <c r="D68" s="85" t="s">
        <v>626</v>
      </c>
      <c r="E68" s="12" t="s">
        <v>6</v>
      </c>
      <c r="F68" s="12" t="s">
        <v>15</v>
      </c>
      <c r="G68" s="12" t="s">
        <v>763</v>
      </c>
      <c r="H68" s="12"/>
      <c r="I68" s="9">
        <v>28</v>
      </c>
      <c r="J68" s="9" t="s">
        <v>665</v>
      </c>
    </row>
    <row r="69" spans="1:10" x14ac:dyDescent="0.2">
      <c r="A69" s="8">
        <v>43518</v>
      </c>
      <c r="B69" s="12" t="s">
        <v>6</v>
      </c>
      <c r="C69" s="9">
        <v>54400</v>
      </c>
      <c r="D69" s="85" t="s">
        <v>626</v>
      </c>
      <c r="E69" s="12" t="s">
        <v>6</v>
      </c>
      <c r="F69" s="12" t="s">
        <v>15</v>
      </c>
      <c r="G69" s="12" t="s">
        <v>151</v>
      </c>
      <c r="H69" s="12"/>
      <c r="I69" s="9">
        <v>27</v>
      </c>
      <c r="J69" s="9" t="s">
        <v>665</v>
      </c>
    </row>
    <row r="70" spans="1:10" x14ac:dyDescent="0.2">
      <c r="A70" s="8">
        <v>43506</v>
      </c>
      <c r="B70" s="12" t="s">
        <v>6</v>
      </c>
      <c r="C70" s="9">
        <v>45320</v>
      </c>
      <c r="D70" s="12" t="s">
        <v>629</v>
      </c>
      <c r="E70" s="12" t="s">
        <v>6</v>
      </c>
      <c r="F70" s="12" t="s">
        <v>6</v>
      </c>
      <c r="G70" s="12" t="s">
        <v>279</v>
      </c>
      <c r="H70" s="12"/>
      <c r="I70" s="31"/>
      <c r="J70" s="31"/>
    </row>
    <row r="71" spans="1:10" x14ac:dyDescent="0.2">
      <c r="A71" s="8">
        <v>43515</v>
      </c>
      <c r="B71" s="12" t="s">
        <v>3</v>
      </c>
      <c r="C71" s="9">
        <v>3330</v>
      </c>
      <c r="D71" s="9" t="s">
        <v>79</v>
      </c>
      <c r="E71" s="12" t="s">
        <v>6</v>
      </c>
      <c r="F71" s="12" t="s">
        <v>18</v>
      </c>
      <c r="G71" s="12" t="s">
        <v>898</v>
      </c>
      <c r="H71" s="12"/>
      <c r="I71" s="9">
        <v>24</v>
      </c>
      <c r="J71" s="9" t="s">
        <v>360</v>
      </c>
    </row>
    <row r="72" spans="1:10" x14ac:dyDescent="0.2">
      <c r="A72" s="8">
        <v>43513</v>
      </c>
      <c r="B72" s="12" t="s">
        <v>6</v>
      </c>
      <c r="C72" s="9">
        <v>57690</v>
      </c>
      <c r="D72" s="12" t="s">
        <v>557</v>
      </c>
      <c r="E72" s="12" t="s">
        <v>6</v>
      </c>
      <c r="F72" s="12" t="s">
        <v>5</v>
      </c>
      <c r="G72" s="12" t="s">
        <v>335</v>
      </c>
      <c r="H72" s="12"/>
      <c r="I72" s="9">
        <v>70</v>
      </c>
      <c r="J72" s="9">
        <v>101</v>
      </c>
    </row>
    <row r="73" spans="1:10" x14ac:dyDescent="0.2">
      <c r="A73" s="8">
        <v>43517</v>
      </c>
      <c r="B73" s="12" t="s">
        <v>6</v>
      </c>
      <c r="C73" s="9">
        <v>54680</v>
      </c>
      <c r="D73" s="12" t="s">
        <v>291</v>
      </c>
      <c r="E73" s="12" t="s">
        <v>6</v>
      </c>
      <c r="F73" s="12" t="s">
        <v>6</v>
      </c>
      <c r="G73" s="12" t="s">
        <v>900</v>
      </c>
      <c r="H73" s="12"/>
      <c r="I73" s="9">
        <v>25</v>
      </c>
      <c r="J73" s="9" t="s">
        <v>378</v>
      </c>
    </row>
    <row r="74" spans="1:10" x14ac:dyDescent="0.2">
      <c r="A74" s="8">
        <v>43513</v>
      </c>
      <c r="B74" s="12" t="s">
        <v>6</v>
      </c>
      <c r="C74" s="9">
        <v>54720</v>
      </c>
      <c r="D74" s="12" t="s">
        <v>240</v>
      </c>
      <c r="E74" s="12" t="s">
        <v>6</v>
      </c>
      <c r="F74" s="12" t="s">
        <v>5</v>
      </c>
      <c r="G74" s="12" t="s">
        <v>163</v>
      </c>
      <c r="H74" s="12"/>
      <c r="I74" s="9">
        <v>28</v>
      </c>
      <c r="J74" s="9" t="s">
        <v>693</v>
      </c>
    </row>
    <row r="75" spans="1:10" x14ac:dyDescent="0.2">
      <c r="A75" s="8">
        <v>43520</v>
      </c>
      <c r="B75" s="12" t="s">
        <v>6</v>
      </c>
      <c r="C75" s="9">
        <v>50660</v>
      </c>
      <c r="D75" s="12" t="s">
        <v>791</v>
      </c>
      <c r="E75" s="12" t="s">
        <v>6</v>
      </c>
      <c r="F75" s="12" t="s">
        <v>6</v>
      </c>
      <c r="G75" s="12" t="s">
        <v>249</v>
      </c>
      <c r="H75" s="12"/>
      <c r="I75" s="9">
        <v>49</v>
      </c>
      <c r="J75" s="9">
        <v>54</v>
      </c>
    </row>
    <row r="76" spans="1:10" x14ac:dyDescent="0.2">
      <c r="A76" s="8">
        <v>43499</v>
      </c>
      <c r="B76" s="12" t="s">
        <v>3</v>
      </c>
      <c r="C76" s="9">
        <v>4535</v>
      </c>
      <c r="D76" s="12" t="s">
        <v>40</v>
      </c>
      <c r="E76" s="12" t="s">
        <v>16</v>
      </c>
      <c r="F76" s="12" t="s">
        <v>6</v>
      </c>
      <c r="G76" s="12" t="s">
        <v>488</v>
      </c>
      <c r="H76" s="12"/>
      <c r="I76" s="9">
        <v>10</v>
      </c>
      <c r="J76" s="9">
        <v>3</v>
      </c>
    </row>
    <row r="77" spans="1:10" x14ac:dyDescent="0.2">
      <c r="A77" s="8">
        <v>43501</v>
      </c>
      <c r="B77" s="12" t="s">
        <v>3</v>
      </c>
      <c r="C77" s="9">
        <v>4569</v>
      </c>
      <c r="D77" s="12" t="s">
        <v>40</v>
      </c>
      <c r="E77" s="12" t="s">
        <v>16</v>
      </c>
      <c r="F77" s="12" t="s">
        <v>4</v>
      </c>
      <c r="G77" s="12" t="s">
        <v>103</v>
      </c>
      <c r="H77" s="12"/>
      <c r="I77" s="9">
        <v>10</v>
      </c>
      <c r="J77" s="9">
        <v>3</v>
      </c>
    </row>
    <row r="78" spans="1:10" x14ac:dyDescent="0.2">
      <c r="A78" s="8">
        <v>43506</v>
      </c>
      <c r="B78" s="12" t="s">
        <v>3</v>
      </c>
      <c r="C78" s="9">
        <v>4689</v>
      </c>
      <c r="D78" s="12" t="s">
        <v>40</v>
      </c>
      <c r="E78" s="12" t="s">
        <v>4</v>
      </c>
      <c r="F78" s="12" t="s">
        <v>4</v>
      </c>
      <c r="G78" s="12" t="s">
        <v>177</v>
      </c>
      <c r="H78" s="12"/>
      <c r="I78" s="9">
        <v>10</v>
      </c>
      <c r="J78" s="9">
        <v>3</v>
      </c>
    </row>
    <row r="79" spans="1:10" x14ac:dyDescent="0.2">
      <c r="A79" s="8">
        <v>43513</v>
      </c>
      <c r="B79" s="12" t="s">
        <v>3</v>
      </c>
      <c r="C79" s="9">
        <v>4531</v>
      </c>
      <c r="D79" s="12" t="s">
        <v>40</v>
      </c>
      <c r="E79" s="12" t="s">
        <v>305</v>
      </c>
      <c r="F79" s="12" t="s">
        <v>4</v>
      </c>
      <c r="G79" s="12" t="s">
        <v>13</v>
      </c>
      <c r="H79" s="12"/>
      <c r="I79" s="9">
        <v>10</v>
      </c>
      <c r="J79" s="9">
        <v>3</v>
      </c>
    </row>
    <row r="80" spans="1:10" x14ac:dyDescent="0.2">
      <c r="A80" s="8">
        <v>43514</v>
      </c>
      <c r="B80" s="12" t="s">
        <v>3</v>
      </c>
      <c r="C80" s="9">
        <v>4517</v>
      </c>
      <c r="D80" s="12" t="s">
        <v>40</v>
      </c>
      <c r="E80" s="12" t="s">
        <v>16</v>
      </c>
      <c r="F80" s="12" t="s">
        <v>6</v>
      </c>
      <c r="G80" s="12" t="s">
        <v>103</v>
      </c>
      <c r="H80" s="12"/>
      <c r="I80" s="9">
        <v>10</v>
      </c>
      <c r="J80" s="9">
        <v>3</v>
      </c>
    </row>
    <row r="81" spans="1:10" x14ac:dyDescent="0.2">
      <c r="A81" s="8">
        <v>43515</v>
      </c>
      <c r="B81" s="12" t="s">
        <v>3</v>
      </c>
      <c r="C81" s="9">
        <v>4677</v>
      </c>
      <c r="D81" s="9" t="s">
        <v>40</v>
      </c>
      <c r="E81" s="12" t="s">
        <v>10</v>
      </c>
      <c r="F81" s="12" t="s">
        <v>5</v>
      </c>
      <c r="G81" s="12" t="s">
        <v>151</v>
      </c>
      <c r="H81" s="12"/>
      <c r="I81" s="9">
        <v>10</v>
      </c>
      <c r="J81" s="9">
        <v>3</v>
      </c>
    </row>
    <row r="82" spans="1:10" x14ac:dyDescent="0.2">
      <c r="A82" s="8">
        <v>43516</v>
      </c>
      <c r="B82" s="12" t="s">
        <v>3</v>
      </c>
      <c r="C82" s="9">
        <v>4513</v>
      </c>
      <c r="D82" s="12" t="s">
        <v>40</v>
      </c>
      <c r="E82" s="12" t="s">
        <v>4</v>
      </c>
      <c r="F82" s="12" t="s">
        <v>5</v>
      </c>
      <c r="G82" s="12" t="s">
        <v>103</v>
      </c>
      <c r="H82" s="12"/>
      <c r="I82" s="9">
        <v>10</v>
      </c>
      <c r="J82" s="9">
        <v>3</v>
      </c>
    </row>
    <row r="83" spans="1:10" x14ac:dyDescent="0.2">
      <c r="A83" s="8">
        <v>43517</v>
      </c>
      <c r="B83" s="12" t="s">
        <v>3</v>
      </c>
      <c r="C83" s="9">
        <v>4620</v>
      </c>
      <c r="D83" s="12" t="s">
        <v>40</v>
      </c>
      <c r="E83" s="12" t="s">
        <v>4</v>
      </c>
      <c r="F83" s="12" t="s">
        <v>6</v>
      </c>
      <c r="G83" s="12" t="s">
        <v>258</v>
      </c>
      <c r="H83" s="12"/>
      <c r="I83" s="9">
        <v>10</v>
      </c>
      <c r="J83" s="9">
        <v>3</v>
      </c>
    </row>
    <row r="84" spans="1:10" x14ac:dyDescent="0.2">
      <c r="A84" s="8">
        <v>43519</v>
      </c>
      <c r="B84" s="12" t="s">
        <v>3</v>
      </c>
      <c r="C84" s="9">
        <v>4505</v>
      </c>
      <c r="D84" s="12" t="s">
        <v>943</v>
      </c>
      <c r="E84" s="12" t="s">
        <v>6</v>
      </c>
      <c r="F84" s="12" t="s">
        <v>6</v>
      </c>
      <c r="G84" s="12" t="s">
        <v>786</v>
      </c>
      <c r="H84" s="12"/>
      <c r="I84" s="9">
        <v>10</v>
      </c>
      <c r="J84" s="9">
        <v>3</v>
      </c>
    </row>
    <row r="85" spans="1:10" x14ac:dyDescent="0.2">
      <c r="A85" s="8">
        <v>43498</v>
      </c>
      <c r="B85" s="12" t="s">
        <v>3</v>
      </c>
      <c r="C85" s="9">
        <v>4609</v>
      </c>
      <c r="D85" s="12" t="s">
        <v>941</v>
      </c>
      <c r="E85" s="12" t="s">
        <v>15</v>
      </c>
      <c r="F85" s="12" t="s">
        <v>585</v>
      </c>
      <c r="G85" s="12" t="s">
        <v>231</v>
      </c>
      <c r="H85" s="12"/>
      <c r="I85" s="9">
        <v>10</v>
      </c>
      <c r="J85" s="9">
        <v>3</v>
      </c>
    </row>
    <row r="86" spans="1:10" x14ac:dyDescent="0.2">
      <c r="A86" s="8">
        <v>43505</v>
      </c>
      <c r="B86" s="12" t="s">
        <v>3</v>
      </c>
      <c r="C86" s="9">
        <v>4505</v>
      </c>
      <c r="D86" s="12" t="s">
        <v>941</v>
      </c>
      <c r="E86" s="12" t="s">
        <v>4</v>
      </c>
      <c r="F86" s="12" t="s">
        <v>4</v>
      </c>
      <c r="G86" s="12" t="s">
        <v>167</v>
      </c>
      <c r="H86" s="12"/>
      <c r="I86" s="9">
        <v>10</v>
      </c>
      <c r="J86" s="9">
        <v>3</v>
      </c>
    </row>
    <row r="87" spans="1:10" x14ac:dyDescent="0.2">
      <c r="A87" s="8">
        <v>43505</v>
      </c>
      <c r="B87" s="12" t="s">
        <v>3</v>
      </c>
      <c r="C87" s="9">
        <v>4513</v>
      </c>
      <c r="D87" s="12" t="s">
        <v>941</v>
      </c>
      <c r="E87" s="12" t="s">
        <v>4</v>
      </c>
      <c r="F87" s="12" t="s">
        <v>4</v>
      </c>
      <c r="G87" s="12" t="s">
        <v>177</v>
      </c>
      <c r="H87" s="12"/>
      <c r="I87" s="9">
        <v>10</v>
      </c>
      <c r="J87" s="9">
        <v>3</v>
      </c>
    </row>
    <row r="88" spans="1:10" x14ac:dyDescent="0.2">
      <c r="A88" s="8">
        <v>43505</v>
      </c>
      <c r="B88" s="12" t="s">
        <v>3</v>
      </c>
      <c r="C88" s="9">
        <v>4505</v>
      </c>
      <c r="D88" s="12" t="s">
        <v>941</v>
      </c>
      <c r="E88" s="12" t="s">
        <v>6</v>
      </c>
      <c r="F88" s="12" t="s">
        <v>6</v>
      </c>
      <c r="G88" s="12" t="s">
        <v>310</v>
      </c>
      <c r="H88" s="12"/>
      <c r="I88" s="9">
        <v>10</v>
      </c>
      <c r="J88" s="9">
        <v>3</v>
      </c>
    </row>
    <row r="89" spans="1:10" x14ac:dyDescent="0.2">
      <c r="A89" s="8">
        <v>43523</v>
      </c>
      <c r="B89" s="12" t="s">
        <v>3</v>
      </c>
      <c r="C89" s="9">
        <v>4505</v>
      </c>
      <c r="D89" s="12" t="s">
        <v>944</v>
      </c>
      <c r="E89" s="12" t="s">
        <v>6</v>
      </c>
      <c r="F89" s="12" t="s">
        <v>6</v>
      </c>
      <c r="G89" s="12" t="s">
        <v>796</v>
      </c>
      <c r="H89" s="12"/>
      <c r="I89" s="9">
        <v>10</v>
      </c>
      <c r="J89" s="9">
        <v>3</v>
      </c>
    </row>
    <row r="90" spans="1:10" x14ac:dyDescent="0.2">
      <c r="A90" s="8">
        <v>43499</v>
      </c>
      <c r="B90" s="12" t="s">
        <v>3</v>
      </c>
      <c r="C90" s="9">
        <v>4665</v>
      </c>
      <c r="D90" s="12" t="s">
        <v>942</v>
      </c>
      <c r="E90" s="12" t="s">
        <v>4</v>
      </c>
      <c r="F90" s="12" t="s">
        <v>99</v>
      </c>
      <c r="G90" s="12" t="s">
        <v>194</v>
      </c>
      <c r="H90" s="12"/>
      <c r="I90" s="9">
        <v>10</v>
      </c>
      <c r="J90" s="9">
        <v>3</v>
      </c>
    </row>
    <row r="91" spans="1:10" x14ac:dyDescent="0.2">
      <c r="A91" s="8">
        <v>43517</v>
      </c>
      <c r="B91" s="12" t="s">
        <v>3</v>
      </c>
      <c r="C91" s="9">
        <v>4973</v>
      </c>
      <c r="D91" s="12" t="s">
        <v>133</v>
      </c>
      <c r="E91" s="12" t="s">
        <v>6</v>
      </c>
      <c r="F91" s="12" t="s">
        <v>15</v>
      </c>
      <c r="G91" s="12" t="s">
        <v>247</v>
      </c>
      <c r="H91" s="12"/>
      <c r="I91" s="9">
        <v>18</v>
      </c>
      <c r="J91" s="9" t="s">
        <v>387</v>
      </c>
    </row>
    <row r="92" spans="1:10" x14ac:dyDescent="0.2">
      <c r="A92" s="8">
        <v>43499</v>
      </c>
      <c r="B92" s="12" t="s">
        <v>6</v>
      </c>
      <c r="C92" s="9">
        <v>57130</v>
      </c>
      <c r="D92" s="12" t="s">
        <v>597</v>
      </c>
      <c r="E92" s="12" t="s">
        <v>6</v>
      </c>
      <c r="F92" s="12" t="s">
        <v>5</v>
      </c>
      <c r="G92" s="12" t="s">
        <v>422</v>
      </c>
      <c r="H92" s="12"/>
      <c r="I92" s="9">
        <v>60</v>
      </c>
      <c r="J92" s="9" t="s">
        <v>610</v>
      </c>
    </row>
    <row r="93" spans="1:10" x14ac:dyDescent="0.2">
      <c r="A93" s="8">
        <v>43505</v>
      </c>
      <c r="B93" s="12" t="s">
        <v>3</v>
      </c>
      <c r="C93" s="9">
        <v>3543</v>
      </c>
      <c r="D93" s="12" t="s">
        <v>67</v>
      </c>
      <c r="E93" s="12" t="s">
        <v>4</v>
      </c>
      <c r="F93" s="12" t="s">
        <v>4</v>
      </c>
      <c r="G93" s="12" t="s">
        <v>310</v>
      </c>
      <c r="H93" s="12"/>
      <c r="I93" s="9">
        <v>18</v>
      </c>
      <c r="J93" s="9">
        <v>19</v>
      </c>
    </row>
    <row r="94" spans="1:10" x14ac:dyDescent="0.2">
      <c r="A94" s="8">
        <v>43506</v>
      </c>
      <c r="B94" s="12" t="s">
        <v>3</v>
      </c>
      <c r="C94" s="9">
        <v>3583</v>
      </c>
      <c r="D94" s="12" t="s">
        <v>67</v>
      </c>
      <c r="E94" s="12" t="s">
        <v>4</v>
      </c>
      <c r="F94" s="12" t="s">
        <v>4</v>
      </c>
      <c r="G94" s="12" t="s">
        <v>437</v>
      </c>
      <c r="H94" s="12"/>
      <c r="I94" s="9">
        <v>15</v>
      </c>
      <c r="J94" s="9">
        <v>18</v>
      </c>
    </row>
    <row r="95" spans="1:10" x14ac:dyDescent="0.2">
      <c r="A95" s="8">
        <v>43506</v>
      </c>
      <c r="B95" s="12" t="s">
        <v>3</v>
      </c>
      <c r="C95" s="9">
        <v>3589</v>
      </c>
      <c r="D95" s="12" t="s">
        <v>67</v>
      </c>
      <c r="E95" s="12" t="s">
        <v>16</v>
      </c>
      <c r="F95" s="12" t="s">
        <v>4</v>
      </c>
      <c r="G95" s="12" t="s">
        <v>152</v>
      </c>
      <c r="H95" s="12"/>
      <c r="I95" s="9">
        <v>15</v>
      </c>
      <c r="J95" s="9">
        <v>18</v>
      </c>
    </row>
    <row r="96" spans="1:10" x14ac:dyDescent="0.2">
      <c r="A96" s="8">
        <v>43506</v>
      </c>
      <c r="B96" s="12" t="s">
        <v>3</v>
      </c>
      <c r="C96" s="9">
        <v>3436</v>
      </c>
      <c r="D96" s="12" t="s">
        <v>67</v>
      </c>
      <c r="E96" s="12" t="s">
        <v>169</v>
      </c>
      <c r="F96" s="12" t="s">
        <v>27</v>
      </c>
      <c r="G96" s="12" t="s">
        <v>865</v>
      </c>
      <c r="H96" s="12"/>
      <c r="I96" s="9">
        <v>17</v>
      </c>
      <c r="J96" s="9">
        <v>20</v>
      </c>
    </row>
    <row r="97" spans="1:10" x14ac:dyDescent="0.2">
      <c r="A97" s="8">
        <v>43506</v>
      </c>
      <c r="B97" s="12" t="s">
        <v>3</v>
      </c>
      <c r="C97" s="9">
        <v>3407</v>
      </c>
      <c r="D97" s="12" t="s">
        <v>67</v>
      </c>
      <c r="E97" s="12" t="s">
        <v>4</v>
      </c>
      <c r="F97" s="12" t="s">
        <v>5</v>
      </c>
      <c r="G97" s="12" t="s">
        <v>172</v>
      </c>
      <c r="H97" s="12"/>
      <c r="I97" s="9">
        <v>18</v>
      </c>
      <c r="J97" s="9">
        <v>20</v>
      </c>
    </row>
    <row r="98" spans="1:10" x14ac:dyDescent="0.2">
      <c r="A98" s="8">
        <v>43512</v>
      </c>
      <c r="B98" s="12" t="s">
        <v>3</v>
      </c>
      <c r="C98" s="9">
        <v>3490</v>
      </c>
      <c r="D98" s="12" t="s">
        <v>67</v>
      </c>
      <c r="E98" s="12" t="s">
        <v>4</v>
      </c>
      <c r="F98" s="12" t="s">
        <v>5</v>
      </c>
      <c r="G98" s="12" t="s">
        <v>673</v>
      </c>
      <c r="H98" s="12"/>
      <c r="I98" s="9">
        <v>19</v>
      </c>
      <c r="J98" s="9">
        <v>20</v>
      </c>
    </row>
    <row r="99" spans="1:10" x14ac:dyDescent="0.2">
      <c r="A99" s="8">
        <v>43516</v>
      </c>
      <c r="B99" s="12" t="s">
        <v>3</v>
      </c>
      <c r="C99" s="9">
        <v>3422</v>
      </c>
      <c r="D99" s="12" t="s">
        <v>67</v>
      </c>
      <c r="E99" s="12" t="s">
        <v>4</v>
      </c>
      <c r="F99" s="12" t="s">
        <v>6</v>
      </c>
      <c r="G99" s="12" t="s">
        <v>258</v>
      </c>
      <c r="H99" s="12"/>
      <c r="I99" s="9">
        <v>20</v>
      </c>
      <c r="J99" s="9" t="s">
        <v>547</v>
      </c>
    </row>
    <row r="100" spans="1:10" x14ac:dyDescent="0.2">
      <c r="A100" s="8">
        <v>43499</v>
      </c>
      <c r="B100" s="12" t="s">
        <v>3</v>
      </c>
      <c r="C100" s="9">
        <v>6450</v>
      </c>
      <c r="D100" s="85" t="s">
        <v>60</v>
      </c>
      <c r="E100" s="12" t="s">
        <v>5</v>
      </c>
      <c r="F100" s="12" t="s">
        <v>15</v>
      </c>
      <c r="G100" s="12" t="s">
        <v>177</v>
      </c>
      <c r="H100" s="12"/>
      <c r="I100" s="9">
        <v>46</v>
      </c>
      <c r="J100" s="9">
        <v>61</v>
      </c>
    </row>
    <row r="101" spans="1:10" x14ac:dyDescent="0.2">
      <c r="A101" s="8">
        <v>43506</v>
      </c>
      <c r="B101" s="12" t="s">
        <v>3</v>
      </c>
      <c r="C101" s="9">
        <v>3960</v>
      </c>
      <c r="D101" s="12" t="s">
        <v>286</v>
      </c>
      <c r="E101" s="12" t="s">
        <v>4</v>
      </c>
      <c r="F101" s="12" t="s">
        <v>4</v>
      </c>
      <c r="G101" s="12" t="s">
        <v>313</v>
      </c>
      <c r="H101" s="12"/>
      <c r="I101" s="9">
        <v>14</v>
      </c>
      <c r="J101" s="9">
        <v>16</v>
      </c>
    </row>
    <row r="102" spans="1:10" x14ac:dyDescent="0.2">
      <c r="A102" s="8">
        <v>43505</v>
      </c>
      <c r="B102" s="12" t="s">
        <v>3</v>
      </c>
      <c r="C102" s="9">
        <v>4384</v>
      </c>
      <c r="D102" s="12" t="s">
        <v>62</v>
      </c>
      <c r="E102" s="12" t="s">
        <v>4</v>
      </c>
      <c r="F102" s="12" t="s">
        <v>4</v>
      </c>
      <c r="G102" s="12" t="s">
        <v>152</v>
      </c>
      <c r="H102" s="12"/>
      <c r="I102" s="9">
        <v>10</v>
      </c>
      <c r="J102" s="9" t="s">
        <v>625</v>
      </c>
    </row>
    <row r="103" spans="1:10" x14ac:dyDescent="0.2">
      <c r="A103" s="8">
        <v>43498</v>
      </c>
      <c r="B103" s="12" t="s">
        <v>5</v>
      </c>
      <c r="C103" s="9">
        <v>54298</v>
      </c>
      <c r="D103" s="12" t="s">
        <v>581</v>
      </c>
      <c r="E103" s="12" t="s">
        <v>15</v>
      </c>
      <c r="F103" s="12" t="s">
        <v>5</v>
      </c>
      <c r="G103" s="12" t="s">
        <v>37</v>
      </c>
      <c r="H103" s="12"/>
      <c r="I103" s="9">
        <v>51</v>
      </c>
      <c r="J103" s="9" t="s">
        <v>588</v>
      </c>
    </row>
    <row r="104" spans="1:10" x14ac:dyDescent="0.2">
      <c r="A104" s="8">
        <v>43506</v>
      </c>
      <c r="B104" s="12" t="s">
        <v>6</v>
      </c>
      <c r="C104" s="9">
        <v>57330</v>
      </c>
      <c r="D104" s="12" t="s">
        <v>182</v>
      </c>
      <c r="E104" s="12" t="s">
        <v>6</v>
      </c>
      <c r="F104" s="12" t="s">
        <v>6</v>
      </c>
      <c r="G104" s="12" t="s">
        <v>882</v>
      </c>
      <c r="H104" s="12"/>
      <c r="I104" s="9">
        <v>25</v>
      </c>
      <c r="J104" s="9">
        <v>33</v>
      </c>
    </row>
    <row r="105" spans="1:10" x14ac:dyDescent="0.2">
      <c r="A105" s="8">
        <v>43510</v>
      </c>
      <c r="B105" s="12" t="s">
        <v>6</v>
      </c>
      <c r="C105" s="9">
        <v>57330</v>
      </c>
      <c r="D105" s="12" t="s">
        <v>182</v>
      </c>
      <c r="E105" s="12" t="s">
        <v>6</v>
      </c>
      <c r="F105" s="12" t="s">
        <v>5</v>
      </c>
      <c r="G105" s="12" t="s">
        <v>23</v>
      </c>
      <c r="H105" s="12"/>
      <c r="I105" s="9">
        <v>26</v>
      </c>
      <c r="J105" s="9" t="s">
        <v>416</v>
      </c>
    </row>
    <row r="106" spans="1:10" x14ac:dyDescent="0.2">
      <c r="A106" s="8">
        <v>43506</v>
      </c>
      <c r="B106" s="12" t="s">
        <v>3</v>
      </c>
      <c r="C106" s="9">
        <v>6165</v>
      </c>
      <c r="D106" s="12" t="s">
        <v>436</v>
      </c>
      <c r="E106" s="12" t="s">
        <v>4</v>
      </c>
      <c r="F106" s="12" t="s">
        <v>4</v>
      </c>
      <c r="G106" s="12" t="s">
        <v>865</v>
      </c>
      <c r="H106" s="12"/>
      <c r="I106" s="9">
        <v>29</v>
      </c>
      <c r="J106" s="9">
        <v>41</v>
      </c>
    </row>
    <row r="107" spans="1:10" x14ac:dyDescent="0.2">
      <c r="A107" s="8">
        <v>43516</v>
      </c>
      <c r="B107" s="12" t="s">
        <v>3</v>
      </c>
      <c r="C107" s="9">
        <v>7635</v>
      </c>
      <c r="D107" s="12" t="s">
        <v>309</v>
      </c>
      <c r="E107" s="12" t="s">
        <v>4</v>
      </c>
      <c r="F107" s="12" t="s">
        <v>99</v>
      </c>
      <c r="G107" s="12" t="s">
        <v>151</v>
      </c>
      <c r="H107" s="12"/>
      <c r="I107" s="9">
        <v>51</v>
      </c>
      <c r="J107" s="9" t="s">
        <v>741</v>
      </c>
    </row>
    <row r="108" spans="1:10" x14ac:dyDescent="0.2">
      <c r="A108" s="8">
        <v>43505</v>
      </c>
      <c r="B108" s="12" t="s">
        <v>3</v>
      </c>
      <c r="C108" s="9">
        <v>4243</v>
      </c>
      <c r="D108" s="12" t="s">
        <v>506</v>
      </c>
      <c r="E108" s="12" t="s">
        <v>4</v>
      </c>
      <c r="F108" s="12" t="s">
        <v>4</v>
      </c>
      <c r="G108" s="12" t="s">
        <v>622</v>
      </c>
      <c r="H108" s="12"/>
      <c r="I108" s="9">
        <v>17</v>
      </c>
      <c r="J108" s="9">
        <v>11</v>
      </c>
    </row>
    <row r="109" spans="1:10" x14ac:dyDescent="0.2">
      <c r="A109" s="8">
        <v>43506</v>
      </c>
      <c r="B109" s="12" t="s">
        <v>3</v>
      </c>
      <c r="C109" s="9">
        <v>4261</v>
      </c>
      <c r="D109" s="12" t="s">
        <v>506</v>
      </c>
      <c r="E109" s="12" t="s">
        <v>4</v>
      </c>
      <c r="F109" s="12" t="s">
        <v>4</v>
      </c>
      <c r="G109" s="12" t="s">
        <v>37</v>
      </c>
      <c r="H109" s="12"/>
      <c r="I109" s="9">
        <v>13</v>
      </c>
      <c r="J109" s="9">
        <v>11</v>
      </c>
    </row>
    <row r="110" spans="1:10" x14ac:dyDescent="0.2">
      <c r="A110" s="8">
        <v>43510</v>
      </c>
      <c r="B110" s="12" t="s">
        <v>3</v>
      </c>
      <c r="C110" s="9">
        <v>4105</v>
      </c>
      <c r="D110" s="12" t="s">
        <v>506</v>
      </c>
      <c r="E110" s="12" t="s">
        <v>12</v>
      </c>
      <c r="F110" s="12" t="s">
        <v>8</v>
      </c>
      <c r="G110" s="12" t="s">
        <v>151</v>
      </c>
      <c r="H110" s="12"/>
      <c r="I110" s="9">
        <v>16</v>
      </c>
      <c r="J110" s="9" t="s">
        <v>666</v>
      </c>
    </row>
    <row r="111" spans="1:10" x14ac:dyDescent="0.2">
      <c r="A111" s="8">
        <v>43515</v>
      </c>
      <c r="B111" s="12" t="s">
        <v>3</v>
      </c>
      <c r="C111" s="9">
        <v>4319</v>
      </c>
      <c r="D111" s="12" t="s">
        <v>506</v>
      </c>
      <c r="E111" s="12" t="s">
        <v>333</v>
      </c>
      <c r="F111" s="12" t="s">
        <v>6</v>
      </c>
      <c r="G111" s="12" t="s">
        <v>896</v>
      </c>
      <c r="H111" s="12"/>
      <c r="I111" s="9">
        <v>13</v>
      </c>
      <c r="J111" s="9" t="s">
        <v>546</v>
      </c>
    </row>
    <row r="112" spans="1:10" x14ac:dyDescent="0.2">
      <c r="A112" s="8">
        <v>43515</v>
      </c>
      <c r="B112" s="12" t="s">
        <v>3</v>
      </c>
      <c r="C112" s="9">
        <v>4059</v>
      </c>
      <c r="D112" s="12" t="s">
        <v>506</v>
      </c>
      <c r="E112" s="12" t="s">
        <v>4</v>
      </c>
      <c r="F112" s="12" t="s">
        <v>6</v>
      </c>
      <c r="G112" s="12" t="s">
        <v>194</v>
      </c>
      <c r="H112" s="12"/>
      <c r="I112" s="9">
        <v>14</v>
      </c>
      <c r="J112" s="9" t="s">
        <v>512</v>
      </c>
    </row>
    <row r="113" spans="1:10" x14ac:dyDescent="0.2">
      <c r="A113" s="8">
        <v>43516</v>
      </c>
      <c r="B113" s="12" t="s">
        <v>3</v>
      </c>
      <c r="C113" s="9">
        <v>4061</v>
      </c>
      <c r="D113" s="12" t="s">
        <v>506</v>
      </c>
      <c r="E113" s="12" t="s">
        <v>15</v>
      </c>
      <c r="F113" s="12" t="s">
        <v>6</v>
      </c>
      <c r="G113" s="12" t="s">
        <v>151</v>
      </c>
      <c r="H113" s="12"/>
      <c r="I113" s="9">
        <v>14</v>
      </c>
      <c r="J113" s="9" t="s">
        <v>745</v>
      </c>
    </row>
    <row r="114" spans="1:10" x14ac:dyDescent="0.2">
      <c r="A114" s="8">
        <v>43518</v>
      </c>
      <c r="B114" s="12" t="s">
        <v>3</v>
      </c>
      <c r="C114" s="9">
        <v>9650</v>
      </c>
      <c r="D114" s="12" t="s">
        <v>770</v>
      </c>
      <c r="E114" s="12" t="s">
        <v>214</v>
      </c>
      <c r="F114" s="12" t="s">
        <v>6</v>
      </c>
      <c r="G114" s="12" t="s">
        <v>899</v>
      </c>
      <c r="H114" s="12"/>
      <c r="I114" s="9">
        <v>65</v>
      </c>
      <c r="J114" s="9" t="s">
        <v>364</v>
      </c>
    </row>
    <row r="115" spans="1:10" x14ac:dyDescent="0.2">
      <c r="A115" s="8">
        <v>43519</v>
      </c>
      <c r="B115" s="12" t="s">
        <v>3</v>
      </c>
      <c r="C115" s="9">
        <v>4154</v>
      </c>
      <c r="D115" s="12" t="s">
        <v>779</v>
      </c>
      <c r="E115" s="12" t="s">
        <v>4</v>
      </c>
      <c r="F115" s="12" t="s">
        <v>4</v>
      </c>
      <c r="G115" s="12" t="s">
        <v>152</v>
      </c>
      <c r="H115" s="12"/>
      <c r="I115" s="9">
        <v>16</v>
      </c>
      <c r="J115" s="9" t="s">
        <v>784</v>
      </c>
    </row>
    <row r="116" spans="1:10" x14ac:dyDescent="0.2">
      <c r="A116" s="8">
        <v>43519</v>
      </c>
      <c r="B116" s="12" t="s">
        <v>3</v>
      </c>
      <c r="C116" s="9">
        <v>4210</v>
      </c>
      <c r="D116" s="12" t="s">
        <v>779</v>
      </c>
      <c r="E116" s="12" t="s">
        <v>6</v>
      </c>
      <c r="F116" s="12" t="s">
        <v>6</v>
      </c>
      <c r="G116" s="12" t="s">
        <v>23</v>
      </c>
      <c r="H116" s="12"/>
      <c r="I116" s="9">
        <v>18</v>
      </c>
      <c r="J116" s="9">
        <v>9</v>
      </c>
    </row>
    <row r="117" spans="1:10" x14ac:dyDescent="0.2">
      <c r="A117" s="8">
        <v>43512</v>
      </c>
      <c r="B117" s="12" t="s">
        <v>6</v>
      </c>
      <c r="C117" s="9">
        <v>57330</v>
      </c>
      <c r="D117" s="12" t="s">
        <v>315</v>
      </c>
      <c r="E117" s="12" t="s">
        <v>6</v>
      </c>
      <c r="F117" s="12" t="s">
        <v>6</v>
      </c>
      <c r="G117" s="12" t="s">
        <v>23</v>
      </c>
      <c r="H117" s="12"/>
      <c r="I117" s="9">
        <v>24</v>
      </c>
      <c r="J117" s="9" t="s">
        <v>416</v>
      </c>
    </row>
    <row r="118" spans="1:10" x14ac:dyDescent="0.2">
      <c r="A118" s="8">
        <v>43512</v>
      </c>
      <c r="B118" s="12" t="s">
        <v>6</v>
      </c>
      <c r="C118" s="9">
        <v>57290</v>
      </c>
      <c r="D118" s="85" t="s">
        <v>138</v>
      </c>
      <c r="E118" s="12" t="s">
        <v>6</v>
      </c>
      <c r="F118" s="12" t="s">
        <v>4</v>
      </c>
      <c r="G118" s="12" t="s">
        <v>23</v>
      </c>
      <c r="H118" s="12"/>
      <c r="I118" s="9">
        <v>36</v>
      </c>
      <c r="J118" s="9">
        <v>40</v>
      </c>
    </row>
    <row r="119" spans="1:10" x14ac:dyDescent="0.2">
      <c r="A119" s="8">
        <v>43516</v>
      </c>
      <c r="B119" s="12" t="s">
        <v>6</v>
      </c>
      <c r="C119" s="9">
        <v>57290</v>
      </c>
      <c r="D119" s="85" t="s">
        <v>138</v>
      </c>
      <c r="E119" s="12" t="s">
        <v>6</v>
      </c>
      <c r="F119" s="12" t="s">
        <v>31</v>
      </c>
      <c r="G119" s="12" t="s">
        <v>151</v>
      </c>
      <c r="H119" s="12"/>
      <c r="I119" s="9">
        <v>37</v>
      </c>
      <c r="J119" s="9">
        <v>40</v>
      </c>
    </row>
    <row r="120" spans="1:10" x14ac:dyDescent="0.2">
      <c r="A120" s="8">
        <v>43518</v>
      </c>
      <c r="B120" s="12" t="s">
        <v>6</v>
      </c>
      <c r="C120" s="9">
        <v>57290</v>
      </c>
      <c r="D120" s="85" t="s">
        <v>138</v>
      </c>
      <c r="E120" s="12" t="s">
        <v>6</v>
      </c>
      <c r="F120" s="12" t="s">
        <v>15</v>
      </c>
      <c r="G120" s="12" t="s">
        <v>23</v>
      </c>
      <c r="H120" s="12"/>
      <c r="I120" s="9">
        <v>36</v>
      </c>
      <c r="J120" s="9">
        <v>40</v>
      </c>
    </row>
    <row r="121" spans="1:10" x14ac:dyDescent="0.2">
      <c r="A121" s="8">
        <v>43520</v>
      </c>
      <c r="B121" s="12" t="s">
        <v>6</v>
      </c>
      <c r="C121" s="9">
        <v>57290</v>
      </c>
      <c r="D121" s="85" t="s">
        <v>138</v>
      </c>
      <c r="E121" s="12" t="s">
        <v>6</v>
      </c>
      <c r="F121" s="12" t="s">
        <v>6</v>
      </c>
      <c r="G121" s="12" t="s">
        <v>23</v>
      </c>
      <c r="H121" s="12"/>
      <c r="I121" s="9">
        <v>32</v>
      </c>
      <c r="J121" s="9">
        <v>39</v>
      </c>
    </row>
    <row r="122" spans="1:10" x14ac:dyDescent="0.2">
      <c r="A122" s="8">
        <v>43506</v>
      </c>
      <c r="B122" s="12" t="s">
        <v>3</v>
      </c>
      <c r="C122" s="9">
        <v>5825</v>
      </c>
      <c r="D122" s="12" t="s">
        <v>78</v>
      </c>
      <c r="E122" s="12" t="s">
        <v>8</v>
      </c>
      <c r="F122" s="12" t="s">
        <v>6</v>
      </c>
      <c r="G122" s="12" t="s">
        <v>295</v>
      </c>
      <c r="H122" s="12"/>
      <c r="I122" s="9">
        <v>22</v>
      </c>
      <c r="J122" s="9">
        <v>26</v>
      </c>
    </row>
    <row r="123" spans="1:10" x14ac:dyDescent="0.2">
      <c r="A123" s="8">
        <v>43520</v>
      </c>
      <c r="B123" s="12" t="s">
        <v>3</v>
      </c>
      <c r="C123" s="9">
        <v>5861</v>
      </c>
      <c r="D123" s="12" t="s">
        <v>78</v>
      </c>
      <c r="E123" s="12" t="s">
        <v>12</v>
      </c>
      <c r="F123" s="12" t="s">
        <v>6</v>
      </c>
      <c r="G123" s="12" t="s">
        <v>23</v>
      </c>
      <c r="H123" s="12"/>
      <c r="I123" s="9">
        <v>21</v>
      </c>
      <c r="J123" s="9">
        <v>28</v>
      </c>
    </row>
    <row r="124" spans="1:10" x14ac:dyDescent="0.2">
      <c r="A124" s="8">
        <v>43516</v>
      </c>
      <c r="B124" s="12" t="s">
        <v>6</v>
      </c>
      <c r="C124" s="9">
        <v>57280</v>
      </c>
      <c r="D124" s="12" t="s">
        <v>746</v>
      </c>
      <c r="E124" s="12" t="s">
        <v>6</v>
      </c>
      <c r="F124" s="12" t="s">
        <v>747</v>
      </c>
      <c r="G124" s="12" t="s">
        <v>151</v>
      </c>
      <c r="H124" s="12"/>
      <c r="I124" s="9">
        <v>47</v>
      </c>
      <c r="J124" s="9" t="s">
        <v>722</v>
      </c>
    </row>
    <row r="125" spans="1:10" x14ac:dyDescent="0.2">
      <c r="A125" s="8">
        <v>43520</v>
      </c>
      <c r="B125" s="12" t="s">
        <v>3</v>
      </c>
      <c r="C125" s="9">
        <v>6926</v>
      </c>
      <c r="D125" s="12" t="s">
        <v>281</v>
      </c>
      <c r="E125" s="12" t="s">
        <v>3</v>
      </c>
      <c r="F125" s="12" t="s">
        <v>4</v>
      </c>
      <c r="G125" s="12" t="s">
        <v>37</v>
      </c>
      <c r="H125" s="12"/>
      <c r="I125" s="9">
        <v>30</v>
      </c>
      <c r="J125" s="9">
        <v>48</v>
      </c>
    </row>
    <row r="126" spans="1:10" x14ac:dyDescent="0.2">
      <c r="A126" s="8">
        <v>43524</v>
      </c>
      <c r="B126" s="12" t="s">
        <v>3</v>
      </c>
      <c r="C126" s="9">
        <v>5433</v>
      </c>
      <c r="D126" s="12" t="s">
        <v>281</v>
      </c>
      <c r="E126" s="12" t="s">
        <v>3</v>
      </c>
      <c r="F126" s="12" t="s">
        <v>798</v>
      </c>
      <c r="G126" s="12" t="s">
        <v>37</v>
      </c>
      <c r="H126" s="12"/>
      <c r="I126" s="9">
        <v>38</v>
      </c>
      <c r="J126" s="9">
        <v>52</v>
      </c>
    </row>
    <row r="127" spans="1:10" x14ac:dyDescent="0.2">
      <c r="A127" s="8">
        <v>43509</v>
      </c>
      <c r="B127" s="12" t="s">
        <v>6</v>
      </c>
      <c r="C127" s="9">
        <v>57190</v>
      </c>
      <c r="D127" s="12" t="s">
        <v>174</v>
      </c>
      <c r="E127" s="12" t="s">
        <v>6</v>
      </c>
      <c r="F127" s="12" t="s">
        <v>6</v>
      </c>
      <c r="G127" s="12" t="s">
        <v>23</v>
      </c>
      <c r="H127" s="12"/>
      <c r="I127" s="9">
        <v>32</v>
      </c>
      <c r="J127" s="9">
        <v>40</v>
      </c>
    </row>
    <row r="128" spans="1:10" x14ac:dyDescent="0.2">
      <c r="A128" s="8">
        <v>43512</v>
      </c>
      <c r="B128" s="12" t="s">
        <v>6</v>
      </c>
      <c r="C128" s="9">
        <v>57970</v>
      </c>
      <c r="D128" s="12" t="s">
        <v>174</v>
      </c>
      <c r="E128" s="12" t="s">
        <v>6</v>
      </c>
      <c r="F128" s="12" t="s">
        <v>5</v>
      </c>
      <c r="G128" s="12" t="s">
        <v>23</v>
      </c>
      <c r="H128" s="12"/>
      <c r="I128" s="9">
        <v>29</v>
      </c>
      <c r="J128" s="9">
        <v>39</v>
      </c>
    </row>
    <row r="129" spans="1:10" x14ac:dyDescent="0.2">
      <c r="A129" s="8">
        <v>43517</v>
      </c>
      <c r="B129" s="12" t="s">
        <v>6</v>
      </c>
      <c r="C129" s="9">
        <v>57190</v>
      </c>
      <c r="D129" s="12" t="s">
        <v>174</v>
      </c>
      <c r="E129" s="12" t="s">
        <v>6</v>
      </c>
      <c r="F129" s="12" t="s">
        <v>15</v>
      </c>
      <c r="G129" s="12" t="s">
        <v>23</v>
      </c>
      <c r="H129" s="12"/>
      <c r="I129" s="9">
        <v>31</v>
      </c>
      <c r="J129" s="9">
        <v>39</v>
      </c>
    </row>
    <row r="130" spans="1:10" x14ac:dyDescent="0.2">
      <c r="A130" s="8">
        <v>43499</v>
      </c>
      <c r="B130" s="12" t="s">
        <v>5</v>
      </c>
      <c r="C130" s="9">
        <v>54343</v>
      </c>
      <c r="D130" s="12" t="s">
        <v>595</v>
      </c>
      <c r="E130" s="12" t="s">
        <v>5</v>
      </c>
      <c r="F130" s="12" t="s">
        <v>15</v>
      </c>
      <c r="G130" s="12" t="s">
        <v>151</v>
      </c>
      <c r="H130" s="12"/>
      <c r="I130" s="9">
        <v>56</v>
      </c>
      <c r="J130" s="9" t="s">
        <v>607</v>
      </c>
    </row>
    <row r="131" spans="1:10" x14ac:dyDescent="0.2">
      <c r="A131" s="8">
        <v>43506</v>
      </c>
      <c r="B131" s="12" t="s">
        <v>3</v>
      </c>
      <c r="C131" s="9">
        <v>5752</v>
      </c>
      <c r="D131" s="12" t="s">
        <v>128</v>
      </c>
      <c r="E131" s="12" t="s">
        <v>10</v>
      </c>
      <c r="F131" s="12" t="s">
        <v>15</v>
      </c>
      <c r="G131" s="12" t="s">
        <v>172</v>
      </c>
      <c r="H131" s="12"/>
      <c r="I131" s="9">
        <v>20</v>
      </c>
      <c r="J131" s="9">
        <v>28</v>
      </c>
    </row>
    <row r="132" spans="1:10" x14ac:dyDescent="0.2">
      <c r="A132" s="8">
        <v>43519</v>
      </c>
      <c r="B132" s="12" t="s">
        <v>6</v>
      </c>
      <c r="C132" s="9">
        <v>55320</v>
      </c>
      <c r="D132" s="12" t="s">
        <v>780</v>
      </c>
      <c r="E132" s="12" t="s">
        <v>6</v>
      </c>
      <c r="F132" s="12" t="s">
        <v>6</v>
      </c>
      <c r="G132" s="12" t="s">
        <v>23</v>
      </c>
      <c r="H132" s="12"/>
      <c r="I132" s="9">
        <v>75</v>
      </c>
      <c r="J132" s="9">
        <v>95</v>
      </c>
    </row>
    <row r="133" spans="1:10" x14ac:dyDescent="0.2">
      <c r="A133" s="8">
        <v>43515</v>
      </c>
      <c r="B133" s="12" t="s">
        <v>3</v>
      </c>
      <c r="C133" s="9">
        <v>5730</v>
      </c>
      <c r="D133" s="12" t="s">
        <v>709</v>
      </c>
      <c r="E133" s="12" t="s">
        <v>6</v>
      </c>
      <c r="F133" s="12" t="s">
        <v>15</v>
      </c>
      <c r="G133" s="12" t="s">
        <v>23</v>
      </c>
      <c r="H133" s="12"/>
      <c r="I133" s="9">
        <v>65</v>
      </c>
      <c r="J133" s="9" t="s">
        <v>715</v>
      </c>
    </row>
    <row r="134" spans="1:10" x14ac:dyDescent="0.2">
      <c r="A134" s="8">
        <v>43516</v>
      </c>
      <c r="B134" s="12" t="s">
        <v>3</v>
      </c>
      <c r="C134" s="9">
        <v>9954</v>
      </c>
      <c r="D134" s="12" t="s">
        <v>732</v>
      </c>
      <c r="E134" s="12" t="s">
        <v>4</v>
      </c>
      <c r="F134" s="12" t="s">
        <v>16</v>
      </c>
      <c r="G134" s="12" t="s">
        <v>899</v>
      </c>
      <c r="H134" s="12"/>
      <c r="I134" s="9">
        <v>91</v>
      </c>
      <c r="J134" s="9">
        <v>114</v>
      </c>
    </row>
    <row r="135" spans="1:10" x14ac:dyDescent="0.2">
      <c r="A135" s="8">
        <v>43510</v>
      </c>
      <c r="B135" s="12" t="s">
        <v>6</v>
      </c>
      <c r="C135" s="9">
        <v>54730</v>
      </c>
      <c r="D135" s="12" t="s">
        <v>345</v>
      </c>
      <c r="E135" s="12" t="s">
        <v>6</v>
      </c>
      <c r="F135" s="12" t="s">
        <v>6</v>
      </c>
      <c r="G135" s="12" t="s">
        <v>23</v>
      </c>
      <c r="H135" s="12"/>
      <c r="I135" s="9">
        <v>37</v>
      </c>
      <c r="J135" s="9">
        <v>30</v>
      </c>
    </row>
    <row r="136" spans="1:10" x14ac:dyDescent="0.2">
      <c r="A136" s="8">
        <v>43512</v>
      </c>
      <c r="B136" s="12" t="s">
        <v>6</v>
      </c>
      <c r="C136" s="9">
        <v>54730</v>
      </c>
      <c r="D136" s="12" t="s">
        <v>345</v>
      </c>
      <c r="E136" s="12" t="s">
        <v>6</v>
      </c>
      <c r="F136" s="12" t="s">
        <v>6</v>
      </c>
      <c r="G136" s="12" t="s">
        <v>151</v>
      </c>
      <c r="H136" s="12"/>
      <c r="I136" s="9">
        <v>34</v>
      </c>
      <c r="J136" s="9" t="s">
        <v>347</v>
      </c>
    </row>
    <row r="137" spans="1:10" x14ac:dyDescent="0.2">
      <c r="A137" s="8">
        <v>43517</v>
      </c>
      <c r="B137" s="12" t="s">
        <v>6</v>
      </c>
      <c r="C137" s="9">
        <v>57680</v>
      </c>
      <c r="D137" s="12" t="s">
        <v>329</v>
      </c>
      <c r="E137" s="12" t="s">
        <v>6</v>
      </c>
      <c r="F137" s="12" t="s">
        <v>8</v>
      </c>
      <c r="G137" s="12" t="s">
        <v>23</v>
      </c>
      <c r="H137" s="12"/>
      <c r="I137" s="9">
        <v>68</v>
      </c>
      <c r="J137" s="9" t="s">
        <v>764</v>
      </c>
    </row>
    <row r="138" spans="1:10" x14ac:dyDescent="0.2">
      <c r="A138" s="8">
        <v>43520</v>
      </c>
      <c r="B138" s="12" t="s">
        <v>14</v>
      </c>
      <c r="C138" s="9">
        <v>6720</v>
      </c>
      <c r="D138" s="12" t="s">
        <v>212</v>
      </c>
      <c r="E138" s="12" t="s">
        <v>6</v>
      </c>
      <c r="F138" s="12" t="s">
        <v>6</v>
      </c>
      <c r="G138" s="12" t="s">
        <v>278</v>
      </c>
      <c r="H138" s="12"/>
      <c r="I138" s="9">
        <v>34</v>
      </c>
      <c r="J138" s="9">
        <v>40</v>
      </c>
    </row>
    <row r="139" spans="1:10" x14ac:dyDescent="0.2">
      <c r="A139" s="8">
        <v>43499</v>
      </c>
      <c r="B139" s="12" t="s">
        <v>6</v>
      </c>
      <c r="C139" s="9">
        <v>57570</v>
      </c>
      <c r="D139" s="12" t="s">
        <v>72</v>
      </c>
      <c r="E139" s="12" t="s">
        <v>6</v>
      </c>
      <c r="F139" s="12" t="s">
        <v>15</v>
      </c>
      <c r="G139" s="12" t="s">
        <v>601</v>
      </c>
      <c r="H139" s="12"/>
      <c r="I139" s="9">
        <v>35</v>
      </c>
      <c r="J139" s="9">
        <v>36</v>
      </c>
    </row>
    <row r="140" spans="1:10" x14ac:dyDescent="0.2">
      <c r="A140" s="8">
        <v>43516</v>
      </c>
      <c r="B140" s="12" t="s">
        <v>6</v>
      </c>
      <c r="C140" s="9">
        <v>57570</v>
      </c>
      <c r="D140" s="12" t="s">
        <v>72</v>
      </c>
      <c r="E140" s="12" t="s">
        <v>6</v>
      </c>
      <c r="F140" s="12" t="s">
        <v>15</v>
      </c>
      <c r="G140" s="12" t="s">
        <v>151</v>
      </c>
      <c r="H140" s="12"/>
      <c r="I140" s="9">
        <v>35</v>
      </c>
      <c r="J140" s="9">
        <v>36</v>
      </c>
    </row>
    <row r="141" spans="1:10" x14ac:dyDescent="0.2">
      <c r="A141" s="8">
        <v>43517</v>
      </c>
      <c r="B141" s="12" t="s">
        <v>6</v>
      </c>
      <c r="C141" s="9">
        <v>57570</v>
      </c>
      <c r="D141" s="12" t="s">
        <v>72</v>
      </c>
      <c r="E141" s="12" t="s">
        <v>6</v>
      </c>
      <c r="F141" s="12" t="s">
        <v>6</v>
      </c>
      <c r="G141" s="12" t="s">
        <v>357</v>
      </c>
      <c r="H141" s="12"/>
      <c r="I141" s="9">
        <v>34</v>
      </c>
      <c r="J141" s="9">
        <v>36</v>
      </c>
    </row>
    <row r="142" spans="1:10" x14ac:dyDescent="0.2">
      <c r="A142" s="8">
        <v>43515</v>
      </c>
      <c r="B142" s="12" t="s">
        <v>6</v>
      </c>
      <c r="C142" s="9">
        <v>57280</v>
      </c>
      <c r="D142" s="12" t="s">
        <v>480</v>
      </c>
      <c r="E142" s="12" t="s">
        <v>6</v>
      </c>
      <c r="F142" s="12" t="s">
        <v>15</v>
      </c>
      <c r="G142" s="12" t="s">
        <v>319</v>
      </c>
      <c r="H142" s="12"/>
      <c r="I142" s="9">
        <v>41</v>
      </c>
      <c r="J142" s="9" t="s">
        <v>481</v>
      </c>
    </row>
    <row r="143" spans="1:10" x14ac:dyDescent="0.2">
      <c r="A143" s="8">
        <v>43518</v>
      </c>
      <c r="B143" s="12" t="s">
        <v>6</v>
      </c>
      <c r="C143" s="9">
        <v>57290</v>
      </c>
      <c r="D143" s="12" t="s">
        <v>480</v>
      </c>
      <c r="E143" s="12" t="s">
        <v>6</v>
      </c>
      <c r="F143" s="12" t="s">
        <v>5</v>
      </c>
      <c r="G143" s="12" t="s">
        <v>897</v>
      </c>
      <c r="H143" s="12"/>
      <c r="I143" s="9">
        <v>45</v>
      </c>
      <c r="J143" s="9" t="s">
        <v>722</v>
      </c>
    </row>
    <row r="144" spans="1:10" x14ac:dyDescent="0.2">
      <c r="A144" s="8">
        <v>43507</v>
      </c>
      <c r="B144" s="12" t="s">
        <v>6</v>
      </c>
      <c r="C144" s="9">
        <v>54860</v>
      </c>
      <c r="D144" s="12" t="s">
        <v>324</v>
      </c>
      <c r="E144" s="12" t="s">
        <v>6</v>
      </c>
      <c r="F144" s="12" t="s">
        <v>6</v>
      </c>
      <c r="G144" s="12" t="s">
        <v>874</v>
      </c>
      <c r="H144" s="12"/>
      <c r="I144" s="9">
        <v>20</v>
      </c>
      <c r="J144" s="9" t="s">
        <v>392</v>
      </c>
    </row>
    <row r="145" spans="1:10" x14ac:dyDescent="0.2">
      <c r="A145" s="8">
        <v>43507</v>
      </c>
      <c r="B145" s="12" t="s">
        <v>6</v>
      </c>
      <c r="C145" s="9">
        <v>54860</v>
      </c>
      <c r="D145" s="12" t="s">
        <v>324</v>
      </c>
      <c r="E145" s="12" t="s">
        <v>15</v>
      </c>
      <c r="F145" s="12" t="s">
        <v>6</v>
      </c>
      <c r="G145" s="12" t="s">
        <v>151</v>
      </c>
      <c r="H145" s="12"/>
      <c r="I145" s="9">
        <v>20</v>
      </c>
      <c r="J145" s="9" t="s">
        <v>392</v>
      </c>
    </row>
    <row r="146" spans="1:10" x14ac:dyDescent="0.2">
      <c r="A146" s="8">
        <v>43508</v>
      </c>
      <c r="B146" s="12" t="s">
        <v>6</v>
      </c>
      <c r="C146" s="9">
        <v>57480</v>
      </c>
      <c r="D146" s="12" t="s">
        <v>322</v>
      </c>
      <c r="E146" s="12" t="s">
        <v>6</v>
      </c>
      <c r="F146" s="12" t="s">
        <v>15</v>
      </c>
      <c r="G146" s="12" t="s">
        <v>23</v>
      </c>
      <c r="H146" s="12"/>
      <c r="I146" s="9">
        <v>44</v>
      </c>
      <c r="J146" s="9" t="s">
        <v>650</v>
      </c>
    </row>
    <row r="147" spans="1:10" x14ac:dyDescent="0.2">
      <c r="A147" s="8">
        <v>43515</v>
      </c>
      <c r="B147" s="12" t="s">
        <v>6</v>
      </c>
      <c r="C147" s="9">
        <v>57650</v>
      </c>
      <c r="D147" s="9" t="s">
        <v>712</v>
      </c>
      <c r="E147" s="12" t="s">
        <v>6</v>
      </c>
      <c r="F147" s="12" t="s">
        <v>15</v>
      </c>
      <c r="G147" s="12" t="s">
        <v>151</v>
      </c>
      <c r="H147" s="12"/>
      <c r="I147" s="9">
        <v>31</v>
      </c>
      <c r="J147" s="9" t="s">
        <v>717</v>
      </c>
    </row>
    <row r="148" spans="1:10" x14ac:dyDescent="0.2">
      <c r="A148" s="8">
        <v>43507</v>
      </c>
      <c r="B148" s="12" t="s">
        <v>6</v>
      </c>
      <c r="C148" s="9">
        <v>57700</v>
      </c>
      <c r="D148" s="12" t="s">
        <v>178</v>
      </c>
      <c r="E148" s="12" t="s">
        <v>6</v>
      </c>
      <c r="F148" s="12" t="s">
        <v>6</v>
      </c>
      <c r="G148" s="12" t="s">
        <v>23</v>
      </c>
      <c r="H148" s="12"/>
      <c r="I148" s="30">
        <v>30</v>
      </c>
      <c r="J148" s="9">
        <v>40</v>
      </c>
    </row>
    <row r="149" spans="1:10" x14ac:dyDescent="0.2">
      <c r="A149" s="8">
        <v>43520</v>
      </c>
      <c r="B149" s="12" t="s">
        <v>6</v>
      </c>
      <c r="C149" s="9">
        <v>57700</v>
      </c>
      <c r="D149" s="12" t="s">
        <v>178</v>
      </c>
      <c r="E149" s="12" t="s">
        <v>6</v>
      </c>
      <c r="F149" s="12" t="s">
        <v>6</v>
      </c>
      <c r="G149" s="12" t="s">
        <v>23</v>
      </c>
      <c r="H149" s="12"/>
      <c r="I149" s="9">
        <v>28</v>
      </c>
      <c r="J149" s="9">
        <v>40</v>
      </c>
    </row>
    <row r="150" spans="1:10" x14ac:dyDescent="0.2">
      <c r="A150" s="8">
        <v>43520</v>
      </c>
      <c r="B150" s="12" t="s">
        <v>6</v>
      </c>
      <c r="C150" s="9">
        <v>57700</v>
      </c>
      <c r="D150" s="12" t="s">
        <v>178</v>
      </c>
      <c r="E150" s="12" t="s">
        <v>6</v>
      </c>
      <c r="F150" s="12" t="s">
        <v>6</v>
      </c>
      <c r="G150" s="12" t="s">
        <v>787</v>
      </c>
      <c r="H150" s="12"/>
      <c r="I150" s="9">
        <v>28</v>
      </c>
      <c r="J150" s="9">
        <v>40</v>
      </c>
    </row>
    <row r="151" spans="1:10" x14ac:dyDescent="0.2">
      <c r="A151" s="8">
        <v>43506</v>
      </c>
      <c r="B151" s="12" t="s">
        <v>3</v>
      </c>
      <c r="C151" s="9">
        <v>7651</v>
      </c>
      <c r="D151" s="12" t="s">
        <v>123</v>
      </c>
      <c r="E151" s="12" t="s">
        <v>6</v>
      </c>
      <c r="F151" s="12" t="s">
        <v>6</v>
      </c>
      <c r="G151" s="12" t="s">
        <v>879</v>
      </c>
      <c r="H151" s="12"/>
      <c r="I151" s="9">
        <v>38</v>
      </c>
      <c r="J151" s="9">
        <v>51</v>
      </c>
    </row>
    <row r="152" spans="1:10" x14ac:dyDescent="0.2">
      <c r="A152" s="8">
        <v>43517</v>
      </c>
      <c r="B152" s="12" t="s">
        <v>3</v>
      </c>
      <c r="C152" s="9">
        <v>7318</v>
      </c>
      <c r="D152" s="12" t="s">
        <v>65</v>
      </c>
      <c r="E152" s="12" t="s">
        <v>6</v>
      </c>
      <c r="F152" s="12" t="s">
        <v>15</v>
      </c>
      <c r="G152" s="12" t="s">
        <v>897</v>
      </c>
      <c r="H152" s="12"/>
      <c r="I152" s="9">
        <v>32</v>
      </c>
      <c r="J152" s="9" t="s">
        <v>759</v>
      </c>
    </row>
    <row r="153" spans="1:10" x14ac:dyDescent="0.2">
      <c r="A153" s="8">
        <v>43510</v>
      </c>
      <c r="B153" s="12" t="s">
        <v>6</v>
      </c>
      <c r="C153" s="9">
        <v>56700</v>
      </c>
      <c r="D153" s="12" t="s">
        <v>653</v>
      </c>
      <c r="E153" s="12" t="s">
        <v>6</v>
      </c>
      <c r="F153" s="12" t="s">
        <v>15</v>
      </c>
      <c r="G153" s="12" t="s">
        <v>151</v>
      </c>
      <c r="H153" s="12"/>
      <c r="I153" s="31"/>
      <c r="J153" s="31"/>
    </row>
    <row r="154" spans="1:10" x14ac:dyDescent="0.2">
      <c r="A154" s="8">
        <v>43515</v>
      </c>
      <c r="B154" s="12" t="s">
        <v>6</v>
      </c>
      <c r="C154" s="9">
        <v>54440</v>
      </c>
      <c r="D154" s="12" t="s">
        <v>180</v>
      </c>
      <c r="E154" s="12" t="s">
        <v>6</v>
      </c>
      <c r="F154" s="12" t="s">
        <v>15</v>
      </c>
      <c r="G154" s="12" t="s">
        <v>23</v>
      </c>
      <c r="H154" s="12"/>
      <c r="I154" s="9">
        <v>22</v>
      </c>
      <c r="J154" s="9" t="s">
        <v>716</v>
      </c>
    </row>
    <row r="155" spans="1:10" x14ac:dyDescent="0.2">
      <c r="A155" s="8">
        <v>43515</v>
      </c>
      <c r="B155" s="12" t="s">
        <v>6</v>
      </c>
      <c r="C155" s="9">
        <v>54440</v>
      </c>
      <c r="D155" s="12" t="s">
        <v>180</v>
      </c>
      <c r="E155" s="12" t="s">
        <v>6</v>
      </c>
      <c r="F155" s="12" t="s">
        <v>6</v>
      </c>
      <c r="G155" s="12" t="s">
        <v>318</v>
      </c>
      <c r="H155" s="12"/>
      <c r="I155" s="9">
        <v>22</v>
      </c>
      <c r="J155" s="9" t="s">
        <v>716</v>
      </c>
    </row>
    <row r="156" spans="1:10" x14ac:dyDescent="0.2">
      <c r="A156" s="8">
        <v>43498</v>
      </c>
      <c r="B156" s="12" t="s">
        <v>3</v>
      </c>
      <c r="C156" s="9">
        <v>5880</v>
      </c>
      <c r="D156" s="12" t="s">
        <v>118</v>
      </c>
      <c r="E156" s="12" t="s">
        <v>4</v>
      </c>
      <c r="F156" s="12" t="s">
        <v>6</v>
      </c>
      <c r="G156" s="12" t="s">
        <v>876</v>
      </c>
      <c r="H156" s="12"/>
      <c r="I156" s="9">
        <v>21</v>
      </c>
      <c r="J156" s="9" t="s">
        <v>358</v>
      </c>
    </row>
    <row r="157" spans="1:10" x14ac:dyDescent="0.2">
      <c r="A157" s="8">
        <v>43506</v>
      </c>
      <c r="B157" s="12" t="s">
        <v>6</v>
      </c>
      <c r="C157" s="9">
        <v>57330</v>
      </c>
      <c r="D157" s="12" t="s">
        <v>164</v>
      </c>
      <c r="E157" s="12" t="s">
        <v>6</v>
      </c>
      <c r="F157" s="12" t="s">
        <v>6</v>
      </c>
      <c r="G157" s="12" t="s">
        <v>887</v>
      </c>
      <c r="H157" s="12"/>
      <c r="I157" s="9">
        <v>28</v>
      </c>
      <c r="J157" s="9">
        <v>34</v>
      </c>
    </row>
    <row r="158" spans="1:10" x14ac:dyDescent="0.2">
      <c r="A158" s="8">
        <v>43506</v>
      </c>
      <c r="B158" s="12" t="s">
        <v>3</v>
      </c>
      <c r="C158" s="9">
        <v>8370</v>
      </c>
      <c r="D158" s="12" t="s">
        <v>57</v>
      </c>
      <c r="E158" s="12" t="s">
        <v>4</v>
      </c>
      <c r="F158" s="12" t="s">
        <v>4</v>
      </c>
      <c r="G158" s="12" t="s">
        <v>875</v>
      </c>
      <c r="H158" s="12"/>
      <c r="I158" s="9">
        <v>31</v>
      </c>
      <c r="J158" s="9">
        <v>24</v>
      </c>
    </row>
    <row r="159" spans="1:10" x14ac:dyDescent="0.2">
      <c r="A159" s="8">
        <v>43514</v>
      </c>
      <c r="B159" s="12" t="s">
        <v>6</v>
      </c>
      <c r="C159" s="9">
        <v>54310</v>
      </c>
      <c r="D159" s="12" t="s">
        <v>323</v>
      </c>
      <c r="E159" s="12" t="s">
        <v>6</v>
      </c>
      <c r="F159" s="12" t="s">
        <v>15</v>
      </c>
      <c r="G159" s="12" t="s">
        <v>894</v>
      </c>
      <c r="H159" s="12"/>
      <c r="I159" s="9">
        <v>47</v>
      </c>
      <c r="J159" s="9" t="s">
        <v>372</v>
      </c>
    </row>
    <row r="160" spans="1:10" x14ac:dyDescent="0.2">
      <c r="A160" s="8">
        <v>43520</v>
      </c>
      <c r="B160" s="12" t="s">
        <v>3</v>
      </c>
      <c r="C160" s="9">
        <v>5850</v>
      </c>
      <c r="D160" s="12" t="s">
        <v>43</v>
      </c>
      <c r="E160" s="12" t="s">
        <v>30</v>
      </c>
      <c r="F160" s="12" t="s">
        <v>6</v>
      </c>
      <c r="G160" s="12" t="s">
        <v>152</v>
      </c>
      <c r="H160" s="12"/>
      <c r="I160" s="9">
        <v>21</v>
      </c>
      <c r="J160" s="9">
        <v>26</v>
      </c>
    </row>
    <row r="161" spans="1:10" x14ac:dyDescent="0.2">
      <c r="A161" s="8">
        <v>43515</v>
      </c>
      <c r="B161" s="12" t="s">
        <v>6</v>
      </c>
      <c r="C161" s="9">
        <v>54110</v>
      </c>
      <c r="D161" s="12" t="s">
        <v>708</v>
      </c>
      <c r="E161" s="12" t="s">
        <v>6</v>
      </c>
      <c r="F161" s="12" t="s">
        <v>6</v>
      </c>
      <c r="G161" s="12" t="s">
        <v>23</v>
      </c>
      <c r="H161" s="12"/>
      <c r="I161" s="9">
        <v>96</v>
      </c>
      <c r="J161" s="9">
        <v>148</v>
      </c>
    </row>
    <row r="162" spans="1:10" x14ac:dyDescent="0.2">
      <c r="A162" s="8">
        <v>43515</v>
      </c>
      <c r="B162" s="12" t="s">
        <v>6</v>
      </c>
      <c r="C162" s="9">
        <v>54110</v>
      </c>
      <c r="D162" s="12" t="s">
        <v>708</v>
      </c>
      <c r="E162" s="12" t="s">
        <v>6</v>
      </c>
      <c r="F162" s="12" t="s">
        <v>15</v>
      </c>
      <c r="G162" s="12" t="s">
        <v>23</v>
      </c>
      <c r="H162" s="12"/>
      <c r="I162" s="9">
        <v>96</v>
      </c>
      <c r="J162" s="9">
        <v>148</v>
      </c>
    </row>
    <row r="163" spans="1:10" x14ac:dyDescent="0.2">
      <c r="A163" s="8">
        <v>43518</v>
      </c>
      <c r="B163" s="12" t="s">
        <v>6</v>
      </c>
      <c r="C163" s="9">
        <v>54800</v>
      </c>
      <c r="D163" s="12" t="s">
        <v>263</v>
      </c>
      <c r="E163" s="12" t="s">
        <v>6</v>
      </c>
      <c r="F163" s="12" t="s">
        <v>771</v>
      </c>
      <c r="G163" s="12" t="s">
        <v>23</v>
      </c>
      <c r="H163" s="12"/>
      <c r="I163" s="9">
        <v>57</v>
      </c>
      <c r="J163" s="9" t="s">
        <v>564</v>
      </c>
    </row>
    <row r="164" spans="1:10" x14ac:dyDescent="0.2">
      <c r="A164" s="8">
        <v>43515</v>
      </c>
      <c r="B164" s="12" t="s">
        <v>3</v>
      </c>
      <c r="C164" s="9">
        <v>4978</v>
      </c>
      <c r="D164" s="12" t="s">
        <v>265</v>
      </c>
      <c r="E164" s="12" t="s">
        <v>4</v>
      </c>
      <c r="F164" s="12" t="s">
        <v>99</v>
      </c>
      <c r="G164" s="12" t="s">
        <v>895</v>
      </c>
      <c r="H164" s="12"/>
      <c r="I164" s="9">
        <v>17</v>
      </c>
      <c r="J164" s="9">
        <v>12</v>
      </c>
    </row>
    <row r="165" spans="1:10" x14ac:dyDescent="0.2">
      <c r="A165" s="8">
        <v>43515</v>
      </c>
      <c r="B165" s="12" t="s">
        <v>3</v>
      </c>
      <c r="C165" s="9">
        <v>4924</v>
      </c>
      <c r="D165" s="9" t="s">
        <v>265</v>
      </c>
      <c r="E165" s="12" t="s">
        <v>4</v>
      </c>
      <c r="F165" s="12" t="s">
        <v>140</v>
      </c>
      <c r="G165" s="12" t="s">
        <v>326</v>
      </c>
      <c r="H165" s="12"/>
      <c r="I165" s="9">
        <v>12</v>
      </c>
      <c r="J165" s="9" t="s">
        <v>725</v>
      </c>
    </row>
    <row r="166" spans="1:10" x14ac:dyDescent="0.2">
      <c r="A166" s="8">
        <v>43499</v>
      </c>
      <c r="B166" s="12" t="s">
        <v>3</v>
      </c>
      <c r="C166" s="9">
        <v>4979</v>
      </c>
      <c r="D166" s="12" t="s">
        <v>596</v>
      </c>
      <c r="E166" s="12" t="s">
        <v>4</v>
      </c>
      <c r="F166" s="12" t="s">
        <v>6</v>
      </c>
      <c r="G166" s="12" t="s">
        <v>37</v>
      </c>
      <c r="H166" s="12"/>
      <c r="I166" s="9">
        <v>16</v>
      </c>
      <c r="J166" s="9" t="s">
        <v>609</v>
      </c>
    </row>
    <row r="167" spans="1:10" x14ac:dyDescent="0.2">
      <c r="A167" s="8">
        <v>43516</v>
      </c>
      <c r="B167" s="12" t="s">
        <v>3</v>
      </c>
      <c r="C167" s="9">
        <v>4951</v>
      </c>
      <c r="D167" s="12" t="s">
        <v>596</v>
      </c>
      <c r="E167" s="12" t="s">
        <v>4</v>
      </c>
      <c r="F167" s="12" t="s">
        <v>6</v>
      </c>
      <c r="G167" s="12" t="s">
        <v>37</v>
      </c>
      <c r="H167" s="12"/>
      <c r="I167" s="9">
        <v>12</v>
      </c>
      <c r="J167" s="9" t="s">
        <v>744</v>
      </c>
    </row>
    <row r="168" spans="1:10" x14ac:dyDescent="0.2">
      <c r="A168" s="8">
        <v>43506</v>
      </c>
      <c r="B168" s="12" t="s">
        <v>3</v>
      </c>
      <c r="C168" s="9">
        <v>3638</v>
      </c>
      <c r="D168" s="12" t="s">
        <v>76</v>
      </c>
      <c r="E168" s="12" t="s">
        <v>4</v>
      </c>
      <c r="F168" s="12" t="s">
        <v>5</v>
      </c>
      <c r="G168" s="12" t="s">
        <v>152</v>
      </c>
      <c r="H168" s="12"/>
      <c r="I168" s="9">
        <v>17</v>
      </c>
      <c r="J168" s="9">
        <v>14</v>
      </c>
    </row>
    <row r="169" spans="1:10" x14ac:dyDescent="0.2">
      <c r="A169" s="8">
        <v>43515</v>
      </c>
      <c r="B169" s="12" t="s">
        <v>3</v>
      </c>
      <c r="C169" s="9">
        <v>3680</v>
      </c>
      <c r="D169" s="12" t="s">
        <v>76</v>
      </c>
      <c r="E169" s="12" t="s">
        <v>4</v>
      </c>
      <c r="F169" s="12" t="s">
        <v>6</v>
      </c>
      <c r="G169" s="12" t="s">
        <v>23</v>
      </c>
      <c r="H169" s="12"/>
      <c r="I169" s="9">
        <v>19</v>
      </c>
      <c r="J169" s="9" t="s">
        <v>719</v>
      </c>
    </row>
    <row r="170" spans="1:10" x14ac:dyDescent="0.2">
      <c r="A170" s="8">
        <v>43515</v>
      </c>
      <c r="B170" s="12" t="s">
        <v>3</v>
      </c>
      <c r="C170" s="9">
        <v>3680</v>
      </c>
      <c r="D170" s="12" t="s">
        <v>76</v>
      </c>
      <c r="E170" s="12" t="s">
        <v>4</v>
      </c>
      <c r="F170" s="12" t="s">
        <v>6</v>
      </c>
      <c r="G170" s="12" t="s">
        <v>331</v>
      </c>
      <c r="H170" s="12"/>
      <c r="I170" s="9">
        <v>19</v>
      </c>
      <c r="J170" s="9" t="s">
        <v>719</v>
      </c>
    </row>
    <row r="171" spans="1:10" x14ac:dyDescent="0.2">
      <c r="A171" s="8">
        <v>43515</v>
      </c>
      <c r="B171" s="12" t="s">
        <v>3</v>
      </c>
      <c r="C171" s="9">
        <v>8293</v>
      </c>
      <c r="D171" s="9" t="s">
        <v>289</v>
      </c>
      <c r="E171" s="12" t="s">
        <v>6</v>
      </c>
      <c r="F171" s="12" t="s">
        <v>12</v>
      </c>
      <c r="G171" s="12" t="s">
        <v>319</v>
      </c>
      <c r="H171" s="12"/>
      <c r="I171" s="9">
        <v>34</v>
      </c>
      <c r="J171" s="9" t="s">
        <v>587</v>
      </c>
    </row>
    <row r="172" spans="1:10" x14ac:dyDescent="0.2">
      <c r="A172" s="8">
        <v>43512</v>
      </c>
      <c r="B172" s="12" t="s">
        <v>241</v>
      </c>
      <c r="C172" s="9" t="s">
        <v>679</v>
      </c>
      <c r="D172" s="12" t="s">
        <v>680</v>
      </c>
      <c r="E172" s="12" t="s">
        <v>15</v>
      </c>
      <c r="F172" s="12" t="s">
        <v>6</v>
      </c>
      <c r="G172" s="12" t="s">
        <v>151</v>
      </c>
      <c r="H172" s="12"/>
      <c r="I172" s="31"/>
      <c r="J172" s="31"/>
    </row>
    <row r="173" spans="1:10" x14ac:dyDescent="0.2">
      <c r="A173" s="8">
        <v>43509</v>
      </c>
      <c r="B173" s="12" t="s">
        <v>6</v>
      </c>
      <c r="C173" s="9">
        <v>57970</v>
      </c>
      <c r="D173" s="12" t="s">
        <v>651</v>
      </c>
      <c r="E173" s="12" t="s">
        <v>6</v>
      </c>
      <c r="F173" s="12" t="s">
        <v>6</v>
      </c>
      <c r="G173" s="12" t="s">
        <v>865</v>
      </c>
      <c r="H173" s="12"/>
      <c r="I173" s="9">
        <v>39</v>
      </c>
      <c r="J173" s="9">
        <v>52</v>
      </c>
    </row>
    <row r="174" spans="1:10" x14ac:dyDescent="0.2">
      <c r="A174" s="8">
        <v>43506</v>
      </c>
      <c r="B174" s="12" t="s">
        <v>5</v>
      </c>
      <c r="C174" s="9">
        <v>54329</v>
      </c>
      <c r="D174" s="12" t="s">
        <v>224</v>
      </c>
      <c r="E174" s="12" t="s">
        <v>5</v>
      </c>
      <c r="F174" s="12" t="s">
        <v>15</v>
      </c>
      <c r="G174" s="12" t="s">
        <v>172</v>
      </c>
      <c r="H174" s="12"/>
      <c r="I174" s="9">
        <v>45</v>
      </c>
      <c r="J174" s="9">
        <v>66</v>
      </c>
    </row>
    <row r="175" spans="1:10" x14ac:dyDescent="0.2">
      <c r="A175" s="8">
        <v>43512</v>
      </c>
      <c r="B175" s="12" t="s">
        <v>3</v>
      </c>
      <c r="C175" s="9">
        <v>4886</v>
      </c>
      <c r="D175" s="12" t="s">
        <v>124</v>
      </c>
      <c r="E175" s="12" t="s">
        <v>16</v>
      </c>
      <c r="F175" s="12" t="s">
        <v>17</v>
      </c>
      <c r="G175" s="12" t="s">
        <v>37</v>
      </c>
      <c r="H175" s="12"/>
      <c r="I175" s="9">
        <v>11</v>
      </c>
      <c r="J175" s="9" t="s">
        <v>684</v>
      </c>
    </row>
    <row r="176" spans="1:10" x14ac:dyDescent="0.2">
      <c r="A176" s="8">
        <v>43516</v>
      </c>
      <c r="B176" s="12" t="s">
        <v>3</v>
      </c>
      <c r="C176" s="9">
        <v>4697</v>
      </c>
      <c r="D176" s="12" t="s">
        <v>148</v>
      </c>
      <c r="E176" s="12" t="s">
        <v>4</v>
      </c>
      <c r="F176" s="12" t="s">
        <v>6</v>
      </c>
      <c r="G176" s="12" t="s">
        <v>103</v>
      </c>
      <c r="H176" s="12"/>
      <c r="I176" s="9">
        <v>15</v>
      </c>
      <c r="J176" s="9" t="s">
        <v>511</v>
      </c>
    </row>
    <row r="177" spans="1:10" x14ac:dyDescent="0.2">
      <c r="A177" s="8">
        <v>43514</v>
      </c>
      <c r="B177" s="12" t="s">
        <v>6</v>
      </c>
      <c r="C177" s="9">
        <v>54150</v>
      </c>
      <c r="D177" s="12" t="s">
        <v>699</v>
      </c>
      <c r="E177" s="12" t="s">
        <v>6</v>
      </c>
      <c r="F177" s="12" t="s">
        <v>8</v>
      </c>
      <c r="G177" s="12" t="s">
        <v>319</v>
      </c>
      <c r="H177" s="12"/>
      <c r="I177" s="9">
        <v>45</v>
      </c>
      <c r="J177" s="9" t="s">
        <v>703</v>
      </c>
    </row>
    <row r="178" spans="1:10" x14ac:dyDescent="0.2">
      <c r="A178" s="8">
        <v>43516</v>
      </c>
      <c r="B178" s="12" t="s">
        <v>6</v>
      </c>
      <c r="C178" s="9">
        <v>54150</v>
      </c>
      <c r="D178" s="12" t="s">
        <v>699</v>
      </c>
      <c r="E178" s="12" t="s">
        <v>6</v>
      </c>
      <c r="F178" s="12" t="s">
        <v>6</v>
      </c>
      <c r="G178" s="12" t="s">
        <v>23</v>
      </c>
      <c r="H178" s="12"/>
      <c r="I178" s="9">
        <v>45</v>
      </c>
      <c r="J178" s="9" t="s">
        <v>703</v>
      </c>
    </row>
    <row r="179" spans="1:10" x14ac:dyDescent="0.2">
      <c r="A179" s="8">
        <v>43510</v>
      </c>
      <c r="B179" s="12" t="s">
        <v>14</v>
      </c>
      <c r="C179" s="9">
        <v>4190</v>
      </c>
      <c r="D179" s="12" t="s">
        <v>661</v>
      </c>
      <c r="E179" s="12" t="s">
        <v>6</v>
      </c>
      <c r="F179" s="12" t="s">
        <v>6</v>
      </c>
      <c r="G179" s="12" t="s">
        <v>151</v>
      </c>
      <c r="H179" s="12"/>
      <c r="I179" s="9">
        <v>84</v>
      </c>
      <c r="J179" s="9">
        <v>117</v>
      </c>
    </row>
    <row r="180" spans="1:10" x14ac:dyDescent="0.2">
      <c r="A180" s="8">
        <v>43517</v>
      </c>
      <c r="B180" s="12" t="s">
        <v>3</v>
      </c>
      <c r="C180" s="9">
        <v>3347</v>
      </c>
      <c r="D180" s="12" t="s">
        <v>54</v>
      </c>
      <c r="E180" s="12" t="s">
        <v>4</v>
      </c>
      <c r="F180" s="12" t="s">
        <v>5</v>
      </c>
      <c r="G180" s="12" t="s">
        <v>319</v>
      </c>
      <c r="H180" s="12"/>
      <c r="I180" s="9">
        <v>21</v>
      </c>
      <c r="J180" s="9" t="s">
        <v>765</v>
      </c>
    </row>
    <row r="181" spans="1:10" x14ac:dyDescent="0.2">
      <c r="A181" s="8">
        <v>43515</v>
      </c>
      <c r="B181" s="12" t="s">
        <v>14</v>
      </c>
      <c r="C181" s="9">
        <v>6800</v>
      </c>
      <c r="D181" s="12" t="s">
        <v>288</v>
      </c>
      <c r="E181" s="12" t="s">
        <v>6</v>
      </c>
      <c r="F181" s="12" t="s">
        <v>15</v>
      </c>
      <c r="G181" s="12" t="s">
        <v>318</v>
      </c>
      <c r="H181" s="12"/>
      <c r="I181" s="9">
        <v>55</v>
      </c>
      <c r="J181" s="9" t="s">
        <v>418</v>
      </c>
    </row>
    <row r="182" spans="1:10" x14ac:dyDescent="0.2">
      <c r="A182" s="8">
        <v>43516</v>
      </c>
      <c r="B182" s="12" t="s">
        <v>6</v>
      </c>
      <c r="C182" s="9">
        <v>18155</v>
      </c>
      <c r="D182" s="12" t="s">
        <v>727</v>
      </c>
      <c r="E182" s="12" t="s">
        <v>19</v>
      </c>
      <c r="F182" s="12" t="s">
        <v>15</v>
      </c>
      <c r="G182" s="12" t="s">
        <v>151</v>
      </c>
      <c r="H182" s="12"/>
      <c r="I182" s="31"/>
      <c r="J182" s="31"/>
    </row>
    <row r="183" spans="1:10" x14ac:dyDescent="0.2">
      <c r="A183" s="8">
        <v>43514</v>
      </c>
      <c r="B183" s="12" t="s">
        <v>6</v>
      </c>
      <c r="C183" s="9">
        <v>59260</v>
      </c>
      <c r="D183" s="12" t="s">
        <v>216</v>
      </c>
      <c r="E183" s="12" t="s">
        <v>6</v>
      </c>
      <c r="F183" s="12" t="s">
        <v>15</v>
      </c>
      <c r="G183" s="12" t="s">
        <v>151</v>
      </c>
      <c r="H183" s="12"/>
      <c r="I183" s="9">
        <v>180</v>
      </c>
      <c r="J183" s="9">
        <v>294</v>
      </c>
    </row>
    <row r="184" spans="1:10" x14ac:dyDescent="0.2">
      <c r="A184" s="8">
        <v>43515</v>
      </c>
      <c r="B184" s="12" t="s">
        <v>6</v>
      </c>
      <c r="C184" s="9">
        <v>57650</v>
      </c>
      <c r="D184" s="12" t="s">
        <v>711</v>
      </c>
      <c r="E184" s="12" t="s">
        <v>6</v>
      </c>
      <c r="F184" s="12" t="s">
        <v>8</v>
      </c>
      <c r="G184" s="12" t="s">
        <v>151</v>
      </c>
      <c r="H184" s="12"/>
      <c r="I184" s="9">
        <v>31</v>
      </c>
      <c r="J184" s="9" t="s">
        <v>717</v>
      </c>
    </row>
    <row r="185" spans="1:10" x14ac:dyDescent="0.2">
      <c r="A185" s="8">
        <v>43507</v>
      </c>
      <c r="B185" s="12" t="s">
        <v>241</v>
      </c>
      <c r="C185" s="9" t="s">
        <v>637</v>
      </c>
      <c r="D185" s="12" t="s">
        <v>285</v>
      </c>
      <c r="E185" s="12" t="s">
        <v>16</v>
      </c>
      <c r="F185" s="12" t="s">
        <v>15</v>
      </c>
      <c r="G185" s="12" t="s">
        <v>292</v>
      </c>
      <c r="H185" s="12"/>
      <c r="I185" s="31"/>
      <c r="J185" s="31"/>
    </row>
    <row r="186" spans="1:10" x14ac:dyDescent="0.2">
      <c r="A186" s="8">
        <v>43518</v>
      </c>
      <c r="B186" s="12" t="s">
        <v>6</v>
      </c>
      <c r="C186" s="9">
        <v>54810</v>
      </c>
      <c r="D186" s="12" t="s">
        <v>254</v>
      </c>
      <c r="E186" s="12" t="s">
        <v>6</v>
      </c>
      <c r="F186" s="12" t="s">
        <v>31</v>
      </c>
      <c r="G186" s="12" t="s">
        <v>768</v>
      </c>
      <c r="H186" s="12"/>
      <c r="I186" s="9">
        <v>24</v>
      </c>
      <c r="J186" s="9" t="s">
        <v>769</v>
      </c>
    </row>
    <row r="187" spans="1:10" x14ac:dyDescent="0.2">
      <c r="A187" s="8">
        <v>43520</v>
      </c>
      <c r="B187" s="12" t="s">
        <v>6</v>
      </c>
      <c r="C187" s="9">
        <v>54260</v>
      </c>
      <c r="D187" s="12" t="s">
        <v>790</v>
      </c>
      <c r="E187" s="12" t="s">
        <v>6</v>
      </c>
      <c r="F187" s="12" t="s">
        <v>6</v>
      </c>
      <c r="G187" s="12" t="s">
        <v>865</v>
      </c>
      <c r="H187" s="12"/>
      <c r="I187" s="9">
        <v>32</v>
      </c>
      <c r="J187" s="9">
        <v>35</v>
      </c>
    </row>
    <row r="188" spans="1:10" x14ac:dyDescent="0.2">
      <c r="A188" s="8">
        <v>43508</v>
      </c>
      <c r="B188" s="12" t="s">
        <v>6</v>
      </c>
      <c r="C188" s="9">
        <v>54400</v>
      </c>
      <c r="D188" s="85" t="s">
        <v>179</v>
      </c>
      <c r="E188" s="12" t="s">
        <v>6</v>
      </c>
      <c r="F188" s="12" t="s">
        <v>15</v>
      </c>
      <c r="G188" s="12" t="s">
        <v>37</v>
      </c>
      <c r="H188" s="12"/>
      <c r="I188" s="9">
        <v>24</v>
      </c>
      <c r="J188" s="9" t="s">
        <v>423</v>
      </c>
    </row>
    <row r="189" spans="1:10" x14ac:dyDescent="0.2">
      <c r="A189" s="8">
        <v>43512</v>
      </c>
      <c r="B189" s="12" t="s">
        <v>6</v>
      </c>
      <c r="C189" s="9">
        <v>54400</v>
      </c>
      <c r="D189" s="85" t="s">
        <v>179</v>
      </c>
      <c r="E189" s="12" t="s">
        <v>6</v>
      </c>
      <c r="F189" s="12" t="s">
        <v>10</v>
      </c>
      <c r="G189" s="12" t="s">
        <v>290</v>
      </c>
      <c r="H189" s="12"/>
      <c r="I189" s="9">
        <v>23</v>
      </c>
      <c r="J189" s="9" t="s">
        <v>676</v>
      </c>
    </row>
    <row r="190" spans="1:10" x14ac:dyDescent="0.2">
      <c r="A190" s="8">
        <v>43517</v>
      </c>
      <c r="B190" s="12" t="s">
        <v>6</v>
      </c>
      <c r="C190" s="9">
        <v>54400</v>
      </c>
      <c r="D190" s="85" t="s">
        <v>179</v>
      </c>
      <c r="E190" s="12" t="s">
        <v>6</v>
      </c>
      <c r="F190" s="12" t="s">
        <v>15</v>
      </c>
      <c r="G190" s="12" t="s">
        <v>151</v>
      </c>
      <c r="H190" s="12"/>
      <c r="I190" s="9">
        <v>24</v>
      </c>
      <c r="J190" s="9" t="s">
        <v>676</v>
      </c>
    </row>
    <row r="191" spans="1:10" x14ac:dyDescent="0.2">
      <c r="A191" s="8">
        <v>43517</v>
      </c>
      <c r="B191" s="12" t="s">
        <v>6</v>
      </c>
      <c r="C191" s="9">
        <v>54400</v>
      </c>
      <c r="D191" s="85" t="s">
        <v>179</v>
      </c>
      <c r="E191" s="12" t="s">
        <v>6</v>
      </c>
      <c r="F191" s="12" t="s">
        <v>15</v>
      </c>
      <c r="G191" s="12" t="s">
        <v>151</v>
      </c>
      <c r="H191" s="12"/>
      <c r="I191" s="9">
        <v>24</v>
      </c>
      <c r="J191" s="9" t="s">
        <v>676</v>
      </c>
    </row>
    <row r="192" spans="1:10" x14ac:dyDescent="0.2">
      <c r="A192" s="8">
        <v>43515</v>
      </c>
      <c r="B192" s="12" t="s">
        <v>6</v>
      </c>
      <c r="C192" s="9">
        <v>57050</v>
      </c>
      <c r="D192" s="12" t="s">
        <v>330</v>
      </c>
      <c r="E192" s="12" t="s">
        <v>6</v>
      </c>
      <c r="F192" s="12" t="s">
        <v>6</v>
      </c>
      <c r="G192" s="12" t="s">
        <v>292</v>
      </c>
      <c r="H192" s="12"/>
      <c r="I192" s="9">
        <v>53</v>
      </c>
      <c r="J192" s="9" t="s">
        <v>641</v>
      </c>
    </row>
    <row r="193" spans="1:10" x14ac:dyDescent="0.2">
      <c r="A193" s="8">
        <v>43515</v>
      </c>
      <c r="B193" s="12" t="s">
        <v>6</v>
      </c>
      <c r="C193" s="9">
        <v>88110</v>
      </c>
      <c r="D193" s="12" t="s">
        <v>707</v>
      </c>
      <c r="E193" s="12" t="s">
        <v>6</v>
      </c>
      <c r="F193" s="12" t="s">
        <v>15</v>
      </c>
      <c r="G193" s="12" t="s">
        <v>23</v>
      </c>
      <c r="H193" s="12"/>
      <c r="I193" s="9">
        <v>140</v>
      </c>
      <c r="J193" s="9">
        <v>204</v>
      </c>
    </row>
    <row r="194" spans="1:10" x14ac:dyDescent="0.2">
      <c r="A194" s="8">
        <v>43498</v>
      </c>
      <c r="B194" s="12" t="s">
        <v>3</v>
      </c>
      <c r="C194" s="9">
        <v>1349</v>
      </c>
      <c r="D194" s="12" t="s">
        <v>92</v>
      </c>
      <c r="E194" s="12" t="s">
        <v>5</v>
      </c>
      <c r="F194" s="12" t="s">
        <v>6</v>
      </c>
      <c r="G194" s="12" t="s">
        <v>883</v>
      </c>
      <c r="H194" s="12"/>
      <c r="I194" s="9">
        <v>21</v>
      </c>
      <c r="J194" s="9" t="s">
        <v>346</v>
      </c>
    </row>
    <row r="195" spans="1:10" x14ac:dyDescent="0.2">
      <c r="A195" s="8">
        <v>43498</v>
      </c>
      <c r="B195" s="12" t="s">
        <v>3</v>
      </c>
      <c r="C195" s="9">
        <v>2320</v>
      </c>
      <c r="D195" s="12" t="s">
        <v>92</v>
      </c>
      <c r="E195" s="12" t="s">
        <v>5</v>
      </c>
      <c r="F195" s="12" t="s">
        <v>15</v>
      </c>
      <c r="G195" s="12" t="s">
        <v>151</v>
      </c>
      <c r="H195" s="12"/>
      <c r="I195" s="9">
        <v>22</v>
      </c>
      <c r="J195" s="9" t="s">
        <v>426</v>
      </c>
    </row>
    <row r="196" spans="1:10" x14ac:dyDescent="0.2">
      <c r="A196" s="8">
        <v>43498</v>
      </c>
      <c r="B196" s="12" t="s">
        <v>3</v>
      </c>
      <c r="C196" s="9">
        <v>1611</v>
      </c>
      <c r="D196" s="12" t="s">
        <v>92</v>
      </c>
      <c r="E196" s="12" t="s">
        <v>98</v>
      </c>
      <c r="F196" s="12" t="s">
        <v>33</v>
      </c>
      <c r="G196" s="12" t="s">
        <v>231</v>
      </c>
      <c r="H196" s="12"/>
      <c r="I196" s="9">
        <v>23</v>
      </c>
      <c r="J196" s="9" t="s">
        <v>426</v>
      </c>
    </row>
    <row r="197" spans="1:10" x14ac:dyDescent="0.2">
      <c r="A197" s="8">
        <v>43498</v>
      </c>
      <c r="B197" s="12" t="s">
        <v>3</v>
      </c>
      <c r="C197" s="9">
        <v>1146</v>
      </c>
      <c r="D197" s="12" t="s">
        <v>92</v>
      </c>
      <c r="E197" s="12" t="s">
        <v>11</v>
      </c>
      <c r="F197" s="12" t="s">
        <v>6</v>
      </c>
      <c r="G197" s="12" t="s">
        <v>151</v>
      </c>
      <c r="H197" s="12"/>
      <c r="I197" s="9">
        <v>20</v>
      </c>
      <c r="J197" s="9">
        <v>23</v>
      </c>
    </row>
    <row r="198" spans="1:10" x14ac:dyDescent="0.2">
      <c r="A198" s="8">
        <v>43499</v>
      </c>
      <c r="B198" s="12" t="s">
        <v>3</v>
      </c>
      <c r="C198" s="9">
        <v>2542</v>
      </c>
      <c r="D198" s="12" t="s">
        <v>92</v>
      </c>
      <c r="E198" s="12" t="s">
        <v>170</v>
      </c>
      <c r="F198" s="12" t="s">
        <v>15</v>
      </c>
      <c r="G198" s="12" t="s">
        <v>194</v>
      </c>
      <c r="H198" s="12"/>
      <c r="I198" s="9">
        <v>29</v>
      </c>
      <c r="J198" s="9" t="s">
        <v>495</v>
      </c>
    </row>
    <row r="199" spans="1:10" x14ac:dyDescent="0.2">
      <c r="A199" s="8">
        <v>43499</v>
      </c>
      <c r="B199" s="12" t="s">
        <v>3</v>
      </c>
      <c r="C199" s="9">
        <v>1250</v>
      </c>
      <c r="D199" s="12" t="s">
        <v>92</v>
      </c>
      <c r="E199" s="12" t="s">
        <v>159</v>
      </c>
      <c r="F199" s="12" t="s">
        <v>15</v>
      </c>
      <c r="G199" s="12" t="s">
        <v>327</v>
      </c>
      <c r="H199" s="12"/>
      <c r="I199" s="9">
        <v>26</v>
      </c>
      <c r="J199" s="9" t="s">
        <v>347</v>
      </c>
    </row>
    <row r="200" spans="1:10" x14ac:dyDescent="0.2">
      <c r="A200" s="8">
        <v>43499</v>
      </c>
      <c r="B200" s="12" t="s">
        <v>3</v>
      </c>
      <c r="C200" s="9">
        <v>2734</v>
      </c>
      <c r="D200" s="12" t="s">
        <v>92</v>
      </c>
      <c r="E200" s="12" t="s">
        <v>12</v>
      </c>
      <c r="F200" s="12" t="s">
        <v>15</v>
      </c>
      <c r="G200" s="12" t="s">
        <v>319</v>
      </c>
      <c r="H200" s="12"/>
      <c r="I200" s="9">
        <v>22</v>
      </c>
      <c r="J200" s="9" t="s">
        <v>567</v>
      </c>
    </row>
    <row r="201" spans="1:10" x14ac:dyDescent="0.2">
      <c r="A201" s="8">
        <v>43499</v>
      </c>
      <c r="B201" s="12" t="s">
        <v>3</v>
      </c>
      <c r="C201" s="9">
        <v>1911</v>
      </c>
      <c r="D201" s="12" t="s">
        <v>92</v>
      </c>
      <c r="E201" s="12" t="s">
        <v>6</v>
      </c>
      <c r="F201" s="12" t="s">
        <v>15</v>
      </c>
      <c r="G201" s="12" t="s">
        <v>100</v>
      </c>
      <c r="H201" s="12"/>
      <c r="I201" s="9">
        <v>21</v>
      </c>
      <c r="J201" s="9" t="s">
        <v>612</v>
      </c>
    </row>
    <row r="202" spans="1:10" x14ac:dyDescent="0.2">
      <c r="A202" s="8">
        <v>43499</v>
      </c>
      <c r="B202" s="12" t="s">
        <v>3</v>
      </c>
      <c r="C202" s="9">
        <v>2152</v>
      </c>
      <c r="D202" s="12" t="s">
        <v>92</v>
      </c>
      <c r="E202" s="12" t="s">
        <v>15</v>
      </c>
      <c r="F202" s="12" t="s">
        <v>5</v>
      </c>
      <c r="G202" s="12" t="s">
        <v>222</v>
      </c>
      <c r="H202" s="12"/>
      <c r="I202" s="9">
        <v>29</v>
      </c>
      <c r="J202" s="9" t="s">
        <v>613</v>
      </c>
    </row>
    <row r="203" spans="1:10" x14ac:dyDescent="0.2">
      <c r="A203" s="8">
        <v>43499</v>
      </c>
      <c r="B203" s="12" t="s">
        <v>3</v>
      </c>
      <c r="C203" s="9">
        <v>1845</v>
      </c>
      <c r="D203" s="12" t="s">
        <v>92</v>
      </c>
      <c r="E203" s="12" t="s">
        <v>6</v>
      </c>
      <c r="F203" s="12" t="s">
        <v>15</v>
      </c>
      <c r="G203" s="12" t="s">
        <v>614</v>
      </c>
      <c r="H203" s="12"/>
      <c r="I203" s="9">
        <v>22</v>
      </c>
      <c r="J203" s="9" t="s">
        <v>393</v>
      </c>
    </row>
    <row r="204" spans="1:10" x14ac:dyDescent="0.2">
      <c r="A204" s="8">
        <v>43499</v>
      </c>
      <c r="B204" s="12" t="s">
        <v>3</v>
      </c>
      <c r="C204" s="9">
        <v>2555</v>
      </c>
      <c r="D204" s="12" t="s">
        <v>92</v>
      </c>
      <c r="E204" s="12" t="s">
        <v>6</v>
      </c>
      <c r="F204" s="12" t="s">
        <v>15</v>
      </c>
      <c r="G204" s="12" t="s">
        <v>247</v>
      </c>
      <c r="H204" s="12"/>
      <c r="I204" s="9">
        <v>20</v>
      </c>
      <c r="J204" s="9" t="s">
        <v>616</v>
      </c>
    </row>
    <row r="205" spans="1:10" x14ac:dyDescent="0.2">
      <c r="A205" s="8">
        <v>43499</v>
      </c>
      <c r="B205" s="12" t="s">
        <v>3</v>
      </c>
      <c r="C205" s="9">
        <v>1270</v>
      </c>
      <c r="D205" s="12" t="s">
        <v>92</v>
      </c>
      <c r="E205" s="12" t="s">
        <v>6</v>
      </c>
      <c r="F205" s="12" t="s">
        <v>15</v>
      </c>
      <c r="G205" s="12" t="s">
        <v>319</v>
      </c>
      <c r="H205" s="12"/>
      <c r="I205" s="9">
        <v>20</v>
      </c>
      <c r="J205" s="9" t="s">
        <v>373</v>
      </c>
    </row>
    <row r="206" spans="1:10" x14ac:dyDescent="0.2">
      <c r="A206" s="8">
        <v>43499</v>
      </c>
      <c r="B206" s="12" t="s">
        <v>3</v>
      </c>
      <c r="C206" s="9">
        <v>1644</v>
      </c>
      <c r="D206" s="12" t="s">
        <v>92</v>
      </c>
      <c r="E206" s="12" t="s">
        <v>4</v>
      </c>
      <c r="F206" s="12" t="s">
        <v>6</v>
      </c>
      <c r="G206" s="12" t="s">
        <v>884</v>
      </c>
      <c r="H206" s="12"/>
      <c r="I206" s="9">
        <v>28</v>
      </c>
      <c r="J206" s="9" t="s">
        <v>380</v>
      </c>
    </row>
    <row r="207" spans="1:10" x14ac:dyDescent="0.2">
      <c r="A207" s="8">
        <v>43502</v>
      </c>
      <c r="B207" s="12" t="s">
        <v>3</v>
      </c>
      <c r="C207" s="9">
        <v>2327</v>
      </c>
      <c r="D207" s="12" t="s">
        <v>92</v>
      </c>
      <c r="E207" s="12" t="s">
        <v>18</v>
      </c>
      <c r="F207" s="12" t="s">
        <v>15</v>
      </c>
      <c r="G207" s="12" t="s">
        <v>172</v>
      </c>
      <c r="H207" s="12"/>
      <c r="I207" s="9">
        <v>24</v>
      </c>
      <c r="J207" s="9">
        <v>28</v>
      </c>
    </row>
    <row r="208" spans="1:10" x14ac:dyDescent="0.2">
      <c r="A208" s="8">
        <v>43502</v>
      </c>
      <c r="B208" s="12" t="s">
        <v>3</v>
      </c>
      <c r="C208" s="9">
        <v>2349</v>
      </c>
      <c r="D208" s="12" t="s">
        <v>92</v>
      </c>
      <c r="E208" s="12" t="s">
        <v>4</v>
      </c>
      <c r="F208" s="12" t="s">
        <v>4</v>
      </c>
      <c r="G208" s="12" t="s">
        <v>172</v>
      </c>
      <c r="H208" s="12"/>
      <c r="I208" s="9">
        <v>25</v>
      </c>
      <c r="J208" s="9">
        <v>27</v>
      </c>
    </row>
    <row r="209" spans="1:10" x14ac:dyDescent="0.2">
      <c r="A209" s="8">
        <v>43502</v>
      </c>
      <c r="B209" s="12" t="s">
        <v>3</v>
      </c>
      <c r="C209" s="9">
        <v>1250</v>
      </c>
      <c r="D209" s="12" t="s">
        <v>92</v>
      </c>
      <c r="E209" s="12" t="s">
        <v>4</v>
      </c>
      <c r="F209" s="12" t="s">
        <v>4</v>
      </c>
      <c r="G209" s="12" t="s">
        <v>172</v>
      </c>
      <c r="H209" s="12"/>
      <c r="I209" s="9">
        <v>30</v>
      </c>
      <c r="J209" s="9">
        <v>27</v>
      </c>
    </row>
    <row r="210" spans="1:10" x14ac:dyDescent="0.2">
      <c r="A210" s="8">
        <v>43505</v>
      </c>
      <c r="B210" s="12" t="s">
        <v>3</v>
      </c>
      <c r="C210" s="9">
        <v>1746</v>
      </c>
      <c r="D210" s="12" t="s">
        <v>92</v>
      </c>
      <c r="E210" s="12" t="s">
        <v>8</v>
      </c>
      <c r="F210" s="12" t="s">
        <v>15</v>
      </c>
      <c r="G210" s="12" t="s">
        <v>23</v>
      </c>
      <c r="H210" s="12"/>
      <c r="I210" s="9">
        <v>27</v>
      </c>
      <c r="J210" s="9">
        <v>34</v>
      </c>
    </row>
    <row r="211" spans="1:10" x14ac:dyDescent="0.2">
      <c r="A211" s="8">
        <v>43505</v>
      </c>
      <c r="B211" s="12" t="s">
        <v>3</v>
      </c>
      <c r="C211" s="9">
        <v>1535</v>
      </c>
      <c r="D211" s="12" t="s">
        <v>92</v>
      </c>
      <c r="E211" s="12" t="s">
        <v>15</v>
      </c>
      <c r="F211" s="12" t="s">
        <v>15</v>
      </c>
      <c r="G211" s="12" t="s">
        <v>865</v>
      </c>
      <c r="H211" s="12"/>
      <c r="I211" s="9">
        <v>26</v>
      </c>
      <c r="J211" s="9">
        <v>30</v>
      </c>
    </row>
    <row r="212" spans="1:10" x14ac:dyDescent="0.2">
      <c r="A212" s="8">
        <v>43505</v>
      </c>
      <c r="B212" s="12" t="s">
        <v>3</v>
      </c>
      <c r="C212" s="9">
        <v>2273</v>
      </c>
      <c r="D212" s="12" t="s">
        <v>92</v>
      </c>
      <c r="E212" s="12" t="s">
        <v>15</v>
      </c>
      <c r="F212" s="12" t="s">
        <v>15</v>
      </c>
      <c r="G212" s="12" t="s">
        <v>172</v>
      </c>
      <c r="H212" s="12"/>
      <c r="I212" s="9">
        <v>21</v>
      </c>
      <c r="J212" s="9">
        <v>27</v>
      </c>
    </row>
    <row r="213" spans="1:10" x14ac:dyDescent="0.2">
      <c r="A213" s="8">
        <v>43505</v>
      </c>
      <c r="B213" s="12" t="s">
        <v>3</v>
      </c>
      <c r="C213" s="9">
        <v>2629</v>
      </c>
      <c r="D213" s="12" t="s">
        <v>92</v>
      </c>
      <c r="E213" s="12" t="s">
        <v>6</v>
      </c>
      <c r="F213" s="12" t="s">
        <v>15</v>
      </c>
      <c r="G213" s="12" t="s">
        <v>177</v>
      </c>
      <c r="H213" s="12"/>
      <c r="I213" s="9">
        <v>18</v>
      </c>
      <c r="J213" s="9">
        <v>22</v>
      </c>
    </row>
    <row r="214" spans="1:10" x14ac:dyDescent="0.2">
      <c r="A214" s="8">
        <v>43505</v>
      </c>
      <c r="B214" s="12" t="s">
        <v>3</v>
      </c>
      <c r="C214" s="9">
        <v>2222</v>
      </c>
      <c r="D214" s="12" t="s">
        <v>92</v>
      </c>
      <c r="E214" s="12" t="s">
        <v>4</v>
      </c>
      <c r="F214" s="12" t="s">
        <v>4</v>
      </c>
      <c r="G214" s="12" t="s">
        <v>622</v>
      </c>
      <c r="H214" s="12"/>
      <c r="I214" s="9">
        <v>25</v>
      </c>
      <c r="J214" s="9">
        <v>32</v>
      </c>
    </row>
    <row r="215" spans="1:10" x14ac:dyDescent="0.2">
      <c r="A215" s="8">
        <v>43505</v>
      </c>
      <c r="B215" s="12" t="s">
        <v>3</v>
      </c>
      <c r="C215" s="9">
        <v>1948</v>
      </c>
      <c r="D215" s="12" t="s">
        <v>92</v>
      </c>
      <c r="E215" s="12" t="s">
        <v>4</v>
      </c>
      <c r="F215" s="12" t="s">
        <v>4</v>
      </c>
      <c r="G215" s="12" t="s">
        <v>886</v>
      </c>
      <c r="H215" s="12"/>
      <c r="I215" s="9">
        <v>18</v>
      </c>
      <c r="J215" s="9">
        <v>24</v>
      </c>
    </row>
    <row r="216" spans="1:10" x14ac:dyDescent="0.2">
      <c r="A216" s="8">
        <v>43506</v>
      </c>
      <c r="B216" s="12" t="s">
        <v>3</v>
      </c>
      <c r="C216" s="9">
        <v>1948</v>
      </c>
      <c r="D216" s="12" t="s">
        <v>92</v>
      </c>
      <c r="E216" s="12" t="s">
        <v>5</v>
      </c>
      <c r="F216" s="12" t="s">
        <v>6</v>
      </c>
      <c r="G216" s="12" t="s">
        <v>13</v>
      </c>
      <c r="H216" s="12"/>
      <c r="I216" s="9">
        <v>18</v>
      </c>
      <c r="J216" s="9">
        <v>24</v>
      </c>
    </row>
    <row r="217" spans="1:10" x14ac:dyDescent="0.2">
      <c r="A217" s="8">
        <v>43506</v>
      </c>
      <c r="B217" s="12" t="s">
        <v>3</v>
      </c>
      <c r="C217" s="9">
        <v>1344</v>
      </c>
      <c r="D217" s="12" t="s">
        <v>92</v>
      </c>
      <c r="E217" s="12" t="s">
        <v>6</v>
      </c>
      <c r="F217" s="12" t="s">
        <v>4</v>
      </c>
      <c r="G217" s="12" t="s">
        <v>177</v>
      </c>
      <c r="H217" s="12"/>
      <c r="I217" s="9">
        <v>19</v>
      </c>
      <c r="J217" s="9">
        <v>26</v>
      </c>
    </row>
    <row r="218" spans="1:10" x14ac:dyDescent="0.2">
      <c r="A218" s="8">
        <v>43506</v>
      </c>
      <c r="B218" s="12" t="s">
        <v>3</v>
      </c>
      <c r="C218" s="9">
        <v>2441</v>
      </c>
      <c r="D218" s="12" t="s">
        <v>92</v>
      </c>
      <c r="E218" s="12" t="s">
        <v>188</v>
      </c>
      <c r="F218" s="12" t="s">
        <v>6</v>
      </c>
      <c r="G218" s="12" t="s">
        <v>152</v>
      </c>
      <c r="H218" s="12"/>
      <c r="I218" s="9">
        <v>22</v>
      </c>
      <c r="J218" s="9">
        <v>28</v>
      </c>
    </row>
    <row r="219" spans="1:10" x14ac:dyDescent="0.2">
      <c r="A219" s="8">
        <v>43506</v>
      </c>
      <c r="B219" s="12" t="s">
        <v>3</v>
      </c>
      <c r="C219" s="9">
        <v>2233</v>
      </c>
      <c r="D219" s="12" t="s">
        <v>92</v>
      </c>
      <c r="E219" s="12" t="s">
        <v>4</v>
      </c>
      <c r="F219" s="12" t="s">
        <v>4</v>
      </c>
      <c r="G219" s="12" t="s">
        <v>37</v>
      </c>
      <c r="H219" s="12"/>
      <c r="I219" s="9">
        <v>17</v>
      </c>
      <c r="J219" s="9">
        <v>24</v>
      </c>
    </row>
    <row r="220" spans="1:10" x14ac:dyDescent="0.2">
      <c r="A220" s="8">
        <v>43506</v>
      </c>
      <c r="B220" s="12" t="s">
        <v>3</v>
      </c>
      <c r="C220" s="9">
        <v>1510</v>
      </c>
      <c r="D220" s="12" t="s">
        <v>92</v>
      </c>
      <c r="E220" s="12" t="s">
        <v>6</v>
      </c>
      <c r="F220" s="12" t="s">
        <v>6</v>
      </c>
      <c r="G220" s="12" t="s">
        <v>152</v>
      </c>
      <c r="H220" s="12"/>
      <c r="I220" s="9">
        <v>17</v>
      </c>
      <c r="J220" s="9">
        <v>24</v>
      </c>
    </row>
    <row r="221" spans="1:10" x14ac:dyDescent="0.2">
      <c r="A221" s="8">
        <v>43506</v>
      </c>
      <c r="B221" s="12" t="s">
        <v>3</v>
      </c>
      <c r="C221" s="9">
        <v>1420</v>
      </c>
      <c r="D221" s="12" t="s">
        <v>92</v>
      </c>
      <c r="E221" s="12" t="s">
        <v>157</v>
      </c>
      <c r="F221" s="12" t="s">
        <v>6</v>
      </c>
      <c r="G221" s="12" t="s">
        <v>865</v>
      </c>
      <c r="H221" s="12"/>
      <c r="I221" s="9">
        <v>21</v>
      </c>
      <c r="J221" s="9">
        <v>25</v>
      </c>
    </row>
    <row r="222" spans="1:10" x14ac:dyDescent="0.2">
      <c r="A222" s="8">
        <v>43506</v>
      </c>
      <c r="B222" s="12" t="s">
        <v>3</v>
      </c>
      <c r="C222" s="9">
        <v>1510</v>
      </c>
      <c r="D222" s="12" t="s">
        <v>92</v>
      </c>
      <c r="E222" s="12" t="s">
        <v>6</v>
      </c>
      <c r="F222" s="12" t="s">
        <v>6</v>
      </c>
      <c r="G222" s="12" t="s">
        <v>278</v>
      </c>
      <c r="H222" s="12"/>
      <c r="I222" s="9">
        <v>22</v>
      </c>
      <c r="J222" s="9">
        <v>26</v>
      </c>
    </row>
    <row r="223" spans="1:10" x14ac:dyDescent="0.2">
      <c r="A223" s="8">
        <v>43506</v>
      </c>
      <c r="B223" s="12" t="s">
        <v>3</v>
      </c>
      <c r="C223" s="9">
        <v>2124</v>
      </c>
      <c r="D223" s="12" t="s">
        <v>92</v>
      </c>
      <c r="E223" s="12" t="s">
        <v>18</v>
      </c>
      <c r="F223" s="12" t="s">
        <v>6</v>
      </c>
      <c r="G223" s="12" t="s">
        <v>635</v>
      </c>
      <c r="H223" s="12"/>
      <c r="I223" s="9">
        <v>26</v>
      </c>
      <c r="J223" s="9">
        <v>29</v>
      </c>
    </row>
    <row r="224" spans="1:10" x14ac:dyDescent="0.2">
      <c r="A224" s="8">
        <v>43506</v>
      </c>
      <c r="B224" s="12" t="s">
        <v>3</v>
      </c>
      <c r="C224" s="9">
        <v>1884</v>
      </c>
      <c r="D224" s="12" t="s">
        <v>92</v>
      </c>
      <c r="E224" s="12" t="s">
        <v>6</v>
      </c>
      <c r="F224" s="12" t="s">
        <v>15</v>
      </c>
      <c r="G224" s="12" t="s">
        <v>172</v>
      </c>
      <c r="H224" s="12"/>
      <c r="I224" s="9">
        <v>22</v>
      </c>
      <c r="J224" s="9">
        <v>26</v>
      </c>
    </row>
    <row r="225" spans="1:10" x14ac:dyDescent="0.2">
      <c r="A225" s="8">
        <v>43506</v>
      </c>
      <c r="B225" s="12" t="s">
        <v>3</v>
      </c>
      <c r="C225" s="9">
        <v>1129</v>
      </c>
      <c r="D225" s="12" t="s">
        <v>92</v>
      </c>
      <c r="E225" s="12" t="s">
        <v>10</v>
      </c>
      <c r="F225" s="12" t="s">
        <v>15</v>
      </c>
      <c r="G225" s="12" t="s">
        <v>172</v>
      </c>
      <c r="H225" s="12"/>
      <c r="I225" s="9">
        <v>28</v>
      </c>
      <c r="J225" s="9">
        <v>35</v>
      </c>
    </row>
    <row r="226" spans="1:10" x14ac:dyDescent="0.2">
      <c r="A226" s="8">
        <v>43506</v>
      </c>
      <c r="B226" s="12" t="s">
        <v>3</v>
      </c>
      <c r="C226" s="9">
        <v>1670</v>
      </c>
      <c r="D226" s="12" t="s">
        <v>92</v>
      </c>
      <c r="E226" s="12" t="s">
        <v>10</v>
      </c>
      <c r="F226" s="12" t="s">
        <v>15</v>
      </c>
      <c r="G226" s="12" t="s">
        <v>865</v>
      </c>
      <c r="H226" s="12"/>
      <c r="I226" s="9">
        <v>25</v>
      </c>
      <c r="J226" s="9">
        <v>37</v>
      </c>
    </row>
    <row r="227" spans="1:10" x14ac:dyDescent="0.2">
      <c r="A227" s="8">
        <v>43508</v>
      </c>
      <c r="B227" s="12" t="s">
        <v>3</v>
      </c>
      <c r="C227" s="9">
        <v>2355</v>
      </c>
      <c r="D227" s="12" t="s">
        <v>92</v>
      </c>
      <c r="E227" s="12" t="s">
        <v>4</v>
      </c>
      <c r="F227" s="12" t="s">
        <v>585</v>
      </c>
      <c r="G227" s="12" t="s">
        <v>319</v>
      </c>
      <c r="H227" s="12"/>
      <c r="I227" s="9">
        <v>22</v>
      </c>
      <c r="J227" s="9" t="s">
        <v>388</v>
      </c>
    </row>
    <row r="228" spans="1:10" x14ac:dyDescent="0.2">
      <c r="A228" s="8">
        <v>43510</v>
      </c>
      <c r="B228" s="12" t="s">
        <v>3</v>
      </c>
      <c r="C228" s="9">
        <v>1311</v>
      </c>
      <c r="D228" s="12" t="s">
        <v>92</v>
      </c>
      <c r="E228" s="12" t="s">
        <v>16</v>
      </c>
      <c r="F228" s="12" t="s">
        <v>15</v>
      </c>
      <c r="G228" s="12" t="s">
        <v>163</v>
      </c>
      <c r="H228" s="12"/>
      <c r="I228" s="9">
        <v>21</v>
      </c>
      <c r="J228" s="9" t="s">
        <v>402</v>
      </c>
    </row>
    <row r="229" spans="1:10" x14ac:dyDescent="0.2">
      <c r="A229" s="8">
        <v>43510</v>
      </c>
      <c r="B229" s="12" t="s">
        <v>3</v>
      </c>
      <c r="C229" s="9">
        <v>1948</v>
      </c>
      <c r="D229" s="12" t="s">
        <v>92</v>
      </c>
      <c r="E229" s="12" t="s">
        <v>31</v>
      </c>
      <c r="F229" s="12" t="s">
        <v>15</v>
      </c>
      <c r="G229" s="12" t="s">
        <v>151</v>
      </c>
      <c r="H229" s="12"/>
      <c r="I229" s="9">
        <v>21</v>
      </c>
      <c r="J229" s="9" t="s">
        <v>348</v>
      </c>
    </row>
    <row r="230" spans="1:10" x14ac:dyDescent="0.2">
      <c r="A230" s="8">
        <v>43510</v>
      </c>
      <c r="B230" s="12" t="s">
        <v>3</v>
      </c>
      <c r="C230" s="9">
        <v>2210</v>
      </c>
      <c r="D230" s="12" t="s">
        <v>92</v>
      </c>
      <c r="E230" s="12" t="s">
        <v>6</v>
      </c>
      <c r="F230" s="12" t="s">
        <v>15</v>
      </c>
      <c r="G230" s="12" t="s">
        <v>644</v>
      </c>
      <c r="H230" s="12"/>
      <c r="I230" s="9">
        <v>25</v>
      </c>
      <c r="J230" s="9" t="s">
        <v>388</v>
      </c>
    </row>
    <row r="231" spans="1:10" x14ac:dyDescent="0.2">
      <c r="A231" s="8">
        <v>43512</v>
      </c>
      <c r="B231" s="12" t="s">
        <v>3</v>
      </c>
      <c r="C231" s="9">
        <v>2148</v>
      </c>
      <c r="D231" s="12" t="s">
        <v>92</v>
      </c>
      <c r="E231" s="12" t="s">
        <v>16</v>
      </c>
      <c r="F231" s="12" t="s">
        <v>15</v>
      </c>
      <c r="G231" s="12" t="s">
        <v>194</v>
      </c>
      <c r="H231" s="12"/>
      <c r="I231" s="9">
        <v>29</v>
      </c>
      <c r="J231" s="9" t="s">
        <v>683</v>
      </c>
    </row>
    <row r="232" spans="1:10" x14ac:dyDescent="0.2">
      <c r="A232" s="8">
        <v>43512</v>
      </c>
      <c r="B232" s="12" t="s">
        <v>6</v>
      </c>
      <c r="C232" s="9">
        <v>2270</v>
      </c>
      <c r="D232" s="12" t="s">
        <v>92</v>
      </c>
      <c r="E232" s="12" t="s">
        <v>18</v>
      </c>
      <c r="F232" s="12" t="s">
        <v>5</v>
      </c>
      <c r="G232" s="12" t="s">
        <v>292</v>
      </c>
      <c r="H232" s="12"/>
      <c r="I232" s="9">
        <v>20</v>
      </c>
      <c r="J232" s="9" t="s">
        <v>383</v>
      </c>
    </row>
    <row r="233" spans="1:10" x14ac:dyDescent="0.2">
      <c r="A233" s="8">
        <v>43513</v>
      </c>
      <c r="B233" s="12" t="s">
        <v>3</v>
      </c>
      <c r="C233" s="9">
        <v>1727</v>
      </c>
      <c r="D233" s="12" t="s">
        <v>92</v>
      </c>
      <c r="E233" s="12" t="s">
        <v>159</v>
      </c>
      <c r="F233" s="12" t="s">
        <v>15</v>
      </c>
      <c r="G233" s="12" t="s">
        <v>319</v>
      </c>
      <c r="H233" s="12"/>
      <c r="I233" s="9">
        <v>21</v>
      </c>
      <c r="J233" s="9" t="s">
        <v>565</v>
      </c>
    </row>
    <row r="234" spans="1:10" x14ac:dyDescent="0.2">
      <c r="A234" s="8">
        <v>43513</v>
      </c>
      <c r="B234" s="12" t="s">
        <v>3</v>
      </c>
      <c r="C234" s="9">
        <v>2231</v>
      </c>
      <c r="D234" s="12" t="s">
        <v>92</v>
      </c>
      <c r="E234" s="12" t="s">
        <v>307</v>
      </c>
      <c r="F234" s="12" t="s">
        <v>256</v>
      </c>
      <c r="G234" s="12" t="s">
        <v>691</v>
      </c>
      <c r="H234" s="12"/>
      <c r="I234" s="9">
        <v>25</v>
      </c>
      <c r="J234" s="9" t="s">
        <v>692</v>
      </c>
    </row>
    <row r="235" spans="1:10" x14ac:dyDescent="0.2">
      <c r="A235" s="8">
        <v>43513</v>
      </c>
      <c r="B235" s="12" t="s">
        <v>3</v>
      </c>
      <c r="C235" s="9">
        <v>1227</v>
      </c>
      <c r="D235" s="12" t="s">
        <v>92</v>
      </c>
      <c r="E235" s="12" t="s">
        <v>6</v>
      </c>
      <c r="F235" s="12" t="s">
        <v>18</v>
      </c>
      <c r="G235" s="12" t="s">
        <v>892</v>
      </c>
      <c r="H235" s="12"/>
      <c r="I235" s="9">
        <v>25</v>
      </c>
      <c r="J235" s="9" t="s">
        <v>424</v>
      </c>
    </row>
    <row r="236" spans="1:10" x14ac:dyDescent="0.2">
      <c r="A236" s="8">
        <v>43513</v>
      </c>
      <c r="B236" s="12" t="s">
        <v>3</v>
      </c>
      <c r="C236" s="9">
        <v>1530</v>
      </c>
      <c r="D236" s="12" t="s">
        <v>92</v>
      </c>
      <c r="E236" s="12" t="s">
        <v>333</v>
      </c>
      <c r="F236" s="12" t="s">
        <v>5</v>
      </c>
      <c r="G236" s="12" t="s">
        <v>37</v>
      </c>
      <c r="H236" s="12"/>
      <c r="I236" s="9">
        <v>24</v>
      </c>
      <c r="J236" s="9" t="s">
        <v>695</v>
      </c>
    </row>
    <row r="237" spans="1:10" x14ac:dyDescent="0.2">
      <c r="A237" s="8">
        <v>43514</v>
      </c>
      <c r="B237" s="12" t="s">
        <v>3</v>
      </c>
      <c r="C237" s="9">
        <v>1220</v>
      </c>
      <c r="D237" s="12" t="s">
        <v>92</v>
      </c>
      <c r="E237" s="12" t="s">
        <v>4</v>
      </c>
      <c r="F237" s="12" t="s">
        <v>6</v>
      </c>
      <c r="G237" s="12" t="s">
        <v>876</v>
      </c>
      <c r="H237" s="12"/>
      <c r="I237" s="9">
        <v>30</v>
      </c>
      <c r="J237" s="9" t="s">
        <v>386</v>
      </c>
    </row>
    <row r="238" spans="1:10" x14ac:dyDescent="0.2">
      <c r="A238" s="8">
        <v>43514</v>
      </c>
      <c r="B238" s="12" t="s">
        <v>3</v>
      </c>
      <c r="C238" s="9">
        <v>1716</v>
      </c>
      <c r="D238" s="12" t="s">
        <v>92</v>
      </c>
      <c r="E238" s="12" t="s">
        <v>6</v>
      </c>
      <c r="F238" s="12" t="s">
        <v>333</v>
      </c>
      <c r="G238" s="12" t="s">
        <v>37</v>
      </c>
      <c r="H238" s="12"/>
      <c r="I238" s="9">
        <v>29</v>
      </c>
      <c r="J238" s="9">
        <v>27</v>
      </c>
    </row>
    <row r="239" spans="1:10" x14ac:dyDescent="0.2">
      <c r="A239" s="8">
        <v>43514</v>
      </c>
      <c r="B239" s="12" t="s">
        <v>3</v>
      </c>
      <c r="C239" s="9">
        <v>1872</v>
      </c>
      <c r="D239" s="12" t="s">
        <v>92</v>
      </c>
      <c r="E239" s="12" t="s">
        <v>189</v>
      </c>
      <c r="F239" s="12" t="s">
        <v>15</v>
      </c>
      <c r="G239" s="12" t="s">
        <v>194</v>
      </c>
      <c r="H239" s="12"/>
      <c r="I239" s="9">
        <v>24</v>
      </c>
      <c r="J239" s="9" t="s">
        <v>426</v>
      </c>
    </row>
    <row r="240" spans="1:10" x14ac:dyDescent="0.2">
      <c r="A240" s="8">
        <v>43514</v>
      </c>
      <c r="B240" s="12" t="s">
        <v>3</v>
      </c>
      <c r="C240" s="9">
        <v>2624</v>
      </c>
      <c r="D240" s="12" t="s">
        <v>92</v>
      </c>
      <c r="E240" s="12" t="s">
        <v>4</v>
      </c>
      <c r="F240" s="12" t="s">
        <v>6</v>
      </c>
      <c r="G240" s="12" t="s">
        <v>37</v>
      </c>
      <c r="H240" s="12"/>
      <c r="I240" s="9">
        <v>27</v>
      </c>
      <c r="J240" s="9" t="s">
        <v>704</v>
      </c>
    </row>
    <row r="241" spans="1:10" x14ac:dyDescent="0.2">
      <c r="A241" s="8">
        <v>43515</v>
      </c>
      <c r="B241" s="12" t="s">
        <v>3</v>
      </c>
      <c r="C241" s="9">
        <v>1244</v>
      </c>
      <c r="D241" s="12" t="s">
        <v>92</v>
      </c>
      <c r="E241" s="12" t="s">
        <v>4</v>
      </c>
      <c r="F241" s="12" t="s">
        <v>5</v>
      </c>
      <c r="G241" s="12" t="s">
        <v>151</v>
      </c>
      <c r="H241" s="12"/>
      <c r="I241" s="9">
        <v>26</v>
      </c>
      <c r="J241" s="9">
        <v>28</v>
      </c>
    </row>
    <row r="242" spans="1:10" x14ac:dyDescent="0.2">
      <c r="A242" s="8">
        <v>43516</v>
      </c>
      <c r="B242" s="12" t="s">
        <v>3</v>
      </c>
      <c r="C242" s="9">
        <v>2186</v>
      </c>
      <c r="D242" s="12" t="s">
        <v>92</v>
      </c>
      <c r="E242" s="12" t="s">
        <v>188</v>
      </c>
      <c r="F242" s="12" t="s">
        <v>15</v>
      </c>
      <c r="G242" s="12" t="s">
        <v>326</v>
      </c>
      <c r="H242" s="12"/>
      <c r="I242" s="9">
        <v>34</v>
      </c>
      <c r="J242" s="9" t="s">
        <v>739</v>
      </c>
    </row>
    <row r="243" spans="1:10" x14ac:dyDescent="0.2">
      <c r="A243" s="8">
        <v>43516</v>
      </c>
      <c r="B243" s="12" t="s">
        <v>3</v>
      </c>
      <c r="C243" s="9">
        <v>1134</v>
      </c>
      <c r="D243" s="12" t="s">
        <v>92</v>
      </c>
      <c r="E243" s="12" t="s">
        <v>15</v>
      </c>
      <c r="F243" s="12" t="s">
        <v>735</v>
      </c>
      <c r="G243" s="12" t="s">
        <v>23</v>
      </c>
      <c r="H243" s="12"/>
      <c r="I243" s="9">
        <v>25</v>
      </c>
      <c r="J243" s="9" t="s">
        <v>359</v>
      </c>
    </row>
    <row r="244" spans="1:10" x14ac:dyDescent="0.2">
      <c r="A244" s="8">
        <v>43516</v>
      </c>
      <c r="B244" s="12" t="s">
        <v>3</v>
      </c>
      <c r="C244" s="9">
        <v>2152</v>
      </c>
      <c r="D244" s="12" t="s">
        <v>92</v>
      </c>
      <c r="E244" s="12" t="s">
        <v>6</v>
      </c>
      <c r="F244" s="12" t="s">
        <v>15</v>
      </c>
      <c r="G244" s="12" t="s">
        <v>151</v>
      </c>
      <c r="H244" s="12"/>
      <c r="I244" s="9">
        <v>37</v>
      </c>
      <c r="J244" s="9" t="s">
        <v>750</v>
      </c>
    </row>
    <row r="245" spans="1:10" x14ac:dyDescent="0.2">
      <c r="A245" s="8">
        <v>43517</v>
      </c>
      <c r="B245" s="12" t="s">
        <v>3</v>
      </c>
      <c r="C245" s="9">
        <v>2729</v>
      </c>
      <c r="D245" s="12" t="s">
        <v>92</v>
      </c>
      <c r="E245" s="12" t="s">
        <v>6</v>
      </c>
      <c r="F245" s="12" t="s">
        <v>15</v>
      </c>
      <c r="G245" s="12" t="s">
        <v>151</v>
      </c>
      <c r="H245" s="12"/>
      <c r="I245" s="9">
        <v>24</v>
      </c>
      <c r="J245" s="9">
        <v>27</v>
      </c>
    </row>
    <row r="246" spans="1:10" x14ac:dyDescent="0.2">
      <c r="A246" s="8">
        <v>43517</v>
      </c>
      <c r="B246" s="12" t="s">
        <v>3</v>
      </c>
      <c r="C246" s="9">
        <v>2451</v>
      </c>
      <c r="D246" s="12" t="s">
        <v>92</v>
      </c>
      <c r="E246" s="12" t="s">
        <v>6</v>
      </c>
      <c r="F246" s="12" t="s">
        <v>15</v>
      </c>
      <c r="G246" s="12" t="s">
        <v>292</v>
      </c>
      <c r="H246" s="12"/>
      <c r="I246" s="9">
        <v>24</v>
      </c>
      <c r="J246" s="9" t="s">
        <v>755</v>
      </c>
    </row>
    <row r="247" spans="1:10" x14ac:dyDescent="0.2">
      <c r="A247" s="8">
        <v>43517</v>
      </c>
      <c r="B247" s="12" t="s">
        <v>3</v>
      </c>
      <c r="C247" s="9">
        <v>1316</v>
      </c>
      <c r="D247" s="12" t="s">
        <v>92</v>
      </c>
      <c r="E247" s="12" t="s">
        <v>21</v>
      </c>
      <c r="F247" s="12" t="s">
        <v>15</v>
      </c>
      <c r="G247" s="12" t="s">
        <v>151</v>
      </c>
      <c r="H247" s="12"/>
      <c r="I247" s="9">
        <v>28</v>
      </c>
      <c r="J247" s="9" t="s">
        <v>756</v>
      </c>
    </row>
    <row r="248" spans="1:10" x14ac:dyDescent="0.2">
      <c r="A248" s="8">
        <v>43518</v>
      </c>
      <c r="B248" s="12" t="s">
        <v>3</v>
      </c>
      <c r="C248" s="9">
        <v>2335</v>
      </c>
      <c r="D248" s="12" t="s">
        <v>92</v>
      </c>
      <c r="E248" s="12" t="s">
        <v>6</v>
      </c>
      <c r="F248" s="12" t="s">
        <v>4</v>
      </c>
      <c r="G248" s="12" t="s">
        <v>763</v>
      </c>
      <c r="H248" s="12"/>
      <c r="I248" s="9">
        <v>27</v>
      </c>
      <c r="J248" s="9">
        <v>27</v>
      </c>
    </row>
    <row r="249" spans="1:10" x14ac:dyDescent="0.2">
      <c r="A249" s="8">
        <v>43518</v>
      </c>
      <c r="B249" s="12" t="s">
        <v>3</v>
      </c>
      <c r="C249" s="9">
        <v>1146</v>
      </c>
      <c r="D249" s="12" t="s">
        <v>92</v>
      </c>
      <c r="E249" s="12" t="s">
        <v>187</v>
      </c>
      <c r="F249" s="12" t="s">
        <v>15</v>
      </c>
      <c r="G249" s="12" t="s">
        <v>258</v>
      </c>
      <c r="H249" s="12"/>
      <c r="I249" s="9">
        <v>21</v>
      </c>
      <c r="J249" s="9">
        <v>23</v>
      </c>
    </row>
    <row r="250" spans="1:10" x14ac:dyDescent="0.2">
      <c r="A250" s="8">
        <v>43519</v>
      </c>
      <c r="B250" s="12" t="s">
        <v>3</v>
      </c>
      <c r="C250" s="9">
        <v>1363</v>
      </c>
      <c r="D250" s="12" t="s">
        <v>92</v>
      </c>
      <c r="E250" s="12" t="s">
        <v>18</v>
      </c>
      <c r="F250" s="12" t="s">
        <v>6</v>
      </c>
      <c r="G250" s="12" t="s">
        <v>227</v>
      </c>
      <c r="H250" s="12"/>
      <c r="I250" s="9">
        <v>25</v>
      </c>
      <c r="J250" s="9">
        <v>25</v>
      </c>
    </row>
    <row r="251" spans="1:10" x14ac:dyDescent="0.2">
      <c r="A251" s="8">
        <v>43520</v>
      </c>
      <c r="B251" s="12" t="s">
        <v>3</v>
      </c>
      <c r="C251" s="9">
        <v>1250</v>
      </c>
      <c r="D251" s="12" t="s">
        <v>92</v>
      </c>
      <c r="E251" s="12" t="s">
        <v>15</v>
      </c>
      <c r="F251" s="12" t="s">
        <v>15</v>
      </c>
      <c r="G251" s="12" t="s">
        <v>23</v>
      </c>
      <c r="H251" s="12"/>
      <c r="I251" s="9">
        <v>25</v>
      </c>
      <c r="J251" s="9">
        <v>27</v>
      </c>
    </row>
    <row r="252" spans="1:10" x14ac:dyDescent="0.2">
      <c r="A252" s="8">
        <v>43520</v>
      </c>
      <c r="B252" s="12" t="s">
        <v>3</v>
      </c>
      <c r="C252" s="9">
        <v>2220</v>
      </c>
      <c r="D252" s="12" t="s">
        <v>92</v>
      </c>
      <c r="E252" s="12" t="s">
        <v>15</v>
      </c>
      <c r="F252" s="12" t="s">
        <v>15</v>
      </c>
      <c r="G252" s="12" t="s">
        <v>865</v>
      </c>
      <c r="H252" s="12"/>
      <c r="I252" s="9">
        <v>20</v>
      </c>
      <c r="J252" s="9">
        <v>31</v>
      </c>
    </row>
    <row r="253" spans="1:10" x14ac:dyDescent="0.2">
      <c r="A253" s="8">
        <v>43520</v>
      </c>
      <c r="B253" s="12" t="s">
        <v>3</v>
      </c>
      <c r="C253" s="9">
        <v>1267</v>
      </c>
      <c r="D253" s="12" t="s">
        <v>92</v>
      </c>
      <c r="E253" s="12" t="s">
        <v>6</v>
      </c>
      <c r="F253" s="12" t="s">
        <v>6</v>
      </c>
      <c r="G253" s="12" t="s">
        <v>867</v>
      </c>
      <c r="H253" s="12"/>
      <c r="I253" s="9">
        <v>24</v>
      </c>
      <c r="J253" s="9">
        <v>32</v>
      </c>
    </row>
    <row r="254" spans="1:10" x14ac:dyDescent="0.2">
      <c r="A254" s="8">
        <v>43522</v>
      </c>
      <c r="B254" s="12" t="s">
        <v>3</v>
      </c>
      <c r="C254" s="9">
        <v>2670</v>
      </c>
      <c r="D254" s="12" t="s">
        <v>92</v>
      </c>
      <c r="E254" s="12" t="s">
        <v>8</v>
      </c>
      <c r="F254" s="12" t="s">
        <v>27</v>
      </c>
      <c r="G254" s="12" t="s">
        <v>163</v>
      </c>
      <c r="H254" s="12"/>
      <c r="I254" s="9">
        <v>24</v>
      </c>
      <c r="J254" s="9">
        <v>25</v>
      </c>
    </row>
    <row r="255" spans="1:10" x14ac:dyDescent="0.2">
      <c r="A255" s="8">
        <v>43513</v>
      </c>
      <c r="B255" s="12" t="s">
        <v>6</v>
      </c>
      <c r="C255" s="9">
        <v>63200</v>
      </c>
      <c r="D255" s="12" t="s">
        <v>687</v>
      </c>
      <c r="E255" s="12" t="s">
        <v>6</v>
      </c>
      <c r="F255" s="12" t="s">
        <v>15</v>
      </c>
      <c r="G255" s="12" t="s">
        <v>292</v>
      </c>
      <c r="H255" s="12"/>
      <c r="I255" s="31"/>
      <c r="J255" s="31"/>
    </row>
    <row r="256" spans="1:10" x14ac:dyDescent="0.2">
      <c r="A256" s="8">
        <v>43506</v>
      </c>
      <c r="B256" s="12" t="s">
        <v>14</v>
      </c>
      <c r="C256" s="9">
        <v>4960</v>
      </c>
      <c r="D256" s="12" t="s">
        <v>630</v>
      </c>
      <c r="E256" s="12" t="s">
        <v>6</v>
      </c>
      <c r="F256" s="12" t="s">
        <v>628</v>
      </c>
      <c r="G256" s="12" t="s">
        <v>172</v>
      </c>
      <c r="H256" s="12"/>
      <c r="I256" s="9">
        <v>98</v>
      </c>
      <c r="J256" s="9">
        <v>145</v>
      </c>
    </row>
    <row r="257" spans="1:10" x14ac:dyDescent="0.2">
      <c r="A257" s="8">
        <v>43505</v>
      </c>
      <c r="B257" s="12" t="s">
        <v>3</v>
      </c>
      <c r="C257" s="9">
        <v>8213</v>
      </c>
      <c r="D257" s="12" t="s">
        <v>64</v>
      </c>
      <c r="E257" s="12" t="s">
        <v>6</v>
      </c>
      <c r="F257" s="12" t="s">
        <v>184</v>
      </c>
      <c r="G257" s="12" t="s">
        <v>152</v>
      </c>
      <c r="H257" s="12"/>
      <c r="I257" s="9">
        <v>26</v>
      </c>
      <c r="J257" s="9">
        <v>20</v>
      </c>
    </row>
    <row r="258" spans="1:10" x14ac:dyDescent="0.2">
      <c r="A258" s="8">
        <v>43506</v>
      </c>
      <c r="B258" s="12" t="s">
        <v>3</v>
      </c>
      <c r="C258" s="9">
        <v>8273</v>
      </c>
      <c r="D258" s="12" t="s">
        <v>64</v>
      </c>
      <c r="E258" s="12" t="s">
        <v>6</v>
      </c>
      <c r="F258" s="12" t="s">
        <v>27</v>
      </c>
      <c r="G258" s="12" t="s">
        <v>885</v>
      </c>
      <c r="H258" s="12"/>
      <c r="I258" s="9">
        <v>25</v>
      </c>
      <c r="J258" s="9">
        <v>19</v>
      </c>
    </row>
    <row r="259" spans="1:10" x14ac:dyDescent="0.2">
      <c r="A259" s="8">
        <v>43519</v>
      </c>
      <c r="B259" s="12" t="s">
        <v>3</v>
      </c>
      <c r="C259" s="9">
        <v>3232</v>
      </c>
      <c r="D259" s="12" t="s">
        <v>64</v>
      </c>
      <c r="E259" s="12" t="s">
        <v>6</v>
      </c>
      <c r="F259" s="12" t="s">
        <v>4</v>
      </c>
      <c r="G259" s="12" t="s">
        <v>775</v>
      </c>
      <c r="H259" s="12"/>
      <c r="I259" s="9">
        <v>22</v>
      </c>
      <c r="J259" s="9">
        <v>18</v>
      </c>
    </row>
    <row r="260" spans="1:10" x14ac:dyDescent="0.2">
      <c r="A260" s="8">
        <v>43519</v>
      </c>
      <c r="B260" s="12" t="s">
        <v>3</v>
      </c>
      <c r="C260" s="9">
        <v>8217</v>
      </c>
      <c r="D260" s="12" t="s">
        <v>64</v>
      </c>
      <c r="E260" s="12" t="s">
        <v>6</v>
      </c>
      <c r="F260" s="12" t="s">
        <v>6</v>
      </c>
      <c r="G260" s="12" t="s">
        <v>865</v>
      </c>
      <c r="H260" s="12"/>
      <c r="I260" s="9">
        <v>28</v>
      </c>
      <c r="J260" s="9">
        <v>21</v>
      </c>
    </row>
    <row r="261" spans="1:10" x14ac:dyDescent="0.2">
      <c r="A261" s="8">
        <v>43499</v>
      </c>
      <c r="B261" s="12" t="s">
        <v>3</v>
      </c>
      <c r="C261" s="9">
        <v>6839</v>
      </c>
      <c r="D261" s="12" t="s">
        <v>592</v>
      </c>
      <c r="E261" s="12" t="s">
        <v>4</v>
      </c>
      <c r="F261" s="12" t="s">
        <v>6</v>
      </c>
      <c r="G261" s="12" t="s">
        <v>319</v>
      </c>
      <c r="H261" s="12"/>
      <c r="I261" s="9">
        <v>38</v>
      </c>
      <c r="J261" s="9" t="s">
        <v>603</v>
      </c>
    </row>
    <row r="262" spans="1:10" x14ac:dyDescent="0.2">
      <c r="A262" s="8">
        <v>43520</v>
      </c>
      <c r="B262" s="12" t="s">
        <v>6</v>
      </c>
      <c r="C262" s="9">
        <v>77450</v>
      </c>
      <c r="D262" s="12" t="s">
        <v>788</v>
      </c>
      <c r="E262" s="12" t="s">
        <v>6</v>
      </c>
      <c r="F262" s="12" t="s">
        <v>6</v>
      </c>
      <c r="G262" s="12" t="s">
        <v>867</v>
      </c>
      <c r="H262" s="12"/>
      <c r="I262" s="31"/>
      <c r="J262" s="31"/>
    </row>
    <row r="263" spans="1:10" x14ac:dyDescent="0.2">
      <c r="A263" s="8">
        <v>43519</v>
      </c>
      <c r="B263" s="12" t="s">
        <v>6</v>
      </c>
      <c r="C263" s="9">
        <v>13005</v>
      </c>
      <c r="D263" s="12" t="s">
        <v>774</v>
      </c>
      <c r="E263" s="12" t="s">
        <v>6</v>
      </c>
      <c r="F263" s="12" t="s">
        <v>6</v>
      </c>
      <c r="G263" s="12" t="s">
        <v>901</v>
      </c>
      <c r="H263" s="12"/>
      <c r="I263" s="31"/>
      <c r="J263" s="31"/>
    </row>
    <row r="264" spans="1:10" x14ac:dyDescent="0.2">
      <c r="A264" s="8">
        <v>43518</v>
      </c>
      <c r="B264" s="12" t="s">
        <v>6</v>
      </c>
      <c r="C264" s="9">
        <v>54960</v>
      </c>
      <c r="D264" s="12" t="s">
        <v>767</v>
      </c>
      <c r="E264" s="12" t="s">
        <v>6</v>
      </c>
      <c r="F264" s="12" t="s">
        <v>15</v>
      </c>
      <c r="G264" s="12" t="s">
        <v>23</v>
      </c>
      <c r="H264" s="12"/>
      <c r="I264" s="9">
        <v>32</v>
      </c>
      <c r="J264" s="9" t="s">
        <v>616</v>
      </c>
    </row>
    <row r="265" spans="1:10" x14ac:dyDescent="0.2">
      <c r="A265" s="8">
        <v>43510</v>
      </c>
      <c r="B265" s="12" t="s">
        <v>6</v>
      </c>
      <c r="C265" s="9">
        <v>51220</v>
      </c>
      <c r="D265" s="12" t="s">
        <v>654</v>
      </c>
      <c r="E265" s="12" t="s">
        <v>6</v>
      </c>
      <c r="F265" s="12" t="s">
        <v>6</v>
      </c>
      <c r="G265" s="12" t="s">
        <v>318</v>
      </c>
      <c r="H265" s="12"/>
      <c r="I265" s="9">
        <v>148</v>
      </c>
      <c r="J265" s="9">
        <v>225</v>
      </c>
    </row>
    <row r="266" spans="1:10" x14ac:dyDescent="0.2">
      <c r="A266" s="8">
        <v>43505</v>
      </c>
      <c r="B266" s="12" t="s">
        <v>3</v>
      </c>
      <c r="C266" s="9">
        <v>7563</v>
      </c>
      <c r="D266" s="12" t="s">
        <v>162</v>
      </c>
      <c r="E266" s="12" t="s">
        <v>4</v>
      </c>
      <c r="F266" s="12" t="s">
        <v>4</v>
      </c>
      <c r="G266" s="12" t="s">
        <v>865</v>
      </c>
      <c r="H266" s="12"/>
      <c r="I266" s="9">
        <v>35</v>
      </c>
      <c r="J266" s="9">
        <v>52</v>
      </c>
    </row>
    <row r="267" spans="1:10" x14ac:dyDescent="0.2">
      <c r="A267" s="8">
        <v>43522</v>
      </c>
      <c r="B267" s="12" t="s">
        <v>3</v>
      </c>
      <c r="C267" s="9">
        <v>7591</v>
      </c>
      <c r="D267" s="12" t="s">
        <v>162</v>
      </c>
      <c r="E267" s="12" t="s">
        <v>4</v>
      </c>
      <c r="F267" s="12" t="s">
        <v>5</v>
      </c>
      <c r="G267" s="12" t="s">
        <v>172</v>
      </c>
      <c r="H267" s="12"/>
      <c r="I267" s="9">
        <v>39</v>
      </c>
      <c r="J267" s="9">
        <v>50</v>
      </c>
    </row>
    <row r="268" spans="1:10" x14ac:dyDescent="0.2">
      <c r="A268" s="8">
        <v>43516</v>
      </c>
      <c r="B268" s="12" t="s">
        <v>3</v>
      </c>
      <c r="C268" s="9">
        <v>9165</v>
      </c>
      <c r="D268" s="12" t="s">
        <v>729</v>
      </c>
      <c r="E268" s="12" t="s">
        <v>15</v>
      </c>
      <c r="F268" s="12" t="s">
        <v>4</v>
      </c>
      <c r="G268" s="12" t="s">
        <v>194</v>
      </c>
      <c r="H268" s="12"/>
      <c r="I268" s="9">
        <v>63</v>
      </c>
      <c r="J268" s="9" t="s">
        <v>362</v>
      </c>
    </row>
    <row r="269" spans="1:10" x14ac:dyDescent="0.2">
      <c r="A269" s="8">
        <v>43515</v>
      </c>
      <c r="B269" s="12" t="s">
        <v>3</v>
      </c>
      <c r="C269" s="9">
        <v>6683</v>
      </c>
      <c r="D269" s="12" t="s">
        <v>232</v>
      </c>
      <c r="E269" s="12" t="s">
        <v>16</v>
      </c>
      <c r="F269" s="12" t="s">
        <v>15</v>
      </c>
      <c r="G269" s="12" t="s">
        <v>244</v>
      </c>
      <c r="H269" s="12"/>
      <c r="I269" s="9">
        <v>40</v>
      </c>
      <c r="J269" s="9" t="s">
        <v>721</v>
      </c>
    </row>
    <row r="270" spans="1:10" x14ac:dyDescent="0.2">
      <c r="A270" s="8">
        <v>43505</v>
      </c>
      <c r="B270" s="12" t="s">
        <v>5</v>
      </c>
      <c r="C270" s="9">
        <v>66663</v>
      </c>
      <c r="D270" s="12" t="s">
        <v>623</v>
      </c>
      <c r="E270" s="12" t="s">
        <v>6</v>
      </c>
      <c r="F270" s="12" t="s">
        <v>6</v>
      </c>
      <c r="G270" s="12" t="s">
        <v>172</v>
      </c>
      <c r="H270" s="12"/>
      <c r="I270" s="9">
        <v>41</v>
      </c>
      <c r="J270" s="9">
        <v>64</v>
      </c>
    </row>
    <row r="271" spans="1:10" x14ac:dyDescent="0.2">
      <c r="A271" s="8">
        <v>43516</v>
      </c>
      <c r="B271" s="12" t="s">
        <v>5</v>
      </c>
      <c r="C271" s="9">
        <v>66693</v>
      </c>
      <c r="D271" s="12" t="s">
        <v>734</v>
      </c>
      <c r="E271" s="12" t="s">
        <v>4</v>
      </c>
      <c r="F271" s="12" t="s">
        <v>6</v>
      </c>
      <c r="G271" s="12" t="s">
        <v>100</v>
      </c>
      <c r="H271" s="12"/>
      <c r="I271" s="9">
        <v>48</v>
      </c>
      <c r="J271" s="9" t="s">
        <v>743</v>
      </c>
    </row>
    <row r="272" spans="1:10" x14ac:dyDescent="0.2">
      <c r="A272" s="8">
        <v>43508</v>
      </c>
      <c r="B272" s="12" t="s">
        <v>6</v>
      </c>
      <c r="C272" s="9">
        <v>57050</v>
      </c>
      <c r="D272" s="12" t="s">
        <v>211</v>
      </c>
      <c r="E272" s="12" t="s">
        <v>6</v>
      </c>
      <c r="F272" s="12" t="s">
        <v>15</v>
      </c>
      <c r="G272" s="12" t="s">
        <v>151</v>
      </c>
      <c r="H272" s="12"/>
      <c r="I272" s="9">
        <v>51</v>
      </c>
      <c r="J272" s="9" t="s">
        <v>641</v>
      </c>
    </row>
    <row r="273" spans="1:10" x14ac:dyDescent="0.2">
      <c r="A273" s="8">
        <v>43512</v>
      </c>
      <c r="B273" s="12" t="s">
        <v>6</v>
      </c>
      <c r="C273" s="9">
        <v>57000</v>
      </c>
      <c r="D273" s="12" t="s">
        <v>211</v>
      </c>
      <c r="E273" s="12" t="s">
        <v>6</v>
      </c>
      <c r="F273" s="12" t="s">
        <v>6</v>
      </c>
      <c r="G273" s="12" t="s">
        <v>319</v>
      </c>
      <c r="H273" s="12"/>
      <c r="I273" s="9">
        <v>53</v>
      </c>
      <c r="J273" s="9" t="s">
        <v>675</v>
      </c>
    </row>
    <row r="274" spans="1:10" x14ac:dyDescent="0.2">
      <c r="A274" s="8">
        <v>43513</v>
      </c>
      <c r="B274" s="12" t="s">
        <v>6</v>
      </c>
      <c r="C274" s="9">
        <v>57000</v>
      </c>
      <c r="D274" s="12" t="s">
        <v>211</v>
      </c>
      <c r="E274" s="12" t="s">
        <v>690</v>
      </c>
      <c r="F274" s="12" t="s">
        <v>15</v>
      </c>
      <c r="G274" s="12" t="s">
        <v>335</v>
      </c>
      <c r="H274" s="12"/>
      <c r="I274" s="9">
        <v>49</v>
      </c>
      <c r="J274" s="9" t="s">
        <v>675</v>
      </c>
    </row>
    <row r="275" spans="1:10" x14ac:dyDescent="0.2">
      <c r="A275" s="8">
        <v>43514</v>
      </c>
      <c r="B275" s="12" t="s">
        <v>6</v>
      </c>
      <c r="C275" s="9">
        <v>57000</v>
      </c>
      <c r="D275" s="12" t="s">
        <v>211</v>
      </c>
      <c r="E275" s="12" t="s">
        <v>6</v>
      </c>
      <c r="F275" s="12" t="s">
        <v>6</v>
      </c>
      <c r="G275" s="12" t="s">
        <v>23</v>
      </c>
      <c r="H275" s="12"/>
      <c r="I275" s="9">
        <v>53</v>
      </c>
      <c r="J275" s="9" t="s">
        <v>675</v>
      </c>
    </row>
    <row r="276" spans="1:10" x14ac:dyDescent="0.2">
      <c r="A276" s="8">
        <v>43517</v>
      </c>
      <c r="B276" s="12" t="s">
        <v>6</v>
      </c>
      <c r="C276" s="9">
        <v>57070</v>
      </c>
      <c r="D276" s="12" t="s">
        <v>211</v>
      </c>
      <c r="E276" s="12" t="s">
        <v>6</v>
      </c>
      <c r="F276" s="12" t="s">
        <v>15</v>
      </c>
      <c r="G276" s="12" t="s">
        <v>194</v>
      </c>
      <c r="H276" s="12"/>
      <c r="I276" s="9">
        <v>52</v>
      </c>
      <c r="J276" s="9" t="s">
        <v>761</v>
      </c>
    </row>
    <row r="277" spans="1:10" x14ac:dyDescent="0.2">
      <c r="A277" s="8">
        <v>43518</v>
      </c>
      <c r="B277" s="12" t="s">
        <v>6</v>
      </c>
      <c r="C277" s="9">
        <v>57070</v>
      </c>
      <c r="D277" s="12" t="s">
        <v>211</v>
      </c>
      <c r="E277" s="12" t="s">
        <v>6</v>
      </c>
      <c r="F277" s="12" t="s">
        <v>6</v>
      </c>
      <c r="G277" s="12" t="s">
        <v>151</v>
      </c>
      <c r="H277" s="12"/>
      <c r="I277" s="9">
        <v>54</v>
      </c>
      <c r="J277" s="9" t="s">
        <v>772</v>
      </c>
    </row>
    <row r="278" spans="1:10" x14ac:dyDescent="0.2">
      <c r="A278" s="8">
        <v>43507</v>
      </c>
      <c r="B278" s="12" t="s">
        <v>6</v>
      </c>
      <c r="C278" s="9">
        <v>57920</v>
      </c>
      <c r="D278" s="12" t="s">
        <v>636</v>
      </c>
      <c r="E278" s="12" t="s">
        <v>6</v>
      </c>
      <c r="F278" s="12" t="s">
        <v>6</v>
      </c>
      <c r="G278" s="12" t="s">
        <v>177</v>
      </c>
      <c r="H278" s="12"/>
      <c r="I278" s="9">
        <v>43</v>
      </c>
      <c r="J278" s="9">
        <v>57</v>
      </c>
    </row>
    <row r="279" spans="1:10" x14ac:dyDescent="0.2">
      <c r="A279" s="8">
        <v>43518</v>
      </c>
      <c r="B279" s="12" t="s">
        <v>6</v>
      </c>
      <c r="C279" s="9">
        <v>57940</v>
      </c>
      <c r="D279" s="12" t="s">
        <v>328</v>
      </c>
      <c r="E279" s="12" t="s">
        <v>6</v>
      </c>
      <c r="F279" s="12" t="s">
        <v>5</v>
      </c>
      <c r="G279" s="12" t="s">
        <v>151</v>
      </c>
      <c r="H279" s="12"/>
      <c r="I279" s="9">
        <v>47</v>
      </c>
      <c r="J279" s="9">
        <v>53</v>
      </c>
    </row>
    <row r="280" spans="1:10" x14ac:dyDescent="0.2">
      <c r="A280" s="8">
        <v>43520</v>
      </c>
      <c r="B280" s="12" t="s">
        <v>3</v>
      </c>
      <c r="C280" s="9">
        <v>6691</v>
      </c>
      <c r="D280" s="12" t="s">
        <v>311</v>
      </c>
      <c r="E280" s="12" t="s">
        <v>3</v>
      </c>
      <c r="F280" s="12" t="s">
        <v>789</v>
      </c>
      <c r="G280" s="12" t="s">
        <v>902</v>
      </c>
      <c r="H280" s="12"/>
      <c r="I280" s="9">
        <v>40</v>
      </c>
      <c r="J280" s="9">
        <v>65</v>
      </c>
    </row>
    <row r="281" spans="1:10" x14ac:dyDescent="0.2">
      <c r="A281" s="8">
        <v>43514</v>
      </c>
      <c r="B281" s="12" t="s">
        <v>6</v>
      </c>
      <c r="C281" s="9">
        <v>54580</v>
      </c>
      <c r="D281" s="12" t="s">
        <v>300</v>
      </c>
      <c r="E281" s="12" t="s">
        <v>6</v>
      </c>
      <c r="F281" s="12" t="s">
        <v>6</v>
      </c>
      <c r="G281" s="12" t="s">
        <v>151</v>
      </c>
      <c r="H281" s="12"/>
      <c r="I281" s="9">
        <v>60</v>
      </c>
      <c r="J281" s="9" t="s">
        <v>701</v>
      </c>
    </row>
    <row r="282" spans="1:10" x14ac:dyDescent="0.2">
      <c r="A282" s="8">
        <v>43514</v>
      </c>
      <c r="B282" s="12" t="s">
        <v>6</v>
      </c>
      <c r="C282" s="9">
        <v>54580</v>
      </c>
      <c r="D282" s="12" t="s">
        <v>300</v>
      </c>
      <c r="E282" s="12" t="s">
        <v>6</v>
      </c>
      <c r="F282" s="12" t="s">
        <v>6</v>
      </c>
      <c r="G282" s="12" t="s">
        <v>194</v>
      </c>
      <c r="H282" s="12"/>
      <c r="I282" s="9">
        <v>57</v>
      </c>
      <c r="J282" s="9" t="s">
        <v>564</v>
      </c>
    </row>
    <row r="283" spans="1:10" x14ac:dyDescent="0.2">
      <c r="A283" s="8">
        <v>43514</v>
      </c>
      <c r="B283" s="12" t="s">
        <v>6</v>
      </c>
      <c r="C283" s="9">
        <v>54580</v>
      </c>
      <c r="D283" s="12" t="s">
        <v>300</v>
      </c>
      <c r="E283" s="12" t="s">
        <v>6</v>
      </c>
      <c r="F283" s="12" t="s">
        <v>15</v>
      </c>
      <c r="G283" s="12" t="s">
        <v>151</v>
      </c>
      <c r="H283" s="12"/>
      <c r="I283" s="9">
        <v>60</v>
      </c>
      <c r="J283" s="9" t="s">
        <v>701</v>
      </c>
    </row>
    <row r="284" spans="1:10" x14ac:dyDescent="0.2">
      <c r="A284" s="8">
        <v>43519</v>
      </c>
      <c r="B284" s="12" t="s">
        <v>6</v>
      </c>
      <c r="C284" s="9">
        <v>57300</v>
      </c>
      <c r="D284" s="12" t="s">
        <v>198</v>
      </c>
      <c r="E284" s="12" t="s">
        <v>6</v>
      </c>
      <c r="F284" s="12" t="s">
        <v>6</v>
      </c>
      <c r="G284" s="12" t="s">
        <v>23</v>
      </c>
      <c r="H284" s="12"/>
      <c r="I284" s="9">
        <v>35</v>
      </c>
      <c r="J284" s="9">
        <v>46</v>
      </c>
    </row>
    <row r="285" spans="1:10" x14ac:dyDescent="0.2">
      <c r="A285" s="8">
        <v>43513</v>
      </c>
      <c r="B285" s="12" t="s">
        <v>6</v>
      </c>
      <c r="C285" s="9">
        <v>54356</v>
      </c>
      <c r="D285" s="12" t="s">
        <v>686</v>
      </c>
      <c r="E285" s="12" t="s">
        <v>6</v>
      </c>
      <c r="F285" s="12" t="s">
        <v>6</v>
      </c>
      <c r="G285" s="12" t="s">
        <v>23</v>
      </c>
      <c r="H285" s="12"/>
      <c r="I285" s="9">
        <v>18</v>
      </c>
      <c r="J285" s="9" t="s">
        <v>411</v>
      </c>
    </row>
    <row r="286" spans="1:10" x14ac:dyDescent="0.2">
      <c r="A286" s="8">
        <v>43514</v>
      </c>
      <c r="B286" s="12" t="s">
        <v>6</v>
      </c>
      <c r="C286" s="9">
        <v>54540</v>
      </c>
      <c r="D286" s="12" t="s">
        <v>700</v>
      </c>
      <c r="E286" s="12" t="s">
        <v>6</v>
      </c>
      <c r="F286" s="12" t="s">
        <v>15</v>
      </c>
      <c r="G286" s="12" t="s">
        <v>151</v>
      </c>
      <c r="H286" s="12"/>
      <c r="I286" s="9">
        <v>132</v>
      </c>
      <c r="J286" s="9">
        <v>194</v>
      </c>
    </row>
    <row r="287" spans="1:10" x14ac:dyDescent="0.2">
      <c r="A287" s="8">
        <v>43518</v>
      </c>
      <c r="B287" s="12" t="s">
        <v>6</v>
      </c>
      <c r="C287" s="9">
        <v>54920</v>
      </c>
      <c r="D287" s="12" t="s">
        <v>209</v>
      </c>
      <c r="E287" s="12" t="s">
        <v>6</v>
      </c>
      <c r="F287" s="12" t="s">
        <v>6</v>
      </c>
      <c r="G287" s="12" t="s">
        <v>23</v>
      </c>
      <c r="H287" s="12"/>
      <c r="I287" s="9">
        <v>19</v>
      </c>
      <c r="J287" s="9" t="s">
        <v>639</v>
      </c>
    </row>
    <row r="288" spans="1:10" x14ac:dyDescent="0.2">
      <c r="A288" s="8">
        <v>43519</v>
      </c>
      <c r="B288" s="12" t="s">
        <v>6</v>
      </c>
      <c r="C288" s="9">
        <v>57160</v>
      </c>
      <c r="D288" s="12" t="s">
        <v>781</v>
      </c>
      <c r="E288" s="12" t="s">
        <v>6</v>
      </c>
      <c r="F288" s="12" t="s">
        <v>6</v>
      </c>
      <c r="G288" s="12" t="s">
        <v>23</v>
      </c>
      <c r="H288" s="12"/>
      <c r="I288" s="9">
        <v>51</v>
      </c>
      <c r="J288" s="9">
        <v>69</v>
      </c>
    </row>
    <row r="289" spans="1:10" x14ac:dyDescent="0.2">
      <c r="A289" s="8">
        <v>43514</v>
      </c>
      <c r="B289" s="12" t="s">
        <v>3</v>
      </c>
      <c r="C289" s="9">
        <v>5374</v>
      </c>
      <c r="D289" s="12" t="s">
        <v>135</v>
      </c>
      <c r="E289" s="12" t="s">
        <v>5</v>
      </c>
      <c r="F289" s="12" t="s">
        <v>18</v>
      </c>
      <c r="G289" s="12" t="s">
        <v>151</v>
      </c>
      <c r="H289" s="12"/>
      <c r="I289" s="9">
        <v>30</v>
      </c>
      <c r="J289" s="9" t="s">
        <v>705</v>
      </c>
    </row>
    <row r="290" spans="1:10" x14ac:dyDescent="0.2">
      <c r="A290" s="8">
        <v>43511</v>
      </c>
      <c r="B290" s="12" t="s">
        <v>6</v>
      </c>
      <c r="C290" s="9">
        <v>54000</v>
      </c>
      <c r="D290" s="12" t="s">
        <v>210</v>
      </c>
      <c r="E290" s="12" t="s">
        <v>6</v>
      </c>
      <c r="F290" s="12" t="s">
        <v>6</v>
      </c>
      <c r="G290" s="12" t="s">
        <v>23</v>
      </c>
      <c r="H290" s="12"/>
      <c r="I290" s="9">
        <v>87</v>
      </c>
      <c r="J290" s="9">
        <v>116</v>
      </c>
    </row>
    <row r="291" spans="1:10" x14ac:dyDescent="0.2">
      <c r="A291" s="8">
        <v>43516</v>
      </c>
      <c r="B291" s="12" t="s">
        <v>6</v>
      </c>
      <c r="C291" s="9">
        <v>54000</v>
      </c>
      <c r="D291" s="12" t="s">
        <v>210</v>
      </c>
      <c r="E291" s="12" t="s">
        <v>6</v>
      </c>
      <c r="F291" s="12" t="s">
        <v>15</v>
      </c>
      <c r="G291" s="12" t="s">
        <v>151</v>
      </c>
      <c r="H291" s="12"/>
      <c r="I291" s="9">
        <v>93</v>
      </c>
      <c r="J291" s="9">
        <v>118</v>
      </c>
    </row>
    <row r="292" spans="1:10" x14ac:dyDescent="0.2">
      <c r="A292" s="8">
        <v>43520</v>
      </c>
      <c r="B292" s="12" t="s">
        <v>6</v>
      </c>
      <c r="C292" s="9">
        <v>57000</v>
      </c>
      <c r="D292" s="12" t="s">
        <v>210</v>
      </c>
      <c r="E292" s="12" t="s">
        <v>6</v>
      </c>
      <c r="F292" s="12" t="s">
        <v>6</v>
      </c>
      <c r="G292" s="12" t="s">
        <v>23</v>
      </c>
      <c r="H292" s="12"/>
      <c r="I292" s="9">
        <v>82</v>
      </c>
      <c r="J292" s="9">
        <v>122</v>
      </c>
    </row>
    <row r="293" spans="1:10" x14ac:dyDescent="0.2">
      <c r="A293" s="8">
        <v>43502</v>
      </c>
      <c r="B293" s="12" t="s">
        <v>5</v>
      </c>
      <c r="C293" s="9">
        <v>66706</v>
      </c>
      <c r="D293" s="12" t="s">
        <v>343</v>
      </c>
      <c r="E293" s="12" t="s">
        <v>4</v>
      </c>
      <c r="F293" s="12" t="s">
        <v>4</v>
      </c>
      <c r="G293" s="12" t="s">
        <v>152</v>
      </c>
      <c r="H293" s="12"/>
      <c r="I293" s="9">
        <v>33</v>
      </c>
      <c r="J293" s="9">
        <v>43</v>
      </c>
    </row>
    <row r="294" spans="1:10" x14ac:dyDescent="0.2">
      <c r="A294" s="8">
        <v>43511</v>
      </c>
      <c r="B294" s="12" t="s">
        <v>6</v>
      </c>
      <c r="C294" s="9">
        <v>57700</v>
      </c>
      <c r="D294" s="12" t="s">
        <v>264</v>
      </c>
      <c r="E294" s="12" t="s">
        <v>6</v>
      </c>
      <c r="F294" s="12" t="s">
        <v>6</v>
      </c>
      <c r="G294" s="12" t="s">
        <v>146</v>
      </c>
      <c r="H294" s="12"/>
      <c r="I294" s="9">
        <v>33</v>
      </c>
      <c r="J294" s="9">
        <v>32</v>
      </c>
    </row>
    <row r="295" spans="1:10" x14ac:dyDescent="0.2">
      <c r="A295" s="8">
        <v>43513</v>
      </c>
      <c r="B295" s="12" t="s">
        <v>6</v>
      </c>
      <c r="C295" s="9">
        <v>52000</v>
      </c>
      <c r="D295" s="12" t="s">
        <v>689</v>
      </c>
      <c r="E295" s="12" t="s">
        <v>6</v>
      </c>
      <c r="F295" s="12" t="s">
        <v>15</v>
      </c>
      <c r="G295" s="12" t="s">
        <v>151</v>
      </c>
      <c r="H295" s="12"/>
      <c r="I295" s="9">
        <v>159</v>
      </c>
      <c r="J295" s="9">
        <v>273</v>
      </c>
    </row>
    <row r="296" spans="1:10" x14ac:dyDescent="0.2">
      <c r="A296" s="8">
        <v>43499</v>
      </c>
      <c r="B296" s="12" t="s">
        <v>5</v>
      </c>
      <c r="C296" s="9">
        <v>54309</v>
      </c>
      <c r="D296" s="12" t="s">
        <v>320</v>
      </c>
      <c r="E296" s="12" t="s">
        <v>5</v>
      </c>
      <c r="F296" s="12" t="s">
        <v>598</v>
      </c>
      <c r="G296" s="12" t="s">
        <v>194</v>
      </c>
      <c r="H296" s="12"/>
      <c r="I296" s="9">
        <v>50</v>
      </c>
      <c r="J296" s="9" t="s">
        <v>608</v>
      </c>
    </row>
    <row r="297" spans="1:10" x14ac:dyDescent="0.2">
      <c r="A297" s="8">
        <v>43516</v>
      </c>
      <c r="B297" s="12" t="s">
        <v>3</v>
      </c>
      <c r="C297" s="9">
        <v>6994</v>
      </c>
      <c r="D297" s="12" t="s">
        <v>73</v>
      </c>
      <c r="E297" s="12" t="s">
        <v>15</v>
      </c>
      <c r="F297" s="12" t="s">
        <v>6</v>
      </c>
      <c r="G297" s="12" t="s">
        <v>151</v>
      </c>
      <c r="H297" s="12"/>
      <c r="I297" s="9">
        <v>39</v>
      </c>
      <c r="J297" s="9" t="s">
        <v>748</v>
      </c>
    </row>
    <row r="298" spans="1:10" x14ac:dyDescent="0.2">
      <c r="A298" s="8">
        <v>43516</v>
      </c>
      <c r="B298" s="9" t="s">
        <v>6</v>
      </c>
      <c r="C298" s="9">
        <v>57240</v>
      </c>
      <c r="D298" s="9" t="s">
        <v>726</v>
      </c>
      <c r="E298" s="12" t="s">
        <v>6</v>
      </c>
      <c r="F298" s="12" t="s">
        <v>15</v>
      </c>
      <c r="G298" s="12" t="s">
        <v>292</v>
      </c>
      <c r="H298" s="12"/>
      <c r="I298" s="9">
        <v>32</v>
      </c>
      <c r="J298" s="9" t="s">
        <v>413</v>
      </c>
    </row>
    <row r="299" spans="1:10" x14ac:dyDescent="0.2">
      <c r="A299" s="8">
        <v>43517</v>
      </c>
      <c r="B299" s="12" t="s">
        <v>6</v>
      </c>
      <c r="C299" s="9">
        <v>57240</v>
      </c>
      <c r="D299" s="12" t="s">
        <v>726</v>
      </c>
      <c r="E299" s="12" t="s">
        <v>6</v>
      </c>
      <c r="F299" s="12" t="s">
        <v>15</v>
      </c>
      <c r="G299" s="12" t="s">
        <v>151</v>
      </c>
      <c r="H299" s="12"/>
      <c r="I299" s="9">
        <v>34</v>
      </c>
      <c r="J299" s="9" t="s">
        <v>413</v>
      </c>
    </row>
    <row r="300" spans="1:10" x14ac:dyDescent="0.2">
      <c r="A300" s="8">
        <v>43514</v>
      </c>
      <c r="B300" s="12" t="s">
        <v>3</v>
      </c>
      <c r="C300" s="9">
        <v>3383</v>
      </c>
      <c r="D300" s="12" t="s">
        <v>195</v>
      </c>
      <c r="E300" s="12" t="s">
        <v>4</v>
      </c>
      <c r="F300" s="12" t="s">
        <v>6</v>
      </c>
      <c r="G300" s="12" t="s">
        <v>23</v>
      </c>
      <c r="H300" s="12"/>
      <c r="I300" s="9">
        <v>15</v>
      </c>
      <c r="J300" s="9" t="s">
        <v>377</v>
      </c>
    </row>
    <row r="301" spans="1:10" x14ac:dyDescent="0.2">
      <c r="A301" s="8">
        <v>43499</v>
      </c>
      <c r="B301" s="12" t="s">
        <v>6</v>
      </c>
      <c r="C301" s="9">
        <v>67150</v>
      </c>
      <c r="D301" s="12" t="s">
        <v>593</v>
      </c>
      <c r="E301" s="12" t="s">
        <v>6</v>
      </c>
      <c r="F301" s="12" t="s">
        <v>15</v>
      </c>
      <c r="G301" s="12" t="s">
        <v>292</v>
      </c>
      <c r="H301" s="12"/>
      <c r="I301" s="9">
        <v>146</v>
      </c>
      <c r="J301" s="9">
        <v>252</v>
      </c>
    </row>
    <row r="302" spans="1:10" x14ac:dyDescent="0.2">
      <c r="A302" s="8">
        <v>43520</v>
      </c>
      <c r="B302" s="12" t="s">
        <v>3</v>
      </c>
      <c r="C302" s="9">
        <v>8392</v>
      </c>
      <c r="D302" s="12" t="s">
        <v>80</v>
      </c>
      <c r="E302" s="12" t="s">
        <v>8</v>
      </c>
      <c r="F302" s="12" t="s">
        <v>6</v>
      </c>
      <c r="G302" s="12" t="s">
        <v>96</v>
      </c>
      <c r="H302" s="12"/>
      <c r="I302" s="9">
        <v>29</v>
      </c>
      <c r="J302" s="9">
        <v>35</v>
      </c>
    </row>
    <row r="303" spans="1:10" x14ac:dyDescent="0.2">
      <c r="A303" s="8">
        <v>43515</v>
      </c>
      <c r="B303" s="12" t="s">
        <v>3</v>
      </c>
      <c r="C303" s="9">
        <v>8323</v>
      </c>
      <c r="D303" s="12" t="s">
        <v>89</v>
      </c>
      <c r="E303" s="12" t="s">
        <v>4</v>
      </c>
      <c r="F303" s="12" t="s">
        <v>99</v>
      </c>
      <c r="G303" s="12" t="s">
        <v>151</v>
      </c>
      <c r="H303" s="12"/>
      <c r="I303" s="9">
        <v>25</v>
      </c>
      <c r="J303" s="9" t="s">
        <v>714</v>
      </c>
    </row>
    <row r="304" spans="1:10" x14ac:dyDescent="0.2">
      <c r="A304" s="8">
        <v>43510</v>
      </c>
      <c r="B304" s="12" t="s">
        <v>6</v>
      </c>
      <c r="C304" s="9">
        <v>45000</v>
      </c>
      <c r="D304" s="12" t="s">
        <v>662</v>
      </c>
      <c r="E304" s="12" t="s">
        <v>663</v>
      </c>
      <c r="F304" s="12" t="s">
        <v>15</v>
      </c>
      <c r="G304" s="12" t="s">
        <v>292</v>
      </c>
      <c r="H304" s="12"/>
      <c r="I304" s="31"/>
      <c r="J304" s="31"/>
    </row>
    <row r="305" spans="1:10" x14ac:dyDescent="0.2">
      <c r="A305" s="8">
        <v>43521</v>
      </c>
      <c r="B305" s="12" t="s">
        <v>183</v>
      </c>
      <c r="C305" s="9">
        <v>92270</v>
      </c>
      <c r="D305" s="12" t="s">
        <v>795</v>
      </c>
      <c r="E305" s="12" t="s">
        <v>5</v>
      </c>
      <c r="F305" s="12" t="s">
        <v>15</v>
      </c>
      <c r="G305" s="12" t="s">
        <v>151</v>
      </c>
      <c r="H305" s="12"/>
      <c r="I305" s="31"/>
      <c r="J305" s="31"/>
    </row>
    <row r="306" spans="1:10" x14ac:dyDescent="0.2">
      <c r="A306" s="8">
        <v>43499</v>
      </c>
      <c r="B306" s="12" t="s">
        <v>5</v>
      </c>
      <c r="C306" s="9">
        <v>54331</v>
      </c>
      <c r="D306" s="12" t="s">
        <v>594</v>
      </c>
      <c r="E306" s="12" t="s">
        <v>248</v>
      </c>
      <c r="F306" s="12"/>
      <c r="G306" s="12" t="s">
        <v>194</v>
      </c>
      <c r="H306" s="12"/>
      <c r="I306" s="9">
        <v>57</v>
      </c>
      <c r="J306" s="9" t="s">
        <v>605</v>
      </c>
    </row>
    <row r="307" spans="1:10" x14ac:dyDescent="0.2">
      <c r="A307" s="8">
        <v>43504</v>
      </c>
      <c r="B307" s="12" t="s">
        <v>5</v>
      </c>
      <c r="C307" s="9">
        <v>66706</v>
      </c>
      <c r="D307" s="12" t="s">
        <v>97</v>
      </c>
      <c r="E307" s="12" t="s">
        <v>21</v>
      </c>
      <c r="F307" s="12" t="s">
        <v>33</v>
      </c>
      <c r="G307" s="12" t="s">
        <v>222</v>
      </c>
      <c r="H307" s="12"/>
      <c r="I307" s="9">
        <v>34</v>
      </c>
      <c r="J307" s="9" t="s">
        <v>414</v>
      </c>
    </row>
    <row r="308" spans="1:10" x14ac:dyDescent="0.2">
      <c r="A308" s="8">
        <v>43510</v>
      </c>
      <c r="B308" s="12" t="s">
        <v>3</v>
      </c>
      <c r="C308" s="9">
        <v>8826</v>
      </c>
      <c r="D308" s="12" t="s">
        <v>81</v>
      </c>
      <c r="E308" s="12" t="s">
        <v>4</v>
      </c>
      <c r="F308" s="12" t="s">
        <v>6</v>
      </c>
      <c r="G308" s="12" t="s">
        <v>194</v>
      </c>
      <c r="H308" s="12"/>
      <c r="I308" s="9">
        <v>43</v>
      </c>
      <c r="J308" s="9" t="s">
        <v>658</v>
      </c>
    </row>
    <row r="309" spans="1:10" x14ac:dyDescent="0.2">
      <c r="A309" s="8">
        <v>43498</v>
      </c>
      <c r="B309" s="12" t="s">
        <v>3</v>
      </c>
      <c r="C309" s="9">
        <v>4750</v>
      </c>
      <c r="D309" s="12" t="s">
        <v>75</v>
      </c>
      <c r="E309" s="12" t="s">
        <v>16</v>
      </c>
      <c r="F309" s="12" t="s">
        <v>4</v>
      </c>
      <c r="G309" s="12" t="s">
        <v>586</v>
      </c>
      <c r="H309" s="12"/>
      <c r="I309" s="9">
        <v>13</v>
      </c>
      <c r="J309" s="9" t="s">
        <v>945</v>
      </c>
    </row>
    <row r="310" spans="1:10" x14ac:dyDescent="0.2">
      <c r="A310" s="8">
        <v>43499</v>
      </c>
      <c r="B310" s="12" t="s">
        <v>3</v>
      </c>
      <c r="C310" s="9">
        <v>4750</v>
      </c>
      <c r="D310" s="12" t="s">
        <v>75</v>
      </c>
      <c r="E310" s="12" t="s">
        <v>4</v>
      </c>
      <c r="F310" s="12" t="s">
        <v>6</v>
      </c>
      <c r="G310" s="12" t="s">
        <v>37</v>
      </c>
      <c r="H310" s="12"/>
      <c r="I310" s="9">
        <v>13</v>
      </c>
      <c r="J310" s="9" t="s">
        <v>370</v>
      </c>
    </row>
    <row r="311" spans="1:10" x14ac:dyDescent="0.2">
      <c r="A311" s="8">
        <v>43519</v>
      </c>
      <c r="B311" s="12" t="s">
        <v>3</v>
      </c>
      <c r="C311" s="9">
        <v>4771</v>
      </c>
      <c r="D311" s="12" t="s">
        <v>75</v>
      </c>
      <c r="E311" s="12" t="s">
        <v>4</v>
      </c>
      <c r="F311" s="12" t="s">
        <v>4</v>
      </c>
      <c r="G311" s="12" t="s">
        <v>163</v>
      </c>
      <c r="H311" s="12"/>
      <c r="I311" s="9">
        <v>13</v>
      </c>
      <c r="J311" s="9" t="s">
        <v>776</v>
      </c>
    </row>
    <row r="312" spans="1:10" x14ac:dyDescent="0.2">
      <c r="A312" s="8">
        <v>43517</v>
      </c>
      <c r="B312" s="12" t="s">
        <v>6</v>
      </c>
      <c r="C312" s="9">
        <v>27340</v>
      </c>
      <c r="D312" s="12" t="s">
        <v>762</v>
      </c>
      <c r="E312" s="12" t="s">
        <v>6</v>
      </c>
      <c r="F312" s="12" t="s">
        <v>6</v>
      </c>
      <c r="G312" s="12" t="s">
        <v>151</v>
      </c>
      <c r="H312" s="12"/>
      <c r="I312" s="31"/>
      <c r="J312" s="31"/>
    </row>
    <row r="313" spans="1:10" x14ac:dyDescent="0.2">
      <c r="A313" s="8">
        <v>43510</v>
      </c>
      <c r="B313" s="12" t="s">
        <v>6</v>
      </c>
      <c r="C313" s="9">
        <v>57380</v>
      </c>
      <c r="D313" s="12" t="s">
        <v>70</v>
      </c>
      <c r="E313" s="12" t="s">
        <v>6</v>
      </c>
      <c r="F313" s="12" t="s">
        <v>8</v>
      </c>
      <c r="G313" s="12" t="s">
        <v>23</v>
      </c>
      <c r="H313" s="12"/>
      <c r="I313" s="9">
        <v>80</v>
      </c>
      <c r="J313" s="9">
        <v>107</v>
      </c>
    </row>
    <row r="314" spans="1:10" x14ac:dyDescent="0.2">
      <c r="A314" s="8">
        <v>43499</v>
      </c>
      <c r="B314" s="12" t="s">
        <v>3</v>
      </c>
      <c r="C314" s="9">
        <v>8612</v>
      </c>
      <c r="D314" s="12" t="s">
        <v>68</v>
      </c>
      <c r="E314" s="12" t="s">
        <v>4</v>
      </c>
      <c r="F314" s="12" t="s">
        <v>5</v>
      </c>
      <c r="G314" s="12" t="s">
        <v>37</v>
      </c>
      <c r="H314" s="12"/>
      <c r="I314" s="9">
        <v>47</v>
      </c>
      <c r="J314" s="9" t="s">
        <v>405</v>
      </c>
    </row>
    <row r="315" spans="1:10" x14ac:dyDescent="0.2">
      <c r="A315" s="8">
        <v>43508</v>
      </c>
      <c r="B315" s="12" t="s">
        <v>6</v>
      </c>
      <c r="C315" s="9">
        <v>54490</v>
      </c>
      <c r="D315" s="12" t="s">
        <v>643</v>
      </c>
      <c r="E315" s="12" t="s">
        <v>6</v>
      </c>
      <c r="F315" s="12" t="s">
        <v>8</v>
      </c>
      <c r="G315" s="12" t="s">
        <v>644</v>
      </c>
      <c r="H315" s="12"/>
      <c r="I315" s="9">
        <v>37</v>
      </c>
      <c r="J315" s="9" t="s">
        <v>645</v>
      </c>
    </row>
    <row r="316" spans="1:10" x14ac:dyDescent="0.2">
      <c r="A316" s="8">
        <v>43509</v>
      </c>
      <c r="B316" s="12" t="s">
        <v>6</v>
      </c>
      <c r="C316" s="9">
        <v>57570</v>
      </c>
      <c r="D316" s="12" t="s">
        <v>652</v>
      </c>
      <c r="E316" s="12" t="s">
        <v>6</v>
      </c>
      <c r="F316" s="12" t="s">
        <v>6</v>
      </c>
      <c r="G316" s="12" t="s">
        <v>23</v>
      </c>
      <c r="H316" s="12"/>
      <c r="I316" s="9">
        <v>25</v>
      </c>
      <c r="J316" s="9">
        <v>31</v>
      </c>
    </row>
    <row r="317" spans="1:10" x14ac:dyDescent="0.2">
      <c r="A317" s="8">
        <v>43518</v>
      </c>
      <c r="B317" s="12" t="s">
        <v>3</v>
      </c>
      <c r="C317" s="9">
        <v>6975</v>
      </c>
      <c r="D317" s="12" t="s">
        <v>85</v>
      </c>
      <c r="E317" s="12" t="s">
        <v>234</v>
      </c>
      <c r="F317" s="12" t="s">
        <v>15</v>
      </c>
      <c r="G317" s="12" t="s">
        <v>151</v>
      </c>
      <c r="H317" s="12"/>
      <c r="I317" s="9">
        <v>33</v>
      </c>
      <c r="J317" s="9">
        <v>40</v>
      </c>
    </row>
    <row r="318" spans="1:10" x14ac:dyDescent="0.2">
      <c r="A318" s="8">
        <v>43499</v>
      </c>
      <c r="B318" s="12" t="s">
        <v>3</v>
      </c>
      <c r="C318" s="9">
        <v>4982</v>
      </c>
      <c r="D318" s="12" t="s">
        <v>111</v>
      </c>
      <c r="E318" s="12" t="s">
        <v>4</v>
      </c>
      <c r="F318" s="12" t="s">
        <v>6</v>
      </c>
      <c r="G318" s="12" t="s">
        <v>600</v>
      </c>
      <c r="H318" s="12"/>
      <c r="I318" s="9">
        <v>15</v>
      </c>
      <c r="J318" s="9" t="s">
        <v>611</v>
      </c>
    </row>
    <row r="319" spans="1:10" x14ac:dyDescent="0.2">
      <c r="A319" s="8">
        <v>43519</v>
      </c>
      <c r="B319" s="12" t="s">
        <v>3</v>
      </c>
      <c r="C319" s="9">
        <v>5549</v>
      </c>
      <c r="D319" s="12" t="s">
        <v>283</v>
      </c>
      <c r="E319" s="12" t="s">
        <v>3</v>
      </c>
      <c r="F319" s="12" t="s">
        <v>6</v>
      </c>
      <c r="G319" s="12" t="s">
        <v>152</v>
      </c>
      <c r="H319" s="12"/>
      <c r="I319" s="9">
        <v>35</v>
      </c>
      <c r="J319" s="9">
        <v>40</v>
      </c>
    </row>
    <row r="320" spans="1:10" x14ac:dyDescent="0.2">
      <c r="A320" s="8">
        <v>43511</v>
      </c>
      <c r="B320" s="12" t="s">
        <v>6</v>
      </c>
      <c r="C320" s="9">
        <v>57270</v>
      </c>
      <c r="D320" s="12" t="s">
        <v>667</v>
      </c>
      <c r="E320" s="12" t="s">
        <v>6</v>
      </c>
      <c r="F320" s="12" t="s">
        <v>6</v>
      </c>
      <c r="G320" s="12" t="s">
        <v>172</v>
      </c>
      <c r="H320" s="12"/>
      <c r="I320" s="9">
        <v>36</v>
      </c>
      <c r="J320" s="9">
        <v>44</v>
      </c>
    </row>
    <row r="321" spans="1:10" x14ac:dyDescent="0.2">
      <c r="A321" s="8">
        <v>43508</v>
      </c>
      <c r="B321" s="12" t="s">
        <v>6</v>
      </c>
      <c r="C321" s="9">
        <v>57840</v>
      </c>
      <c r="D321" s="12" t="s">
        <v>293</v>
      </c>
      <c r="E321" s="12" t="s">
        <v>6</v>
      </c>
      <c r="F321" s="12" t="s">
        <v>15</v>
      </c>
      <c r="G321" s="12" t="s">
        <v>647</v>
      </c>
      <c r="H321" s="12"/>
      <c r="I321" s="9">
        <v>29</v>
      </c>
      <c r="J321" s="9" t="s">
        <v>648</v>
      </c>
    </row>
    <row r="322" spans="1:10" x14ac:dyDescent="0.2">
      <c r="A322" s="8">
        <v>43519</v>
      </c>
      <c r="B322" s="12" t="s">
        <v>3</v>
      </c>
      <c r="C322" s="9">
        <v>4844</v>
      </c>
      <c r="D322" s="12" t="s">
        <v>113</v>
      </c>
      <c r="E322" s="12" t="s">
        <v>4</v>
      </c>
      <c r="F322" s="12" t="s">
        <v>4</v>
      </c>
      <c r="G322" s="12" t="s">
        <v>37</v>
      </c>
      <c r="H322" s="12"/>
      <c r="I322" s="9">
        <v>15</v>
      </c>
      <c r="J322" s="9" t="s">
        <v>777</v>
      </c>
    </row>
    <row r="323" spans="1:10" x14ac:dyDescent="0.2">
      <c r="A323" s="8">
        <v>43506</v>
      </c>
      <c r="B323" s="12" t="s">
        <v>3</v>
      </c>
      <c r="C323" s="9">
        <v>7540</v>
      </c>
      <c r="D323" s="12" t="s">
        <v>251</v>
      </c>
      <c r="E323" s="12" t="s">
        <v>4</v>
      </c>
      <c r="F323" s="12" t="s">
        <v>4</v>
      </c>
      <c r="G323" s="12" t="s">
        <v>631</v>
      </c>
      <c r="H323" s="12"/>
      <c r="I323" s="9">
        <v>31</v>
      </c>
      <c r="J323" s="9">
        <v>47</v>
      </c>
    </row>
    <row r="324" spans="1:10" x14ac:dyDescent="0.2">
      <c r="A324" s="8">
        <v>43515</v>
      </c>
      <c r="B324" s="12" t="s">
        <v>6</v>
      </c>
      <c r="C324" s="9">
        <v>57120</v>
      </c>
      <c r="D324" s="9" t="s">
        <v>344</v>
      </c>
      <c r="E324" s="12" t="s">
        <v>6</v>
      </c>
      <c r="F324" s="12" t="s">
        <v>6</v>
      </c>
      <c r="G324" s="12" t="s">
        <v>151</v>
      </c>
      <c r="H324" s="12"/>
      <c r="I324" s="9">
        <v>46</v>
      </c>
      <c r="J324" s="9" t="s">
        <v>682</v>
      </c>
    </row>
    <row r="325" spans="1:10" x14ac:dyDescent="0.2">
      <c r="A325" s="8">
        <v>43515</v>
      </c>
      <c r="B325" s="12" t="s">
        <v>6</v>
      </c>
      <c r="C325" s="9">
        <v>57120</v>
      </c>
      <c r="D325" s="9" t="s">
        <v>344</v>
      </c>
      <c r="E325" s="12" t="s">
        <v>6</v>
      </c>
      <c r="F325" s="12" t="s">
        <v>317</v>
      </c>
      <c r="G325" s="12" t="s">
        <v>23</v>
      </c>
      <c r="H325" s="12"/>
      <c r="I325" s="9">
        <v>46</v>
      </c>
      <c r="J325" s="9" t="s">
        <v>682</v>
      </c>
    </row>
    <row r="326" spans="1:10" x14ac:dyDescent="0.2">
      <c r="A326" s="8">
        <v>43522</v>
      </c>
      <c r="B326" s="12" t="s">
        <v>6</v>
      </c>
      <c r="C326" s="9">
        <v>57120</v>
      </c>
      <c r="D326" s="12" t="s">
        <v>344</v>
      </c>
      <c r="E326" s="12" t="s">
        <v>6</v>
      </c>
      <c r="F326" s="12" t="s">
        <v>15</v>
      </c>
      <c r="G326" s="12" t="s">
        <v>163</v>
      </c>
      <c r="H326" s="12"/>
      <c r="I326" s="9">
        <v>44</v>
      </c>
      <c r="J326" s="9">
        <v>45</v>
      </c>
    </row>
    <row r="327" spans="1:10" x14ac:dyDescent="0.2">
      <c r="A327" s="8">
        <v>43506</v>
      </c>
      <c r="B327" s="12" t="s">
        <v>3</v>
      </c>
      <c r="C327" s="9">
        <v>6900</v>
      </c>
      <c r="D327" s="12" t="s">
        <v>109</v>
      </c>
      <c r="E327" s="12" t="s">
        <v>157</v>
      </c>
      <c r="F327" s="12" t="s">
        <v>6</v>
      </c>
      <c r="G327" s="12" t="s">
        <v>865</v>
      </c>
      <c r="H327" s="12"/>
      <c r="I327" s="9">
        <v>30</v>
      </c>
      <c r="J327" s="9">
        <v>45</v>
      </c>
    </row>
    <row r="328" spans="1:10" x14ac:dyDescent="0.2">
      <c r="A328" s="8">
        <v>43512</v>
      </c>
      <c r="B328" s="12" t="s">
        <v>6</v>
      </c>
      <c r="C328" s="9">
        <v>57780</v>
      </c>
      <c r="D328" s="12" t="s">
        <v>226</v>
      </c>
      <c r="E328" s="12" t="s">
        <v>6</v>
      </c>
      <c r="F328" s="12" t="s">
        <v>5</v>
      </c>
      <c r="G328" s="12" t="s">
        <v>23</v>
      </c>
      <c r="H328" s="12"/>
      <c r="I328" s="9">
        <v>50</v>
      </c>
      <c r="J328" s="9" t="s">
        <v>682</v>
      </c>
    </row>
    <row r="329" spans="1:10" x14ac:dyDescent="0.2">
      <c r="A329" s="8">
        <v>43508</v>
      </c>
      <c r="B329" s="12" t="s">
        <v>6</v>
      </c>
      <c r="C329" s="9">
        <v>57310</v>
      </c>
      <c r="D329" s="12" t="s">
        <v>337</v>
      </c>
      <c r="E329" s="12" t="s">
        <v>6</v>
      </c>
      <c r="F329" s="12" t="s">
        <v>248</v>
      </c>
      <c r="G329" s="12" t="s">
        <v>23</v>
      </c>
      <c r="H329" s="12"/>
      <c r="I329" s="9">
        <v>42</v>
      </c>
      <c r="J329" s="9" t="s">
        <v>642</v>
      </c>
    </row>
    <row r="330" spans="1:10" x14ac:dyDescent="0.2">
      <c r="A330" s="8">
        <v>43513</v>
      </c>
      <c r="B330" s="12" t="s">
        <v>6</v>
      </c>
      <c r="C330" s="9">
        <v>57310</v>
      </c>
      <c r="D330" s="12" t="s">
        <v>337</v>
      </c>
      <c r="E330" s="12" t="s">
        <v>6</v>
      </c>
      <c r="F330" s="12" t="s">
        <v>15</v>
      </c>
      <c r="G330" s="12" t="s">
        <v>151</v>
      </c>
      <c r="H330" s="12"/>
      <c r="I330" s="9">
        <v>40</v>
      </c>
      <c r="J330" s="9" t="s">
        <v>642</v>
      </c>
    </row>
    <row r="331" spans="1:10" x14ac:dyDescent="0.2">
      <c r="A331" s="8">
        <v>43508</v>
      </c>
      <c r="B331" s="12" t="s">
        <v>6</v>
      </c>
      <c r="C331" s="9">
        <v>57390</v>
      </c>
      <c r="D331" s="12" t="s">
        <v>197</v>
      </c>
      <c r="E331" s="12" t="s">
        <v>6</v>
      </c>
      <c r="F331" s="12" t="s">
        <v>6</v>
      </c>
      <c r="G331" s="12" t="s">
        <v>310</v>
      </c>
      <c r="H331" s="12"/>
      <c r="I331" s="9">
        <v>16</v>
      </c>
      <c r="J331" s="9" t="s">
        <v>640</v>
      </c>
    </row>
    <row r="332" spans="1:10" x14ac:dyDescent="0.2">
      <c r="A332" s="8">
        <v>43513</v>
      </c>
      <c r="B332" s="12" t="s">
        <v>5</v>
      </c>
      <c r="C332" s="9">
        <v>66113</v>
      </c>
      <c r="D332" s="12" t="s">
        <v>259</v>
      </c>
      <c r="E332" s="12" t="s">
        <v>5</v>
      </c>
      <c r="F332" s="12" t="s">
        <v>15</v>
      </c>
      <c r="G332" s="12" t="s">
        <v>891</v>
      </c>
      <c r="H332" s="12"/>
      <c r="I332" s="9">
        <v>65</v>
      </c>
      <c r="J332" s="9">
        <v>106</v>
      </c>
    </row>
    <row r="333" spans="1:10" x14ac:dyDescent="0.2">
      <c r="A333" s="8">
        <v>43516</v>
      </c>
      <c r="B333" s="12" t="s">
        <v>3</v>
      </c>
      <c r="C333" s="9">
        <v>8110</v>
      </c>
      <c r="D333" s="12" t="s">
        <v>731</v>
      </c>
      <c r="E333" s="12" t="s">
        <v>6</v>
      </c>
      <c r="F333" s="12" t="s">
        <v>6</v>
      </c>
      <c r="G333" s="12" t="s">
        <v>290</v>
      </c>
      <c r="H333" s="12"/>
      <c r="I333" s="9">
        <v>75</v>
      </c>
      <c r="J333" s="9" t="s">
        <v>738</v>
      </c>
    </row>
    <row r="334" spans="1:10" x14ac:dyDescent="0.2">
      <c r="A334" s="8">
        <v>43516</v>
      </c>
      <c r="B334" s="12" t="s">
        <v>6</v>
      </c>
      <c r="C334" s="9">
        <v>57500</v>
      </c>
      <c r="D334" s="12" t="s">
        <v>728</v>
      </c>
      <c r="E334" s="12" t="s">
        <v>6</v>
      </c>
      <c r="F334" s="12" t="s">
        <v>15</v>
      </c>
      <c r="G334" s="12" t="s">
        <v>247</v>
      </c>
      <c r="H334" s="12"/>
      <c r="I334" s="9">
        <v>70</v>
      </c>
      <c r="J334" s="9">
        <v>107</v>
      </c>
    </row>
    <row r="335" spans="1:10" x14ac:dyDescent="0.2">
      <c r="A335" s="8">
        <v>43512</v>
      </c>
      <c r="B335" s="12" t="s">
        <v>6</v>
      </c>
      <c r="C335" s="9">
        <v>54800</v>
      </c>
      <c r="D335" s="12" t="s">
        <v>671</v>
      </c>
      <c r="E335" s="12" t="s">
        <v>6</v>
      </c>
      <c r="F335" s="12" t="s">
        <v>6</v>
      </c>
      <c r="G335" s="12" t="s">
        <v>151</v>
      </c>
      <c r="H335" s="12"/>
      <c r="I335" s="9">
        <v>57</v>
      </c>
      <c r="J335" s="9" t="s">
        <v>564</v>
      </c>
    </row>
    <row r="336" spans="1:10" x14ac:dyDescent="0.2">
      <c r="A336" s="8">
        <v>43511</v>
      </c>
      <c r="B336" s="12" t="s">
        <v>6</v>
      </c>
      <c r="C336" s="9">
        <v>54130</v>
      </c>
      <c r="D336" s="12" t="s">
        <v>668</v>
      </c>
      <c r="E336" s="12" t="s">
        <v>6</v>
      </c>
      <c r="F336" s="12" t="s">
        <v>6</v>
      </c>
      <c r="G336" s="12" t="s">
        <v>23</v>
      </c>
      <c r="H336" s="12"/>
      <c r="I336" s="9">
        <v>87</v>
      </c>
      <c r="J336" s="9">
        <v>117</v>
      </c>
    </row>
    <row r="337" spans="1:10" x14ac:dyDescent="0.2">
      <c r="A337" s="8">
        <v>43519</v>
      </c>
      <c r="B337" s="12" t="s">
        <v>6</v>
      </c>
      <c r="C337" s="9">
        <v>57255</v>
      </c>
      <c r="D337" s="12" t="s">
        <v>782</v>
      </c>
      <c r="E337" s="12" t="s">
        <v>6</v>
      </c>
      <c r="F337" s="12" t="s">
        <v>6</v>
      </c>
      <c r="G337" s="12" t="s">
        <v>865</v>
      </c>
      <c r="H337" s="12"/>
      <c r="I337" s="9">
        <v>48</v>
      </c>
      <c r="J337" s="9">
        <v>59</v>
      </c>
    </row>
    <row r="338" spans="1:10" x14ac:dyDescent="0.2">
      <c r="A338" s="8">
        <v>43515</v>
      </c>
      <c r="B338" s="12" t="s">
        <v>3</v>
      </c>
      <c r="C338" s="9">
        <v>4408</v>
      </c>
      <c r="D338" s="12" t="s">
        <v>61</v>
      </c>
      <c r="E338" s="12" t="s">
        <v>8</v>
      </c>
      <c r="F338" s="12" t="s">
        <v>6</v>
      </c>
      <c r="G338" s="12" t="s">
        <v>227</v>
      </c>
      <c r="H338" s="12"/>
      <c r="I338" s="9">
        <v>9</v>
      </c>
      <c r="J338" s="9" t="s">
        <v>419</v>
      </c>
    </row>
    <row r="339" spans="1:10" x14ac:dyDescent="0.2">
      <c r="A339" s="8">
        <v>43505</v>
      </c>
      <c r="B339" s="12" t="s">
        <v>6</v>
      </c>
      <c r="C339" s="9">
        <v>54430</v>
      </c>
      <c r="D339" s="12" t="s">
        <v>621</v>
      </c>
      <c r="E339" s="12" t="s">
        <v>5</v>
      </c>
      <c r="F339" s="12" t="s">
        <v>5</v>
      </c>
      <c r="G339" s="12" t="s">
        <v>865</v>
      </c>
      <c r="H339" s="12"/>
      <c r="I339" s="9">
        <v>48</v>
      </c>
      <c r="J339" s="9">
        <v>64</v>
      </c>
    </row>
    <row r="340" spans="1:10" x14ac:dyDescent="0.2">
      <c r="A340" s="8">
        <v>43505</v>
      </c>
      <c r="B340" s="12" t="s">
        <v>6</v>
      </c>
      <c r="C340" s="9">
        <v>54439</v>
      </c>
      <c r="D340" s="12" t="s">
        <v>621</v>
      </c>
      <c r="E340" s="12" t="s">
        <v>5</v>
      </c>
      <c r="F340" s="12" t="s">
        <v>5</v>
      </c>
      <c r="G340" s="12" t="s">
        <v>310</v>
      </c>
      <c r="H340" s="12"/>
      <c r="I340" s="9">
        <v>48</v>
      </c>
      <c r="J340" s="9">
        <v>64</v>
      </c>
    </row>
    <row r="341" spans="1:10" x14ac:dyDescent="0.2">
      <c r="A341" s="8">
        <v>43519</v>
      </c>
      <c r="B341" s="12" t="s">
        <v>6</v>
      </c>
      <c r="C341" s="9">
        <v>54650</v>
      </c>
      <c r="D341" s="12" t="s">
        <v>175</v>
      </c>
      <c r="E341" s="12" t="s">
        <v>6</v>
      </c>
      <c r="F341" s="12" t="s">
        <v>6</v>
      </c>
      <c r="G341" s="12" t="s">
        <v>865</v>
      </c>
      <c r="H341" s="12"/>
      <c r="I341" s="9">
        <v>10</v>
      </c>
      <c r="J341" s="9" t="s">
        <v>776</v>
      </c>
    </row>
    <row r="342" spans="1:10" x14ac:dyDescent="0.2">
      <c r="A342" s="8">
        <v>43505</v>
      </c>
      <c r="B342" s="12" t="s">
        <v>3</v>
      </c>
      <c r="C342" s="9">
        <v>6251</v>
      </c>
      <c r="D342" s="12" t="s">
        <v>332</v>
      </c>
      <c r="E342" s="12" t="s">
        <v>18</v>
      </c>
      <c r="F342" s="12" t="s">
        <v>15</v>
      </c>
      <c r="G342" s="12" t="s">
        <v>172</v>
      </c>
      <c r="H342" s="12"/>
      <c r="I342" s="9">
        <v>44</v>
      </c>
      <c r="J342" s="9">
        <v>56</v>
      </c>
    </row>
    <row r="343" spans="1:10" x14ac:dyDescent="0.2">
      <c r="A343" s="8">
        <v>43516</v>
      </c>
      <c r="B343" s="12" t="s">
        <v>3</v>
      </c>
      <c r="C343" s="9">
        <v>9184</v>
      </c>
      <c r="D343" s="12" t="s">
        <v>121</v>
      </c>
      <c r="E343" s="12" t="s">
        <v>4</v>
      </c>
      <c r="F343" s="12" t="s">
        <v>5</v>
      </c>
      <c r="G343" s="12" t="s">
        <v>151</v>
      </c>
      <c r="H343" s="12"/>
      <c r="I343" s="9">
        <v>44</v>
      </c>
      <c r="J343" s="9" t="s">
        <v>736</v>
      </c>
    </row>
    <row r="344" spans="1:10" x14ac:dyDescent="0.2">
      <c r="A344" s="8">
        <v>43498</v>
      </c>
      <c r="B344" s="12" t="s">
        <v>3</v>
      </c>
      <c r="C344" s="9">
        <v>3876</v>
      </c>
      <c r="D344" s="12" t="s">
        <v>116</v>
      </c>
      <c r="E344" s="12" t="s">
        <v>584</v>
      </c>
      <c r="F344" s="12" t="s">
        <v>15</v>
      </c>
      <c r="G344" s="12" t="s">
        <v>319</v>
      </c>
      <c r="H344" s="12"/>
      <c r="I344" s="9">
        <v>13</v>
      </c>
      <c r="J344" s="9">
        <v>13</v>
      </c>
    </row>
    <row r="345" spans="1:10" x14ac:dyDescent="0.2">
      <c r="A345" s="8">
        <v>43505</v>
      </c>
      <c r="B345" s="12" t="s">
        <v>3</v>
      </c>
      <c r="C345" s="9">
        <v>3882</v>
      </c>
      <c r="D345" s="12" t="s">
        <v>116</v>
      </c>
      <c r="E345" s="12" t="s">
        <v>4</v>
      </c>
      <c r="F345" s="12" t="s">
        <v>4</v>
      </c>
      <c r="G345" s="12" t="s">
        <v>152</v>
      </c>
      <c r="H345" s="12"/>
      <c r="I345" s="9">
        <v>14</v>
      </c>
      <c r="J345" s="9">
        <v>13</v>
      </c>
    </row>
    <row r="346" spans="1:10" x14ac:dyDescent="0.2">
      <c r="A346" s="8">
        <v>43505</v>
      </c>
      <c r="B346" s="12" t="s">
        <v>3</v>
      </c>
      <c r="C346" s="9">
        <v>3838</v>
      </c>
      <c r="D346" s="12" t="s">
        <v>116</v>
      </c>
      <c r="E346" s="12" t="s">
        <v>16</v>
      </c>
      <c r="F346" s="12" t="s">
        <v>6</v>
      </c>
      <c r="G346" s="12" t="s">
        <v>865</v>
      </c>
      <c r="H346" s="12"/>
      <c r="I346" s="9">
        <v>14</v>
      </c>
      <c r="J346" s="9">
        <v>14</v>
      </c>
    </row>
    <row r="347" spans="1:10" x14ac:dyDescent="0.2">
      <c r="A347" s="8">
        <v>43514</v>
      </c>
      <c r="B347" s="12" t="s">
        <v>3</v>
      </c>
      <c r="C347" s="9">
        <v>3863</v>
      </c>
      <c r="D347" s="12" t="s">
        <v>116</v>
      </c>
      <c r="E347" s="12" t="s">
        <v>4</v>
      </c>
      <c r="F347" s="12" t="s">
        <v>6</v>
      </c>
      <c r="G347" s="12" t="s">
        <v>151</v>
      </c>
      <c r="H347" s="12"/>
      <c r="I347" s="9">
        <v>17</v>
      </c>
      <c r="J347" s="9" t="s">
        <v>404</v>
      </c>
    </row>
    <row r="348" spans="1:10" x14ac:dyDescent="0.2">
      <c r="A348" s="8">
        <v>43520</v>
      </c>
      <c r="B348" s="12" t="s">
        <v>6</v>
      </c>
      <c r="C348" s="9">
        <v>57290</v>
      </c>
      <c r="D348" s="12" t="s">
        <v>792</v>
      </c>
      <c r="E348" s="12" t="s">
        <v>10</v>
      </c>
      <c r="F348" s="12" t="s">
        <v>6</v>
      </c>
      <c r="G348" s="12" t="s">
        <v>172</v>
      </c>
      <c r="H348" s="12"/>
      <c r="I348" s="9">
        <v>32</v>
      </c>
      <c r="J348" s="9">
        <v>43</v>
      </c>
    </row>
    <row r="349" spans="1:10" x14ac:dyDescent="0.2">
      <c r="A349" s="8">
        <v>43520</v>
      </c>
      <c r="B349" s="12" t="s">
        <v>6</v>
      </c>
      <c r="C349" s="9">
        <v>57535</v>
      </c>
      <c r="D349" s="12" t="s">
        <v>793</v>
      </c>
      <c r="E349" s="12" t="s">
        <v>6</v>
      </c>
      <c r="F349" s="12" t="s">
        <v>6</v>
      </c>
      <c r="G349" s="12" t="s">
        <v>794</v>
      </c>
      <c r="H349" s="12"/>
      <c r="I349" s="9">
        <v>43</v>
      </c>
      <c r="J349" s="9">
        <v>52</v>
      </c>
    </row>
    <row r="350" spans="1:10" x14ac:dyDescent="0.2">
      <c r="A350" s="8">
        <v>43498</v>
      </c>
      <c r="B350" s="12" t="s">
        <v>3</v>
      </c>
      <c r="C350" s="9">
        <v>8560</v>
      </c>
      <c r="D350" s="12" t="s">
        <v>582</v>
      </c>
      <c r="E350" s="12" t="s">
        <v>4</v>
      </c>
      <c r="F350" s="12" t="s">
        <v>6</v>
      </c>
      <c r="G350" s="12" t="s">
        <v>318</v>
      </c>
      <c r="H350" s="12"/>
      <c r="I350" s="9">
        <v>43</v>
      </c>
      <c r="J350" s="9" t="s">
        <v>587</v>
      </c>
    </row>
    <row r="351" spans="1:10" x14ac:dyDescent="0.2">
      <c r="A351" s="8">
        <v>43517</v>
      </c>
      <c r="B351" s="12" t="s">
        <v>3</v>
      </c>
      <c r="C351" s="9">
        <v>4994</v>
      </c>
      <c r="D351" s="12" t="s">
        <v>199</v>
      </c>
      <c r="E351" s="12" t="s">
        <v>4</v>
      </c>
      <c r="F351" s="12" t="s">
        <v>6</v>
      </c>
      <c r="G351" s="12" t="s">
        <v>151</v>
      </c>
      <c r="H351" s="12"/>
      <c r="I351" s="9">
        <v>16</v>
      </c>
      <c r="J351" s="9" t="s">
        <v>361</v>
      </c>
    </row>
    <row r="352" spans="1:10" x14ac:dyDescent="0.2">
      <c r="A352" s="8">
        <v>43514</v>
      </c>
      <c r="B352" s="12" t="s">
        <v>6</v>
      </c>
      <c r="C352" s="9">
        <v>54800</v>
      </c>
      <c r="D352" s="12" t="s">
        <v>698</v>
      </c>
      <c r="E352" s="12" t="s">
        <v>6</v>
      </c>
      <c r="F352" s="12" t="s">
        <v>15</v>
      </c>
      <c r="G352" s="12" t="s">
        <v>151</v>
      </c>
      <c r="H352" s="12"/>
      <c r="I352" s="9">
        <v>60</v>
      </c>
      <c r="J352" s="9" t="s">
        <v>701</v>
      </c>
    </row>
    <row r="353" spans="1:10" x14ac:dyDescent="0.2">
      <c r="A353" s="8">
        <v>43515</v>
      </c>
      <c r="B353" s="12" t="s">
        <v>6</v>
      </c>
      <c r="C353" s="9">
        <v>54800</v>
      </c>
      <c r="D353" s="12" t="s">
        <v>698</v>
      </c>
      <c r="E353" s="12" t="s">
        <v>6</v>
      </c>
      <c r="F353" s="12" t="s">
        <v>15</v>
      </c>
      <c r="G353" s="12" t="s">
        <v>647</v>
      </c>
      <c r="H353" s="12"/>
      <c r="I353" s="9">
        <v>58</v>
      </c>
      <c r="J353" s="9" t="s">
        <v>564</v>
      </c>
    </row>
    <row r="354" spans="1:10" x14ac:dyDescent="0.2">
      <c r="A354" s="8">
        <v>43514</v>
      </c>
      <c r="B354" s="12" t="s">
        <v>3</v>
      </c>
      <c r="C354" s="9">
        <v>8447</v>
      </c>
      <c r="D354" s="12" t="s">
        <v>149</v>
      </c>
      <c r="E354" s="12" t="s">
        <v>4</v>
      </c>
      <c r="F354" s="12" t="s">
        <v>6</v>
      </c>
      <c r="G354" s="12" t="s">
        <v>893</v>
      </c>
      <c r="H354" s="12"/>
      <c r="I354" s="9">
        <v>28</v>
      </c>
      <c r="J354" s="9" t="s">
        <v>590</v>
      </c>
    </row>
    <row r="355" spans="1:10" x14ac:dyDescent="0.2">
      <c r="A355" s="8">
        <v>43514</v>
      </c>
      <c r="B355" s="12" t="s">
        <v>3</v>
      </c>
      <c r="C355" s="9">
        <v>8448</v>
      </c>
      <c r="D355" s="12" t="s">
        <v>149</v>
      </c>
      <c r="E355" s="12" t="s">
        <v>4</v>
      </c>
      <c r="F355" s="12" t="s">
        <v>15</v>
      </c>
      <c r="G355" s="12" t="s">
        <v>151</v>
      </c>
      <c r="H355" s="12"/>
      <c r="I355" s="9">
        <v>28</v>
      </c>
      <c r="J355" s="9" t="s">
        <v>353</v>
      </c>
    </row>
    <row r="356" spans="1:10" x14ac:dyDescent="0.2">
      <c r="A356" s="8">
        <v>43506</v>
      </c>
      <c r="B356" s="12" t="s">
        <v>6</v>
      </c>
      <c r="C356" s="9">
        <v>67200</v>
      </c>
      <c r="D356" s="12" t="s">
        <v>165</v>
      </c>
      <c r="E356" s="12" t="s">
        <v>6</v>
      </c>
      <c r="F356" s="12" t="s">
        <v>6</v>
      </c>
      <c r="G356" s="12" t="s">
        <v>865</v>
      </c>
      <c r="H356" s="12"/>
      <c r="I356" s="32">
        <v>130</v>
      </c>
      <c r="J356" s="32">
        <v>230</v>
      </c>
    </row>
    <row r="357" spans="1:10" x14ac:dyDescent="0.2">
      <c r="A357" s="8">
        <v>43504</v>
      </c>
      <c r="B357" s="12" t="s">
        <v>3</v>
      </c>
      <c r="C357" s="9">
        <v>8024</v>
      </c>
      <c r="D357" s="12" t="s">
        <v>42</v>
      </c>
      <c r="E357" s="12" t="s">
        <v>4</v>
      </c>
      <c r="F357" s="12" t="s">
        <v>5</v>
      </c>
      <c r="G357" s="12" t="s">
        <v>24</v>
      </c>
      <c r="H357" s="12"/>
      <c r="I357" s="9">
        <v>28</v>
      </c>
      <c r="J357" s="9">
        <v>21</v>
      </c>
    </row>
    <row r="358" spans="1:10" x14ac:dyDescent="0.2">
      <c r="A358" s="8">
        <v>43512</v>
      </c>
      <c r="B358" s="12" t="s">
        <v>3</v>
      </c>
      <c r="C358" s="9">
        <v>8035</v>
      </c>
      <c r="D358" s="12" t="s">
        <v>42</v>
      </c>
      <c r="E358" s="12" t="s">
        <v>15</v>
      </c>
      <c r="F358" s="12" t="s">
        <v>99</v>
      </c>
      <c r="G358" s="12" t="s">
        <v>222</v>
      </c>
      <c r="H358" s="12"/>
      <c r="I358" s="9">
        <v>20</v>
      </c>
      <c r="J358" s="9" t="s">
        <v>393</v>
      </c>
    </row>
    <row r="359" spans="1:10" x14ac:dyDescent="0.2">
      <c r="A359" s="8">
        <v>43517</v>
      </c>
      <c r="B359" s="12" t="s">
        <v>3</v>
      </c>
      <c r="C359" s="9">
        <v>8025</v>
      </c>
      <c r="D359" s="12" t="s">
        <v>42</v>
      </c>
      <c r="E359" s="12" t="s">
        <v>6</v>
      </c>
      <c r="F359" s="12" t="s">
        <v>6</v>
      </c>
      <c r="G359" s="12" t="s">
        <v>37</v>
      </c>
      <c r="H359" s="12"/>
      <c r="I359" s="9">
        <v>23</v>
      </c>
      <c r="J359" s="9" t="s">
        <v>390</v>
      </c>
    </row>
    <row r="360" spans="1:10" x14ac:dyDescent="0.2">
      <c r="A360" s="8">
        <v>43520</v>
      </c>
      <c r="B360" s="12" t="s">
        <v>3</v>
      </c>
      <c r="C360" s="9">
        <v>8011</v>
      </c>
      <c r="D360" s="12" t="s">
        <v>42</v>
      </c>
      <c r="E360" s="12" t="s">
        <v>6</v>
      </c>
      <c r="F360" s="12" t="s">
        <v>6</v>
      </c>
      <c r="G360" s="12" t="s">
        <v>37</v>
      </c>
      <c r="H360" s="12"/>
      <c r="I360" s="9">
        <v>21</v>
      </c>
      <c r="J360" s="9">
        <v>27</v>
      </c>
    </row>
    <row r="361" spans="1:10" x14ac:dyDescent="0.2">
      <c r="A361" s="8">
        <v>43498</v>
      </c>
      <c r="B361" s="12" t="s">
        <v>6</v>
      </c>
      <c r="C361" s="9">
        <v>57970</v>
      </c>
      <c r="D361" s="85" t="s">
        <v>316</v>
      </c>
      <c r="E361" s="12" t="s">
        <v>6</v>
      </c>
      <c r="F361" s="12" t="s">
        <v>6</v>
      </c>
      <c r="G361" s="12" t="s">
        <v>321</v>
      </c>
      <c r="H361" s="12"/>
      <c r="I361" s="9">
        <v>45</v>
      </c>
      <c r="J361" s="9" t="s">
        <v>473</v>
      </c>
    </row>
    <row r="362" spans="1:10" x14ac:dyDescent="0.2">
      <c r="A362" s="8">
        <v>43507</v>
      </c>
      <c r="B362" s="12" t="s">
        <v>6</v>
      </c>
      <c r="C362" s="9">
        <v>57970</v>
      </c>
      <c r="D362" s="85" t="s">
        <v>316</v>
      </c>
      <c r="E362" s="12" t="s">
        <v>6</v>
      </c>
      <c r="F362" s="12" t="s">
        <v>18</v>
      </c>
      <c r="G362" s="12" t="s">
        <v>23</v>
      </c>
      <c r="H362" s="12"/>
      <c r="I362" s="9">
        <v>49</v>
      </c>
      <c r="J362" s="9" t="s">
        <v>638</v>
      </c>
    </row>
    <row r="363" spans="1:10" x14ac:dyDescent="0.2">
      <c r="A363" s="8">
        <v>43510</v>
      </c>
      <c r="B363" s="12" t="s">
        <v>6</v>
      </c>
      <c r="C363" s="9">
        <v>57970</v>
      </c>
      <c r="D363" s="85" t="s">
        <v>316</v>
      </c>
      <c r="E363" s="12" t="s">
        <v>6</v>
      </c>
      <c r="F363" s="12" t="s">
        <v>15</v>
      </c>
      <c r="G363" s="12" t="s">
        <v>318</v>
      </c>
      <c r="H363" s="12"/>
      <c r="I363" s="9">
        <v>48</v>
      </c>
      <c r="J363" s="9" t="s">
        <v>473</v>
      </c>
    </row>
    <row r="364" spans="1:10" x14ac:dyDescent="0.2">
      <c r="A364" s="8">
        <v>43512</v>
      </c>
      <c r="B364" s="12" t="s">
        <v>6</v>
      </c>
      <c r="C364" s="9">
        <v>57970</v>
      </c>
      <c r="D364" s="85" t="s">
        <v>316</v>
      </c>
      <c r="E364" s="12" t="s">
        <v>6</v>
      </c>
      <c r="F364" s="12" t="s">
        <v>15</v>
      </c>
      <c r="G364" s="12" t="s">
        <v>325</v>
      </c>
      <c r="H364" s="12"/>
      <c r="I364" s="9">
        <v>47</v>
      </c>
      <c r="J364" s="9" t="s">
        <v>473</v>
      </c>
    </row>
    <row r="365" spans="1:10" x14ac:dyDescent="0.2">
      <c r="A365" s="8">
        <v>43515</v>
      </c>
      <c r="B365" s="12" t="s">
        <v>6</v>
      </c>
      <c r="C365" s="9">
        <v>57970</v>
      </c>
      <c r="D365" s="85" t="s">
        <v>316</v>
      </c>
      <c r="E365" s="12" t="s">
        <v>6</v>
      </c>
      <c r="F365" s="12" t="s">
        <v>15</v>
      </c>
      <c r="G365" s="12" t="s">
        <v>151</v>
      </c>
      <c r="H365" s="12"/>
      <c r="I365" s="9">
        <v>48</v>
      </c>
      <c r="J365" s="9" t="s">
        <v>473</v>
      </c>
    </row>
    <row r="366" spans="1:10" x14ac:dyDescent="0.2">
      <c r="A366" s="8">
        <v>43515</v>
      </c>
      <c r="B366" s="12" t="s">
        <v>6</v>
      </c>
      <c r="C366" s="9">
        <v>57970</v>
      </c>
      <c r="D366" s="85" t="s">
        <v>316</v>
      </c>
      <c r="E366" s="12" t="s">
        <v>6</v>
      </c>
      <c r="F366" s="12" t="s">
        <v>6</v>
      </c>
      <c r="G366" s="12" t="s">
        <v>874</v>
      </c>
      <c r="H366" s="12"/>
      <c r="I366" s="9">
        <v>47</v>
      </c>
      <c r="J366" s="9" t="s">
        <v>473</v>
      </c>
    </row>
    <row r="367" spans="1:10" x14ac:dyDescent="0.2">
      <c r="A367" s="8">
        <v>43516</v>
      </c>
      <c r="B367" s="12" t="s">
        <v>6</v>
      </c>
      <c r="C367" s="9">
        <v>57970</v>
      </c>
      <c r="D367" s="85" t="s">
        <v>316</v>
      </c>
      <c r="E367" s="12" t="s">
        <v>6</v>
      </c>
      <c r="F367" s="12" t="s">
        <v>15</v>
      </c>
      <c r="G367" s="12" t="s">
        <v>23</v>
      </c>
      <c r="H367" s="17"/>
      <c r="I367" s="9">
        <v>50</v>
      </c>
      <c r="J367" s="9" t="s">
        <v>638</v>
      </c>
    </row>
    <row r="368" spans="1:10" x14ac:dyDescent="0.2">
      <c r="A368" s="8">
        <v>43517</v>
      </c>
      <c r="B368" s="12" t="s">
        <v>6</v>
      </c>
      <c r="C368" s="9">
        <v>57970</v>
      </c>
      <c r="D368" s="85" t="s">
        <v>316</v>
      </c>
      <c r="E368" s="12" t="s">
        <v>6</v>
      </c>
      <c r="F368" s="12" t="s">
        <v>754</v>
      </c>
      <c r="G368" s="12" t="s">
        <v>23</v>
      </c>
      <c r="H368" s="12"/>
      <c r="I368" s="9">
        <v>48</v>
      </c>
      <c r="J368" s="9" t="s">
        <v>473</v>
      </c>
    </row>
    <row r="369" spans="1:10" x14ac:dyDescent="0.2">
      <c r="A369" s="8">
        <v>43518</v>
      </c>
      <c r="B369" s="12" t="s">
        <v>6</v>
      </c>
      <c r="C369" s="9">
        <v>57970</v>
      </c>
      <c r="D369" s="85" t="s">
        <v>316</v>
      </c>
      <c r="E369" s="12" t="s">
        <v>6</v>
      </c>
      <c r="F369" s="12" t="s">
        <v>15</v>
      </c>
      <c r="G369" s="12" t="s">
        <v>151</v>
      </c>
      <c r="H369" s="12"/>
      <c r="I369" s="9">
        <v>47</v>
      </c>
      <c r="J369" s="9">
        <v>47</v>
      </c>
    </row>
    <row r="370" spans="1:10" x14ac:dyDescent="0.2">
      <c r="A370" s="8">
        <v>43518</v>
      </c>
      <c r="B370" s="12" t="s">
        <v>6</v>
      </c>
      <c r="C370" s="9">
        <v>57970</v>
      </c>
      <c r="D370" s="85" t="s">
        <v>316</v>
      </c>
      <c r="E370" s="12" t="s">
        <v>6</v>
      </c>
      <c r="F370" s="12" t="s">
        <v>6</v>
      </c>
      <c r="G370" s="12" t="s">
        <v>151</v>
      </c>
      <c r="H370" s="12"/>
      <c r="I370" s="9">
        <v>47</v>
      </c>
      <c r="J370" s="9">
        <v>47</v>
      </c>
    </row>
    <row r="371" spans="1:10" x14ac:dyDescent="0.2">
      <c r="A371" s="8">
        <v>43519</v>
      </c>
      <c r="B371" s="12" t="s">
        <v>3</v>
      </c>
      <c r="C371" s="9">
        <v>5898</v>
      </c>
      <c r="D371" s="12" t="s">
        <v>395</v>
      </c>
      <c r="E371" s="12" t="s">
        <v>785</v>
      </c>
      <c r="F371" s="12" t="s">
        <v>15</v>
      </c>
      <c r="G371" s="12" t="s">
        <v>865</v>
      </c>
      <c r="H371" s="12"/>
      <c r="I371" s="9">
        <v>32</v>
      </c>
      <c r="J371" s="9">
        <v>37</v>
      </c>
    </row>
    <row r="372" spans="1:10" x14ac:dyDescent="0.2">
      <c r="A372" s="8">
        <v>43510</v>
      </c>
      <c r="B372" s="12" t="s">
        <v>6</v>
      </c>
      <c r="C372" s="9">
        <v>57525</v>
      </c>
      <c r="D372" s="12" t="s">
        <v>408</v>
      </c>
      <c r="E372" s="12" t="s">
        <v>6</v>
      </c>
      <c r="F372" s="12" t="s">
        <v>15</v>
      </c>
      <c r="G372" s="12" t="s">
        <v>657</v>
      </c>
      <c r="H372" s="12"/>
      <c r="I372" s="9">
        <v>42</v>
      </c>
      <c r="J372" s="9">
        <v>55</v>
      </c>
    </row>
    <row r="373" spans="1:10" x14ac:dyDescent="0.2">
      <c r="A373" s="8">
        <v>43512</v>
      </c>
      <c r="B373" s="12" t="s">
        <v>6</v>
      </c>
      <c r="C373" s="9">
        <v>54260</v>
      </c>
      <c r="D373" s="12" t="s">
        <v>672</v>
      </c>
      <c r="E373" s="12" t="s">
        <v>6</v>
      </c>
      <c r="F373" s="12" t="s">
        <v>15</v>
      </c>
      <c r="G373" s="12" t="s">
        <v>303</v>
      </c>
      <c r="H373" s="12"/>
      <c r="I373" s="9">
        <v>43</v>
      </c>
      <c r="J373" s="9" t="s">
        <v>678</v>
      </c>
    </row>
    <row r="374" spans="1:10" x14ac:dyDescent="0.2">
      <c r="A374" s="8">
        <v>43515</v>
      </c>
      <c r="B374" s="12" t="s">
        <v>6</v>
      </c>
      <c r="C374" s="9">
        <v>54260</v>
      </c>
      <c r="D374" s="12" t="s">
        <v>672</v>
      </c>
      <c r="E374" s="12" t="s">
        <v>6</v>
      </c>
      <c r="F374" s="12" t="s">
        <v>15</v>
      </c>
      <c r="G374" s="12" t="s">
        <v>151</v>
      </c>
      <c r="H374" s="12"/>
      <c r="I374" s="9">
        <v>41</v>
      </c>
      <c r="J374" s="9" t="s">
        <v>723</v>
      </c>
    </row>
    <row r="375" spans="1:10" x14ac:dyDescent="0.2">
      <c r="A375" s="8">
        <v>43515</v>
      </c>
      <c r="B375" s="12" t="s">
        <v>6</v>
      </c>
      <c r="C375" s="9">
        <v>54260</v>
      </c>
      <c r="D375" s="12" t="s">
        <v>672</v>
      </c>
      <c r="E375" s="12" t="s">
        <v>6</v>
      </c>
      <c r="F375" s="12" t="s">
        <v>4</v>
      </c>
      <c r="G375" s="12" t="s">
        <v>23</v>
      </c>
      <c r="H375" s="12"/>
      <c r="I375" s="9">
        <v>41</v>
      </c>
      <c r="J375" s="9" t="s">
        <v>723</v>
      </c>
    </row>
    <row r="376" spans="1:10" x14ac:dyDescent="0.2">
      <c r="A376" s="8">
        <v>43517</v>
      </c>
      <c r="B376" s="12" t="s">
        <v>234</v>
      </c>
      <c r="C376" s="9">
        <v>9561</v>
      </c>
      <c r="D376" s="12" t="s">
        <v>751</v>
      </c>
      <c r="E376" s="12" t="s">
        <v>106</v>
      </c>
      <c r="F376" s="12" t="s">
        <v>15</v>
      </c>
      <c r="G376" s="12" t="s">
        <v>292</v>
      </c>
      <c r="H376" s="12"/>
      <c r="I376" s="31"/>
      <c r="J376" s="31"/>
    </row>
    <row r="377" spans="1:10" x14ac:dyDescent="0.2">
      <c r="A377" s="8">
        <v>43498</v>
      </c>
      <c r="B377" s="12" t="s">
        <v>6</v>
      </c>
      <c r="C377" s="9">
        <v>57180</v>
      </c>
      <c r="D377" s="12" t="s">
        <v>215</v>
      </c>
      <c r="E377" s="12" t="s">
        <v>6</v>
      </c>
      <c r="F377" s="12" t="s">
        <v>15</v>
      </c>
      <c r="G377" s="12" t="s">
        <v>874</v>
      </c>
      <c r="H377" s="12"/>
      <c r="I377" s="9">
        <v>27</v>
      </c>
      <c r="J377" s="9" t="s">
        <v>587</v>
      </c>
    </row>
    <row r="378" spans="1:10" x14ac:dyDescent="0.2">
      <c r="A378" s="8">
        <v>43520</v>
      </c>
      <c r="B378" s="12" t="s">
        <v>6</v>
      </c>
      <c r="C378" s="9">
        <v>57180</v>
      </c>
      <c r="D378" s="12" t="s">
        <v>215</v>
      </c>
      <c r="E378" s="12" t="s">
        <v>188</v>
      </c>
      <c r="F378" s="12" t="s">
        <v>6</v>
      </c>
      <c r="G378" s="12" t="s">
        <v>23</v>
      </c>
      <c r="H378" s="12"/>
      <c r="I378" s="9">
        <v>31</v>
      </c>
      <c r="J378" s="9">
        <v>39</v>
      </c>
    </row>
    <row r="379" spans="1:10" x14ac:dyDescent="0.2">
      <c r="A379" s="8">
        <v>43518</v>
      </c>
      <c r="B379" s="12" t="s">
        <v>3</v>
      </c>
      <c r="C379" s="9">
        <v>3772</v>
      </c>
      <c r="D379" s="12" t="s">
        <v>82</v>
      </c>
      <c r="E379" s="12" t="s">
        <v>4</v>
      </c>
      <c r="F379" s="12" t="s">
        <v>6</v>
      </c>
      <c r="G379" s="12" t="s">
        <v>23</v>
      </c>
      <c r="H379" s="12"/>
      <c r="I379" s="9">
        <v>21</v>
      </c>
      <c r="J379" s="9" t="s">
        <v>385</v>
      </c>
    </row>
    <row r="380" spans="1:10" x14ac:dyDescent="0.2">
      <c r="A380" s="8">
        <v>43499</v>
      </c>
      <c r="B380" s="12" t="s">
        <v>6</v>
      </c>
      <c r="C380" s="9">
        <v>57100</v>
      </c>
      <c r="D380" s="12" t="s">
        <v>141</v>
      </c>
      <c r="E380" s="12" t="s">
        <v>6</v>
      </c>
      <c r="F380" s="12" t="s">
        <v>18</v>
      </c>
      <c r="G380" s="12" t="s">
        <v>151</v>
      </c>
      <c r="H380" s="12"/>
      <c r="I380" s="9">
        <v>34</v>
      </c>
      <c r="J380" s="9" t="s">
        <v>413</v>
      </c>
    </row>
    <row r="381" spans="1:10" x14ac:dyDescent="0.2">
      <c r="A381" s="8">
        <v>43509</v>
      </c>
      <c r="B381" s="12" t="s">
        <v>6</v>
      </c>
      <c r="C381" s="9">
        <v>57100</v>
      </c>
      <c r="D381" s="12" t="s">
        <v>141</v>
      </c>
      <c r="E381" s="12" t="s">
        <v>6</v>
      </c>
      <c r="F381" s="12" t="s">
        <v>16</v>
      </c>
      <c r="G381" s="12" t="s">
        <v>172</v>
      </c>
      <c r="H381" s="12"/>
      <c r="I381" s="9">
        <v>32</v>
      </c>
      <c r="J381" s="9">
        <v>39</v>
      </c>
    </row>
    <row r="382" spans="1:10" x14ac:dyDescent="0.2">
      <c r="A382" s="8">
        <v>43511</v>
      </c>
      <c r="B382" s="12" t="s">
        <v>6</v>
      </c>
      <c r="C382" s="9">
        <v>57100</v>
      </c>
      <c r="D382" s="12" t="s">
        <v>141</v>
      </c>
      <c r="E382" s="12" t="s">
        <v>6</v>
      </c>
      <c r="F382" s="12" t="s">
        <v>6</v>
      </c>
      <c r="G382" s="12" t="s">
        <v>23</v>
      </c>
      <c r="H382" s="12"/>
      <c r="I382" s="9">
        <v>32</v>
      </c>
      <c r="J382" s="9">
        <v>41</v>
      </c>
    </row>
    <row r="383" spans="1:10" x14ac:dyDescent="0.2">
      <c r="A383" s="8">
        <v>43511</v>
      </c>
      <c r="B383" s="12" t="s">
        <v>6</v>
      </c>
      <c r="C383" s="9">
        <v>57100</v>
      </c>
      <c r="D383" s="12" t="s">
        <v>141</v>
      </c>
      <c r="E383" s="12" t="s">
        <v>6</v>
      </c>
      <c r="F383" s="12" t="s">
        <v>6</v>
      </c>
      <c r="G383" s="12" t="s">
        <v>890</v>
      </c>
      <c r="H383" s="12"/>
      <c r="I383" s="9">
        <v>32</v>
      </c>
      <c r="J383" s="9">
        <v>41</v>
      </c>
    </row>
    <row r="384" spans="1:10" x14ac:dyDescent="0.2">
      <c r="A384" s="8">
        <v>43511</v>
      </c>
      <c r="B384" s="12" t="s">
        <v>6</v>
      </c>
      <c r="C384" s="9">
        <v>57100</v>
      </c>
      <c r="D384" s="12" t="s">
        <v>141</v>
      </c>
      <c r="E384" s="12" t="s">
        <v>6</v>
      </c>
      <c r="F384" s="12" t="s">
        <v>6</v>
      </c>
      <c r="G384" s="12" t="s">
        <v>172</v>
      </c>
      <c r="H384" s="12"/>
      <c r="I384" s="9">
        <v>32</v>
      </c>
      <c r="J384" s="9">
        <v>41</v>
      </c>
    </row>
    <row r="385" spans="1:10" x14ac:dyDescent="0.2">
      <c r="A385" s="8">
        <v>43512</v>
      </c>
      <c r="B385" s="12" t="s">
        <v>6</v>
      </c>
      <c r="C385" s="9">
        <v>57100</v>
      </c>
      <c r="D385" s="12" t="s">
        <v>141</v>
      </c>
      <c r="E385" s="12" t="s">
        <v>6</v>
      </c>
      <c r="F385" s="12" t="s">
        <v>145</v>
      </c>
      <c r="G385" s="12" t="s">
        <v>681</v>
      </c>
      <c r="H385" s="12"/>
      <c r="I385" s="9">
        <v>36</v>
      </c>
      <c r="J385" s="9" t="s">
        <v>413</v>
      </c>
    </row>
    <row r="386" spans="1:10" x14ac:dyDescent="0.2">
      <c r="A386" s="8">
        <v>43513</v>
      </c>
      <c r="B386" s="12" t="s">
        <v>6</v>
      </c>
      <c r="C386" s="9">
        <v>57100</v>
      </c>
      <c r="D386" s="12" t="s">
        <v>141</v>
      </c>
      <c r="E386" s="12" t="s">
        <v>6</v>
      </c>
      <c r="F386" s="12" t="s">
        <v>15</v>
      </c>
      <c r="G386" s="12" t="s">
        <v>23</v>
      </c>
      <c r="H386" s="12"/>
      <c r="I386" s="9">
        <v>35</v>
      </c>
      <c r="J386" s="9" t="s">
        <v>413</v>
      </c>
    </row>
    <row r="387" spans="1:10" x14ac:dyDescent="0.2">
      <c r="A387" s="8">
        <v>43514</v>
      </c>
      <c r="B387" s="12" t="s">
        <v>6</v>
      </c>
      <c r="C387" s="9">
        <v>57100</v>
      </c>
      <c r="D387" s="12" t="s">
        <v>141</v>
      </c>
      <c r="E387" s="12" t="s">
        <v>6</v>
      </c>
      <c r="F387" s="12" t="s">
        <v>15</v>
      </c>
      <c r="G387" s="12" t="s">
        <v>23</v>
      </c>
      <c r="H387" s="12"/>
      <c r="I387" s="9">
        <v>38</v>
      </c>
      <c r="J387" s="9" t="s">
        <v>413</v>
      </c>
    </row>
    <row r="388" spans="1:10" x14ac:dyDescent="0.2">
      <c r="A388" s="8">
        <v>43515</v>
      </c>
      <c r="B388" s="12" t="s">
        <v>6</v>
      </c>
      <c r="C388" s="9">
        <v>57100</v>
      </c>
      <c r="D388" s="12" t="s">
        <v>141</v>
      </c>
      <c r="E388" s="12" t="s">
        <v>6</v>
      </c>
      <c r="F388" s="12" t="s">
        <v>6</v>
      </c>
      <c r="G388" s="12" t="s">
        <v>151</v>
      </c>
      <c r="H388" s="12"/>
      <c r="I388" s="9">
        <v>37</v>
      </c>
      <c r="J388" s="9" t="s">
        <v>413</v>
      </c>
    </row>
    <row r="389" spans="1:10" x14ac:dyDescent="0.2">
      <c r="A389" s="8">
        <v>43515</v>
      </c>
      <c r="B389" s="12" t="s">
        <v>6</v>
      </c>
      <c r="C389" s="9">
        <v>57100</v>
      </c>
      <c r="D389" s="12" t="s">
        <v>141</v>
      </c>
      <c r="E389" s="12" t="s">
        <v>6</v>
      </c>
      <c r="F389" s="12" t="s">
        <v>18</v>
      </c>
      <c r="G389" s="12" t="s">
        <v>23</v>
      </c>
      <c r="H389" s="12"/>
      <c r="I389" s="9">
        <v>37</v>
      </c>
      <c r="J389" s="9" t="s">
        <v>413</v>
      </c>
    </row>
    <row r="390" spans="1:10" x14ac:dyDescent="0.2">
      <c r="A390" s="8">
        <v>43517</v>
      </c>
      <c r="B390" s="12" t="s">
        <v>6</v>
      </c>
      <c r="C390" s="9">
        <v>57100</v>
      </c>
      <c r="D390" s="12" t="s">
        <v>141</v>
      </c>
      <c r="E390" s="12" t="s">
        <v>6</v>
      </c>
      <c r="F390" s="12" t="s">
        <v>15</v>
      </c>
      <c r="G390" s="12" t="s">
        <v>151</v>
      </c>
      <c r="H390" s="12"/>
      <c r="I390" s="9">
        <v>38</v>
      </c>
      <c r="J390" s="9" t="s">
        <v>413</v>
      </c>
    </row>
    <row r="391" spans="1:10" x14ac:dyDescent="0.2">
      <c r="A391" s="8">
        <v>43519</v>
      </c>
      <c r="B391" s="12" t="s">
        <v>6</v>
      </c>
      <c r="C391" s="9">
        <v>57100</v>
      </c>
      <c r="D391" s="12" t="s">
        <v>141</v>
      </c>
      <c r="E391" s="12" t="s">
        <v>6</v>
      </c>
      <c r="F391" s="12" t="s">
        <v>270</v>
      </c>
      <c r="G391" s="12" t="s">
        <v>153</v>
      </c>
      <c r="H391" s="12"/>
      <c r="I391" s="9">
        <v>34</v>
      </c>
      <c r="J391" s="9">
        <v>38</v>
      </c>
    </row>
    <row r="392" spans="1:10" x14ac:dyDescent="0.2">
      <c r="A392" s="8">
        <v>43516</v>
      </c>
      <c r="B392" s="12" t="s">
        <v>6</v>
      </c>
      <c r="C392" s="9">
        <v>54190</v>
      </c>
      <c r="D392" s="12" t="s">
        <v>733</v>
      </c>
      <c r="E392" s="12" t="s">
        <v>6</v>
      </c>
      <c r="F392" s="12" t="s">
        <v>6</v>
      </c>
      <c r="G392" s="12" t="s">
        <v>23</v>
      </c>
      <c r="H392" s="12"/>
      <c r="I392" s="9">
        <v>16</v>
      </c>
      <c r="J392" s="9" t="s">
        <v>742</v>
      </c>
    </row>
    <row r="393" spans="1:10" x14ac:dyDescent="0.2">
      <c r="A393" s="8">
        <v>43518</v>
      </c>
      <c r="B393" s="12" t="s">
        <v>6</v>
      </c>
      <c r="C393" s="9">
        <v>54190</v>
      </c>
      <c r="D393" s="12" t="s">
        <v>733</v>
      </c>
      <c r="E393" s="12" t="s">
        <v>6</v>
      </c>
      <c r="F393" s="12" t="s">
        <v>4</v>
      </c>
      <c r="G393" s="12" t="s">
        <v>23</v>
      </c>
      <c r="H393" s="12"/>
      <c r="I393" s="9">
        <v>16</v>
      </c>
      <c r="J393" s="9" t="s">
        <v>742</v>
      </c>
    </row>
    <row r="394" spans="1:10" x14ac:dyDescent="0.2">
      <c r="A394" s="8">
        <v>43500</v>
      </c>
      <c r="B394" s="12" t="s">
        <v>3</v>
      </c>
      <c r="C394" s="9">
        <v>10134</v>
      </c>
      <c r="D394" s="12" t="s">
        <v>618</v>
      </c>
      <c r="E394" s="12" t="s">
        <v>8</v>
      </c>
      <c r="F394" s="12" t="s">
        <v>15</v>
      </c>
      <c r="G394" s="12" t="s">
        <v>292</v>
      </c>
      <c r="H394" s="12"/>
      <c r="I394" s="31"/>
      <c r="J394" s="31"/>
    </row>
    <row r="395" spans="1:10" x14ac:dyDescent="0.2">
      <c r="A395" s="8">
        <v>43518</v>
      </c>
      <c r="B395" s="12" t="s">
        <v>6</v>
      </c>
      <c r="C395" s="9">
        <v>57710</v>
      </c>
      <c r="D395" s="12" t="s">
        <v>268</v>
      </c>
      <c r="E395" s="12" t="s">
        <v>6</v>
      </c>
      <c r="F395" s="12" t="s">
        <v>15</v>
      </c>
      <c r="G395" s="12" t="s">
        <v>23</v>
      </c>
      <c r="H395" s="12"/>
      <c r="I395" s="9">
        <v>32</v>
      </c>
      <c r="J395" s="9" t="s">
        <v>402</v>
      </c>
    </row>
    <row r="396" spans="1:10" x14ac:dyDescent="0.2">
      <c r="A396" s="8">
        <v>43506</v>
      </c>
      <c r="B396" s="12" t="s">
        <v>5</v>
      </c>
      <c r="C396" s="9">
        <v>54290</v>
      </c>
      <c r="D396" s="12" t="s">
        <v>154</v>
      </c>
      <c r="E396" s="12" t="s">
        <v>5</v>
      </c>
      <c r="F396" s="12" t="s">
        <v>5</v>
      </c>
      <c r="G396" s="12" t="s">
        <v>172</v>
      </c>
      <c r="H396" s="12"/>
      <c r="I396" s="9">
        <v>51</v>
      </c>
      <c r="J396" s="9">
        <v>75</v>
      </c>
    </row>
    <row r="397" spans="1:10" x14ac:dyDescent="0.2">
      <c r="A397" s="8">
        <v>43517</v>
      </c>
      <c r="B397" s="12" t="s">
        <v>6</v>
      </c>
      <c r="C397" s="9">
        <v>54750</v>
      </c>
      <c r="D397" s="12" t="s">
        <v>255</v>
      </c>
      <c r="E397" s="12" t="s">
        <v>6</v>
      </c>
      <c r="F397" s="12" t="s">
        <v>6</v>
      </c>
      <c r="G397" s="12" t="s">
        <v>151</v>
      </c>
      <c r="H397" s="12"/>
      <c r="I397" s="9">
        <v>31</v>
      </c>
      <c r="J397" s="9" t="s">
        <v>757</v>
      </c>
    </row>
    <row r="398" spans="1:10" x14ac:dyDescent="0.2">
      <c r="A398" s="8">
        <v>43520</v>
      </c>
      <c r="B398" s="12" t="s">
        <v>6</v>
      </c>
      <c r="C398" s="9">
        <v>54750</v>
      </c>
      <c r="D398" s="12" t="s">
        <v>255</v>
      </c>
      <c r="E398" s="12" t="s">
        <v>6</v>
      </c>
      <c r="F398" s="12" t="s">
        <v>6</v>
      </c>
      <c r="G398" s="12" t="s">
        <v>23</v>
      </c>
      <c r="H398" s="12"/>
      <c r="I398" s="9">
        <v>28</v>
      </c>
      <c r="J398" s="9">
        <v>29</v>
      </c>
    </row>
    <row r="399" spans="1:10" x14ac:dyDescent="0.2">
      <c r="A399" s="8">
        <v>43507</v>
      </c>
      <c r="B399" s="12" t="s">
        <v>6</v>
      </c>
      <c r="C399" s="9">
        <v>57270</v>
      </c>
      <c r="D399" s="85" t="s">
        <v>161</v>
      </c>
      <c r="E399" s="12" t="s">
        <v>6</v>
      </c>
      <c r="F399" s="12" t="s">
        <v>15</v>
      </c>
      <c r="G399" s="12" t="s">
        <v>151</v>
      </c>
      <c r="H399" s="12"/>
      <c r="I399" s="9">
        <v>39</v>
      </c>
      <c r="J399" s="9">
        <v>44</v>
      </c>
    </row>
    <row r="400" spans="1:10" x14ac:dyDescent="0.2">
      <c r="A400" s="8">
        <v>43514</v>
      </c>
      <c r="B400" s="12" t="s">
        <v>6</v>
      </c>
      <c r="C400" s="9">
        <v>57270</v>
      </c>
      <c r="D400" s="85" t="s">
        <v>161</v>
      </c>
      <c r="E400" s="12" t="s">
        <v>6</v>
      </c>
      <c r="F400" s="12" t="s">
        <v>233</v>
      </c>
      <c r="G400" s="12" t="s">
        <v>151</v>
      </c>
      <c r="H400" s="12"/>
      <c r="I400" s="9">
        <v>39</v>
      </c>
      <c r="J400" s="9" t="s">
        <v>420</v>
      </c>
    </row>
    <row r="401" spans="1:10" x14ac:dyDescent="0.2">
      <c r="A401" s="8">
        <v>43517</v>
      </c>
      <c r="B401" s="12" t="s">
        <v>6</v>
      </c>
      <c r="C401" s="9">
        <v>57270</v>
      </c>
      <c r="D401" s="85" t="s">
        <v>161</v>
      </c>
      <c r="E401" s="12" t="s">
        <v>6</v>
      </c>
      <c r="F401" s="12" t="s">
        <v>15</v>
      </c>
      <c r="G401" s="12" t="s">
        <v>23</v>
      </c>
      <c r="H401" s="12"/>
      <c r="I401" s="9">
        <v>41</v>
      </c>
      <c r="J401" s="9" t="s">
        <v>758</v>
      </c>
    </row>
    <row r="402" spans="1:10" x14ac:dyDescent="0.2">
      <c r="A402" s="8">
        <v>43515</v>
      </c>
      <c r="B402" s="12" t="s">
        <v>6</v>
      </c>
      <c r="C402" s="9">
        <v>54870</v>
      </c>
      <c r="D402" s="9" t="s">
        <v>713</v>
      </c>
      <c r="E402" s="12" t="s">
        <v>6</v>
      </c>
      <c r="F402" s="12" t="s">
        <v>15</v>
      </c>
      <c r="G402" s="12" t="s">
        <v>897</v>
      </c>
      <c r="H402" s="12"/>
      <c r="I402" s="9">
        <v>32</v>
      </c>
      <c r="J402" s="9" t="s">
        <v>665</v>
      </c>
    </row>
    <row r="403" spans="1:10" x14ac:dyDescent="0.2">
      <c r="A403" s="8">
        <v>43510</v>
      </c>
      <c r="B403" s="12" t="s">
        <v>6</v>
      </c>
      <c r="C403" s="9">
        <v>54910</v>
      </c>
      <c r="D403" s="12" t="s">
        <v>660</v>
      </c>
      <c r="E403" s="12" t="s">
        <v>6</v>
      </c>
      <c r="F403" s="12" t="s">
        <v>15</v>
      </c>
      <c r="G403" s="12" t="s">
        <v>194</v>
      </c>
      <c r="H403" s="12"/>
      <c r="I403" s="9">
        <v>50</v>
      </c>
      <c r="J403" s="9" t="s">
        <v>664</v>
      </c>
    </row>
    <row r="404" spans="1:10" x14ac:dyDescent="0.2">
      <c r="A404" s="8">
        <v>43517</v>
      </c>
      <c r="B404" s="12" t="s">
        <v>6</v>
      </c>
      <c r="C404" s="9">
        <v>54500</v>
      </c>
      <c r="D404" s="12" t="s">
        <v>753</v>
      </c>
      <c r="E404" s="12" t="s">
        <v>6</v>
      </c>
      <c r="F404" s="12" t="s">
        <v>15</v>
      </c>
      <c r="G404" s="12" t="s">
        <v>23</v>
      </c>
      <c r="H404" s="12"/>
      <c r="I404" s="9">
        <v>93</v>
      </c>
      <c r="J404" s="9">
        <v>128</v>
      </c>
    </row>
    <row r="405" spans="1:10" x14ac:dyDescent="0.2">
      <c r="A405" s="8">
        <v>43516</v>
      </c>
      <c r="B405" s="12" t="s">
        <v>3</v>
      </c>
      <c r="C405" s="9">
        <v>9188</v>
      </c>
      <c r="D405" s="12" t="s">
        <v>51</v>
      </c>
      <c r="E405" s="12" t="s">
        <v>4</v>
      </c>
      <c r="F405" s="12" t="s">
        <v>6</v>
      </c>
      <c r="G405" s="12" t="s">
        <v>172</v>
      </c>
      <c r="H405" s="12"/>
      <c r="I405" s="9">
        <v>49</v>
      </c>
      <c r="J405" s="9" t="s">
        <v>371</v>
      </c>
    </row>
    <row r="406" spans="1:10" x14ac:dyDescent="0.2">
      <c r="A406" s="8">
        <v>43507</v>
      </c>
      <c r="B406" s="12" t="s">
        <v>6</v>
      </c>
      <c r="C406" s="9">
        <v>54920</v>
      </c>
      <c r="D406" s="12" t="s">
        <v>143</v>
      </c>
      <c r="E406" s="12" t="s">
        <v>6</v>
      </c>
      <c r="F406" s="12" t="s">
        <v>15</v>
      </c>
      <c r="G406" s="12" t="s">
        <v>222</v>
      </c>
      <c r="H406" s="12"/>
      <c r="I406" s="9">
        <v>20</v>
      </c>
      <c r="J406" s="9" t="s">
        <v>639</v>
      </c>
    </row>
    <row r="407" spans="1:10" x14ac:dyDescent="0.2">
      <c r="A407" s="8">
        <v>43506</v>
      </c>
      <c r="B407" s="12" t="s">
        <v>6</v>
      </c>
      <c r="C407" s="9">
        <v>54190</v>
      </c>
      <c r="D407" s="85" t="s">
        <v>277</v>
      </c>
      <c r="E407" s="12" t="s">
        <v>188</v>
      </c>
      <c r="F407" s="12" t="s">
        <v>6</v>
      </c>
      <c r="G407" s="12" t="s">
        <v>867</v>
      </c>
      <c r="H407" s="12"/>
      <c r="I407" s="9">
        <v>17</v>
      </c>
      <c r="J407" s="9">
        <v>12</v>
      </c>
    </row>
    <row r="408" spans="1:10" x14ac:dyDescent="0.2">
      <c r="A408" s="8">
        <v>43512</v>
      </c>
      <c r="B408" s="12" t="s">
        <v>6</v>
      </c>
      <c r="C408" s="9">
        <v>54190</v>
      </c>
      <c r="D408" s="85" t="s">
        <v>277</v>
      </c>
      <c r="E408" s="12" t="s">
        <v>6</v>
      </c>
      <c r="F408" s="12" t="s">
        <v>6</v>
      </c>
      <c r="G408" s="12" t="s">
        <v>163</v>
      </c>
      <c r="H408" s="12"/>
      <c r="I408" s="9">
        <v>19</v>
      </c>
      <c r="J408" s="9" t="s">
        <v>677</v>
      </c>
    </row>
    <row r="409" spans="1:10" x14ac:dyDescent="0.2">
      <c r="A409" s="8">
        <v>43510</v>
      </c>
      <c r="B409" s="12" t="s">
        <v>6</v>
      </c>
      <c r="C409" s="9">
        <v>57940</v>
      </c>
      <c r="D409" s="12" t="s">
        <v>220</v>
      </c>
      <c r="E409" s="12" t="s">
        <v>6</v>
      </c>
      <c r="F409" s="12" t="s">
        <v>4</v>
      </c>
      <c r="G409" s="12" t="s">
        <v>23</v>
      </c>
      <c r="H409" s="12"/>
      <c r="I409" s="9">
        <v>42</v>
      </c>
      <c r="J409" s="9" t="s">
        <v>659</v>
      </c>
    </row>
    <row r="410" spans="1:10" x14ac:dyDescent="0.2">
      <c r="A410" s="8">
        <v>43515</v>
      </c>
      <c r="B410" s="12" t="s">
        <v>6</v>
      </c>
      <c r="C410" s="9">
        <v>57940</v>
      </c>
      <c r="D410" s="12" t="s">
        <v>220</v>
      </c>
      <c r="E410" s="12" t="s">
        <v>6</v>
      </c>
      <c r="F410" s="12" t="s">
        <v>15</v>
      </c>
      <c r="G410" s="12" t="s">
        <v>874</v>
      </c>
      <c r="H410" s="12"/>
      <c r="I410" s="9">
        <v>41</v>
      </c>
      <c r="J410" s="9" t="s">
        <v>659</v>
      </c>
    </row>
    <row r="411" spans="1:10" x14ac:dyDescent="0.2">
      <c r="A411" s="8">
        <v>43513</v>
      </c>
      <c r="B411" s="12" t="s">
        <v>5</v>
      </c>
      <c r="C411" s="9">
        <v>67591</v>
      </c>
      <c r="D411" s="12" t="s">
        <v>688</v>
      </c>
      <c r="E411" s="12" t="s">
        <v>5</v>
      </c>
      <c r="F411" s="12" t="s">
        <v>15</v>
      </c>
      <c r="G411" s="12" t="s">
        <v>292</v>
      </c>
      <c r="H411" s="12"/>
      <c r="I411" s="9">
        <v>124</v>
      </c>
      <c r="J411" s="9">
        <v>214</v>
      </c>
    </row>
    <row r="412" spans="1:10" x14ac:dyDescent="0.2">
      <c r="A412" s="8">
        <v>43510</v>
      </c>
      <c r="B412" s="12" t="s">
        <v>6</v>
      </c>
      <c r="C412" s="9">
        <v>57480</v>
      </c>
      <c r="D412" s="85" t="s">
        <v>656</v>
      </c>
      <c r="E412" s="12" t="s">
        <v>6</v>
      </c>
      <c r="F412" s="12" t="s">
        <v>6</v>
      </c>
      <c r="G412" s="12" t="s">
        <v>889</v>
      </c>
      <c r="H412" s="12"/>
      <c r="I412" s="9">
        <v>45</v>
      </c>
      <c r="J412" s="9" t="s">
        <v>650</v>
      </c>
    </row>
    <row r="413" spans="1:10" x14ac:dyDescent="0.2">
      <c r="A413" s="8">
        <v>43518</v>
      </c>
      <c r="B413" s="12" t="s">
        <v>6</v>
      </c>
      <c r="C413" s="9">
        <v>57480</v>
      </c>
      <c r="D413" s="85" t="s">
        <v>656</v>
      </c>
      <c r="E413" s="12" t="s">
        <v>6</v>
      </c>
      <c r="F413" s="12" t="s">
        <v>15</v>
      </c>
      <c r="G413" s="12" t="s">
        <v>23</v>
      </c>
      <c r="H413" s="12"/>
      <c r="I413" s="9">
        <v>44</v>
      </c>
      <c r="J413" s="9" t="s">
        <v>650</v>
      </c>
    </row>
    <row r="414" spans="1:10" x14ac:dyDescent="0.2">
      <c r="A414" s="8">
        <v>43505</v>
      </c>
      <c r="B414" s="12" t="s">
        <v>3</v>
      </c>
      <c r="C414" s="9">
        <v>7224</v>
      </c>
      <c r="D414" s="12" t="s">
        <v>120</v>
      </c>
      <c r="E414" s="12" t="s">
        <v>6</v>
      </c>
      <c r="F414" s="12" t="s">
        <v>4</v>
      </c>
      <c r="G414" s="12" t="s">
        <v>885</v>
      </c>
      <c r="H414" s="12"/>
      <c r="I414" s="9">
        <v>30</v>
      </c>
      <c r="J414" s="9">
        <v>35</v>
      </c>
    </row>
    <row r="415" spans="1:10" x14ac:dyDescent="0.2">
      <c r="A415" s="8">
        <v>43523</v>
      </c>
      <c r="B415" s="12" t="s">
        <v>3</v>
      </c>
      <c r="C415" s="9">
        <v>7238</v>
      </c>
      <c r="D415" s="12" t="s">
        <v>120</v>
      </c>
      <c r="E415" s="12" t="s">
        <v>3</v>
      </c>
      <c r="F415" s="12" t="s">
        <v>4</v>
      </c>
      <c r="G415" s="12" t="s">
        <v>902</v>
      </c>
      <c r="H415" s="12"/>
      <c r="I415" s="9">
        <v>39</v>
      </c>
      <c r="J415" s="9">
        <v>35</v>
      </c>
    </row>
    <row r="416" spans="1:10" x14ac:dyDescent="0.2">
      <c r="A416" s="8">
        <v>43505</v>
      </c>
      <c r="B416" s="12" t="s">
        <v>6</v>
      </c>
      <c r="C416" s="9">
        <v>54400</v>
      </c>
      <c r="D416" s="12" t="s">
        <v>620</v>
      </c>
      <c r="E416" s="12" t="s">
        <v>6</v>
      </c>
      <c r="F416" s="12" t="s">
        <v>6</v>
      </c>
      <c r="G416" s="12" t="s">
        <v>882</v>
      </c>
      <c r="H416" s="12"/>
      <c r="I416" s="9">
        <v>22</v>
      </c>
      <c r="J416" s="9">
        <v>22</v>
      </c>
    </row>
    <row r="417" spans="1:10" x14ac:dyDescent="0.2">
      <c r="A417" s="8">
        <v>43498</v>
      </c>
      <c r="B417" s="12" t="s">
        <v>3</v>
      </c>
      <c r="C417" s="9">
        <v>7713</v>
      </c>
      <c r="D417" s="12" t="s">
        <v>583</v>
      </c>
      <c r="E417" s="12" t="s">
        <v>4</v>
      </c>
      <c r="F417" s="12" t="s">
        <v>6</v>
      </c>
      <c r="G417" s="12" t="s">
        <v>151</v>
      </c>
      <c r="H417" s="12"/>
      <c r="I417" s="9">
        <v>42</v>
      </c>
      <c r="J417" s="9" t="s">
        <v>421</v>
      </c>
    </row>
    <row r="418" spans="1:10" x14ac:dyDescent="0.2">
      <c r="A418" s="8">
        <v>43514</v>
      </c>
      <c r="B418" s="12" t="s">
        <v>5</v>
      </c>
      <c r="C418" s="9">
        <v>54457</v>
      </c>
      <c r="D418" s="12" t="s">
        <v>166</v>
      </c>
      <c r="E418" s="12" t="s">
        <v>4</v>
      </c>
      <c r="F418" s="12" t="s">
        <v>5</v>
      </c>
      <c r="G418" s="12" t="s">
        <v>236</v>
      </c>
      <c r="H418" s="12"/>
      <c r="I418" s="9">
        <v>43</v>
      </c>
      <c r="J418" s="9" t="s">
        <v>420</v>
      </c>
    </row>
    <row r="419" spans="1:10" x14ac:dyDescent="0.2">
      <c r="A419" s="8">
        <v>43515</v>
      </c>
      <c r="B419" s="12" t="s">
        <v>6</v>
      </c>
      <c r="C419" s="9">
        <v>54490</v>
      </c>
      <c r="D419" s="12" t="s">
        <v>710</v>
      </c>
      <c r="E419" s="12" t="s">
        <v>6</v>
      </c>
      <c r="F419" s="12" t="s">
        <v>304</v>
      </c>
      <c r="G419" s="12" t="s">
        <v>23</v>
      </c>
      <c r="H419" s="12"/>
      <c r="I419" s="9">
        <v>38</v>
      </c>
      <c r="J419" s="9" t="s">
        <v>645</v>
      </c>
    </row>
    <row r="420" spans="1:10" x14ac:dyDescent="0.2">
      <c r="A420" s="8">
        <v>43517</v>
      </c>
      <c r="B420" s="12" t="s">
        <v>6</v>
      </c>
      <c r="C420" s="9">
        <v>57970</v>
      </c>
      <c r="D420" s="12" t="s">
        <v>206</v>
      </c>
      <c r="E420" s="12" t="s">
        <v>6</v>
      </c>
      <c r="F420" s="12" t="s">
        <v>221</v>
      </c>
      <c r="G420" s="12" t="s">
        <v>23</v>
      </c>
      <c r="H420" s="12"/>
      <c r="I420" s="9">
        <v>38</v>
      </c>
      <c r="J420" s="9" t="s">
        <v>766</v>
      </c>
    </row>
    <row r="421" spans="1:10" x14ac:dyDescent="0.2">
      <c r="A421" s="9"/>
      <c r="B421" s="12"/>
      <c r="C421" s="9"/>
      <c r="D421" s="12"/>
      <c r="E421" s="12"/>
      <c r="F421" s="12"/>
      <c r="G421" s="12"/>
      <c r="H421" s="12"/>
      <c r="I421" s="9">
        <f>SUM(I3:I420)</f>
        <v>14852</v>
      </c>
      <c r="J421" s="9">
        <f>SUM(J3:J420)</f>
        <v>9796</v>
      </c>
    </row>
    <row r="422" spans="1:10" x14ac:dyDescent="0.2">
      <c r="A422" s="9"/>
      <c r="B422" s="12"/>
      <c r="I422" s="9">
        <f>419-14</f>
        <v>405</v>
      </c>
      <c r="J422" s="9">
        <f>I422</f>
        <v>405</v>
      </c>
    </row>
    <row r="423" spans="1:10" x14ac:dyDescent="0.2">
      <c r="A423" s="9"/>
      <c r="B423" s="12"/>
      <c r="I423" s="94">
        <f>I421/I422</f>
        <v>36.671604938271606</v>
      </c>
      <c r="J423" s="94">
        <f>J421/J422</f>
        <v>24.187654320987654</v>
      </c>
    </row>
    <row r="424" spans="1:10" x14ac:dyDescent="0.2">
      <c r="A424" s="9"/>
      <c r="B424" s="12"/>
      <c r="C424" s="9"/>
      <c r="D424" s="12"/>
      <c r="E424" s="12" t="s">
        <v>1049</v>
      </c>
      <c r="F424" s="12" t="s">
        <v>1629</v>
      </c>
      <c r="G424" s="12" t="s">
        <v>1630</v>
      </c>
      <c r="H424" s="12" t="s">
        <v>1631</v>
      </c>
      <c r="I424" s="9"/>
      <c r="J424" s="9"/>
    </row>
    <row r="425" spans="1:10" x14ac:dyDescent="0.2">
      <c r="A425" s="9"/>
      <c r="B425" s="12"/>
      <c r="C425" s="9" t="s">
        <v>1606</v>
      </c>
      <c r="D425" s="12">
        <v>30360</v>
      </c>
      <c r="E425" s="12">
        <v>8</v>
      </c>
      <c r="F425" s="12">
        <v>3</v>
      </c>
      <c r="G425" s="12"/>
      <c r="H425" s="12"/>
      <c r="I425" s="9"/>
      <c r="J425" s="9"/>
    </row>
    <row r="426" spans="1:10" x14ac:dyDescent="0.2">
      <c r="A426" s="9"/>
      <c r="B426" s="12"/>
      <c r="C426" s="9" t="s">
        <v>1607</v>
      </c>
      <c r="D426" s="12">
        <v>6750</v>
      </c>
      <c r="E426" s="12">
        <v>2</v>
      </c>
      <c r="F426" s="12">
        <v>1</v>
      </c>
      <c r="G426" s="12"/>
      <c r="H426" s="12"/>
      <c r="I426" s="9"/>
      <c r="J426" s="9"/>
    </row>
    <row r="427" spans="1:10" x14ac:dyDescent="0.2">
      <c r="A427" s="9"/>
      <c r="B427" s="12"/>
      <c r="C427" s="9" t="s">
        <v>1608</v>
      </c>
      <c r="D427" s="12">
        <v>10500</v>
      </c>
      <c r="E427" s="12">
        <v>5</v>
      </c>
      <c r="F427" s="12">
        <v>4</v>
      </c>
      <c r="G427" s="12"/>
      <c r="H427" s="12"/>
      <c r="I427" s="9"/>
      <c r="J427" s="9"/>
    </row>
    <row r="428" spans="1:10" x14ac:dyDescent="0.2">
      <c r="A428" s="9"/>
      <c r="B428" s="12"/>
      <c r="C428" s="9" t="s">
        <v>1609</v>
      </c>
      <c r="D428" s="12">
        <v>16100</v>
      </c>
      <c r="E428" s="12">
        <v>15</v>
      </c>
      <c r="F428" s="12">
        <v>1</v>
      </c>
      <c r="G428" s="12"/>
      <c r="H428" s="12"/>
      <c r="I428" s="9"/>
      <c r="J428" s="9"/>
    </row>
    <row r="429" spans="1:10" x14ac:dyDescent="0.2">
      <c r="A429" s="9"/>
      <c r="B429" s="12"/>
      <c r="C429" s="9" t="s">
        <v>1610</v>
      </c>
      <c r="D429" s="12">
        <v>8150</v>
      </c>
      <c r="E429" s="12">
        <v>7</v>
      </c>
      <c r="F429" s="12">
        <v>9</v>
      </c>
      <c r="G429" s="12"/>
      <c r="H429" s="12"/>
      <c r="I429" s="9"/>
      <c r="J429" s="9"/>
    </row>
    <row r="430" spans="1:10" x14ac:dyDescent="0.2">
      <c r="A430" s="9"/>
      <c r="B430" s="12"/>
      <c r="C430" s="9" t="s">
        <v>1611</v>
      </c>
      <c r="D430" s="12">
        <v>10730</v>
      </c>
      <c r="E430" s="12">
        <v>4</v>
      </c>
      <c r="F430" s="12">
        <v>6</v>
      </c>
      <c r="G430" s="12"/>
      <c r="H430" s="12"/>
      <c r="I430" s="9"/>
      <c r="J430" s="9"/>
    </row>
    <row r="431" spans="1:10" x14ac:dyDescent="0.2">
      <c r="A431" s="9"/>
      <c r="B431" s="12"/>
      <c r="C431" s="9" t="s">
        <v>1612</v>
      </c>
      <c r="D431" s="12">
        <v>1211700</v>
      </c>
      <c r="E431" s="12">
        <v>2</v>
      </c>
      <c r="F431" s="12">
        <v>1</v>
      </c>
      <c r="G431" s="12"/>
      <c r="H431" s="12"/>
      <c r="I431" s="9"/>
      <c r="J431" s="9"/>
    </row>
    <row r="432" spans="1:10" x14ac:dyDescent="0.2">
      <c r="A432" s="9"/>
      <c r="B432" s="12"/>
      <c r="C432" s="9" t="s">
        <v>1638</v>
      </c>
      <c r="D432" s="12">
        <v>2650</v>
      </c>
      <c r="E432" s="12">
        <v>0</v>
      </c>
      <c r="F432" s="12">
        <v>9</v>
      </c>
      <c r="G432" s="12"/>
      <c r="H432" s="12"/>
      <c r="I432" s="9"/>
      <c r="J432" s="9"/>
    </row>
    <row r="433" spans="1:10" x14ac:dyDescent="0.2">
      <c r="A433" s="9"/>
      <c r="B433" s="12"/>
      <c r="C433" s="9" t="s">
        <v>1613</v>
      </c>
      <c r="D433" s="12">
        <v>25400</v>
      </c>
      <c r="E433" s="12">
        <v>19</v>
      </c>
      <c r="F433" s="12">
        <f>90-75+1</f>
        <v>16</v>
      </c>
      <c r="G433" s="12"/>
      <c r="H433" s="12"/>
      <c r="I433" s="9"/>
      <c r="J433" s="9"/>
    </row>
    <row r="434" spans="1:10" x14ac:dyDescent="0.2">
      <c r="A434" s="9"/>
      <c r="B434" s="12"/>
      <c r="C434" s="9" t="s">
        <v>1614</v>
      </c>
      <c r="D434" s="12">
        <v>20500</v>
      </c>
      <c r="E434" s="12">
        <v>7</v>
      </c>
      <c r="F434" s="12">
        <v>7</v>
      </c>
      <c r="G434" s="12"/>
      <c r="H434" s="12"/>
      <c r="I434" s="9"/>
      <c r="J434" s="9"/>
    </row>
    <row r="435" spans="1:10" x14ac:dyDescent="0.2">
      <c r="A435" s="9"/>
      <c r="B435" s="12"/>
      <c r="C435" s="9" t="s">
        <v>1615</v>
      </c>
      <c r="D435" s="12">
        <v>35040</v>
      </c>
      <c r="E435" s="12">
        <v>11</v>
      </c>
      <c r="F435" s="12">
        <v>9</v>
      </c>
      <c r="G435" s="12"/>
      <c r="H435" s="12"/>
      <c r="I435" s="9"/>
      <c r="J435" s="9"/>
    </row>
    <row r="436" spans="1:10" x14ac:dyDescent="0.2">
      <c r="A436" s="9"/>
      <c r="B436" s="12"/>
      <c r="C436" s="12" t="s">
        <v>1639</v>
      </c>
      <c r="D436" s="12">
        <v>14400</v>
      </c>
      <c r="E436" s="12">
        <v>0</v>
      </c>
      <c r="F436" s="12">
        <v>4</v>
      </c>
      <c r="G436" s="12"/>
      <c r="H436" s="12"/>
      <c r="I436" s="9"/>
      <c r="J436" s="9"/>
    </row>
    <row r="437" spans="1:10" x14ac:dyDescent="0.2">
      <c r="A437" s="9"/>
      <c r="B437" s="12"/>
      <c r="C437" s="9" t="s">
        <v>1616</v>
      </c>
      <c r="D437" s="12">
        <v>114300</v>
      </c>
      <c r="E437" s="12">
        <v>51</v>
      </c>
      <c r="F437" s="12">
        <f>254-193</f>
        <v>61</v>
      </c>
      <c r="G437" s="12"/>
      <c r="H437" s="12"/>
      <c r="I437" s="9"/>
      <c r="J437" s="9"/>
    </row>
    <row r="438" spans="1:10" x14ac:dyDescent="0.2">
      <c r="A438" s="9"/>
      <c r="B438" s="12"/>
      <c r="C438" s="9" t="s">
        <v>1617</v>
      </c>
      <c r="D438" s="12">
        <v>9185</v>
      </c>
      <c r="E438" s="12">
        <v>5</v>
      </c>
      <c r="F438" s="12">
        <v>4</v>
      </c>
      <c r="G438" s="12"/>
      <c r="H438" s="12"/>
      <c r="I438" s="9"/>
      <c r="J438" s="9"/>
    </row>
    <row r="439" spans="1:10" x14ac:dyDescent="0.2">
      <c r="A439" s="9"/>
      <c r="B439" s="12"/>
      <c r="C439" s="9" t="s">
        <v>1618</v>
      </c>
      <c r="D439" s="12">
        <v>9643</v>
      </c>
      <c r="E439" s="12">
        <v>3</v>
      </c>
      <c r="F439" s="12">
        <v>2</v>
      </c>
      <c r="G439" s="12"/>
      <c r="H439" s="12"/>
      <c r="I439" s="9"/>
      <c r="J439" s="9"/>
    </row>
    <row r="440" spans="1:10" x14ac:dyDescent="0.2">
      <c r="A440" s="9"/>
      <c r="B440" s="12"/>
      <c r="C440" s="9" t="s">
        <v>1625</v>
      </c>
      <c r="D440" s="12">
        <v>117890</v>
      </c>
      <c r="E440" s="12">
        <v>0</v>
      </c>
      <c r="F440" s="12">
        <v>6</v>
      </c>
      <c r="G440" s="12"/>
      <c r="H440" s="12"/>
      <c r="I440" s="9"/>
      <c r="J440" s="9"/>
    </row>
    <row r="441" spans="1:10" x14ac:dyDescent="0.2">
      <c r="A441" s="9"/>
      <c r="B441" s="12"/>
      <c r="C441" s="9" t="s">
        <v>1624</v>
      </c>
      <c r="D441" s="12">
        <v>104320</v>
      </c>
      <c r="E441" s="12">
        <v>1</v>
      </c>
      <c r="F441" s="12">
        <v>3</v>
      </c>
      <c r="G441" s="12"/>
      <c r="H441" s="12"/>
      <c r="I441" s="9"/>
      <c r="J441" s="9"/>
    </row>
    <row r="442" spans="1:10" x14ac:dyDescent="0.2">
      <c r="A442" s="9"/>
      <c r="B442" s="12"/>
      <c r="C442" s="9" t="s">
        <v>1619</v>
      </c>
      <c r="D442" s="12">
        <v>19138</v>
      </c>
      <c r="E442" s="12">
        <v>3</v>
      </c>
      <c r="F442" s="12">
        <v>5</v>
      </c>
      <c r="G442" s="12"/>
      <c r="H442" s="12"/>
      <c r="I442" s="9"/>
      <c r="J442" s="9"/>
    </row>
    <row r="443" spans="1:10" x14ac:dyDescent="0.2">
      <c r="A443" s="9"/>
      <c r="B443" s="12"/>
      <c r="C443" s="9" t="s">
        <v>1626</v>
      </c>
      <c r="D443" s="12">
        <v>180966</v>
      </c>
      <c r="E443" s="12">
        <v>1</v>
      </c>
      <c r="F443" s="12">
        <v>1</v>
      </c>
      <c r="G443" s="12"/>
      <c r="H443" s="12"/>
      <c r="I443" s="9"/>
      <c r="J443" s="9"/>
    </row>
    <row r="444" spans="1:10" x14ac:dyDescent="0.2">
      <c r="A444" s="9"/>
      <c r="B444" s="12"/>
      <c r="C444" s="9" t="s">
        <v>1620</v>
      </c>
      <c r="D444" s="12">
        <v>11180</v>
      </c>
      <c r="E444" s="12">
        <v>4</v>
      </c>
      <c r="F444" s="12">
        <v>4</v>
      </c>
      <c r="G444" s="12"/>
      <c r="H444" s="12"/>
      <c r="I444" s="9"/>
      <c r="J444" s="9"/>
    </row>
    <row r="445" spans="1:10" x14ac:dyDescent="0.2">
      <c r="A445" s="9"/>
      <c r="B445" s="12"/>
      <c r="C445" s="9" t="s">
        <v>1621</v>
      </c>
      <c r="D445" s="12">
        <v>9590</v>
      </c>
      <c r="E445" s="12">
        <v>10</v>
      </c>
      <c r="F445" s="12">
        <v>4</v>
      </c>
      <c r="G445" s="12"/>
      <c r="H445" s="12"/>
      <c r="I445" s="9"/>
      <c r="J445" s="9"/>
    </row>
    <row r="446" spans="1:10" x14ac:dyDescent="0.2">
      <c r="A446" s="9"/>
      <c r="B446" s="12"/>
      <c r="C446" s="9" t="s">
        <v>1637</v>
      </c>
      <c r="D446" s="12">
        <v>1040</v>
      </c>
      <c r="E446" s="12">
        <v>2</v>
      </c>
      <c r="F446" s="12">
        <v>10</v>
      </c>
      <c r="G446" s="12"/>
      <c r="H446" s="12"/>
      <c r="I446" s="9"/>
      <c r="J446" s="9"/>
    </row>
    <row r="447" spans="1:10" x14ac:dyDescent="0.2">
      <c r="A447" s="9"/>
      <c r="B447" s="12"/>
      <c r="C447" s="9" t="s">
        <v>1622</v>
      </c>
      <c r="D447" s="12">
        <v>41083</v>
      </c>
      <c r="E447" s="12">
        <v>5</v>
      </c>
      <c r="F447" s="12">
        <v>12</v>
      </c>
      <c r="G447" s="12"/>
      <c r="H447" s="12"/>
      <c r="I447" s="9"/>
      <c r="J447" s="9"/>
    </row>
    <row r="448" spans="1:10" x14ac:dyDescent="0.2">
      <c r="A448" s="9"/>
      <c r="B448" s="12"/>
      <c r="C448" s="9" t="s">
        <v>1627</v>
      </c>
      <c r="D448" s="12">
        <v>110170</v>
      </c>
      <c r="E448" s="12">
        <v>1</v>
      </c>
      <c r="F448" s="12">
        <v>1</v>
      </c>
      <c r="G448" s="12"/>
      <c r="H448" s="12"/>
      <c r="I448" s="9"/>
      <c r="J448" s="9"/>
    </row>
    <row r="449" spans="1:10" x14ac:dyDescent="0.2">
      <c r="A449" s="9"/>
      <c r="B449" s="12"/>
      <c r="C449" s="9" t="s">
        <v>1623</v>
      </c>
      <c r="D449" s="12">
        <v>8230</v>
      </c>
      <c r="E449" s="12">
        <v>4</v>
      </c>
      <c r="F449" s="12">
        <v>2</v>
      </c>
      <c r="G449" s="12"/>
      <c r="H449" s="12"/>
      <c r="I449" s="9"/>
      <c r="J449" s="9"/>
    </row>
    <row r="450" spans="1:10" x14ac:dyDescent="0.2">
      <c r="A450" s="9"/>
      <c r="B450" s="12"/>
      <c r="C450" s="9"/>
      <c r="D450" s="12"/>
      <c r="E450" s="12">
        <v>170</v>
      </c>
      <c r="F450" s="12">
        <f>SUM(F425:F449)</f>
        <v>185</v>
      </c>
      <c r="G450" s="12"/>
      <c r="H450" s="12"/>
      <c r="I450" s="9"/>
      <c r="J450" s="9"/>
    </row>
    <row r="451" spans="1:10" x14ac:dyDescent="0.2">
      <c r="A451" s="9"/>
      <c r="B451" s="12"/>
      <c r="C451" s="9"/>
      <c r="D451" s="12">
        <v>2111965</v>
      </c>
      <c r="E451" s="92">
        <v>731</v>
      </c>
      <c r="F451" s="92">
        <f>F450*4.3</f>
        <v>795.5</v>
      </c>
      <c r="G451" s="12"/>
      <c r="H451" s="12"/>
      <c r="I451" s="9"/>
      <c r="J451" s="9"/>
    </row>
    <row r="452" spans="1:10" x14ac:dyDescent="0.2">
      <c r="A452" s="9"/>
      <c r="B452" s="12"/>
      <c r="C452" s="9" t="s">
        <v>1628</v>
      </c>
      <c r="D452" s="12">
        <v>307686</v>
      </c>
      <c r="E452" s="92">
        <v>636.4</v>
      </c>
      <c r="F452" s="92">
        <f>(F427+F428+F429+F430+F433+F434+F435+F437+F438+F439+F442+F444+F445+F449)*4.3</f>
        <v>576.19999999999993</v>
      </c>
      <c r="G452" s="12"/>
      <c r="H452" s="12"/>
      <c r="I452" s="9"/>
      <c r="J452" s="9"/>
    </row>
    <row r="453" spans="1:10" x14ac:dyDescent="0.2">
      <c r="A453" s="9"/>
      <c r="B453" s="12"/>
      <c r="C453" s="9"/>
      <c r="D453" s="12"/>
      <c r="E453" s="93">
        <v>2.0683424010192208E-3</v>
      </c>
      <c r="F453" s="93">
        <f>F452/D452</f>
        <v>1.8726883901119971E-3</v>
      </c>
      <c r="G453" s="12"/>
      <c r="H453" s="12"/>
      <c r="I453" s="9"/>
      <c r="J453" s="9"/>
    </row>
    <row r="454" spans="1:10" x14ac:dyDescent="0.2">
      <c r="A454" s="9"/>
      <c r="B454" s="12" t="s">
        <v>1288</v>
      </c>
      <c r="C454" s="9" t="s">
        <v>1162</v>
      </c>
      <c r="D454" s="12" t="s">
        <v>1163</v>
      </c>
      <c r="E454" s="12" t="s">
        <v>1189</v>
      </c>
      <c r="F454" s="12" t="s">
        <v>1678</v>
      </c>
      <c r="G454" s="12" t="s">
        <v>1874</v>
      </c>
      <c r="H454" s="12" t="s">
        <v>2058</v>
      </c>
      <c r="I454" s="9" t="s">
        <v>2202</v>
      </c>
      <c r="J454" s="9" t="s">
        <v>2456</v>
      </c>
    </row>
    <row r="455" spans="1:10" x14ac:dyDescent="0.2">
      <c r="A455" s="9" t="s">
        <v>341</v>
      </c>
      <c r="B455" s="201">
        <v>32.247058823529414</v>
      </c>
      <c r="C455" s="201">
        <v>36.671604938271606</v>
      </c>
      <c r="D455" s="201"/>
      <c r="E455" s="201"/>
      <c r="F455" s="201"/>
      <c r="G455" s="201"/>
      <c r="H455" s="12"/>
      <c r="I455" s="9"/>
      <c r="J455" s="9"/>
    </row>
    <row r="456" spans="1:10" x14ac:dyDescent="0.2">
      <c r="A456" s="9" t="s">
        <v>340</v>
      </c>
      <c r="B456" s="201">
        <v>34.491176470588236</v>
      </c>
      <c r="C456" s="201">
        <v>24.187654320987654</v>
      </c>
      <c r="D456" s="201"/>
      <c r="E456" s="201"/>
      <c r="F456" s="201"/>
      <c r="G456" s="201"/>
      <c r="H456" s="12"/>
      <c r="I456" s="9"/>
      <c r="J456" s="9"/>
    </row>
    <row r="457" spans="1:10" x14ac:dyDescent="0.2">
      <c r="A457" s="9"/>
      <c r="B457" s="12"/>
      <c r="C457" s="9"/>
      <c r="D457" s="12"/>
      <c r="E457" s="12"/>
      <c r="F457" s="12"/>
      <c r="G457" s="12"/>
      <c r="H457" s="12"/>
      <c r="I457" s="9"/>
      <c r="J457" s="9"/>
    </row>
    <row r="458" spans="1:10" x14ac:dyDescent="0.2">
      <c r="A458" s="9"/>
      <c r="B458" s="12"/>
      <c r="C458" s="9"/>
      <c r="D458" s="12"/>
      <c r="E458" s="12"/>
      <c r="F458" s="12"/>
      <c r="G458" s="12"/>
      <c r="H458" s="12"/>
      <c r="I458" s="9"/>
      <c r="J458" s="9"/>
    </row>
    <row r="459" spans="1:10" x14ac:dyDescent="0.2">
      <c r="A459" s="9"/>
      <c r="B459" s="12"/>
      <c r="C459" s="9"/>
      <c r="D459" s="12"/>
      <c r="E459" s="12"/>
      <c r="F459" s="12"/>
      <c r="G459" s="12"/>
      <c r="H459" s="12"/>
      <c r="I459" s="9"/>
      <c r="J459" s="9"/>
    </row>
    <row r="460" spans="1:10" x14ac:dyDescent="0.2">
      <c r="A460" s="9"/>
      <c r="B460" s="12"/>
      <c r="C460" s="9"/>
      <c r="D460" s="12"/>
      <c r="E460" s="12"/>
      <c r="F460" s="12"/>
      <c r="G460" s="12"/>
      <c r="H460" s="12"/>
      <c r="I460" s="9"/>
      <c r="J460" s="9"/>
    </row>
    <row r="461" spans="1:10" x14ac:dyDescent="0.2">
      <c r="A461" s="9"/>
      <c r="B461" s="12"/>
      <c r="C461" s="9"/>
      <c r="D461" s="12"/>
      <c r="E461" s="12"/>
      <c r="F461" s="12"/>
      <c r="G461" s="12"/>
      <c r="H461" s="12"/>
      <c r="I461" s="9"/>
      <c r="J461" s="9"/>
    </row>
    <row r="462" spans="1:10" x14ac:dyDescent="0.2">
      <c r="A462" s="9"/>
      <c r="B462" s="12"/>
      <c r="C462" s="9"/>
      <c r="D462" s="12"/>
      <c r="E462" s="12"/>
      <c r="F462" s="12"/>
      <c r="G462" s="12"/>
      <c r="H462" s="12"/>
      <c r="I462" s="9"/>
      <c r="J462" s="9"/>
    </row>
    <row r="463" spans="1:10" x14ac:dyDescent="0.2">
      <c r="A463" s="9"/>
      <c r="B463" s="12"/>
      <c r="C463" s="9"/>
      <c r="D463" s="12"/>
      <c r="E463" s="12"/>
      <c r="F463" s="12"/>
      <c r="G463" s="12"/>
      <c r="H463" s="12"/>
      <c r="I463" s="9"/>
      <c r="J463" s="9"/>
    </row>
    <row r="464" spans="1:10" x14ac:dyDescent="0.2">
      <c r="A464" s="9"/>
      <c r="B464" s="12"/>
      <c r="C464" s="9"/>
      <c r="D464" s="12"/>
      <c r="E464" s="12"/>
      <c r="F464" s="12"/>
      <c r="G464" s="12"/>
      <c r="H464" s="12"/>
      <c r="I464" s="9"/>
      <c r="J464" s="9"/>
    </row>
    <row r="465" spans="1:10" x14ac:dyDescent="0.2">
      <c r="A465" s="9"/>
      <c r="B465" s="12"/>
      <c r="C465" s="9"/>
      <c r="D465" s="12"/>
      <c r="E465" s="12"/>
      <c r="F465" s="12"/>
      <c r="G465" s="12"/>
      <c r="H465" s="12"/>
      <c r="I465" s="9"/>
      <c r="J465" s="9"/>
    </row>
    <row r="466" spans="1:10" x14ac:dyDescent="0.2">
      <c r="A466" s="9"/>
      <c r="B466" s="12"/>
      <c r="C466" s="9"/>
      <c r="D466" s="12"/>
      <c r="E466" s="12"/>
      <c r="F466" s="12"/>
      <c r="G466" s="12"/>
      <c r="H466" s="12"/>
      <c r="I466" s="9"/>
      <c r="J466" s="9"/>
    </row>
    <row r="467" spans="1:10" x14ac:dyDescent="0.2">
      <c r="A467" s="9"/>
      <c r="B467" s="12"/>
      <c r="C467" s="9"/>
      <c r="D467" s="12"/>
      <c r="E467" s="12"/>
      <c r="F467" s="12"/>
      <c r="G467" s="12"/>
      <c r="H467" s="12"/>
      <c r="I467" s="9"/>
      <c r="J467" s="9"/>
    </row>
    <row r="468" spans="1:10" x14ac:dyDescent="0.2">
      <c r="A468" s="9"/>
      <c r="B468" s="12"/>
      <c r="C468" s="9"/>
      <c r="D468" s="12"/>
      <c r="E468" s="12"/>
      <c r="F468" s="12"/>
      <c r="G468" s="12"/>
      <c r="H468" s="12"/>
      <c r="I468" s="9"/>
      <c r="J468" s="9"/>
    </row>
    <row r="469" spans="1:10" x14ac:dyDescent="0.2">
      <c r="A469" s="9"/>
      <c r="B469" s="12"/>
      <c r="C469" s="9"/>
      <c r="D469" s="12"/>
      <c r="E469" s="12"/>
      <c r="F469" s="12"/>
      <c r="G469" s="12"/>
      <c r="H469" s="12"/>
      <c r="I469" s="9"/>
      <c r="J469" s="9"/>
    </row>
    <row r="470" spans="1:10" x14ac:dyDescent="0.2">
      <c r="A470" s="9"/>
      <c r="B470" s="12"/>
      <c r="C470" s="9"/>
      <c r="D470" s="12"/>
      <c r="E470" s="12"/>
      <c r="F470" s="12"/>
      <c r="G470" s="12"/>
      <c r="H470" s="12"/>
      <c r="I470" s="9"/>
      <c r="J470" s="9"/>
    </row>
    <row r="471" spans="1:10" x14ac:dyDescent="0.2">
      <c r="A471" s="9"/>
      <c r="B471" s="12"/>
      <c r="C471" s="9"/>
      <c r="D471" s="12"/>
      <c r="E471" s="12"/>
      <c r="F471" s="12"/>
      <c r="G471" s="12"/>
      <c r="H471" s="12"/>
      <c r="I471" s="9"/>
      <c r="J471" s="9"/>
    </row>
    <row r="472" spans="1:10" x14ac:dyDescent="0.2">
      <c r="A472" s="9"/>
      <c r="B472" s="12"/>
      <c r="C472" s="9"/>
      <c r="D472" s="12"/>
      <c r="E472" s="12"/>
      <c r="F472" s="12"/>
      <c r="G472" s="12"/>
      <c r="H472" s="12"/>
      <c r="I472" s="9"/>
      <c r="J472" s="9"/>
    </row>
    <row r="473" spans="1:10" x14ac:dyDescent="0.2">
      <c r="A473" s="9"/>
      <c r="B473" s="12"/>
      <c r="C473" s="9"/>
      <c r="D473" s="12"/>
      <c r="E473" s="12"/>
      <c r="F473" s="12"/>
      <c r="G473" s="12"/>
      <c r="H473" s="12"/>
      <c r="I473" s="9"/>
      <c r="J473" s="9"/>
    </row>
    <row r="474" spans="1:10" x14ac:dyDescent="0.2">
      <c r="A474" s="9"/>
      <c r="B474" s="12"/>
      <c r="C474" s="9"/>
      <c r="D474" s="12"/>
      <c r="E474" s="12"/>
      <c r="F474" s="12"/>
      <c r="G474" s="12"/>
      <c r="H474" s="12"/>
      <c r="I474" s="9"/>
      <c r="J474" s="9"/>
    </row>
    <row r="475" spans="1:10" x14ac:dyDescent="0.2">
      <c r="A475" s="9"/>
      <c r="B475" s="12"/>
      <c r="C475" s="9"/>
      <c r="D475" s="12"/>
      <c r="E475" s="12"/>
      <c r="F475" s="12"/>
      <c r="G475" s="12"/>
      <c r="H475" s="12"/>
      <c r="I475" s="9"/>
      <c r="J475" s="9"/>
    </row>
    <row r="476" spans="1:10" x14ac:dyDescent="0.2">
      <c r="A476" s="9"/>
      <c r="B476" s="12"/>
      <c r="C476" s="9"/>
      <c r="D476" s="12"/>
      <c r="E476" s="12"/>
      <c r="F476" s="12"/>
      <c r="G476" s="12"/>
      <c r="H476" s="12"/>
      <c r="I476" s="9"/>
      <c r="J476" s="9"/>
    </row>
    <row r="477" spans="1:10" x14ac:dyDescent="0.2">
      <c r="A477" s="9"/>
      <c r="B477" s="12"/>
      <c r="C477" s="9"/>
      <c r="D477" s="12"/>
      <c r="E477" s="12"/>
      <c r="F477" s="12"/>
      <c r="G477" s="12"/>
      <c r="H477" s="12"/>
      <c r="I477" s="9"/>
      <c r="J477" s="9"/>
    </row>
    <row r="478" spans="1:10" x14ac:dyDescent="0.2">
      <c r="A478" s="9"/>
      <c r="B478" s="12"/>
      <c r="C478" s="9"/>
      <c r="D478" s="12"/>
      <c r="E478" s="12"/>
      <c r="F478" s="12"/>
      <c r="G478" s="12"/>
      <c r="H478" s="12"/>
      <c r="I478" s="9"/>
      <c r="J478" s="9"/>
    </row>
    <row r="479" spans="1:10" x14ac:dyDescent="0.2">
      <c r="A479" s="9"/>
      <c r="B479" s="12"/>
      <c r="C479" s="9"/>
      <c r="D479" s="12"/>
      <c r="E479" s="12"/>
      <c r="F479" s="12"/>
      <c r="G479" s="12"/>
      <c r="H479" s="12"/>
      <c r="I479" s="9"/>
      <c r="J479" s="9"/>
    </row>
    <row r="480" spans="1:10" x14ac:dyDescent="0.2">
      <c r="A480" s="9"/>
      <c r="B480" s="12"/>
      <c r="C480" s="9"/>
      <c r="D480" s="12"/>
      <c r="E480" s="12"/>
      <c r="F480" s="12"/>
      <c r="G480" s="12"/>
      <c r="H480" s="12"/>
      <c r="I480" s="9"/>
      <c r="J480" s="9"/>
    </row>
    <row r="481" spans="1:10" x14ac:dyDescent="0.2">
      <c r="A481" s="9"/>
      <c r="B481" s="12"/>
      <c r="C481" s="9"/>
      <c r="D481" s="12"/>
      <c r="E481" s="12"/>
      <c r="F481" s="12"/>
      <c r="G481" s="12"/>
      <c r="H481" s="12"/>
      <c r="I481" s="9"/>
      <c r="J481" s="9"/>
    </row>
    <row r="482" spans="1:10" x14ac:dyDescent="0.2">
      <c r="A482" s="9"/>
      <c r="B482" s="12"/>
      <c r="C482" s="9"/>
      <c r="D482" s="12"/>
      <c r="E482" s="12"/>
      <c r="F482" s="12"/>
      <c r="G482" s="12"/>
      <c r="H482" s="12"/>
      <c r="I482" s="9"/>
      <c r="J482" s="9"/>
    </row>
    <row r="483" spans="1:10" x14ac:dyDescent="0.2">
      <c r="A483" s="9"/>
      <c r="B483" s="12"/>
      <c r="C483" s="9"/>
      <c r="D483" s="12"/>
      <c r="E483" s="12"/>
      <c r="F483" s="12"/>
      <c r="G483" s="12"/>
      <c r="H483" s="12"/>
      <c r="I483" s="9"/>
      <c r="J483" s="9"/>
    </row>
    <row r="484" spans="1:10" x14ac:dyDescent="0.2">
      <c r="A484" s="9"/>
      <c r="B484" s="12"/>
      <c r="C484" s="9"/>
      <c r="D484" s="12"/>
      <c r="E484" s="12"/>
      <c r="F484" s="12"/>
      <c r="G484" s="12"/>
      <c r="H484" s="12"/>
      <c r="I484" s="9"/>
      <c r="J484" s="9"/>
    </row>
    <row r="485" spans="1:10" x14ac:dyDescent="0.2">
      <c r="A485" s="9"/>
      <c r="B485" s="12"/>
      <c r="C485" s="9"/>
      <c r="D485" s="12"/>
      <c r="E485" s="12"/>
      <c r="F485" s="12"/>
      <c r="G485" s="12"/>
      <c r="H485" s="12"/>
      <c r="I485" s="9"/>
      <c r="J485" s="9"/>
    </row>
    <row r="486" spans="1:10" x14ac:dyDescent="0.2">
      <c r="A486" s="9"/>
      <c r="B486" s="12"/>
      <c r="C486" s="9"/>
      <c r="D486" s="12"/>
      <c r="E486" s="12"/>
      <c r="F486" s="12"/>
      <c r="G486" s="12"/>
      <c r="H486" s="12"/>
      <c r="I486" s="9"/>
      <c r="J486" s="9"/>
    </row>
    <row r="487" spans="1:10" x14ac:dyDescent="0.2">
      <c r="A487" s="9"/>
      <c r="B487" s="12"/>
      <c r="C487" s="9"/>
      <c r="D487" s="12"/>
      <c r="E487" s="12"/>
      <c r="F487" s="12"/>
      <c r="G487" s="12"/>
      <c r="H487" s="12"/>
      <c r="I487" s="9"/>
      <c r="J487" s="9"/>
    </row>
    <row r="488" spans="1:10" x14ac:dyDescent="0.2">
      <c r="A488" s="9"/>
      <c r="B488" s="12"/>
      <c r="C488" s="9"/>
      <c r="D488" s="12"/>
      <c r="E488" s="12"/>
      <c r="F488" s="12"/>
      <c r="G488" s="12"/>
      <c r="H488" s="12"/>
      <c r="I488" s="9"/>
      <c r="J488" s="9"/>
    </row>
    <row r="489" spans="1:10" x14ac:dyDescent="0.2">
      <c r="A489" s="9"/>
      <c r="B489" s="12"/>
      <c r="C489" s="9"/>
      <c r="D489" s="12"/>
      <c r="E489" s="12"/>
      <c r="F489" s="12"/>
      <c r="G489" s="12"/>
      <c r="H489" s="12"/>
      <c r="I489" s="9"/>
      <c r="J489" s="9"/>
    </row>
    <row r="490" spans="1:10" x14ac:dyDescent="0.2">
      <c r="A490" s="9"/>
      <c r="B490" s="12"/>
      <c r="C490" s="9"/>
      <c r="D490" s="12"/>
      <c r="E490" s="12"/>
      <c r="F490" s="12"/>
      <c r="G490" s="12"/>
      <c r="H490" s="12"/>
      <c r="I490" s="9"/>
      <c r="J490" s="9"/>
    </row>
    <row r="491" spans="1:10" x14ac:dyDescent="0.2">
      <c r="A491" s="9"/>
      <c r="B491" s="12"/>
      <c r="C491" s="9"/>
      <c r="D491" s="12"/>
      <c r="E491" s="12"/>
      <c r="F491" s="12"/>
      <c r="G491" s="12"/>
      <c r="H491" s="12"/>
      <c r="I491" s="9"/>
      <c r="J491" s="9"/>
    </row>
    <row r="492" spans="1:10" x14ac:dyDescent="0.2">
      <c r="A492" s="9"/>
      <c r="B492" s="12"/>
      <c r="C492" s="9"/>
      <c r="D492" s="12"/>
      <c r="E492" s="12"/>
      <c r="F492" s="12"/>
      <c r="G492" s="12"/>
      <c r="H492" s="12"/>
      <c r="I492" s="9"/>
      <c r="J492" s="9"/>
    </row>
    <row r="493" spans="1:10" x14ac:dyDescent="0.2">
      <c r="A493" s="9"/>
      <c r="B493" s="12"/>
      <c r="C493" s="9"/>
      <c r="D493" s="12"/>
      <c r="E493" s="12"/>
      <c r="F493" s="12"/>
      <c r="G493" s="12"/>
      <c r="H493" s="12"/>
      <c r="I493" s="9"/>
      <c r="J493" s="9"/>
    </row>
    <row r="494" spans="1:10" x14ac:dyDescent="0.2">
      <c r="A494" s="9"/>
      <c r="B494" s="12"/>
      <c r="C494" s="9"/>
      <c r="D494" s="12"/>
      <c r="E494" s="12"/>
      <c r="F494" s="12"/>
      <c r="G494" s="12"/>
      <c r="H494" s="12"/>
      <c r="I494" s="9"/>
      <c r="J494" s="9"/>
    </row>
    <row r="495" spans="1:10" x14ac:dyDescent="0.2">
      <c r="A495" s="9"/>
      <c r="B495" s="12"/>
      <c r="C495" s="9"/>
      <c r="D495" s="12"/>
      <c r="E495" s="12"/>
      <c r="F495" s="12"/>
      <c r="G495" s="12"/>
      <c r="H495" s="12"/>
      <c r="I495" s="9"/>
      <c r="J495" s="9"/>
    </row>
    <row r="496" spans="1:10" x14ac:dyDescent="0.2">
      <c r="A496" s="9"/>
      <c r="B496" s="12"/>
      <c r="C496" s="9"/>
      <c r="D496" s="12"/>
      <c r="E496" s="12"/>
      <c r="F496" s="12"/>
      <c r="G496" s="12"/>
      <c r="H496" s="12"/>
      <c r="I496" s="9"/>
      <c r="J496" s="9"/>
    </row>
    <row r="497" spans="1:10" x14ac:dyDescent="0.2">
      <c r="A497" s="9"/>
      <c r="B497" s="12"/>
      <c r="C497" s="9"/>
      <c r="D497" s="12"/>
      <c r="E497" s="12"/>
      <c r="F497" s="12"/>
      <c r="G497" s="12"/>
      <c r="H497" s="12"/>
      <c r="I497" s="9"/>
      <c r="J497" s="9"/>
    </row>
    <row r="498" spans="1:10" x14ac:dyDescent="0.2">
      <c r="A498" s="9"/>
      <c r="B498" s="12"/>
      <c r="C498" s="9"/>
      <c r="D498" s="12"/>
      <c r="E498" s="12"/>
      <c r="F498" s="12"/>
      <c r="G498" s="12"/>
      <c r="H498" s="12"/>
      <c r="I498" s="9"/>
      <c r="J498" s="9"/>
    </row>
    <row r="499" spans="1:10" x14ac:dyDescent="0.2">
      <c r="A499" s="9"/>
      <c r="B499" s="12"/>
      <c r="C499" s="9"/>
      <c r="D499" s="12"/>
      <c r="E499" s="12"/>
      <c r="F499" s="12"/>
      <c r="G499" s="12"/>
      <c r="H499" s="12"/>
      <c r="I499" s="9"/>
      <c r="J499" s="9"/>
    </row>
    <row r="500" spans="1:10" x14ac:dyDescent="0.2">
      <c r="A500" s="9"/>
      <c r="B500" s="12"/>
      <c r="C500" s="9"/>
      <c r="D500" s="12"/>
      <c r="E500" s="12"/>
      <c r="F500" s="12"/>
      <c r="G500" s="12"/>
      <c r="H500" s="12"/>
      <c r="I500" s="9"/>
      <c r="J500" s="9"/>
    </row>
    <row r="501" spans="1:10" x14ac:dyDescent="0.2">
      <c r="A501" s="9"/>
      <c r="B501" s="12"/>
      <c r="C501" s="9"/>
      <c r="D501" s="12"/>
      <c r="E501" s="12"/>
      <c r="F501" s="12"/>
      <c r="G501" s="12"/>
      <c r="H501" s="12"/>
      <c r="I501" s="9"/>
      <c r="J501" s="9"/>
    </row>
    <row r="502" spans="1:10" x14ac:dyDescent="0.2">
      <c r="A502" s="9"/>
      <c r="B502" s="12"/>
      <c r="C502" s="9"/>
      <c r="D502" s="12"/>
      <c r="E502" s="12"/>
      <c r="F502" s="12"/>
      <c r="G502" s="12"/>
      <c r="H502" s="12"/>
      <c r="I502" s="9"/>
      <c r="J502" s="9"/>
    </row>
    <row r="503" spans="1:10" x14ac:dyDescent="0.2">
      <c r="A503" s="9"/>
      <c r="B503" s="12"/>
      <c r="C503" s="9"/>
      <c r="D503" s="12"/>
      <c r="E503" s="12"/>
      <c r="F503" s="12"/>
      <c r="G503" s="12"/>
      <c r="H503" s="12"/>
      <c r="I503" s="9"/>
      <c r="J503" s="9"/>
    </row>
    <row r="504" spans="1:10" x14ac:dyDescent="0.2">
      <c r="A504" s="9"/>
      <c r="B504" s="12"/>
      <c r="C504" s="9"/>
      <c r="D504" s="12"/>
      <c r="E504" s="12"/>
      <c r="F504" s="12"/>
      <c r="G504" s="12"/>
      <c r="H504" s="12"/>
      <c r="I504" s="9"/>
      <c r="J504" s="9"/>
    </row>
    <row r="505" spans="1:10" x14ac:dyDescent="0.2">
      <c r="A505" s="9"/>
      <c r="B505" s="12"/>
      <c r="C505" s="9"/>
      <c r="D505" s="12"/>
      <c r="E505" s="12"/>
      <c r="F505" s="12"/>
      <c r="G505" s="12"/>
      <c r="H505" s="12"/>
      <c r="I505" s="9"/>
      <c r="J505" s="9"/>
    </row>
    <row r="506" spans="1:10" x14ac:dyDescent="0.2">
      <c r="A506" s="9"/>
      <c r="B506" s="12"/>
      <c r="C506" s="9"/>
      <c r="D506" s="12"/>
      <c r="E506" s="12"/>
      <c r="F506" s="12"/>
      <c r="G506" s="12"/>
      <c r="H506" s="12"/>
      <c r="I506" s="9"/>
      <c r="J506" s="9"/>
    </row>
    <row r="507" spans="1:10" x14ac:dyDescent="0.2">
      <c r="A507" s="9"/>
      <c r="B507" s="12"/>
      <c r="C507" s="9"/>
      <c r="D507" s="12"/>
      <c r="E507" s="12"/>
      <c r="F507" s="12"/>
      <c r="G507" s="12"/>
      <c r="H507" s="12"/>
      <c r="I507" s="9"/>
      <c r="J507" s="9"/>
    </row>
    <row r="508" spans="1:10" x14ac:dyDescent="0.2">
      <c r="A508" s="9"/>
      <c r="B508" s="12"/>
      <c r="C508" s="9"/>
      <c r="D508" s="12"/>
      <c r="E508" s="12"/>
      <c r="F508" s="12"/>
      <c r="G508" s="12"/>
      <c r="H508" s="12"/>
      <c r="I508" s="9"/>
      <c r="J508" s="9"/>
    </row>
    <row r="509" spans="1:10" x14ac:dyDescent="0.2">
      <c r="A509" s="9"/>
      <c r="B509" s="12"/>
      <c r="C509" s="9"/>
      <c r="D509" s="12"/>
      <c r="E509" s="12"/>
      <c r="F509" s="12"/>
      <c r="G509" s="12"/>
      <c r="H509" s="12"/>
      <c r="I509" s="9"/>
      <c r="J509" s="9"/>
    </row>
    <row r="510" spans="1:10" x14ac:dyDescent="0.2">
      <c r="A510" s="9"/>
      <c r="B510" s="12"/>
      <c r="C510" s="9"/>
      <c r="D510" s="12"/>
      <c r="E510" s="12"/>
      <c r="F510" s="12"/>
      <c r="G510" s="12"/>
      <c r="H510" s="12"/>
      <c r="I510" s="9"/>
      <c r="J510" s="9"/>
    </row>
    <row r="511" spans="1:10" x14ac:dyDescent="0.2">
      <c r="A511" s="9"/>
      <c r="B511" s="12"/>
      <c r="C511" s="9"/>
      <c r="D511" s="12"/>
      <c r="E511" s="12"/>
      <c r="F511" s="12"/>
      <c r="G511" s="12"/>
      <c r="H511" s="12"/>
      <c r="I511" s="9"/>
      <c r="J511" s="9"/>
    </row>
    <row r="512" spans="1:10" x14ac:dyDescent="0.2">
      <c r="A512" s="9"/>
      <c r="B512" s="12"/>
      <c r="C512" s="9"/>
      <c r="D512" s="12"/>
      <c r="E512" s="12"/>
      <c r="F512" s="12"/>
      <c r="G512" s="12"/>
      <c r="H512" s="12"/>
      <c r="I512" s="9"/>
      <c r="J512" s="9"/>
    </row>
    <row r="513" spans="1:10" x14ac:dyDescent="0.2">
      <c r="A513" s="9"/>
      <c r="B513" s="12"/>
      <c r="C513" s="9"/>
      <c r="D513" s="12"/>
      <c r="E513" s="12"/>
      <c r="F513" s="12"/>
      <c r="G513" s="12"/>
      <c r="H513" s="12"/>
      <c r="I513" s="9"/>
      <c r="J513" s="9"/>
    </row>
    <row r="514" spans="1:10" x14ac:dyDescent="0.2">
      <c r="A514" s="9"/>
      <c r="B514" s="12"/>
      <c r="C514" s="9"/>
      <c r="D514" s="12"/>
      <c r="E514" s="12"/>
      <c r="F514" s="12"/>
      <c r="G514" s="12"/>
      <c r="H514" s="12"/>
      <c r="I514" s="9"/>
      <c r="J514" s="9"/>
    </row>
    <row r="515" spans="1:10" x14ac:dyDescent="0.2">
      <c r="A515" s="9"/>
      <c r="B515" s="12"/>
      <c r="C515" s="9"/>
      <c r="D515" s="12"/>
      <c r="E515" s="12"/>
      <c r="F515" s="12"/>
      <c r="G515" s="12"/>
      <c r="H515" s="12"/>
      <c r="I515" s="9"/>
      <c r="J515" s="9"/>
    </row>
    <row r="516" spans="1:10" x14ac:dyDescent="0.2">
      <c r="A516" s="9"/>
      <c r="B516" s="12"/>
      <c r="C516" s="9"/>
      <c r="D516" s="12"/>
      <c r="E516" s="12"/>
      <c r="F516" s="12"/>
      <c r="G516" s="12"/>
      <c r="H516" s="12"/>
      <c r="I516" s="9"/>
      <c r="J516" s="9"/>
    </row>
    <row r="517" spans="1:10" x14ac:dyDescent="0.2">
      <c r="A517" s="9"/>
      <c r="B517" s="12"/>
      <c r="C517" s="9"/>
      <c r="D517" s="12"/>
      <c r="E517" s="12"/>
      <c r="F517" s="12"/>
      <c r="G517" s="12"/>
      <c r="H517" s="12"/>
      <c r="I517" s="9"/>
      <c r="J517" s="9"/>
    </row>
    <row r="518" spans="1:10" x14ac:dyDescent="0.2">
      <c r="A518" s="9"/>
      <c r="B518" s="12"/>
      <c r="C518" s="9"/>
      <c r="D518" s="12"/>
      <c r="E518" s="12"/>
      <c r="F518" s="12"/>
      <c r="G518" s="12"/>
      <c r="H518" s="12"/>
      <c r="I518" s="9"/>
      <c r="J518" s="9"/>
    </row>
    <row r="519" spans="1:10" x14ac:dyDescent="0.2">
      <c r="A519" s="9"/>
      <c r="B519" s="12"/>
      <c r="C519" s="9"/>
      <c r="D519" s="12"/>
      <c r="E519" s="12"/>
      <c r="F519" s="12"/>
      <c r="G519" s="12"/>
      <c r="H519" s="12"/>
      <c r="I519" s="9"/>
      <c r="J519" s="9"/>
    </row>
    <row r="520" spans="1:10" x14ac:dyDescent="0.2">
      <c r="A520" s="9"/>
      <c r="B520" s="12"/>
      <c r="C520" s="9"/>
      <c r="D520" s="12"/>
      <c r="E520" s="12"/>
      <c r="F520" s="12"/>
      <c r="G520" s="12"/>
      <c r="H520" s="12"/>
      <c r="I520" s="9"/>
      <c r="J520" s="9"/>
    </row>
    <row r="521" spans="1:10" x14ac:dyDescent="0.2">
      <c r="A521" s="9"/>
      <c r="B521" s="12"/>
      <c r="C521" s="9"/>
      <c r="D521" s="12"/>
      <c r="E521" s="12"/>
      <c r="F521" s="12"/>
      <c r="G521" s="12"/>
      <c r="H521" s="12"/>
      <c r="I521" s="9"/>
      <c r="J521" s="9"/>
    </row>
    <row r="522" spans="1:10" x14ac:dyDescent="0.2">
      <c r="A522" s="9"/>
      <c r="B522" s="12"/>
      <c r="C522" s="9"/>
      <c r="D522" s="12"/>
      <c r="E522" s="12"/>
      <c r="F522" s="12"/>
      <c r="G522" s="12"/>
      <c r="H522" s="12"/>
      <c r="I522" s="9"/>
      <c r="J522" s="9"/>
    </row>
    <row r="523" spans="1:10" x14ac:dyDescent="0.2">
      <c r="A523" s="9"/>
      <c r="B523" s="12"/>
      <c r="C523" s="9"/>
      <c r="D523" s="12"/>
      <c r="E523" s="12"/>
      <c r="F523" s="12"/>
      <c r="G523" s="12"/>
      <c r="H523" s="12"/>
      <c r="I523" s="9"/>
      <c r="J523" s="9"/>
    </row>
    <row r="524" spans="1:10" x14ac:dyDescent="0.2">
      <c r="A524" s="9"/>
      <c r="B524" s="12"/>
      <c r="C524" s="9"/>
      <c r="D524" s="12"/>
      <c r="E524" s="12"/>
      <c r="F524" s="12"/>
      <c r="G524" s="12"/>
      <c r="H524" s="12"/>
      <c r="I524" s="9"/>
      <c r="J524" s="9"/>
    </row>
    <row r="525" spans="1:10" x14ac:dyDescent="0.2">
      <c r="A525" s="9"/>
      <c r="B525" s="12"/>
      <c r="C525" s="9"/>
      <c r="D525" s="12"/>
      <c r="E525" s="12"/>
      <c r="F525" s="12"/>
      <c r="G525" s="12"/>
      <c r="H525" s="12"/>
      <c r="I525" s="9"/>
      <c r="J525" s="9"/>
    </row>
    <row r="526" spans="1:10" x14ac:dyDescent="0.2">
      <c r="A526" s="9"/>
      <c r="B526" s="12"/>
      <c r="C526" s="9"/>
      <c r="D526" s="12"/>
      <c r="E526" s="12"/>
      <c r="F526" s="12"/>
      <c r="G526" s="12"/>
      <c r="H526" s="12"/>
      <c r="I526" s="9"/>
      <c r="J526" s="9"/>
    </row>
    <row r="527" spans="1:10" x14ac:dyDescent="0.2">
      <c r="A527" s="9"/>
      <c r="B527" s="12"/>
      <c r="C527" s="9"/>
      <c r="D527" s="12"/>
      <c r="E527" s="12"/>
      <c r="F527" s="12"/>
      <c r="G527" s="12"/>
      <c r="H527" s="12"/>
      <c r="I527" s="9"/>
      <c r="J527" s="9"/>
    </row>
    <row r="528" spans="1:10" x14ac:dyDescent="0.2">
      <c r="A528" s="9"/>
      <c r="B528" s="12"/>
      <c r="C528" s="9"/>
      <c r="D528" s="12"/>
      <c r="E528" s="12"/>
      <c r="F528" s="12"/>
      <c r="G528" s="12"/>
      <c r="H528" s="12"/>
      <c r="I528" s="9"/>
      <c r="J528" s="9"/>
    </row>
    <row r="529" spans="1:10" x14ac:dyDescent="0.2">
      <c r="A529" s="9"/>
      <c r="B529" s="12"/>
      <c r="C529" s="9"/>
      <c r="D529" s="12"/>
      <c r="E529" s="12"/>
      <c r="F529" s="12"/>
      <c r="G529" s="12"/>
      <c r="H529" s="12"/>
      <c r="I529" s="9"/>
      <c r="J529" s="9"/>
    </row>
    <row r="530" spans="1:10" x14ac:dyDescent="0.2">
      <c r="A530" s="9"/>
      <c r="B530" s="12"/>
      <c r="C530" s="9"/>
      <c r="D530" s="12"/>
      <c r="E530" s="12"/>
      <c r="F530" s="12"/>
      <c r="G530" s="12"/>
      <c r="H530" s="12"/>
      <c r="I530" s="9"/>
      <c r="J530" s="9"/>
    </row>
    <row r="531" spans="1:10" x14ac:dyDescent="0.2">
      <c r="A531" s="9"/>
      <c r="B531" s="12"/>
      <c r="C531" s="9"/>
      <c r="D531" s="12"/>
      <c r="E531" s="12"/>
      <c r="F531" s="12"/>
      <c r="G531" s="12"/>
      <c r="H531" s="12"/>
      <c r="I531" s="9"/>
      <c r="J531" s="9"/>
    </row>
    <row r="532" spans="1:10" x14ac:dyDescent="0.2">
      <c r="A532" s="9"/>
      <c r="B532" s="12"/>
      <c r="C532" s="9"/>
      <c r="D532" s="12"/>
      <c r="E532" s="12"/>
      <c r="F532" s="12"/>
      <c r="G532" s="12"/>
      <c r="H532" s="12"/>
      <c r="I532" s="9"/>
      <c r="J532" s="9"/>
    </row>
    <row r="533" spans="1:10" x14ac:dyDescent="0.2">
      <c r="A533" s="9"/>
      <c r="B533" s="12"/>
      <c r="C533" s="9"/>
      <c r="D533" s="12"/>
      <c r="E533" s="12"/>
      <c r="F533" s="12"/>
      <c r="G533" s="12"/>
      <c r="H533" s="12"/>
      <c r="I533" s="9"/>
      <c r="J533" s="9"/>
    </row>
    <row r="534" spans="1:10" x14ac:dyDescent="0.2">
      <c r="A534" s="9"/>
      <c r="B534" s="12"/>
      <c r="C534" s="9"/>
      <c r="D534" s="12"/>
      <c r="E534" s="12"/>
      <c r="F534" s="12"/>
      <c r="G534" s="12"/>
      <c r="H534" s="12"/>
      <c r="I534" s="9"/>
      <c r="J534" s="9"/>
    </row>
    <row r="535" spans="1:10" x14ac:dyDescent="0.2">
      <c r="A535" s="9"/>
      <c r="B535" s="12"/>
      <c r="C535" s="9"/>
      <c r="D535" s="12"/>
      <c r="E535" s="12"/>
      <c r="F535" s="12"/>
      <c r="G535" s="12"/>
      <c r="H535" s="12"/>
      <c r="I535" s="9"/>
      <c r="J535" s="9"/>
    </row>
    <row r="536" spans="1:10" x14ac:dyDescent="0.2">
      <c r="A536" s="9"/>
      <c r="B536" s="12"/>
      <c r="C536" s="9"/>
      <c r="D536" s="12"/>
      <c r="E536" s="12"/>
      <c r="F536" s="12"/>
      <c r="G536" s="12"/>
      <c r="H536" s="12"/>
      <c r="I536" s="9"/>
      <c r="J536" s="9"/>
    </row>
    <row r="537" spans="1:10" x14ac:dyDescent="0.2">
      <c r="A537" s="9"/>
      <c r="B537" s="12"/>
      <c r="C537" s="9"/>
      <c r="D537" s="12"/>
      <c r="E537" s="12"/>
      <c r="F537" s="12"/>
      <c r="G537" s="12"/>
      <c r="H537" s="12"/>
      <c r="I537" s="9"/>
      <c r="J537" s="9"/>
    </row>
    <row r="538" spans="1:10" x14ac:dyDescent="0.2">
      <c r="A538" s="9"/>
      <c r="B538" s="12"/>
      <c r="C538" s="9"/>
      <c r="D538" s="12"/>
      <c r="E538" s="12"/>
      <c r="F538" s="12"/>
      <c r="G538" s="12"/>
      <c r="H538" s="12"/>
      <c r="I538" s="9"/>
      <c r="J538" s="9"/>
    </row>
    <row r="539" spans="1:10" x14ac:dyDescent="0.2">
      <c r="A539" s="9"/>
      <c r="B539" s="12"/>
      <c r="C539" s="9"/>
      <c r="D539" s="12"/>
      <c r="E539" s="12"/>
      <c r="F539" s="12"/>
      <c r="G539" s="12"/>
      <c r="H539" s="12"/>
      <c r="I539" s="9"/>
      <c r="J539" s="9"/>
    </row>
    <row r="540" spans="1:10" x14ac:dyDescent="0.2">
      <c r="A540" s="9"/>
      <c r="B540" s="12"/>
      <c r="C540" s="9"/>
      <c r="D540" s="12"/>
      <c r="E540" s="12"/>
      <c r="F540" s="12"/>
      <c r="G540" s="12"/>
      <c r="H540" s="12"/>
      <c r="I540" s="9"/>
      <c r="J540" s="9"/>
    </row>
    <row r="541" spans="1:10" x14ac:dyDescent="0.2">
      <c r="A541" s="9"/>
      <c r="B541" s="12"/>
      <c r="C541" s="9"/>
      <c r="D541" s="12"/>
      <c r="E541" s="12"/>
      <c r="F541" s="12"/>
      <c r="G541" s="12"/>
      <c r="H541" s="12"/>
      <c r="I541" s="9"/>
      <c r="J541" s="9"/>
    </row>
    <row r="542" spans="1:10" x14ac:dyDescent="0.2">
      <c r="A542" s="9"/>
      <c r="B542" s="12"/>
      <c r="C542" s="9"/>
      <c r="D542" s="12"/>
      <c r="E542" s="12"/>
      <c r="F542" s="12"/>
      <c r="G542" s="12"/>
      <c r="H542" s="12"/>
      <c r="I542" s="9"/>
      <c r="J542" s="9"/>
    </row>
    <row r="543" spans="1:10" x14ac:dyDescent="0.2">
      <c r="A543" s="9"/>
      <c r="B543" s="12"/>
      <c r="C543" s="9"/>
      <c r="D543" s="12"/>
      <c r="E543" s="12"/>
      <c r="F543" s="12"/>
      <c r="G543" s="12"/>
      <c r="H543" s="12"/>
      <c r="I543" s="9"/>
      <c r="J543" s="9"/>
    </row>
    <row r="544" spans="1:10" x14ac:dyDescent="0.2">
      <c r="A544" s="9"/>
      <c r="B544" s="12"/>
      <c r="C544" s="9"/>
      <c r="D544" s="12"/>
      <c r="E544" s="12"/>
      <c r="F544" s="12"/>
      <c r="G544" s="12"/>
      <c r="H544" s="12"/>
      <c r="I544" s="9"/>
      <c r="J544" s="9"/>
    </row>
    <row r="545" spans="1:10" x14ac:dyDescent="0.2">
      <c r="A545" s="9"/>
      <c r="B545" s="12"/>
      <c r="C545" s="9"/>
      <c r="D545" s="12"/>
      <c r="E545" s="12"/>
      <c r="F545" s="12"/>
      <c r="G545" s="12"/>
      <c r="H545" s="12"/>
      <c r="I545" s="9"/>
      <c r="J545" s="9"/>
    </row>
    <row r="546" spans="1:10" x14ac:dyDescent="0.2">
      <c r="A546" s="9"/>
      <c r="B546" s="12"/>
      <c r="C546" s="9"/>
      <c r="D546" s="12"/>
      <c r="E546" s="12"/>
      <c r="F546" s="12"/>
      <c r="G546" s="12"/>
      <c r="H546" s="12"/>
      <c r="I546" s="9"/>
      <c r="J546" s="9"/>
    </row>
    <row r="547" spans="1:10" x14ac:dyDescent="0.2">
      <c r="A547" s="9"/>
      <c r="B547" s="12"/>
      <c r="C547" s="9"/>
      <c r="D547" s="12"/>
      <c r="E547" s="12"/>
      <c r="F547" s="12"/>
      <c r="G547" s="12"/>
      <c r="H547" s="12"/>
      <c r="I547" s="9"/>
      <c r="J547" s="9"/>
    </row>
    <row r="548" spans="1:10" x14ac:dyDescent="0.2">
      <c r="A548" s="9"/>
      <c r="B548" s="12"/>
      <c r="C548" s="9"/>
      <c r="D548" s="12"/>
      <c r="E548" s="12"/>
      <c r="F548" s="12"/>
      <c r="G548" s="12"/>
      <c r="H548" s="12"/>
      <c r="I548" s="9"/>
      <c r="J548" s="9"/>
    </row>
    <row r="549" spans="1:10" x14ac:dyDescent="0.2">
      <c r="A549" s="9"/>
      <c r="B549" s="12"/>
      <c r="C549" s="9"/>
      <c r="D549" s="12"/>
      <c r="E549" s="12"/>
      <c r="F549" s="12"/>
      <c r="G549" s="12"/>
      <c r="H549" s="12"/>
      <c r="I549" s="9"/>
      <c r="J549" s="9"/>
    </row>
    <row r="550" spans="1:10" x14ac:dyDescent="0.2">
      <c r="A550" s="9"/>
      <c r="B550" s="12"/>
      <c r="C550" s="9"/>
      <c r="D550" s="12"/>
      <c r="E550" s="12"/>
      <c r="F550" s="12"/>
      <c r="G550" s="12"/>
      <c r="H550" s="12"/>
      <c r="I550" s="9"/>
      <c r="J550" s="9"/>
    </row>
    <row r="551" spans="1:10" x14ac:dyDescent="0.2">
      <c r="A551" s="9"/>
      <c r="B551" s="12"/>
      <c r="C551" s="9"/>
      <c r="D551" s="12"/>
      <c r="E551" s="12"/>
      <c r="F551" s="12"/>
      <c r="G551" s="12"/>
      <c r="H551" s="12"/>
      <c r="I551" s="9"/>
      <c r="J551" s="9"/>
    </row>
    <row r="552" spans="1:10" x14ac:dyDescent="0.2">
      <c r="A552" s="9"/>
      <c r="B552" s="12"/>
      <c r="C552" s="9"/>
      <c r="D552" s="12"/>
      <c r="E552" s="12"/>
      <c r="F552" s="12"/>
      <c r="G552" s="12"/>
      <c r="H552" s="12"/>
      <c r="I552" s="9"/>
      <c r="J552" s="9"/>
    </row>
    <row r="553" spans="1:10" x14ac:dyDescent="0.2">
      <c r="A553" s="9"/>
      <c r="B553" s="12"/>
      <c r="C553" s="9"/>
      <c r="D553" s="12"/>
      <c r="E553" s="12"/>
      <c r="F553" s="12"/>
      <c r="G553" s="12"/>
      <c r="H553" s="12"/>
      <c r="I553" s="9"/>
      <c r="J553" s="9"/>
    </row>
    <row r="554" spans="1:10" x14ac:dyDescent="0.2">
      <c r="A554" s="9"/>
      <c r="B554" s="12"/>
      <c r="C554" s="9"/>
      <c r="D554" s="12"/>
      <c r="E554" s="12"/>
      <c r="F554" s="12"/>
      <c r="G554" s="12"/>
      <c r="H554" s="12"/>
      <c r="I554" s="9"/>
      <c r="J554" s="9"/>
    </row>
    <row r="555" spans="1:10" x14ac:dyDescent="0.2">
      <c r="A555" s="9"/>
      <c r="B555" s="12"/>
      <c r="C555" s="9"/>
      <c r="D555" s="12"/>
      <c r="E555" s="12"/>
      <c r="F555" s="12"/>
      <c r="G555" s="12"/>
      <c r="H555" s="12"/>
      <c r="I555" s="9"/>
      <c r="J555" s="9"/>
    </row>
    <row r="556" spans="1:10" x14ac:dyDescent="0.2">
      <c r="A556" s="9"/>
      <c r="B556" s="12"/>
      <c r="C556" s="9"/>
      <c r="D556" s="12"/>
      <c r="E556" s="12"/>
      <c r="F556" s="12"/>
      <c r="G556" s="12"/>
      <c r="H556" s="12"/>
      <c r="I556" s="9"/>
      <c r="J556" s="9"/>
    </row>
    <row r="557" spans="1:10" x14ac:dyDescent="0.2">
      <c r="A557" s="9"/>
      <c r="B557" s="12"/>
      <c r="C557" s="9"/>
      <c r="D557" s="12"/>
      <c r="E557" s="12"/>
      <c r="F557" s="12"/>
      <c r="G557" s="12"/>
      <c r="H557" s="12"/>
      <c r="I557" s="9"/>
      <c r="J557" s="9"/>
    </row>
    <row r="558" spans="1:10" x14ac:dyDescent="0.2">
      <c r="A558" s="9"/>
      <c r="B558" s="12"/>
      <c r="C558" s="9"/>
      <c r="D558" s="12"/>
      <c r="E558" s="12"/>
      <c r="F558" s="12"/>
      <c r="G558" s="12"/>
      <c r="H558" s="12"/>
      <c r="I558" s="9"/>
      <c r="J558" s="9"/>
    </row>
    <row r="559" spans="1:10" x14ac:dyDescent="0.2">
      <c r="A559" s="9"/>
      <c r="B559" s="12"/>
      <c r="C559" s="9"/>
      <c r="D559" s="12"/>
      <c r="E559" s="12"/>
      <c r="F559" s="12"/>
      <c r="G559" s="12"/>
      <c r="H559" s="12"/>
      <c r="I559" s="9"/>
      <c r="J559" s="9"/>
    </row>
    <row r="560" spans="1:10" x14ac:dyDescent="0.2">
      <c r="A560" s="9"/>
      <c r="B560" s="12"/>
      <c r="C560" s="9"/>
      <c r="D560" s="12"/>
      <c r="E560" s="12"/>
      <c r="F560" s="12"/>
      <c r="G560" s="12"/>
      <c r="H560" s="12"/>
      <c r="I560" s="9"/>
      <c r="J560" s="9"/>
    </row>
    <row r="561" spans="1:10" x14ac:dyDescent="0.2">
      <c r="A561" s="9"/>
      <c r="B561" s="12"/>
      <c r="C561" s="9"/>
      <c r="D561" s="12"/>
      <c r="E561" s="12"/>
      <c r="F561" s="12"/>
      <c r="G561" s="12"/>
      <c r="H561" s="12"/>
      <c r="I561" s="9"/>
      <c r="J561" s="9"/>
    </row>
    <row r="562" spans="1:10" x14ac:dyDescent="0.2">
      <c r="A562" s="9"/>
      <c r="B562" s="12"/>
      <c r="C562" s="9"/>
      <c r="D562" s="12"/>
      <c r="E562" s="12"/>
      <c r="F562" s="12"/>
      <c r="G562" s="12"/>
      <c r="H562" s="12"/>
      <c r="I562" s="9"/>
      <c r="J562" s="9"/>
    </row>
    <row r="563" spans="1:10" x14ac:dyDescent="0.2">
      <c r="A563" s="9"/>
      <c r="B563" s="12"/>
      <c r="C563" s="9"/>
      <c r="D563" s="12"/>
      <c r="E563" s="12"/>
      <c r="F563" s="12"/>
      <c r="G563" s="12"/>
      <c r="H563" s="12"/>
      <c r="I563" s="9"/>
      <c r="J563" s="9"/>
    </row>
    <row r="564" spans="1:10" x14ac:dyDescent="0.2">
      <c r="A564" s="9"/>
      <c r="B564" s="12"/>
      <c r="C564" s="9"/>
      <c r="D564" s="12"/>
      <c r="E564" s="12"/>
      <c r="F564" s="12"/>
      <c r="G564" s="12"/>
      <c r="H564" s="12"/>
      <c r="I564" s="9"/>
      <c r="J564" s="9"/>
    </row>
    <row r="565" spans="1:10" x14ac:dyDescent="0.2">
      <c r="A565" s="9"/>
      <c r="B565" s="12"/>
      <c r="C565" s="9"/>
      <c r="D565" s="12"/>
      <c r="E565" s="12"/>
      <c r="F565" s="12"/>
      <c r="G565" s="12"/>
      <c r="H565" s="12"/>
      <c r="I565" s="9"/>
      <c r="J565" s="9"/>
    </row>
    <row r="566" spans="1:10" x14ac:dyDescent="0.2">
      <c r="A566" s="9"/>
      <c r="B566" s="12"/>
      <c r="C566" s="9"/>
      <c r="D566" s="12"/>
      <c r="E566" s="12"/>
      <c r="F566" s="12"/>
      <c r="G566" s="12"/>
      <c r="H566" s="12"/>
      <c r="I566" s="9"/>
      <c r="J566" s="9"/>
    </row>
    <row r="567" spans="1:10" x14ac:dyDescent="0.2">
      <c r="A567" s="9"/>
      <c r="B567" s="12"/>
      <c r="C567" s="9"/>
      <c r="D567" s="12"/>
      <c r="E567" s="12"/>
      <c r="F567" s="12"/>
      <c r="G567" s="12"/>
      <c r="H567" s="12"/>
      <c r="I567" s="9"/>
      <c r="J567" s="9"/>
    </row>
    <row r="568" spans="1:10" x14ac:dyDescent="0.2">
      <c r="A568" s="9"/>
      <c r="B568" s="12"/>
      <c r="C568" s="9"/>
      <c r="D568" s="12"/>
      <c r="E568" s="12"/>
      <c r="F568" s="12"/>
      <c r="G568" s="12"/>
      <c r="H568" s="12"/>
      <c r="I568" s="9"/>
      <c r="J568" s="9"/>
    </row>
    <row r="569" spans="1:10" x14ac:dyDescent="0.2">
      <c r="A569" s="9"/>
      <c r="B569" s="12"/>
      <c r="C569" s="9"/>
      <c r="D569" s="12"/>
      <c r="E569" s="12"/>
      <c r="F569" s="12"/>
      <c r="G569" s="12"/>
      <c r="H569" s="12"/>
      <c r="I569" s="9"/>
      <c r="J569" s="9"/>
    </row>
    <row r="570" spans="1:10" x14ac:dyDescent="0.2">
      <c r="A570" s="9"/>
      <c r="B570" s="12"/>
      <c r="C570" s="9"/>
      <c r="D570" s="12"/>
      <c r="E570" s="12"/>
      <c r="F570" s="12"/>
      <c r="G570" s="12"/>
      <c r="H570" s="12"/>
      <c r="I570" s="9"/>
      <c r="J570" s="9"/>
    </row>
    <row r="571" spans="1:10" x14ac:dyDescent="0.2">
      <c r="A571" s="9"/>
      <c r="B571" s="12"/>
      <c r="C571" s="9"/>
      <c r="D571" s="12"/>
      <c r="E571" s="12"/>
      <c r="F571" s="12"/>
      <c r="G571" s="12"/>
      <c r="H571" s="12"/>
      <c r="I571" s="9"/>
      <c r="J571" s="9"/>
    </row>
    <row r="572" spans="1:10" x14ac:dyDescent="0.2">
      <c r="A572" s="9"/>
      <c r="B572" s="12"/>
      <c r="C572" s="9"/>
      <c r="D572" s="12"/>
      <c r="E572" s="12"/>
      <c r="F572" s="12"/>
      <c r="G572" s="12"/>
      <c r="H572" s="12"/>
      <c r="I572" s="9"/>
      <c r="J572" s="9"/>
    </row>
    <row r="573" spans="1:10" x14ac:dyDescent="0.2">
      <c r="A573" s="9"/>
      <c r="B573" s="12"/>
      <c r="C573" s="9"/>
      <c r="D573" s="12"/>
      <c r="E573" s="12"/>
      <c r="F573" s="12"/>
      <c r="G573" s="12"/>
      <c r="H573" s="12"/>
      <c r="I573" s="9"/>
      <c r="J573" s="9"/>
    </row>
    <row r="574" spans="1:10" x14ac:dyDescent="0.2">
      <c r="A574" s="9"/>
      <c r="B574" s="12"/>
      <c r="C574" s="9"/>
      <c r="D574" s="12"/>
      <c r="E574" s="12"/>
      <c r="F574" s="12"/>
      <c r="G574" s="12"/>
      <c r="H574" s="12"/>
      <c r="I574" s="9"/>
      <c r="J574" s="9"/>
    </row>
    <row r="575" spans="1:10" x14ac:dyDescent="0.2">
      <c r="A575" s="9"/>
      <c r="B575" s="12"/>
      <c r="C575" s="9"/>
      <c r="D575" s="12"/>
      <c r="E575" s="12"/>
      <c r="F575" s="12"/>
      <c r="G575" s="12"/>
      <c r="H575" s="12"/>
      <c r="I575" s="9"/>
      <c r="J575" s="9"/>
    </row>
    <row r="576" spans="1:10" x14ac:dyDescent="0.2">
      <c r="A576" s="9"/>
      <c r="B576" s="12"/>
      <c r="C576" s="9"/>
      <c r="D576" s="12"/>
      <c r="E576" s="12"/>
      <c r="F576" s="12"/>
      <c r="G576" s="12"/>
      <c r="H576" s="12"/>
      <c r="I576" s="9"/>
      <c r="J576" s="9"/>
    </row>
    <row r="577" spans="1:10" x14ac:dyDescent="0.2">
      <c r="A577" s="9"/>
      <c r="B577" s="12"/>
      <c r="C577" s="9"/>
      <c r="D577" s="12"/>
      <c r="E577" s="12"/>
      <c r="F577" s="12"/>
      <c r="G577" s="12"/>
      <c r="H577" s="12"/>
      <c r="I577" s="9"/>
      <c r="J577" s="9"/>
    </row>
    <row r="578" spans="1:10" x14ac:dyDescent="0.2">
      <c r="A578" s="9"/>
      <c r="B578" s="12"/>
      <c r="C578" s="9"/>
      <c r="D578" s="12"/>
      <c r="E578" s="12"/>
      <c r="F578" s="12"/>
      <c r="G578" s="12"/>
      <c r="H578" s="12"/>
      <c r="I578" s="9"/>
      <c r="J578" s="9"/>
    </row>
    <row r="579" spans="1:10" x14ac:dyDescent="0.2">
      <c r="A579" s="9"/>
      <c r="B579" s="12"/>
      <c r="C579" s="9"/>
      <c r="D579" s="12"/>
      <c r="E579" s="12"/>
      <c r="F579" s="12"/>
      <c r="G579" s="12"/>
      <c r="H579" s="12"/>
      <c r="I579" s="9"/>
      <c r="J579" s="9"/>
    </row>
    <row r="580" spans="1:10" x14ac:dyDescent="0.2">
      <c r="A580" s="9"/>
      <c r="B580" s="12"/>
      <c r="C580" s="9"/>
      <c r="D580" s="12"/>
      <c r="E580" s="12"/>
      <c r="F580" s="12"/>
      <c r="G580" s="12"/>
      <c r="H580" s="12"/>
      <c r="I580" s="9"/>
      <c r="J580" s="9"/>
    </row>
    <row r="581" spans="1:10" x14ac:dyDescent="0.2">
      <c r="A581" s="9"/>
      <c r="B581" s="12"/>
      <c r="C581" s="9"/>
      <c r="D581" s="12"/>
      <c r="E581" s="12"/>
      <c r="F581" s="12"/>
      <c r="G581" s="12"/>
      <c r="H581" s="12"/>
      <c r="I581" s="9"/>
      <c r="J581" s="9"/>
    </row>
    <row r="582" spans="1:10" x14ac:dyDescent="0.2">
      <c r="A582" s="9"/>
      <c r="B582" s="12"/>
      <c r="C582" s="9"/>
      <c r="D582" s="12"/>
      <c r="E582" s="12"/>
      <c r="F582" s="12"/>
      <c r="G582" s="12"/>
      <c r="H582" s="12"/>
      <c r="I582" s="9"/>
      <c r="J582" s="9"/>
    </row>
    <row r="583" spans="1:10" x14ac:dyDescent="0.2">
      <c r="A583" s="9"/>
      <c r="B583" s="12"/>
      <c r="C583" s="9"/>
      <c r="D583" s="12"/>
      <c r="E583" s="12"/>
      <c r="F583" s="12"/>
      <c r="G583" s="12"/>
      <c r="H583" s="12"/>
      <c r="I583" s="9"/>
      <c r="J583" s="9"/>
    </row>
    <row r="584" spans="1:10" x14ac:dyDescent="0.2">
      <c r="A584" s="9"/>
      <c r="B584" s="12"/>
      <c r="C584" s="9"/>
      <c r="D584" s="12"/>
      <c r="E584" s="12"/>
      <c r="F584" s="12"/>
      <c r="G584" s="12"/>
      <c r="H584" s="12"/>
      <c r="I584" s="9"/>
      <c r="J584" s="9"/>
    </row>
    <row r="585" spans="1:10" x14ac:dyDescent="0.2">
      <c r="A585" s="9"/>
      <c r="B585" s="12"/>
      <c r="C585" s="9"/>
      <c r="D585" s="12"/>
      <c r="E585" s="12"/>
      <c r="F585" s="12"/>
      <c r="G585" s="12"/>
      <c r="H585" s="12"/>
      <c r="I585" s="9"/>
      <c r="J585" s="9"/>
    </row>
    <row r="586" spans="1:10" x14ac:dyDescent="0.2">
      <c r="A586" s="9"/>
      <c r="B586" s="12"/>
      <c r="C586" s="9"/>
      <c r="D586" s="12"/>
      <c r="E586" s="12"/>
      <c r="F586" s="12"/>
      <c r="G586" s="12"/>
      <c r="H586" s="12"/>
      <c r="I586" s="9"/>
      <c r="J586" s="9"/>
    </row>
    <row r="587" spans="1:10" x14ac:dyDescent="0.2">
      <c r="A587" s="9"/>
      <c r="B587" s="12"/>
      <c r="C587" s="9"/>
      <c r="D587" s="12"/>
      <c r="E587" s="12"/>
      <c r="F587" s="12"/>
      <c r="G587" s="12"/>
      <c r="H587" s="12"/>
      <c r="I587" s="9"/>
      <c r="J587" s="9"/>
    </row>
    <row r="588" spans="1:10" x14ac:dyDescent="0.2">
      <c r="A588" s="9"/>
      <c r="B588" s="12"/>
      <c r="C588" s="9"/>
      <c r="D588" s="12"/>
      <c r="E588" s="12"/>
      <c r="F588" s="12"/>
      <c r="G588" s="12"/>
      <c r="H588" s="12"/>
      <c r="I588" s="9"/>
      <c r="J588" s="9"/>
    </row>
    <row r="589" spans="1:10" x14ac:dyDescent="0.2">
      <c r="A589" s="9"/>
      <c r="B589" s="12"/>
      <c r="C589" s="9"/>
      <c r="D589" s="12"/>
      <c r="E589" s="12"/>
      <c r="F589" s="12"/>
      <c r="G589" s="12"/>
      <c r="H589" s="12"/>
      <c r="I589" s="9"/>
      <c r="J589" s="9"/>
    </row>
    <row r="590" spans="1:10" x14ac:dyDescent="0.2">
      <c r="A590" s="9"/>
      <c r="B590" s="12"/>
      <c r="C590" s="9"/>
      <c r="D590" s="12"/>
      <c r="E590" s="12"/>
      <c r="F590" s="12"/>
      <c r="G590" s="12"/>
      <c r="H590" s="12"/>
      <c r="I590" s="9"/>
      <c r="J590" s="9"/>
    </row>
    <row r="591" spans="1:10" x14ac:dyDescent="0.2">
      <c r="A591" s="9"/>
      <c r="B591" s="12"/>
      <c r="C591" s="9"/>
      <c r="D591" s="12"/>
      <c r="E591" s="12"/>
      <c r="F591" s="12"/>
      <c r="G591" s="12"/>
      <c r="H591" s="12"/>
      <c r="I591" s="9"/>
      <c r="J591" s="9"/>
    </row>
    <row r="592" spans="1:10" x14ac:dyDescent="0.2">
      <c r="A592" s="9"/>
      <c r="B592" s="12"/>
      <c r="C592" s="9"/>
      <c r="D592" s="12"/>
      <c r="E592" s="12"/>
      <c r="F592" s="12"/>
      <c r="G592" s="12"/>
      <c r="H592" s="12"/>
      <c r="I592" s="9"/>
      <c r="J592" s="9"/>
    </row>
    <row r="593" spans="1:10" x14ac:dyDescent="0.2">
      <c r="A593" s="9"/>
      <c r="B593" s="12"/>
      <c r="C593" s="9"/>
      <c r="D593" s="12"/>
      <c r="E593" s="12"/>
      <c r="F593" s="12"/>
      <c r="G593" s="12"/>
      <c r="H593" s="12"/>
      <c r="I593" s="9"/>
      <c r="J593" s="9"/>
    </row>
    <row r="594" spans="1:10" x14ac:dyDescent="0.2">
      <c r="A594" s="9"/>
      <c r="B594" s="12"/>
      <c r="C594" s="9"/>
      <c r="D594" s="12"/>
      <c r="E594" s="12"/>
      <c r="F594" s="12"/>
      <c r="G594" s="12"/>
      <c r="H594" s="12"/>
      <c r="I594" s="9"/>
      <c r="J594" s="9"/>
    </row>
    <row r="595" spans="1:10" x14ac:dyDescent="0.2">
      <c r="A595" s="9"/>
      <c r="B595" s="12"/>
      <c r="C595" s="9"/>
      <c r="D595" s="12"/>
      <c r="E595" s="12"/>
      <c r="F595" s="12"/>
      <c r="G595" s="12"/>
      <c r="H595" s="12"/>
      <c r="I595" s="9"/>
      <c r="J595" s="9"/>
    </row>
    <row r="596" spans="1:10" x14ac:dyDescent="0.2">
      <c r="A596" s="9"/>
      <c r="B596" s="12"/>
      <c r="C596" s="9"/>
      <c r="D596" s="12"/>
      <c r="E596" s="12"/>
      <c r="F596" s="12"/>
      <c r="G596" s="12"/>
      <c r="H596" s="12"/>
      <c r="I596" s="9"/>
      <c r="J596" s="9"/>
    </row>
    <row r="597" spans="1:10" x14ac:dyDescent="0.2">
      <c r="A597" s="9"/>
      <c r="B597" s="12"/>
      <c r="C597" s="9"/>
      <c r="D597" s="12"/>
      <c r="E597" s="12"/>
      <c r="F597" s="12"/>
      <c r="G597" s="12"/>
      <c r="H597" s="12"/>
      <c r="I597" s="9"/>
      <c r="J597" s="9"/>
    </row>
    <row r="598" spans="1:10" x14ac:dyDescent="0.2">
      <c r="A598" s="9"/>
      <c r="B598" s="12"/>
      <c r="C598" s="9"/>
      <c r="D598" s="12"/>
      <c r="E598" s="12"/>
      <c r="F598" s="12"/>
      <c r="G598" s="12"/>
      <c r="H598" s="12"/>
      <c r="I598" s="9"/>
      <c r="J598" s="9"/>
    </row>
    <row r="599" spans="1:10" x14ac:dyDescent="0.2">
      <c r="A599" s="9"/>
      <c r="B599" s="12"/>
      <c r="C599" s="9"/>
      <c r="D599" s="12"/>
      <c r="E599" s="12"/>
      <c r="F599" s="12"/>
      <c r="G599" s="12"/>
      <c r="H599" s="12"/>
      <c r="I599" s="9"/>
      <c r="J599" s="9"/>
    </row>
    <row r="600" spans="1:10" x14ac:dyDescent="0.2">
      <c r="A600" s="9"/>
      <c r="B600" s="12"/>
      <c r="C600" s="9"/>
      <c r="D600" s="12"/>
      <c r="E600" s="12"/>
      <c r="F600" s="12"/>
      <c r="G600" s="12"/>
      <c r="H600" s="12"/>
      <c r="I600" s="9"/>
      <c r="J600" s="9"/>
    </row>
    <row r="601" spans="1:10" x14ac:dyDescent="0.2">
      <c r="A601" s="9"/>
      <c r="B601" s="12"/>
      <c r="C601" s="9"/>
      <c r="D601" s="12"/>
      <c r="E601" s="12"/>
      <c r="F601" s="12"/>
      <c r="G601" s="12"/>
      <c r="H601" s="12"/>
      <c r="I601" s="9"/>
      <c r="J601" s="9"/>
    </row>
    <row r="602" spans="1:10" x14ac:dyDescent="0.2">
      <c r="A602" s="9"/>
      <c r="B602" s="12"/>
      <c r="C602" s="9"/>
      <c r="D602" s="12"/>
      <c r="E602" s="12"/>
      <c r="F602" s="12"/>
      <c r="G602" s="12"/>
      <c r="H602" s="12"/>
      <c r="I602" s="9"/>
      <c r="J602" s="9"/>
    </row>
    <row r="603" spans="1:10" x14ac:dyDescent="0.2">
      <c r="A603" s="9"/>
      <c r="B603" s="12"/>
      <c r="C603" s="9"/>
      <c r="D603" s="12"/>
      <c r="E603" s="12"/>
      <c r="F603" s="12"/>
      <c r="G603" s="12"/>
      <c r="H603" s="12"/>
      <c r="I603" s="9"/>
      <c r="J603" s="9"/>
    </row>
    <row r="604" spans="1:10" x14ac:dyDescent="0.2">
      <c r="A604" s="9"/>
      <c r="B604" s="12"/>
      <c r="C604" s="9"/>
      <c r="D604" s="12"/>
      <c r="E604" s="12"/>
      <c r="F604" s="12"/>
      <c r="G604" s="12"/>
      <c r="H604" s="12"/>
      <c r="I604" s="9"/>
      <c r="J604" s="9"/>
    </row>
    <row r="605" spans="1:10" x14ac:dyDescent="0.2">
      <c r="A605" s="9"/>
      <c r="B605" s="12"/>
      <c r="C605" s="9"/>
      <c r="D605" s="12"/>
      <c r="E605" s="12"/>
      <c r="F605" s="12"/>
      <c r="G605" s="12"/>
      <c r="H605" s="12"/>
      <c r="I605" s="9"/>
      <c r="J605" s="9"/>
    </row>
    <row r="606" spans="1:10" x14ac:dyDescent="0.2">
      <c r="A606" s="9"/>
      <c r="B606" s="12"/>
      <c r="C606" s="9"/>
      <c r="D606" s="12"/>
      <c r="E606" s="12"/>
      <c r="F606" s="12"/>
      <c r="G606" s="12"/>
      <c r="H606" s="12"/>
      <c r="I606" s="9"/>
      <c r="J606" s="9"/>
    </row>
    <row r="607" spans="1:10" x14ac:dyDescent="0.2">
      <c r="A607" s="9"/>
      <c r="B607" s="12"/>
      <c r="C607" s="9"/>
      <c r="D607" s="12"/>
      <c r="E607" s="12"/>
      <c r="F607" s="12"/>
      <c r="G607" s="12"/>
      <c r="H607" s="12"/>
      <c r="I607" s="9"/>
      <c r="J607" s="9"/>
    </row>
    <row r="608" spans="1:10" x14ac:dyDescent="0.2">
      <c r="A608" s="9"/>
      <c r="B608" s="12"/>
      <c r="C608" s="9"/>
      <c r="D608" s="12"/>
      <c r="E608" s="12"/>
      <c r="F608" s="12"/>
      <c r="G608" s="12"/>
      <c r="H608" s="12"/>
      <c r="I608" s="9"/>
      <c r="J608" s="9"/>
    </row>
    <row r="609" spans="1:10" x14ac:dyDescent="0.2">
      <c r="A609" s="9"/>
      <c r="B609" s="12"/>
      <c r="C609" s="9"/>
      <c r="D609" s="12"/>
      <c r="E609" s="12"/>
      <c r="F609" s="12"/>
      <c r="G609" s="12"/>
      <c r="H609" s="12"/>
      <c r="I609" s="9"/>
      <c r="J609" s="9"/>
    </row>
    <row r="610" spans="1:10" x14ac:dyDescent="0.2">
      <c r="A610" s="9"/>
      <c r="B610" s="12"/>
      <c r="C610" s="9"/>
      <c r="D610" s="12"/>
      <c r="E610" s="12"/>
      <c r="F610" s="12"/>
      <c r="G610" s="12"/>
      <c r="H610" s="12"/>
      <c r="I610" s="9"/>
      <c r="J610" s="9"/>
    </row>
    <row r="611" spans="1:10" x14ac:dyDescent="0.2">
      <c r="A611" s="9"/>
      <c r="B611" s="12"/>
      <c r="C611" s="9"/>
      <c r="D611" s="12"/>
      <c r="E611" s="12"/>
      <c r="F611" s="12"/>
      <c r="G611" s="12"/>
      <c r="H611" s="12"/>
      <c r="I611" s="9"/>
      <c r="J611" s="9"/>
    </row>
    <row r="612" spans="1:10" x14ac:dyDescent="0.2">
      <c r="A612" s="9"/>
      <c r="B612" s="12"/>
      <c r="C612" s="9"/>
      <c r="D612" s="12"/>
      <c r="E612" s="12"/>
      <c r="F612" s="12"/>
      <c r="G612" s="12"/>
      <c r="H612" s="12"/>
      <c r="I612" s="9"/>
      <c r="J612" s="9"/>
    </row>
    <row r="613" spans="1:10" x14ac:dyDescent="0.2">
      <c r="A613" s="9"/>
      <c r="B613" s="12"/>
      <c r="C613" s="9"/>
      <c r="D613" s="12"/>
      <c r="E613" s="12"/>
      <c r="F613" s="12"/>
      <c r="G613" s="12"/>
      <c r="H613" s="12"/>
      <c r="I613" s="9"/>
      <c r="J613" s="9"/>
    </row>
    <row r="614" spans="1:10" x14ac:dyDescent="0.2">
      <c r="A614" s="9"/>
      <c r="B614" s="12"/>
      <c r="C614" s="9"/>
      <c r="D614" s="12"/>
      <c r="E614" s="12"/>
      <c r="F614" s="12"/>
      <c r="G614" s="12"/>
      <c r="H614" s="12"/>
      <c r="I614" s="9"/>
      <c r="J614" s="9"/>
    </row>
    <row r="615" spans="1:10" x14ac:dyDescent="0.2">
      <c r="A615" s="9"/>
      <c r="B615" s="12"/>
      <c r="C615" s="9"/>
      <c r="D615" s="12"/>
      <c r="E615" s="12"/>
      <c r="F615" s="12"/>
      <c r="G615" s="12"/>
      <c r="H615" s="12"/>
      <c r="I615" s="9"/>
      <c r="J615" s="9"/>
    </row>
    <row r="616" spans="1:10" x14ac:dyDescent="0.2">
      <c r="A616" s="9"/>
      <c r="B616" s="12"/>
      <c r="C616" s="9"/>
      <c r="D616" s="12"/>
      <c r="E616" s="12"/>
      <c r="F616" s="12"/>
      <c r="G616" s="12"/>
      <c r="H616" s="12"/>
      <c r="I616" s="9"/>
      <c r="J616" s="9"/>
    </row>
    <row r="617" spans="1:10" x14ac:dyDescent="0.2">
      <c r="A617" s="9"/>
      <c r="B617" s="12"/>
      <c r="C617" s="9"/>
      <c r="D617" s="12"/>
      <c r="E617" s="12"/>
      <c r="F617" s="12"/>
      <c r="G617" s="12"/>
      <c r="H617" s="12"/>
      <c r="I617" s="9"/>
      <c r="J617" s="9"/>
    </row>
    <row r="618" spans="1:10" x14ac:dyDescent="0.2">
      <c r="A618" s="9"/>
      <c r="B618" s="12"/>
      <c r="C618" s="9"/>
      <c r="D618" s="12"/>
      <c r="E618" s="12"/>
      <c r="F618" s="12"/>
      <c r="G618" s="12"/>
      <c r="H618" s="12"/>
      <c r="I618" s="9"/>
      <c r="J618" s="9"/>
    </row>
    <row r="619" spans="1:10" x14ac:dyDescent="0.2">
      <c r="A619" s="9"/>
      <c r="B619" s="12"/>
      <c r="C619" s="9"/>
      <c r="D619" s="12"/>
      <c r="E619" s="12"/>
      <c r="F619" s="12"/>
      <c r="G619" s="12"/>
      <c r="H619" s="12"/>
      <c r="I619" s="9"/>
      <c r="J619" s="9"/>
    </row>
    <row r="620" spans="1:10" x14ac:dyDescent="0.2">
      <c r="A620" s="9"/>
      <c r="B620" s="12"/>
      <c r="C620" s="9"/>
      <c r="D620" s="12"/>
      <c r="E620" s="12"/>
      <c r="F620" s="12"/>
      <c r="G620" s="12"/>
      <c r="H620" s="12"/>
      <c r="I620" s="9"/>
      <c r="J620" s="9"/>
    </row>
    <row r="621" spans="1:10" x14ac:dyDescent="0.2">
      <c r="A621" s="9"/>
      <c r="B621" s="12"/>
      <c r="C621" s="9"/>
      <c r="D621" s="12"/>
      <c r="E621" s="12"/>
      <c r="F621" s="12"/>
      <c r="G621" s="12"/>
      <c r="H621" s="12"/>
      <c r="I621" s="9"/>
      <c r="J621" s="9"/>
    </row>
    <row r="622" spans="1:10" x14ac:dyDescent="0.2">
      <c r="A622" s="9"/>
      <c r="B622" s="12"/>
      <c r="C622" s="9"/>
      <c r="D622" s="12"/>
      <c r="E622" s="12"/>
      <c r="F622" s="12"/>
      <c r="G622" s="12"/>
      <c r="H622" s="12"/>
      <c r="I622" s="9"/>
      <c r="J622" s="9"/>
    </row>
    <row r="623" spans="1:10" x14ac:dyDescent="0.2">
      <c r="A623" s="9"/>
      <c r="B623" s="12"/>
      <c r="C623" s="9"/>
      <c r="D623" s="12"/>
      <c r="E623" s="12"/>
      <c r="F623" s="12"/>
      <c r="G623" s="12"/>
      <c r="H623" s="12"/>
      <c r="I623" s="9"/>
      <c r="J623" s="9"/>
    </row>
    <row r="624" spans="1:10" x14ac:dyDescent="0.2">
      <c r="A624" s="9"/>
      <c r="B624" s="12"/>
      <c r="C624" s="9"/>
      <c r="D624" s="12"/>
      <c r="E624" s="12"/>
      <c r="F624" s="12"/>
      <c r="G624" s="12"/>
      <c r="H624" s="12"/>
      <c r="I624" s="9"/>
      <c r="J624" s="9"/>
    </row>
    <row r="625" spans="1:10" x14ac:dyDescent="0.2">
      <c r="A625" s="9"/>
      <c r="B625" s="12"/>
      <c r="C625" s="9"/>
      <c r="D625" s="12"/>
      <c r="E625" s="12"/>
      <c r="F625" s="12"/>
      <c r="G625" s="12"/>
      <c r="H625" s="12"/>
      <c r="I625" s="9"/>
      <c r="J625" s="9"/>
    </row>
    <row r="626" spans="1:10" x14ac:dyDescent="0.2">
      <c r="A626" s="9"/>
      <c r="B626" s="12"/>
      <c r="C626" s="9"/>
      <c r="D626" s="12"/>
      <c r="E626" s="12"/>
      <c r="F626" s="12"/>
      <c r="G626" s="12"/>
      <c r="H626" s="12"/>
      <c r="I626" s="9"/>
      <c r="J626" s="9"/>
    </row>
    <row r="627" spans="1:10" x14ac:dyDescent="0.2">
      <c r="A627" s="9"/>
      <c r="B627" s="12"/>
      <c r="C627" s="9"/>
      <c r="D627" s="12"/>
      <c r="E627" s="12"/>
      <c r="F627" s="12"/>
      <c r="G627" s="12"/>
      <c r="H627" s="12"/>
      <c r="I627" s="9"/>
      <c r="J627" s="9"/>
    </row>
    <row r="628" spans="1:10" x14ac:dyDescent="0.2">
      <c r="A628" s="9"/>
      <c r="B628" s="12"/>
      <c r="C628" s="9"/>
      <c r="D628" s="12"/>
      <c r="E628" s="12"/>
      <c r="F628" s="12"/>
      <c r="G628" s="12"/>
      <c r="H628" s="12"/>
      <c r="I628" s="9"/>
      <c r="J628" s="9"/>
    </row>
    <row r="629" spans="1:10" x14ac:dyDescent="0.2">
      <c r="A629" s="9"/>
      <c r="B629" s="12"/>
      <c r="C629" s="9"/>
      <c r="D629" s="12"/>
      <c r="E629" s="12"/>
      <c r="F629" s="12"/>
      <c r="G629" s="12"/>
      <c r="H629" s="12"/>
      <c r="I629" s="9"/>
      <c r="J629" s="9"/>
    </row>
    <row r="630" spans="1:10" x14ac:dyDescent="0.2">
      <c r="A630" s="9"/>
      <c r="B630" s="12"/>
      <c r="C630" s="9"/>
      <c r="D630" s="12"/>
      <c r="E630" s="12"/>
      <c r="F630" s="12"/>
      <c r="G630" s="12"/>
      <c r="H630" s="12"/>
      <c r="I630" s="9"/>
      <c r="J630" s="9"/>
    </row>
    <row r="631" spans="1:10" x14ac:dyDescent="0.2">
      <c r="A631" s="9"/>
      <c r="B631" s="12"/>
      <c r="C631" s="9"/>
      <c r="D631" s="12"/>
      <c r="E631" s="12"/>
      <c r="F631" s="12"/>
      <c r="G631" s="12"/>
      <c r="H631" s="12"/>
      <c r="I631" s="9"/>
      <c r="J631" s="9"/>
    </row>
    <row r="632" spans="1:10" x14ac:dyDescent="0.2">
      <c r="A632" s="9"/>
      <c r="B632" s="12"/>
      <c r="C632" s="9"/>
      <c r="D632" s="12"/>
      <c r="E632" s="12"/>
      <c r="F632" s="12"/>
      <c r="G632" s="12"/>
      <c r="H632" s="12"/>
      <c r="I632" s="9"/>
      <c r="J632" s="9"/>
    </row>
    <row r="633" spans="1:10" x14ac:dyDescent="0.2">
      <c r="A633" s="9"/>
      <c r="B633" s="12"/>
      <c r="C633" s="9"/>
      <c r="D633" s="12"/>
      <c r="E633" s="12"/>
      <c r="F633" s="12"/>
      <c r="G633" s="12"/>
      <c r="H633" s="12"/>
      <c r="I633" s="9"/>
      <c r="J633" s="9"/>
    </row>
    <row r="634" spans="1:10" x14ac:dyDescent="0.2">
      <c r="A634" s="9"/>
      <c r="B634" s="12"/>
      <c r="C634" s="9"/>
      <c r="D634" s="12"/>
      <c r="E634" s="12"/>
      <c r="F634" s="12"/>
      <c r="G634" s="12"/>
      <c r="H634" s="12"/>
      <c r="I634" s="9"/>
      <c r="J634" s="9"/>
    </row>
    <row r="635" spans="1:10" x14ac:dyDescent="0.2">
      <c r="A635" s="9"/>
      <c r="B635" s="12"/>
      <c r="C635" s="9"/>
      <c r="D635" s="12"/>
      <c r="E635" s="12"/>
      <c r="F635" s="12"/>
      <c r="G635" s="12"/>
      <c r="H635" s="12"/>
      <c r="I635" s="9"/>
      <c r="J635" s="9"/>
    </row>
    <row r="636" spans="1:10" x14ac:dyDescent="0.2">
      <c r="A636" s="9"/>
      <c r="B636" s="12"/>
      <c r="C636" s="9"/>
      <c r="D636" s="12"/>
      <c r="E636" s="12"/>
      <c r="F636" s="12"/>
      <c r="G636" s="12"/>
      <c r="H636" s="12"/>
      <c r="I636" s="9"/>
      <c r="J636" s="9"/>
    </row>
    <row r="637" spans="1:10" x14ac:dyDescent="0.2">
      <c r="A637" s="9"/>
      <c r="B637" s="12"/>
      <c r="C637" s="9"/>
      <c r="D637" s="12"/>
      <c r="E637" s="12"/>
      <c r="F637" s="12"/>
      <c r="G637" s="12"/>
      <c r="H637" s="12"/>
      <c r="I637" s="9"/>
      <c r="J637" s="9"/>
    </row>
    <row r="638" spans="1:10" x14ac:dyDescent="0.2">
      <c r="A638" s="9"/>
      <c r="B638" s="12"/>
      <c r="C638" s="9"/>
      <c r="D638" s="12"/>
      <c r="E638" s="12"/>
      <c r="F638" s="12"/>
      <c r="G638" s="12"/>
      <c r="H638" s="12"/>
      <c r="I638" s="9"/>
      <c r="J638" s="9"/>
    </row>
    <row r="639" spans="1:10" x14ac:dyDescent="0.2">
      <c r="A639" s="9"/>
      <c r="B639" s="12"/>
      <c r="C639" s="9"/>
      <c r="D639" s="12"/>
      <c r="E639" s="12"/>
      <c r="F639" s="12"/>
      <c r="G639" s="12"/>
      <c r="H639" s="12"/>
      <c r="I639" s="9"/>
      <c r="J639" s="9"/>
    </row>
    <row r="640" spans="1:10" x14ac:dyDescent="0.2">
      <c r="A640" s="9"/>
      <c r="B640" s="12"/>
      <c r="C640" s="9"/>
      <c r="D640" s="12"/>
      <c r="E640" s="12"/>
      <c r="F640" s="12"/>
      <c r="G640" s="12"/>
      <c r="H640" s="12"/>
      <c r="I640" s="9"/>
      <c r="J640" s="9"/>
    </row>
    <row r="641" spans="1:10" x14ac:dyDescent="0.2">
      <c r="A641" s="9"/>
      <c r="B641" s="12"/>
      <c r="C641" s="9"/>
      <c r="D641" s="12"/>
      <c r="E641" s="12"/>
      <c r="F641" s="12"/>
      <c r="G641" s="12"/>
      <c r="H641" s="12"/>
      <c r="I641" s="9"/>
      <c r="J641" s="9"/>
    </row>
    <row r="642" spans="1:10" x14ac:dyDescent="0.2">
      <c r="A642" s="9"/>
      <c r="B642" s="12"/>
      <c r="C642" s="9"/>
      <c r="D642" s="12"/>
      <c r="E642" s="12"/>
      <c r="F642" s="12"/>
      <c r="G642" s="12"/>
      <c r="H642" s="12"/>
      <c r="I642" s="9"/>
      <c r="J642" s="9"/>
    </row>
    <row r="643" spans="1:10" x14ac:dyDescent="0.2">
      <c r="A643" s="9"/>
      <c r="B643" s="12"/>
      <c r="C643" s="9"/>
      <c r="D643" s="12"/>
      <c r="E643" s="12"/>
      <c r="F643" s="12"/>
      <c r="G643" s="12"/>
      <c r="H643" s="12"/>
      <c r="I643" s="9"/>
      <c r="J643" s="9"/>
    </row>
    <row r="644" spans="1:10" x14ac:dyDescent="0.2">
      <c r="A644" s="9"/>
      <c r="B644" s="12"/>
      <c r="C644" s="9"/>
      <c r="D644" s="12"/>
      <c r="E644" s="12"/>
      <c r="F644" s="12"/>
      <c r="G644" s="12"/>
      <c r="H644" s="12"/>
      <c r="I644" s="9"/>
      <c r="J644" s="9"/>
    </row>
    <row r="645" spans="1:10" x14ac:dyDescent="0.2">
      <c r="A645" s="9"/>
      <c r="B645" s="12"/>
      <c r="C645" s="9"/>
      <c r="D645" s="12"/>
      <c r="E645" s="12"/>
      <c r="F645" s="12"/>
      <c r="G645" s="12"/>
      <c r="H645" s="12"/>
      <c r="I645" s="9"/>
      <c r="J645" s="9"/>
    </row>
    <row r="646" spans="1:10" x14ac:dyDescent="0.2">
      <c r="A646" s="9"/>
      <c r="B646" s="12"/>
      <c r="C646" s="9"/>
      <c r="D646" s="12"/>
      <c r="E646" s="12"/>
      <c r="F646" s="12"/>
      <c r="G646" s="12"/>
      <c r="H646" s="12"/>
      <c r="I646" s="9"/>
      <c r="J646" s="9"/>
    </row>
    <row r="647" spans="1:10" x14ac:dyDescent="0.2">
      <c r="A647" s="9"/>
      <c r="B647" s="12"/>
      <c r="C647" s="9"/>
      <c r="D647" s="12"/>
      <c r="E647" s="12"/>
      <c r="F647" s="12"/>
      <c r="G647" s="12"/>
      <c r="H647" s="12"/>
      <c r="I647" s="9"/>
      <c r="J647" s="9"/>
    </row>
    <row r="648" spans="1:10" x14ac:dyDescent="0.2">
      <c r="A648" s="9"/>
      <c r="B648" s="12"/>
      <c r="C648" s="9"/>
      <c r="D648" s="12"/>
      <c r="E648" s="12"/>
      <c r="F648" s="12"/>
      <c r="G648" s="12"/>
      <c r="H648" s="12"/>
      <c r="I648" s="9"/>
      <c r="J648" s="9"/>
    </row>
    <row r="649" spans="1:10" x14ac:dyDescent="0.2">
      <c r="A649" s="9"/>
      <c r="B649" s="12"/>
      <c r="C649" s="9"/>
      <c r="D649" s="12"/>
      <c r="E649" s="12"/>
      <c r="F649" s="12"/>
      <c r="G649" s="12"/>
      <c r="H649" s="12"/>
      <c r="I649" s="9"/>
      <c r="J649" s="9"/>
    </row>
    <row r="650" spans="1:10" x14ac:dyDescent="0.2">
      <c r="A650" s="9"/>
      <c r="B650" s="12"/>
      <c r="C650" s="9"/>
      <c r="D650" s="12"/>
      <c r="E650" s="12"/>
      <c r="F650" s="12"/>
      <c r="G650" s="12"/>
      <c r="H650" s="12"/>
      <c r="I650" s="9"/>
      <c r="J650" s="9"/>
    </row>
    <row r="651" spans="1:10" x14ac:dyDescent="0.2">
      <c r="A651" s="9"/>
      <c r="B651" s="12"/>
      <c r="C651" s="9"/>
      <c r="D651" s="12"/>
      <c r="E651" s="12"/>
      <c r="F651" s="12"/>
      <c r="G651" s="12"/>
      <c r="H651" s="12"/>
      <c r="I651" s="9"/>
      <c r="J651" s="9"/>
    </row>
    <row r="652" spans="1:10" x14ac:dyDescent="0.2">
      <c r="A652" s="9"/>
      <c r="B652" s="12"/>
      <c r="C652" s="9"/>
      <c r="D652" s="12"/>
      <c r="E652" s="12"/>
      <c r="F652" s="12"/>
      <c r="G652" s="12"/>
      <c r="H652" s="12"/>
      <c r="I652" s="9"/>
      <c r="J652" s="9"/>
    </row>
    <row r="653" spans="1:10" x14ac:dyDescent="0.2">
      <c r="A653" s="9"/>
      <c r="B653" s="12"/>
      <c r="C653" s="9"/>
      <c r="D653" s="12"/>
      <c r="E653" s="12"/>
      <c r="F653" s="12"/>
      <c r="G653" s="12"/>
      <c r="H653" s="12"/>
      <c r="I653" s="9"/>
      <c r="J653" s="9"/>
    </row>
    <row r="654" spans="1:10" x14ac:dyDescent="0.2">
      <c r="A654" s="9"/>
      <c r="B654" s="12"/>
      <c r="C654" s="9"/>
      <c r="D654" s="12"/>
      <c r="E654" s="12"/>
      <c r="F654" s="12"/>
      <c r="G654" s="12"/>
      <c r="H654" s="12"/>
      <c r="I654" s="9"/>
      <c r="J654" s="9"/>
    </row>
    <row r="655" spans="1:10" x14ac:dyDescent="0.2">
      <c r="A655" s="9"/>
      <c r="B655" s="12"/>
      <c r="C655" s="9"/>
      <c r="D655" s="12"/>
      <c r="E655" s="12"/>
      <c r="F655" s="12"/>
      <c r="G655" s="12"/>
      <c r="H655" s="12"/>
      <c r="I655" s="9"/>
      <c r="J655" s="9"/>
    </row>
    <row r="656" spans="1:10" x14ac:dyDescent="0.2">
      <c r="A656" s="9"/>
      <c r="B656" s="12"/>
      <c r="C656" s="9"/>
      <c r="D656" s="12"/>
      <c r="E656" s="12"/>
      <c r="F656" s="12"/>
      <c r="G656" s="12"/>
      <c r="H656" s="12"/>
      <c r="I656" s="9"/>
      <c r="J656" s="9"/>
    </row>
    <row r="657" spans="1:10" x14ac:dyDescent="0.2">
      <c r="A657" s="9"/>
      <c r="B657" s="12"/>
      <c r="C657" s="9"/>
      <c r="D657" s="12"/>
      <c r="E657" s="12"/>
      <c r="F657" s="12"/>
      <c r="G657" s="12"/>
      <c r="H657" s="12"/>
      <c r="I657" s="9"/>
      <c r="J657" s="9"/>
    </row>
    <row r="658" spans="1:10" x14ac:dyDescent="0.2">
      <c r="A658" s="9"/>
      <c r="B658" s="12"/>
      <c r="C658" s="9"/>
      <c r="D658" s="12"/>
      <c r="E658" s="12"/>
      <c r="F658" s="12"/>
      <c r="G658" s="12"/>
      <c r="H658" s="12"/>
      <c r="I658" s="9"/>
      <c r="J658" s="9"/>
    </row>
    <row r="659" spans="1:10" x14ac:dyDescent="0.2">
      <c r="A659" s="9"/>
      <c r="B659" s="12"/>
      <c r="C659" s="9"/>
      <c r="D659" s="12"/>
      <c r="E659" s="12"/>
      <c r="F659" s="12"/>
      <c r="G659" s="12"/>
      <c r="H659" s="12"/>
      <c r="I659" s="9"/>
      <c r="J659" s="9"/>
    </row>
    <row r="660" spans="1:10" x14ac:dyDescent="0.2">
      <c r="A660" s="9"/>
      <c r="B660" s="12"/>
      <c r="C660" s="9"/>
      <c r="D660" s="12"/>
      <c r="E660" s="12"/>
      <c r="F660" s="12"/>
      <c r="G660" s="12"/>
      <c r="H660" s="12"/>
      <c r="I660" s="9"/>
      <c r="J660" s="9"/>
    </row>
    <row r="661" spans="1:10" x14ac:dyDescent="0.2">
      <c r="A661" s="9"/>
      <c r="B661" s="12"/>
      <c r="C661" s="9"/>
      <c r="D661" s="12"/>
      <c r="E661" s="12"/>
      <c r="F661" s="12"/>
      <c r="G661" s="12"/>
      <c r="H661" s="12"/>
      <c r="I661" s="9"/>
      <c r="J661" s="9"/>
    </row>
    <row r="662" spans="1:10" x14ac:dyDescent="0.2">
      <c r="A662" s="9"/>
      <c r="B662" s="12"/>
      <c r="C662" s="9"/>
      <c r="D662" s="12"/>
      <c r="E662" s="12"/>
      <c r="F662" s="12"/>
      <c r="G662" s="12"/>
      <c r="H662" s="12"/>
      <c r="I662" s="9"/>
      <c r="J662" s="9"/>
    </row>
    <row r="663" spans="1:10" x14ac:dyDescent="0.2">
      <c r="A663" s="9"/>
      <c r="B663" s="12"/>
      <c r="C663" s="9"/>
      <c r="D663" s="12"/>
      <c r="E663" s="12"/>
      <c r="F663" s="12"/>
      <c r="G663" s="12"/>
      <c r="H663" s="12"/>
      <c r="I663" s="9"/>
      <c r="J663" s="9"/>
    </row>
    <row r="664" spans="1:10" x14ac:dyDescent="0.2">
      <c r="A664" s="9"/>
      <c r="B664" s="12"/>
      <c r="C664" s="9"/>
      <c r="D664" s="12"/>
      <c r="E664" s="12"/>
      <c r="F664" s="12"/>
      <c r="G664" s="12"/>
      <c r="H664" s="12"/>
      <c r="I664" s="9"/>
      <c r="J664" s="9"/>
    </row>
    <row r="665" spans="1:10" x14ac:dyDescent="0.2">
      <c r="A665" s="9"/>
      <c r="B665" s="12"/>
      <c r="C665" s="9"/>
      <c r="D665" s="12"/>
      <c r="E665" s="12"/>
      <c r="F665" s="12"/>
      <c r="G665" s="12"/>
      <c r="H665" s="12"/>
      <c r="I665" s="9"/>
      <c r="J665" s="9"/>
    </row>
    <row r="666" spans="1:10" x14ac:dyDescent="0.2">
      <c r="A666" s="9"/>
      <c r="B666" s="12"/>
      <c r="C666" s="9"/>
      <c r="D666" s="12"/>
      <c r="E666" s="12"/>
      <c r="F666" s="12"/>
      <c r="G666" s="12"/>
      <c r="H666" s="12"/>
      <c r="I666" s="9"/>
      <c r="J666" s="9"/>
    </row>
    <row r="667" spans="1:10" x14ac:dyDescent="0.2">
      <c r="A667" s="9"/>
      <c r="B667" s="12"/>
      <c r="C667" s="9"/>
      <c r="D667" s="12"/>
      <c r="E667" s="12"/>
      <c r="F667" s="12"/>
      <c r="G667" s="12"/>
      <c r="H667" s="12"/>
      <c r="I667" s="9"/>
      <c r="J667" s="9"/>
    </row>
    <row r="668" spans="1:10" x14ac:dyDescent="0.2">
      <c r="A668" s="9"/>
      <c r="B668" s="12"/>
      <c r="C668" s="9"/>
      <c r="D668" s="12"/>
      <c r="E668" s="12"/>
      <c r="F668" s="12"/>
      <c r="G668" s="12"/>
      <c r="H668" s="12"/>
      <c r="I668" s="9"/>
      <c r="J668" s="9"/>
    </row>
    <row r="669" spans="1:10" x14ac:dyDescent="0.2">
      <c r="A669" s="9"/>
      <c r="B669" s="12"/>
      <c r="C669" s="9"/>
      <c r="D669" s="12"/>
      <c r="E669" s="12"/>
      <c r="F669" s="12"/>
      <c r="G669" s="12"/>
      <c r="H669" s="12"/>
      <c r="I669" s="9"/>
      <c r="J669" s="9"/>
    </row>
    <row r="670" spans="1:10" x14ac:dyDescent="0.2">
      <c r="A670" s="9"/>
      <c r="B670" s="12"/>
      <c r="C670" s="9"/>
      <c r="D670" s="12"/>
      <c r="E670" s="12"/>
      <c r="F670" s="12"/>
      <c r="G670" s="12"/>
      <c r="H670" s="12"/>
      <c r="I670" s="9"/>
      <c r="J670" s="9"/>
    </row>
    <row r="671" spans="1:10" x14ac:dyDescent="0.2">
      <c r="A671" s="9"/>
      <c r="B671" s="12"/>
      <c r="C671" s="9"/>
      <c r="D671" s="12"/>
      <c r="E671" s="12"/>
      <c r="F671" s="12"/>
      <c r="G671" s="12"/>
      <c r="H671" s="12"/>
      <c r="I671" s="9"/>
      <c r="J671" s="9"/>
    </row>
    <row r="672" spans="1:10" x14ac:dyDescent="0.2">
      <c r="A672" s="9"/>
      <c r="B672" s="12"/>
      <c r="C672" s="9"/>
      <c r="D672" s="12"/>
      <c r="E672" s="12"/>
      <c r="F672" s="12"/>
      <c r="G672" s="12"/>
      <c r="H672" s="12"/>
      <c r="I672" s="9"/>
      <c r="J672" s="9"/>
    </row>
    <row r="673" spans="1:10" x14ac:dyDescent="0.2">
      <c r="A673" s="9"/>
      <c r="B673" s="12"/>
      <c r="C673" s="9"/>
      <c r="D673" s="12"/>
      <c r="E673" s="12"/>
      <c r="F673" s="12"/>
      <c r="G673" s="12"/>
      <c r="H673" s="12"/>
      <c r="I673" s="9"/>
      <c r="J673" s="9"/>
    </row>
    <row r="674" spans="1:10" x14ac:dyDescent="0.2">
      <c r="A674" s="9"/>
      <c r="B674" s="12"/>
      <c r="C674" s="9"/>
      <c r="D674" s="12"/>
      <c r="E674" s="12"/>
      <c r="F674" s="12"/>
      <c r="G674" s="12"/>
      <c r="H674" s="12"/>
      <c r="I674" s="9"/>
      <c r="J674" s="9"/>
    </row>
    <row r="675" spans="1:10" x14ac:dyDescent="0.2">
      <c r="A675" s="9"/>
      <c r="B675" s="12"/>
      <c r="C675" s="9"/>
      <c r="D675" s="12"/>
      <c r="E675" s="12"/>
      <c r="F675" s="12"/>
      <c r="G675" s="12"/>
      <c r="H675" s="12"/>
      <c r="I675" s="9"/>
      <c r="J675" s="9"/>
    </row>
    <row r="676" spans="1:10" x14ac:dyDescent="0.2">
      <c r="A676" s="9"/>
      <c r="B676" s="12"/>
      <c r="C676" s="9"/>
      <c r="D676" s="12"/>
      <c r="E676" s="12"/>
      <c r="F676" s="12"/>
      <c r="G676" s="12"/>
      <c r="H676" s="12"/>
      <c r="I676" s="9"/>
      <c r="J676" s="9"/>
    </row>
    <row r="677" spans="1:10" x14ac:dyDescent="0.2">
      <c r="A677" s="9"/>
      <c r="B677" s="12"/>
      <c r="C677" s="9"/>
      <c r="D677" s="12"/>
      <c r="E677" s="12"/>
      <c r="F677" s="12"/>
      <c r="G677" s="12"/>
      <c r="H677" s="12"/>
      <c r="I677" s="9"/>
      <c r="J677" s="9"/>
    </row>
    <row r="678" spans="1:10" x14ac:dyDescent="0.2">
      <c r="A678" s="9"/>
      <c r="B678" s="12"/>
      <c r="C678" s="9"/>
      <c r="D678" s="12"/>
      <c r="E678" s="12"/>
      <c r="F678" s="12"/>
      <c r="G678" s="12"/>
      <c r="H678" s="12"/>
      <c r="I678" s="9"/>
      <c r="J678" s="9"/>
    </row>
    <row r="679" spans="1:10" x14ac:dyDescent="0.2">
      <c r="A679" s="9"/>
      <c r="B679" s="12"/>
      <c r="C679" s="9"/>
      <c r="D679" s="12"/>
      <c r="E679" s="12"/>
      <c r="F679" s="12"/>
      <c r="G679" s="12"/>
      <c r="H679" s="12"/>
      <c r="I679" s="9"/>
      <c r="J679" s="9"/>
    </row>
    <row r="680" spans="1:10" x14ac:dyDescent="0.2">
      <c r="A680" s="9"/>
      <c r="B680" s="12"/>
      <c r="C680" s="9"/>
      <c r="D680" s="12"/>
      <c r="E680" s="12"/>
      <c r="F680" s="12"/>
      <c r="G680" s="12"/>
      <c r="H680" s="12"/>
      <c r="I680" s="9"/>
      <c r="J680" s="9"/>
    </row>
    <row r="681" spans="1:10" x14ac:dyDescent="0.2">
      <c r="A681" s="9"/>
      <c r="B681" s="12"/>
      <c r="C681" s="9"/>
      <c r="D681" s="12"/>
      <c r="E681" s="12"/>
      <c r="F681" s="12"/>
      <c r="G681" s="12"/>
      <c r="H681" s="12"/>
      <c r="I681" s="9"/>
      <c r="J681" s="9"/>
    </row>
    <row r="682" spans="1:10" x14ac:dyDescent="0.2">
      <c r="A682" s="9"/>
      <c r="B682" s="12"/>
      <c r="C682" s="9"/>
      <c r="D682" s="12"/>
      <c r="E682" s="12"/>
      <c r="F682" s="12"/>
      <c r="G682" s="12"/>
      <c r="H682" s="12"/>
      <c r="I682" s="9"/>
      <c r="J682" s="9"/>
    </row>
    <row r="683" spans="1:10" x14ac:dyDescent="0.2">
      <c r="A683" s="9"/>
      <c r="B683" s="12"/>
      <c r="C683" s="9"/>
      <c r="D683" s="12"/>
      <c r="E683" s="12"/>
      <c r="F683" s="12"/>
      <c r="G683" s="12"/>
      <c r="H683" s="12"/>
      <c r="I683" s="9"/>
      <c r="J683" s="9"/>
    </row>
    <row r="684" spans="1:10" x14ac:dyDescent="0.2">
      <c r="A684" s="9"/>
      <c r="B684" s="12"/>
      <c r="C684" s="9"/>
      <c r="D684" s="12"/>
      <c r="E684" s="12"/>
      <c r="F684" s="12"/>
      <c r="G684" s="12"/>
      <c r="H684" s="12"/>
      <c r="I684" s="9"/>
      <c r="J684" s="9"/>
    </row>
    <row r="685" spans="1:10" x14ac:dyDescent="0.2">
      <c r="A685" s="9"/>
      <c r="B685" s="12"/>
      <c r="C685" s="9"/>
      <c r="D685" s="12"/>
      <c r="E685" s="12"/>
      <c r="F685" s="12"/>
      <c r="G685" s="12"/>
      <c r="H685" s="12"/>
      <c r="I685" s="9"/>
      <c r="J685" s="9"/>
    </row>
    <row r="686" spans="1:10" x14ac:dyDescent="0.2">
      <c r="A686" s="9"/>
      <c r="B686" s="12"/>
      <c r="C686" s="9"/>
      <c r="D686" s="12"/>
      <c r="E686" s="12"/>
      <c r="F686" s="12"/>
      <c r="G686" s="12"/>
      <c r="H686" s="12"/>
      <c r="I686" s="9"/>
      <c r="J686" s="9"/>
    </row>
    <row r="687" spans="1:10" x14ac:dyDescent="0.2">
      <c r="A687" s="9"/>
      <c r="B687" s="12"/>
      <c r="C687" s="9"/>
      <c r="D687" s="12"/>
      <c r="E687" s="12"/>
      <c r="F687" s="12"/>
      <c r="G687" s="12"/>
      <c r="H687" s="12"/>
      <c r="I687" s="9"/>
      <c r="J687" s="9"/>
    </row>
    <row r="688" spans="1:10" x14ac:dyDescent="0.2">
      <c r="A688" s="9"/>
      <c r="B688" s="12"/>
      <c r="C688" s="9"/>
      <c r="D688" s="12"/>
      <c r="E688" s="12"/>
      <c r="F688" s="12"/>
      <c r="G688" s="12"/>
      <c r="H688" s="12"/>
      <c r="I688" s="9"/>
      <c r="J688" s="9"/>
    </row>
    <row r="689" spans="1:10" x14ac:dyDescent="0.2">
      <c r="A689" s="9"/>
      <c r="B689" s="12"/>
      <c r="C689" s="9"/>
      <c r="D689" s="12"/>
      <c r="E689" s="12"/>
      <c r="F689" s="12"/>
      <c r="G689" s="12"/>
      <c r="H689" s="12"/>
      <c r="I689" s="9"/>
      <c r="J689" s="9"/>
    </row>
    <row r="690" spans="1:10" x14ac:dyDescent="0.2">
      <c r="A690" s="9"/>
      <c r="B690" s="12"/>
      <c r="C690" s="9"/>
      <c r="D690" s="12"/>
      <c r="E690" s="12"/>
      <c r="F690" s="12"/>
      <c r="G690" s="12"/>
      <c r="H690" s="12"/>
      <c r="I690" s="9"/>
      <c r="J690" s="9"/>
    </row>
    <row r="691" spans="1:10" x14ac:dyDescent="0.2">
      <c r="A691" s="9"/>
      <c r="B691" s="12"/>
      <c r="C691" s="9"/>
      <c r="D691" s="12"/>
      <c r="E691" s="12"/>
      <c r="F691" s="12"/>
      <c r="G691" s="12"/>
      <c r="H691" s="12"/>
      <c r="I691" s="9"/>
      <c r="J691" s="9"/>
    </row>
    <row r="692" spans="1:10" x14ac:dyDescent="0.2">
      <c r="A692" s="9"/>
      <c r="B692" s="12"/>
      <c r="C692" s="9"/>
      <c r="D692" s="12"/>
      <c r="E692" s="12"/>
      <c r="F692" s="12"/>
      <c r="G692" s="12"/>
      <c r="H692" s="12"/>
      <c r="I692" s="9"/>
      <c r="J692" s="9"/>
    </row>
    <row r="693" spans="1:10" x14ac:dyDescent="0.2">
      <c r="A693" s="9"/>
      <c r="B693" s="12"/>
      <c r="C693" s="9"/>
      <c r="D693" s="12"/>
      <c r="E693" s="12"/>
      <c r="F693" s="12"/>
      <c r="G693" s="12"/>
      <c r="H693" s="12"/>
      <c r="I693" s="9"/>
      <c r="J693" s="9"/>
    </row>
    <row r="694" spans="1:10" x14ac:dyDescent="0.2">
      <c r="A694" s="9"/>
      <c r="B694" s="12"/>
      <c r="C694" s="9"/>
      <c r="D694" s="12"/>
      <c r="E694" s="12"/>
      <c r="F694" s="12"/>
      <c r="G694" s="12"/>
      <c r="H694" s="12"/>
      <c r="I694" s="9"/>
      <c r="J694" s="9"/>
    </row>
    <row r="695" spans="1:10" x14ac:dyDescent="0.2">
      <c r="A695" s="9"/>
      <c r="B695" s="12"/>
      <c r="C695" s="9"/>
      <c r="D695" s="12"/>
      <c r="E695" s="12"/>
      <c r="F695" s="12"/>
      <c r="G695" s="12"/>
      <c r="H695" s="12"/>
      <c r="I695" s="9"/>
      <c r="J695" s="9"/>
    </row>
    <row r="696" spans="1:10" x14ac:dyDescent="0.2">
      <c r="A696" s="9"/>
      <c r="B696" s="12"/>
      <c r="C696" s="9"/>
      <c r="D696" s="12"/>
      <c r="E696" s="12"/>
      <c r="F696" s="12"/>
      <c r="G696" s="12"/>
      <c r="H696" s="12"/>
      <c r="I696" s="9"/>
      <c r="J696" s="9"/>
    </row>
    <row r="697" spans="1:10" x14ac:dyDescent="0.2">
      <c r="A697" s="9"/>
      <c r="B697" s="12"/>
      <c r="C697" s="9"/>
      <c r="D697" s="12"/>
      <c r="E697" s="12"/>
      <c r="F697" s="12"/>
      <c r="G697" s="12"/>
      <c r="H697" s="12"/>
      <c r="I697" s="9"/>
      <c r="J697" s="9"/>
    </row>
    <row r="698" spans="1:10" x14ac:dyDescent="0.2">
      <c r="A698" s="9"/>
      <c r="B698" s="12"/>
      <c r="C698" s="9"/>
      <c r="D698" s="12"/>
      <c r="E698" s="12"/>
      <c r="F698" s="12"/>
      <c r="G698" s="12"/>
      <c r="H698" s="12"/>
      <c r="I698" s="9"/>
      <c r="J698" s="9"/>
    </row>
    <row r="699" spans="1:10" x14ac:dyDescent="0.2">
      <c r="A699" s="9"/>
      <c r="B699" s="12"/>
      <c r="C699" s="9"/>
      <c r="D699" s="12"/>
      <c r="E699" s="12"/>
      <c r="F699" s="12"/>
      <c r="G699" s="12"/>
      <c r="H699" s="12"/>
      <c r="I699" s="9"/>
      <c r="J699" s="9"/>
    </row>
    <row r="700" spans="1:10" x14ac:dyDescent="0.2">
      <c r="A700" s="9"/>
      <c r="B700" s="12"/>
      <c r="C700" s="9"/>
      <c r="D700" s="12"/>
      <c r="E700" s="12"/>
      <c r="F700" s="12"/>
      <c r="G700" s="12"/>
      <c r="H700" s="12"/>
      <c r="I700" s="9"/>
      <c r="J700" s="9"/>
    </row>
    <row r="701" spans="1:10" x14ac:dyDescent="0.2">
      <c r="A701" s="9"/>
      <c r="B701" s="12"/>
      <c r="C701" s="9"/>
      <c r="D701" s="12"/>
      <c r="E701" s="12"/>
      <c r="F701" s="12"/>
      <c r="G701" s="12"/>
      <c r="H701" s="12"/>
      <c r="I701" s="9"/>
      <c r="J701" s="9"/>
    </row>
    <row r="702" spans="1:10" x14ac:dyDescent="0.2">
      <c r="A702" s="9"/>
      <c r="B702" s="12"/>
      <c r="C702" s="9"/>
      <c r="D702" s="12"/>
      <c r="E702" s="12"/>
      <c r="F702" s="12"/>
      <c r="G702" s="12"/>
      <c r="H702" s="12"/>
      <c r="I702" s="9"/>
      <c r="J702" s="9"/>
    </row>
    <row r="703" spans="1:10" x14ac:dyDescent="0.2">
      <c r="A703" s="9"/>
      <c r="B703" s="12"/>
      <c r="C703" s="9"/>
      <c r="D703" s="12"/>
      <c r="E703" s="12"/>
      <c r="F703" s="12"/>
      <c r="G703" s="12"/>
      <c r="H703" s="12"/>
      <c r="I703" s="9"/>
      <c r="J703" s="9"/>
    </row>
    <row r="704" spans="1:10" x14ac:dyDescent="0.2">
      <c r="A704" s="9"/>
      <c r="B704" s="12"/>
      <c r="C704" s="9"/>
      <c r="D704" s="12"/>
      <c r="E704" s="12"/>
      <c r="F704" s="12"/>
      <c r="G704" s="12"/>
      <c r="H704" s="12"/>
      <c r="I704" s="9"/>
      <c r="J704" s="9"/>
    </row>
    <row r="705" spans="1:10" x14ac:dyDescent="0.2">
      <c r="A705" s="9"/>
      <c r="B705" s="12"/>
      <c r="C705" s="9"/>
      <c r="D705" s="12"/>
      <c r="E705" s="12"/>
      <c r="F705" s="12"/>
      <c r="G705" s="12"/>
      <c r="H705" s="12"/>
      <c r="I705" s="9"/>
      <c r="J705" s="9"/>
    </row>
    <row r="706" spans="1:10" x14ac:dyDescent="0.2">
      <c r="A706" s="9"/>
      <c r="B706" s="12"/>
      <c r="C706" s="9"/>
      <c r="D706" s="12"/>
      <c r="E706" s="12"/>
      <c r="F706" s="12"/>
      <c r="G706" s="12"/>
      <c r="H706" s="12"/>
      <c r="I706" s="9"/>
      <c r="J706" s="9"/>
    </row>
    <row r="707" spans="1:10" x14ac:dyDescent="0.2">
      <c r="A707" s="9"/>
      <c r="B707" s="12"/>
      <c r="C707" s="9"/>
      <c r="D707" s="12"/>
      <c r="E707" s="12"/>
      <c r="F707" s="12"/>
      <c r="G707" s="12"/>
      <c r="H707" s="12"/>
      <c r="I707" s="9"/>
      <c r="J707" s="9"/>
    </row>
    <row r="708" spans="1:10" x14ac:dyDescent="0.2">
      <c r="A708" s="9"/>
      <c r="B708" s="12"/>
      <c r="C708" s="9"/>
      <c r="D708" s="12"/>
      <c r="E708" s="12"/>
      <c r="F708" s="12"/>
      <c r="G708" s="12"/>
      <c r="H708" s="12"/>
      <c r="I708" s="9"/>
      <c r="J708" s="9"/>
    </row>
    <row r="709" spans="1:10" x14ac:dyDescent="0.2">
      <c r="A709" s="9"/>
      <c r="B709" s="12"/>
      <c r="C709" s="9"/>
      <c r="D709" s="12"/>
      <c r="E709" s="12"/>
      <c r="F709" s="12"/>
      <c r="G709" s="12"/>
      <c r="H709" s="12"/>
      <c r="I709" s="9"/>
      <c r="J709" s="9"/>
    </row>
    <row r="710" spans="1:10" x14ac:dyDescent="0.2">
      <c r="A710" s="9"/>
      <c r="B710" s="12"/>
      <c r="C710" s="9"/>
      <c r="D710" s="12"/>
      <c r="E710" s="12"/>
      <c r="F710" s="12"/>
      <c r="G710" s="12"/>
      <c r="H710" s="12"/>
      <c r="I710" s="9"/>
      <c r="J710" s="9"/>
    </row>
    <row r="711" spans="1:10" x14ac:dyDescent="0.2">
      <c r="A711" s="9"/>
      <c r="B711" s="12"/>
      <c r="C711" s="9"/>
      <c r="D711" s="12"/>
      <c r="E711" s="12"/>
      <c r="F711" s="12"/>
      <c r="G711" s="12"/>
      <c r="H711" s="12"/>
      <c r="I711" s="9"/>
      <c r="J711" s="9"/>
    </row>
    <row r="712" spans="1:10" x14ac:dyDescent="0.2">
      <c r="A712" s="9"/>
      <c r="B712" s="12"/>
      <c r="C712" s="9"/>
      <c r="D712" s="12"/>
      <c r="E712" s="12"/>
      <c r="F712" s="12"/>
      <c r="G712" s="12"/>
      <c r="H712" s="12"/>
      <c r="I712" s="9"/>
      <c r="J712" s="9"/>
    </row>
    <row r="713" spans="1:10" x14ac:dyDescent="0.2">
      <c r="A713" s="9"/>
      <c r="B713" s="12"/>
      <c r="C713" s="9"/>
      <c r="D713" s="12"/>
      <c r="E713" s="12"/>
      <c r="F713" s="12"/>
      <c r="G713" s="12"/>
      <c r="H713" s="12"/>
      <c r="I713" s="9"/>
      <c r="J713" s="9"/>
    </row>
    <row r="714" spans="1:10" x14ac:dyDescent="0.2">
      <c r="A714" s="9"/>
      <c r="B714" s="12"/>
      <c r="C714" s="9"/>
      <c r="D714" s="12"/>
      <c r="E714" s="12"/>
      <c r="F714" s="12"/>
      <c r="G714" s="12"/>
      <c r="H714" s="12"/>
      <c r="I714" s="9"/>
      <c r="J714" s="9"/>
    </row>
    <row r="715" spans="1:10" x14ac:dyDescent="0.2">
      <c r="A715" s="9"/>
      <c r="B715" s="12"/>
      <c r="C715" s="9"/>
      <c r="D715" s="12"/>
      <c r="E715" s="12"/>
      <c r="F715" s="12"/>
      <c r="G715" s="12"/>
      <c r="H715" s="12"/>
      <c r="I715" s="9"/>
      <c r="J715" s="9"/>
    </row>
    <row r="716" spans="1:10" x14ac:dyDescent="0.2">
      <c r="A716" s="9"/>
      <c r="B716" s="12"/>
      <c r="C716" s="9"/>
      <c r="D716" s="12"/>
      <c r="E716" s="12"/>
      <c r="F716" s="12"/>
      <c r="G716" s="12"/>
      <c r="H716" s="12"/>
      <c r="I716" s="9"/>
      <c r="J716" s="9"/>
    </row>
    <row r="717" spans="1:10" x14ac:dyDescent="0.2">
      <c r="A717" s="9"/>
      <c r="B717" s="12"/>
      <c r="C717" s="9"/>
      <c r="D717" s="12"/>
      <c r="E717" s="12"/>
      <c r="F717" s="12"/>
      <c r="G717" s="12"/>
      <c r="H717" s="12"/>
      <c r="I717" s="9"/>
      <c r="J717" s="9"/>
    </row>
    <row r="718" spans="1:10" x14ac:dyDescent="0.2">
      <c r="A718" s="9"/>
      <c r="B718" s="12"/>
      <c r="C718" s="9"/>
      <c r="D718" s="12"/>
      <c r="E718" s="12"/>
      <c r="F718" s="12"/>
      <c r="G718" s="12"/>
      <c r="H718" s="12"/>
      <c r="I718" s="9"/>
      <c r="J718" s="9"/>
    </row>
    <row r="719" spans="1:10" x14ac:dyDescent="0.2">
      <c r="A719" s="9"/>
      <c r="B719" s="12"/>
      <c r="C719" s="9"/>
      <c r="D719" s="12"/>
      <c r="E719" s="12"/>
      <c r="F719" s="12"/>
      <c r="G719" s="12"/>
      <c r="H719" s="12"/>
      <c r="I719" s="9"/>
      <c r="J719" s="9"/>
    </row>
    <row r="720" spans="1:10" x14ac:dyDescent="0.2">
      <c r="A720" s="9"/>
      <c r="B720" s="12"/>
      <c r="C720" s="9"/>
      <c r="D720" s="12"/>
      <c r="E720" s="12"/>
      <c r="F720" s="12"/>
      <c r="G720" s="12"/>
      <c r="H720" s="12"/>
      <c r="I720" s="9"/>
      <c r="J720" s="9"/>
    </row>
    <row r="721" spans="1:10" x14ac:dyDescent="0.2">
      <c r="A721" s="9"/>
      <c r="B721" s="12"/>
      <c r="C721" s="9"/>
      <c r="D721" s="12"/>
      <c r="E721" s="12"/>
      <c r="F721" s="12"/>
      <c r="G721" s="12"/>
      <c r="H721" s="12"/>
      <c r="I721" s="9"/>
      <c r="J721" s="9"/>
    </row>
    <row r="722" spans="1:10" x14ac:dyDescent="0.2">
      <c r="A722" s="9"/>
      <c r="B722" s="12"/>
      <c r="C722" s="9"/>
      <c r="D722" s="12"/>
      <c r="E722" s="12"/>
      <c r="F722" s="12"/>
      <c r="G722" s="12"/>
      <c r="H722" s="12"/>
      <c r="I722" s="9"/>
      <c r="J722" s="9"/>
    </row>
    <row r="723" spans="1:10" x14ac:dyDescent="0.2">
      <c r="A723" s="9"/>
      <c r="B723" s="12"/>
      <c r="C723" s="9"/>
      <c r="D723" s="12"/>
      <c r="E723" s="12"/>
      <c r="F723" s="12"/>
      <c r="G723" s="12"/>
      <c r="H723" s="12"/>
      <c r="I723" s="9"/>
      <c r="J723" s="9"/>
    </row>
    <row r="724" spans="1:10" x14ac:dyDescent="0.2">
      <c r="A724" s="9"/>
      <c r="B724" s="12"/>
      <c r="C724" s="9"/>
      <c r="D724" s="12"/>
      <c r="E724" s="12"/>
      <c r="F724" s="12"/>
      <c r="G724" s="12"/>
      <c r="H724" s="12"/>
      <c r="I724" s="9"/>
      <c r="J724" s="9"/>
    </row>
    <row r="725" spans="1:10" x14ac:dyDescent="0.2">
      <c r="A725" s="9"/>
      <c r="B725" s="12"/>
      <c r="C725" s="9"/>
      <c r="D725" s="12"/>
      <c r="E725" s="12"/>
      <c r="F725" s="12"/>
      <c r="G725" s="12"/>
      <c r="H725" s="12"/>
      <c r="I725" s="9"/>
      <c r="J725" s="9"/>
    </row>
    <row r="726" spans="1:10" x14ac:dyDescent="0.2">
      <c r="A726" s="9"/>
      <c r="B726" s="12"/>
      <c r="C726" s="9"/>
      <c r="D726" s="12"/>
      <c r="E726" s="12"/>
      <c r="F726" s="12"/>
      <c r="G726" s="12"/>
      <c r="H726" s="12"/>
      <c r="I726" s="9"/>
      <c r="J726" s="9"/>
    </row>
    <row r="727" spans="1:10" x14ac:dyDescent="0.2">
      <c r="A727" s="9"/>
      <c r="B727" s="12"/>
      <c r="C727" s="9"/>
      <c r="D727" s="12"/>
      <c r="E727" s="12"/>
      <c r="F727" s="12"/>
      <c r="G727" s="12"/>
      <c r="H727" s="12"/>
      <c r="I727" s="9"/>
      <c r="J727" s="9"/>
    </row>
    <row r="728" spans="1:10" x14ac:dyDescent="0.2">
      <c r="A728" s="9"/>
      <c r="B728" s="12"/>
      <c r="C728" s="9"/>
      <c r="D728" s="12"/>
      <c r="E728" s="12"/>
      <c r="F728" s="12"/>
      <c r="G728" s="12"/>
      <c r="H728" s="12"/>
      <c r="I728" s="9"/>
      <c r="J728" s="9"/>
    </row>
    <row r="729" spans="1:10" x14ac:dyDescent="0.2">
      <c r="A729" s="9"/>
      <c r="B729" s="12"/>
      <c r="C729" s="9"/>
      <c r="D729" s="12"/>
      <c r="E729" s="12"/>
      <c r="F729" s="12"/>
      <c r="G729" s="12"/>
      <c r="H729" s="12"/>
      <c r="I729" s="9"/>
      <c r="J729" s="9"/>
    </row>
    <row r="730" spans="1:10" x14ac:dyDescent="0.2">
      <c r="A730" s="9"/>
      <c r="B730" s="12"/>
      <c r="C730" s="9"/>
      <c r="D730" s="12"/>
      <c r="E730" s="12"/>
      <c r="F730" s="12"/>
      <c r="G730" s="12"/>
      <c r="H730" s="12"/>
      <c r="I730" s="9"/>
      <c r="J730" s="9"/>
    </row>
    <row r="731" spans="1:10" x14ac:dyDescent="0.2">
      <c r="A731" s="9"/>
      <c r="B731" s="12"/>
      <c r="C731" s="9"/>
      <c r="D731" s="12"/>
      <c r="E731" s="12"/>
      <c r="F731" s="12"/>
      <c r="G731" s="12"/>
      <c r="H731" s="12"/>
      <c r="I731" s="9"/>
      <c r="J731" s="9"/>
    </row>
    <row r="732" spans="1:10" x14ac:dyDescent="0.2">
      <c r="A732" s="9"/>
      <c r="B732" s="12"/>
      <c r="C732" s="9"/>
      <c r="D732" s="12"/>
      <c r="E732" s="12"/>
      <c r="F732" s="12"/>
      <c r="G732" s="12"/>
      <c r="H732" s="12"/>
      <c r="I732" s="9"/>
      <c r="J732" s="9"/>
    </row>
    <row r="733" spans="1:10" x14ac:dyDescent="0.2">
      <c r="A733" s="9"/>
      <c r="B733" s="12"/>
      <c r="C733" s="9"/>
      <c r="D733" s="12"/>
      <c r="E733" s="12"/>
      <c r="F733" s="12"/>
      <c r="G733" s="12"/>
      <c r="H733" s="12"/>
      <c r="I733" s="9"/>
      <c r="J733" s="9"/>
    </row>
    <row r="734" spans="1:10" x14ac:dyDescent="0.2">
      <c r="A734" s="9"/>
      <c r="B734" s="12"/>
      <c r="C734" s="9"/>
      <c r="D734" s="12"/>
      <c r="E734" s="12"/>
      <c r="F734" s="12"/>
      <c r="G734" s="12"/>
      <c r="H734" s="12"/>
      <c r="I734" s="9"/>
      <c r="J734" s="9"/>
    </row>
    <row r="735" spans="1:10" x14ac:dyDescent="0.2">
      <c r="A735" s="9"/>
      <c r="B735" s="12"/>
      <c r="C735" s="9"/>
      <c r="D735" s="12"/>
      <c r="E735" s="12"/>
      <c r="F735" s="12"/>
      <c r="G735" s="12"/>
      <c r="H735" s="12"/>
      <c r="I735" s="9"/>
      <c r="J735" s="9"/>
    </row>
    <row r="736" spans="1:10" x14ac:dyDescent="0.2">
      <c r="A736" s="9"/>
      <c r="B736" s="12"/>
      <c r="C736" s="9"/>
      <c r="D736" s="12"/>
      <c r="E736" s="12"/>
      <c r="F736" s="12"/>
      <c r="G736" s="12"/>
      <c r="H736" s="12"/>
      <c r="I736" s="9"/>
      <c r="J736" s="9"/>
    </row>
    <row r="737" spans="1:10" x14ac:dyDescent="0.2">
      <c r="A737" s="9"/>
      <c r="B737" s="12"/>
      <c r="C737" s="9"/>
      <c r="D737" s="12"/>
      <c r="E737" s="12"/>
      <c r="F737" s="12"/>
      <c r="G737" s="12"/>
      <c r="H737" s="12"/>
      <c r="I737" s="9"/>
      <c r="J737" s="9"/>
    </row>
    <row r="738" spans="1:10" x14ac:dyDescent="0.2">
      <c r="A738" s="9"/>
      <c r="B738" s="12"/>
      <c r="C738" s="9"/>
      <c r="D738" s="12"/>
      <c r="E738" s="12"/>
      <c r="F738" s="12"/>
      <c r="G738" s="12"/>
      <c r="H738" s="12"/>
      <c r="I738" s="9"/>
      <c r="J738" s="9"/>
    </row>
    <row r="739" spans="1:10" x14ac:dyDescent="0.2">
      <c r="A739" s="9"/>
      <c r="B739" s="12"/>
      <c r="C739" s="9"/>
      <c r="D739" s="12"/>
      <c r="E739" s="12"/>
      <c r="F739" s="12"/>
      <c r="G739" s="12"/>
      <c r="H739" s="12"/>
      <c r="I739" s="9"/>
      <c r="J739" s="9"/>
    </row>
    <row r="740" spans="1:10" x14ac:dyDescent="0.2">
      <c r="A740" s="9"/>
      <c r="B740" s="12"/>
      <c r="C740" s="9"/>
      <c r="D740" s="12"/>
      <c r="E740" s="12"/>
      <c r="F740" s="12"/>
      <c r="G740" s="12"/>
      <c r="H740" s="12"/>
      <c r="I740" s="9"/>
      <c r="J740" s="9"/>
    </row>
    <row r="741" spans="1:10" x14ac:dyDescent="0.2">
      <c r="A741" s="9"/>
      <c r="B741" s="12"/>
      <c r="C741" s="9"/>
      <c r="D741" s="12"/>
      <c r="E741" s="12"/>
      <c r="F741" s="12"/>
      <c r="G741" s="12"/>
      <c r="H741" s="12"/>
      <c r="I741" s="9"/>
      <c r="J741" s="9"/>
    </row>
    <row r="742" spans="1:10" x14ac:dyDescent="0.2">
      <c r="A742" s="9"/>
      <c r="B742" s="12"/>
      <c r="C742" s="9"/>
      <c r="D742" s="12"/>
      <c r="E742" s="12"/>
      <c r="F742" s="12"/>
      <c r="G742" s="12"/>
      <c r="H742" s="12"/>
      <c r="I742" s="9"/>
      <c r="J742" s="9"/>
    </row>
    <row r="743" spans="1:10" x14ac:dyDescent="0.2">
      <c r="A743" s="9"/>
      <c r="B743" s="12"/>
      <c r="C743" s="9"/>
      <c r="D743" s="12"/>
      <c r="E743" s="12"/>
      <c r="F743" s="12"/>
      <c r="G743" s="12"/>
      <c r="H743" s="12"/>
      <c r="I743" s="9"/>
      <c r="J743" s="9"/>
    </row>
    <row r="744" spans="1:10" x14ac:dyDescent="0.2">
      <c r="A744" s="9"/>
      <c r="B744" s="12"/>
      <c r="C744" s="9"/>
      <c r="D744" s="12"/>
      <c r="E744" s="12"/>
      <c r="F744" s="12"/>
      <c r="G744" s="12"/>
      <c r="H744" s="12"/>
      <c r="I744" s="9"/>
      <c r="J744" s="9"/>
    </row>
    <row r="745" spans="1:10" x14ac:dyDescent="0.2">
      <c r="A745" s="9"/>
      <c r="B745" s="12"/>
      <c r="C745" s="9"/>
      <c r="D745" s="12"/>
      <c r="E745" s="12"/>
      <c r="F745" s="12"/>
      <c r="G745" s="12"/>
      <c r="H745" s="12"/>
      <c r="I745" s="9"/>
      <c r="J745" s="9"/>
    </row>
    <row r="746" spans="1:10" x14ac:dyDescent="0.2">
      <c r="A746" s="9"/>
      <c r="B746" s="12"/>
      <c r="C746" s="9"/>
      <c r="D746" s="12"/>
      <c r="E746" s="12"/>
      <c r="F746" s="12"/>
      <c r="G746" s="12"/>
      <c r="H746" s="12"/>
      <c r="I746" s="9"/>
      <c r="J746" s="9"/>
    </row>
    <row r="747" spans="1:10" x14ac:dyDescent="0.2">
      <c r="A747" s="9"/>
      <c r="B747" s="12"/>
      <c r="C747" s="9"/>
      <c r="D747" s="12"/>
      <c r="E747" s="12"/>
      <c r="F747" s="12"/>
      <c r="G747" s="12"/>
      <c r="H747" s="12"/>
      <c r="I747" s="9"/>
      <c r="J747" s="9"/>
    </row>
    <row r="748" spans="1:10" x14ac:dyDescent="0.2">
      <c r="A748" s="9"/>
      <c r="B748" s="12"/>
      <c r="C748" s="9"/>
      <c r="D748" s="12"/>
      <c r="E748" s="12"/>
      <c r="F748" s="12"/>
      <c r="G748" s="12"/>
      <c r="H748" s="12"/>
      <c r="I748" s="9"/>
      <c r="J748" s="9"/>
    </row>
    <row r="749" spans="1:10" x14ac:dyDescent="0.2">
      <c r="A749" s="9"/>
      <c r="B749" s="12"/>
      <c r="C749" s="9"/>
      <c r="D749" s="12"/>
      <c r="E749" s="12"/>
      <c r="F749" s="12"/>
      <c r="G749" s="12"/>
      <c r="H749" s="12"/>
      <c r="I749" s="9"/>
      <c r="J749" s="9"/>
    </row>
    <row r="750" spans="1:10" x14ac:dyDescent="0.2">
      <c r="A750" s="9"/>
      <c r="B750" s="12"/>
      <c r="C750" s="9"/>
      <c r="D750" s="12"/>
      <c r="E750" s="12"/>
      <c r="F750" s="12"/>
      <c r="G750" s="12"/>
      <c r="H750" s="12"/>
      <c r="I750" s="9"/>
      <c r="J750" s="9"/>
    </row>
    <row r="751" spans="1:10" x14ac:dyDescent="0.2">
      <c r="A751" s="9"/>
      <c r="B751" s="12"/>
      <c r="C751" s="9"/>
      <c r="D751" s="12"/>
      <c r="E751" s="12"/>
      <c r="F751" s="12"/>
      <c r="G751" s="12"/>
      <c r="H751" s="12"/>
      <c r="I751" s="9"/>
      <c r="J751" s="9"/>
    </row>
    <row r="752" spans="1:10" x14ac:dyDescent="0.2">
      <c r="A752" s="9"/>
      <c r="B752" s="12"/>
      <c r="C752" s="9"/>
      <c r="D752" s="12"/>
      <c r="E752" s="12"/>
      <c r="F752" s="12"/>
      <c r="G752" s="12"/>
      <c r="H752" s="12"/>
      <c r="I752" s="9"/>
      <c r="J752" s="9"/>
    </row>
    <row r="753" spans="1:10" x14ac:dyDescent="0.2">
      <c r="A753" s="9"/>
      <c r="B753" s="12"/>
      <c r="C753" s="9"/>
      <c r="D753" s="12"/>
      <c r="E753" s="12"/>
      <c r="F753" s="12"/>
      <c r="G753" s="12"/>
      <c r="H753" s="12"/>
      <c r="I753" s="9"/>
      <c r="J753" s="9"/>
    </row>
    <row r="754" spans="1:10" x14ac:dyDescent="0.2">
      <c r="A754" s="9"/>
      <c r="B754" s="12"/>
      <c r="C754" s="9"/>
      <c r="D754" s="12"/>
      <c r="E754" s="12"/>
      <c r="F754" s="12"/>
      <c r="G754" s="12"/>
      <c r="H754" s="12"/>
      <c r="I754" s="9"/>
      <c r="J754" s="9"/>
    </row>
    <row r="755" spans="1:10" x14ac:dyDescent="0.2">
      <c r="A755" s="9"/>
      <c r="B755" s="12"/>
      <c r="C755" s="9"/>
      <c r="D755" s="12"/>
      <c r="E755" s="12"/>
      <c r="F755" s="12"/>
      <c r="G755" s="12"/>
      <c r="H755" s="12"/>
      <c r="I755" s="9"/>
      <c r="J755" s="9"/>
    </row>
    <row r="756" spans="1:10" x14ac:dyDescent="0.2">
      <c r="A756" s="9"/>
      <c r="B756" s="12"/>
      <c r="C756" s="9"/>
      <c r="D756" s="12"/>
      <c r="E756" s="12"/>
      <c r="F756" s="12"/>
      <c r="G756" s="12"/>
      <c r="H756" s="12"/>
      <c r="I756" s="9"/>
      <c r="J756" s="9"/>
    </row>
    <row r="757" spans="1:10" x14ac:dyDescent="0.2">
      <c r="A757" s="9"/>
      <c r="B757" s="12"/>
      <c r="C757" s="9"/>
      <c r="D757" s="12"/>
      <c r="E757" s="12"/>
      <c r="F757" s="12"/>
      <c r="G757" s="12"/>
      <c r="H757" s="12"/>
      <c r="I757" s="9"/>
      <c r="J757" s="9"/>
    </row>
    <row r="758" spans="1:10" x14ac:dyDescent="0.2">
      <c r="A758" s="9"/>
      <c r="B758" s="12"/>
      <c r="C758" s="9"/>
      <c r="D758" s="12"/>
      <c r="E758" s="12"/>
      <c r="F758" s="12"/>
      <c r="G758" s="12"/>
      <c r="H758" s="12"/>
      <c r="I758" s="9"/>
      <c r="J758" s="9"/>
    </row>
    <row r="759" spans="1:10" x14ac:dyDescent="0.2">
      <c r="A759" s="9"/>
      <c r="B759" s="12"/>
      <c r="C759" s="9"/>
      <c r="D759" s="12"/>
      <c r="E759" s="12"/>
      <c r="F759" s="12"/>
      <c r="G759" s="12"/>
      <c r="H759" s="12"/>
      <c r="I759" s="9"/>
      <c r="J759" s="9"/>
    </row>
    <row r="760" spans="1:10" x14ac:dyDescent="0.2">
      <c r="A760" s="9"/>
      <c r="B760" s="12"/>
      <c r="C760" s="9"/>
      <c r="D760" s="12"/>
      <c r="E760" s="12"/>
      <c r="F760" s="12"/>
      <c r="G760" s="12"/>
      <c r="H760" s="12"/>
      <c r="I760" s="9"/>
      <c r="J760" s="9"/>
    </row>
    <row r="761" spans="1:10" x14ac:dyDescent="0.2">
      <c r="A761" s="9"/>
      <c r="B761" s="12"/>
      <c r="C761" s="9"/>
      <c r="D761" s="12"/>
      <c r="E761" s="12"/>
      <c r="F761" s="12"/>
      <c r="G761" s="12"/>
      <c r="H761" s="12"/>
      <c r="I761" s="9"/>
      <c r="J761" s="9"/>
    </row>
    <row r="762" spans="1:10" x14ac:dyDescent="0.2">
      <c r="A762" s="9"/>
      <c r="B762" s="12"/>
      <c r="C762" s="9"/>
      <c r="D762" s="12"/>
      <c r="E762" s="12"/>
      <c r="F762" s="12"/>
      <c r="G762" s="12"/>
      <c r="H762" s="12"/>
      <c r="I762" s="9"/>
      <c r="J762" s="9"/>
    </row>
    <row r="763" spans="1:10" x14ac:dyDescent="0.2">
      <c r="A763" s="9"/>
      <c r="B763" s="12"/>
      <c r="C763" s="9"/>
      <c r="D763" s="12"/>
      <c r="E763" s="12"/>
      <c r="F763" s="12"/>
      <c r="G763" s="12"/>
      <c r="H763" s="12"/>
      <c r="I763" s="9"/>
      <c r="J763" s="9"/>
    </row>
    <row r="764" spans="1:10" x14ac:dyDescent="0.2">
      <c r="A764" s="9"/>
      <c r="B764" s="12"/>
      <c r="C764" s="9"/>
      <c r="D764" s="12"/>
      <c r="E764" s="12"/>
      <c r="F764" s="12"/>
      <c r="G764" s="12"/>
      <c r="H764" s="12"/>
      <c r="I764" s="9"/>
      <c r="J764" s="9"/>
    </row>
    <row r="765" spans="1:10" x14ac:dyDescent="0.2">
      <c r="A765" s="9"/>
      <c r="B765" s="12"/>
      <c r="C765" s="9"/>
      <c r="D765" s="12"/>
      <c r="E765" s="12"/>
      <c r="F765" s="12"/>
      <c r="G765" s="12"/>
      <c r="H765" s="12"/>
      <c r="I765" s="9"/>
      <c r="J765" s="9"/>
    </row>
    <row r="766" spans="1:10" x14ac:dyDescent="0.2">
      <c r="A766" s="9"/>
      <c r="B766" s="12"/>
      <c r="C766" s="9"/>
      <c r="D766" s="12"/>
      <c r="E766" s="12"/>
      <c r="F766" s="12"/>
      <c r="G766" s="12"/>
      <c r="H766" s="12"/>
      <c r="I766" s="9"/>
      <c r="J766" s="9"/>
    </row>
    <row r="767" spans="1:10" x14ac:dyDescent="0.2">
      <c r="A767" s="9"/>
      <c r="B767" s="12"/>
      <c r="C767" s="9"/>
      <c r="D767" s="12"/>
      <c r="E767" s="12"/>
      <c r="F767" s="12"/>
      <c r="G767" s="12"/>
      <c r="H767" s="12"/>
      <c r="I767" s="9"/>
      <c r="J767" s="9"/>
    </row>
    <row r="768" spans="1:10" x14ac:dyDescent="0.2">
      <c r="A768" s="9"/>
      <c r="B768" s="12"/>
      <c r="C768" s="9"/>
      <c r="D768" s="12"/>
      <c r="E768" s="12"/>
      <c r="F768" s="12"/>
      <c r="G768" s="12"/>
      <c r="H768" s="12"/>
      <c r="I768" s="9"/>
      <c r="J768" s="9"/>
    </row>
    <row r="769" spans="1:10" x14ac:dyDescent="0.2">
      <c r="A769" s="9"/>
      <c r="B769" s="12"/>
      <c r="C769" s="9"/>
      <c r="D769" s="12"/>
      <c r="E769" s="12"/>
      <c r="F769" s="12"/>
      <c r="G769" s="12"/>
      <c r="H769" s="12"/>
      <c r="I769" s="9"/>
      <c r="J769" s="9"/>
    </row>
    <row r="770" spans="1:10" x14ac:dyDescent="0.2">
      <c r="A770" s="9"/>
      <c r="B770" s="12"/>
      <c r="C770" s="9"/>
      <c r="D770" s="12"/>
      <c r="E770" s="12"/>
      <c r="F770" s="12"/>
      <c r="G770" s="12"/>
      <c r="H770" s="12"/>
      <c r="I770" s="9"/>
      <c r="J770" s="9"/>
    </row>
    <row r="771" spans="1:10" x14ac:dyDescent="0.2">
      <c r="A771" s="9"/>
      <c r="B771" s="12"/>
      <c r="C771" s="9"/>
      <c r="D771" s="12"/>
      <c r="E771" s="12"/>
      <c r="F771" s="12"/>
      <c r="G771" s="12"/>
      <c r="H771" s="12"/>
      <c r="I771" s="9"/>
      <c r="J771" s="9"/>
    </row>
    <row r="772" spans="1:10" x14ac:dyDescent="0.2">
      <c r="A772" s="9"/>
      <c r="B772" s="12"/>
      <c r="C772" s="9"/>
      <c r="D772" s="12"/>
      <c r="E772" s="12"/>
      <c r="F772" s="12"/>
      <c r="G772" s="12"/>
      <c r="H772" s="12"/>
      <c r="I772" s="9"/>
      <c r="J772" s="9"/>
    </row>
    <row r="773" spans="1:10" x14ac:dyDescent="0.2">
      <c r="A773" s="9"/>
      <c r="B773" s="12"/>
      <c r="C773" s="9"/>
      <c r="D773" s="12"/>
      <c r="E773" s="12"/>
      <c r="F773" s="12"/>
      <c r="G773" s="12"/>
      <c r="H773" s="12"/>
      <c r="I773" s="9"/>
      <c r="J773" s="9"/>
    </row>
    <row r="774" spans="1:10" x14ac:dyDescent="0.2">
      <c r="A774" s="9"/>
      <c r="B774" s="12"/>
      <c r="C774" s="9"/>
      <c r="D774" s="12"/>
      <c r="E774" s="12"/>
      <c r="F774" s="12"/>
      <c r="G774" s="12"/>
      <c r="H774" s="12"/>
      <c r="I774" s="9"/>
      <c r="J774" s="9"/>
    </row>
    <row r="775" spans="1:10" x14ac:dyDescent="0.2">
      <c r="A775" s="9"/>
      <c r="B775" s="12"/>
      <c r="C775" s="9"/>
      <c r="D775" s="12"/>
      <c r="E775" s="12"/>
      <c r="F775" s="12"/>
      <c r="G775" s="12"/>
      <c r="H775" s="12"/>
      <c r="I775" s="9"/>
      <c r="J775" s="9"/>
    </row>
    <row r="776" spans="1:10" x14ac:dyDescent="0.2">
      <c r="A776" s="9"/>
      <c r="B776" s="12"/>
      <c r="C776" s="9"/>
      <c r="D776" s="12"/>
      <c r="E776" s="12"/>
      <c r="F776" s="12"/>
      <c r="G776" s="12"/>
      <c r="H776" s="12"/>
      <c r="I776" s="9"/>
      <c r="J776" s="9"/>
    </row>
    <row r="777" spans="1:10" x14ac:dyDescent="0.2">
      <c r="A777" s="9"/>
      <c r="B777" s="12"/>
      <c r="C777" s="9"/>
      <c r="D777" s="12"/>
      <c r="E777" s="12"/>
      <c r="F777" s="12"/>
      <c r="G777" s="12"/>
      <c r="H777" s="12"/>
      <c r="I777" s="9"/>
      <c r="J777" s="9"/>
    </row>
    <row r="778" spans="1:10" x14ac:dyDescent="0.2">
      <c r="A778" s="9"/>
      <c r="B778" s="12"/>
      <c r="C778" s="9"/>
      <c r="D778" s="12"/>
      <c r="E778" s="12"/>
      <c r="F778" s="12"/>
      <c r="G778" s="12"/>
      <c r="H778" s="12"/>
      <c r="I778" s="9"/>
      <c r="J778" s="9"/>
    </row>
    <row r="779" spans="1:10" x14ac:dyDescent="0.2">
      <c r="A779" s="9"/>
      <c r="B779" s="12"/>
      <c r="C779" s="9"/>
      <c r="D779" s="12"/>
      <c r="E779" s="12"/>
      <c r="F779" s="12"/>
      <c r="G779" s="12"/>
      <c r="H779" s="12"/>
      <c r="I779" s="9"/>
      <c r="J779" s="9"/>
    </row>
    <row r="780" spans="1:10" x14ac:dyDescent="0.2">
      <c r="A780" s="9"/>
      <c r="B780" s="12"/>
      <c r="C780" s="9"/>
      <c r="D780" s="12"/>
      <c r="E780" s="12"/>
      <c r="F780" s="12"/>
      <c r="G780" s="12"/>
      <c r="H780" s="12"/>
      <c r="I780" s="9"/>
      <c r="J780" s="9"/>
    </row>
    <row r="781" spans="1:10" x14ac:dyDescent="0.2">
      <c r="A781" s="9"/>
      <c r="B781" s="12"/>
      <c r="C781" s="9"/>
      <c r="D781" s="12"/>
      <c r="E781" s="12"/>
      <c r="F781" s="12"/>
      <c r="G781" s="12"/>
      <c r="H781" s="12"/>
      <c r="I781" s="9"/>
      <c r="J781" s="9"/>
    </row>
    <row r="782" spans="1:10" x14ac:dyDescent="0.2">
      <c r="A782" s="9"/>
      <c r="B782" s="12"/>
      <c r="C782" s="9"/>
      <c r="D782" s="12"/>
      <c r="E782" s="12"/>
      <c r="F782" s="12"/>
      <c r="G782" s="12"/>
      <c r="H782" s="12"/>
      <c r="I782" s="9"/>
      <c r="J782" s="9"/>
    </row>
    <row r="783" spans="1:10" x14ac:dyDescent="0.2">
      <c r="A783" s="9"/>
      <c r="B783" s="12"/>
      <c r="C783" s="9"/>
      <c r="D783" s="12"/>
      <c r="E783" s="12"/>
      <c r="F783" s="12"/>
      <c r="G783" s="12"/>
      <c r="H783" s="12"/>
      <c r="I783" s="9"/>
      <c r="J783" s="9"/>
    </row>
    <row r="784" spans="1:10" x14ac:dyDescent="0.2">
      <c r="A784" s="9"/>
      <c r="B784" s="12"/>
      <c r="C784" s="9"/>
      <c r="D784" s="12"/>
      <c r="E784" s="12"/>
      <c r="F784" s="12"/>
      <c r="G784" s="12"/>
      <c r="H784" s="12"/>
      <c r="I784" s="9"/>
      <c r="J784" s="9"/>
    </row>
    <row r="785" spans="3:6" x14ac:dyDescent="0.2">
      <c r="C785" s="9"/>
      <c r="D785" s="12"/>
      <c r="E785" s="12"/>
      <c r="F785" s="12"/>
    </row>
  </sheetData>
  <autoFilter ref="A1:J1" xr:uid="{1C25AA86-C164-4D56-972F-B1BD407D1FFB}"/>
  <sortState ref="A2:J420">
    <sortCondition ref="D420"/>
  </sortState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6CA3-4C01-6F41-AD7F-4AB5FB1D7BDA}">
  <dimension ref="A1:J783"/>
  <sheetViews>
    <sheetView topLeftCell="E1" zoomScale="125" zoomScaleNormal="151" workbookViewId="0">
      <pane ySplit="1" topLeftCell="A2" activePane="bottomLeft" state="frozen"/>
      <selection pane="bottomLeft" activeCell="H419" sqref="H3:H419"/>
    </sheetView>
  </sheetViews>
  <sheetFormatPr baseColWidth="10" defaultColWidth="11.5" defaultRowHeight="15" x14ac:dyDescent="0.2"/>
  <cols>
    <col min="1" max="1" width="11.5" style="10" customWidth="1"/>
    <col min="2" max="2" width="10" style="11" customWidth="1"/>
    <col min="3" max="3" width="19.33203125" style="10" customWidth="1"/>
    <col min="4" max="4" width="21.6640625" style="11" customWidth="1"/>
    <col min="5" max="5" width="23.5" style="11" customWidth="1"/>
    <col min="6" max="6" width="25" style="11" customWidth="1"/>
    <col min="7" max="7" width="50.33203125" style="11" customWidth="1"/>
    <col min="8" max="8" width="56.5" style="11" customWidth="1"/>
    <col min="9" max="10" width="11.5" style="10"/>
    <col min="11" max="16384" width="11.5" style="11"/>
  </cols>
  <sheetData>
    <row r="1" spans="1:10" ht="49.5" customHeight="1" thickBot="1" x14ac:dyDescent="0.25">
      <c r="A1" s="1" t="s">
        <v>1</v>
      </c>
      <c r="B1" s="2" t="s">
        <v>0</v>
      </c>
      <c r="C1" s="7" t="s">
        <v>203</v>
      </c>
      <c r="D1" s="4" t="s">
        <v>38</v>
      </c>
      <c r="E1" s="6" t="s">
        <v>91</v>
      </c>
      <c r="F1" s="5" t="s">
        <v>90</v>
      </c>
      <c r="G1" s="3" t="s">
        <v>2</v>
      </c>
      <c r="H1" s="3" t="s">
        <v>108</v>
      </c>
      <c r="I1" s="16" t="s">
        <v>341</v>
      </c>
      <c r="J1" s="16" t="s">
        <v>340</v>
      </c>
    </row>
    <row r="2" spans="1:10" s="24" customFormat="1" ht="49.5" customHeight="1" x14ac:dyDescent="0.2">
      <c r="A2" s="18"/>
      <c r="B2" s="19"/>
      <c r="C2" s="20"/>
      <c r="D2" s="21"/>
      <c r="E2" s="22"/>
      <c r="F2" s="22"/>
      <c r="G2" s="22"/>
      <c r="H2" s="22"/>
      <c r="I2" s="23"/>
      <c r="J2" s="23"/>
    </row>
    <row r="3" spans="1:10" x14ac:dyDescent="0.2">
      <c r="A3" s="8">
        <v>43516</v>
      </c>
      <c r="B3" s="12" t="s">
        <v>3</v>
      </c>
      <c r="C3" s="9">
        <v>3324</v>
      </c>
      <c r="D3" s="12" t="s">
        <v>77</v>
      </c>
      <c r="E3" s="12" t="s">
        <v>28</v>
      </c>
      <c r="F3" s="12" t="s">
        <v>15</v>
      </c>
      <c r="G3" s="12" t="s">
        <v>37</v>
      </c>
      <c r="H3" s="12"/>
      <c r="I3" s="9">
        <v>24</v>
      </c>
      <c r="J3" s="9" t="s">
        <v>360</v>
      </c>
    </row>
    <row r="4" spans="1:10" x14ac:dyDescent="0.2">
      <c r="A4" s="8">
        <v>43498</v>
      </c>
      <c r="B4" s="12" t="s">
        <v>5</v>
      </c>
      <c r="C4" s="9">
        <v>54298</v>
      </c>
      <c r="D4" s="12" t="s">
        <v>581</v>
      </c>
      <c r="E4" s="12" t="s">
        <v>15</v>
      </c>
      <c r="F4" s="12" t="s">
        <v>5</v>
      </c>
      <c r="G4" s="12" t="s">
        <v>37</v>
      </c>
      <c r="H4" s="12"/>
      <c r="I4" s="9">
        <v>51</v>
      </c>
      <c r="J4" s="9" t="s">
        <v>588</v>
      </c>
    </row>
    <row r="5" spans="1:10" x14ac:dyDescent="0.2">
      <c r="A5" s="8">
        <v>43498</v>
      </c>
      <c r="B5" s="12" t="s">
        <v>3</v>
      </c>
      <c r="C5" s="9">
        <v>4609</v>
      </c>
      <c r="D5" s="12" t="s">
        <v>93</v>
      </c>
      <c r="E5" s="12" t="s">
        <v>15</v>
      </c>
      <c r="F5" s="12" t="s">
        <v>585</v>
      </c>
      <c r="G5" s="12" t="s">
        <v>231</v>
      </c>
      <c r="H5" s="12"/>
      <c r="I5" s="9">
        <v>4</v>
      </c>
      <c r="J5" s="9" t="s">
        <v>591</v>
      </c>
    </row>
    <row r="6" spans="1:10" x14ac:dyDescent="0.2">
      <c r="A6" s="8">
        <v>43499</v>
      </c>
      <c r="B6" s="12" t="s">
        <v>3</v>
      </c>
      <c r="C6" s="9">
        <v>2152</v>
      </c>
      <c r="D6" s="12" t="s">
        <v>92</v>
      </c>
      <c r="E6" s="12" t="s">
        <v>15</v>
      </c>
      <c r="F6" s="12" t="s">
        <v>5</v>
      </c>
      <c r="G6" s="12" t="s">
        <v>222</v>
      </c>
      <c r="H6" s="12"/>
      <c r="I6" s="9">
        <v>29</v>
      </c>
      <c r="J6" s="9" t="s">
        <v>613</v>
      </c>
    </row>
    <row r="7" spans="1:10" x14ac:dyDescent="0.2">
      <c r="A7" s="8">
        <v>43505</v>
      </c>
      <c r="B7" s="12" t="s">
        <v>3</v>
      </c>
      <c r="C7" s="9">
        <v>1535</v>
      </c>
      <c r="D7" s="12" t="s">
        <v>92</v>
      </c>
      <c r="E7" s="12" t="s">
        <v>15</v>
      </c>
      <c r="F7" s="12" t="s">
        <v>15</v>
      </c>
      <c r="G7" s="12" t="s">
        <v>865</v>
      </c>
      <c r="H7" s="12"/>
      <c r="I7" s="9">
        <v>26</v>
      </c>
      <c r="J7" s="9">
        <v>30</v>
      </c>
    </row>
    <row r="8" spans="1:10" x14ac:dyDescent="0.2">
      <c r="A8" s="8">
        <v>43505</v>
      </c>
      <c r="B8" s="12" t="s">
        <v>3</v>
      </c>
      <c r="C8" s="9">
        <v>2273</v>
      </c>
      <c r="D8" s="12" t="s">
        <v>92</v>
      </c>
      <c r="E8" s="12" t="s">
        <v>15</v>
      </c>
      <c r="F8" s="12" t="s">
        <v>15</v>
      </c>
      <c r="G8" s="12" t="s">
        <v>172</v>
      </c>
      <c r="H8" s="12"/>
      <c r="I8" s="9">
        <v>21</v>
      </c>
      <c r="J8" s="9">
        <v>27</v>
      </c>
    </row>
    <row r="9" spans="1:10" x14ac:dyDescent="0.2">
      <c r="A9" s="8">
        <v>43507</v>
      </c>
      <c r="B9" s="12" t="s">
        <v>6</v>
      </c>
      <c r="C9" s="9">
        <v>54860</v>
      </c>
      <c r="D9" s="12" t="s">
        <v>324</v>
      </c>
      <c r="E9" s="12" t="s">
        <v>15</v>
      </c>
      <c r="F9" s="12" t="s">
        <v>6</v>
      </c>
      <c r="G9" s="12" t="s">
        <v>151</v>
      </c>
      <c r="H9" s="12"/>
      <c r="I9" s="9">
        <v>20</v>
      </c>
      <c r="J9" s="9" t="s">
        <v>392</v>
      </c>
    </row>
    <row r="10" spans="1:10" x14ac:dyDescent="0.2">
      <c r="A10" s="8">
        <v>43512</v>
      </c>
      <c r="B10" s="12" t="s">
        <v>3</v>
      </c>
      <c r="C10" s="9">
        <v>5412</v>
      </c>
      <c r="D10" s="12" t="s">
        <v>193</v>
      </c>
      <c r="E10" s="12" t="s">
        <v>15</v>
      </c>
      <c r="F10" s="12" t="s">
        <v>6</v>
      </c>
      <c r="G10" s="12" t="s">
        <v>151</v>
      </c>
      <c r="H10" s="12"/>
      <c r="I10" s="9">
        <v>32</v>
      </c>
      <c r="J10" s="9" t="s">
        <v>674</v>
      </c>
    </row>
    <row r="11" spans="1:10" x14ac:dyDescent="0.2">
      <c r="A11" s="8">
        <v>43512</v>
      </c>
      <c r="B11" s="12" t="s">
        <v>241</v>
      </c>
      <c r="C11" s="9" t="s">
        <v>679</v>
      </c>
      <c r="D11" s="12" t="s">
        <v>680</v>
      </c>
      <c r="E11" s="12" t="s">
        <v>15</v>
      </c>
      <c r="F11" s="12" t="s">
        <v>6</v>
      </c>
      <c r="G11" s="12" t="s">
        <v>151</v>
      </c>
      <c r="H11" s="12"/>
      <c r="I11" s="9"/>
      <c r="J11" s="9"/>
    </row>
    <row r="12" spans="1:10" x14ac:dyDescent="0.2">
      <c r="A12" s="8">
        <v>43512</v>
      </c>
      <c r="B12" s="12" t="s">
        <v>3</v>
      </c>
      <c r="C12" s="9">
        <v>8035</v>
      </c>
      <c r="D12" s="12" t="s">
        <v>42</v>
      </c>
      <c r="E12" s="12" t="s">
        <v>15</v>
      </c>
      <c r="F12" s="12" t="s">
        <v>99</v>
      </c>
      <c r="G12" s="12" t="s">
        <v>222</v>
      </c>
      <c r="H12" s="12"/>
      <c r="I12" s="9">
        <v>20</v>
      </c>
      <c r="J12" s="9" t="s">
        <v>393</v>
      </c>
    </row>
    <row r="13" spans="1:10" x14ac:dyDescent="0.2">
      <c r="A13" s="8">
        <v>43516</v>
      </c>
      <c r="B13" s="12" t="s">
        <v>3</v>
      </c>
      <c r="C13" s="9">
        <v>9165</v>
      </c>
      <c r="D13" s="12" t="s">
        <v>729</v>
      </c>
      <c r="E13" s="12" t="s">
        <v>15</v>
      </c>
      <c r="F13" s="12" t="s">
        <v>4</v>
      </c>
      <c r="G13" s="12" t="s">
        <v>194</v>
      </c>
      <c r="H13" s="12"/>
      <c r="I13" s="9">
        <v>63</v>
      </c>
      <c r="J13" s="9" t="s">
        <v>362</v>
      </c>
    </row>
    <row r="14" spans="1:10" x14ac:dyDescent="0.2">
      <c r="A14" s="8">
        <v>43516</v>
      </c>
      <c r="B14" s="12" t="s">
        <v>3</v>
      </c>
      <c r="C14" s="9">
        <v>1134</v>
      </c>
      <c r="D14" s="12" t="s">
        <v>92</v>
      </c>
      <c r="E14" s="12" t="s">
        <v>15</v>
      </c>
      <c r="F14" s="12" t="s">
        <v>735</v>
      </c>
      <c r="G14" s="12" t="s">
        <v>23</v>
      </c>
      <c r="H14" s="12"/>
      <c r="I14" s="9">
        <v>25</v>
      </c>
      <c r="J14" s="9" t="s">
        <v>359</v>
      </c>
    </row>
    <row r="15" spans="1:10" x14ac:dyDescent="0.2">
      <c r="A15" s="8">
        <v>43516</v>
      </c>
      <c r="B15" s="12" t="s">
        <v>3</v>
      </c>
      <c r="C15" s="9">
        <v>4061</v>
      </c>
      <c r="D15" s="12" t="s">
        <v>506</v>
      </c>
      <c r="E15" s="12" t="s">
        <v>15</v>
      </c>
      <c r="F15" s="12" t="s">
        <v>6</v>
      </c>
      <c r="G15" s="12" t="s">
        <v>151</v>
      </c>
      <c r="H15" s="12"/>
      <c r="I15" s="9">
        <v>14</v>
      </c>
      <c r="J15" s="9" t="s">
        <v>745</v>
      </c>
    </row>
    <row r="16" spans="1:10" x14ac:dyDescent="0.2">
      <c r="A16" s="8">
        <v>43516</v>
      </c>
      <c r="B16" s="12" t="s">
        <v>3</v>
      </c>
      <c r="C16" s="9">
        <v>6994</v>
      </c>
      <c r="D16" s="12" t="s">
        <v>73</v>
      </c>
      <c r="E16" s="12" t="s">
        <v>15</v>
      </c>
      <c r="F16" s="12" t="s">
        <v>6</v>
      </c>
      <c r="G16" s="12" t="s">
        <v>151</v>
      </c>
      <c r="H16" s="12"/>
      <c r="I16" s="9">
        <v>39</v>
      </c>
      <c r="J16" s="9" t="s">
        <v>748</v>
      </c>
    </row>
    <row r="17" spans="1:10" x14ac:dyDescent="0.2">
      <c r="A17" s="8">
        <v>43520</v>
      </c>
      <c r="B17" s="12" t="s">
        <v>3</v>
      </c>
      <c r="C17" s="9">
        <v>8083</v>
      </c>
      <c r="D17" s="12" t="s">
        <v>41</v>
      </c>
      <c r="E17" s="12" t="s">
        <v>15</v>
      </c>
      <c r="F17" s="12" t="s">
        <v>15</v>
      </c>
      <c r="G17" s="12" t="s">
        <v>23</v>
      </c>
      <c r="H17" s="12"/>
      <c r="I17" s="9">
        <v>21</v>
      </c>
      <c r="J17" s="9">
        <v>27</v>
      </c>
    </row>
    <row r="18" spans="1:10" x14ac:dyDescent="0.2">
      <c r="A18" s="8">
        <v>43520</v>
      </c>
      <c r="B18" s="12" t="s">
        <v>3</v>
      </c>
      <c r="C18" s="9">
        <v>1250</v>
      </c>
      <c r="D18" s="12" t="s">
        <v>92</v>
      </c>
      <c r="E18" s="12" t="s">
        <v>15</v>
      </c>
      <c r="F18" s="12" t="s">
        <v>15</v>
      </c>
      <c r="G18" s="12" t="s">
        <v>23</v>
      </c>
      <c r="H18" s="12"/>
      <c r="I18" s="9">
        <v>25</v>
      </c>
      <c r="J18" s="9">
        <v>27</v>
      </c>
    </row>
    <row r="19" spans="1:10" x14ac:dyDescent="0.2">
      <c r="A19" s="8">
        <v>43520</v>
      </c>
      <c r="B19" s="12" t="s">
        <v>3</v>
      </c>
      <c r="C19" s="9">
        <v>2220</v>
      </c>
      <c r="D19" s="12" t="s">
        <v>92</v>
      </c>
      <c r="E19" s="12" t="s">
        <v>15</v>
      </c>
      <c r="F19" s="12" t="s">
        <v>15</v>
      </c>
      <c r="G19" s="12" t="s">
        <v>865</v>
      </c>
      <c r="H19" s="12"/>
      <c r="I19" s="9">
        <v>20</v>
      </c>
      <c r="J19" s="9">
        <v>31</v>
      </c>
    </row>
    <row r="20" spans="1:10" x14ac:dyDescent="0.2">
      <c r="A20" s="8">
        <v>43499</v>
      </c>
      <c r="B20" s="12" t="s">
        <v>5</v>
      </c>
      <c r="C20" s="9">
        <v>54331</v>
      </c>
      <c r="D20" s="12" t="s">
        <v>594</v>
      </c>
      <c r="E20" s="12" t="s">
        <v>248</v>
      </c>
      <c r="F20" s="12"/>
      <c r="G20" s="12" t="s">
        <v>194</v>
      </c>
      <c r="H20" s="12"/>
      <c r="I20" s="9">
        <v>57</v>
      </c>
      <c r="J20" s="9" t="s">
        <v>605</v>
      </c>
    </row>
    <row r="21" spans="1:10" x14ac:dyDescent="0.2">
      <c r="A21" s="8">
        <v>43513</v>
      </c>
      <c r="B21" s="12" t="s">
        <v>3</v>
      </c>
      <c r="C21" s="9">
        <v>1530</v>
      </c>
      <c r="D21" s="12" t="s">
        <v>92</v>
      </c>
      <c r="E21" s="12" t="s">
        <v>333</v>
      </c>
      <c r="F21" s="12" t="s">
        <v>5</v>
      </c>
      <c r="G21" s="12" t="s">
        <v>37</v>
      </c>
      <c r="H21" s="12"/>
      <c r="I21" s="9">
        <v>24</v>
      </c>
      <c r="J21" s="9" t="s">
        <v>695</v>
      </c>
    </row>
    <row r="22" spans="1:10" x14ac:dyDescent="0.2">
      <c r="A22" s="8">
        <v>43515</v>
      </c>
      <c r="B22" s="12" t="s">
        <v>3</v>
      </c>
      <c r="C22" s="9">
        <v>4319</v>
      </c>
      <c r="D22" s="12" t="s">
        <v>506</v>
      </c>
      <c r="E22" s="12" t="s">
        <v>333</v>
      </c>
      <c r="F22" s="12" t="s">
        <v>6</v>
      </c>
      <c r="G22" s="12" t="s">
        <v>896</v>
      </c>
      <c r="H22" s="12"/>
      <c r="I22" s="9">
        <v>13</v>
      </c>
      <c r="J22" s="9" t="s">
        <v>546</v>
      </c>
    </row>
    <row r="23" spans="1:10" x14ac:dyDescent="0.2">
      <c r="A23" s="8">
        <v>43499</v>
      </c>
      <c r="B23" s="12" t="s">
        <v>3</v>
      </c>
      <c r="C23" s="9">
        <v>1250</v>
      </c>
      <c r="D23" s="12" t="s">
        <v>92</v>
      </c>
      <c r="E23" s="12" t="s">
        <v>159</v>
      </c>
      <c r="F23" s="12" t="s">
        <v>15</v>
      </c>
      <c r="G23" s="12" t="s">
        <v>327</v>
      </c>
      <c r="H23" s="12"/>
      <c r="I23" s="9">
        <v>26</v>
      </c>
      <c r="J23" s="9" t="s">
        <v>347</v>
      </c>
    </row>
    <row r="24" spans="1:10" x14ac:dyDescent="0.2">
      <c r="A24" s="8">
        <v>43513</v>
      </c>
      <c r="B24" s="12" t="s">
        <v>3</v>
      </c>
      <c r="C24" s="9">
        <v>1727</v>
      </c>
      <c r="D24" s="12" t="s">
        <v>92</v>
      </c>
      <c r="E24" s="12" t="s">
        <v>159</v>
      </c>
      <c r="F24" s="12" t="s">
        <v>15</v>
      </c>
      <c r="G24" s="12" t="s">
        <v>319</v>
      </c>
      <c r="H24" s="12"/>
      <c r="I24" s="9">
        <v>21</v>
      </c>
      <c r="J24" s="9" t="s">
        <v>565</v>
      </c>
    </row>
    <row r="25" spans="1:10" x14ac:dyDescent="0.2">
      <c r="A25" s="8">
        <v>43513</v>
      </c>
      <c r="B25" s="12" t="s">
        <v>3</v>
      </c>
      <c r="C25" s="9">
        <v>8077</v>
      </c>
      <c r="D25" s="12" t="s">
        <v>41</v>
      </c>
      <c r="E25" s="12" t="s">
        <v>159</v>
      </c>
      <c r="F25" s="12" t="s">
        <v>5</v>
      </c>
      <c r="G25" s="12" t="s">
        <v>151</v>
      </c>
      <c r="H25" s="12"/>
      <c r="I25" s="9">
        <v>19</v>
      </c>
      <c r="J25" s="9" t="s">
        <v>373</v>
      </c>
    </row>
    <row r="26" spans="1:10" x14ac:dyDescent="0.2">
      <c r="A26" s="8">
        <v>43513</v>
      </c>
      <c r="B26" s="12" t="s">
        <v>3</v>
      </c>
      <c r="C26" s="9">
        <v>4531</v>
      </c>
      <c r="D26" s="12" t="s">
        <v>40</v>
      </c>
      <c r="E26" s="12" t="s">
        <v>305</v>
      </c>
      <c r="F26" s="12" t="s">
        <v>4</v>
      </c>
      <c r="G26" s="12" t="s">
        <v>13</v>
      </c>
      <c r="H26" s="12"/>
      <c r="I26" s="9">
        <v>2</v>
      </c>
      <c r="J26" s="9" t="s">
        <v>469</v>
      </c>
    </row>
    <row r="27" spans="1:10" x14ac:dyDescent="0.2">
      <c r="A27" s="8">
        <v>43520</v>
      </c>
      <c r="B27" s="12" t="s">
        <v>3</v>
      </c>
      <c r="C27" s="9">
        <v>5850</v>
      </c>
      <c r="D27" s="12" t="s">
        <v>43</v>
      </c>
      <c r="E27" s="12" t="s">
        <v>30</v>
      </c>
      <c r="F27" s="12" t="s">
        <v>6</v>
      </c>
      <c r="G27" s="12" t="s">
        <v>152</v>
      </c>
      <c r="H27" s="12"/>
      <c r="I27" s="9">
        <v>21</v>
      </c>
      <c r="J27" s="9">
        <v>26</v>
      </c>
    </row>
    <row r="28" spans="1:10" x14ac:dyDescent="0.2">
      <c r="A28" s="8">
        <v>43498</v>
      </c>
      <c r="B28" s="12" t="s">
        <v>3</v>
      </c>
      <c r="C28" s="9">
        <v>1146</v>
      </c>
      <c r="D28" s="12" t="s">
        <v>92</v>
      </c>
      <c r="E28" s="12" t="s">
        <v>11</v>
      </c>
      <c r="F28" s="12" t="s">
        <v>6</v>
      </c>
      <c r="G28" s="12" t="s">
        <v>151</v>
      </c>
      <c r="H28" s="12"/>
      <c r="I28" s="9">
        <v>20</v>
      </c>
      <c r="J28" s="9">
        <v>23</v>
      </c>
    </row>
    <row r="29" spans="1:10" x14ac:dyDescent="0.2">
      <c r="A29" s="8">
        <v>43518</v>
      </c>
      <c r="B29" s="12" t="s">
        <v>3</v>
      </c>
      <c r="C29" s="9">
        <v>1146</v>
      </c>
      <c r="D29" s="12" t="s">
        <v>92</v>
      </c>
      <c r="E29" s="12" t="s">
        <v>187</v>
      </c>
      <c r="F29" s="12" t="s">
        <v>15</v>
      </c>
      <c r="G29" s="12" t="s">
        <v>258</v>
      </c>
      <c r="H29" s="12"/>
      <c r="I29" s="9">
        <v>21</v>
      </c>
      <c r="J29" s="9">
        <v>23</v>
      </c>
    </row>
    <row r="30" spans="1:10" x14ac:dyDescent="0.2">
      <c r="A30" s="8">
        <v>43498</v>
      </c>
      <c r="B30" s="12" t="s">
        <v>3</v>
      </c>
      <c r="C30" s="9">
        <v>1349</v>
      </c>
      <c r="D30" s="12" t="s">
        <v>92</v>
      </c>
      <c r="E30" s="12" t="s">
        <v>5</v>
      </c>
      <c r="F30" s="12" t="s">
        <v>6</v>
      </c>
      <c r="G30" s="12" t="s">
        <v>883</v>
      </c>
      <c r="H30" s="12"/>
      <c r="I30" s="9">
        <v>21</v>
      </c>
      <c r="J30" s="9" t="s">
        <v>346</v>
      </c>
    </row>
    <row r="31" spans="1:10" x14ac:dyDescent="0.2">
      <c r="A31" s="8">
        <v>43498</v>
      </c>
      <c r="B31" s="12" t="s">
        <v>3</v>
      </c>
      <c r="C31" s="9">
        <v>2320</v>
      </c>
      <c r="D31" s="12" t="s">
        <v>92</v>
      </c>
      <c r="E31" s="12" t="s">
        <v>5</v>
      </c>
      <c r="F31" s="12" t="s">
        <v>15</v>
      </c>
      <c r="G31" s="12" t="s">
        <v>151</v>
      </c>
      <c r="H31" s="12"/>
      <c r="I31" s="9">
        <v>22</v>
      </c>
      <c r="J31" s="9" t="s">
        <v>426</v>
      </c>
    </row>
    <row r="32" spans="1:10" x14ac:dyDescent="0.2">
      <c r="A32" s="8">
        <v>43499</v>
      </c>
      <c r="B32" s="12" t="s">
        <v>5</v>
      </c>
      <c r="C32" s="9">
        <v>54343</v>
      </c>
      <c r="D32" s="12" t="s">
        <v>595</v>
      </c>
      <c r="E32" s="12" t="s">
        <v>5</v>
      </c>
      <c r="F32" s="12" t="s">
        <v>15</v>
      </c>
      <c r="G32" s="12" t="s">
        <v>151</v>
      </c>
      <c r="H32" s="12"/>
      <c r="I32" s="9">
        <v>56</v>
      </c>
      <c r="J32" s="9" t="s">
        <v>607</v>
      </c>
    </row>
    <row r="33" spans="1:10" x14ac:dyDescent="0.2">
      <c r="A33" s="8">
        <v>43499</v>
      </c>
      <c r="B33" s="12" t="s">
        <v>5</v>
      </c>
      <c r="C33" s="9">
        <v>54309</v>
      </c>
      <c r="D33" s="12" t="s">
        <v>320</v>
      </c>
      <c r="E33" s="12" t="s">
        <v>5</v>
      </c>
      <c r="F33" s="12" t="s">
        <v>598</v>
      </c>
      <c r="G33" s="12" t="s">
        <v>194</v>
      </c>
      <c r="H33" s="12"/>
      <c r="I33" s="9">
        <v>50</v>
      </c>
      <c r="J33" s="9" t="s">
        <v>608</v>
      </c>
    </row>
    <row r="34" spans="1:10" x14ac:dyDescent="0.2">
      <c r="A34" s="8">
        <v>43499</v>
      </c>
      <c r="B34" s="12" t="s">
        <v>3</v>
      </c>
      <c r="C34" s="9">
        <v>6450</v>
      </c>
      <c r="D34" s="12" t="s">
        <v>60</v>
      </c>
      <c r="E34" s="12" t="s">
        <v>5</v>
      </c>
      <c r="F34" s="12" t="s">
        <v>15</v>
      </c>
      <c r="G34" s="12" t="s">
        <v>177</v>
      </c>
      <c r="H34" s="12"/>
      <c r="I34" s="9">
        <v>46</v>
      </c>
      <c r="J34" s="9">
        <v>61</v>
      </c>
    </row>
    <row r="35" spans="1:10" x14ac:dyDescent="0.2">
      <c r="A35" s="8">
        <v>43505</v>
      </c>
      <c r="B35" s="12" t="s">
        <v>5</v>
      </c>
      <c r="C35" s="9">
        <v>54430</v>
      </c>
      <c r="D35" s="12" t="s">
        <v>621</v>
      </c>
      <c r="E35" s="12" t="s">
        <v>5</v>
      </c>
      <c r="F35" s="12" t="s">
        <v>5</v>
      </c>
      <c r="G35" s="12" t="s">
        <v>865</v>
      </c>
      <c r="H35" s="12"/>
      <c r="I35" s="9">
        <v>48</v>
      </c>
      <c r="J35" s="9">
        <v>64</v>
      </c>
    </row>
    <row r="36" spans="1:10" x14ac:dyDescent="0.2">
      <c r="A36" s="8">
        <v>43505</v>
      </c>
      <c r="B36" s="12" t="s">
        <v>5</v>
      </c>
      <c r="C36" s="9">
        <v>54439</v>
      </c>
      <c r="D36" s="12" t="s">
        <v>621</v>
      </c>
      <c r="E36" s="12" t="s">
        <v>5</v>
      </c>
      <c r="F36" s="12" t="s">
        <v>5</v>
      </c>
      <c r="G36" s="12" t="s">
        <v>310</v>
      </c>
      <c r="H36" s="12"/>
      <c r="I36" s="9">
        <v>48</v>
      </c>
      <c r="J36" s="9">
        <v>64</v>
      </c>
    </row>
    <row r="37" spans="1:10" x14ac:dyDescent="0.2">
      <c r="A37" s="8">
        <v>43506</v>
      </c>
      <c r="B37" s="12" t="s">
        <v>5</v>
      </c>
      <c r="C37" s="9">
        <v>46519</v>
      </c>
      <c r="D37" s="12" t="s">
        <v>627</v>
      </c>
      <c r="E37" s="12" t="s">
        <v>5</v>
      </c>
      <c r="F37" s="12" t="s">
        <v>5</v>
      </c>
      <c r="G37" s="12" t="s">
        <v>529</v>
      </c>
      <c r="H37" s="12"/>
      <c r="I37" s="9">
        <v>176</v>
      </c>
      <c r="J37" s="9">
        <v>311</v>
      </c>
    </row>
    <row r="38" spans="1:10" x14ac:dyDescent="0.2">
      <c r="A38" s="8">
        <v>43506</v>
      </c>
      <c r="B38" s="12" t="s">
        <v>3</v>
      </c>
      <c r="C38" s="9">
        <v>1948</v>
      </c>
      <c r="D38" s="12" t="s">
        <v>92</v>
      </c>
      <c r="E38" s="12" t="s">
        <v>5</v>
      </c>
      <c r="F38" s="12" t="s">
        <v>6</v>
      </c>
      <c r="G38" s="12" t="s">
        <v>13</v>
      </c>
      <c r="H38" s="12"/>
      <c r="I38" s="9">
        <v>18</v>
      </c>
      <c r="J38" s="9">
        <v>24</v>
      </c>
    </row>
    <row r="39" spans="1:10" x14ac:dyDescent="0.2">
      <c r="A39" s="8">
        <v>43506</v>
      </c>
      <c r="B39" s="12" t="s">
        <v>5</v>
      </c>
      <c r="C39" s="9">
        <v>54329</v>
      </c>
      <c r="D39" s="12" t="s">
        <v>224</v>
      </c>
      <c r="E39" s="12" t="s">
        <v>5</v>
      </c>
      <c r="F39" s="12" t="s">
        <v>15</v>
      </c>
      <c r="G39" s="12" t="s">
        <v>172</v>
      </c>
      <c r="H39" s="12"/>
      <c r="I39" s="9">
        <v>45</v>
      </c>
      <c r="J39" s="9">
        <v>66</v>
      </c>
    </row>
    <row r="40" spans="1:10" x14ac:dyDescent="0.2">
      <c r="A40" s="8">
        <v>43506</v>
      </c>
      <c r="B40" s="12" t="s">
        <v>5</v>
      </c>
      <c r="C40" s="9">
        <v>66701</v>
      </c>
      <c r="D40" s="12" t="s">
        <v>633</v>
      </c>
      <c r="E40" s="12" t="s">
        <v>5</v>
      </c>
      <c r="F40" s="12" t="s">
        <v>5</v>
      </c>
      <c r="G40" s="12" t="s">
        <v>888</v>
      </c>
      <c r="H40" s="12"/>
      <c r="I40" s="9">
        <v>47</v>
      </c>
      <c r="J40" s="9">
        <v>72</v>
      </c>
    </row>
    <row r="41" spans="1:10" x14ac:dyDescent="0.2">
      <c r="A41" s="8">
        <v>43506</v>
      </c>
      <c r="B41" s="12" t="s">
        <v>3</v>
      </c>
      <c r="C41" s="9">
        <v>3236</v>
      </c>
      <c r="D41" s="12" t="s">
        <v>131</v>
      </c>
      <c r="E41" s="12" t="s">
        <v>5</v>
      </c>
      <c r="F41" s="12" t="s">
        <v>5</v>
      </c>
      <c r="G41" s="12" t="s">
        <v>310</v>
      </c>
      <c r="H41" s="12"/>
      <c r="I41" s="9">
        <v>18</v>
      </c>
      <c r="J41" s="9">
        <v>20</v>
      </c>
    </row>
    <row r="42" spans="1:10" x14ac:dyDescent="0.2">
      <c r="A42" s="8">
        <v>43506</v>
      </c>
      <c r="B42" s="12" t="s">
        <v>5</v>
      </c>
      <c r="C42" s="9">
        <v>54290</v>
      </c>
      <c r="D42" s="12" t="s">
        <v>154</v>
      </c>
      <c r="E42" s="12" t="s">
        <v>5</v>
      </c>
      <c r="F42" s="12" t="s">
        <v>5</v>
      </c>
      <c r="G42" s="12" t="s">
        <v>172</v>
      </c>
      <c r="H42" s="12"/>
      <c r="I42" s="30">
        <v>51</v>
      </c>
      <c r="J42" s="9">
        <v>75</v>
      </c>
    </row>
    <row r="43" spans="1:10" x14ac:dyDescent="0.2">
      <c r="A43" s="8">
        <v>43513</v>
      </c>
      <c r="B43" s="12" t="s">
        <v>5</v>
      </c>
      <c r="C43" s="9">
        <v>66113</v>
      </c>
      <c r="D43" s="12" t="s">
        <v>259</v>
      </c>
      <c r="E43" s="12" t="s">
        <v>5</v>
      </c>
      <c r="F43" s="12" t="s">
        <v>15</v>
      </c>
      <c r="G43" s="12" t="s">
        <v>891</v>
      </c>
      <c r="H43" s="12"/>
      <c r="I43" s="9">
        <v>65</v>
      </c>
      <c r="J43" s="9">
        <v>106</v>
      </c>
    </row>
    <row r="44" spans="1:10" x14ac:dyDescent="0.2">
      <c r="A44" s="8">
        <v>43513</v>
      </c>
      <c r="B44" s="12" t="s">
        <v>5</v>
      </c>
      <c r="C44" s="9">
        <v>67591</v>
      </c>
      <c r="D44" s="12" t="s">
        <v>688</v>
      </c>
      <c r="E44" s="12" t="s">
        <v>5</v>
      </c>
      <c r="F44" s="12" t="s">
        <v>15</v>
      </c>
      <c r="G44" s="12" t="s">
        <v>292</v>
      </c>
      <c r="H44" s="12"/>
      <c r="I44" s="9">
        <v>124</v>
      </c>
      <c r="J44" s="9">
        <v>214</v>
      </c>
    </row>
    <row r="45" spans="1:10" x14ac:dyDescent="0.2">
      <c r="A45" s="8">
        <v>43514</v>
      </c>
      <c r="B45" s="12" t="s">
        <v>3</v>
      </c>
      <c r="C45" s="9">
        <v>5374</v>
      </c>
      <c r="D45" s="12" t="s">
        <v>135</v>
      </c>
      <c r="E45" s="12" t="s">
        <v>5</v>
      </c>
      <c r="F45" s="12" t="s">
        <v>18</v>
      </c>
      <c r="G45" s="12" t="s">
        <v>151</v>
      </c>
      <c r="H45" s="12"/>
      <c r="I45" s="9">
        <v>30</v>
      </c>
      <c r="J45" s="9" t="s">
        <v>705</v>
      </c>
    </row>
    <row r="46" spans="1:10" x14ac:dyDescent="0.2">
      <c r="A46" s="8">
        <v>43521</v>
      </c>
      <c r="B46" s="12" t="s">
        <v>183</v>
      </c>
      <c r="C46" s="9">
        <v>92270</v>
      </c>
      <c r="D46" s="12" t="s">
        <v>795</v>
      </c>
      <c r="E46" s="12" t="s">
        <v>5</v>
      </c>
      <c r="F46" s="12" t="s">
        <v>15</v>
      </c>
      <c r="G46" s="12" t="s">
        <v>151</v>
      </c>
      <c r="H46" s="12"/>
      <c r="I46" s="9"/>
      <c r="J46" s="9"/>
    </row>
    <row r="47" spans="1:10" x14ac:dyDescent="0.2">
      <c r="A47" s="8">
        <v>43513</v>
      </c>
      <c r="B47" s="12" t="s">
        <v>3</v>
      </c>
      <c r="C47" s="9">
        <v>2231</v>
      </c>
      <c r="D47" s="12" t="s">
        <v>92</v>
      </c>
      <c r="E47" s="12" t="s">
        <v>307</v>
      </c>
      <c r="F47" s="12" t="s">
        <v>256</v>
      </c>
      <c r="G47" s="12" t="s">
        <v>691</v>
      </c>
      <c r="H47" s="12"/>
      <c r="I47" s="9">
        <v>25</v>
      </c>
      <c r="J47" s="9" t="s">
        <v>692</v>
      </c>
    </row>
    <row r="48" spans="1:10" x14ac:dyDescent="0.2">
      <c r="A48" s="8">
        <v>43502</v>
      </c>
      <c r="B48" s="12" t="s">
        <v>3</v>
      </c>
      <c r="C48" s="9">
        <v>2327</v>
      </c>
      <c r="D48" s="12" t="s">
        <v>92</v>
      </c>
      <c r="E48" s="12" t="s">
        <v>18</v>
      </c>
      <c r="F48" s="12" t="s">
        <v>15</v>
      </c>
      <c r="G48" s="12" t="s">
        <v>172</v>
      </c>
      <c r="H48" s="12"/>
      <c r="I48" s="9">
        <v>24</v>
      </c>
      <c r="J48" s="9">
        <v>28</v>
      </c>
    </row>
    <row r="49" spans="1:10" x14ac:dyDescent="0.2">
      <c r="A49" s="8">
        <v>43505</v>
      </c>
      <c r="B49" s="12" t="s">
        <v>3</v>
      </c>
      <c r="C49" s="9">
        <v>6251</v>
      </c>
      <c r="D49" s="12" t="s">
        <v>332</v>
      </c>
      <c r="E49" s="12" t="s">
        <v>18</v>
      </c>
      <c r="F49" s="12" t="s">
        <v>15</v>
      </c>
      <c r="G49" s="12" t="s">
        <v>172</v>
      </c>
      <c r="H49" s="12"/>
      <c r="I49" s="9">
        <v>44</v>
      </c>
      <c r="J49" s="9">
        <v>56</v>
      </c>
    </row>
    <row r="50" spans="1:10" x14ac:dyDescent="0.2">
      <c r="A50" s="8">
        <v>43506</v>
      </c>
      <c r="B50" s="12" t="s">
        <v>3</v>
      </c>
      <c r="C50" s="9">
        <v>2124</v>
      </c>
      <c r="D50" s="12" t="s">
        <v>92</v>
      </c>
      <c r="E50" s="12" t="s">
        <v>18</v>
      </c>
      <c r="F50" s="12" t="s">
        <v>6</v>
      </c>
      <c r="G50" s="12" t="s">
        <v>635</v>
      </c>
      <c r="H50" s="12"/>
      <c r="I50" s="9">
        <v>26</v>
      </c>
      <c r="J50" s="9">
        <v>29</v>
      </c>
    </row>
    <row r="51" spans="1:10" x14ac:dyDescent="0.2">
      <c r="A51" s="8">
        <v>43512</v>
      </c>
      <c r="B51" s="12" t="s">
        <v>6</v>
      </c>
      <c r="C51" s="9">
        <v>2270</v>
      </c>
      <c r="D51" s="12" t="s">
        <v>92</v>
      </c>
      <c r="E51" s="12" t="s">
        <v>18</v>
      </c>
      <c r="F51" s="12" t="s">
        <v>5</v>
      </c>
      <c r="G51" s="12" t="s">
        <v>292</v>
      </c>
      <c r="H51" s="12"/>
      <c r="I51" s="9">
        <v>20</v>
      </c>
      <c r="J51" s="9" t="s">
        <v>383</v>
      </c>
    </row>
    <row r="52" spans="1:10" x14ac:dyDescent="0.2">
      <c r="A52" s="8">
        <v>43519</v>
      </c>
      <c r="B52" s="12" t="s">
        <v>3</v>
      </c>
      <c r="C52" s="9">
        <v>1363</v>
      </c>
      <c r="D52" s="12" t="s">
        <v>92</v>
      </c>
      <c r="E52" s="12" t="s">
        <v>18</v>
      </c>
      <c r="F52" s="12" t="s">
        <v>6</v>
      </c>
      <c r="G52" s="12" t="s">
        <v>227</v>
      </c>
      <c r="H52" s="12"/>
      <c r="I52" s="9">
        <v>25</v>
      </c>
      <c r="J52" s="9">
        <v>25</v>
      </c>
    </row>
    <row r="53" spans="1:10" x14ac:dyDescent="0.2">
      <c r="A53" s="8">
        <v>43519</v>
      </c>
      <c r="B53" s="12" t="s">
        <v>3</v>
      </c>
      <c r="C53" s="9">
        <v>5898</v>
      </c>
      <c r="D53" s="12" t="s">
        <v>395</v>
      </c>
      <c r="E53" s="12" t="s">
        <v>785</v>
      </c>
      <c r="F53" s="12" t="s">
        <v>15</v>
      </c>
      <c r="G53" s="12" t="s">
        <v>865</v>
      </c>
      <c r="H53" s="12"/>
      <c r="I53" s="9">
        <v>32</v>
      </c>
      <c r="J53" s="9">
        <v>37</v>
      </c>
    </row>
    <row r="54" spans="1:10" x14ac:dyDescent="0.2">
      <c r="A54" s="8">
        <v>43497</v>
      </c>
      <c r="B54" s="12" t="s">
        <v>3</v>
      </c>
      <c r="C54" s="9">
        <v>3280</v>
      </c>
      <c r="D54" s="12" t="s">
        <v>131</v>
      </c>
      <c r="E54" s="12" t="s">
        <v>6</v>
      </c>
      <c r="F54" s="12" t="s">
        <v>6</v>
      </c>
      <c r="G54" s="12" t="s">
        <v>520</v>
      </c>
      <c r="H54" s="12"/>
      <c r="I54" s="9"/>
      <c r="J54" s="9"/>
    </row>
    <row r="55" spans="1:10" x14ac:dyDescent="0.2">
      <c r="A55" s="8">
        <v>43498</v>
      </c>
      <c r="B55" s="12" t="s">
        <v>6</v>
      </c>
      <c r="C55" s="9">
        <v>57180</v>
      </c>
      <c r="D55" s="12" t="s">
        <v>215</v>
      </c>
      <c r="E55" s="12" t="s">
        <v>6</v>
      </c>
      <c r="F55" s="12" t="s">
        <v>15</v>
      </c>
      <c r="G55" s="12" t="s">
        <v>874</v>
      </c>
      <c r="H55" s="12"/>
      <c r="I55" s="9">
        <v>27</v>
      </c>
      <c r="J55" s="9" t="s">
        <v>587</v>
      </c>
    </row>
    <row r="56" spans="1:10" x14ac:dyDescent="0.2">
      <c r="A56" s="8">
        <v>43498</v>
      </c>
      <c r="B56" s="12" t="s">
        <v>3</v>
      </c>
      <c r="C56" s="9">
        <v>8053</v>
      </c>
      <c r="D56" s="12" t="s">
        <v>41</v>
      </c>
      <c r="E56" s="12" t="s">
        <v>6</v>
      </c>
      <c r="F56" s="12" t="s">
        <v>248</v>
      </c>
      <c r="G56" s="12" t="s">
        <v>258</v>
      </c>
      <c r="H56" s="12"/>
      <c r="I56" s="9">
        <v>25</v>
      </c>
      <c r="J56" s="9" t="s">
        <v>590</v>
      </c>
    </row>
    <row r="57" spans="1:10" x14ac:dyDescent="0.2">
      <c r="A57" s="8">
        <v>43498</v>
      </c>
      <c r="B57" s="12" t="s">
        <v>6</v>
      </c>
      <c r="C57" s="9">
        <v>57970</v>
      </c>
      <c r="D57" s="12" t="s">
        <v>316</v>
      </c>
      <c r="E57" s="12" t="s">
        <v>6</v>
      </c>
      <c r="F57" s="12" t="s">
        <v>6</v>
      </c>
      <c r="G57" s="12" t="s">
        <v>321</v>
      </c>
      <c r="H57" s="12"/>
      <c r="I57" s="9">
        <v>45</v>
      </c>
      <c r="J57" s="9" t="s">
        <v>473</v>
      </c>
    </row>
    <row r="58" spans="1:10" x14ac:dyDescent="0.2">
      <c r="A58" s="8">
        <v>43499</v>
      </c>
      <c r="B58" s="12" t="s">
        <v>6</v>
      </c>
      <c r="C58" s="9">
        <v>67150</v>
      </c>
      <c r="D58" s="12" t="s">
        <v>593</v>
      </c>
      <c r="E58" s="12" t="s">
        <v>6</v>
      </c>
      <c r="F58" s="12" t="s">
        <v>15</v>
      </c>
      <c r="G58" s="12" t="s">
        <v>292</v>
      </c>
      <c r="H58" s="12"/>
      <c r="I58" s="9">
        <v>146</v>
      </c>
      <c r="J58" s="9">
        <v>252</v>
      </c>
    </row>
    <row r="59" spans="1:10" x14ac:dyDescent="0.2">
      <c r="A59" s="8">
        <v>43499</v>
      </c>
      <c r="B59" s="12" t="s">
        <v>6</v>
      </c>
      <c r="C59" s="9">
        <v>57130</v>
      </c>
      <c r="D59" s="12" t="s">
        <v>597</v>
      </c>
      <c r="E59" s="12" t="s">
        <v>6</v>
      </c>
      <c r="F59" s="12" t="s">
        <v>5</v>
      </c>
      <c r="G59" s="12" t="s">
        <v>422</v>
      </c>
      <c r="H59" s="12"/>
      <c r="I59" s="9">
        <v>60</v>
      </c>
      <c r="J59" s="9" t="s">
        <v>610</v>
      </c>
    </row>
    <row r="60" spans="1:10" x14ac:dyDescent="0.2">
      <c r="A60" s="8">
        <v>43499</v>
      </c>
      <c r="B60" s="12" t="s">
        <v>6</v>
      </c>
      <c r="C60" s="9">
        <v>57100</v>
      </c>
      <c r="D60" s="12" t="s">
        <v>141</v>
      </c>
      <c r="E60" s="12" t="s">
        <v>6</v>
      </c>
      <c r="F60" s="12" t="s">
        <v>18</v>
      </c>
      <c r="G60" s="12" t="s">
        <v>151</v>
      </c>
      <c r="H60" s="12"/>
      <c r="I60" s="9">
        <v>34</v>
      </c>
      <c r="J60" s="9" t="s">
        <v>413</v>
      </c>
    </row>
    <row r="61" spans="1:10" x14ac:dyDescent="0.2">
      <c r="A61" s="8">
        <v>43499</v>
      </c>
      <c r="B61" s="12" t="s">
        <v>6</v>
      </c>
      <c r="C61" s="9">
        <v>57570</v>
      </c>
      <c r="D61" s="12" t="s">
        <v>72</v>
      </c>
      <c r="E61" s="12" t="s">
        <v>6</v>
      </c>
      <c r="F61" s="12" t="s">
        <v>15</v>
      </c>
      <c r="G61" s="12" t="s">
        <v>601</v>
      </c>
      <c r="H61" s="12"/>
      <c r="I61" s="9">
        <v>35</v>
      </c>
      <c r="J61" s="9">
        <v>36</v>
      </c>
    </row>
    <row r="62" spans="1:10" x14ac:dyDescent="0.2">
      <c r="A62" s="8">
        <v>43499</v>
      </c>
      <c r="B62" s="12" t="s">
        <v>3</v>
      </c>
      <c r="C62" s="9">
        <v>1911</v>
      </c>
      <c r="D62" s="12" t="s">
        <v>92</v>
      </c>
      <c r="E62" s="12" t="s">
        <v>6</v>
      </c>
      <c r="F62" s="12" t="s">
        <v>15</v>
      </c>
      <c r="G62" s="12" t="s">
        <v>100</v>
      </c>
      <c r="H62" s="12"/>
      <c r="I62" s="9">
        <v>21</v>
      </c>
      <c r="J62" s="9" t="s">
        <v>612</v>
      </c>
    </row>
    <row r="63" spans="1:10" x14ac:dyDescent="0.2">
      <c r="A63" s="8">
        <v>43499</v>
      </c>
      <c r="B63" s="12" t="s">
        <v>3</v>
      </c>
      <c r="C63" s="9">
        <v>1845</v>
      </c>
      <c r="D63" s="12" t="s">
        <v>92</v>
      </c>
      <c r="E63" s="12" t="s">
        <v>6</v>
      </c>
      <c r="F63" s="12" t="s">
        <v>15</v>
      </c>
      <c r="G63" s="12" t="s">
        <v>614</v>
      </c>
      <c r="H63" s="12"/>
      <c r="I63" s="9">
        <v>22</v>
      </c>
      <c r="J63" s="9" t="s">
        <v>393</v>
      </c>
    </row>
    <row r="64" spans="1:10" x14ac:dyDescent="0.2">
      <c r="A64" s="8">
        <v>43499</v>
      </c>
      <c r="B64" s="12" t="s">
        <v>3</v>
      </c>
      <c r="C64" s="9">
        <v>2555</v>
      </c>
      <c r="D64" s="12" t="s">
        <v>92</v>
      </c>
      <c r="E64" s="12" t="s">
        <v>6</v>
      </c>
      <c r="F64" s="12" t="s">
        <v>15</v>
      </c>
      <c r="G64" s="12" t="s">
        <v>247</v>
      </c>
      <c r="H64" s="12"/>
      <c r="I64" s="9">
        <v>20</v>
      </c>
      <c r="J64" s="9" t="s">
        <v>616</v>
      </c>
    </row>
    <row r="65" spans="1:10" x14ac:dyDescent="0.2">
      <c r="A65" s="8">
        <v>43499</v>
      </c>
      <c r="B65" s="12" t="s">
        <v>3</v>
      </c>
      <c r="C65" s="9">
        <v>1270</v>
      </c>
      <c r="D65" s="12" t="s">
        <v>92</v>
      </c>
      <c r="E65" s="12" t="s">
        <v>6</v>
      </c>
      <c r="F65" s="12" t="s">
        <v>15</v>
      </c>
      <c r="G65" s="12" t="s">
        <v>319</v>
      </c>
      <c r="H65" s="12"/>
      <c r="I65" s="9">
        <v>20</v>
      </c>
      <c r="J65" s="9" t="s">
        <v>373</v>
      </c>
    </row>
    <row r="66" spans="1:10" x14ac:dyDescent="0.2">
      <c r="A66" s="8">
        <v>43505</v>
      </c>
      <c r="B66" s="12" t="s">
        <v>6</v>
      </c>
      <c r="C66" s="9">
        <v>54400</v>
      </c>
      <c r="D66" s="12" t="s">
        <v>620</v>
      </c>
      <c r="E66" s="12" t="s">
        <v>6</v>
      </c>
      <c r="F66" s="12" t="s">
        <v>6</v>
      </c>
      <c r="G66" s="12" t="s">
        <v>882</v>
      </c>
      <c r="H66" s="12"/>
      <c r="I66" s="9">
        <v>22</v>
      </c>
      <c r="J66" s="9">
        <v>22</v>
      </c>
    </row>
    <row r="67" spans="1:10" x14ac:dyDescent="0.2">
      <c r="A67" s="8">
        <v>43505</v>
      </c>
      <c r="B67" s="12" t="s">
        <v>3</v>
      </c>
      <c r="C67" s="9">
        <v>2629</v>
      </c>
      <c r="D67" s="12" t="s">
        <v>92</v>
      </c>
      <c r="E67" s="12" t="s">
        <v>6</v>
      </c>
      <c r="F67" s="12" t="s">
        <v>15</v>
      </c>
      <c r="G67" s="12" t="s">
        <v>177</v>
      </c>
      <c r="H67" s="12"/>
      <c r="I67" s="9">
        <v>18</v>
      </c>
      <c r="J67" s="9">
        <v>22</v>
      </c>
    </row>
    <row r="68" spans="1:10" x14ac:dyDescent="0.2">
      <c r="A68" s="8">
        <v>43505</v>
      </c>
      <c r="B68" s="12" t="s">
        <v>3</v>
      </c>
      <c r="C68" s="9">
        <v>8213</v>
      </c>
      <c r="D68" s="12" t="s">
        <v>64</v>
      </c>
      <c r="E68" s="12" t="s">
        <v>6</v>
      </c>
      <c r="F68" s="12" t="s">
        <v>184</v>
      </c>
      <c r="G68" s="12" t="s">
        <v>152</v>
      </c>
      <c r="H68" s="12"/>
      <c r="I68" s="9">
        <v>26</v>
      </c>
      <c r="J68" s="9">
        <v>20</v>
      </c>
    </row>
    <row r="69" spans="1:10" x14ac:dyDescent="0.2">
      <c r="A69" s="8">
        <v>43505</v>
      </c>
      <c r="B69" s="12" t="s">
        <v>3</v>
      </c>
      <c r="C69" s="9">
        <v>7224</v>
      </c>
      <c r="D69" s="12" t="s">
        <v>120</v>
      </c>
      <c r="E69" s="12" t="s">
        <v>6</v>
      </c>
      <c r="F69" s="12" t="s">
        <v>4</v>
      </c>
      <c r="G69" s="12" t="s">
        <v>885</v>
      </c>
      <c r="H69" s="12"/>
      <c r="I69" s="9">
        <v>30</v>
      </c>
      <c r="J69" s="9">
        <v>35</v>
      </c>
    </row>
    <row r="70" spans="1:10" x14ac:dyDescent="0.2">
      <c r="A70" s="8">
        <v>43505</v>
      </c>
      <c r="B70" s="12" t="s">
        <v>5</v>
      </c>
      <c r="C70" s="9">
        <v>66663</v>
      </c>
      <c r="D70" s="12" t="s">
        <v>623</v>
      </c>
      <c r="E70" s="12" t="s">
        <v>6</v>
      </c>
      <c r="F70" s="12" t="s">
        <v>6</v>
      </c>
      <c r="G70" s="12" t="s">
        <v>172</v>
      </c>
      <c r="H70" s="12"/>
      <c r="I70" s="9">
        <v>41</v>
      </c>
      <c r="J70" s="9">
        <v>64</v>
      </c>
    </row>
    <row r="71" spans="1:10" x14ac:dyDescent="0.2">
      <c r="A71" s="8">
        <v>43505</v>
      </c>
      <c r="B71" s="12" t="s">
        <v>3</v>
      </c>
      <c r="C71" s="9">
        <v>4505</v>
      </c>
      <c r="D71" s="12" t="s">
        <v>93</v>
      </c>
      <c r="E71" s="12" t="s">
        <v>6</v>
      </c>
      <c r="F71" s="12" t="s">
        <v>6</v>
      </c>
      <c r="G71" s="12" t="s">
        <v>310</v>
      </c>
      <c r="H71" s="12"/>
      <c r="I71" s="9">
        <v>4</v>
      </c>
      <c r="J71" s="9" t="s">
        <v>624</v>
      </c>
    </row>
    <row r="72" spans="1:10" x14ac:dyDescent="0.2">
      <c r="A72" s="8">
        <v>43506</v>
      </c>
      <c r="B72" s="12" t="s">
        <v>6</v>
      </c>
      <c r="C72" s="9">
        <v>54400</v>
      </c>
      <c r="D72" s="12" t="s">
        <v>626</v>
      </c>
      <c r="E72" s="12" t="s">
        <v>6</v>
      </c>
      <c r="F72" s="12" t="s">
        <v>6</v>
      </c>
      <c r="G72" s="12" t="s">
        <v>310</v>
      </c>
      <c r="H72" s="12"/>
      <c r="I72" s="9">
        <v>22</v>
      </c>
      <c r="J72" s="9">
        <v>21</v>
      </c>
    </row>
    <row r="73" spans="1:10" x14ac:dyDescent="0.2">
      <c r="A73" s="8">
        <v>43506</v>
      </c>
      <c r="B73" s="12" t="s">
        <v>3</v>
      </c>
      <c r="C73" s="9">
        <v>3259</v>
      </c>
      <c r="D73" s="12" t="s">
        <v>131</v>
      </c>
      <c r="E73" s="12" t="s">
        <v>6</v>
      </c>
      <c r="F73" s="12" t="s">
        <v>6</v>
      </c>
      <c r="G73" s="12" t="s">
        <v>151</v>
      </c>
      <c r="H73" s="12"/>
      <c r="I73" s="9">
        <v>19</v>
      </c>
      <c r="J73" s="9">
        <v>21</v>
      </c>
    </row>
    <row r="74" spans="1:10" x14ac:dyDescent="0.2">
      <c r="A74" s="8">
        <v>43506</v>
      </c>
      <c r="B74" s="12" t="s">
        <v>3</v>
      </c>
      <c r="C74" s="9">
        <v>1344</v>
      </c>
      <c r="D74" s="12" t="s">
        <v>92</v>
      </c>
      <c r="E74" s="12" t="s">
        <v>6</v>
      </c>
      <c r="F74" s="12" t="s">
        <v>4</v>
      </c>
      <c r="G74" s="12" t="s">
        <v>177</v>
      </c>
      <c r="H74" s="12"/>
      <c r="I74" s="9">
        <v>19</v>
      </c>
      <c r="J74" s="9">
        <v>26</v>
      </c>
    </row>
    <row r="75" spans="1:10" x14ac:dyDescent="0.2">
      <c r="A75" s="8">
        <v>43506</v>
      </c>
      <c r="B75" s="12" t="s">
        <v>14</v>
      </c>
      <c r="C75" s="9">
        <v>4960</v>
      </c>
      <c r="D75" s="12" t="s">
        <v>630</v>
      </c>
      <c r="E75" s="12" t="s">
        <v>6</v>
      </c>
      <c r="F75" s="12" t="s">
        <v>628</v>
      </c>
      <c r="G75" s="12" t="s">
        <v>172</v>
      </c>
      <c r="H75" s="12"/>
      <c r="I75" s="9">
        <v>98</v>
      </c>
      <c r="J75" s="9">
        <v>145</v>
      </c>
    </row>
    <row r="76" spans="1:10" x14ac:dyDescent="0.2">
      <c r="A76" s="8">
        <v>43506</v>
      </c>
      <c r="B76" s="12" t="s">
        <v>6</v>
      </c>
      <c r="C76" s="9">
        <v>45320</v>
      </c>
      <c r="D76" s="12" t="s">
        <v>629</v>
      </c>
      <c r="E76" s="12" t="s">
        <v>6</v>
      </c>
      <c r="F76" s="12" t="s">
        <v>6</v>
      </c>
      <c r="G76" s="12" t="s">
        <v>279</v>
      </c>
      <c r="H76" s="12"/>
      <c r="I76" s="9"/>
      <c r="J76" s="9"/>
    </row>
    <row r="77" spans="1:10" x14ac:dyDescent="0.2">
      <c r="A77" s="8">
        <v>43506</v>
      </c>
      <c r="B77" s="12" t="s">
        <v>6</v>
      </c>
      <c r="C77" s="9">
        <v>67200</v>
      </c>
      <c r="D77" s="12" t="s">
        <v>165</v>
      </c>
      <c r="E77" s="12" t="s">
        <v>6</v>
      </c>
      <c r="F77" s="12" t="s">
        <v>6</v>
      </c>
      <c r="G77" s="12" t="s">
        <v>865</v>
      </c>
      <c r="H77" s="12"/>
      <c r="I77" s="9"/>
      <c r="J77" s="9"/>
    </row>
    <row r="78" spans="1:10" x14ac:dyDescent="0.2">
      <c r="A78" s="8">
        <v>43506</v>
      </c>
      <c r="B78" s="12" t="s">
        <v>3</v>
      </c>
      <c r="C78" s="9">
        <v>1510</v>
      </c>
      <c r="D78" s="12" t="s">
        <v>92</v>
      </c>
      <c r="E78" s="12" t="s">
        <v>6</v>
      </c>
      <c r="F78" s="12" t="s">
        <v>6</v>
      </c>
      <c r="G78" s="12" t="s">
        <v>152</v>
      </c>
      <c r="H78" s="12"/>
      <c r="I78" s="9">
        <v>17</v>
      </c>
      <c r="J78" s="9">
        <v>24</v>
      </c>
    </row>
    <row r="79" spans="1:10" x14ac:dyDescent="0.2">
      <c r="A79" s="8">
        <v>43506</v>
      </c>
      <c r="B79" s="12" t="s">
        <v>6</v>
      </c>
      <c r="C79" s="9">
        <v>57330</v>
      </c>
      <c r="D79" s="12" t="s">
        <v>164</v>
      </c>
      <c r="E79" s="12" t="s">
        <v>6</v>
      </c>
      <c r="F79" s="12" t="s">
        <v>6</v>
      </c>
      <c r="G79" s="12" t="s">
        <v>887</v>
      </c>
      <c r="H79" s="12"/>
      <c r="I79" s="9">
        <v>28</v>
      </c>
      <c r="J79" s="9">
        <v>34</v>
      </c>
    </row>
    <row r="80" spans="1:10" x14ac:dyDescent="0.2">
      <c r="A80" s="8">
        <v>43506</v>
      </c>
      <c r="B80" s="12" t="s">
        <v>3</v>
      </c>
      <c r="C80" s="9">
        <v>3580</v>
      </c>
      <c r="D80" s="12" t="s">
        <v>131</v>
      </c>
      <c r="E80" s="12" t="s">
        <v>6</v>
      </c>
      <c r="F80" s="12" t="s">
        <v>6</v>
      </c>
      <c r="G80" s="12" t="s">
        <v>632</v>
      </c>
      <c r="H80" s="12"/>
      <c r="I80" s="9">
        <v>13</v>
      </c>
      <c r="J80" s="9">
        <v>16</v>
      </c>
    </row>
    <row r="81" spans="1:10" x14ac:dyDescent="0.2">
      <c r="A81" s="8">
        <v>43506</v>
      </c>
      <c r="B81" s="12" t="s">
        <v>14</v>
      </c>
      <c r="C81" s="9">
        <v>6700</v>
      </c>
      <c r="D81" s="12" t="s">
        <v>127</v>
      </c>
      <c r="E81" s="12" t="s">
        <v>6</v>
      </c>
      <c r="F81" s="12" t="s">
        <v>6</v>
      </c>
      <c r="G81" s="12" t="s">
        <v>865</v>
      </c>
      <c r="H81" s="12"/>
      <c r="I81" s="9">
        <v>29</v>
      </c>
      <c r="J81" s="9">
        <v>25</v>
      </c>
    </row>
    <row r="82" spans="1:10" x14ac:dyDescent="0.2">
      <c r="A82" s="8">
        <v>43506</v>
      </c>
      <c r="B82" s="12" t="s">
        <v>3</v>
      </c>
      <c r="C82" s="9">
        <v>1510</v>
      </c>
      <c r="D82" s="12" t="s">
        <v>92</v>
      </c>
      <c r="E82" s="12" t="s">
        <v>6</v>
      </c>
      <c r="F82" s="12" t="s">
        <v>6</v>
      </c>
      <c r="G82" s="12" t="s">
        <v>278</v>
      </c>
      <c r="H82" s="12"/>
      <c r="I82" s="9">
        <v>22</v>
      </c>
      <c r="J82" s="9">
        <v>26</v>
      </c>
    </row>
    <row r="83" spans="1:10" x14ac:dyDescent="0.2">
      <c r="A83" s="8">
        <v>43506</v>
      </c>
      <c r="B83" s="12" t="s">
        <v>6</v>
      </c>
      <c r="C83" s="9">
        <v>57330</v>
      </c>
      <c r="D83" s="12" t="s">
        <v>182</v>
      </c>
      <c r="E83" s="12" t="s">
        <v>6</v>
      </c>
      <c r="F83" s="12" t="s">
        <v>6</v>
      </c>
      <c r="G83" s="12" t="s">
        <v>882</v>
      </c>
      <c r="H83" s="12"/>
      <c r="I83" s="9">
        <v>25</v>
      </c>
      <c r="J83" s="9">
        <v>33</v>
      </c>
    </row>
    <row r="84" spans="1:10" x14ac:dyDescent="0.2">
      <c r="A84" s="8">
        <v>43506</v>
      </c>
      <c r="B84" s="12" t="s">
        <v>3</v>
      </c>
      <c r="C84" s="9">
        <v>1884</v>
      </c>
      <c r="D84" s="12" t="s">
        <v>92</v>
      </c>
      <c r="E84" s="12" t="s">
        <v>6</v>
      </c>
      <c r="F84" s="12" t="s">
        <v>15</v>
      </c>
      <c r="G84" s="12" t="s">
        <v>172</v>
      </c>
      <c r="H84" s="12"/>
      <c r="I84" s="9">
        <v>22</v>
      </c>
      <c r="J84" s="9">
        <v>26</v>
      </c>
    </row>
    <row r="85" spans="1:10" x14ac:dyDescent="0.2">
      <c r="A85" s="8">
        <v>43506</v>
      </c>
      <c r="B85" s="12" t="s">
        <v>3</v>
      </c>
      <c r="C85" s="9">
        <v>8273</v>
      </c>
      <c r="D85" s="12" t="s">
        <v>64</v>
      </c>
      <c r="E85" s="12" t="s">
        <v>6</v>
      </c>
      <c r="F85" s="12" t="s">
        <v>27</v>
      </c>
      <c r="G85" s="12" t="s">
        <v>885</v>
      </c>
      <c r="H85" s="12"/>
      <c r="I85" s="9">
        <v>25</v>
      </c>
      <c r="J85" s="9">
        <v>19</v>
      </c>
    </row>
    <row r="86" spans="1:10" x14ac:dyDescent="0.2">
      <c r="A86" s="8">
        <v>43506</v>
      </c>
      <c r="B86" s="12" t="s">
        <v>3</v>
      </c>
      <c r="C86" s="9">
        <v>7651</v>
      </c>
      <c r="D86" s="12" t="s">
        <v>123</v>
      </c>
      <c r="E86" s="12" t="s">
        <v>6</v>
      </c>
      <c r="F86" s="12" t="s">
        <v>6</v>
      </c>
      <c r="G86" s="12" t="s">
        <v>879</v>
      </c>
      <c r="H86" s="12"/>
      <c r="I86" s="9">
        <v>38</v>
      </c>
      <c r="J86" s="9">
        <v>51</v>
      </c>
    </row>
    <row r="87" spans="1:10" x14ac:dyDescent="0.2">
      <c r="A87" s="8">
        <v>43507</v>
      </c>
      <c r="B87" s="12" t="s">
        <v>6</v>
      </c>
      <c r="C87" s="9">
        <v>57270</v>
      </c>
      <c r="D87" s="12" t="s">
        <v>161</v>
      </c>
      <c r="E87" s="12" t="s">
        <v>6</v>
      </c>
      <c r="F87" s="12" t="s">
        <v>15</v>
      </c>
      <c r="G87" s="12" t="s">
        <v>151</v>
      </c>
      <c r="H87" s="12"/>
      <c r="I87" s="9">
        <v>39</v>
      </c>
      <c r="J87" s="9">
        <v>44</v>
      </c>
    </row>
    <row r="88" spans="1:10" x14ac:dyDescent="0.2">
      <c r="A88" s="8">
        <v>43507</v>
      </c>
      <c r="B88" s="12" t="s">
        <v>6</v>
      </c>
      <c r="C88" s="9">
        <v>57700</v>
      </c>
      <c r="D88" s="12" t="s">
        <v>178</v>
      </c>
      <c r="E88" s="12" t="s">
        <v>6</v>
      </c>
      <c r="F88" s="12" t="s">
        <v>6</v>
      </c>
      <c r="G88" s="12" t="s">
        <v>23</v>
      </c>
      <c r="H88" s="12"/>
      <c r="I88" s="9">
        <v>30</v>
      </c>
      <c r="J88" s="9">
        <v>40</v>
      </c>
    </row>
    <row r="89" spans="1:10" x14ac:dyDescent="0.2">
      <c r="A89" s="8">
        <v>43507</v>
      </c>
      <c r="B89" s="12" t="s">
        <v>6</v>
      </c>
      <c r="C89" s="9">
        <v>57920</v>
      </c>
      <c r="D89" s="12" t="s">
        <v>636</v>
      </c>
      <c r="E89" s="12" t="s">
        <v>6</v>
      </c>
      <c r="F89" s="12" t="s">
        <v>6</v>
      </c>
      <c r="G89" s="12" t="s">
        <v>177</v>
      </c>
      <c r="H89" s="12"/>
      <c r="I89" s="9">
        <v>43</v>
      </c>
      <c r="J89" s="9">
        <v>57</v>
      </c>
    </row>
    <row r="90" spans="1:10" x14ac:dyDescent="0.2">
      <c r="A90" s="8">
        <v>43507</v>
      </c>
      <c r="B90" s="12" t="s">
        <v>6</v>
      </c>
      <c r="C90" s="9">
        <v>54860</v>
      </c>
      <c r="D90" s="12" t="s">
        <v>324</v>
      </c>
      <c r="E90" s="12" t="s">
        <v>6</v>
      </c>
      <c r="F90" s="12" t="s">
        <v>6</v>
      </c>
      <c r="G90" s="12" t="s">
        <v>874</v>
      </c>
      <c r="H90" s="12"/>
      <c r="I90" s="9">
        <v>20</v>
      </c>
      <c r="J90" s="9" t="s">
        <v>392</v>
      </c>
    </row>
    <row r="91" spans="1:10" x14ac:dyDescent="0.2">
      <c r="A91" s="8">
        <v>43507</v>
      </c>
      <c r="B91" s="12" t="s">
        <v>6</v>
      </c>
      <c r="C91" s="9">
        <v>57970</v>
      </c>
      <c r="D91" s="12" t="s">
        <v>316</v>
      </c>
      <c r="E91" s="12" t="s">
        <v>6</v>
      </c>
      <c r="F91" s="12" t="s">
        <v>18</v>
      </c>
      <c r="G91" s="12" t="s">
        <v>23</v>
      </c>
      <c r="H91" s="12"/>
      <c r="I91" s="9">
        <v>49</v>
      </c>
      <c r="J91" s="9" t="s">
        <v>638</v>
      </c>
    </row>
    <row r="92" spans="1:10" x14ac:dyDescent="0.2">
      <c r="A92" s="8">
        <v>43507</v>
      </c>
      <c r="B92" s="12" t="s">
        <v>6</v>
      </c>
      <c r="C92" s="9">
        <v>54920</v>
      </c>
      <c r="D92" s="12" t="s">
        <v>143</v>
      </c>
      <c r="E92" s="12" t="s">
        <v>6</v>
      </c>
      <c r="F92" s="12" t="s">
        <v>15</v>
      </c>
      <c r="G92" s="12" t="s">
        <v>222</v>
      </c>
      <c r="H92" s="12"/>
      <c r="I92" s="9">
        <v>20</v>
      </c>
      <c r="J92" s="9" t="s">
        <v>639</v>
      </c>
    </row>
    <row r="93" spans="1:10" x14ac:dyDescent="0.2">
      <c r="A93" s="8">
        <v>43508</v>
      </c>
      <c r="B93" s="12" t="s">
        <v>6</v>
      </c>
      <c r="C93" s="9">
        <v>57390</v>
      </c>
      <c r="D93" s="12" t="s">
        <v>197</v>
      </c>
      <c r="E93" s="12" t="s">
        <v>6</v>
      </c>
      <c r="F93" s="12" t="s">
        <v>6</v>
      </c>
      <c r="G93" s="12" t="s">
        <v>310</v>
      </c>
      <c r="H93" s="12"/>
      <c r="I93" s="9">
        <v>16</v>
      </c>
      <c r="J93" s="9" t="s">
        <v>640</v>
      </c>
    </row>
    <row r="94" spans="1:10" x14ac:dyDescent="0.2">
      <c r="A94" s="8">
        <v>43508</v>
      </c>
      <c r="B94" s="12" t="s">
        <v>6</v>
      </c>
      <c r="C94" s="9">
        <v>57050</v>
      </c>
      <c r="D94" s="12" t="s">
        <v>211</v>
      </c>
      <c r="E94" s="12" t="s">
        <v>6</v>
      </c>
      <c r="F94" s="12" t="s">
        <v>15</v>
      </c>
      <c r="G94" s="12" t="s">
        <v>151</v>
      </c>
      <c r="H94" s="12"/>
      <c r="I94" s="9">
        <v>51</v>
      </c>
      <c r="J94" s="9" t="s">
        <v>641</v>
      </c>
    </row>
    <row r="95" spans="1:10" x14ac:dyDescent="0.2">
      <c r="A95" s="8">
        <v>43508</v>
      </c>
      <c r="B95" s="12" t="s">
        <v>6</v>
      </c>
      <c r="C95" s="9">
        <v>54400</v>
      </c>
      <c r="D95" s="12" t="s">
        <v>179</v>
      </c>
      <c r="E95" s="12" t="s">
        <v>6</v>
      </c>
      <c r="F95" s="12" t="s">
        <v>15</v>
      </c>
      <c r="G95" s="12" t="s">
        <v>37</v>
      </c>
      <c r="H95" s="12"/>
      <c r="I95" s="9">
        <v>24</v>
      </c>
      <c r="J95" s="9" t="s">
        <v>423</v>
      </c>
    </row>
    <row r="96" spans="1:10" x14ac:dyDescent="0.2">
      <c r="A96" s="8">
        <v>43508</v>
      </c>
      <c r="B96" s="12" t="s">
        <v>6</v>
      </c>
      <c r="C96" s="9">
        <v>57310</v>
      </c>
      <c r="D96" s="12" t="s">
        <v>337</v>
      </c>
      <c r="E96" s="12" t="s">
        <v>6</v>
      </c>
      <c r="F96" s="12" t="s">
        <v>248</v>
      </c>
      <c r="G96" s="12" t="s">
        <v>23</v>
      </c>
      <c r="H96" s="12"/>
      <c r="I96" s="9">
        <v>42</v>
      </c>
      <c r="J96" s="9" t="s">
        <v>642</v>
      </c>
    </row>
    <row r="97" spans="1:10" x14ac:dyDescent="0.2">
      <c r="A97" s="8">
        <v>43508</v>
      </c>
      <c r="B97" s="12" t="s">
        <v>6</v>
      </c>
      <c r="C97" s="9">
        <v>54490</v>
      </c>
      <c r="D97" s="12" t="s">
        <v>643</v>
      </c>
      <c r="E97" s="12" t="s">
        <v>6</v>
      </c>
      <c r="F97" s="12" t="s">
        <v>8</v>
      </c>
      <c r="G97" s="12" t="s">
        <v>644</v>
      </c>
      <c r="H97" s="12"/>
      <c r="I97" s="9">
        <v>37</v>
      </c>
      <c r="J97" s="9" t="s">
        <v>645</v>
      </c>
    </row>
    <row r="98" spans="1:10" x14ac:dyDescent="0.2">
      <c r="A98" s="8">
        <v>43508</v>
      </c>
      <c r="B98" s="12" t="s">
        <v>6</v>
      </c>
      <c r="C98" s="9">
        <v>57840</v>
      </c>
      <c r="D98" s="12" t="s">
        <v>293</v>
      </c>
      <c r="E98" s="12" t="s">
        <v>6</v>
      </c>
      <c r="F98" s="12" t="s">
        <v>15</v>
      </c>
      <c r="G98" s="12" t="s">
        <v>647</v>
      </c>
      <c r="H98" s="12"/>
      <c r="I98" s="9">
        <v>29</v>
      </c>
      <c r="J98" s="9" t="s">
        <v>648</v>
      </c>
    </row>
    <row r="99" spans="1:10" x14ac:dyDescent="0.2">
      <c r="A99" s="8">
        <v>43508</v>
      </c>
      <c r="B99" s="12" t="s">
        <v>6</v>
      </c>
      <c r="C99" s="9">
        <v>57360</v>
      </c>
      <c r="D99" s="12" t="s">
        <v>646</v>
      </c>
      <c r="E99" s="12" t="s">
        <v>6</v>
      </c>
      <c r="F99" s="12" t="s">
        <v>8</v>
      </c>
      <c r="G99" s="12" t="s">
        <v>644</v>
      </c>
      <c r="H99" s="12"/>
      <c r="I99" s="9">
        <v>43</v>
      </c>
      <c r="J99" s="9" t="s">
        <v>649</v>
      </c>
    </row>
    <row r="100" spans="1:10" x14ac:dyDescent="0.2">
      <c r="A100" s="8">
        <v>43508</v>
      </c>
      <c r="B100" s="12" t="s">
        <v>6</v>
      </c>
      <c r="C100" s="9">
        <v>57480</v>
      </c>
      <c r="D100" s="12" t="s">
        <v>322</v>
      </c>
      <c r="E100" s="12" t="s">
        <v>6</v>
      </c>
      <c r="F100" s="12" t="s">
        <v>15</v>
      </c>
      <c r="G100" s="12" t="s">
        <v>23</v>
      </c>
      <c r="H100" s="12"/>
      <c r="I100" s="9">
        <v>44</v>
      </c>
      <c r="J100" s="9" t="s">
        <v>650</v>
      </c>
    </row>
    <row r="101" spans="1:10" x14ac:dyDescent="0.2">
      <c r="A101" s="8">
        <v>43509</v>
      </c>
      <c r="B101" s="12" t="s">
        <v>6</v>
      </c>
      <c r="C101" s="9">
        <v>57970</v>
      </c>
      <c r="D101" s="12" t="s">
        <v>651</v>
      </c>
      <c r="E101" s="12" t="s">
        <v>6</v>
      </c>
      <c r="F101" s="12" t="s">
        <v>6</v>
      </c>
      <c r="G101" s="12" t="s">
        <v>865</v>
      </c>
      <c r="H101" s="12"/>
      <c r="I101" s="9">
        <v>39</v>
      </c>
      <c r="J101" s="9">
        <v>52</v>
      </c>
    </row>
    <row r="102" spans="1:10" x14ac:dyDescent="0.2">
      <c r="A102" s="8">
        <v>43509</v>
      </c>
      <c r="B102" s="12" t="s">
        <v>6</v>
      </c>
      <c r="C102" s="9">
        <v>57190</v>
      </c>
      <c r="D102" s="12" t="s">
        <v>174</v>
      </c>
      <c r="E102" s="12" t="s">
        <v>6</v>
      </c>
      <c r="F102" s="12" t="s">
        <v>6</v>
      </c>
      <c r="G102" s="12" t="s">
        <v>23</v>
      </c>
      <c r="H102" s="12"/>
      <c r="I102" s="9">
        <v>32</v>
      </c>
      <c r="J102" s="9">
        <v>40</v>
      </c>
    </row>
    <row r="103" spans="1:10" x14ac:dyDescent="0.2">
      <c r="A103" s="8">
        <v>43509</v>
      </c>
      <c r="B103" s="12" t="s">
        <v>6</v>
      </c>
      <c r="C103" s="9">
        <v>57100</v>
      </c>
      <c r="D103" s="12" t="s">
        <v>141</v>
      </c>
      <c r="E103" s="12" t="s">
        <v>6</v>
      </c>
      <c r="F103" s="12" t="s">
        <v>16</v>
      </c>
      <c r="G103" s="12" t="s">
        <v>172</v>
      </c>
      <c r="H103" s="12"/>
      <c r="I103" s="9">
        <v>32</v>
      </c>
      <c r="J103" s="9">
        <v>39</v>
      </c>
    </row>
    <row r="104" spans="1:10" x14ac:dyDescent="0.2">
      <c r="A104" s="8">
        <v>43509</v>
      </c>
      <c r="B104" s="12" t="s">
        <v>6</v>
      </c>
      <c r="C104" s="9">
        <v>57570</v>
      </c>
      <c r="D104" s="12" t="s">
        <v>652</v>
      </c>
      <c r="E104" s="12" t="s">
        <v>6</v>
      </c>
      <c r="F104" s="12" t="s">
        <v>6</v>
      </c>
      <c r="G104" s="12" t="s">
        <v>23</v>
      </c>
      <c r="H104" s="12"/>
      <c r="I104" s="9">
        <v>25</v>
      </c>
      <c r="J104" s="9">
        <v>31</v>
      </c>
    </row>
    <row r="105" spans="1:10" x14ac:dyDescent="0.2">
      <c r="A105" s="8">
        <v>43509</v>
      </c>
      <c r="B105" s="12" t="s">
        <v>6</v>
      </c>
      <c r="C105" s="9">
        <v>57310</v>
      </c>
      <c r="D105" s="12" t="s">
        <v>41</v>
      </c>
      <c r="E105" s="12" t="s">
        <v>6</v>
      </c>
      <c r="F105" s="12" t="s">
        <v>6</v>
      </c>
      <c r="G105" s="12" t="s">
        <v>23</v>
      </c>
      <c r="H105" s="12"/>
      <c r="I105" s="9">
        <v>36</v>
      </c>
      <c r="J105" s="9">
        <v>46</v>
      </c>
    </row>
    <row r="106" spans="1:10" x14ac:dyDescent="0.2">
      <c r="A106" s="8">
        <v>43510</v>
      </c>
      <c r="B106" s="12" t="s">
        <v>6</v>
      </c>
      <c r="C106" s="9">
        <v>56700</v>
      </c>
      <c r="D106" s="12" t="s">
        <v>653</v>
      </c>
      <c r="E106" s="12" t="s">
        <v>6</v>
      </c>
      <c r="F106" s="12" t="s">
        <v>15</v>
      </c>
      <c r="G106" s="12" t="s">
        <v>151</v>
      </c>
      <c r="H106" s="12"/>
      <c r="I106" s="9"/>
      <c r="J106" s="9"/>
    </row>
    <row r="107" spans="1:10" x14ac:dyDescent="0.2">
      <c r="A107" s="8">
        <v>43510</v>
      </c>
      <c r="B107" s="12" t="s">
        <v>6</v>
      </c>
      <c r="C107" s="9">
        <v>51220</v>
      </c>
      <c r="D107" s="12" t="s">
        <v>654</v>
      </c>
      <c r="E107" s="12" t="s">
        <v>6</v>
      </c>
      <c r="F107" s="12" t="s">
        <v>6</v>
      </c>
      <c r="G107" s="12" t="s">
        <v>318</v>
      </c>
      <c r="H107" s="12"/>
      <c r="I107" s="9">
        <v>148</v>
      </c>
      <c r="J107" s="9">
        <v>225</v>
      </c>
    </row>
    <row r="108" spans="1:10" x14ac:dyDescent="0.2">
      <c r="A108" s="8">
        <v>43510</v>
      </c>
      <c r="B108" s="12" t="s">
        <v>6</v>
      </c>
      <c r="C108" s="9">
        <v>57970</v>
      </c>
      <c r="D108" s="12" t="s">
        <v>316</v>
      </c>
      <c r="E108" s="12" t="s">
        <v>6</v>
      </c>
      <c r="F108" s="12" t="s">
        <v>15</v>
      </c>
      <c r="G108" s="12" t="s">
        <v>318</v>
      </c>
      <c r="H108" s="12"/>
      <c r="I108" s="9">
        <v>48</v>
      </c>
      <c r="J108" s="9" t="s">
        <v>473</v>
      </c>
    </row>
    <row r="109" spans="1:10" x14ac:dyDescent="0.2">
      <c r="A109" s="8">
        <v>43510</v>
      </c>
      <c r="B109" s="12" t="s">
        <v>6</v>
      </c>
      <c r="C109" s="9">
        <v>54730</v>
      </c>
      <c r="D109" s="12" t="s">
        <v>345</v>
      </c>
      <c r="E109" s="12" t="s">
        <v>6</v>
      </c>
      <c r="F109" s="12" t="s">
        <v>6</v>
      </c>
      <c r="G109" s="12" t="s">
        <v>23</v>
      </c>
      <c r="H109" s="12"/>
      <c r="I109" s="9">
        <v>37</v>
      </c>
      <c r="J109" s="9">
        <v>30</v>
      </c>
    </row>
    <row r="110" spans="1:10" x14ac:dyDescent="0.2">
      <c r="A110" s="8">
        <v>43510</v>
      </c>
      <c r="B110" s="12" t="s">
        <v>6</v>
      </c>
      <c r="C110" s="9">
        <v>57420</v>
      </c>
      <c r="D110" s="12" t="s">
        <v>655</v>
      </c>
      <c r="E110" s="12" t="s">
        <v>6</v>
      </c>
      <c r="F110" s="12" t="s">
        <v>15</v>
      </c>
      <c r="G110" s="12" t="s">
        <v>23</v>
      </c>
      <c r="H110" s="12"/>
      <c r="I110" s="9">
        <v>65</v>
      </c>
      <c r="J110" s="9" t="s">
        <v>407</v>
      </c>
    </row>
    <row r="111" spans="1:10" x14ac:dyDescent="0.2">
      <c r="A111" s="8">
        <v>43510</v>
      </c>
      <c r="B111" s="12" t="s">
        <v>6</v>
      </c>
      <c r="C111" s="9">
        <v>57940</v>
      </c>
      <c r="D111" s="12" t="s">
        <v>220</v>
      </c>
      <c r="E111" s="12" t="s">
        <v>6</v>
      </c>
      <c r="F111" s="12" t="s">
        <v>4</v>
      </c>
      <c r="G111" s="12" t="s">
        <v>23</v>
      </c>
      <c r="H111" s="12"/>
      <c r="I111" s="9">
        <v>42</v>
      </c>
      <c r="J111" s="9" t="s">
        <v>659</v>
      </c>
    </row>
    <row r="112" spans="1:10" x14ac:dyDescent="0.2">
      <c r="A112" s="8">
        <v>43510</v>
      </c>
      <c r="B112" s="12" t="s">
        <v>6</v>
      </c>
      <c r="C112" s="9">
        <v>57480</v>
      </c>
      <c r="D112" s="12" t="s">
        <v>656</v>
      </c>
      <c r="E112" s="12" t="s">
        <v>6</v>
      </c>
      <c r="F112" s="12" t="s">
        <v>6</v>
      </c>
      <c r="G112" s="12" t="s">
        <v>889</v>
      </c>
      <c r="H112" s="12"/>
      <c r="I112" s="9">
        <v>45</v>
      </c>
      <c r="J112" s="9" t="s">
        <v>650</v>
      </c>
    </row>
    <row r="113" spans="1:10" x14ac:dyDescent="0.2">
      <c r="A113" s="8">
        <v>43510</v>
      </c>
      <c r="B113" s="12" t="s">
        <v>6</v>
      </c>
      <c r="C113" s="9">
        <v>57330</v>
      </c>
      <c r="D113" s="12" t="s">
        <v>182</v>
      </c>
      <c r="E113" s="12" t="s">
        <v>6</v>
      </c>
      <c r="F113" s="12" t="s">
        <v>5</v>
      </c>
      <c r="G113" s="12" t="s">
        <v>23</v>
      </c>
      <c r="H113" s="12"/>
      <c r="I113" s="9">
        <v>26</v>
      </c>
      <c r="J113" s="9" t="s">
        <v>416</v>
      </c>
    </row>
    <row r="114" spans="1:10" x14ac:dyDescent="0.2">
      <c r="A114" s="8">
        <v>43510</v>
      </c>
      <c r="B114" s="12" t="s">
        <v>6</v>
      </c>
      <c r="C114" s="9">
        <v>57380</v>
      </c>
      <c r="D114" s="12" t="s">
        <v>70</v>
      </c>
      <c r="E114" s="12" t="s">
        <v>6</v>
      </c>
      <c r="F114" s="12" t="s">
        <v>8</v>
      </c>
      <c r="G114" s="12" t="s">
        <v>23</v>
      </c>
      <c r="H114" s="12"/>
      <c r="I114" s="9">
        <v>80</v>
      </c>
      <c r="J114" s="9">
        <v>107</v>
      </c>
    </row>
    <row r="115" spans="1:10" x14ac:dyDescent="0.2">
      <c r="A115" s="8">
        <v>43510</v>
      </c>
      <c r="B115" s="12" t="s">
        <v>6</v>
      </c>
      <c r="C115" s="9">
        <v>57525</v>
      </c>
      <c r="D115" s="12" t="s">
        <v>408</v>
      </c>
      <c r="E115" s="12" t="s">
        <v>6</v>
      </c>
      <c r="F115" s="12" t="s">
        <v>15</v>
      </c>
      <c r="G115" s="12" t="s">
        <v>657</v>
      </c>
      <c r="H115" s="12"/>
      <c r="I115" s="9">
        <v>42</v>
      </c>
      <c r="J115" s="9">
        <v>55</v>
      </c>
    </row>
    <row r="116" spans="1:10" x14ac:dyDescent="0.2">
      <c r="A116" s="8">
        <v>43510</v>
      </c>
      <c r="B116" s="12" t="s">
        <v>3</v>
      </c>
      <c r="C116" s="9">
        <v>2210</v>
      </c>
      <c r="D116" s="12" t="s">
        <v>92</v>
      </c>
      <c r="E116" s="12" t="s">
        <v>6</v>
      </c>
      <c r="F116" s="12" t="s">
        <v>15</v>
      </c>
      <c r="G116" s="12" t="s">
        <v>644</v>
      </c>
      <c r="H116" s="12"/>
      <c r="I116" s="9">
        <v>25</v>
      </c>
      <c r="J116" s="9" t="s">
        <v>388</v>
      </c>
    </row>
    <row r="117" spans="1:10" x14ac:dyDescent="0.2">
      <c r="A117" s="8">
        <v>43510</v>
      </c>
      <c r="B117" s="12" t="s">
        <v>6</v>
      </c>
      <c r="C117" s="9">
        <v>54910</v>
      </c>
      <c r="D117" s="12" t="s">
        <v>660</v>
      </c>
      <c r="E117" s="12" t="s">
        <v>6</v>
      </c>
      <c r="F117" s="12" t="s">
        <v>15</v>
      </c>
      <c r="G117" s="12" t="s">
        <v>194</v>
      </c>
      <c r="H117" s="12"/>
      <c r="I117" s="9">
        <v>50</v>
      </c>
      <c r="J117" s="9" t="s">
        <v>664</v>
      </c>
    </row>
    <row r="118" spans="1:10" x14ac:dyDescent="0.2">
      <c r="A118" s="8">
        <v>43510</v>
      </c>
      <c r="B118" s="12" t="s">
        <v>3</v>
      </c>
      <c r="C118" s="9">
        <v>4190</v>
      </c>
      <c r="D118" s="12" t="s">
        <v>661</v>
      </c>
      <c r="E118" s="12" t="s">
        <v>6</v>
      </c>
      <c r="F118" s="12" t="s">
        <v>6</v>
      </c>
      <c r="G118" s="12" t="s">
        <v>151</v>
      </c>
      <c r="H118" s="12"/>
      <c r="I118" s="9"/>
      <c r="J118" s="9"/>
    </row>
    <row r="119" spans="1:10" x14ac:dyDescent="0.2">
      <c r="A119" s="8">
        <v>43511</v>
      </c>
      <c r="B119" s="12" t="s">
        <v>6</v>
      </c>
      <c r="C119" s="9">
        <v>57270</v>
      </c>
      <c r="D119" s="12" t="s">
        <v>667</v>
      </c>
      <c r="E119" s="12" t="s">
        <v>6</v>
      </c>
      <c r="F119" s="12" t="s">
        <v>6</v>
      </c>
      <c r="G119" s="12" t="s">
        <v>172</v>
      </c>
      <c r="H119" s="12"/>
      <c r="I119" s="9">
        <v>36</v>
      </c>
      <c r="J119" s="9">
        <v>44</v>
      </c>
    </row>
    <row r="120" spans="1:10" x14ac:dyDescent="0.2">
      <c r="A120" s="8">
        <v>43511</v>
      </c>
      <c r="B120" s="12" t="s">
        <v>6</v>
      </c>
      <c r="C120" s="9">
        <v>57100</v>
      </c>
      <c r="D120" s="12" t="s">
        <v>141</v>
      </c>
      <c r="E120" s="12" t="s">
        <v>6</v>
      </c>
      <c r="F120" s="12" t="s">
        <v>6</v>
      </c>
      <c r="G120" s="12" t="s">
        <v>23</v>
      </c>
      <c r="H120" s="12"/>
      <c r="I120" s="9">
        <v>32</v>
      </c>
      <c r="J120" s="9">
        <v>41</v>
      </c>
    </row>
    <row r="121" spans="1:10" x14ac:dyDescent="0.2">
      <c r="A121" s="8">
        <v>43511</v>
      </c>
      <c r="B121" s="12" t="s">
        <v>6</v>
      </c>
      <c r="C121" s="9">
        <v>57700</v>
      </c>
      <c r="D121" s="12" t="s">
        <v>264</v>
      </c>
      <c r="E121" s="12" t="s">
        <v>6</v>
      </c>
      <c r="F121" s="12" t="s">
        <v>6</v>
      </c>
      <c r="G121" s="12" t="s">
        <v>146</v>
      </c>
      <c r="H121" s="12"/>
      <c r="I121" s="9">
        <v>33</v>
      </c>
      <c r="J121" s="9">
        <v>32</v>
      </c>
    </row>
    <row r="122" spans="1:10" x14ac:dyDescent="0.2">
      <c r="A122" s="8">
        <v>43511</v>
      </c>
      <c r="B122" s="12" t="s">
        <v>6</v>
      </c>
      <c r="C122" s="9">
        <v>54000</v>
      </c>
      <c r="D122" s="12" t="s">
        <v>210</v>
      </c>
      <c r="E122" s="12" t="s">
        <v>6</v>
      </c>
      <c r="F122" s="12" t="s">
        <v>6</v>
      </c>
      <c r="G122" s="12" t="s">
        <v>23</v>
      </c>
      <c r="H122" s="12"/>
      <c r="I122" s="9">
        <v>87</v>
      </c>
      <c r="J122" s="9">
        <v>116</v>
      </c>
    </row>
    <row r="123" spans="1:10" x14ac:dyDescent="0.2">
      <c r="A123" s="8">
        <v>43511</v>
      </c>
      <c r="B123" s="12" t="s">
        <v>6</v>
      </c>
      <c r="C123" s="9">
        <v>54130</v>
      </c>
      <c r="D123" s="12" t="s">
        <v>668</v>
      </c>
      <c r="E123" s="12" t="s">
        <v>6</v>
      </c>
      <c r="F123" s="12" t="s">
        <v>6</v>
      </c>
      <c r="G123" s="12" t="s">
        <v>23</v>
      </c>
      <c r="H123" s="12"/>
      <c r="I123" s="9">
        <v>87</v>
      </c>
      <c r="J123" s="9">
        <v>117</v>
      </c>
    </row>
    <row r="124" spans="1:10" x14ac:dyDescent="0.2">
      <c r="A124" s="8">
        <v>43511</v>
      </c>
      <c r="B124" s="12" t="s">
        <v>6</v>
      </c>
      <c r="C124" s="9">
        <v>57100</v>
      </c>
      <c r="D124" s="12" t="s">
        <v>141</v>
      </c>
      <c r="E124" s="12" t="s">
        <v>6</v>
      </c>
      <c r="F124" s="12" t="s">
        <v>6</v>
      </c>
      <c r="G124" s="12" t="s">
        <v>890</v>
      </c>
      <c r="H124" s="12"/>
      <c r="I124" s="9">
        <v>32</v>
      </c>
      <c r="J124" s="9">
        <v>41</v>
      </c>
    </row>
    <row r="125" spans="1:10" x14ac:dyDescent="0.2">
      <c r="A125" s="8">
        <v>43511</v>
      </c>
      <c r="B125" s="12" t="s">
        <v>6</v>
      </c>
      <c r="C125" s="9">
        <v>57100</v>
      </c>
      <c r="D125" s="12" t="s">
        <v>141</v>
      </c>
      <c r="E125" s="12" t="s">
        <v>6</v>
      </c>
      <c r="F125" s="12" t="s">
        <v>6</v>
      </c>
      <c r="G125" s="12" t="s">
        <v>172</v>
      </c>
      <c r="H125" s="12"/>
      <c r="I125" s="9">
        <v>32</v>
      </c>
      <c r="J125" s="9">
        <v>41</v>
      </c>
    </row>
    <row r="126" spans="1:10" x14ac:dyDescent="0.2">
      <c r="A126" s="8">
        <v>43512</v>
      </c>
      <c r="B126" s="12" t="s">
        <v>6</v>
      </c>
      <c r="C126" s="9">
        <v>54610</v>
      </c>
      <c r="D126" s="12" t="s">
        <v>669</v>
      </c>
      <c r="E126" s="12" t="s">
        <v>6</v>
      </c>
      <c r="F126" s="12" t="s">
        <v>15</v>
      </c>
      <c r="G126" s="12" t="s">
        <v>23</v>
      </c>
      <c r="H126" s="12"/>
      <c r="I126" s="9">
        <v>70</v>
      </c>
      <c r="J126" s="9">
        <v>101</v>
      </c>
    </row>
    <row r="127" spans="1:10" x14ac:dyDescent="0.2">
      <c r="A127" s="8">
        <v>43512</v>
      </c>
      <c r="B127" s="12" t="s">
        <v>3</v>
      </c>
      <c r="C127" s="9">
        <v>8360</v>
      </c>
      <c r="D127" s="12" t="s">
        <v>670</v>
      </c>
      <c r="E127" s="12" t="s">
        <v>6</v>
      </c>
      <c r="F127" s="12" t="s">
        <v>6</v>
      </c>
      <c r="G127" s="12" t="s">
        <v>319</v>
      </c>
      <c r="H127" s="12"/>
      <c r="I127" s="9">
        <v>129</v>
      </c>
      <c r="J127" s="9">
        <v>188</v>
      </c>
    </row>
    <row r="128" spans="1:10" x14ac:dyDescent="0.2">
      <c r="A128" s="8">
        <v>43512</v>
      </c>
      <c r="B128" s="12" t="s">
        <v>6</v>
      </c>
      <c r="C128" s="9">
        <v>57000</v>
      </c>
      <c r="D128" s="12" t="s">
        <v>211</v>
      </c>
      <c r="E128" s="12" t="s">
        <v>6</v>
      </c>
      <c r="F128" s="12" t="s">
        <v>6</v>
      </c>
      <c r="G128" s="12" t="s">
        <v>319</v>
      </c>
      <c r="H128" s="12"/>
      <c r="I128" s="9">
        <v>53</v>
      </c>
      <c r="J128" s="9" t="s">
        <v>675</v>
      </c>
    </row>
    <row r="129" spans="1:10" x14ac:dyDescent="0.2">
      <c r="A129" s="8">
        <v>43512</v>
      </c>
      <c r="B129" s="12" t="s">
        <v>6</v>
      </c>
      <c r="C129" s="9">
        <v>54400</v>
      </c>
      <c r="D129" s="12" t="s">
        <v>179</v>
      </c>
      <c r="E129" s="12" t="s">
        <v>6</v>
      </c>
      <c r="F129" s="12" t="s">
        <v>10</v>
      </c>
      <c r="G129" s="12" t="s">
        <v>290</v>
      </c>
      <c r="H129" s="12"/>
      <c r="I129" s="9">
        <v>23</v>
      </c>
      <c r="J129" s="9" t="s">
        <v>676</v>
      </c>
    </row>
    <row r="130" spans="1:10" x14ac:dyDescent="0.2">
      <c r="A130" s="8">
        <v>43512</v>
      </c>
      <c r="B130" s="12" t="s">
        <v>6</v>
      </c>
      <c r="C130" s="9">
        <v>54190</v>
      </c>
      <c r="D130" s="12" t="s">
        <v>277</v>
      </c>
      <c r="E130" s="12" t="s">
        <v>6</v>
      </c>
      <c r="F130" s="12" t="s">
        <v>6</v>
      </c>
      <c r="G130" s="12" t="s">
        <v>163</v>
      </c>
      <c r="H130" s="12"/>
      <c r="I130" s="9">
        <v>19</v>
      </c>
      <c r="J130" s="9" t="s">
        <v>677</v>
      </c>
    </row>
    <row r="131" spans="1:10" x14ac:dyDescent="0.2">
      <c r="A131" s="8">
        <v>43512</v>
      </c>
      <c r="B131" s="12" t="s">
        <v>6</v>
      </c>
      <c r="C131" s="9">
        <v>54800</v>
      </c>
      <c r="D131" s="12" t="s">
        <v>671</v>
      </c>
      <c r="E131" s="12" t="s">
        <v>6</v>
      </c>
      <c r="F131" s="12" t="s">
        <v>6</v>
      </c>
      <c r="G131" s="12" t="s">
        <v>151</v>
      </c>
      <c r="H131" s="12"/>
      <c r="I131" s="9">
        <v>57</v>
      </c>
      <c r="J131" s="9" t="s">
        <v>564</v>
      </c>
    </row>
    <row r="132" spans="1:10" x14ac:dyDescent="0.2">
      <c r="A132" s="8">
        <v>43512</v>
      </c>
      <c r="B132" s="12" t="s">
        <v>6</v>
      </c>
      <c r="C132" s="9">
        <v>54260</v>
      </c>
      <c r="D132" s="12" t="s">
        <v>672</v>
      </c>
      <c r="E132" s="12" t="s">
        <v>6</v>
      </c>
      <c r="F132" s="12" t="s">
        <v>15</v>
      </c>
      <c r="G132" s="12" t="s">
        <v>303</v>
      </c>
      <c r="H132" s="12"/>
      <c r="I132" s="9">
        <v>43</v>
      </c>
      <c r="J132" s="9" t="s">
        <v>678</v>
      </c>
    </row>
    <row r="133" spans="1:10" x14ac:dyDescent="0.2">
      <c r="A133" s="8">
        <v>43512</v>
      </c>
      <c r="B133" s="12" t="s">
        <v>6</v>
      </c>
      <c r="C133" s="9">
        <v>57780</v>
      </c>
      <c r="D133" s="12" t="s">
        <v>226</v>
      </c>
      <c r="E133" s="12" t="s">
        <v>6</v>
      </c>
      <c r="F133" s="12" t="s">
        <v>5</v>
      </c>
      <c r="G133" s="12" t="s">
        <v>23</v>
      </c>
      <c r="H133" s="12"/>
      <c r="I133" s="9">
        <v>50</v>
      </c>
      <c r="J133" s="9" t="s">
        <v>682</v>
      </c>
    </row>
    <row r="134" spans="1:10" x14ac:dyDescent="0.2">
      <c r="A134" s="8">
        <v>43512</v>
      </c>
      <c r="B134" s="12" t="s">
        <v>6</v>
      </c>
      <c r="C134" s="9">
        <v>57970</v>
      </c>
      <c r="D134" s="12" t="s">
        <v>316</v>
      </c>
      <c r="E134" s="12" t="s">
        <v>6</v>
      </c>
      <c r="F134" s="12" t="s">
        <v>15</v>
      </c>
      <c r="G134" s="12" t="s">
        <v>325</v>
      </c>
      <c r="H134" s="12"/>
      <c r="I134" s="9">
        <v>47</v>
      </c>
      <c r="J134" s="9" t="s">
        <v>473</v>
      </c>
    </row>
    <row r="135" spans="1:10" x14ac:dyDescent="0.2">
      <c r="A135" s="8">
        <v>43512</v>
      </c>
      <c r="B135" s="12" t="s">
        <v>6</v>
      </c>
      <c r="C135" s="9">
        <v>57290</v>
      </c>
      <c r="D135" s="12" t="s">
        <v>138</v>
      </c>
      <c r="E135" s="12" t="s">
        <v>6</v>
      </c>
      <c r="F135" s="12" t="s">
        <v>4</v>
      </c>
      <c r="G135" s="12" t="s">
        <v>23</v>
      </c>
      <c r="H135" s="12"/>
      <c r="I135" s="9">
        <v>36</v>
      </c>
      <c r="J135" s="9">
        <v>40</v>
      </c>
    </row>
    <row r="136" spans="1:10" x14ac:dyDescent="0.2">
      <c r="A136" s="8">
        <v>43512</v>
      </c>
      <c r="B136" s="12" t="s">
        <v>6</v>
      </c>
      <c r="C136" s="9">
        <v>57100</v>
      </c>
      <c r="D136" s="12" t="s">
        <v>141</v>
      </c>
      <c r="E136" s="12" t="s">
        <v>6</v>
      </c>
      <c r="F136" s="12" t="s">
        <v>145</v>
      </c>
      <c r="G136" s="12" t="s">
        <v>681</v>
      </c>
      <c r="H136" s="12"/>
      <c r="I136" s="9">
        <v>36</v>
      </c>
      <c r="J136" s="9" t="s">
        <v>413</v>
      </c>
    </row>
    <row r="137" spans="1:10" x14ac:dyDescent="0.2">
      <c r="A137" s="8">
        <v>43512</v>
      </c>
      <c r="B137" s="12" t="s">
        <v>6</v>
      </c>
      <c r="C137" s="9">
        <v>57970</v>
      </c>
      <c r="D137" s="12" t="s">
        <v>174</v>
      </c>
      <c r="E137" s="12" t="s">
        <v>6</v>
      </c>
      <c r="F137" s="12" t="s">
        <v>5</v>
      </c>
      <c r="G137" s="12" t="s">
        <v>23</v>
      </c>
      <c r="H137" s="12"/>
      <c r="I137" s="9">
        <v>29</v>
      </c>
      <c r="J137" s="9">
        <v>39</v>
      </c>
    </row>
    <row r="138" spans="1:10" x14ac:dyDescent="0.2">
      <c r="A138" s="8">
        <v>43512</v>
      </c>
      <c r="B138" s="12" t="s">
        <v>6</v>
      </c>
      <c r="C138" s="9">
        <v>57330</v>
      </c>
      <c r="D138" s="12" t="s">
        <v>315</v>
      </c>
      <c r="E138" s="12" t="s">
        <v>6</v>
      </c>
      <c r="F138" s="12" t="s">
        <v>6</v>
      </c>
      <c r="G138" s="12" t="s">
        <v>23</v>
      </c>
      <c r="H138" s="12"/>
      <c r="I138" s="9">
        <v>24</v>
      </c>
      <c r="J138" s="9" t="s">
        <v>416</v>
      </c>
    </row>
    <row r="139" spans="1:10" x14ac:dyDescent="0.2">
      <c r="A139" s="8">
        <v>43512</v>
      </c>
      <c r="B139" s="12" t="s">
        <v>6</v>
      </c>
      <c r="C139" s="9">
        <v>54400</v>
      </c>
      <c r="D139" s="12" t="s">
        <v>626</v>
      </c>
      <c r="E139" s="12" t="s">
        <v>6</v>
      </c>
      <c r="F139" s="12" t="s">
        <v>333</v>
      </c>
      <c r="G139" s="12" t="s">
        <v>23</v>
      </c>
      <c r="H139" s="12"/>
      <c r="I139" s="9">
        <v>25</v>
      </c>
      <c r="J139" s="9" t="s">
        <v>423</v>
      </c>
    </row>
    <row r="140" spans="1:10" x14ac:dyDescent="0.2">
      <c r="A140" s="8">
        <v>43512</v>
      </c>
      <c r="B140" s="12" t="s">
        <v>6</v>
      </c>
      <c r="C140" s="9">
        <v>54730</v>
      </c>
      <c r="D140" s="12" t="s">
        <v>345</v>
      </c>
      <c r="E140" s="12" t="s">
        <v>6</v>
      </c>
      <c r="F140" s="12" t="s">
        <v>6</v>
      </c>
      <c r="G140" s="12" t="s">
        <v>151</v>
      </c>
      <c r="H140" s="12"/>
      <c r="I140" s="9">
        <v>34</v>
      </c>
      <c r="J140" s="9" t="s">
        <v>347</v>
      </c>
    </row>
    <row r="141" spans="1:10" x14ac:dyDescent="0.2">
      <c r="A141" s="8">
        <v>43513</v>
      </c>
      <c r="B141" s="12" t="s">
        <v>6</v>
      </c>
      <c r="C141" s="9">
        <v>57100</v>
      </c>
      <c r="D141" s="12" t="s">
        <v>141</v>
      </c>
      <c r="E141" s="12" t="s">
        <v>6</v>
      </c>
      <c r="F141" s="12" t="s">
        <v>15</v>
      </c>
      <c r="G141" s="12" t="s">
        <v>23</v>
      </c>
      <c r="H141" s="12"/>
      <c r="I141" s="9">
        <v>35</v>
      </c>
      <c r="J141" s="9" t="s">
        <v>413</v>
      </c>
    </row>
    <row r="142" spans="1:10" x14ac:dyDescent="0.2">
      <c r="A142" s="8">
        <v>43513</v>
      </c>
      <c r="B142" s="12" t="s">
        <v>6</v>
      </c>
      <c r="C142" s="9">
        <v>57310</v>
      </c>
      <c r="D142" s="12" t="s">
        <v>337</v>
      </c>
      <c r="E142" s="12" t="s">
        <v>6</v>
      </c>
      <c r="F142" s="12" t="s">
        <v>15</v>
      </c>
      <c r="G142" s="12" t="s">
        <v>151</v>
      </c>
      <c r="H142" s="12"/>
      <c r="I142" s="9">
        <v>40</v>
      </c>
      <c r="J142" s="9" t="s">
        <v>642</v>
      </c>
    </row>
    <row r="143" spans="1:10" x14ac:dyDescent="0.2">
      <c r="A143" s="8">
        <v>43513</v>
      </c>
      <c r="B143" s="12" t="s">
        <v>6</v>
      </c>
      <c r="C143" s="9">
        <v>54720</v>
      </c>
      <c r="D143" s="12" t="s">
        <v>240</v>
      </c>
      <c r="E143" s="12" t="s">
        <v>6</v>
      </c>
      <c r="F143" s="12" t="s">
        <v>5</v>
      </c>
      <c r="G143" s="12" t="s">
        <v>163</v>
      </c>
      <c r="H143" s="12"/>
      <c r="I143" s="9">
        <v>28</v>
      </c>
      <c r="J143" s="9" t="s">
        <v>693</v>
      </c>
    </row>
    <row r="144" spans="1:10" x14ac:dyDescent="0.2">
      <c r="A144" s="8">
        <v>43513</v>
      </c>
      <c r="B144" s="12" t="s">
        <v>6</v>
      </c>
      <c r="C144" s="9">
        <v>57690</v>
      </c>
      <c r="D144" s="12" t="s">
        <v>557</v>
      </c>
      <c r="E144" s="12" t="s">
        <v>6</v>
      </c>
      <c r="F144" s="12" t="s">
        <v>5</v>
      </c>
      <c r="G144" s="12" t="s">
        <v>335</v>
      </c>
      <c r="H144" s="12"/>
      <c r="I144" s="9">
        <v>70</v>
      </c>
      <c r="J144" s="9">
        <v>101</v>
      </c>
    </row>
    <row r="145" spans="1:10" x14ac:dyDescent="0.2">
      <c r="A145" s="8">
        <v>43513</v>
      </c>
      <c r="B145" s="12" t="s">
        <v>3</v>
      </c>
      <c r="C145" s="9">
        <v>1227</v>
      </c>
      <c r="D145" s="12" t="s">
        <v>92</v>
      </c>
      <c r="E145" s="12" t="s">
        <v>6</v>
      </c>
      <c r="F145" s="12" t="s">
        <v>18</v>
      </c>
      <c r="G145" s="12" t="s">
        <v>892</v>
      </c>
      <c r="H145" s="12"/>
      <c r="I145" s="9">
        <v>25</v>
      </c>
      <c r="J145" s="9" t="s">
        <v>424</v>
      </c>
    </row>
    <row r="146" spans="1:10" x14ac:dyDescent="0.2">
      <c r="A146" s="8">
        <v>43513</v>
      </c>
      <c r="B146" s="12" t="s">
        <v>6</v>
      </c>
      <c r="C146" s="9">
        <v>54356</v>
      </c>
      <c r="D146" s="12" t="s">
        <v>686</v>
      </c>
      <c r="E146" s="12" t="s">
        <v>6</v>
      </c>
      <c r="F146" s="12" t="s">
        <v>6</v>
      </c>
      <c r="G146" s="12" t="s">
        <v>23</v>
      </c>
      <c r="H146" s="12"/>
      <c r="I146" s="9">
        <v>18</v>
      </c>
      <c r="J146" s="9" t="s">
        <v>411</v>
      </c>
    </row>
    <row r="147" spans="1:10" x14ac:dyDescent="0.2">
      <c r="A147" s="8">
        <v>43513</v>
      </c>
      <c r="B147" s="12" t="s">
        <v>6</v>
      </c>
      <c r="C147" s="9">
        <v>63200</v>
      </c>
      <c r="D147" s="12" t="s">
        <v>687</v>
      </c>
      <c r="E147" s="12" t="s">
        <v>6</v>
      </c>
      <c r="F147" s="12" t="s">
        <v>15</v>
      </c>
      <c r="G147" s="12" t="s">
        <v>292</v>
      </c>
      <c r="H147" s="12"/>
      <c r="I147" s="9"/>
      <c r="J147" s="9"/>
    </row>
    <row r="148" spans="1:10" x14ac:dyDescent="0.2">
      <c r="A148" s="8">
        <v>43513</v>
      </c>
      <c r="B148" s="12" t="s">
        <v>6</v>
      </c>
      <c r="C148" s="9">
        <v>52000</v>
      </c>
      <c r="D148" s="12" t="s">
        <v>689</v>
      </c>
      <c r="E148" s="12" t="s">
        <v>6</v>
      </c>
      <c r="F148" s="12" t="s">
        <v>15</v>
      </c>
      <c r="G148" s="12" t="s">
        <v>151</v>
      </c>
      <c r="H148" s="12"/>
      <c r="I148" s="9">
        <v>159</v>
      </c>
      <c r="J148" s="9">
        <v>273</v>
      </c>
    </row>
    <row r="149" spans="1:10" x14ac:dyDescent="0.2">
      <c r="A149" s="8">
        <v>43513</v>
      </c>
      <c r="B149" s="12" t="s">
        <v>6</v>
      </c>
      <c r="C149" s="9">
        <v>54400</v>
      </c>
      <c r="D149" s="12" t="s">
        <v>626</v>
      </c>
      <c r="E149" s="12" t="s">
        <v>6</v>
      </c>
      <c r="F149" s="12" t="s">
        <v>15</v>
      </c>
      <c r="G149" s="12" t="s">
        <v>194</v>
      </c>
      <c r="H149" s="12"/>
      <c r="I149" s="30">
        <v>23</v>
      </c>
      <c r="J149" s="9" t="s">
        <v>423</v>
      </c>
    </row>
    <row r="150" spans="1:10" x14ac:dyDescent="0.2">
      <c r="A150" s="8">
        <v>43514</v>
      </c>
      <c r="B150" s="12" t="s">
        <v>6</v>
      </c>
      <c r="C150" s="9">
        <v>57270</v>
      </c>
      <c r="D150" s="12" t="s">
        <v>161</v>
      </c>
      <c r="E150" s="12" t="s">
        <v>6</v>
      </c>
      <c r="F150" s="12" t="s">
        <v>233</v>
      </c>
      <c r="G150" s="12" t="s">
        <v>151</v>
      </c>
      <c r="H150" s="12"/>
      <c r="I150" s="9">
        <v>39</v>
      </c>
      <c r="J150" s="9" t="s">
        <v>420</v>
      </c>
    </row>
    <row r="151" spans="1:10" x14ac:dyDescent="0.2">
      <c r="A151" s="8">
        <v>43514</v>
      </c>
      <c r="B151" s="12" t="s">
        <v>6</v>
      </c>
      <c r="C151" s="9">
        <v>54580</v>
      </c>
      <c r="D151" s="12" t="s">
        <v>300</v>
      </c>
      <c r="E151" s="12" t="s">
        <v>6</v>
      </c>
      <c r="F151" s="12" t="s">
        <v>6</v>
      </c>
      <c r="G151" s="12" t="s">
        <v>151</v>
      </c>
      <c r="H151" s="12"/>
      <c r="I151" s="9">
        <v>60</v>
      </c>
      <c r="J151" s="9" t="s">
        <v>701</v>
      </c>
    </row>
    <row r="152" spans="1:10" x14ac:dyDescent="0.2">
      <c r="A152" s="8">
        <v>43514</v>
      </c>
      <c r="B152" s="12" t="s">
        <v>6</v>
      </c>
      <c r="C152" s="9">
        <v>54580</v>
      </c>
      <c r="D152" s="12" t="s">
        <v>300</v>
      </c>
      <c r="E152" s="12" t="s">
        <v>6</v>
      </c>
      <c r="F152" s="12" t="s">
        <v>6</v>
      </c>
      <c r="G152" s="12" t="s">
        <v>194</v>
      </c>
      <c r="H152" s="12"/>
      <c r="I152" s="9">
        <v>57</v>
      </c>
      <c r="J152" s="9" t="s">
        <v>564</v>
      </c>
    </row>
    <row r="153" spans="1:10" x14ac:dyDescent="0.2">
      <c r="A153" s="8">
        <v>43514</v>
      </c>
      <c r="B153" s="12" t="s">
        <v>6</v>
      </c>
      <c r="C153" s="9">
        <v>54800</v>
      </c>
      <c r="D153" s="12" t="s">
        <v>698</v>
      </c>
      <c r="E153" s="12" t="s">
        <v>6</v>
      </c>
      <c r="F153" s="12" t="s">
        <v>15</v>
      </c>
      <c r="G153" s="12" t="s">
        <v>151</v>
      </c>
      <c r="H153" s="12"/>
      <c r="I153" s="9">
        <v>60</v>
      </c>
      <c r="J153" s="9" t="s">
        <v>701</v>
      </c>
    </row>
    <row r="154" spans="1:10" x14ac:dyDescent="0.2">
      <c r="A154" s="8">
        <v>43514</v>
      </c>
      <c r="B154" s="12" t="s">
        <v>6</v>
      </c>
      <c r="C154" s="9">
        <v>54580</v>
      </c>
      <c r="D154" s="12" t="s">
        <v>300</v>
      </c>
      <c r="E154" s="12" t="s">
        <v>6</v>
      </c>
      <c r="F154" s="12" t="s">
        <v>15</v>
      </c>
      <c r="G154" s="12" t="s">
        <v>151</v>
      </c>
      <c r="H154" s="12"/>
      <c r="I154" s="9">
        <v>60</v>
      </c>
      <c r="J154" s="9" t="s">
        <v>701</v>
      </c>
    </row>
    <row r="155" spans="1:10" x14ac:dyDescent="0.2">
      <c r="A155" s="8">
        <v>43514</v>
      </c>
      <c r="B155" s="12" t="s">
        <v>3</v>
      </c>
      <c r="C155" s="9">
        <v>1716</v>
      </c>
      <c r="D155" s="12" t="s">
        <v>92</v>
      </c>
      <c r="E155" s="12" t="s">
        <v>6</v>
      </c>
      <c r="F155" s="12" t="s">
        <v>333</v>
      </c>
      <c r="G155" s="12" t="s">
        <v>37</v>
      </c>
      <c r="H155" s="12"/>
      <c r="I155" s="9">
        <v>29</v>
      </c>
      <c r="J155" s="9">
        <v>27</v>
      </c>
    </row>
    <row r="156" spans="1:10" x14ac:dyDescent="0.2">
      <c r="A156" s="8">
        <v>43514</v>
      </c>
      <c r="B156" s="12" t="s">
        <v>6</v>
      </c>
      <c r="C156" s="9">
        <v>57100</v>
      </c>
      <c r="D156" s="12" t="s">
        <v>141</v>
      </c>
      <c r="E156" s="12" t="s">
        <v>6</v>
      </c>
      <c r="F156" s="12" t="s">
        <v>15</v>
      </c>
      <c r="G156" s="12" t="s">
        <v>23</v>
      </c>
      <c r="H156" s="12"/>
      <c r="I156" s="9">
        <v>38</v>
      </c>
      <c r="J156" s="9" t="s">
        <v>413</v>
      </c>
    </row>
    <row r="157" spans="1:10" x14ac:dyDescent="0.2">
      <c r="A157" s="8">
        <v>43514</v>
      </c>
      <c r="B157" s="12" t="s">
        <v>6</v>
      </c>
      <c r="C157" s="9">
        <v>54310</v>
      </c>
      <c r="D157" s="12" t="s">
        <v>323</v>
      </c>
      <c r="E157" s="12" t="s">
        <v>6</v>
      </c>
      <c r="F157" s="12" t="s">
        <v>15</v>
      </c>
      <c r="G157" s="12" t="s">
        <v>894</v>
      </c>
      <c r="H157" s="12"/>
      <c r="I157" s="9">
        <v>47</v>
      </c>
      <c r="J157" s="9" t="s">
        <v>372</v>
      </c>
    </row>
    <row r="158" spans="1:10" x14ac:dyDescent="0.2">
      <c r="A158" s="8">
        <v>43514</v>
      </c>
      <c r="B158" s="12" t="s">
        <v>3</v>
      </c>
      <c r="C158" s="9">
        <v>5675</v>
      </c>
      <c r="D158" s="12" t="s">
        <v>176</v>
      </c>
      <c r="E158" s="12" t="s">
        <v>6</v>
      </c>
      <c r="F158" s="12" t="s">
        <v>4</v>
      </c>
      <c r="G158" s="12" t="s">
        <v>151</v>
      </c>
      <c r="H158" s="12"/>
      <c r="I158" s="9">
        <v>29</v>
      </c>
      <c r="J158" s="9" t="s">
        <v>587</v>
      </c>
    </row>
    <row r="159" spans="1:10" x14ac:dyDescent="0.2">
      <c r="A159" s="8">
        <v>43514</v>
      </c>
      <c r="B159" s="12" t="s">
        <v>6</v>
      </c>
      <c r="C159" s="9">
        <v>57000</v>
      </c>
      <c r="D159" s="12" t="s">
        <v>211</v>
      </c>
      <c r="E159" s="12" t="s">
        <v>6</v>
      </c>
      <c r="F159" s="12" t="s">
        <v>6</v>
      </c>
      <c r="G159" s="12" t="s">
        <v>23</v>
      </c>
      <c r="H159" s="12"/>
      <c r="I159" s="9">
        <v>53</v>
      </c>
      <c r="J159" s="9" t="s">
        <v>675</v>
      </c>
    </row>
    <row r="160" spans="1:10" x14ac:dyDescent="0.2">
      <c r="A160" s="8">
        <v>43514</v>
      </c>
      <c r="B160" s="12" t="s">
        <v>6</v>
      </c>
      <c r="C160" s="9">
        <v>57710</v>
      </c>
      <c r="D160" s="12" t="s">
        <v>147</v>
      </c>
      <c r="E160" s="12" t="s">
        <v>6</v>
      </c>
      <c r="F160" s="12" t="s">
        <v>6</v>
      </c>
      <c r="G160" s="12" t="s">
        <v>290</v>
      </c>
      <c r="H160" s="12"/>
      <c r="I160" s="9">
        <v>33</v>
      </c>
      <c r="J160" s="9" t="s">
        <v>702</v>
      </c>
    </row>
    <row r="161" spans="1:10" x14ac:dyDescent="0.2">
      <c r="A161" s="8">
        <v>43514</v>
      </c>
      <c r="B161" s="12" t="s">
        <v>6</v>
      </c>
      <c r="C161" s="9">
        <v>54150</v>
      </c>
      <c r="D161" s="12" t="s">
        <v>699</v>
      </c>
      <c r="E161" s="12" t="s">
        <v>6</v>
      </c>
      <c r="F161" s="12" t="s">
        <v>8</v>
      </c>
      <c r="G161" s="12" t="s">
        <v>319</v>
      </c>
      <c r="H161" s="12"/>
      <c r="I161" s="9">
        <v>45</v>
      </c>
      <c r="J161" s="9" t="s">
        <v>703</v>
      </c>
    </row>
    <row r="162" spans="1:10" x14ac:dyDescent="0.2">
      <c r="A162" s="8">
        <v>43514</v>
      </c>
      <c r="B162" s="12" t="s">
        <v>6</v>
      </c>
      <c r="C162" s="9">
        <v>54540</v>
      </c>
      <c r="D162" s="12" t="s">
        <v>700</v>
      </c>
      <c r="E162" s="12" t="s">
        <v>6</v>
      </c>
      <c r="F162" s="12" t="s">
        <v>15</v>
      </c>
      <c r="G162" s="12" t="s">
        <v>151</v>
      </c>
      <c r="H162" s="12"/>
      <c r="I162" s="9">
        <v>132</v>
      </c>
      <c r="J162" s="9">
        <v>194</v>
      </c>
    </row>
    <row r="163" spans="1:10" x14ac:dyDescent="0.2">
      <c r="A163" s="8">
        <v>43514</v>
      </c>
      <c r="B163" s="12" t="s">
        <v>6</v>
      </c>
      <c r="C163" s="9">
        <v>59260</v>
      </c>
      <c r="D163" s="12" t="s">
        <v>216</v>
      </c>
      <c r="E163" s="12" t="s">
        <v>6</v>
      </c>
      <c r="F163" s="12" t="s">
        <v>15</v>
      </c>
      <c r="G163" s="12" t="s">
        <v>151</v>
      </c>
      <c r="H163" s="12"/>
      <c r="I163" s="9">
        <v>180</v>
      </c>
      <c r="J163" s="9">
        <v>294</v>
      </c>
    </row>
    <row r="164" spans="1:10" x14ac:dyDescent="0.2">
      <c r="A164" s="8">
        <v>43515</v>
      </c>
      <c r="B164" s="12" t="s">
        <v>6</v>
      </c>
      <c r="C164" s="9">
        <v>57590</v>
      </c>
      <c r="D164" s="12" t="s">
        <v>706</v>
      </c>
      <c r="E164" s="12" t="s">
        <v>6</v>
      </c>
      <c r="F164" s="12" t="s">
        <v>15</v>
      </c>
      <c r="G164" s="12" t="s">
        <v>151</v>
      </c>
      <c r="H164" s="12"/>
      <c r="I164" s="9">
        <v>72</v>
      </c>
      <c r="J164" s="9">
        <v>103</v>
      </c>
    </row>
    <row r="165" spans="1:10" x14ac:dyDescent="0.2">
      <c r="A165" s="8">
        <v>43515</v>
      </c>
      <c r="B165" s="12" t="s">
        <v>6</v>
      </c>
      <c r="C165" s="9">
        <v>88110</v>
      </c>
      <c r="D165" s="12" t="s">
        <v>707</v>
      </c>
      <c r="E165" s="12" t="s">
        <v>6</v>
      </c>
      <c r="F165" s="12" t="s">
        <v>15</v>
      </c>
      <c r="G165" s="12" t="s">
        <v>23</v>
      </c>
      <c r="H165" s="12"/>
      <c r="I165" s="9">
        <v>140</v>
      </c>
      <c r="J165" s="9">
        <v>204</v>
      </c>
    </row>
    <row r="166" spans="1:10" x14ac:dyDescent="0.2">
      <c r="A166" s="8">
        <v>43515</v>
      </c>
      <c r="B166" s="12" t="s">
        <v>6</v>
      </c>
      <c r="C166" s="9">
        <v>57050</v>
      </c>
      <c r="D166" s="12" t="s">
        <v>330</v>
      </c>
      <c r="E166" s="12" t="s">
        <v>6</v>
      </c>
      <c r="F166" s="12" t="s">
        <v>6</v>
      </c>
      <c r="G166" s="12" t="s">
        <v>292</v>
      </c>
      <c r="H166" s="12"/>
      <c r="I166" s="9">
        <v>53</v>
      </c>
      <c r="J166" s="9" t="s">
        <v>641</v>
      </c>
    </row>
    <row r="167" spans="1:10" x14ac:dyDescent="0.2">
      <c r="A167" s="8">
        <v>43515</v>
      </c>
      <c r="B167" s="12" t="s">
        <v>6</v>
      </c>
      <c r="C167" s="9">
        <v>54110</v>
      </c>
      <c r="D167" s="12" t="s">
        <v>708</v>
      </c>
      <c r="E167" s="12" t="s">
        <v>6</v>
      </c>
      <c r="F167" s="12" t="s">
        <v>6</v>
      </c>
      <c r="G167" s="12" t="s">
        <v>23</v>
      </c>
      <c r="H167" s="12"/>
      <c r="I167" s="9">
        <v>96</v>
      </c>
      <c r="J167" s="9">
        <v>148</v>
      </c>
    </row>
    <row r="168" spans="1:10" x14ac:dyDescent="0.2">
      <c r="A168" s="8">
        <v>43515</v>
      </c>
      <c r="B168" s="12" t="s">
        <v>6</v>
      </c>
      <c r="C168" s="9">
        <v>54110</v>
      </c>
      <c r="D168" s="12" t="s">
        <v>708</v>
      </c>
      <c r="E168" s="12" t="s">
        <v>6</v>
      </c>
      <c r="F168" s="12" t="s">
        <v>15</v>
      </c>
      <c r="G168" s="12" t="s">
        <v>23</v>
      </c>
      <c r="H168" s="12"/>
      <c r="I168" s="9">
        <v>96</v>
      </c>
      <c r="J168" s="9">
        <v>148</v>
      </c>
    </row>
    <row r="169" spans="1:10" x14ac:dyDescent="0.2">
      <c r="A169" s="8">
        <v>43515</v>
      </c>
      <c r="B169" s="12" t="s">
        <v>3</v>
      </c>
      <c r="C169" s="9">
        <v>5730</v>
      </c>
      <c r="D169" s="12" t="s">
        <v>709</v>
      </c>
      <c r="E169" s="12" t="s">
        <v>6</v>
      </c>
      <c r="F169" s="12" t="s">
        <v>15</v>
      </c>
      <c r="G169" s="12" t="s">
        <v>23</v>
      </c>
      <c r="H169" s="12"/>
      <c r="I169" s="9">
        <v>65</v>
      </c>
      <c r="J169" s="9" t="s">
        <v>715</v>
      </c>
    </row>
    <row r="170" spans="1:10" x14ac:dyDescent="0.2">
      <c r="A170" s="8">
        <v>43515</v>
      </c>
      <c r="B170" s="12" t="s">
        <v>14</v>
      </c>
      <c r="C170" s="9">
        <v>6800</v>
      </c>
      <c r="D170" s="12" t="s">
        <v>288</v>
      </c>
      <c r="E170" s="12" t="s">
        <v>6</v>
      </c>
      <c r="F170" s="12" t="s">
        <v>15</v>
      </c>
      <c r="G170" s="12" t="s">
        <v>318</v>
      </c>
      <c r="H170" s="12"/>
      <c r="I170" s="9">
        <v>55</v>
      </c>
      <c r="J170" s="9" t="s">
        <v>418</v>
      </c>
    </row>
    <row r="171" spans="1:10" x14ac:dyDescent="0.2">
      <c r="A171" s="8">
        <v>43515</v>
      </c>
      <c r="B171" s="12" t="s">
        <v>6</v>
      </c>
      <c r="C171" s="9">
        <v>57970</v>
      </c>
      <c r="D171" s="12" t="s">
        <v>316</v>
      </c>
      <c r="E171" s="12" t="s">
        <v>6</v>
      </c>
      <c r="F171" s="12" t="s">
        <v>15</v>
      </c>
      <c r="G171" s="12" t="s">
        <v>151</v>
      </c>
      <c r="H171" s="12"/>
      <c r="I171" s="9">
        <v>48</v>
      </c>
      <c r="J171" s="9" t="s">
        <v>473</v>
      </c>
    </row>
    <row r="172" spans="1:10" x14ac:dyDescent="0.2">
      <c r="A172" s="8">
        <v>43515</v>
      </c>
      <c r="B172" s="12" t="s">
        <v>6</v>
      </c>
      <c r="C172" s="9">
        <v>54490</v>
      </c>
      <c r="D172" s="12" t="s">
        <v>710</v>
      </c>
      <c r="E172" s="12" t="s">
        <v>6</v>
      </c>
      <c r="F172" s="12" t="s">
        <v>304</v>
      </c>
      <c r="G172" s="12" t="s">
        <v>23</v>
      </c>
      <c r="H172" s="12"/>
      <c r="I172" s="9">
        <v>38</v>
      </c>
      <c r="J172" s="9" t="s">
        <v>645</v>
      </c>
    </row>
    <row r="173" spans="1:10" x14ac:dyDescent="0.2">
      <c r="A173" s="8">
        <v>43515</v>
      </c>
      <c r="B173" s="12" t="s">
        <v>6</v>
      </c>
      <c r="C173" s="9">
        <v>57970</v>
      </c>
      <c r="D173" s="12" t="s">
        <v>316</v>
      </c>
      <c r="E173" s="12" t="s">
        <v>6</v>
      </c>
      <c r="F173" s="12" t="s">
        <v>6</v>
      </c>
      <c r="G173" s="12" t="s">
        <v>874</v>
      </c>
      <c r="H173" s="12"/>
      <c r="I173" s="9">
        <v>47</v>
      </c>
      <c r="J173" s="9" t="s">
        <v>473</v>
      </c>
    </row>
    <row r="174" spans="1:10" x14ac:dyDescent="0.2">
      <c r="A174" s="8">
        <v>43515</v>
      </c>
      <c r="B174" s="12" t="s">
        <v>6</v>
      </c>
      <c r="C174" s="9">
        <v>57100</v>
      </c>
      <c r="D174" s="12" t="s">
        <v>141</v>
      </c>
      <c r="E174" s="12" t="s">
        <v>6</v>
      </c>
      <c r="F174" s="12" t="s">
        <v>6</v>
      </c>
      <c r="G174" s="12" t="s">
        <v>151</v>
      </c>
      <c r="H174" s="12"/>
      <c r="I174" s="9">
        <v>37</v>
      </c>
      <c r="J174" s="9" t="s">
        <v>413</v>
      </c>
    </row>
    <row r="175" spans="1:10" x14ac:dyDescent="0.2">
      <c r="A175" s="8">
        <v>43515</v>
      </c>
      <c r="B175" s="12" t="s">
        <v>6</v>
      </c>
      <c r="C175" s="9">
        <v>54440</v>
      </c>
      <c r="D175" s="12" t="s">
        <v>180</v>
      </c>
      <c r="E175" s="12" t="s">
        <v>6</v>
      </c>
      <c r="F175" s="12" t="s">
        <v>15</v>
      </c>
      <c r="G175" s="12" t="s">
        <v>23</v>
      </c>
      <c r="H175" s="12"/>
      <c r="I175" s="9">
        <v>22</v>
      </c>
      <c r="J175" s="9" t="s">
        <v>716</v>
      </c>
    </row>
    <row r="176" spans="1:10" x14ac:dyDescent="0.2">
      <c r="A176" s="8">
        <v>43515</v>
      </c>
      <c r="B176" s="12" t="s">
        <v>6</v>
      </c>
      <c r="C176" s="9">
        <v>57280</v>
      </c>
      <c r="D176" s="12" t="s">
        <v>480</v>
      </c>
      <c r="E176" s="12" t="s">
        <v>6</v>
      </c>
      <c r="F176" s="12" t="s">
        <v>15</v>
      </c>
      <c r="G176" s="12" t="s">
        <v>319</v>
      </c>
      <c r="H176" s="12"/>
      <c r="I176" s="9">
        <v>41</v>
      </c>
      <c r="J176" s="9" t="s">
        <v>481</v>
      </c>
    </row>
    <row r="177" spans="1:10" x14ac:dyDescent="0.2">
      <c r="A177" s="8">
        <v>43515</v>
      </c>
      <c r="B177" s="12" t="s">
        <v>6</v>
      </c>
      <c r="C177" s="9">
        <v>57650</v>
      </c>
      <c r="D177" s="12" t="s">
        <v>711</v>
      </c>
      <c r="E177" s="12" t="s">
        <v>6</v>
      </c>
      <c r="F177" s="12" t="s">
        <v>8</v>
      </c>
      <c r="G177" s="12" t="s">
        <v>151</v>
      </c>
      <c r="H177" s="12"/>
      <c r="I177" s="9">
        <v>31</v>
      </c>
      <c r="J177" s="9" t="s">
        <v>717</v>
      </c>
    </row>
    <row r="178" spans="1:10" x14ac:dyDescent="0.2">
      <c r="A178" s="8">
        <v>43515</v>
      </c>
      <c r="B178" s="12" t="s">
        <v>6</v>
      </c>
      <c r="C178" s="9">
        <v>57390</v>
      </c>
      <c r="D178" s="12" t="s">
        <v>137</v>
      </c>
      <c r="E178" s="12" t="s">
        <v>6</v>
      </c>
      <c r="F178" s="12" t="s">
        <v>6</v>
      </c>
      <c r="G178" s="12" t="s">
        <v>151</v>
      </c>
      <c r="H178" s="12"/>
      <c r="I178" s="9">
        <v>15</v>
      </c>
      <c r="J178" s="9" t="s">
        <v>718</v>
      </c>
    </row>
    <row r="179" spans="1:10" x14ac:dyDescent="0.2">
      <c r="A179" s="8">
        <v>43515</v>
      </c>
      <c r="B179" s="12" t="s">
        <v>6</v>
      </c>
      <c r="C179" s="9">
        <v>57310</v>
      </c>
      <c r="D179" s="12" t="s">
        <v>219</v>
      </c>
      <c r="E179" s="12" t="s">
        <v>6</v>
      </c>
      <c r="F179" s="12" t="s">
        <v>5</v>
      </c>
      <c r="G179" s="12" t="s">
        <v>23</v>
      </c>
      <c r="H179" s="12"/>
      <c r="I179" s="9">
        <v>42</v>
      </c>
      <c r="J179" s="9" t="s">
        <v>642</v>
      </c>
    </row>
    <row r="180" spans="1:10" x14ac:dyDescent="0.2">
      <c r="A180" s="8">
        <v>43515</v>
      </c>
      <c r="B180" s="12" t="s">
        <v>6</v>
      </c>
      <c r="C180" s="9">
        <v>57100</v>
      </c>
      <c r="D180" s="12" t="s">
        <v>141</v>
      </c>
      <c r="E180" s="12" t="s">
        <v>6</v>
      </c>
      <c r="F180" s="12" t="s">
        <v>18</v>
      </c>
      <c r="G180" s="12" t="s">
        <v>23</v>
      </c>
      <c r="H180" s="12"/>
      <c r="I180" s="9">
        <v>37</v>
      </c>
      <c r="J180" s="9" t="s">
        <v>413</v>
      </c>
    </row>
    <row r="181" spans="1:10" x14ac:dyDescent="0.2">
      <c r="A181" s="8">
        <v>43515</v>
      </c>
      <c r="B181" s="12" t="s">
        <v>6</v>
      </c>
      <c r="C181" s="9">
        <v>54800</v>
      </c>
      <c r="D181" s="12" t="s">
        <v>698</v>
      </c>
      <c r="E181" s="12" t="s">
        <v>6</v>
      </c>
      <c r="F181" s="12" t="s">
        <v>15</v>
      </c>
      <c r="G181" s="12" t="s">
        <v>647</v>
      </c>
      <c r="H181" s="12"/>
      <c r="I181" s="9">
        <v>58</v>
      </c>
      <c r="J181" s="9" t="s">
        <v>564</v>
      </c>
    </row>
    <row r="182" spans="1:10" x14ac:dyDescent="0.2">
      <c r="A182" s="8">
        <v>43515</v>
      </c>
      <c r="B182" s="12" t="s">
        <v>6</v>
      </c>
      <c r="C182" s="9">
        <v>57940</v>
      </c>
      <c r="D182" s="12" t="s">
        <v>220</v>
      </c>
      <c r="E182" s="12" t="s">
        <v>6</v>
      </c>
      <c r="F182" s="12" t="s">
        <v>15</v>
      </c>
      <c r="G182" s="12" t="s">
        <v>874</v>
      </c>
      <c r="H182" s="12"/>
      <c r="I182" s="9">
        <v>41</v>
      </c>
      <c r="J182" s="9" t="s">
        <v>659</v>
      </c>
    </row>
    <row r="183" spans="1:10" x14ac:dyDescent="0.2">
      <c r="A183" s="8">
        <v>43515</v>
      </c>
      <c r="B183" s="12" t="s">
        <v>3</v>
      </c>
      <c r="C183" s="9">
        <v>8086</v>
      </c>
      <c r="D183" s="12" t="s">
        <v>41</v>
      </c>
      <c r="E183" s="12" t="s">
        <v>6</v>
      </c>
      <c r="F183" s="12" t="s">
        <v>8</v>
      </c>
      <c r="G183" s="12" t="s">
        <v>357</v>
      </c>
      <c r="H183" s="12"/>
      <c r="I183" s="9">
        <v>26</v>
      </c>
      <c r="J183" s="9" t="s">
        <v>363</v>
      </c>
    </row>
    <row r="184" spans="1:10" x14ac:dyDescent="0.2">
      <c r="A184" s="8">
        <v>43515</v>
      </c>
      <c r="B184" s="12" t="s">
        <v>6</v>
      </c>
      <c r="C184" s="9">
        <v>54260</v>
      </c>
      <c r="D184" s="12" t="s">
        <v>672</v>
      </c>
      <c r="E184" s="12" t="s">
        <v>6</v>
      </c>
      <c r="F184" s="12" t="s">
        <v>15</v>
      </c>
      <c r="G184" s="12" t="s">
        <v>151</v>
      </c>
      <c r="H184" s="12"/>
      <c r="I184" s="9">
        <v>41</v>
      </c>
      <c r="J184" s="9" t="s">
        <v>723</v>
      </c>
    </row>
    <row r="185" spans="1:10" x14ac:dyDescent="0.2">
      <c r="A185" s="8">
        <v>43515</v>
      </c>
      <c r="B185" s="12" t="s">
        <v>6</v>
      </c>
      <c r="C185" s="9">
        <v>54260</v>
      </c>
      <c r="D185" s="12" t="s">
        <v>672</v>
      </c>
      <c r="E185" s="12" t="s">
        <v>6</v>
      </c>
      <c r="F185" s="12" t="s">
        <v>4</v>
      </c>
      <c r="G185" s="12" t="s">
        <v>23</v>
      </c>
      <c r="H185" s="12"/>
      <c r="I185" s="9">
        <v>41</v>
      </c>
      <c r="J185" s="9" t="s">
        <v>723</v>
      </c>
    </row>
    <row r="186" spans="1:10" x14ac:dyDescent="0.2">
      <c r="A186" s="8">
        <v>43515</v>
      </c>
      <c r="B186" s="12" t="s">
        <v>6</v>
      </c>
      <c r="C186" s="9">
        <v>54440</v>
      </c>
      <c r="D186" s="12" t="s">
        <v>180</v>
      </c>
      <c r="E186" s="12" t="s">
        <v>6</v>
      </c>
      <c r="F186" s="12" t="s">
        <v>6</v>
      </c>
      <c r="G186" s="12" t="s">
        <v>318</v>
      </c>
      <c r="H186" s="12"/>
      <c r="I186" s="9">
        <v>22</v>
      </c>
      <c r="J186" s="9" t="s">
        <v>716</v>
      </c>
    </row>
    <row r="187" spans="1:10" x14ac:dyDescent="0.2">
      <c r="A187" s="8">
        <v>43515</v>
      </c>
      <c r="B187" s="12" t="s">
        <v>6</v>
      </c>
      <c r="C187" s="9">
        <v>57650</v>
      </c>
      <c r="D187" s="9" t="s">
        <v>712</v>
      </c>
      <c r="E187" s="12" t="s">
        <v>6</v>
      </c>
      <c r="F187" s="12" t="s">
        <v>15</v>
      </c>
      <c r="G187" s="12" t="s">
        <v>151</v>
      </c>
      <c r="H187" s="12"/>
      <c r="I187" s="9">
        <v>31</v>
      </c>
      <c r="J187" s="9" t="s">
        <v>717</v>
      </c>
    </row>
    <row r="188" spans="1:10" x14ac:dyDescent="0.2">
      <c r="A188" s="8">
        <v>43515</v>
      </c>
      <c r="B188" s="12" t="s">
        <v>3</v>
      </c>
      <c r="C188" s="9">
        <v>8293</v>
      </c>
      <c r="D188" s="9" t="s">
        <v>289</v>
      </c>
      <c r="E188" s="12" t="s">
        <v>6</v>
      </c>
      <c r="F188" s="12" t="s">
        <v>12</v>
      </c>
      <c r="G188" s="12" t="s">
        <v>319</v>
      </c>
      <c r="H188" s="12"/>
      <c r="I188" s="9">
        <v>34</v>
      </c>
      <c r="J188" s="9" t="s">
        <v>587</v>
      </c>
    </row>
    <row r="189" spans="1:10" x14ac:dyDescent="0.2">
      <c r="A189" s="8">
        <v>43515</v>
      </c>
      <c r="B189" s="12" t="s">
        <v>6</v>
      </c>
      <c r="C189" s="9">
        <v>54870</v>
      </c>
      <c r="D189" s="9" t="s">
        <v>713</v>
      </c>
      <c r="E189" s="12" t="s">
        <v>6</v>
      </c>
      <c r="F189" s="12" t="s">
        <v>15</v>
      </c>
      <c r="G189" s="12" t="s">
        <v>897</v>
      </c>
      <c r="H189" s="12"/>
      <c r="I189" s="9">
        <v>32</v>
      </c>
      <c r="J189" s="9" t="s">
        <v>665</v>
      </c>
    </row>
    <row r="190" spans="1:10" x14ac:dyDescent="0.2">
      <c r="A190" s="8">
        <v>43515</v>
      </c>
      <c r="B190" s="12" t="s">
        <v>3</v>
      </c>
      <c r="C190" s="9">
        <v>3330</v>
      </c>
      <c r="D190" s="9" t="s">
        <v>79</v>
      </c>
      <c r="E190" s="12" t="s">
        <v>6</v>
      </c>
      <c r="F190" s="12" t="s">
        <v>18</v>
      </c>
      <c r="G190" s="12" t="s">
        <v>898</v>
      </c>
      <c r="H190" s="12"/>
      <c r="I190" s="9">
        <v>24</v>
      </c>
      <c r="J190" s="9" t="s">
        <v>360</v>
      </c>
    </row>
    <row r="191" spans="1:10" x14ac:dyDescent="0.2">
      <c r="A191" s="8">
        <v>43515</v>
      </c>
      <c r="B191" s="12" t="s">
        <v>6</v>
      </c>
      <c r="C191" s="9">
        <v>57120</v>
      </c>
      <c r="D191" s="9" t="s">
        <v>344</v>
      </c>
      <c r="E191" s="12" t="s">
        <v>6</v>
      </c>
      <c r="F191" s="12" t="s">
        <v>6</v>
      </c>
      <c r="G191" s="12" t="s">
        <v>151</v>
      </c>
      <c r="H191" s="12"/>
      <c r="I191" s="9">
        <v>46</v>
      </c>
      <c r="J191" s="9" t="s">
        <v>682</v>
      </c>
    </row>
    <row r="192" spans="1:10" x14ac:dyDescent="0.2">
      <c r="A192" s="8">
        <v>43515</v>
      </c>
      <c r="B192" s="12" t="s">
        <v>6</v>
      </c>
      <c r="C192" s="9">
        <v>57120</v>
      </c>
      <c r="D192" s="9" t="s">
        <v>344</v>
      </c>
      <c r="E192" s="12" t="s">
        <v>6</v>
      </c>
      <c r="F192" s="12" t="s">
        <v>317</v>
      </c>
      <c r="G192" s="12" t="s">
        <v>23</v>
      </c>
      <c r="H192" s="12"/>
      <c r="I192" s="9">
        <v>46</v>
      </c>
      <c r="J192" s="9" t="s">
        <v>682</v>
      </c>
    </row>
    <row r="193" spans="1:10" x14ac:dyDescent="0.2">
      <c r="A193" s="8">
        <v>43516</v>
      </c>
      <c r="B193" s="9" t="s">
        <v>6</v>
      </c>
      <c r="C193" s="9">
        <v>57240</v>
      </c>
      <c r="D193" s="9" t="s">
        <v>726</v>
      </c>
      <c r="E193" s="12" t="s">
        <v>6</v>
      </c>
      <c r="F193" s="12" t="s">
        <v>15</v>
      </c>
      <c r="G193" s="12" t="s">
        <v>292</v>
      </c>
      <c r="H193" s="12"/>
      <c r="I193" s="9">
        <v>32</v>
      </c>
      <c r="J193" s="9" t="s">
        <v>413</v>
      </c>
    </row>
    <row r="194" spans="1:10" x14ac:dyDescent="0.2">
      <c r="A194" s="8">
        <v>43516</v>
      </c>
      <c r="B194" s="12" t="s">
        <v>6</v>
      </c>
      <c r="C194" s="9">
        <v>57500</v>
      </c>
      <c r="D194" s="12" t="s">
        <v>728</v>
      </c>
      <c r="E194" s="12" t="s">
        <v>6</v>
      </c>
      <c r="F194" s="12" t="s">
        <v>15</v>
      </c>
      <c r="G194" s="12" t="s">
        <v>247</v>
      </c>
      <c r="H194" s="12"/>
      <c r="I194" s="9">
        <v>70</v>
      </c>
      <c r="J194" s="9">
        <v>107</v>
      </c>
    </row>
    <row r="195" spans="1:10" x14ac:dyDescent="0.2">
      <c r="A195" s="8">
        <v>43516</v>
      </c>
      <c r="B195" s="12" t="s">
        <v>6</v>
      </c>
      <c r="C195" s="9">
        <v>57590</v>
      </c>
      <c r="D195" s="12" t="s">
        <v>706</v>
      </c>
      <c r="E195" s="12" t="s">
        <v>6</v>
      </c>
      <c r="F195" s="12" t="s">
        <v>6</v>
      </c>
      <c r="G195" s="12" t="s">
        <v>23</v>
      </c>
      <c r="H195" s="12"/>
      <c r="I195" s="9">
        <v>77</v>
      </c>
      <c r="J195" s="9" t="s">
        <v>352</v>
      </c>
    </row>
    <row r="196" spans="1:10" x14ac:dyDescent="0.2">
      <c r="A196" s="8">
        <v>43516</v>
      </c>
      <c r="B196" s="12" t="s">
        <v>6</v>
      </c>
      <c r="C196" s="9">
        <v>57420</v>
      </c>
      <c r="D196" s="12" t="s">
        <v>730</v>
      </c>
      <c r="E196" s="12" t="s">
        <v>6</v>
      </c>
      <c r="F196" s="12" t="s">
        <v>6</v>
      </c>
      <c r="G196" s="12" t="s">
        <v>151</v>
      </c>
      <c r="H196" s="12"/>
      <c r="I196" s="9">
        <v>68</v>
      </c>
      <c r="J196" s="9" t="s">
        <v>737</v>
      </c>
    </row>
    <row r="197" spans="1:10" x14ac:dyDescent="0.2">
      <c r="A197" s="8">
        <v>43516</v>
      </c>
      <c r="B197" s="12" t="s">
        <v>3</v>
      </c>
      <c r="C197" s="9">
        <v>8110</v>
      </c>
      <c r="D197" s="12" t="s">
        <v>731</v>
      </c>
      <c r="E197" s="12" t="s">
        <v>6</v>
      </c>
      <c r="F197" s="12" t="s">
        <v>6</v>
      </c>
      <c r="G197" s="12" t="s">
        <v>290</v>
      </c>
      <c r="H197" s="12"/>
      <c r="I197" s="9">
        <v>75</v>
      </c>
      <c r="J197" s="9" t="s">
        <v>738</v>
      </c>
    </row>
    <row r="198" spans="1:10" x14ac:dyDescent="0.2">
      <c r="A198" s="8">
        <v>43516</v>
      </c>
      <c r="B198" s="12" t="s">
        <v>6</v>
      </c>
      <c r="C198" s="9">
        <v>54400</v>
      </c>
      <c r="D198" s="12" t="s">
        <v>626</v>
      </c>
      <c r="E198" s="12" t="s">
        <v>6</v>
      </c>
      <c r="F198" s="12" t="s">
        <v>15</v>
      </c>
      <c r="G198" s="12" t="s">
        <v>294</v>
      </c>
      <c r="H198" s="12"/>
      <c r="I198" s="9">
        <v>28</v>
      </c>
      <c r="J198" s="9" t="s">
        <v>665</v>
      </c>
    </row>
    <row r="199" spans="1:10" x14ac:dyDescent="0.2">
      <c r="A199" s="8">
        <v>43516</v>
      </c>
      <c r="B199" s="12" t="s">
        <v>6</v>
      </c>
      <c r="C199" s="9">
        <v>54610</v>
      </c>
      <c r="D199" s="12" t="s">
        <v>669</v>
      </c>
      <c r="E199" s="12" t="s">
        <v>6</v>
      </c>
      <c r="F199" s="12" t="s">
        <v>15</v>
      </c>
      <c r="G199" s="12" t="s">
        <v>163</v>
      </c>
      <c r="H199" s="12"/>
      <c r="I199" s="9">
        <v>77</v>
      </c>
      <c r="J199" s="9" t="s">
        <v>740</v>
      </c>
    </row>
    <row r="200" spans="1:10" x14ac:dyDescent="0.2">
      <c r="A200" s="8">
        <v>43516</v>
      </c>
      <c r="B200" s="12" t="s">
        <v>14</v>
      </c>
      <c r="C200" s="9">
        <v>6700</v>
      </c>
      <c r="D200" s="12" t="s">
        <v>127</v>
      </c>
      <c r="E200" s="12" t="s">
        <v>6</v>
      </c>
      <c r="F200" s="12" t="s">
        <v>4</v>
      </c>
      <c r="G200" s="12" t="s">
        <v>194</v>
      </c>
      <c r="H200" s="12"/>
      <c r="I200" s="9">
        <v>34</v>
      </c>
      <c r="J200" s="9" t="s">
        <v>393</v>
      </c>
    </row>
    <row r="201" spans="1:10" x14ac:dyDescent="0.2">
      <c r="A201" s="8">
        <v>43516</v>
      </c>
      <c r="B201" s="12" t="s">
        <v>6</v>
      </c>
      <c r="C201" s="9">
        <v>54190</v>
      </c>
      <c r="D201" s="12" t="s">
        <v>733</v>
      </c>
      <c r="E201" s="12" t="s">
        <v>6</v>
      </c>
      <c r="F201" s="12" t="s">
        <v>6</v>
      </c>
      <c r="G201" s="12" t="s">
        <v>23</v>
      </c>
      <c r="H201" s="12"/>
      <c r="I201" s="9">
        <v>16</v>
      </c>
      <c r="J201" s="9" t="s">
        <v>742</v>
      </c>
    </row>
    <row r="202" spans="1:10" x14ac:dyDescent="0.2">
      <c r="A202" s="8">
        <v>43516</v>
      </c>
      <c r="B202" s="12" t="s">
        <v>3</v>
      </c>
      <c r="C202" s="9">
        <v>2152</v>
      </c>
      <c r="D202" s="12" t="s">
        <v>92</v>
      </c>
      <c r="E202" s="12" t="s">
        <v>6</v>
      </c>
      <c r="F202" s="12" t="s">
        <v>15</v>
      </c>
      <c r="G202" s="12" t="s">
        <v>151</v>
      </c>
      <c r="H202" s="12"/>
      <c r="I202" s="9">
        <v>37</v>
      </c>
      <c r="J202" s="9" t="s">
        <v>750</v>
      </c>
    </row>
    <row r="203" spans="1:10" x14ac:dyDescent="0.2">
      <c r="A203" s="8">
        <v>43516</v>
      </c>
      <c r="B203" s="12" t="s">
        <v>6</v>
      </c>
      <c r="C203" s="9">
        <v>54150</v>
      </c>
      <c r="D203" s="12" t="s">
        <v>699</v>
      </c>
      <c r="E203" s="12" t="s">
        <v>6</v>
      </c>
      <c r="F203" s="12" t="s">
        <v>6</v>
      </c>
      <c r="G203" s="12" t="s">
        <v>23</v>
      </c>
      <c r="H203" s="12"/>
      <c r="I203" s="9">
        <v>45</v>
      </c>
      <c r="J203" s="9" t="s">
        <v>703</v>
      </c>
    </row>
    <row r="204" spans="1:10" x14ac:dyDescent="0.2">
      <c r="A204" s="8">
        <v>43516</v>
      </c>
      <c r="B204" s="12" t="s">
        <v>6</v>
      </c>
      <c r="C204" s="9">
        <v>57970</v>
      </c>
      <c r="D204" s="12" t="s">
        <v>316</v>
      </c>
      <c r="E204" s="12" t="s">
        <v>6</v>
      </c>
      <c r="F204" s="12" t="s">
        <v>15</v>
      </c>
      <c r="G204" s="12" t="s">
        <v>23</v>
      </c>
      <c r="H204" s="17"/>
      <c r="I204" s="9">
        <v>50</v>
      </c>
      <c r="J204" s="9" t="s">
        <v>638</v>
      </c>
    </row>
    <row r="205" spans="1:10" x14ac:dyDescent="0.2">
      <c r="A205" s="8">
        <v>43516</v>
      </c>
      <c r="B205" s="12" t="s">
        <v>6</v>
      </c>
      <c r="C205" s="9">
        <v>57280</v>
      </c>
      <c r="D205" s="12" t="s">
        <v>746</v>
      </c>
      <c r="E205" s="12" t="s">
        <v>6</v>
      </c>
      <c r="F205" s="12" t="s">
        <v>747</v>
      </c>
      <c r="G205" s="12" t="s">
        <v>151</v>
      </c>
      <c r="H205" s="12"/>
      <c r="I205" s="9">
        <v>47</v>
      </c>
      <c r="J205" s="9" t="s">
        <v>722</v>
      </c>
    </row>
    <row r="206" spans="1:10" x14ac:dyDescent="0.2">
      <c r="A206" s="8">
        <v>43516</v>
      </c>
      <c r="B206" s="12" t="s">
        <v>6</v>
      </c>
      <c r="C206" s="9">
        <v>54000</v>
      </c>
      <c r="D206" s="12" t="s">
        <v>210</v>
      </c>
      <c r="E206" s="12" t="s">
        <v>6</v>
      </c>
      <c r="F206" s="12" t="s">
        <v>15</v>
      </c>
      <c r="G206" s="12" t="s">
        <v>151</v>
      </c>
      <c r="H206" s="12"/>
      <c r="I206" s="9">
        <v>93</v>
      </c>
      <c r="J206" s="9">
        <v>118</v>
      </c>
    </row>
    <row r="207" spans="1:10" x14ac:dyDescent="0.2">
      <c r="A207" s="8">
        <v>43516</v>
      </c>
      <c r="B207" s="12" t="s">
        <v>6</v>
      </c>
      <c r="C207" s="9">
        <v>57290</v>
      </c>
      <c r="D207" s="12" t="s">
        <v>138</v>
      </c>
      <c r="E207" s="12" t="s">
        <v>6</v>
      </c>
      <c r="F207" s="12" t="s">
        <v>31</v>
      </c>
      <c r="G207" s="12" t="s">
        <v>151</v>
      </c>
      <c r="H207" s="12"/>
      <c r="I207" s="9">
        <v>37</v>
      </c>
      <c r="J207" s="9">
        <v>40</v>
      </c>
    </row>
    <row r="208" spans="1:10" x14ac:dyDescent="0.2">
      <c r="A208" s="8">
        <v>43516</v>
      </c>
      <c r="B208" s="12" t="s">
        <v>6</v>
      </c>
      <c r="C208" s="9">
        <v>57570</v>
      </c>
      <c r="D208" s="12" t="s">
        <v>72</v>
      </c>
      <c r="E208" s="12" t="s">
        <v>6</v>
      </c>
      <c r="F208" s="12" t="s">
        <v>15</v>
      </c>
      <c r="G208" s="12" t="s">
        <v>151</v>
      </c>
      <c r="H208" s="12"/>
      <c r="I208" s="9">
        <v>35</v>
      </c>
      <c r="J208" s="9">
        <v>36</v>
      </c>
    </row>
    <row r="209" spans="1:10" x14ac:dyDescent="0.2">
      <c r="A209" s="8">
        <v>43517</v>
      </c>
      <c r="B209" s="12" t="s">
        <v>6</v>
      </c>
      <c r="C209" s="9">
        <v>54400</v>
      </c>
      <c r="D209" s="12" t="s">
        <v>626</v>
      </c>
      <c r="E209" s="12" t="s">
        <v>6</v>
      </c>
      <c r="F209" s="12" t="s">
        <v>8</v>
      </c>
      <c r="G209" s="12" t="s">
        <v>319</v>
      </c>
      <c r="H209" s="12"/>
      <c r="I209" s="9">
        <v>28</v>
      </c>
      <c r="J209" s="9" t="s">
        <v>665</v>
      </c>
    </row>
    <row r="210" spans="1:10" x14ac:dyDescent="0.2">
      <c r="A210" s="8">
        <v>43517</v>
      </c>
      <c r="B210" s="12" t="s">
        <v>3</v>
      </c>
      <c r="C210" s="9">
        <v>2729</v>
      </c>
      <c r="D210" s="12" t="s">
        <v>92</v>
      </c>
      <c r="E210" s="12" t="s">
        <v>6</v>
      </c>
      <c r="F210" s="12" t="s">
        <v>15</v>
      </c>
      <c r="G210" s="12" t="s">
        <v>151</v>
      </c>
      <c r="H210" s="12"/>
      <c r="I210" s="9">
        <v>24</v>
      </c>
      <c r="J210" s="9">
        <v>27</v>
      </c>
    </row>
    <row r="211" spans="1:10" x14ac:dyDescent="0.2">
      <c r="A211" s="8">
        <v>43517</v>
      </c>
      <c r="B211" s="12" t="s">
        <v>3</v>
      </c>
      <c r="C211" s="9">
        <v>2451</v>
      </c>
      <c r="D211" s="12" t="s">
        <v>92</v>
      </c>
      <c r="E211" s="12" t="s">
        <v>6</v>
      </c>
      <c r="F211" s="12" t="s">
        <v>15</v>
      </c>
      <c r="G211" s="12" t="s">
        <v>292</v>
      </c>
      <c r="H211" s="12"/>
      <c r="I211" s="9">
        <v>24</v>
      </c>
      <c r="J211" s="9" t="s">
        <v>755</v>
      </c>
    </row>
    <row r="212" spans="1:10" x14ac:dyDescent="0.2">
      <c r="A212" s="8">
        <v>43517</v>
      </c>
      <c r="B212" s="12" t="s">
        <v>6</v>
      </c>
      <c r="C212" s="9">
        <v>54400</v>
      </c>
      <c r="D212" s="12" t="s">
        <v>626</v>
      </c>
      <c r="E212" s="12" t="s">
        <v>6</v>
      </c>
      <c r="F212" s="12" t="s">
        <v>8</v>
      </c>
      <c r="G212" s="12" t="s">
        <v>23</v>
      </c>
      <c r="H212" s="12"/>
      <c r="I212" s="9">
        <v>28</v>
      </c>
      <c r="J212" s="9" t="s">
        <v>665</v>
      </c>
    </row>
    <row r="213" spans="1:10" x14ac:dyDescent="0.2">
      <c r="A213" s="8">
        <v>43517</v>
      </c>
      <c r="B213" s="12" t="s">
        <v>6</v>
      </c>
      <c r="C213" s="9">
        <v>8000</v>
      </c>
      <c r="D213" s="12" t="s">
        <v>752</v>
      </c>
      <c r="E213" s="12" t="s">
        <v>6</v>
      </c>
      <c r="F213" s="12" t="s">
        <v>15</v>
      </c>
      <c r="G213" s="12" t="s">
        <v>151</v>
      </c>
      <c r="H213" s="12"/>
      <c r="I213" s="9">
        <v>96</v>
      </c>
      <c r="J213" s="9">
        <v>137</v>
      </c>
    </row>
    <row r="214" spans="1:10" x14ac:dyDescent="0.2">
      <c r="A214" s="8">
        <v>43517</v>
      </c>
      <c r="B214" s="12" t="s">
        <v>6</v>
      </c>
      <c r="C214" s="9">
        <v>54500</v>
      </c>
      <c r="D214" s="12" t="s">
        <v>753</v>
      </c>
      <c r="E214" s="12" t="s">
        <v>6</v>
      </c>
      <c r="F214" s="12" t="s">
        <v>15</v>
      </c>
      <c r="G214" s="12" t="s">
        <v>23</v>
      </c>
      <c r="H214" s="12"/>
      <c r="I214" s="9">
        <v>93</v>
      </c>
      <c r="J214" s="9">
        <v>128</v>
      </c>
    </row>
    <row r="215" spans="1:10" x14ac:dyDescent="0.2">
      <c r="A215" s="8">
        <v>43517</v>
      </c>
      <c r="B215" s="12" t="s">
        <v>6</v>
      </c>
      <c r="C215" s="9">
        <v>54750</v>
      </c>
      <c r="D215" s="12" t="s">
        <v>255</v>
      </c>
      <c r="E215" s="12" t="s">
        <v>6</v>
      </c>
      <c r="F215" s="12" t="s">
        <v>6</v>
      </c>
      <c r="G215" s="12" t="s">
        <v>151</v>
      </c>
      <c r="H215" s="12"/>
      <c r="I215" s="9">
        <v>31</v>
      </c>
      <c r="J215" s="9" t="s">
        <v>757</v>
      </c>
    </row>
    <row r="216" spans="1:10" x14ac:dyDescent="0.2">
      <c r="A216" s="8">
        <v>43517</v>
      </c>
      <c r="B216" s="12" t="s">
        <v>6</v>
      </c>
      <c r="C216" s="9">
        <v>57570</v>
      </c>
      <c r="D216" s="12" t="s">
        <v>72</v>
      </c>
      <c r="E216" s="12" t="s">
        <v>6</v>
      </c>
      <c r="F216" s="12" t="s">
        <v>6</v>
      </c>
      <c r="G216" s="12" t="s">
        <v>357</v>
      </c>
      <c r="H216" s="12"/>
      <c r="I216" s="9">
        <v>34</v>
      </c>
      <c r="J216" s="9">
        <v>36</v>
      </c>
    </row>
    <row r="217" spans="1:10" x14ac:dyDescent="0.2">
      <c r="A217" s="8">
        <v>43517</v>
      </c>
      <c r="B217" s="12" t="s">
        <v>6</v>
      </c>
      <c r="C217" s="9">
        <v>57270</v>
      </c>
      <c r="D217" s="12" t="s">
        <v>161</v>
      </c>
      <c r="E217" s="12" t="s">
        <v>6</v>
      </c>
      <c r="F217" s="12" t="s">
        <v>15</v>
      </c>
      <c r="G217" s="12" t="s">
        <v>23</v>
      </c>
      <c r="H217" s="12"/>
      <c r="I217" s="9">
        <v>41</v>
      </c>
      <c r="J217" s="9" t="s">
        <v>758</v>
      </c>
    </row>
    <row r="218" spans="1:10" x14ac:dyDescent="0.2">
      <c r="A218" s="8">
        <v>43517</v>
      </c>
      <c r="B218" s="12" t="s">
        <v>6</v>
      </c>
      <c r="C218" s="9">
        <v>57970</v>
      </c>
      <c r="D218" s="12" t="s">
        <v>316</v>
      </c>
      <c r="E218" s="12" t="s">
        <v>6</v>
      </c>
      <c r="F218" s="12" t="s">
        <v>754</v>
      </c>
      <c r="G218" s="12" t="s">
        <v>23</v>
      </c>
      <c r="H218" s="12"/>
      <c r="I218" s="9">
        <v>48</v>
      </c>
      <c r="J218" s="9" t="s">
        <v>473</v>
      </c>
    </row>
    <row r="219" spans="1:10" x14ac:dyDescent="0.2">
      <c r="A219" s="8">
        <v>43517</v>
      </c>
      <c r="B219" s="12" t="s">
        <v>6</v>
      </c>
      <c r="C219" s="9">
        <v>54680</v>
      </c>
      <c r="D219" s="12" t="s">
        <v>291</v>
      </c>
      <c r="E219" s="12" t="s">
        <v>6</v>
      </c>
      <c r="F219" s="12" t="s">
        <v>6</v>
      </c>
      <c r="G219" s="12" t="s">
        <v>900</v>
      </c>
      <c r="H219" s="12"/>
      <c r="I219" s="9">
        <v>25</v>
      </c>
      <c r="J219" s="9" t="s">
        <v>378</v>
      </c>
    </row>
    <row r="220" spans="1:10" x14ac:dyDescent="0.2">
      <c r="A220" s="8">
        <v>43517</v>
      </c>
      <c r="B220" s="12" t="s">
        <v>3</v>
      </c>
      <c r="C220" s="9">
        <v>7318</v>
      </c>
      <c r="D220" s="12" t="s">
        <v>65</v>
      </c>
      <c r="E220" s="12" t="s">
        <v>6</v>
      </c>
      <c r="F220" s="12" t="s">
        <v>15</v>
      </c>
      <c r="G220" s="12" t="s">
        <v>897</v>
      </c>
      <c r="H220" s="12"/>
      <c r="I220" s="9">
        <v>32</v>
      </c>
      <c r="J220" s="9" t="s">
        <v>759</v>
      </c>
    </row>
    <row r="221" spans="1:10" x14ac:dyDescent="0.2">
      <c r="A221" s="8">
        <v>43517</v>
      </c>
      <c r="B221" s="12" t="s">
        <v>6</v>
      </c>
      <c r="C221" s="9">
        <v>57190</v>
      </c>
      <c r="D221" s="12" t="s">
        <v>174</v>
      </c>
      <c r="E221" s="12" t="s">
        <v>6</v>
      </c>
      <c r="F221" s="12" t="s">
        <v>15</v>
      </c>
      <c r="G221" s="12" t="s">
        <v>23</v>
      </c>
      <c r="H221" s="12"/>
      <c r="I221" s="9">
        <v>31</v>
      </c>
      <c r="J221" s="9">
        <v>39</v>
      </c>
    </row>
    <row r="222" spans="1:10" x14ac:dyDescent="0.2">
      <c r="A222" s="8">
        <v>43517</v>
      </c>
      <c r="B222" s="12" t="s">
        <v>6</v>
      </c>
      <c r="C222" s="9">
        <v>57100</v>
      </c>
      <c r="D222" s="12" t="s">
        <v>141</v>
      </c>
      <c r="E222" s="12" t="s">
        <v>6</v>
      </c>
      <c r="F222" s="12" t="s">
        <v>15</v>
      </c>
      <c r="G222" s="12" t="s">
        <v>151</v>
      </c>
      <c r="H222" s="12"/>
      <c r="I222" s="9">
        <v>38</v>
      </c>
      <c r="J222" s="9" t="s">
        <v>413</v>
      </c>
    </row>
    <row r="223" spans="1:10" x14ac:dyDescent="0.2">
      <c r="A223" s="8">
        <v>43517</v>
      </c>
      <c r="B223" s="12" t="s">
        <v>6</v>
      </c>
      <c r="C223" s="9">
        <v>57070</v>
      </c>
      <c r="D223" s="12" t="s">
        <v>211</v>
      </c>
      <c r="E223" s="12" t="s">
        <v>6</v>
      </c>
      <c r="F223" s="12" t="s">
        <v>15</v>
      </c>
      <c r="G223" s="12" t="s">
        <v>194</v>
      </c>
      <c r="H223" s="12"/>
      <c r="I223" s="9">
        <v>52</v>
      </c>
      <c r="J223" s="9" t="s">
        <v>761</v>
      </c>
    </row>
    <row r="224" spans="1:10" x14ac:dyDescent="0.2">
      <c r="A224" s="8">
        <v>43517</v>
      </c>
      <c r="B224" s="12" t="s">
        <v>6</v>
      </c>
      <c r="C224" s="9">
        <v>57680</v>
      </c>
      <c r="D224" s="12" t="s">
        <v>329</v>
      </c>
      <c r="E224" s="12" t="s">
        <v>6</v>
      </c>
      <c r="F224" s="12" t="s">
        <v>8</v>
      </c>
      <c r="G224" s="12" t="s">
        <v>23</v>
      </c>
      <c r="H224" s="12"/>
      <c r="I224" s="9">
        <v>68</v>
      </c>
      <c r="J224" s="9" t="s">
        <v>764</v>
      </c>
    </row>
    <row r="225" spans="1:10" x14ac:dyDescent="0.2">
      <c r="A225" s="8">
        <v>43517</v>
      </c>
      <c r="B225" s="12" t="s">
        <v>6</v>
      </c>
      <c r="C225" s="9">
        <v>54400</v>
      </c>
      <c r="D225" s="12" t="s">
        <v>626</v>
      </c>
      <c r="E225" s="12" t="s">
        <v>6</v>
      </c>
      <c r="F225" s="12" t="s">
        <v>15</v>
      </c>
      <c r="G225" s="12" t="s">
        <v>763</v>
      </c>
      <c r="H225" s="12"/>
      <c r="I225" s="9">
        <v>28</v>
      </c>
      <c r="J225" s="9" t="s">
        <v>665</v>
      </c>
    </row>
    <row r="226" spans="1:10" x14ac:dyDescent="0.2">
      <c r="A226" s="8">
        <v>43517</v>
      </c>
      <c r="B226" s="12" t="s">
        <v>6</v>
      </c>
      <c r="C226" s="9">
        <v>57310</v>
      </c>
      <c r="D226" s="12" t="s">
        <v>219</v>
      </c>
      <c r="E226" s="12" t="s">
        <v>6</v>
      </c>
      <c r="F226" s="12" t="s">
        <v>15</v>
      </c>
      <c r="G226" s="12" t="s">
        <v>23</v>
      </c>
      <c r="H226" s="12"/>
      <c r="I226" s="9">
        <v>43</v>
      </c>
      <c r="J226" s="9" t="s">
        <v>642</v>
      </c>
    </row>
    <row r="227" spans="1:10" x14ac:dyDescent="0.2">
      <c r="A227" s="8">
        <v>43517</v>
      </c>
      <c r="B227" s="12" t="s">
        <v>6</v>
      </c>
      <c r="C227" s="9">
        <v>57240</v>
      </c>
      <c r="D227" s="12" t="s">
        <v>726</v>
      </c>
      <c r="E227" s="12" t="s">
        <v>6</v>
      </c>
      <c r="F227" s="12" t="s">
        <v>15</v>
      </c>
      <c r="G227" s="12" t="s">
        <v>151</v>
      </c>
      <c r="H227" s="12"/>
      <c r="I227" s="9">
        <v>34</v>
      </c>
      <c r="J227" s="9" t="s">
        <v>413</v>
      </c>
    </row>
    <row r="228" spans="1:10" x14ac:dyDescent="0.2">
      <c r="A228" s="8">
        <v>43517</v>
      </c>
      <c r="B228" s="12" t="s">
        <v>6</v>
      </c>
      <c r="C228" s="9">
        <v>57970</v>
      </c>
      <c r="D228" s="12" t="s">
        <v>206</v>
      </c>
      <c r="E228" s="12" t="s">
        <v>6</v>
      </c>
      <c r="F228" s="12" t="s">
        <v>221</v>
      </c>
      <c r="G228" s="12" t="s">
        <v>23</v>
      </c>
      <c r="H228" s="12"/>
      <c r="I228" s="9">
        <v>38</v>
      </c>
      <c r="J228" s="9" t="s">
        <v>766</v>
      </c>
    </row>
    <row r="229" spans="1:10" x14ac:dyDescent="0.2">
      <c r="A229" s="8">
        <v>43517</v>
      </c>
      <c r="B229" s="12" t="s">
        <v>6</v>
      </c>
      <c r="C229" s="9">
        <v>27340</v>
      </c>
      <c r="D229" s="12" t="s">
        <v>762</v>
      </c>
      <c r="E229" s="12" t="s">
        <v>6</v>
      </c>
      <c r="F229" s="12" t="s">
        <v>6</v>
      </c>
      <c r="G229" s="12" t="s">
        <v>151</v>
      </c>
      <c r="H229" s="12"/>
      <c r="I229" s="9"/>
      <c r="J229" s="9"/>
    </row>
    <row r="230" spans="1:10" x14ac:dyDescent="0.2">
      <c r="A230" s="8">
        <v>43517</v>
      </c>
      <c r="B230" s="12" t="s">
        <v>3</v>
      </c>
      <c r="C230" s="9">
        <v>8025</v>
      </c>
      <c r="D230" s="12" t="s">
        <v>42</v>
      </c>
      <c r="E230" s="12" t="s">
        <v>6</v>
      </c>
      <c r="F230" s="12" t="s">
        <v>6</v>
      </c>
      <c r="G230" s="12" t="s">
        <v>37</v>
      </c>
      <c r="H230" s="12"/>
      <c r="I230" s="9">
        <v>23</v>
      </c>
      <c r="J230" s="9" t="s">
        <v>390</v>
      </c>
    </row>
    <row r="231" spans="1:10" x14ac:dyDescent="0.2">
      <c r="A231" s="8">
        <v>43517</v>
      </c>
      <c r="B231" s="12" t="s">
        <v>6</v>
      </c>
      <c r="C231" s="9">
        <v>54400</v>
      </c>
      <c r="D231" s="12" t="s">
        <v>179</v>
      </c>
      <c r="E231" s="12" t="s">
        <v>6</v>
      </c>
      <c r="F231" s="12" t="s">
        <v>15</v>
      </c>
      <c r="G231" s="12" t="s">
        <v>151</v>
      </c>
      <c r="H231" s="12"/>
      <c r="I231" s="9">
        <v>24</v>
      </c>
      <c r="J231" s="9" t="s">
        <v>676</v>
      </c>
    </row>
    <row r="232" spans="1:10" x14ac:dyDescent="0.2">
      <c r="A232" s="8">
        <v>43517</v>
      </c>
      <c r="B232" s="12" t="s">
        <v>6</v>
      </c>
      <c r="C232" s="9">
        <v>54400</v>
      </c>
      <c r="D232" s="12" t="s">
        <v>179</v>
      </c>
      <c r="E232" s="12" t="s">
        <v>6</v>
      </c>
      <c r="F232" s="12" t="s">
        <v>15</v>
      </c>
      <c r="G232" s="12" t="s">
        <v>151</v>
      </c>
      <c r="H232" s="12"/>
      <c r="I232" s="9">
        <v>24</v>
      </c>
      <c r="J232" s="9" t="s">
        <v>676</v>
      </c>
    </row>
    <row r="233" spans="1:10" x14ac:dyDescent="0.2">
      <c r="A233" s="8">
        <v>43517</v>
      </c>
      <c r="B233" s="12" t="s">
        <v>3</v>
      </c>
      <c r="C233" s="9">
        <v>4973</v>
      </c>
      <c r="D233" s="12" t="s">
        <v>133</v>
      </c>
      <c r="E233" s="12" t="s">
        <v>6</v>
      </c>
      <c r="F233" s="12" t="s">
        <v>15</v>
      </c>
      <c r="G233" s="12" t="s">
        <v>247</v>
      </c>
      <c r="H233" s="12"/>
      <c r="I233" s="9">
        <v>18</v>
      </c>
      <c r="J233" s="9" t="s">
        <v>387</v>
      </c>
    </row>
    <row r="234" spans="1:10" x14ac:dyDescent="0.2">
      <c r="A234" s="8">
        <v>43518</v>
      </c>
      <c r="B234" s="12" t="s">
        <v>6</v>
      </c>
      <c r="C234" s="9">
        <v>57535</v>
      </c>
      <c r="D234" s="12" t="s">
        <v>208</v>
      </c>
      <c r="E234" s="12" t="s">
        <v>6</v>
      </c>
      <c r="F234" s="12" t="s">
        <v>15</v>
      </c>
      <c r="G234" s="12" t="s">
        <v>23</v>
      </c>
      <c r="H234" s="12"/>
      <c r="I234" s="9">
        <v>51</v>
      </c>
      <c r="J234" s="9" t="s">
        <v>350</v>
      </c>
    </row>
    <row r="235" spans="1:10" x14ac:dyDescent="0.2">
      <c r="A235" s="8">
        <v>43518</v>
      </c>
      <c r="B235" s="12" t="s">
        <v>6</v>
      </c>
      <c r="C235" s="9">
        <v>57710</v>
      </c>
      <c r="D235" s="12" t="s">
        <v>268</v>
      </c>
      <c r="E235" s="12" t="s">
        <v>6</v>
      </c>
      <c r="F235" s="12" t="s">
        <v>15</v>
      </c>
      <c r="G235" s="12" t="s">
        <v>23</v>
      </c>
      <c r="H235" s="12"/>
      <c r="I235" s="9">
        <v>32</v>
      </c>
      <c r="J235" s="9" t="s">
        <v>402</v>
      </c>
    </row>
    <row r="236" spans="1:10" x14ac:dyDescent="0.2">
      <c r="A236" s="8">
        <v>43518</v>
      </c>
      <c r="B236" s="12" t="s">
        <v>6</v>
      </c>
      <c r="C236" s="9">
        <v>54960</v>
      </c>
      <c r="D236" s="12" t="s">
        <v>767</v>
      </c>
      <c r="E236" s="12" t="s">
        <v>6</v>
      </c>
      <c r="F236" s="12" t="s">
        <v>15</v>
      </c>
      <c r="G236" s="12" t="s">
        <v>23</v>
      </c>
      <c r="H236" s="12"/>
      <c r="I236" s="9">
        <v>32</v>
      </c>
      <c r="J236" s="9" t="s">
        <v>616</v>
      </c>
    </row>
    <row r="237" spans="1:10" x14ac:dyDescent="0.2">
      <c r="A237" s="8">
        <v>43518</v>
      </c>
      <c r="B237" s="12" t="s">
        <v>6</v>
      </c>
      <c r="C237" s="9">
        <v>54810</v>
      </c>
      <c r="D237" s="12" t="s">
        <v>254</v>
      </c>
      <c r="E237" s="12" t="s">
        <v>6</v>
      </c>
      <c r="F237" s="12" t="s">
        <v>31</v>
      </c>
      <c r="G237" s="12" t="s">
        <v>768</v>
      </c>
      <c r="H237" s="12"/>
      <c r="I237" s="9">
        <v>24</v>
      </c>
      <c r="J237" s="9" t="s">
        <v>769</v>
      </c>
    </row>
    <row r="238" spans="1:10" x14ac:dyDescent="0.2">
      <c r="A238" s="8">
        <v>43518</v>
      </c>
      <c r="B238" s="12" t="s">
        <v>3</v>
      </c>
      <c r="C238" s="9">
        <v>2335</v>
      </c>
      <c r="D238" s="12" t="s">
        <v>92</v>
      </c>
      <c r="E238" s="12" t="s">
        <v>6</v>
      </c>
      <c r="F238" s="12" t="s">
        <v>4</v>
      </c>
      <c r="G238" s="12" t="s">
        <v>763</v>
      </c>
      <c r="H238" s="12"/>
      <c r="I238" s="9">
        <v>27</v>
      </c>
      <c r="J238" s="9">
        <v>27</v>
      </c>
    </row>
    <row r="239" spans="1:10" x14ac:dyDescent="0.2">
      <c r="A239" s="8">
        <v>43518</v>
      </c>
      <c r="B239" s="12" t="s">
        <v>6</v>
      </c>
      <c r="C239" s="9">
        <v>57970</v>
      </c>
      <c r="D239" s="12" t="s">
        <v>316</v>
      </c>
      <c r="E239" s="12" t="s">
        <v>6</v>
      </c>
      <c r="F239" s="12" t="s">
        <v>15</v>
      </c>
      <c r="G239" s="12" t="s">
        <v>151</v>
      </c>
      <c r="H239" s="12"/>
      <c r="I239" s="9">
        <v>47</v>
      </c>
      <c r="J239" s="9">
        <v>47</v>
      </c>
    </row>
    <row r="240" spans="1:10" x14ac:dyDescent="0.2">
      <c r="A240" s="8">
        <v>43518</v>
      </c>
      <c r="B240" s="12" t="s">
        <v>6</v>
      </c>
      <c r="C240" s="9">
        <v>57480</v>
      </c>
      <c r="D240" s="12" t="s">
        <v>656</v>
      </c>
      <c r="E240" s="12" t="s">
        <v>6</v>
      </c>
      <c r="F240" s="12" t="s">
        <v>15</v>
      </c>
      <c r="G240" s="12" t="s">
        <v>23</v>
      </c>
      <c r="H240" s="12"/>
      <c r="I240" s="9">
        <v>44</v>
      </c>
      <c r="J240" s="9" t="s">
        <v>650</v>
      </c>
    </row>
    <row r="241" spans="1:10" x14ac:dyDescent="0.2">
      <c r="A241" s="8">
        <v>43518</v>
      </c>
      <c r="B241" s="12" t="s">
        <v>6</v>
      </c>
      <c r="C241" s="9">
        <v>57970</v>
      </c>
      <c r="D241" s="12" t="s">
        <v>316</v>
      </c>
      <c r="E241" s="12" t="s">
        <v>6</v>
      </c>
      <c r="F241" s="12" t="s">
        <v>6</v>
      </c>
      <c r="G241" s="12" t="s">
        <v>151</v>
      </c>
      <c r="H241" s="12"/>
      <c r="I241" s="9">
        <v>47</v>
      </c>
      <c r="J241" s="9">
        <v>47</v>
      </c>
    </row>
    <row r="242" spans="1:10" x14ac:dyDescent="0.2">
      <c r="A242" s="8">
        <v>43518</v>
      </c>
      <c r="B242" s="12" t="s">
        <v>6</v>
      </c>
      <c r="C242" s="9">
        <v>54800</v>
      </c>
      <c r="D242" s="12" t="s">
        <v>263</v>
      </c>
      <c r="E242" s="12" t="s">
        <v>6</v>
      </c>
      <c r="F242" s="12" t="s">
        <v>771</v>
      </c>
      <c r="G242" s="12" t="s">
        <v>23</v>
      </c>
      <c r="H242" s="12"/>
      <c r="I242" s="9">
        <v>57</v>
      </c>
      <c r="J242" s="9" t="s">
        <v>564</v>
      </c>
    </row>
    <row r="243" spans="1:10" x14ac:dyDescent="0.2">
      <c r="A243" s="8">
        <v>43518</v>
      </c>
      <c r="B243" s="12" t="s">
        <v>6</v>
      </c>
      <c r="C243" s="9">
        <v>57070</v>
      </c>
      <c r="D243" s="12" t="s">
        <v>211</v>
      </c>
      <c r="E243" s="12" t="s">
        <v>6</v>
      </c>
      <c r="F243" s="12" t="s">
        <v>6</v>
      </c>
      <c r="G243" s="12" t="s">
        <v>151</v>
      </c>
      <c r="H243" s="12"/>
      <c r="I243" s="9">
        <v>54</v>
      </c>
      <c r="J243" s="9" t="s">
        <v>772</v>
      </c>
    </row>
    <row r="244" spans="1:10" x14ac:dyDescent="0.2">
      <c r="A244" s="8">
        <v>43518</v>
      </c>
      <c r="B244" s="12" t="s">
        <v>3</v>
      </c>
      <c r="C244" s="9">
        <v>8084</v>
      </c>
      <c r="D244" s="12" t="s">
        <v>41</v>
      </c>
      <c r="E244" s="12" t="s">
        <v>6</v>
      </c>
      <c r="F244" s="12" t="s">
        <v>15</v>
      </c>
      <c r="G244" s="12" t="s">
        <v>194</v>
      </c>
      <c r="H244" s="12"/>
      <c r="I244" s="9">
        <v>26</v>
      </c>
      <c r="J244" s="9" t="s">
        <v>363</v>
      </c>
    </row>
    <row r="245" spans="1:10" x14ac:dyDescent="0.2">
      <c r="A245" s="8">
        <v>43518</v>
      </c>
      <c r="B245" s="12" t="s">
        <v>6</v>
      </c>
      <c r="C245" s="9">
        <v>54920</v>
      </c>
      <c r="D245" s="12" t="s">
        <v>209</v>
      </c>
      <c r="E245" s="12" t="s">
        <v>6</v>
      </c>
      <c r="F245" s="12" t="s">
        <v>6</v>
      </c>
      <c r="G245" s="12" t="s">
        <v>23</v>
      </c>
      <c r="H245" s="12"/>
      <c r="I245" s="9">
        <v>19</v>
      </c>
      <c r="J245" s="9" t="s">
        <v>639</v>
      </c>
    </row>
    <row r="246" spans="1:10" x14ac:dyDescent="0.2">
      <c r="A246" s="8">
        <v>43518</v>
      </c>
      <c r="B246" s="12" t="s">
        <v>6</v>
      </c>
      <c r="C246" s="9">
        <v>54400</v>
      </c>
      <c r="D246" s="12" t="s">
        <v>626</v>
      </c>
      <c r="E246" s="12" t="s">
        <v>6</v>
      </c>
      <c r="F246" s="12" t="s">
        <v>15</v>
      </c>
      <c r="G246" s="12" t="s">
        <v>151</v>
      </c>
      <c r="H246" s="12"/>
      <c r="I246" s="9">
        <v>27</v>
      </c>
      <c r="J246" s="9" t="s">
        <v>665</v>
      </c>
    </row>
    <row r="247" spans="1:10" x14ac:dyDescent="0.2">
      <c r="A247" s="8">
        <v>43518</v>
      </c>
      <c r="B247" s="12" t="s">
        <v>6</v>
      </c>
      <c r="C247" s="9">
        <v>57290</v>
      </c>
      <c r="D247" s="12" t="s">
        <v>480</v>
      </c>
      <c r="E247" s="12" t="s">
        <v>6</v>
      </c>
      <c r="F247" s="12" t="s">
        <v>5</v>
      </c>
      <c r="G247" s="12" t="s">
        <v>897</v>
      </c>
      <c r="H247" s="12"/>
      <c r="I247" s="9">
        <v>45</v>
      </c>
      <c r="J247" s="9" t="s">
        <v>722</v>
      </c>
    </row>
    <row r="248" spans="1:10" x14ac:dyDescent="0.2">
      <c r="A248" s="8">
        <v>43518</v>
      </c>
      <c r="B248" s="12" t="s">
        <v>6</v>
      </c>
      <c r="C248" s="9">
        <v>57290</v>
      </c>
      <c r="D248" s="12" t="s">
        <v>138</v>
      </c>
      <c r="E248" s="12" t="s">
        <v>6</v>
      </c>
      <c r="F248" s="12" t="s">
        <v>15</v>
      </c>
      <c r="G248" s="12" t="s">
        <v>23</v>
      </c>
      <c r="H248" s="12"/>
      <c r="I248" s="9">
        <v>36</v>
      </c>
      <c r="J248" s="9">
        <v>40</v>
      </c>
    </row>
    <row r="249" spans="1:10" x14ac:dyDescent="0.2">
      <c r="A249" s="8">
        <v>43518</v>
      </c>
      <c r="B249" s="12" t="s">
        <v>6</v>
      </c>
      <c r="C249" s="9">
        <v>54190</v>
      </c>
      <c r="D249" s="12" t="s">
        <v>733</v>
      </c>
      <c r="E249" s="12" t="s">
        <v>6</v>
      </c>
      <c r="F249" s="12" t="s">
        <v>4</v>
      </c>
      <c r="G249" s="12" t="s">
        <v>23</v>
      </c>
      <c r="H249" s="12"/>
      <c r="I249" s="9">
        <v>16</v>
      </c>
      <c r="J249" s="9" t="s">
        <v>742</v>
      </c>
    </row>
    <row r="250" spans="1:10" x14ac:dyDescent="0.2">
      <c r="A250" s="8">
        <v>43518</v>
      </c>
      <c r="B250" s="12" t="s">
        <v>6</v>
      </c>
      <c r="C250" s="9">
        <v>57655</v>
      </c>
      <c r="D250" s="12" t="s">
        <v>266</v>
      </c>
      <c r="E250" s="12" t="s">
        <v>6</v>
      </c>
      <c r="F250" s="12" t="s">
        <v>5</v>
      </c>
      <c r="G250" s="12" t="s">
        <v>23</v>
      </c>
      <c r="H250" s="12"/>
      <c r="I250" s="9">
        <v>29</v>
      </c>
      <c r="J250" s="9" t="s">
        <v>773</v>
      </c>
    </row>
    <row r="251" spans="1:10" x14ac:dyDescent="0.2">
      <c r="A251" s="8">
        <v>43518</v>
      </c>
      <c r="B251" s="12" t="s">
        <v>6</v>
      </c>
      <c r="C251" s="9">
        <v>57940</v>
      </c>
      <c r="D251" s="12" t="s">
        <v>328</v>
      </c>
      <c r="E251" s="12" t="s">
        <v>6</v>
      </c>
      <c r="F251" s="12" t="s">
        <v>5</v>
      </c>
      <c r="G251" s="12" t="s">
        <v>151</v>
      </c>
      <c r="H251" s="12"/>
      <c r="I251" s="9">
        <v>47</v>
      </c>
      <c r="J251" s="9">
        <v>53</v>
      </c>
    </row>
    <row r="252" spans="1:10" x14ac:dyDescent="0.2">
      <c r="A252" s="8">
        <v>43519</v>
      </c>
      <c r="B252" s="12" t="s">
        <v>6</v>
      </c>
      <c r="C252" s="9">
        <v>54650</v>
      </c>
      <c r="D252" s="12" t="s">
        <v>175</v>
      </c>
      <c r="E252" s="12" t="s">
        <v>6</v>
      </c>
      <c r="F252" s="12" t="s">
        <v>6</v>
      </c>
      <c r="G252" s="12" t="s">
        <v>865</v>
      </c>
      <c r="H252" s="12"/>
      <c r="I252" s="9">
        <v>10</v>
      </c>
      <c r="J252" s="9" t="s">
        <v>776</v>
      </c>
    </row>
    <row r="253" spans="1:10" x14ac:dyDescent="0.2">
      <c r="A253" s="8">
        <v>43519</v>
      </c>
      <c r="B253" s="12" t="s">
        <v>6</v>
      </c>
      <c r="C253" s="9">
        <v>13005</v>
      </c>
      <c r="D253" s="12" t="s">
        <v>774</v>
      </c>
      <c r="E253" s="12" t="s">
        <v>6</v>
      </c>
      <c r="F253" s="12" t="s">
        <v>6</v>
      </c>
      <c r="G253" s="12" t="s">
        <v>901</v>
      </c>
      <c r="H253" s="12"/>
      <c r="I253" s="9"/>
      <c r="J253" s="9"/>
    </row>
    <row r="254" spans="1:10" x14ac:dyDescent="0.2">
      <c r="A254" s="8">
        <v>43519</v>
      </c>
      <c r="B254" s="12" t="s">
        <v>3</v>
      </c>
      <c r="C254" s="9">
        <v>3232</v>
      </c>
      <c r="D254" s="12" t="s">
        <v>64</v>
      </c>
      <c r="E254" s="12" t="s">
        <v>6</v>
      </c>
      <c r="F254" s="12" t="s">
        <v>4</v>
      </c>
      <c r="G254" s="12" t="s">
        <v>775</v>
      </c>
      <c r="H254" s="12"/>
      <c r="I254" s="9">
        <v>22</v>
      </c>
      <c r="J254" s="9">
        <v>18</v>
      </c>
    </row>
    <row r="255" spans="1:10" x14ac:dyDescent="0.2">
      <c r="A255" s="8">
        <v>43519</v>
      </c>
      <c r="B255" s="12" t="s">
        <v>6</v>
      </c>
      <c r="C255" s="9">
        <v>57530</v>
      </c>
      <c r="D255" s="12" t="s">
        <v>778</v>
      </c>
      <c r="E255" s="12" t="s">
        <v>6</v>
      </c>
      <c r="F255" s="12" t="s">
        <v>6</v>
      </c>
      <c r="G255" s="12" t="s">
        <v>172</v>
      </c>
      <c r="H255" s="12"/>
      <c r="I255" s="9">
        <v>57</v>
      </c>
      <c r="J255" s="9">
        <v>77</v>
      </c>
    </row>
    <row r="256" spans="1:10" x14ac:dyDescent="0.2">
      <c r="A256" s="8">
        <v>43519</v>
      </c>
      <c r="B256" s="12" t="s">
        <v>6</v>
      </c>
      <c r="C256" s="9">
        <v>57100</v>
      </c>
      <c r="D256" s="12" t="s">
        <v>141</v>
      </c>
      <c r="E256" s="12" t="s">
        <v>6</v>
      </c>
      <c r="F256" s="12" t="s">
        <v>270</v>
      </c>
      <c r="G256" s="12" t="s">
        <v>153</v>
      </c>
      <c r="H256" s="12"/>
      <c r="I256" s="9">
        <v>34</v>
      </c>
      <c r="J256" s="9">
        <v>38</v>
      </c>
    </row>
    <row r="257" spans="1:10" x14ac:dyDescent="0.2">
      <c r="A257" s="8">
        <v>43519</v>
      </c>
      <c r="B257" s="12" t="s">
        <v>3</v>
      </c>
      <c r="C257" s="9">
        <v>4210</v>
      </c>
      <c r="D257" s="12" t="s">
        <v>779</v>
      </c>
      <c r="E257" s="12" t="s">
        <v>6</v>
      </c>
      <c r="F257" s="12" t="s">
        <v>6</v>
      </c>
      <c r="G257" s="12" t="s">
        <v>23</v>
      </c>
      <c r="H257" s="12"/>
      <c r="I257" s="9">
        <v>18</v>
      </c>
      <c r="J257" s="9">
        <v>9</v>
      </c>
    </row>
    <row r="258" spans="1:10" x14ac:dyDescent="0.2">
      <c r="A258" s="8">
        <v>43519</v>
      </c>
      <c r="B258" s="12" t="s">
        <v>6</v>
      </c>
      <c r="C258" s="9">
        <v>55320</v>
      </c>
      <c r="D258" s="12" t="s">
        <v>780</v>
      </c>
      <c r="E258" s="12" t="s">
        <v>6</v>
      </c>
      <c r="F258" s="12" t="s">
        <v>6</v>
      </c>
      <c r="G258" s="12" t="s">
        <v>23</v>
      </c>
      <c r="H258" s="12"/>
      <c r="I258" s="9">
        <v>75</v>
      </c>
      <c r="J258" s="9">
        <v>95</v>
      </c>
    </row>
    <row r="259" spans="1:10" x14ac:dyDescent="0.2">
      <c r="A259" s="8">
        <v>43519</v>
      </c>
      <c r="B259" s="12" t="s">
        <v>6</v>
      </c>
      <c r="C259" s="9">
        <v>57300</v>
      </c>
      <c r="D259" s="12" t="s">
        <v>198</v>
      </c>
      <c r="E259" s="12" t="s">
        <v>6</v>
      </c>
      <c r="F259" s="12" t="s">
        <v>6</v>
      </c>
      <c r="G259" s="12" t="s">
        <v>23</v>
      </c>
      <c r="H259" s="12"/>
      <c r="I259" s="9">
        <v>35</v>
      </c>
      <c r="J259" s="9">
        <v>46</v>
      </c>
    </row>
    <row r="260" spans="1:10" x14ac:dyDescent="0.2">
      <c r="A260" s="8">
        <v>43519</v>
      </c>
      <c r="B260" s="12" t="s">
        <v>6</v>
      </c>
      <c r="C260" s="9">
        <v>57160</v>
      </c>
      <c r="D260" s="12" t="s">
        <v>781</v>
      </c>
      <c r="E260" s="12" t="s">
        <v>6</v>
      </c>
      <c r="F260" s="12" t="s">
        <v>6</v>
      </c>
      <c r="G260" s="12" t="s">
        <v>23</v>
      </c>
      <c r="H260" s="12"/>
      <c r="I260" s="9">
        <v>51</v>
      </c>
      <c r="J260" s="9">
        <v>69</v>
      </c>
    </row>
    <row r="261" spans="1:10" x14ac:dyDescent="0.2">
      <c r="A261" s="8">
        <v>43519</v>
      </c>
      <c r="B261" s="12" t="s">
        <v>3</v>
      </c>
      <c r="C261" s="9">
        <v>8217</v>
      </c>
      <c r="D261" s="12" t="s">
        <v>64</v>
      </c>
      <c r="E261" s="12" t="s">
        <v>6</v>
      </c>
      <c r="F261" s="12" t="s">
        <v>6</v>
      </c>
      <c r="G261" s="12" t="s">
        <v>865</v>
      </c>
      <c r="H261" s="12"/>
      <c r="I261" s="9">
        <v>28</v>
      </c>
      <c r="J261" s="9">
        <v>21</v>
      </c>
    </row>
    <row r="262" spans="1:10" x14ac:dyDescent="0.2">
      <c r="A262" s="8">
        <v>43519</v>
      </c>
      <c r="B262" s="12" t="s">
        <v>6</v>
      </c>
      <c r="C262" s="9">
        <v>57255</v>
      </c>
      <c r="D262" s="12" t="s">
        <v>782</v>
      </c>
      <c r="E262" s="12" t="s">
        <v>6</v>
      </c>
      <c r="F262" s="12" t="s">
        <v>6</v>
      </c>
      <c r="G262" s="12" t="s">
        <v>865</v>
      </c>
      <c r="H262" s="12"/>
      <c r="I262" s="9">
        <v>48</v>
      </c>
      <c r="J262" s="9">
        <v>59</v>
      </c>
    </row>
    <row r="263" spans="1:10" x14ac:dyDescent="0.2">
      <c r="A263" s="8">
        <v>43519</v>
      </c>
      <c r="B263" s="12" t="s">
        <v>3</v>
      </c>
      <c r="C263" s="9">
        <v>4505</v>
      </c>
      <c r="D263" s="12" t="s">
        <v>93</v>
      </c>
      <c r="E263" s="12" t="s">
        <v>6</v>
      </c>
      <c r="F263" s="12" t="s">
        <v>6</v>
      </c>
      <c r="G263" s="12" t="s">
        <v>786</v>
      </c>
      <c r="H263" s="12"/>
      <c r="I263" s="9">
        <v>8</v>
      </c>
      <c r="J263" s="9" t="s">
        <v>591</v>
      </c>
    </row>
    <row r="264" spans="1:10" x14ac:dyDescent="0.2">
      <c r="A264" s="8">
        <v>43520</v>
      </c>
      <c r="B264" s="12" t="s">
        <v>6</v>
      </c>
      <c r="C264" s="9">
        <v>57700</v>
      </c>
      <c r="D264" s="12" t="s">
        <v>178</v>
      </c>
      <c r="E264" s="12" t="s">
        <v>6</v>
      </c>
      <c r="F264" s="12" t="s">
        <v>6</v>
      </c>
      <c r="G264" s="12" t="s">
        <v>23</v>
      </c>
      <c r="H264" s="12"/>
      <c r="I264" s="9">
        <v>28</v>
      </c>
      <c r="J264" s="9">
        <v>40</v>
      </c>
    </row>
    <row r="265" spans="1:10" x14ac:dyDescent="0.2">
      <c r="A265" s="8">
        <v>43520</v>
      </c>
      <c r="B265" s="12" t="s">
        <v>6</v>
      </c>
      <c r="C265" s="9">
        <v>57700</v>
      </c>
      <c r="D265" s="12" t="s">
        <v>178</v>
      </c>
      <c r="E265" s="12" t="s">
        <v>6</v>
      </c>
      <c r="F265" s="12" t="s">
        <v>6</v>
      </c>
      <c r="G265" s="12" t="s">
        <v>787</v>
      </c>
      <c r="H265" s="12"/>
      <c r="I265" s="9">
        <v>28</v>
      </c>
      <c r="J265" s="9">
        <v>40</v>
      </c>
    </row>
    <row r="266" spans="1:10" x14ac:dyDescent="0.2">
      <c r="A266" s="8">
        <v>43520</v>
      </c>
      <c r="B266" s="12" t="s">
        <v>3</v>
      </c>
      <c r="C266" s="9">
        <v>1267</v>
      </c>
      <c r="D266" s="12" t="s">
        <v>92</v>
      </c>
      <c r="E266" s="12" t="s">
        <v>6</v>
      </c>
      <c r="F266" s="12" t="s">
        <v>6</v>
      </c>
      <c r="G266" s="12" t="s">
        <v>867</v>
      </c>
      <c r="H266" s="12"/>
      <c r="I266" s="9">
        <v>24</v>
      </c>
      <c r="J266" s="9">
        <v>32</v>
      </c>
    </row>
    <row r="267" spans="1:10" x14ac:dyDescent="0.2">
      <c r="A267" s="8">
        <v>43520</v>
      </c>
      <c r="B267" s="12" t="s">
        <v>6</v>
      </c>
      <c r="C267" s="9">
        <v>57360</v>
      </c>
      <c r="D267" s="12" t="s">
        <v>646</v>
      </c>
      <c r="E267" s="12" t="s">
        <v>6</v>
      </c>
      <c r="F267" s="12" t="s">
        <v>6</v>
      </c>
      <c r="G267" s="12" t="s">
        <v>865</v>
      </c>
      <c r="H267" s="12"/>
      <c r="I267" s="9">
        <v>38</v>
      </c>
      <c r="J267" s="9">
        <v>47</v>
      </c>
    </row>
    <row r="268" spans="1:10" x14ac:dyDescent="0.2">
      <c r="A268" s="8">
        <v>43520</v>
      </c>
      <c r="B268" s="12" t="s">
        <v>6</v>
      </c>
      <c r="C268" s="9">
        <v>77450</v>
      </c>
      <c r="D268" s="12" t="s">
        <v>788</v>
      </c>
      <c r="E268" s="12" t="s">
        <v>6</v>
      </c>
      <c r="F268" s="12" t="s">
        <v>6</v>
      </c>
      <c r="G268" s="12" t="s">
        <v>867</v>
      </c>
      <c r="H268" s="12"/>
      <c r="I268" s="9"/>
      <c r="J268" s="9"/>
    </row>
    <row r="269" spans="1:10" x14ac:dyDescent="0.2">
      <c r="A269" s="8">
        <v>43520</v>
      </c>
      <c r="B269" s="12" t="s">
        <v>6</v>
      </c>
      <c r="C269" s="9">
        <v>54750</v>
      </c>
      <c r="D269" s="12" t="s">
        <v>255</v>
      </c>
      <c r="E269" s="12" t="s">
        <v>6</v>
      </c>
      <c r="F269" s="12" t="s">
        <v>6</v>
      </c>
      <c r="G269" s="12" t="s">
        <v>23</v>
      </c>
      <c r="H269" s="12"/>
      <c r="I269" s="9">
        <v>28</v>
      </c>
      <c r="J269" s="9">
        <v>29</v>
      </c>
    </row>
    <row r="270" spans="1:10" x14ac:dyDescent="0.2">
      <c r="A270" s="8">
        <v>43520</v>
      </c>
      <c r="B270" s="12" t="s">
        <v>14</v>
      </c>
      <c r="C270" s="9">
        <v>6720</v>
      </c>
      <c r="D270" s="12" t="s">
        <v>212</v>
      </c>
      <c r="E270" s="12" t="s">
        <v>6</v>
      </c>
      <c r="F270" s="12" t="s">
        <v>6</v>
      </c>
      <c r="G270" s="12" t="s">
        <v>278</v>
      </c>
      <c r="H270" s="12"/>
      <c r="I270" s="9">
        <v>34</v>
      </c>
      <c r="J270" s="9">
        <v>40</v>
      </c>
    </row>
    <row r="271" spans="1:10" x14ac:dyDescent="0.2">
      <c r="A271" s="8">
        <v>43520</v>
      </c>
      <c r="B271" s="12" t="s">
        <v>6</v>
      </c>
      <c r="C271" s="9">
        <v>57290</v>
      </c>
      <c r="D271" s="12" t="s">
        <v>138</v>
      </c>
      <c r="E271" s="12" t="s">
        <v>6</v>
      </c>
      <c r="F271" s="12" t="s">
        <v>6</v>
      </c>
      <c r="G271" s="12" t="s">
        <v>23</v>
      </c>
      <c r="H271" s="12"/>
      <c r="I271" s="9">
        <v>32</v>
      </c>
      <c r="J271" s="9">
        <v>39</v>
      </c>
    </row>
    <row r="272" spans="1:10" x14ac:dyDescent="0.2">
      <c r="A272" s="8">
        <v>43520</v>
      </c>
      <c r="B272" s="12" t="s">
        <v>3</v>
      </c>
      <c r="C272" s="9">
        <v>8011</v>
      </c>
      <c r="D272" s="12" t="s">
        <v>42</v>
      </c>
      <c r="E272" s="12" t="s">
        <v>6</v>
      </c>
      <c r="F272" s="12" t="s">
        <v>6</v>
      </c>
      <c r="G272" s="12" t="s">
        <v>37</v>
      </c>
      <c r="H272" s="12"/>
      <c r="I272" s="9">
        <v>21</v>
      </c>
      <c r="J272" s="9">
        <v>27</v>
      </c>
    </row>
    <row r="273" spans="1:10" x14ac:dyDescent="0.2">
      <c r="A273" s="8">
        <v>43520</v>
      </c>
      <c r="B273" s="12" t="s">
        <v>6</v>
      </c>
      <c r="C273" s="9">
        <v>54260</v>
      </c>
      <c r="D273" s="12" t="s">
        <v>790</v>
      </c>
      <c r="E273" s="12" t="s">
        <v>6</v>
      </c>
      <c r="F273" s="12" t="s">
        <v>6</v>
      </c>
      <c r="G273" s="12" t="s">
        <v>865</v>
      </c>
      <c r="H273" s="12"/>
      <c r="I273" s="9">
        <v>32</v>
      </c>
      <c r="J273" s="9">
        <v>35</v>
      </c>
    </row>
    <row r="274" spans="1:10" x14ac:dyDescent="0.2">
      <c r="A274" s="8">
        <v>43520</v>
      </c>
      <c r="B274" s="12" t="s">
        <v>6</v>
      </c>
      <c r="C274" s="9">
        <v>50660</v>
      </c>
      <c r="D274" s="12" t="s">
        <v>791</v>
      </c>
      <c r="E274" s="12" t="s">
        <v>6</v>
      </c>
      <c r="F274" s="12" t="s">
        <v>6</v>
      </c>
      <c r="G274" s="12" t="s">
        <v>249</v>
      </c>
      <c r="H274" s="12"/>
      <c r="I274" s="9"/>
      <c r="J274" s="9"/>
    </row>
    <row r="275" spans="1:10" x14ac:dyDescent="0.2">
      <c r="A275" s="8">
        <v>43520</v>
      </c>
      <c r="B275" s="12" t="s">
        <v>6</v>
      </c>
      <c r="C275" s="9">
        <v>57000</v>
      </c>
      <c r="D275" s="12" t="s">
        <v>210</v>
      </c>
      <c r="E275" s="12" t="s">
        <v>6</v>
      </c>
      <c r="F275" s="12" t="s">
        <v>6</v>
      </c>
      <c r="G275" s="12" t="s">
        <v>23</v>
      </c>
      <c r="H275" s="12"/>
      <c r="I275" s="9">
        <v>82</v>
      </c>
      <c r="J275" s="9">
        <v>122</v>
      </c>
    </row>
    <row r="276" spans="1:10" x14ac:dyDescent="0.2">
      <c r="A276" s="8">
        <v>43520</v>
      </c>
      <c r="B276" s="12" t="s">
        <v>6</v>
      </c>
      <c r="C276" s="9">
        <v>57535</v>
      </c>
      <c r="D276" s="12" t="s">
        <v>793</v>
      </c>
      <c r="E276" s="12" t="s">
        <v>6</v>
      </c>
      <c r="F276" s="12" t="s">
        <v>6</v>
      </c>
      <c r="G276" s="12" t="s">
        <v>794</v>
      </c>
      <c r="H276" s="12"/>
      <c r="I276" s="9">
        <v>43</v>
      </c>
      <c r="J276" s="9">
        <v>52</v>
      </c>
    </row>
    <row r="277" spans="1:10" x14ac:dyDescent="0.2">
      <c r="A277" s="8">
        <v>43522</v>
      </c>
      <c r="B277" s="12" t="s">
        <v>6</v>
      </c>
      <c r="C277" s="9">
        <v>57120</v>
      </c>
      <c r="D277" s="12" t="s">
        <v>344</v>
      </c>
      <c r="E277" s="12" t="s">
        <v>6</v>
      </c>
      <c r="F277" s="12" t="s">
        <v>15</v>
      </c>
      <c r="G277" s="12" t="s">
        <v>163</v>
      </c>
      <c r="H277" s="12"/>
      <c r="I277" s="9">
        <v>44</v>
      </c>
      <c r="J277" s="9">
        <v>45</v>
      </c>
    </row>
    <row r="278" spans="1:10" x14ac:dyDescent="0.2">
      <c r="A278" s="8">
        <v>43523</v>
      </c>
      <c r="B278" s="12" t="s">
        <v>3</v>
      </c>
      <c r="C278" s="9">
        <v>4505</v>
      </c>
      <c r="D278" s="12" t="s">
        <v>93</v>
      </c>
      <c r="E278" s="12" t="s">
        <v>6</v>
      </c>
      <c r="F278" s="12" t="s">
        <v>6</v>
      </c>
      <c r="G278" s="12" t="s">
        <v>796</v>
      </c>
      <c r="H278" s="12"/>
      <c r="I278" s="9">
        <v>5</v>
      </c>
      <c r="J278" s="9" t="s">
        <v>797</v>
      </c>
    </row>
    <row r="279" spans="1:10" x14ac:dyDescent="0.2">
      <c r="A279" s="8">
        <v>43510</v>
      </c>
      <c r="B279" s="12" t="s">
        <v>6</v>
      </c>
      <c r="C279" s="9">
        <v>45000</v>
      </c>
      <c r="D279" s="12" t="s">
        <v>662</v>
      </c>
      <c r="E279" s="12" t="s">
        <v>663</v>
      </c>
      <c r="F279" s="12" t="s">
        <v>15</v>
      </c>
      <c r="G279" s="12" t="s">
        <v>292</v>
      </c>
      <c r="H279" s="12"/>
      <c r="I279" s="9"/>
      <c r="J279" s="9"/>
    </row>
    <row r="280" spans="1:10" x14ac:dyDescent="0.2">
      <c r="A280" s="8">
        <v>43513</v>
      </c>
      <c r="B280" s="12" t="s">
        <v>6</v>
      </c>
      <c r="C280" s="9">
        <v>57000</v>
      </c>
      <c r="D280" s="12" t="s">
        <v>211</v>
      </c>
      <c r="E280" s="12" t="s">
        <v>690</v>
      </c>
      <c r="F280" s="12" t="s">
        <v>15</v>
      </c>
      <c r="G280" s="12" t="s">
        <v>335</v>
      </c>
      <c r="H280" s="12"/>
      <c r="I280" s="9">
        <v>49</v>
      </c>
      <c r="J280" s="9" t="s">
        <v>675</v>
      </c>
    </row>
    <row r="281" spans="1:10" x14ac:dyDescent="0.2">
      <c r="A281" s="8">
        <v>43498</v>
      </c>
      <c r="B281" s="12" t="s">
        <v>3</v>
      </c>
      <c r="C281" s="9">
        <v>3876</v>
      </c>
      <c r="D281" s="12" t="s">
        <v>116</v>
      </c>
      <c r="E281" s="12" t="s">
        <v>584</v>
      </c>
      <c r="F281" s="12" t="s">
        <v>15</v>
      </c>
      <c r="G281" s="12" t="s">
        <v>319</v>
      </c>
      <c r="H281" s="12"/>
      <c r="I281" s="9">
        <v>13</v>
      </c>
      <c r="J281" s="9">
        <v>13</v>
      </c>
    </row>
    <row r="282" spans="1:10" x14ac:dyDescent="0.2">
      <c r="A282" s="8">
        <v>43514</v>
      </c>
      <c r="B282" s="12" t="s">
        <v>3</v>
      </c>
      <c r="C282" s="9">
        <v>1872</v>
      </c>
      <c r="D282" s="12" t="s">
        <v>92</v>
      </c>
      <c r="E282" s="12" t="s">
        <v>189</v>
      </c>
      <c r="F282" s="12" t="s">
        <v>15</v>
      </c>
      <c r="G282" s="12" t="s">
        <v>194</v>
      </c>
      <c r="H282" s="12"/>
      <c r="I282" s="9">
        <v>24</v>
      </c>
      <c r="J282" s="9" t="s">
        <v>426</v>
      </c>
    </row>
    <row r="283" spans="1:10" x14ac:dyDescent="0.2">
      <c r="A283" s="8">
        <v>43514</v>
      </c>
      <c r="B283" s="12" t="s">
        <v>234</v>
      </c>
      <c r="C283" s="9" t="s">
        <v>696</v>
      </c>
      <c r="D283" s="12" t="s">
        <v>697</v>
      </c>
      <c r="E283" s="12" t="s">
        <v>106</v>
      </c>
      <c r="F283" s="12" t="s">
        <v>15</v>
      </c>
      <c r="G283" s="12" t="s">
        <v>292</v>
      </c>
      <c r="H283" s="12"/>
      <c r="I283" s="9"/>
      <c r="J283" s="9"/>
    </row>
    <row r="284" spans="1:10" x14ac:dyDescent="0.2">
      <c r="A284" s="8">
        <v>43517</v>
      </c>
      <c r="B284" s="12" t="s">
        <v>234</v>
      </c>
      <c r="C284" s="9">
        <v>9561</v>
      </c>
      <c r="D284" s="12" t="s">
        <v>751</v>
      </c>
      <c r="E284" s="12" t="s">
        <v>106</v>
      </c>
      <c r="F284" s="12" t="s">
        <v>15</v>
      </c>
      <c r="G284" s="12" t="s">
        <v>292</v>
      </c>
      <c r="H284" s="12"/>
      <c r="I284" s="9"/>
      <c r="J284" s="9"/>
    </row>
    <row r="285" spans="1:10" x14ac:dyDescent="0.2">
      <c r="A285" s="8">
        <v>43506</v>
      </c>
      <c r="B285" s="12" t="s">
        <v>3</v>
      </c>
      <c r="C285" s="9">
        <v>2441</v>
      </c>
      <c r="D285" s="12" t="s">
        <v>92</v>
      </c>
      <c r="E285" s="12" t="s">
        <v>188</v>
      </c>
      <c r="F285" s="12" t="s">
        <v>6</v>
      </c>
      <c r="G285" s="12" t="s">
        <v>152</v>
      </c>
      <c r="H285" s="12"/>
      <c r="I285" s="9">
        <v>22</v>
      </c>
      <c r="J285" s="9">
        <v>28</v>
      </c>
    </row>
    <row r="286" spans="1:10" x14ac:dyDescent="0.2">
      <c r="A286" s="8">
        <v>43506</v>
      </c>
      <c r="B286" s="12" t="s">
        <v>6</v>
      </c>
      <c r="C286" s="9">
        <v>54190</v>
      </c>
      <c r="D286" s="12" t="s">
        <v>277</v>
      </c>
      <c r="E286" s="12" t="s">
        <v>188</v>
      </c>
      <c r="F286" s="12" t="s">
        <v>6</v>
      </c>
      <c r="G286" s="12" t="s">
        <v>867</v>
      </c>
      <c r="H286" s="12"/>
      <c r="I286" s="9">
        <v>17</v>
      </c>
      <c r="J286" s="9">
        <v>12</v>
      </c>
    </row>
    <row r="287" spans="1:10" x14ac:dyDescent="0.2">
      <c r="A287" s="8">
        <v>43507</v>
      </c>
      <c r="B287" s="12" t="s">
        <v>3</v>
      </c>
      <c r="C287" s="9">
        <v>9706</v>
      </c>
      <c r="D287" s="12" t="s">
        <v>202</v>
      </c>
      <c r="E287" s="12" t="s">
        <v>188</v>
      </c>
      <c r="F287" s="12" t="s">
        <v>6</v>
      </c>
      <c r="G287" s="12" t="s">
        <v>172</v>
      </c>
      <c r="H287" s="12"/>
      <c r="I287" s="9">
        <v>75</v>
      </c>
      <c r="J287" s="9">
        <v>95</v>
      </c>
    </row>
    <row r="288" spans="1:10" x14ac:dyDescent="0.2">
      <c r="A288" s="8">
        <v>43516</v>
      </c>
      <c r="B288" s="12" t="s">
        <v>3</v>
      </c>
      <c r="C288" s="9">
        <v>8086</v>
      </c>
      <c r="D288" s="12" t="s">
        <v>41</v>
      </c>
      <c r="E288" s="12" t="s">
        <v>188</v>
      </c>
      <c r="F288" s="12" t="s">
        <v>6</v>
      </c>
      <c r="G288" s="12" t="s">
        <v>326</v>
      </c>
      <c r="H288" s="12"/>
      <c r="I288" s="9">
        <v>26</v>
      </c>
      <c r="J288" s="9" t="s">
        <v>363</v>
      </c>
    </row>
    <row r="289" spans="1:10" x14ac:dyDescent="0.2">
      <c r="A289" s="8">
        <v>43516</v>
      </c>
      <c r="B289" s="12" t="s">
        <v>3</v>
      </c>
      <c r="C289" s="9">
        <v>2186</v>
      </c>
      <c r="D289" s="12" t="s">
        <v>92</v>
      </c>
      <c r="E289" s="12" t="s">
        <v>188</v>
      </c>
      <c r="F289" s="12" t="s">
        <v>15</v>
      </c>
      <c r="G289" s="12" t="s">
        <v>326</v>
      </c>
      <c r="H289" s="12"/>
      <c r="I289" s="9">
        <v>34</v>
      </c>
      <c r="J289" s="9" t="s">
        <v>739</v>
      </c>
    </row>
    <row r="290" spans="1:10" x14ac:dyDescent="0.2">
      <c r="A290" s="8">
        <v>43520</v>
      </c>
      <c r="B290" s="12" t="s">
        <v>6</v>
      </c>
      <c r="C290" s="9">
        <v>57180</v>
      </c>
      <c r="D290" s="12" t="s">
        <v>215</v>
      </c>
      <c r="E290" s="12" t="s">
        <v>188</v>
      </c>
      <c r="F290" s="12" t="s">
        <v>6</v>
      </c>
      <c r="G290" s="12" t="s">
        <v>23</v>
      </c>
      <c r="H290" s="12"/>
      <c r="I290" s="9">
        <v>31</v>
      </c>
      <c r="J290" s="9">
        <v>39</v>
      </c>
    </row>
    <row r="291" spans="1:10" x14ac:dyDescent="0.2">
      <c r="A291" s="8">
        <v>43499</v>
      </c>
      <c r="B291" s="12" t="s">
        <v>3</v>
      </c>
      <c r="C291" s="9">
        <v>2542</v>
      </c>
      <c r="D291" s="12" t="s">
        <v>92</v>
      </c>
      <c r="E291" s="12" t="s">
        <v>170</v>
      </c>
      <c r="F291" s="12" t="s">
        <v>15</v>
      </c>
      <c r="G291" s="12" t="s">
        <v>194</v>
      </c>
      <c r="H291" s="12"/>
      <c r="I291" s="9">
        <v>29</v>
      </c>
      <c r="J291" s="9" t="s">
        <v>495</v>
      </c>
    </row>
    <row r="292" spans="1:10" x14ac:dyDescent="0.2">
      <c r="A292" s="8">
        <v>43500</v>
      </c>
      <c r="B292" s="12" t="s">
        <v>3</v>
      </c>
      <c r="C292" s="9">
        <v>10134</v>
      </c>
      <c r="D292" s="12" t="s">
        <v>618</v>
      </c>
      <c r="E292" s="12" t="s">
        <v>8</v>
      </c>
      <c r="F292" s="12" t="s">
        <v>15</v>
      </c>
      <c r="G292" s="12" t="s">
        <v>292</v>
      </c>
      <c r="H292" s="12"/>
      <c r="I292" s="9"/>
      <c r="J292" s="9"/>
    </row>
    <row r="293" spans="1:10" x14ac:dyDescent="0.2">
      <c r="A293" s="8">
        <v>43505</v>
      </c>
      <c r="B293" s="12" t="s">
        <v>3</v>
      </c>
      <c r="C293" s="9">
        <v>1746</v>
      </c>
      <c r="D293" s="12" t="s">
        <v>92</v>
      </c>
      <c r="E293" s="12" t="s">
        <v>8</v>
      </c>
      <c r="F293" s="12" t="s">
        <v>15</v>
      </c>
      <c r="G293" s="12" t="s">
        <v>23</v>
      </c>
      <c r="H293" s="12"/>
      <c r="I293" s="9">
        <v>27</v>
      </c>
      <c r="J293" s="9">
        <v>34</v>
      </c>
    </row>
    <row r="294" spans="1:10" x14ac:dyDescent="0.2">
      <c r="A294" s="8">
        <v>43506</v>
      </c>
      <c r="B294" s="12" t="s">
        <v>3</v>
      </c>
      <c r="C294" s="9">
        <v>5825</v>
      </c>
      <c r="D294" s="12" t="s">
        <v>78</v>
      </c>
      <c r="E294" s="12" t="s">
        <v>8</v>
      </c>
      <c r="F294" s="12" t="s">
        <v>6</v>
      </c>
      <c r="G294" s="12" t="s">
        <v>295</v>
      </c>
      <c r="H294" s="12"/>
      <c r="I294" s="9">
        <v>22</v>
      </c>
      <c r="J294" s="9">
        <v>26</v>
      </c>
    </row>
    <row r="295" spans="1:10" x14ac:dyDescent="0.2">
      <c r="A295" s="8">
        <v>43515</v>
      </c>
      <c r="B295" s="12" t="s">
        <v>3</v>
      </c>
      <c r="C295" s="9">
        <v>4408</v>
      </c>
      <c r="D295" s="12" t="s">
        <v>61</v>
      </c>
      <c r="E295" s="12" t="s">
        <v>8</v>
      </c>
      <c r="F295" s="12" t="s">
        <v>6</v>
      </c>
      <c r="G295" s="12" t="s">
        <v>227</v>
      </c>
      <c r="H295" s="12"/>
      <c r="I295" s="9">
        <v>9</v>
      </c>
      <c r="J295" s="9" t="s">
        <v>419</v>
      </c>
    </row>
    <row r="296" spans="1:10" x14ac:dyDescent="0.2">
      <c r="A296" s="8">
        <v>43520</v>
      </c>
      <c r="B296" s="12" t="s">
        <v>3</v>
      </c>
      <c r="C296" s="9">
        <v>8392</v>
      </c>
      <c r="D296" s="12" t="s">
        <v>80</v>
      </c>
      <c r="E296" s="12" t="s">
        <v>8</v>
      </c>
      <c r="F296" s="12" t="s">
        <v>6</v>
      </c>
      <c r="G296" s="12" t="s">
        <v>96</v>
      </c>
      <c r="H296" s="12"/>
      <c r="I296" s="9">
        <v>29</v>
      </c>
      <c r="J296" s="9">
        <v>35</v>
      </c>
    </row>
    <row r="297" spans="1:10" x14ac:dyDescent="0.2">
      <c r="A297" s="8">
        <v>43522</v>
      </c>
      <c r="B297" s="12" t="s">
        <v>3</v>
      </c>
      <c r="C297" s="9">
        <v>2670</v>
      </c>
      <c r="D297" s="12" t="s">
        <v>92</v>
      </c>
      <c r="E297" s="12" t="s">
        <v>8</v>
      </c>
      <c r="F297" s="12" t="s">
        <v>27</v>
      </c>
      <c r="G297" s="12" t="s">
        <v>163</v>
      </c>
      <c r="H297" s="12"/>
      <c r="I297" s="9">
        <v>24</v>
      </c>
      <c r="J297" s="9">
        <v>25</v>
      </c>
    </row>
    <row r="298" spans="1:10" x14ac:dyDescent="0.2">
      <c r="A298" s="8">
        <v>43510</v>
      </c>
      <c r="B298" s="12" t="s">
        <v>6</v>
      </c>
      <c r="C298" s="9">
        <v>54400</v>
      </c>
      <c r="D298" s="12" t="s">
        <v>626</v>
      </c>
      <c r="E298" s="12" t="s">
        <v>185</v>
      </c>
      <c r="F298" s="12" t="s">
        <v>22</v>
      </c>
      <c r="G298" s="12" t="s">
        <v>151</v>
      </c>
      <c r="H298" s="12"/>
      <c r="I298" s="9">
        <v>28</v>
      </c>
      <c r="J298" s="9" t="s">
        <v>665</v>
      </c>
    </row>
    <row r="299" spans="1:10" x14ac:dyDescent="0.2">
      <c r="A299" s="8">
        <v>43504</v>
      </c>
      <c r="B299" s="12" t="s">
        <v>5</v>
      </c>
      <c r="C299" s="9">
        <v>66706</v>
      </c>
      <c r="D299" s="12" t="s">
        <v>97</v>
      </c>
      <c r="E299" s="12" t="s">
        <v>21</v>
      </c>
      <c r="F299" s="12" t="s">
        <v>33</v>
      </c>
      <c r="G299" s="12" t="s">
        <v>222</v>
      </c>
      <c r="H299" s="12"/>
      <c r="I299" s="9">
        <v>34</v>
      </c>
      <c r="J299" s="9" t="s">
        <v>414</v>
      </c>
    </row>
    <row r="300" spans="1:10" x14ac:dyDescent="0.2">
      <c r="A300" s="8">
        <v>43517</v>
      </c>
      <c r="B300" s="12" t="s">
        <v>3</v>
      </c>
      <c r="C300" s="9">
        <v>1316</v>
      </c>
      <c r="D300" s="12" t="s">
        <v>92</v>
      </c>
      <c r="E300" s="12" t="s">
        <v>21</v>
      </c>
      <c r="F300" s="12" t="s">
        <v>15</v>
      </c>
      <c r="G300" s="12" t="s">
        <v>151</v>
      </c>
      <c r="H300" s="12"/>
      <c r="I300" s="9">
        <v>28</v>
      </c>
      <c r="J300" s="9" t="s">
        <v>756</v>
      </c>
    </row>
    <row r="301" spans="1:10" x14ac:dyDescent="0.2">
      <c r="A301" s="8">
        <v>43519</v>
      </c>
      <c r="B301" s="12" t="s">
        <v>3</v>
      </c>
      <c r="C301" s="9">
        <v>5549</v>
      </c>
      <c r="D301" s="12" t="s">
        <v>283</v>
      </c>
      <c r="E301" s="12" t="s">
        <v>3</v>
      </c>
      <c r="F301" s="12" t="s">
        <v>6</v>
      </c>
      <c r="G301" s="12" t="s">
        <v>152</v>
      </c>
      <c r="H301" s="12"/>
      <c r="I301" s="9">
        <v>35</v>
      </c>
      <c r="J301" s="9">
        <v>40</v>
      </c>
    </row>
    <row r="302" spans="1:10" x14ac:dyDescent="0.2">
      <c r="A302" s="8">
        <v>43520</v>
      </c>
      <c r="B302" s="12" t="s">
        <v>3</v>
      </c>
      <c r="C302" s="9">
        <v>6691</v>
      </c>
      <c r="D302" s="12" t="s">
        <v>311</v>
      </c>
      <c r="E302" s="12" t="s">
        <v>3</v>
      </c>
      <c r="F302" s="12" t="s">
        <v>789</v>
      </c>
      <c r="G302" s="12" t="s">
        <v>902</v>
      </c>
      <c r="H302" s="12"/>
      <c r="I302" s="9">
        <v>40</v>
      </c>
      <c r="J302" s="9">
        <v>65</v>
      </c>
    </row>
    <row r="303" spans="1:10" x14ac:dyDescent="0.2">
      <c r="A303" s="8">
        <v>43520</v>
      </c>
      <c r="B303" s="12" t="s">
        <v>3</v>
      </c>
      <c r="C303" s="9">
        <v>6926</v>
      </c>
      <c r="D303" s="12" t="s">
        <v>281</v>
      </c>
      <c r="E303" s="12" t="s">
        <v>3</v>
      </c>
      <c r="F303" s="12" t="s">
        <v>4</v>
      </c>
      <c r="G303" s="12" t="s">
        <v>37</v>
      </c>
      <c r="H303" s="12"/>
      <c r="I303" s="9">
        <v>30</v>
      </c>
      <c r="J303" s="9">
        <v>48</v>
      </c>
    </row>
    <row r="304" spans="1:10" x14ac:dyDescent="0.2">
      <c r="A304" s="8">
        <v>43523</v>
      </c>
      <c r="B304" s="12" t="s">
        <v>3</v>
      </c>
      <c r="C304" s="9">
        <v>7238</v>
      </c>
      <c r="D304" s="12" t="s">
        <v>120</v>
      </c>
      <c r="E304" s="12" t="s">
        <v>3</v>
      </c>
      <c r="F304" s="12" t="s">
        <v>4</v>
      </c>
      <c r="G304" s="12" t="s">
        <v>902</v>
      </c>
      <c r="H304" s="12"/>
      <c r="I304" s="9">
        <v>39</v>
      </c>
      <c r="J304" s="9">
        <v>35</v>
      </c>
    </row>
    <row r="305" spans="1:10" x14ac:dyDescent="0.2">
      <c r="A305" s="8">
        <v>43524</v>
      </c>
      <c r="B305" s="12" t="s">
        <v>3</v>
      </c>
      <c r="C305" s="9">
        <v>5433</v>
      </c>
      <c r="D305" s="12" t="s">
        <v>281</v>
      </c>
      <c r="E305" s="12" t="s">
        <v>3</v>
      </c>
      <c r="F305" s="12" t="s">
        <v>798</v>
      </c>
      <c r="G305" s="12" t="s">
        <v>37</v>
      </c>
      <c r="H305" s="12"/>
      <c r="I305" s="9">
        <v>38</v>
      </c>
      <c r="J305" s="9">
        <v>52</v>
      </c>
    </row>
    <row r="306" spans="1:10" x14ac:dyDescent="0.2">
      <c r="A306" s="8">
        <v>43498</v>
      </c>
      <c r="B306" s="12" t="s">
        <v>14</v>
      </c>
      <c r="C306" s="9">
        <v>6700</v>
      </c>
      <c r="D306" s="12" t="s">
        <v>127</v>
      </c>
      <c r="E306" s="12" t="s">
        <v>4</v>
      </c>
      <c r="F306" s="12" t="s">
        <v>15</v>
      </c>
      <c r="G306" s="12" t="s">
        <v>37</v>
      </c>
      <c r="H306" s="12"/>
      <c r="I306" s="9">
        <v>30</v>
      </c>
      <c r="J306" s="9" t="s">
        <v>390</v>
      </c>
    </row>
    <row r="307" spans="1:10" x14ac:dyDescent="0.2">
      <c r="A307" s="8">
        <v>43498</v>
      </c>
      <c r="B307" s="12" t="s">
        <v>3</v>
      </c>
      <c r="C307" s="9">
        <v>8560</v>
      </c>
      <c r="D307" s="12" t="s">
        <v>582</v>
      </c>
      <c r="E307" s="12" t="s">
        <v>4</v>
      </c>
      <c r="F307" s="12" t="s">
        <v>6</v>
      </c>
      <c r="G307" s="12" t="s">
        <v>318</v>
      </c>
      <c r="H307" s="12"/>
      <c r="I307" s="9">
        <v>43</v>
      </c>
      <c r="J307" s="9" t="s">
        <v>587</v>
      </c>
    </row>
    <row r="308" spans="1:10" x14ac:dyDescent="0.2">
      <c r="A308" s="8">
        <v>43498</v>
      </c>
      <c r="B308" s="12" t="s">
        <v>3</v>
      </c>
      <c r="C308" s="9">
        <v>7713</v>
      </c>
      <c r="D308" s="12" t="s">
        <v>583</v>
      </c>
      <c r="E308" s="12" t="s">
        <v>4</v>
      </c>
      <c r="F308" s="12" t="s">
        <v>6</v>
      </c>
      <c r="G308" s="12" t="s">
        <v>151</v>
      </c>
      <c r="H308" s="12"/>
      <c r="I308" s="9">
        <v>42</v>
      </c>
      <c r="J308" s="9" t="s">
        <v>421</v>
      </c>
    </row>
    <row r="309" spans="1:10" x14ac:dyDescent="0.2">
      <c r="A309" s="8">
        <v>43498</v>
      </c>
      <c r="B309" s="12" t="s">
        <v>3</v>
      </c>
      <c r="C309" s="9">
        <v>5880</v>
      </c>
      <c r="D309" s="12" t="s">
        <v>118</v>
      </c>
      <c r="E309" s="12" t="s">
        <v>4</v>
      </c>
      <c r="F309" s="12" t="s">
        <v>6</v>
      </c>
      <c r="G309" s="12" t="s">
        <v>876</v>
      </c>
      <c r="H309" s="12"/>
      <c r="I309" s="9">
        <v>21</v>
      </c>
      <c r="J309" s="9" t="s">
        <v>358</v>
      </c>
    </row>
    <row r="310" spans="1:10" x14ac:dyDescent="0.2">
      <c r="A310" s="8">
        <v>43499</v>
      </c>
      <c r="B310" s="12" t="s">
        <v>3</v>
      </c>
      <c r="C310" s="9">
        <v>6839</v>
      </c>
      <c r="D310" s="12" t="s">
        <v>592</v>
      </c>
      <c r="E310" s="12" t="s">
        <v>4</v>
      </c>
      <c r="F310" s="12" t="s">
        <v>6</v>
      </c>
      <c r="G310" s="12" t="s">
        <v>319</v>
      </c>
      <c r="H310" s="12"/>
      <c r="I310" s="9">
        <v>38</v>
      </c>
      <c r="J310" s="9" t="s">
        <v>603</v>
      </c>
    </row>
    <row r="311" spans="1:10" x14ac:dyDescent="0.2">
      <c r="A311" s="8">
        <v>43499</v>
      </c>
      <c r="B311" s="12" t="s">
        <v>3</v>
      </c>
      <c r="C311" s="9">
        <v>7381</v>
      </c>
      <c r="D311" s="12" t="s">
        <v>239</v>
      </c>
      <c r="E311" s="12" t="s">
        <v>4</v>
      </c>
      <c r="F311" s="12" t="s">
        <v>5</v>
      </c>
      <c r="G311" s="12" t="s">
        <v>599</v>
      </c>
      <c r="H311" s="12"/>
      <c r="I311" s="9">
        <v>32</v>
      </c>
      <c r="J311" s="9" t="s">
        <v>604</v>
      </c>
    </row>
    <row r="312" spans="1:10" x14ac:dyDescent="0.2">
      <c r="A312" s="8">
        <v>43499</v>
      </c>
      <c r="B312" s="12" t="s">
        <v>3</v>
      </c>
      <c r="C312" s="9">
        <v>7381</v>
      </c>
      <c r="D312" s="12" t="s">
        <v>239</v>
      </c>
      <c r="E312" s="12" t="s">
        <v>4</v>
      </c>
      <c r="F312" s="12" t="s">
        <v>99</v>
      </c>
      <c r="G312" s="12" t="s">
        <v>599</v>
      </c>
      <c r="H312" s="12"/>
      <c r="I312" s="9">
        <v>32</v>
      </c>
      <c r="J312" s="9" t="s">
        <v>604</v>
      </c>
    </row>
    <row r="313" spans="1:10" x14ac:dyDescent="0.2">
      <c r="A313" s="8">
        <v>43499</v>
      </c>
      <c r="B313" s="12" t="s">
        <v>3</v>
      </c>
      <c r="C313" s="9">
        <v>7410</v>
      </c>
      <c r="D313" s="12" t="s">
        <v>282</v>
      </c>
      <c r="E313" s="12" t="s">
        <v>4</v>
      </c>
      <c r="F313" s="12" t="s">
        <v>6</v>
      </c>
      <c r="G313" s="12" t="s">
        <v>599</v>
      </c>
      <c r="H313" s="12"/>
      <c r="I313" s="9">
        <v>40</v>
      </c>
      <c r="J313" s="9" t="s">
        <v>606</v>
      </c>
    </row>
    <row r="314" spans="1:10" x14ac:dyDescent="0.2">
      <c r="A314" s="8">
        <v>43499</v>
      </c>
      <c r="B314" s="12" t="s">
        <v>3</v>
      </c>
      <c r="C314" s="9">
        <v>4979</v>
      </c>
      <c r="D314" s="12" t="s">
        <v>596</v>
      </c>
      <c r="E314" s="12" t="s">
        <v>4</v>
      </c>
      <c r="F314" s="12" t="s">
        <v>6</v>
      </c>
      <c r="G314" s="12" t="s">
        <v>37</v>
      </c>
      <c r="H314" s="12"/>
      <c r="I314" s="9">
        <v>16</v>
      </c>
      <c r="J314" s="9" t="s">
        <v>609</v>
      </c>
    </row>
    <row r="315" spans="1:10" x14ac:dyDescent="0.2">
      <c r="A315" s="8">
        <v>43499</v>
      </c>
      <c r="B315" s="12" t="s">
        <v>3</v>
      </c>
      <c r="C315" s="9">
        <v>4982</v>
      </c>
      <c r="D315" s="12" t="s">
        <v>111</v>
      </c>
      <c r="E315" s="12" t="s">
        <v>4</v>
      </c>
      <c r="F315" s="12" t="s">
        <v>6</v>
      </c>
      <c r="G315" s="12" t="s">
        <v>600</v>
      </c>
      <c r="H315" s="12"/>
      <c r="I315" s="9">
        <v>15</v>
      </c>
      <c r="J315" s="9" t="s">
        <v>611</v>
      </c>
    </row>
    <row r="316" spans="1:10" x14ac:dyDescent="0.2">
      <c r="A316" s="8">
        <v>43499</v>
      </c>
      <c r="B316" s="12" t="s">
        <v>3</v>
      </c>
      <c r="C316" s="9">
        <v>8612</v>
      </c>
      <c r="D316" s="12" t="s">
        <v>68</v>
      </c>
      <c r="E316" s="12" t="s">
        <v>4</v>
      </c>
      <c r="F316" s="12" t="s">
        <v>5</v>
      </c>
      <c r="G316" s="12" t="s">
        <v>37</v>
      </c>
      <c r="H316" s="12"/>
      <c r="I316" s="9">
        <v>47</v>
      </c>
      <c r="J316" s="9" t="s">
        <v>405</v>
      </c>
    </row>
    <row r="317" spans="1:10" x14ac:dyDescent="0.2">
      <c r="A317" s="8">
        <v>43499</v>
      </c>
      <c r="B317" s="12" t="s">
        <v>3</v>
      </c>
      <c r="C317" s="9">
        <v>4750</v>
      </c>
      <c r="D317" s="12" t="s">
        <v>75</v>
      </c>
      <c r="E317" s="12" t="s">
        <v>4</v>
      </c>
      <c r="F317" s="12" t="s">
        <v>6</v>
      </c>
      <c r="G317" s="12" t="s">
        <v>37</v>
      </c>
      <c r="H317" s="12"/>
      <c r="I317" s="9">
        <v>10</v>
      </c>
      <c r="J317" s="9" t="s">
        <v>617</v>
      </c>
    </row>
    <row r="318" spans="1:10" x14ac:dyDescent="0.2">
      <c r="A318" s="8">
        <v>43499</v>
      </c>
      <c r="B318" s="12" t="s">
        <v>3</v>
      </c>
      <c r="C318" s="9">
        <v>4665</v>
      </c>
      <c r="D318" s="12" t="s">
        <v>94</v>
      </c>
      <c r="E318" s="12" t="s">
        <v>4</v>
      </c>
      <c r="F318" s="12" t="s">
        <v>99</v>
      </c>
      <c r="G318" s="12" t="s">
        <v>194</v>
      </c>
      <c r="H318" s="12"/>
      <c r="I318" s="9">
        <v>7</v>
      </c>
      <c r="J318" s="9" t="s">
        <v>381</v>
      </c>
    </row>
    <row r="319" spans="1:10" x14ac:dyDescent="0.2">
      <c r="A319" s="8">
        <v>43499</v>
      </c>
      <c r="B319" s="12" t="s">
        <v>3</v>
      </c>
      <c r="C319" s="9">
        <v>1644</v>
      </c>
      <c r="D319" s="12" t="s">
        <v>92</v>
      </c>
      <c r="E319" s="12" t="s">
        <v>4</v>
      </c>
      <c r="F319" s="12" t="s">
        <v>6</v>
      </c>
      <c r="G319" s="12" t="s">
        <v>884</v>
      </c>
      <c r="H319" s="12"/>
      <c r="I319" s="9">
        <v>28</v>
      </c>
      <c r="J319" s="9" t="s">
        <v>380</v>
      </c>
    </row>
    <row r="320" spans="1:10" x14ac:dyDescent="0.2">
      <c r="A320" s="8">
        <v>43502</v>
      </c>
      <c r="B320" s="12" t="s">
        <v>3</v>
      </c>
      <c r="C320" s="9">
        <v>2349</v>
      </c>
      <c r="D320" s="12" t="s">
        <v>92</v>
      </c>
      <c r="E320" s="12" t="s">
        <v>4</v>
      </c>
      <c r="F320" s="12" t="s">
        <v>4</v>
      </c>
      <c r="G320" s="12" t="s">
        <v>172</v>
      </c>
      <c r="H320" s="12"/>
      <c r="I320" s="9">
        <v>25</v>
      </c>
      <c r="J320" s="9">
        <v>27</v>
      </c>
    </row>
    <row r="321" spans="1:10" x14ac:dyDescent="0.2">
      <c r="A321" s="8">
        <v>43502</v>
      </c>
      <c r="B321" s="12" t="s">
        <v>3</v>
      </c>
      <c r="C321" s="9">
        <v>1250</v>
      </c>
      <c r="D321" s="12" t="s">
        <v>92</v>
      </c>
      <c r="E321" s="12" t="s">
        <v>4</v>
      </c>
      <c r="F321" s="12" t="s">
        <v>4</v>
      </c>
      <c r="G321" s="12" t="s">
        <v>172</v>
      </c>
      <c r="H321" s="12"/>
      <c r="I321" s="9">
        <v>30</v>
      </c>
      <c r="J321" s="9">
        <v>27</v>
      </c>
    </row>
    <row r="322" spans="1:10" x14ac:dyDescent="0.2">
      <c r="A322" s="8">
        <v>43502</v>
      </c>
      <c r="B322" s="12" t="s">
        <v>5</v>
      </c>
      <c r="C322" s="9">
        <v>66706</v>
      </c>
      <c r="D322" s="12" t="s">
        <v>343</v>
      </c>
      <c r="E322" s="12" t="s">
        <v>4</v>
      </c>
      <c r="F322" s="12" t="s">
        <v>4</v>
      </c>
      <c r="G322" s="12" t="s">
        <v>152</v>
      </c>
      <c r="H322" s="12"/>
      <c r="I322" s="9">
        <v>33</v>
      </c>
      <c r="J322" s="9">
        <v>43</v>
      </c>
    </row>
    <row r="323" spans="1:10" x14ac:dyDescent="0.2">
      <c r="A323" s="8">
        <v>43504</v>
      </c>
      <c r="B323" s="12" t="s">
        <v>3</v>
      </c>
      <c r="C323" s="9">
        <v>8024</v>
      </c>
      <c r="D323" s="12" t="s">
        <v>42</v>
      </c>
      <c r="E323" s="12" t="s">
        <v>4</v>
      </c>
      <c r="F323" s="12" t="s">
        <v>5</v>
      </c>
      <c r="G323" s="12" t="s">
        <v>24</v>
      </c>
      <c r="H323" s="12"/>
      <c r="I323" s="9">
        <v>28</v>
      </c>
      <c r="J323" s="9">
        <v>21</v>
      </c>
    </row>
    <row r="324" spans="1:10" x14ac:dyDescent="0.2">
      <c r="A324" s="8">
        <v>43505</v>
      </c>
      <c r="B324" s="12" t="s">
        <v>3</v>
      </c>
      <c r="C324" s="9">
        <v>3543</v>
      </c>
      <c r="D324" s="12" t="s">
        <v>67</v>
      </c>
      <c r="E324" s="12" t="s">
        <v>4</v>
      </c>
      <c r="F324" s="12" t="s">
        <v>4</v>
      </c>
      <c r="G324" s="12" t="s">
        <v>310</v>
      </c>
      <c r="H324" s="12"/>
      <c r="I324" s="9">
        <v>18</v>
      </c>
      <c r="J324" s="9">
        <v>19</v>
      </c>
    </row>
    <row r="325" spans="1:10" x14ac:dyDescent="0.2">
      <c r="A325" s="8">
        <v>43505</v>
      </c>
      <c r="B325" s="12" t="s">
        <v>3</v>
      </c>
      <c r="C325" s="9">
        <v>3882</v>
      </c>
      <c r="D325" s="12" t="s">
        <v>116</v>
      </c>
      <c r="E325" s="12" t="s">
        <v>4</v>
      </c>
      <c r="F325" s="12" t="s">
        <v>4</v>
      </c>
      <c r="G325" s="12" t="s">
        <v>152</v>
      </c>
      <c r="H325" s="12"/>
      <c r="I325" s="9">
        <v>14</v>
      </c>
      <c r="J325" s="9">
        <v>13</v>
      </c>
    </row>
    <row r="326" spans="1:10" x14ac:dyDescent="0.2">
      <c r="A326" s="8">
        <v>43505</v>
      </c>
      <c r="B326" s="12" t="s">
        <v>3</v>
      </c>
      <c r="C326" s="9">
        <v>4243</v>
      </c>
      <c r="D326" s="12" t="s">
        <v>506</v>
      </c>
      <c r="E326" s="12" t="s">
        <v>4</v>
      </c>
      <c r="F326" s="12" t="s">
        <v>4</v>
      </c>
      <c r="G326" s="12" t="s">
        <v>622</v>
      </c>
      <c r="H326" s="12"/>
      <c r="I326" s="9">
        <v>17</v>
      </c>
      <c r="J326" s="9">
        <v>11</v>
      </c>
    </row>
    <row r="327" spans="1:10" x14ac:dyDescent="0.2">
      <c r="A327" s="8">
        <v>43505</v>
      </c>
      <c r="B327" s="12" t="s">
        <v>3</v>
      </c>
      <c r="C327" s="9">
        <v>2222</v>
      </c>
      <c r="D327" s="12" t="s">
        <v>92</v>
      </c>
      <c r="E327" s="12" t="s">
        <v>4</v>
      </c>
      <c r="F327" s="12" t="s">
        <v>4</v>
      </c>
      <c r="G327" s="12" t="s">
        <v>622</v>
      </c>
      <c r="H327" s="12"/>
      <c r="I327" s="9">
        <v>25</v>
      </c>
      <c r="J327" s="9">
        <v>32</v>
      </c>
    </row>
    <row r="328" spans="1:10" x14ac:dyDescent="0.2">
      <c r="A328" s="8">
        <v>43505</v>
      </c>
      <c r="B328" s="12" t="s">
        <v>3</v>
      </c>
      <c r="C328" s="9">
        <v>4505</v>
      </c>
      <c r="D328" s="12" t="s">
        <v>93</v>
      </c>
      <c r="E328" s="12" t="s">
        <v>4</v>
      </c>
      <c r="F328" s="12" t="s">
        <v>4</v>
      </c>
      <c r="G328" s="12" t="s">
        <v>167</v>
      </c>
      <c r="H328" s="12"/>
      <c r="I328" s="9">
        <v>5</v>
      </c>
      <c r="J328" s="9" t="s">
        <v>624</v>
      </c>
    </row>
    <row r="329" spans="1:10" x14ac:dyDescent="0.2">
      <c r="A329" s="8">
        <v>43505</v>
      </c>
      <c r="B329" s="12" t="s">
        <v>3</v>
      </c>
      <c r="C329" s="9">
        <v>3255</v>
      </c>
      <c r="D329" s="12" t="s">
        <v>131</v>
      </c>
      <c r="E329" s="12" t="s">
        <v>4</v>
      </c>
      <c r="F329" s="12" t="s">
        <v>4</v>
      </c>
      <c r="G329" s="12" t="s">
        <v>879</v>
      </c>
      <c r="H329" s="12"/>
      <c r="I329" s="9">
        <v>21</v>
      </c>
      <c r="J329" s="9">
        <v>25</v>
      </c>
    </row>
    <row r="330" spans="1:10" x14ac:dyDescent="0.2">
      <c r="A330" s="8">
        <v>43505</v>
      </c>
      <c r="B330" s="12" t="s">
        <v>3</v>
      </c>
      <c r="C330" s="9">
        <v>4384</v>
      </c>
      <c r="D330" s="12" t="s">
        <v>62</v>
      </c>
      <c r="E330" s="12" t="s">
        <v>4</v>
      </c>
      <c r="F330" s="12" t="s">
        <v>4</v>
      </c>
      <c r="G330" s="12" t="s">
        <v>152</v>
      </c>
      <c r="H330" s="12"/>
      <c r="I330" s="9">
        <v>10</v>
      </c>
      <c r="J330" s="9" t="s">
        <v>625</v>
      </c>
    </row>
    <row r="331" spans="1:10" x14ac:dyDescent="0.2">
      <c r="A331" s="8">
        <v>43505</v>
      </c>
      <c r="B331" s="12" t="s">
        <v>3</v>
      </c>
      <c r="C331" s="9">
        <v>4513</v>
      </c>
      <c r="D331" s="12" t="s">
        <v>93</v>
      </c>
      <c r="E331" s="12" t="s">
        <v>4</v>
      </c>
      <c r="F331" s="12" t="s">
        <v>4</v>
      </c>
      <c r="G331" s="12" t="s">
        <v>177</v>
      </c>
      <c r="H331" s="12"/>
      <c r="I331" s="9">
        <v>6</v>
      </c>
      <c r="J331" s="9" t="s">
        <v>394</v>
      </c>
    </row>
    <row r="332" spans="1:10" x14ac:dyDescent="0.2">
      <c r="A332" s="8">
        <v>43505</v>
      </c>
      <c r="B332" s="12" t="s">
        <v>3</v>
      </c>
      <c r="C332" s="9">
        <v>7563</v>
      </c>
      <c r="D332" s="12" t="s">
        <v>162</v>
      </c>
      <c r="E332" s="12" t="s">
        <v>4</v>
      </c>
      <c r="F332" s="12" t="s">
        <v>4</v>
      </c>
      <c r="G332" s="12" t="s">
        <v>865</v>
      </c>
      <c r="H332" s="12"/>
      <c r="I332" s="9">
        <v>35</v>
      </c>
      <c r="J332" s="9">
        <v>52</v>
      </c>
    </row>
    <row r="333" spans="1:10" x14ac:dyDescent="0.2">
      <c r="A333" s="8">
        <v>43505</v>
      </c>
      <c r="B333" s="12" t="s">
        <v>3</v>
      </c>
      <c r="C333" s="9">
        <v>1948</v>
      </c>
      <c r="D333" s="12" t="s">
        <v>92</v>
      </c>
      <c r="E333" s="12" t="s">
        <v>4</v>
      </c>
      <c r="F333" s="12" t="s">
        <v>4</v>
      </c>
      <c r="G333" s="12" t="s">
        <v>886</v>
      </c>
      <c r="H333" s="12"/>
      <c r="I333" s="9">
        <v>18</v>
      </c>
      <c r="J333" s="9">
        <v>24</v>
      </c>
    </row>
    <row r="334" spans="1:10" x14ac:dyDescent="0.2">
      <c r="A334" s="8">
        <v>43506</v>
      </c>
      <c r="B334" s="12" t="s">
        <v>3</v>
      </c>
      <c r="C334" s="9">
        <v>4261</v>
      </c>
      <c r="D334" s="12" t="s">
        <v>506</v>
      </c>
      <c r="E334" s="12" t="s">
        <v>4</v>
      </c>
      <c r="F334" s="12" t="s">
        <v>4</v>
      </c>
      <c r="G334" s="12" t="s">
        <v>37</v>
      </c>
      <c r="H334" s="12"/>
      <c r="I334" s="9">
        <v>13</v>
      </c>
      <c r="J334" s="9">
        <v>11</v>
      </c>
    </row>
    <row r="335" spans="1:10" x14ac:dyDescent="0.2">
      <c r="A335" s="8">
        <v>43506</v>
      </c>
      <c r="B335" s="12" t="s">
        <v>3</v>
      </c>
      <c r="C335" s="9">
        <v>4689</v>
      </c>
      <c r="D335" s="12" t="s">
        <v>40</v>
      </c>
      <c r="E335" s="12" t="s">
        <v>4</v>
      </c>
      <c r="F335" s="12" t="s">
        <v>4</v>
      </c>
      <c r="G335" s="12" t="s">
        <v>177</v>
      </c>
      <c r="H335" s="12"/>
      <c r="I335" s="9">
        <v>5</v>
      </c>
      <c r="J335" s="9" t="s">
        <v>591</v>
      </c>
    </row>
    <row r="336" spans="1:10" x14ac:dyDescent="0.2">
      <c r="A336" s="8">
        <v>43506</v>
      </c>
      <c r="B336" s="12" t="s">
        <v>3</v>
      </c>
      <c r="C336" s="9">
        <v>2233</v>
      </c>
      <c r="D336" s="12" t="s">
        <v>92</v>
      </c>
      <c r="E336" s="12" t="s">
        <v>4</v>
      </c>
      <c r="F336" s="12" t="s">
        <v>4</v>
      </c>
      <c r="G336" s="12" t="s">
        <v>37</v>
      </c>
      <c r="H336" s="12"/>
      <c r="I336" s="9">
        <v>17</v>
      </c>
      <c r="J336" s="9">
        <v>24</v>
      </c>
    </row>
    <row r="337" spans="1:10" x14ac:dyDescent="0.2">
      <c r="A337" s="8">
        <v>43506</v>
      </c>
      <c r="B337" s="12" t="s">
        <v>3</v>
      </c>
      <c r="C337" s="9">
        <v>6165</v>
      </c>
      <c r="D337" s="12" t="s">
        <v>436</v>
      </c>
      <c r="E337" s="12" t="s">
        <v>4</v>
      </c>
      <c r="F337" s="12" t="s">
        <v>4</v>
      </c>
      <c r="G337" s="12" t="s">
        <v>865</v>
      </c>
      <c r="H337" s="12"/>
      <c r="I337" s="9">
        <v>29</v>
      </c>
      <c r="J337" s="9">
        <v>41</v>
      </c>
    </row>
    <row r="338" spans="1:10" x14ac:dyDescent="0.2">
      <c r="A338" s="8">
        <v>43506</v>
      </c>
      <c r="B338" s="12" t="s">
        <v>3</v>
      </c>
      <c r="C338" s="9">
        <v>7540</v>
      </c>
      <c r="D338" s="12" t="s">
        <v>251</v>
      </c>
      <c r="E338" s="12" t="s">
        <v>4</v>
      </c>
      <c r="F338" s="12" t="s">
        <v>4</v>
      </c>
      <c r="G338" s="12" t="s">
        <v>631</v>
      </c>
      <c r="H338" s="12"/>
      <c r="I338" s="9">
        <v>31</v>
      </c>
      <c r="J338" s="9">
        <v>47</v>
      </c>
    </row>
    <row r="339" spans="1:10" x14ac:dyDescent="0.2">
      <c r="A339" s="8">
        <v>43506</v>
      </c>
      <c r="B339" s="12" t="s">
        <v>3</v>
      </c>
      <c r="C339" s="9">
        <v>3960</v>
      </c>
      <c r="D339" s="12" t="s">
        <v>286</v>
      </c>
      <c r="E339" s="12" t="s">
        <v>4</v>
      </c>
      <c r="F339" s="12" t="s">
        <v>4</v>
      </c>
      <c r="G339" s="12" t="s">
        <v>313</v>
      </c>
      <c r="H339" s="12"/>
      <c r="I339" s="9">
        <v>14</v>
      </c>
      <c r="J339" s="9">
        <v>16</v>
      </c>
    </row>
    <row r="340" spans="1:10" x14ac:dyDescent="0.2">
      <c r="A340" s="8">
        <v>43506</v>
      </c>
      <c r="B340" s="12" t="s">
        <v>5</v>
      </c>
      <c r="C340" s="9">
        <v>54646</v>
      </c>
      <c r="D340" s="12" t="s">
        <v>634</v>
      </c>
      <c r="E340" s="12" t="s">
        <v>4</v>
      </c>
      <c r="F340" s="12" t="s">
        <v>5</v>
      </c>
      <c r="G340" s="12" t="s">
        <v>292</v>
      </c>
      <c r="H340" s="12"/>
      <c r="I340" s="9">
        <v>67</v>
      </c>
      <c r="J340" s="9">
        <v>80</v>
      </c>
    </row>
    <row r="341" spans="1:10" x14ac:dyDescent="0.2">
      <c r="A341" s="8">
        <v>43506</v>
      </c>
      <c r="B341" s="12" t="s">
        <v>3</v>
      </c>
      <c r="C341" s="9">
        <v>8370</v>
      </c>
      <c r="D341" s="12" t="s">
        <v>57</v>
      </c>
      <c r="E341" s="12" t="s">
        <v>4</v>
      </c>
      <c r="F341" s="12" t="s">
        <v>4</v>
      </c>
      <c r="G341" s="12" t="s">
        <v>875</v>
      </c>
      <c r="H341" s="12"/>
      <c r="I341" s="9">
        <v>31</v>
      </c>
      <c r="J341" s="9">
        <v>24</v>
      </c>
    </row>
    <row r="342" spans="1:10" x14ac:dyDescent="0.2">
      <c r="A342" s="8">
        <v>43506</v>
      </c>
      <c r="B342" s="12" t="s">
        <v>3</v>
      </c>
      <c r="C342" s="9">
        <v>3583</v>
      </c>
      <c r="D342" s="12" t="s">
        <v>67</v>
      </c>
      <c r="E342" s="12" t="s">
        <v>4</v>
      </c>
      <c r="F342" s="12" t="s">
        <v>4</v>
      </c>
      <c r="G342" s="12" t="s">
        <v>437</v>
      </c>
      <c r="H342" s="12"/>
      <c r="I342" s="9">
        <v>15</v>
      </c>
      <c r="J342" s="9">
        <v>18</v>
      </c>
    </row>
    <row r="343" spans="1:10" x14ac:dyDescent="0.2">
      <c r="A343" s="8">
        <v>43506</v>
      </c>
      <c r="B343" s="12" t="s">
        <v>3</v>
      </c>
      <c r="C343" s="9">
        <v>3638</v>
      </c>
      <c r="D343" s="12" t="s">
        <v>76</v>
      </c>
      <c r="E343" s="12" t="s">
        <v>4</v>
      </c>
      <c r="F343" s="12" t="s">
        <v>5</v>
      </c>
      <c r="G343" s="12" t="s">
        <v>152</v>
      </c>
      <c r="H343" s="12"/>
      <c r="I343" s="9">
        <v>17</v>
      </c>
      <c r="J343" s="9">
        <v>14</v>
      </c>
    </row>
    <row r="344" spans="1:10" x14ac:dyDescent="0.2">
      <c r="A344" s="8">
        <v>43506</v>
      </c>
      <c r="B344" s="12" t="s">
        <v>3</v>
      </c>
      <c r="C344" s="9">
        <v>3407</v>
      </c>
      <c r="D344" s="12" t="s">
        <v>67</v>
      </c>
      <c r="E344" s="12" t="s">
        <v>4</v>
      </c>
      <c r="F344" s="12" t="s">
        <v>5</v>
      </c>
      <c r="G344" s="12" t="s">
        <v>172</v>
      </c>
      <c r="H344" s="12"/>
      <c r="I344" s="9">
        <v>18</v>
      </c>
      <c r="J344" s="9">
        <v>20</v>
      </c>
    </row>
    <row r="345" spans="1:10" x14ac:dyDescent="0.2">
      <c r="A345" s="8">
        <v>43508</v>
      </c>
      <c r="B345" s="12" t="s">
        <v>3</v>
      </c>
      <c r="C345" s="9">
        <v>2355</v>
      </c>
      <c r="D345" s="12" t="s">
        <v>92</v>
      </c>
      <c r="E345" s="12" t="s">
        <v>4</v>
      </c>
      <c r="F345" s="12" t="s">
        <v>585</v>
      </c>
      <c r="G345" s="12" t="s">
        <v>319</v>
      </c>
      <c r="H345" s="12"/>
      <c r="I345" s="9">
        <v>22</v>
      </c>
      <c r="J345" s="9" t="s">
        <v>388</v>
      </c>
    </row>
    <row r="346" spans="1:10" x14ac:dyDescent="0.2">
      <c r="A346" s="8">
        <v>43510</v>
      </c>
      <c r="B346" s="12" t="s">
        <v>3</v>
      </c>
      <c r="C346" s="9">
        <v>8826</v>
      </c>
      <c r="D346" s="12" t="s">
        <v>81</v>
      </c>
      <c r="E346" s="12" t="s">
        <v>4</v>
      </c>
      <c r="F346" s="12" t="s">
        <v>6</v>
      </c>
      <c r="G346" s="12" t="s">
        <v>194</v>
      </c>
      <c r="H346" s="12"/>
      <c r="I346" s="9">
        <v>43</v>
      </c>
      <c r="J346" s="9" t="s">
        <v>658</v>
      </c>
    </row>
    <row r="347" spans="1:10" x14ac:dyDescent="0.2">
      <c r="A347" s="8">
        <v>43512</v>
      </c>
      <c r="B347" s="12" t="s">
        <v>3</v>
      </c>
      <c r="C347" s="9">
        <v>3490</v>
      </c>
      <c r="D347" s="12" t="s">
        <v>67</v>
      </c>
      <c r="E347" s="12" t="s">
        <v>4</v>
      </c>
      <c r="F347" s="12" t="s">
        <v>5</v>
      </c>
      <c r="G347" s="12" t="s">
        <v>673</v>
      </c>
      <c r="H347" s="12"/>
      <c r="I347" s="9">
        <v>19</v>
      </c>
      <c r="J347" s="9">
        <v>20</v>
      </c>
    </row>
    <row r="348" spans="1:10" x14ac:dyDescent="0.2">
      <c r="A348" s="8">
        <v>43513</v>
      </c>
      <c r="B348" s="12" t="s">
        <v>3</v>
      </c>
      <c r="C348" s="9">
        <v>9942</v>
      </c>
      <c r="D348" s="12" t="s">
        <v>685</v>
      </c>
      <c r="E348" s="12" t="s">
        <v>4</v>
      </c>
      <c r="F348" s="12" t="s">
        <v>6</v>
      </c>
      <c r="G348" s="12" t="s">
        <v>37</v>
      </c>
      <c r="H348" s="12"/>
      <c r="I348" s="9">
        <v>80</v>
      </c>
      <c r="J348" s="9">
        <v>105</v>
      </c>
    </row>
    <row r="349" spans="1:10" x14ac:dyDescent="0.2">
      <c r="A349" s="8">
        <v>43513</v>
      </c>
      <c r="B349" s="12" t="s">
        <v>3</v>
      </c>
      <c r="C349" s="9">
        <v>7788</v>
      </c>
      <c r="D349" s="12" t="s">
        <v>47</v>
      </c>
      <c r="E349" s="12" t="s">
        <v>4</v>
      </c>
      <c r="F349" s="12" t="s">
        <v>5</v>
      </c>
      <c r="G349" s="12" t="s">
        <v>23</v>
      </c>
      <c r="H349" s="12"/>
      <c r="I349" s="9">
        <v>38</v>
      </c>
      <c r="J349" s="9" t="s">
        <v>694</v>
      </c>
    </row>
    <row r="350" spans="1:10" x14ac:dyDescent="0.2">
      <c r="A350" s="8">
        <v>43514</v>
      </c>
      <c r="B350" s="12" t="s">
        <v>3</v>
      </c>
      <c r="C350" s="9">
        <v>1220</v>
      </c>
      <c r="D350" s="12" t="s">
        <v>92</v>
      </c>
      <c r="E350" s="12" t="s">
        <v>4</v>
      </c>
      <c r="F350" s="12" t="s">
        <v>6</v>
      </c>
      <c r="G350" s="12" t="s">
        <v>876</v>
      </c>
      <c r="H350" s="12"/>
      <c r="I350" s="9">
        <v>30</v>
      </c>
      <c r="J350" s="9" t="s">
        <v>386</v>
      </c>
    </row>
    <row r="351" spans="1:10" x14ac:dyDescent="0.2">
      <c r="A351" s="8">
        <v>43514</v>
      </c>
      <c r="B351" s="12" t="s">
        <v>3</v>
      </c>
      <c r="C351" s="9">
        <v>3383</v>
      </c>
      <c r="D351" s="12" t="s">
        <v>195</v>
      </c>
      <c r="E351" s="12" t="s">
        <v>4</v>
      </c>
      <c r="F351" s="12" t="s">
        <v>6</v>
      </c>
      <c r="G351" s="12" t="s">
        <v>23</v>
      </c>
      <c r="H351" s="12"/>
      <c r="I351" s="9">
        <v>15</v>
      </c>
      <c r="J351" s="9" t="s">
        <v>377</v>
      </c>
    </row>
    <row r="352" spans="1:10" x14ac:dyDescent="0.2">
      <c r="A352" s="8">
        <v>43514</v>
      </c>
      <c r="B352" s="12" t="s">
        <v>3</v>
      </c>
      <c r="C352" s="9">
        <v>8447</v>
      </c>
      <c r="D352" s="12" t="s">
        <v>149</v>
      </c>
      <c r="E352" s="12" t="s">
        <v>4</v>
      </c>
      <c r="F352" s="12" t="s">
        <v>6</v>
      </c>
      <c r="G352" s="12" t="s">
        <v>893</v>
      </c>
      <c r="H352" s="12"/>
      <c r="I352" s="9">
        <v>28</v>
      </c>
      <c r="J352" s="9" t="s">
        <v>590</v>
      </c>
    </row>
    <row r="353" spans="1:10" x14ac:dyDescent="0.2">
      <c r="A353" s="8">
        <v>43514</v>
      </c>
      <c r="B353" s="12" t="s">
        <v>3</v>
      </c>
      <c r="C353" s="9">
        <v>8448</v>
      </c>
      <c r="D353" s="12" t="s">
        <v>149</v>
      </c>
      <c r="E353" s="12" t="s">
        <v>4</v>
      </c>
      <c r="F353" s="12" t="s">
        <v>15</v>
      </c>
      <c r="G353" s="12" t="s">
        <v>151</v>
      </c>
      <c r="H353" s="12"/>
      <c r="I353" s="9">
        <v>28</v>
      </c>
      <c r="J353" s="9" t="s">
        <v>353</v>
      </c>
    </row>
    <row r="354" spans="1:10" x14ac:dyDescent="0.2">
      <c r="A354" s="8">
        <v>43514</v>
      </c>
      <c r="B354" s="12" t="s">
        <v>5</v>
      </c>
      <c r="C354" s="9">
        <v>54457</v>
      </c>
      <c r="D354" s="12" t="s">
        <v>166</v>
      </c>
      <c r="E354" s="12" t="s">
        <v>4</v>
      </c>
      <c r="F354" s="12" t="s">
        <v>5</v>
      </c>
      <c r="G354" s="12" t="s">
        <v>236</v>
      </c>
      <c r="H354" s="12"/>
      <c r="I354" s="9">
        <v>43</v>
      </c>
      <c r="J354" s="9" t="s">
        <v>420</v>
      </c>
    </row>
    <row r="355" spans="1:10" x14ac:dyDescent="0.2">
      <c r="A355" s="8">
        <v>43514</v>
      </c>
      <c r="B355" s="12" t="s">
        <v>3</v>
      </c>
      <c r="C355" s="9">
        <v>3863</v>
      </c>
      <c r="D355" s="12" t="s">
        <v>116</v>
      </c>
      <c r="E355" s="12" t="s">
        <v>4</v>
      </c>
      <c r="F355" s="12" t="s">
        <v>6</v>
      </c>
      <c r="G355" s="12" t="s">
        <v>151</v>
      </c>
      <c r="H355" s="12"/>
      <c r="I355" s="9">
        <v>17</v>
      </c>
      <c r="J355" s="9" t="s">
        <v>404</v>
      </c>
    </row>
    <row r="356" spans="1:10" x14ac:dyDescent="0.2">
      <c r="A356" s="8">
        <v>43514</v>
      </c>
      <c r="B356" s="12" t="s">
        <v>3</v>
      </c>
      <c r="C356" s="9">
        <v>2624</v>
      </c>
      <c r="D356" s="12" t="s">
        <v>92</v>
      </c>
      <c r="E356" s="12" t="s">
        <v>4</v>
      </c>
      <c r="F356" s="12" t="s">
        <v>6</v>
      </c>
      <c r="G356" s="12" t="s">
        <v>37</v>
      </c>
      <c r="H356" s="12"/>
      <c r="I356" s="9">
        <v>27</v>
      </c>
      <c r="J356" s="9" t="s">
        <v>704</v>
      </c>
    </row>
    <row r="357" spans="1:10" x14ac:dyDescent="0.2">
      <c r="A357" s="8">
        <v>43515</v>
      </c>
      <c r="B357" s="12" t="s">
        <v>3</v>
      </c>
      <c r="C357" s="9">
        <v>4978</v>
      </c>
      <c r="D357" s="12" t="s">
        <v>265</v>
      </c>
      <c r="E357" s="12" t="s">
        <v>4</v>
      </c>
      <c r="F357" s="12" t="s">
        <v>99</v>
      </c>
      <c r="G357" s="12" t="s">
        <v>895</v>
      </c>
      <c r="H357" s="12"/>
      <c r="I357" s="9">
        <v>17</v>
      </c>
      <c r="J357" s="9">
        <v>12</v>
      </c>
    </row>
    <row r="358" spans="1:10" x14ac:dyDescent="0.2">
      <c r="A358" s="8">
        <v>43515</v>
      </c>
      <c r="B358" s="12" t="s">
        <v>3</v>
      </c>
      <c r="C358" s="9">
        <v>8323</v>
      </c>
      <c r="D358" s="12" t="s">
        <v>89</v>
      </c>
      <c r="E358" s="12" t="s">
        <v>4</v>
      </c>
      <c r="F358" s="12" t="s">
        <v>99</v>
      </c>
      <c r="G358" s="12" t="s">
        <v>151</v>
      </c>
      <c r="H358" s="12"/>
      <c r="I358" s="9">
        <v>25</v>
      </c>
      <c r="J358" s="9" t="s">
        <v>714</v>
      </c>
    </row>
    <row r="359" spans="1:10" x14ac:dyDescent="0.2">
      <c r="A359" s="8">
        <v>43515</v>
      </c>
      <c r="B359" s="12" t="s">
        <v>3</v>
      </c>
      <c r="C359" s="9">
        <v>3680</v>
      </c>
      <c r="D359" s="12" t="s">
        <v>76</v>
      </c>
      <c r="E359" s="12" t="s">
        <v>4</v>
      </c>
      <c r="F359" s="12" t="s">
        <v>6</v>
      </c>
      <c r="G359" s="12" t="s">
        <v>23</v>
      </c>
      <c r="H359" s="12"/>
      <c r="I359" s="9">
        <v>19</v>
      </c>
      <c r="J359" s="9" t="s">
        <v>719</v>
      </c>
    </row>
    <row r="360" spans="1:10" x14ac:dyDescent="0.2">
      <c r="A360" s="8">
        <v>43515</v>
      </c>
      <c r="B360" s="12" t="s">
        <v>3</v>
      </c>
      <c r="C360" s="9">
        <v>8140</v>
      </c>
      <c r="D360" s="12" t="s">
        <v>53</v>
      </c>
      <c r="E360" s="12" t="s">
        <v>4</v>
      </c>
      <c r="F360" s="12" t="s">
        <v>5</v>
      </c>
      <c r="G360" s="12" t="s">
        <v>194</v>
      </c>
      <c r="H360" s="12"/>
      <c r="I360" s="9">
        <v>26</v>
      </c>
      <c r="J360" s="9" t="s">
        <v>720</v>
      </c>
    </row>
    <row r="361" spans="1:10" x14ac:dyDescent="0.2">
      <c r="A361" s="8">
        <v>43515</v>
      </c>
      <c r="B361" s="12" t="s">
        <v>3</v>
      </c>
      <c r="C361" s="9">
        <v>1244</v>
      </c>
      <c r="D361" s="12" t="s">
        <v>92</v>
      </c>
      <c r="E361" s="12" t="s">
        <v>4</v>
      </c>
      <c r="F361" s="12" t="s">
        <v>5</v>
      </c>
      <c r="G361" s="12" t="s">
        <v>151</v>
      </c>
      <c r="H361" s="12"/>
      <c r="I361" s="9">
        <v>26</v>
      </c>
      <c r="J361" s="9">
        <v>28</v>
      </c>
    </row>
    <row r="362" spans="1:10" x14ac:dyDescent="0.2">
      <c r="A362" s="8">
        <v>43515</v>
      </c>
      <c r="B362" s="12" t="s">
        <v>3</v>
      </c>
      <c r="C362" s="9">
        <v>9640</v>
      </c>
      <c r="D362" s="12" t="s">
        <v>69</v>
      </c>
      <c r="E362" s="12" t="s">
        <v>4</v>
      </c>
      <c r="F362" s="12" t="s">
        <v>6</v>
      </c>
      <c r="G362" s="12" t="s">
        <v>331</v>
      </c>
      <c r="H362" s="12"/>
      <c r="I362" s="9">
        <v>57</v>
      </c>
      <c r="J362" s="9" t="s">
        <v>722</v>
      </c>
    </row>
    <row r="363" spans="1:10" x14ac:dyDescent="0.2">
      <c r="A363" s="8">
        <v>43515</v>
      </c>
      <c r="B363" s="12" t="s">
        <v>3</v>
      </c>
      <c r="C363" s="9">
        <v>3680</v>
      </c>
      <c r="D363" s="12" t="s">
        <v>76</v>
      </c>
      <c r="E363" s="12" t="s">
        <v>4</v>
      </c>
      <c r="F363" s="12" t="s">
        <v>6</v>
      </c>
      <c r="G363" s="12" t="s">
        <v>331</v>
      </c>
      <c r="H363" s="12"/>
      <c r="I363" s="9">
        <v>19</v>
      </c>
      <c r="J363" s="9" t="s">
        <v>719</v>
      </c>
    </row>
    <row r="364" spans="1:10" x14ac:dyDescent="0.2">
      <c r="A364" s="8">
        <v>43515</v>
      </c>
      <c r="B364" s="12" t="s">
        <v>3</v>
      </c>
      <c r="C364" s="9">
        <v>4059</v>
      </c>
      <c r="D364" s="12" t="s">
        <v>506</v>
      </c>
      <c r="E364" s="12" t="s">
        <v>4</v>
      </c>
      <c r="F364" s="12" t="s">
        <v>6</v>
      </c>
      <c r="G364" s="12" t="s">
        <v>194</v>
      </c>
      <c r="H364" s="12"/>
      <c r="I364" s="9">
        <v>14</v>
      </c>
      <c r="J364" s="9" t="s">
        <v>512</v>
      </c>
    </row>
    <row r="365" spans="1:10" x14ac:dyDescent="0.2">
      <c r="A365" s="8">
        <v>43515</v>
      </c>
      <c r="B365" s="12" t="s">
        <v>3</v>
      </c>
      <c r="C365" s="9">
        <v>4924</v>
      </c>
      <c r="D365" s="9" t="s">
        <v>265</v>
      </c>
      <c r="E365" s="12" t="s">
        <v>4</v>
      </c>
      <c r="F365" s="12" t="s">
        <v>140</v>
      </c>
      <c r="G365" s="12" t="s">
        <v>326</v>
      </c>
      <c r="H365" s="12"/>
      <c r="I365" s="9">
        <v>12</v>
      </c>
      <c r="J365" s="9" t="s">
        <v>725</v>
      </c>
    </row>
    <row r="366" spans="1:10" x14ac:dyDescent="0.2">
      <c r="A366" s="8">
        <v>43516</v>
      </c>
      <c r="B366" s="12" t="s">
        <v>3</v>
      </c>
      <c r="C366" s="9">
        <v>9184</v>
      </c>
      <c r="D366" s="12" t="s">
        <v>121</v>
      </c>
      <c r="E366" s="12" t="s">
        <v>4</v>
      </c>
      <c r="F366" s="12" t="s">
        <v>5</v>
      </c>
      <c r="G366" s="12" t="s">
        <v>151</v>
      </c>
      <c r="H366" s="12"/>
      <c r="I366" s="9">
        <v>44</v>
      </c>
      <c r="J366" s="9" t="s">
        <v>736</v>
      </c>
    </row>
    <row r="367" spans="1:10" x14ac:dyDescent="0.2">
      <c r="A367" s="8">
        <v>43516</v>
      </c>
      <c r="B367" s="12" t="s">
        <v>3</v>
      </c>
      <c r="C367" s="9">
        <v>9954</v>
      </c>
      <c r="D367" s="12" t="s">
        <v>732</v>
      </c>
      <c r="E367" s="12" t="s">
        <v>4</v>
      </c>
      <c r="F367" s="12" t="s">
        <v>16</v>
      </c>
      <c r="G367" s="12" t="s">
        <v>899</v>
      </c>
      <c r="H367" s="12"/>
      <c r="I367" s="9">
        <v>91</v>
      </c>
      <c r="J367" s="9">
        <v>114</v>
      </c>
    </row>
    <row r="368" spans="1:10" x14ac:dyDescent="0.2">
      <c r="A368" s="8">
        <v>43516</v>
      </c>
      <c r="B368" s="12" t="s">
        <v>3</v>
      </c>
      <c r="C368" s="9">
        <v>7635</v>
      </c>
      <c r="D368" s="12" t="s">
        <v>309</v>
      </c>
      <c r="E368" s="12" t="s">
        <v>4</v>
      </c>
      <c r="F368" s="12" t="s">
        <v>99</v>
      </c>
      <c r="G368" s="12" t="s">
        <v>151</v>
      </c>
      <c r="H368" s="12"/>
      <c r="I368" s="9">
        <v>51</v>
      </c>
      <c r="J368" s="9" t="s">
        <v>741</v>
      </c>
    </row>
    <row r="369" spans="1:10" x14ac:dyDescent="0.2">
      <c r="A369" s="8">
        <v>43516</v>
      </c>
      <c r="B369" s="12" t="s">
        <v>5</v>
      </c>
      <c r="C369" s="9">
        <v>66693</v>
      </c>
      <c r="D369" s="12" t="s">
        <v>734</v>
      </c>
      <c r="E369" s="12" t="s">
        <v>4</v>
      </c>
      <c r="F369" s="12" t="s">
        <v>6</v>
      </c>
      <c r="G369" s="12" t="s">
        <v>100</v>
      </c>
      <c r="H369" s="12"/>
      <c r="I369" s="9">
        <v>48</v>
      </c>
      <c r="J369" s="9" t="s">
        <v>743</v>
      </c>
    </row>
    <row r="370" spans="1:10" x14ac:dyDescent="0.2">
      <c r="A370" s="8">
        <v>43516</v>
      </c>
      <c r="B370" s="12" t="s">
        <v>3</v>
      </c>
      <c r="C370" s="9">
        <v>4951</v>
      </c>
      <c r="D370" s="12" t="s">
        <v>596</v>
      </c>
      <c r="E370" s="12" t="s">
        <v>4</v>
      </c>
      <c r="F370" s="12" t="s">
        <v>6</v>
      </c>
      <c r="G370" s="12" t="s">
        <v>37</v>
      </c>
      <c r="H370" s="12"/>
      <c r="I370" s="9">
        <v>12</v>
      </c>
      <c r="J370" s="9" t="s">
        <v>744</v>
      </c>
    </row>
    <row r="371" spans="1:10" x14ac:dyDescent="0.2">
      <c r="A371" s="8">
        <v>43516</v>
      </c>
      <c r="B371" s="12" t="s">
        <v>3</v>
      </c>
      <c r="C371" s="9">
        <v>3422</v>
      </c>
      <c r="D371" s="12" t="s">
        <v>67</v>
      </c>
      <c r="E371" s="12" t="s">
        <v>4</v>
      </c>
      <c r="F371" s="12" t="s">
        <v>6</v>
      </c>
      <c r="G371" s="12" t="s">
        <v>258</v>
      </c>
      <c r="H371" s="12"/>
      <c r="I371" s="9">
        <v>20</v>
      </c>
      <c r="J371" s="9" t="s">
        <v>547</v>
      </c>
    </row>
    <row r="372" spans="1:10" x14ac:dyDescent="0.2">
      <c r="A372" s="8">
        <v>43516</v>
      </c>
      <c r="B372" s="12" t="s">
        <v>3</v>
      </c>
      <c r="C372" s="9">
        <v>4697</v>
      </c>
      <c r="D372" s="12" t="s">
        <v>148</v>
      </c>
      <c r="E372" s="12" t="s">
        <v>4</v>
      </c>
      <c r="F372" s="12" t="s">
        <v>6</v>
      </c>
      <c r="G372" s="12" t="s">
        <v>103</v>
      </c>
      <c r="H372" s="12"/>
      <c r="I372" s="9">
        <v>10</v>
      </c>
      <c r="J372" s="9" t="s">
        <v>511</v>
      </c>
    </row>
    <row r="373" spans="1:10" x14ac:dyDescent="0.2">
      <c r="A373" s="8">
        <v>43516</v>
      </c>
      <c r="B373" s="12" t="s">
        <v>3</v>
      </c>
      <c r="C373" s="9">
        <v>4513</v>
      </c>
      <c r="D373" s="12" t="s">
        <v>40</v>
      </c>
      <c r="E373" s="12" t="s">
        <v>4</v>
      </c>
      <c r="F373" s="12" t="s">
        <v>5</v>
      </c>
      <c r="G373" s="12" t="s">
        <v>103</v>
      </c>
      <c r="H373" s="12"/>
      <c r="I373" s="9">
        <v>5</v>
      </c>
      <c r="J373" s="9" t="s">
        <v>749</v>
      </c>
    </row>
    <row r="374" spans="1:10" x14ac:dyDescent="0.2">
      <c r="A374" s="8">
        <v>43516</v>
      </c>
      <c r="B374" s="12" t="s">
        <v>3</v>
      </c>
      <c r="C374" s="9">
        <v>9188</v>
      </c>
      <c r="D374" s="12" t="s">
        <v>51</v>
      </c>
      <c r="E374" s="12" t="s">
        <v>4</v>
      </c>
      <c r="F374" s="12" t="s">
        <v>6</v>
      </c>
      <c r="G374" s="12" t="s">
        <v>172</v>
      </c>
      <c r="H374" s="12"/>
      <c r="I374" s="9">
        <v>49</v>
      </c>
      <c r="J374" s="9" t="s">
        <v>371</v>
      </c>
    </row>
    <row r="375" spans="1:10" x14ac:dyDescent="0.2">
      <c r="A375" s="8">
        <v>43517</v>
      </c>
      <c r="B375" s="12" t="s">
        <v>3</v>
      </c>
      <c r="C375" s="9">
        <v>4994</v>
      </c>
      <c r="D375" s="12" t="s">
        <v>199</v>
      </c>
      <c r="E375" s="12" t="s">
        <v>4</v>
      </c>
      <c r="F375" s="12" t="s">
        <v>6</v>
      </c>
      <c r="G375" s="12" t="s">
        <v>151</v>
      </c>
      <c r="H375" s="12"/>
      <c r="I375" s="9">
        <v>16</v>
      </c>
      <c r="J375" s="9" t="s">
        <v>361</v>
      </c>
    </row>
    <row r="376" spans="1:10" x14ac:dyDescent="0.2">
      <c r="A376" s="8">
        <v>43517</v>
      </c>
      <c r="B376" s="12" t="s">
        <v>3</v>
      </c>
      <c r="C376" s="9">
        <v>5414</v>
      </c>
      <c r="D376" s="12" t="s">
        <v>193</v>
      </c>
      <c r="E376" s="12" t="s">
        <v>4</v>
      </c>
      <c r="F376" s="12" t="s">
        <v>5</v>
      </c>
      <c r="G376" s="12" t="s">
        <v>151</v>
      </c>
      <c r="H376" s="12"/>
      <c r="I376" s="9">
        <v>34</v>
      </c>
      <c r="J376" s="9" t="s">
        <v>674</v>
      </c>
    </row>
    <row r="377" spans="1:10" x14ac:dyDescent="0.2">
      <c r="A377" s="8">
        <v>43517</v>
      </c>
      <c r="B377" s="12" t="s">
        <v>3</v>
      </c>
      <c r="C377" s="9">
        <v>6161</v>
      </c>
      <c r="D377" s="12" t="s">
        <v>158</v>
      </c>
      <c r="E377" s="12" t="s">
        <v>4</v>
      </c>
      <c r="F377" s="12" t="s">
        <v>6</v>
      </c>
      <c r="G377" s="12" t="s">
        <v>23</v>
      </c>
      <c r="H377" s="12"/>
      <c r="I377" s="9">
        <v>36</v>
      </c>
      <c r="J377" s="9" t="s">
        <v>658</v>
      </c>
    </row>
    <row r="378" spans="1:10" x14ac:dyDescent="0.2">
      <c r="A378" s="8">
        <v>43517</v>
      </c>
      <c r="B378" s="12" t="s">
        <v>3</v>
      </c>
      <c r="C378" s="9">
        <v>5730</v>
      </c>
      <c r="D378" s="12" t="s">
        <v>134</v>
      </c>
      <c r="E378" s="12" t="s">
        <v>4</v>
      </c>
      <c r="F378" s="12" t="s">
        <v>6</v>
      </c>
      <c r="G378" s="12" t="s">
        <v>25</v>
      </c>
      <c r="H378" s="12"/>
      <c r="I378" s="9">
        <v>24</v>
      </c>
      <c r="J378" s="9" t="s">
        <v>495</v>
      </c>
    </row>
    <row r="379" spans="1:10" x14ac:dyDescent="0.2">
      <c r="A379" s="8">
        <v>43517</v>
      </c>
      <c r="B379" s="12" t="s">
        <v>3</v>
      </c>
      <c r="C379" s="9">
        <v>4620</v>
      </c>
      <c r="D379" s="12" t="s">
        <v>40</v>
      </c>
      <c r="E379" s="12" t="s">
        <v>4</v>
      </c>
      <c r="F379" s="12" t="s">
        <v>6</v>
      </c>
      <c r="G379" s="12" t="s">
        <v>258</v>
      </c>
      <c r="H379" s="12"/>
      <c r="I379" s="9">
        <v>2</v>
      </c>
      <c r="J379" s="9" t="s">
        <v>760</v>
      </c>
    </row>
    <row r="380" spans="1:10" x14ac:dyDescent="0.2">
      <c r="A380" s="8">
        <v>43517</v>
      </c>
      <c r="B380" s="12" t="s">
        <v>3</v>
      </c>
      <c r="C380" s="9">
        <v>3347</v>
      </c>
      <c r="D380" s="12" t="s">
        <v>54</v>
      </c>
      <c r="E380" s="12" t="s">
        <v>4</v>
      </c>
      <c r="F380" s="12" t="s">
        <v>5</v>
      </c>
      <c r="G380" s="12" t="s">
        <v>319</v>
      </c>
      <c r="H380" s="12"/>
      <c r="I380" s="9">
        <v>21</v>
      </c>
      <c r="J380" s="9" t="s">
        <v>765</v>
      </c>
    </row>
    <row r="381" spans="1:10" x14ac:dyDescent="0.2">
      <c r="A381" s="8">
        <v>43518</v>
      </c>
      <c r="B381" s="12" t="s">
        <v>3</v>
      </c>
      <c r="C381" s="9">
        <v>6212</v>
      </c>
      <c r="D381" s="12" t="s">
        <v>110</v>
      </c>
      <c r="E381" s="12" t="s">
        <v>4</v>
      </c>
      <c r="F381" s="12" t="s">
        <v>6</v>
      </c>
      <c r="G381" s="12" t="s">
        <v>644</v>
      </c>
      <c r="H381" s="12"/>
      <c r="I381" s="9">
        <v>43</v>
      </c>
      <c r="J381" s="9" t="s">
        <v>349</v>
      </c>
    </row>
    <row r="382" spans="1:10" x14ac:dyDescent="0.2">
      <c r="A382" s="8">
        <v>43518</v>
      </c>
      <c r="B382" s="12" t="s">
        <v>3</v>
      </c>
      <c r="C382" s="9">
        <v>3772</v>
      </c>
      <c r="D382" s="12" t="s">
        <v>82</v>
      </c>
      <c r="E382" s="12" t="s">
        <v>4</v>
      </c>
      <c r="F382" s="12" t="s">
        <v>6</v>
      </c>
      <c r="G382" s="12" t="s">
        <v>23</v>
      </c>
      <c r="H382" s="12"/>
      <c r="I382" s="9">
        <v>21</v>
      </c>
      <c r="J382" s="9" t="s">
        <v>385</v>
      </c>
    </row>
    <row r="383" spans="1:10" x14ac:dyDescent="0.2">
      <c r="A383" s="8">
        <v>43519</v>
      </c>
      <c r="B383" s="12" t="s">
        <v>3</v>
      </c>
      <c r="C383" s="9">
        <v>4844</v>
      </c>
      <c r="D383" s="12" t="s">
        <v>113</v>
      </c>
      <c r="E383" s="12" t="s">
        <v>4</v>
      </c>
      <c r="F383" s="12" t="s">
        <v>4</v>
      </c>
      <c r="G383" s="12" t="s">
        <v>37</v>
      </c>
      <c r="H383" s="12"/>
      <c r="I383" s="9">
        <v>15</v>
      </c>
      <c r="J383" s="9" t="s">
        <v>777</v>
      </c>
    </row>
    <row r="384" spans="1:10" x14ac:dyDescent="0.2">
      <c r="A384" s="8">
        <v>43519</v>
      </c>
      <c r="B384" s="12" t="s">
        <v>3</v>
      </c>
      <c r="C384" s="9">
        <v>6243</v>
      </c>
      <c r="D384" s="12" t="s">
        <v>783</v>
      </c>
      <c r="E384" s="12" t="s">
        <v>4</v>
      </c>
      <c r="F384" s="12" t="s">
        <v>4</v>
      </c>
      <c r="G384" s="12" t="s">
        <v>867</v>
      </c>
      <c r="H384" s="12"/>
      <c r="I384" s="9">
        <v>40</v>
      </c>
      <c r="J384" s="9">
        <v>50</v>
      </c>
    </row>
    <row r="385" spans="1:10" x14ac:dyDescent="0.2">
      <c r="A385" s="8">
        <v>43519</v>
      </c>
      <c r="B385" s="12" t="s">
        <v>3</v>
      </c>
      <c r="C385" s="9">
        <v>4154</v>
      </c>
      <c r="D385" s="12" t="s">
        <v>779</v>
      </c>
      <c r="E385" s="12" t="s">
        <v>4</v>
      </c>
      <c r="F385" s="12" t="s">
        <v>4</v>
      </c>
      <c r="G385" s="12" t="s">
        <v>152</v>
      </c>
      <c r="H385" s="12"/>
      <c r="I385" s="9">
        <v>16</v>
      </c>
      <c r="J385" s="9" t="s">
        <v>784</v>
      </c>
    </row>
    <row r="386" spans="1:10" x14ac:dyDescent="0.2">
      <c r="A386" s="8">
        <v>43519</v>
      </c>
      <c r="B386" s="12" t="s">
        <v>3</v>
      </c>
      <c r="C386" s="9">
        <v>4771</v>
      </c>
      <c r="D386" s="12" t="s">
        <v>75</v>
      </c>
      <c r="E386" s="12" t="s">
        <v>4</v>
      </c>
      <c r="F386" s="12" t="s">
        <v>4</v>
      </c>
      <c r="G386" s="12" t="s">
        <v>163</v>
      </c>
      <c r="H386" s="12"/>
      <c r="I386" s="9">
        <v>13</v>
      </c>
      <c r="J386" s="9" t="s">
        <v>776</v>
      </c>
    </row>
    <row r="387" spans="1:10" x14ac:dyDescent="0.2">
      <c r="A387" s="8">
        <v>43519</v>
      </c>
      <c r="B387" s="12" t="s">
        <v>3</v>
      </c>
      <c r="C387" s="9">
        <v>3259</v>
      </c>
      <c r="D387" s="12" t="s">
        <v>131</v>
      </c>
      <c r="E387" s="12" t="s">
        <v>4</v>
      </c>
      <c r="F387" s="12" t="s">
        <v>4</v>
      </c>
      <c r="G387" s="12" t="s">
        <v>899</v>
      </c>
      <c r="H387" s="12"/>
      <c r="I387" s="9">
        <v>25</v>
      </c>
      <c r="J387" s="9">
        <v>20</v>
      </c>
    </row>
    <row r="388" spans="1:10" x14ac:dyDescent="0.2">
      <c r="A388" s="8">
        <v>43522</v>
      </c>
      <c r="B388" s="12" t="s">
        <v>3</v>
      </c>
      <c r="C388" s="9">
        <v>7591</v>
      </c>
      <c r="D388" s="12" t="s">
        <v>162</v>
      </c>
      <c r="E388" s="12" t="s">
        <v>4</v>
      </c>
      <c r="F388" s="12" t="s">
        <v>5</v>
      </c>
      <c r="G388" s="12" t="s">
        <v>172</v>
      </c>
      <c r="H388" s="12"/>
      <c r="I388" s="9">
        <v>39</v>
      </c>
      <c r="J388" s="9">
        <v>50</v>
      </c>
    </row>
    <row r="389" spans="1:10" x14ac:dyDescent="0.2">
      <c r="A389" s="8">
        <v>43518</v>
      </c>
      <c r="B389" s="12" t="s">
        <v>3</v>
      </c>
      <c r="C389" s="9">
        <v>9650</v>
      </c>
      <c r="D389" s="12" t="s">
        <v>770</v>
      </c>
      <c r="E389" s="12" t="s">
        <v>214</v>
      </c>
      <c r="F389" s="12" t="s">
        <v>6</v>
      </c>
      <c r="G389" s="12" t="s">
        <v>899</v>
      </c>
      <c r="H389" s="12"/>
      <c r="I389" s="9">
        <v>65</v>
      </c>
      <c r="J389" s="9" t="s">
        <v>364</v>
      </c>
    </row>
    <row r="390" spans="1:10" x14ac:dyDescent="0.2">
      <c r="A390" s="8">
        <v>43498</v>
      </c>
      <c r="B390" s="12" t="s">
        <v>3</v>
      </c>
      <c r="C390" s="9">
        <v>1611</v>
      </c>
      <c r="D390" s="12" t="s">
        <v>92</v>
      </c>
      <c r="E390" s="12" t="s">
        <v>98</v>
      </c>
      <c r="F390" s="12" t="s">
        <v>33</v>
      </c>
      <c r="G390" s="12" t="s">
        <v>231</v>
      </c>
      <c r="H390" s="12"/>
      <c r="I390" s="9">
        <v>23</v>
      </c>
      <c r="J390" s="9" t="s">
        <v>426</v>
      </c>
    </row>
    <row r="391" spans="1:10" x14ac:dyDescent="0.2">
      <c r="A391" s="8">
        <v>43506</v>
      </c>
      <c r="B391" s="12" t="s">
        <v>3</v>
      </c>
      <c r="C391" s="9">
        <v>3323</v>
      </c>
      <c r="D391" s="12" t="s">
        <v>77</v>
      </c>
      <c r="E391" s="12" t="s">
        <v>234</v>
      </c>
      <c r="F391" s="12" t="s">
        <v>5</v>
      </c>
      <c r="G391" s="12" t="s">
        <v>865</v>
      </c>
      <c r="H391" s="12"/>
      <c r="I391" s="9">
        <v>21</v>
      </c>
      <c r="J391" s="9">
        <v>27</v>
      </c>
    </row>
    <row r="392" spans="1:10" x14ac:dyDescent="0.2">
      <c r="A392" s="8">
        <v>43518</v>
      </c>
      <c r="B392" s="12" t="s">
        <v>3</v>
      </c>
      <c r="C392" s="9">
        <v>6975</v>
      </c>
      <c r="D392" s="12" t="s">
        <v>85</v>
      </c>
      <c r="E392" s="12" t="s">
        <v>234</v>
      </c>
      <c r="F392" s="12" t="s">
        <v>15</v>
      </c>
      <c r="G392" s="12" t="s">
        <v>151</v>
      </c>
      <c r="H392" s="12"/>
      <c r="I392" s="9">
        <v>33</v>
      </c>
      <c r="J392" s="9">
        <v>40</v>
      </c>
    </row>
    <row r="393" spans="1:10" x14ac:dyDescent="0.2">
      <c r="A393" s="8">
        <v>43498</v>
      </c>
      <c r="B393" s="12" t="s">
        <v>3</v>
      </c>
      <c r="C393" s="9">
        <v>8096</v>
      </c>
      <c r="D393" s="12" t="s">
        <v>41</v>
      </c>
      <c r="E393" s="12" t="s">
        <v>95</v>
      </c>
      <c r="F393" s="12" t="s">
        <v>15</v>
      </c>
      <c r="G393" s="12" t="s">
        <v>437</v>
      </c>
      <c r="H393" s="12"/>
      <c r="I393" s="9">
        <v>23</v>
      </c>
      <c r="J393" s="9" t="s">
        <v>385</v>
      </c>
    </row>
    <row r="394" spans="1:10" x14ac:dyDescent="0.2">
      <c r="A394" s="8">
        <v>43498</v>
      </c>
      <c r="B394" s="12" t="s">
        <v>3</v>
      </c>
      <c r="C394" s="9">
        <v>7721</v>
      </c>
      <c r="D394" s="12" t="s">
        <v>45</v>
      </c>
      <c r="E394" s="12" t="s">
        <v>31</v>
      </c>
      <c r="F394" s="12" t="s">
        <v>15</v>
      </c>
      <c r="G394" s="12" t="s">
        <v>151</v>
      </c>
      <c r="H394" s="12"/>
      <c r="I394" s="9">
        <v>40</v>
      </c>
      <c r="J394" s="9" t="s">
        <v>589</v>
      </c>
    </row>
    <row r="395" spans="1:10" x14ac:dyDescent="0.2">
      <c r="A395" s="8">
        <v>43510</v>
      </c>
      <c r="B395" s="12" t="s">
        <v>3</v>
      </c>
      <c r="C395" s="9">
        <v>1948</v>
      </c>
      <c r="D395" s="12" t="s">
        <v>92</v>
      </c>
      <c r="E395" s="12" t="s">
        <v>31</v>
      </c>
      <c r="F395" s="12" t="s">
        <v>15</v>
      </c>
      <c r="G395" s="12" t="s">
        <v>151</v>
      </c>
      <c r="H395" s="12"/>
      <c r="I395" s="9">
        <v>21</v>
      </c>
      <c r="J395" s="9" t="s">
        <v>348</v>
      </c>
    </row>
    <row r="396" spans="1:10" x14ac:dyDescent="0.2">
      <c r="A396" s="8">
        <v>43498</v>
      </c>
      <c r="B396" s="12" t="s">
        <v>3</v>
      </c>
      <c r="C396" s="9">
        <v>4750</v>
      </c>
      <c r="D396" s="12" t="s">
        <v>75</v>
      </c>
      <c r="E396" s="12" t="s">
        <v>16</v>
      </c>
      <c r="F396" s="12" t="s">
        <v>4</v>
      </c>
      <c r="G396" s="12" t="s">
        <v>586</v>
      </c>
      <c r="H396" s="12"/>
      <c r="I396" s="9">
        <v>9</v>
      </c>
      <c r="J396" s="9">
        <v>5</v>
      </c>
    </row>
    <row r="397" spans="1:10" x14ac:dyDescent="0.2">
      <c r="A397" s="8">
        <v>43499</v>
      </c>
      <c r="B397" s="12" t="s">
        <v>3</v>
      </c>
      <c r="C397" s="9">
        <v>4535</v>
      </c>
      <c r="D397" s="12" t="s">
        <v>40</v>
      </c>
      <c r="E397" s="12" t="s">
        <v>16</v>
      </c>
      <c r="F397" s="12" t="s">
        <v>6</v>
      </c>
      <c r="G397" s="12" t="s">
        <v>488</v>
      </c>
      <c r="H397" s="12"/>
      <c r="I397" s="9">
        <v>4</v>
      </c>
      <c r="J397" s="9" t="s">
        <v>602</v>
      </c>
    </row>
    <row r="398" spans="1:10" x14ac:dyDescent="0.2">
      <c r="A398" s="8">
        <v>43501</v>
      </c>
      <c r="B398" s="12" t="s">
        <v>3</v>
      </c>
      <c r="C398" s="9">
        <v>4569</v>
      </c>
      <c r="D398" s="12" t="s">
        <v>40</v>
      </c>
      <c r="E398" s="12" t="s">
        <v>16</v>
      </c>
      <c r="F398" s="12" t="s">
        <v>4</v>
      </c>
      <c r="G398" s="12" t="s">
        <v>103</v>
      </c>
      <c r="H398" s="12"/>
      <c r="I398" s="9">
        <v>4</v>
      </c>
      <c r="J398" s="9" t="s">
        <v>619</v>
      </c>
    </row>
    <row r="399" spans="1:10" x14ac:dyDescent="0.2">
      <c r="A399" s="8">
        <v>43505</v>
      </c>
      <c r="B399" s="12" t="s">
        <v>3</v>
      </c>
      <c r="C399" s="9">
        <v>3838</v>
      </c>
      <c r="D399" s="12" t="s">
        <v>116</v>
      </c>
      <c r="E399" s="12" t="s">
        <v>16</v>
      </c>
      <c r="F399" s="12" t="s">
        <v>6</v>
      </c>
      <c r="G399" s="12" t="s">
        <v>865</v>
      </c>
      <c r="H399" s="12"/>
      <c r="I399" s="9">
        <v>14</v>
      </c>
      <c r="J399" s="9">
        <v>14</v>
      </c>
    </row>
    <row r="400" spans="1:10" x14ac:dyDescent="0.2">
      <c r="A400" s="8">
        <v>43506</v>
      </c>
      <c r="B400" s="12" t="s">
        <v>3</v>
      </c>
      <c r="C400" s="9">
        <v>3589</v>
      </c>
      <c r="D400" s="12" t="s">
        <v>67</v>
      </c>
      <c r="E400" s="12" t="s">
        <v>16</v>
      </c>
      <c r="F400" s="12" t="s">
        <v>4</v>
      </c>
      <c r="G400" s="12" t="s">
        <v>152</v>
      </c>
      <c r="H400" s="12"/>
      <c r="I400" s="9">
        <v>15</v>
      </c>
      <c r="J400" s="9">
        <v>18</v>
      </c>
    </row>
    <row r="401" spans="1:10" x14ac:dyDescent="0.2">
      <c r="A401" s="8">
        <v>43507</v>
      </c>
      <c r="B401" s="12" t="s">
        <v>241</v>
      </c>
      <c r="C401" s="9" t="s">
        <v>637</v>
      </c>
      <c r="D401" s="12" t="s">
        <v>285</v>
      </c>
      <c r="E401" s="12" t="s">
        <v>16</v>
      </c>
      <c r="F401" s="12" t="s">
        <v>15</v>
      </c>
      <c r="G401" s="12" t="s">
        <v>292</v>
      </c>
      <c r="H401" s="12"/>
      <c r="I401" s="9"/>
      <c r="J401" s="9"/>
    </row>
    <row r="402" spans="1:10" x14ac:dyDescent="0.2">
      <c r="A402" s="8">
        <v>43510</v>
      </c>
      <c r="B402" s="12" t="s">
        <v>3</v>
      </c>
      <c r="C402" s="9">
        <v>1311</v>
      </c>
      <c r="D402" s="12" t="s">
        <v>92</v>
      </c>
      <c r="E402" s="12" t="s">
        <v>16</v>
      </c>
      <c r="F402" s="12" t="s">
        <v>15</v>
      </c>
      <c r="G402" s="12" t="s">
        <v>163</v>
      </c>
      <c r="H402" s="12"/>
      <c r="I402" s="9">
        <v>21</v>
      </c>
      <c r="J402" s="9" t="s">
        <v>402</v>
      </c>
    </row>
    <row r="403" spans="1:10" x14ac:dyDescent="0.2">
      <c r="A403" s="8">
        <v>43512</v>
      </c>
      <c r="B403" s="12" t="s">
        <v>3</v>
      </c>
      <c r="C403" s="9">
        <v>2148</v>
      </c>
      <c r="D403" s="12" t="s">
        <v>92</v>
      </c>
      <c r="E403" s="12" t="s">
        <v>16</v>
      </c>
      <c r="F403" s="12" t="s">
        <v>15</v>
      </c>
      <c r="G403" s="12" t="s">
        <v>194</v>
      </c>
      <c r="H403" s="12"/>
      <c r="I403" s="9">
        <v>29</v>
      </c>
      <c r="J403" s="9" t="s">
        <v>683</v>
      </c>
    </row>
    <row r="404" spans="1:10" x14ac:dyDescent="0.2">
      <c r="A404" s="8">
        <v>43512</v>
      </c>
      <c r="B404" s="12" t="s">
        <v>3</v>
      </c>
      <c r="C404" s="9">
        <v>4886</v>
      </c>
      <c r="D404" s="12" t="s">
        <v>124</v>
      </c>
      <c r="E404" s="12" t="s">
        <v>16</v>
      </c>
      <c r="F404" s="12" t="s">
        <v>17</v>
      </c>
      <c r="G404" s="12" t="s">
        <v>37</v>
      </c>
      <c r="H404" s="12"/>
      <c r="I404" s="9">
        <v>11</v>
      </c>
      <c r="J404" s="9" t="s">
        <v>684</v>
      </c>
    </row>
    <row r="405" spans="1:10" x14ac:dyDescent="0.2">
      <c r="A405" s="8">
        <v>43514</v>
      </c>
      <c r="B405" s="12" t="s">
        <v>3</v>
      </c>
      <c r="C405" s="9">
        <v>4517</v>
      </c>
      <c r="D405" s="12" t="s">
        <v>40</v>
      </c>
      <c r="E405" s="12" t="s">
        <v>16</v>
      </c>
      <c r="F405" s="12" t="s">
        <v>6</v>
      </c>
      <c r="G405" s="12" t="s">
        <v>103</v>
      </c>
      <c r="H405" s="12"/>
      <c r="I405" s="9">
        <v>4</v>
      </c>
      <c r="J405" s="9" t="s">
        <v>342</v>
      </c>
    </row>
    <row r="406" spans="1:10" x14ac:dyDescent="0.2">
      <c r="A406" s="8">
        <v>43515</v>
      </c>
      <c r="B406" s="12" t="s">
        <v>3</v>
      </c>
      <c r="C406" s="9">
        <v>6683</v>
      </c>
      <c r="D406" s="12" t="s">
        <v>232</v>
      </c>
      <c r="E406" s="12" t="s">
        <v>16</v>
      </c>
      <c r="F406" s="12" t="s">
        <v>15</v>
      </c>
      <c r="G406" s="12" t="s">
        <v>244</v>
      </c>
      <c r="H406" s="12"/>
      <c r="I406" s="9">
        <v>40</v>
      </c>
      <c r="J406" s="9" t="s">
        <v>721</v>
      </c>
    </row>
    <row r="407" spans="1:10" x14ac:dyDescent="0.2">
      <c r="A407" s="8">
        <v>43499</v>
      </c>
      <c r="B407" s="12" t="s">
        <v>3</v>
      </c>
      <c r="C407" s="9">
        <v>2734</v>
      </c>
      <c r="D407" s="12" t="s">
        <v>92</v>
      </c>
      <c r="E407" s="12" t="s">
        <v>12</v>
      </c>
      <c r="F407" s="12" t="s">
        <v>15</v>
      </c>
      <c r="G407" s="12" t="s">
        <v>319</v>
      </c>
      <c r="H407" s="12"/>
      <c r="I407" s="9">
        <v>22</v>
      </c>
      <c r="J407" s="9" t="s">
        <v>567</v>
      </c>
    </row>
    <row r="408" spans="1:10" x14ac:dyDescent="0.2">
      <c r="A408" s="8">
        <v>43499</v>
      </c>
      <c r="B408" s="12" t="s">
        <v>3</v>
      </c>
      <c r="C408" s="9">
        <v>8065</v>
      </c>
      <c r="D408" s="12" t="s">
        <v>41</v>
      </c>
      <c r="E408" s="12" t="s">
        <v>12</v>
      </c>
      <c r="F408" s="12" t="s">
        <v>6</v>
      </c>
      <c r="G408" s="12" t="s">
        <v>615</v>
      </c>
      <c r="H408" s="12"/>
      <c r="I408" s="9">
        <v>22</v>
      </c>
      <c r="J408" s="9" t="s">
        <v>356</v>
      </c>
    </row>
    <row r="409" spans="1:10" x14ac:dyDescent="0.2">
      <c r="A409" s="8">
        <v>43510</v>
      </c>
      <c r="B409" s="12" t="s">
        <v>3</v>
      </c>
      <c r="C409" s="9">
        <v>4105</v>
      </c>
      <c r="D409" s="12" t="s">
        <v>506</v>
      </c>
      <c r="E409" s="12" t="s">
        <v>12</v>
      </c>
      <c r="F409" s="12" t="s">
        <v>8</v>
      </c>
      <c r="G409" s="12" t="s">
        <v>151</v>
      </c>
      <c r="H409" s="12"/>
      <c r="I409" s="9">
        <v>16</v>
      </c>
      <c r="J409" s="9" t="s">
        <v>666</v>
      </c>
    </row>
    <row r="410" spans="1:10" x14ac:dyDescent="0.2">
      <c r="A410" s="8">
        <v>43520</v>
      </c>
      <c r="B410" s="12" t="s">
        <v>3</v>
      </c>
      <c r="C410" s="9">
        <v>5861</v>
      </c>
      <c r="D410" s="12" t="s">
        <v>78</v>
      </c>
      <c r="E410" s="12" t="s">
        <v>12</v>
      </c>
      <c r="F410" s="12" t="s">
        <v>6</v>
      </c>
      <c r="G410" s="12" t="s">
        <v>23</v>
      </c>
      <c r="H410" s="12"/>
      <c r="I410" s="9">
        <v>21</v>
      </c>
      <c r="J410" s="9">
        <v>28</v>
      </c>
    </row>
    <row r="411" spans="1:10" x14ac:dyDescent="0.2">
      <c r="A411" s="8">
        <v>43502</v>
      </c>
      <c r="B411" s="12" t="s">
        <v>3</v>
      </c>
      <c r="C411" s="9">
        <v>1050</v>
      </c>
      <c r="D411" s="12" t="s">
        <v>250</v>
      </c>
      <c r="E411" s="12" t="s">
        <v>10</v>
      </c>
      <c r="F411" s="12" t="s">
        <v>15</v>
      </c>
      <c r="G411" s="12" t="s">
        <v>172</v>
      </c>
      <c r="H411" s="12"/>
      <c r="I411" s="9">
        <v>131</v>
      </c>
      <c r="J411" s="9">
        <v>206</v>
      </c>
    </row>
    <row r="412" spans="1:10" x14ac:dyDescent="0.2">
      <c r="A412" s="8">
        <v>43506</v>
      </c>
      <c r="B412" s="12" t="s">
        <v>3</v>
      </c>
      <c r="C412" s="9">
        <v>1129</v>
      </c>
      <c r="D412" s="12" t="s">
        <v>92</v>
      </c>
      <c r="E412" s="12" t="s">
        <v>10</v>
      </c>
      <c r="F412" s="12" t="s">
        <v>15</v>
      </c>
      <c r="G412" s="12" t="s">
        <v>172</v>
      </c>
      <c r="H412" s="12"/>
      <c r="I412" s="9">
        <v>28</v>
      </c>
      <c r="J412" s="9">
        <v>35</v>
      </c>
    </row>
    <row r="413" spans="1:10" x14ac:dyDescent="0.2">
      <c r="A413" s="8">
        <v>43506</v>
      </c>
      <c r="B413" s="12" t="s">
        <v>3</v>
      </c>
      <c r="C413" s="9">
        <v>5752</v>
      </c>
      <c r="D413" s="12" t="s">
        <v>128</v>
      </c>
      <c r="E413" s="12" t="s">
        <v>10</v>
      </c>
      <c r="F413" s="12" t="s">
        <v>15</v>
      </c>
      <c r="G413" s="12" t="s">
        <v>172</v>
      </c>
      <c r="H413" s="12"/>
      <c r="I413" s="9">
        <v>20</v>
      </c>
      <c r="J413" s="9">
        <v>28</v>
      </c>
    </row>
    <row r="414" spans="1:10" x14ac:dyDescent="0.2">
      <c r="A414" s="8">
        <v>43506</v>
      </c>
      <c r="B414" s="12" t="s">
        <v>3</v>
      </c>
      <c r="C414" s="9">
        <v>1670</v>
      </c>
      <c r="D414" s="12" t="s">
        <v>92</v>
      </c>
      <c r="E414" s="12" t="s">
        <v>10</v>
      </c>
      <c r="F414" s="12" t="s">
        <v>15</v>
      </c>
      <c r="G414" s="12" t="s">
        <v>865</v>
      </c>
      <c r="H414" s="12"/>
      <c r="I414" s="9">
        <v>25</v>
      </c>
      <c r="J414" s="9">
        <v>37</v>
      </c>
    </row>
    <row r="415" spans="1:10" x14ac:dyDescent="0.2">
      <c r="A415" s="8">
        <v>43515</v>
      </c>
      <c r="B415" s="12" t="s">
        <v>3</v>
      </c>
      <c r="C415" s="9">
        <v>4677</v>
      </c>
      <c r="D415" s="9" t="s">
        <v>40</v>
      </c>
      <c r="E415" s="12" t="s">
        <v>10</v>
      </c>
      <c r="F415" s="12" t="s">
        <v>5</v>
      </c>
      <c r="G415" s="12" t="s">
        <v>151</v>
      </c>
      <c r="H415" s="12"/>
      <c r="I415" s="9">
        <v>4</v>
      </c>
      <c r="J415" s="9" t="s">
        <v>724</v>
      </c>
    </row>
    <row r="416" spans="1:10" x14ac:dyDescent="0.2">
      <c r="A416" s="8">
        <v>43520</v>
      </c>
      <c r="B416" s="12" t="s">
        <v>6</v>
      </c>
      <c r="C416" s="9">
        <v>57290</v>
      </c>
      <c r="D416" s="12" t="s">
        <v>792</v>
      </c>
      <c r="E416" s="12" t="s">
        <v>10</v>
      </c>
      <c r="F416" s="12" t="s">
        <v>6</v>
      </c>
      <c r="G416" s="12" t="s">
        <v>172</v>
      </c>
      <c r="H416" s="12"/>
      <c r="I416" s="9">
        <v>32</v>
      </c>
      <c r="J416" s="9">
        <v>43</v>
      </c>
    </row>
    <row r="417" spans="1:10" x14ac:dyDescent="0.2">
      <c r="A417" s="8">
        <v>43506</v>
      </c>
      <c r="B417" s="12" t="s">
        <v>3</v>
      </c>
      <c r="C417" s="9">
        <v>3436</v>
      </c>
      <c r="D417" s="12" t="s">
        <v>67</v>
      </c>
      <c r="E417" s="12" t="s">
        <v>169</v>
      </c>
      <c r="F417" s="12" t="s">
        <v>27</v>
      </c>
      <c r="G417" s="12" t="s">
        <v>865</v>
      </c>
      <c r="H417" s="12"/>
      <c r="I417" s="9">
        <v>17</v>
      </c>
      <c r="J417" s="9">
        <v>20</v>
      </c>
    </row>
    <row r="418" spans="1:10" x14ac:dyDescent="0.2">
      <c r="A418" s="8">
        <v>43516</v>
      </c>
      <c r="B418" s="12" t="s">
        <v>6</v>
      </c>
      <c r="C418" s="9">
        <v>18155</v>
      </c>
      <c r="D418" s="12" t="s">
        <v>727</v>
      </c>
      <c r="E418" s="12" t="s">
        <v>19</v>
      </c>
      <c r="F418" s="12" t="s">
        <v>15</v>
      </c>
      <c r="G418" s="12" t="s">
        <v>151</v>
      </c>
      <c r="H418" s="12"/>
      <c r="I418" s="9"/>
      <c r="J418" s="9"/>
    </row>
    <row r="419" spans="1:10" x14ac:dyDescent="0.2">
      <c r="A419" s="8">
        <v>43505</v>
      </c>
      <c r="B419" s="12" t="s">
        <v>14</v>
      </c>
      <c r="C419" s="9">
        <v>6792</v>
      </c>
      <c r="D419" s="12" t="s">
        <v>168</v>
      </c>
      <c r="E419" s="12" t="s">
        <v>157</v>
      </c>
      <c r="F419" s="12" t="s">
        <v>537</v>
      </c>
      <c r="G419" s="12" t="s">
        <v>882</v>
      </c>
      <c r="H419" s="12"/>
      <c r="I419" s="9">
        <v>22</v>
      </c>
      <c r="J419" s="9">
        <v>21</v>
      </c>
    </row>
    <row r="420" spans="1:10" x14ac:dyDescent="0.2">
      <c r="A420" s="8">
        <v>43506</v>
      </c>
      <c r="B420" s="12" t="s">
        <v>3</v>
      </c>
      <c r="C420" s="9">
        <v>6900</v>
      </c>
      <c r="D420" s="12" t="s">
        <v>109</v>
      </c>
      <c r="E420" s="12" t="s">
        <v>157</v>
      </c>
      <c r="F420" s="12" t="s">
        <v>6</v>
      </c>
      <c r="G420" s="12" t="s">
        <v>865</v>
      </c>
      <c r="H420" s="12"/>
      <c r="I420" s="9">
        <v>30</v>
      </c>
      <c r="J420" s="9">
        <v>45</v>
      </c>
    </row>
    <row r="421" spans="1:10" x14ac:dyDescent="0.2">
      <c r="A421" s="8">
        <v>43506</v>
      </c>
      <c r="B421" s="12" t="s">
        <v>3</v>
      </c>
      <c r="C421" s="9">
        <v>1420</v>
      </c>
      <c r="D421" s="12" t="s">
        <v>92</v>
      </c>
      <c r="E421" s="12" t="s">
        <v>157</v>
      </c>
      <c r="F421" s="12" t="s">
        <v>6</v>
      </c>
      <c r="G421" s="12" t="s">
        <v>865</v>
      </c>
      <c r="H421" s="12"/>
      <c r="I421" s="9">
        <v>21</v>
      </c>
      <c r="J421" s="9">
        <v>25</v>
      </c>
    </row>
    <row r="422" spans="1:10" x14ac:dyDescent="0.2">
      <c r="A422" s="9"/>
      <c r="B422" s="12"/>
      <c r="C422" s="9"/>
      <c r="D422" s="12"/>
      <c r="E422" s="12"/>
      <c r="F422" s="12"/>
      <c r="G422" s="12"/>
      <c r="H422" s="12"/>
      <c r="I422" s="9"/>
      <c r="J422" s="9"/>
    </row>
    <row r="423" spans="1:10" ht="16" thickBot="1" x14ac:dyDescent="0.25">
      <c r="A423" s="9"/>
      <c r="B423" s="12"/>
      <c r="C423" s="9"/>
      <c r="D423" s="15"/>
      <c r="E423" s="15"/>
      <c r="F423" s="12"/>
      <c r="G423" s="12"/>
      <c r="H423" s="12"/>
      <c r="I423" s="9"/>
      <c r="J423" s="9"/>
    </row>
    <row r="424" spans="1:10" x14ac:dyDescent="0.2">
      <c r="A424" s="64"/>
      <c r="B424" s="65" t="s">
        <v>1192</v>
      </c>
      <c r="C424" s="66"/>
      <c r="D424" s="64" t="s">
        <v>1193</v>
      </c>
      <c r="E424" s="66"/>
      <c r="F424" s="62"/>
      <c r="G424" s="12"/>
      <c r="H424" s="12"/>
      <c r="I424" s="9"/>
      <c r="J424" s="9"/>
    </row>
    <row r="425" spans="1:10" x14ac:dyDescent="0.2">
      <c r="A425" s="67" t="s">
        <v>3</v>
      </c>
      <c r="B425" s="12">
        <v>178</v>
      </c>
      <c r="C425" s="68">
        <v>0.51744186046511631</v>
      </c>
      <c r="D425" s="67">
        <f>390-300</f>
        <v>90</v>
      </c>
      <c r="E425" s="68">
        <f>D425/$D$433</f>
        <v>0.21479713603818615</v>
      </c>
      <c r="F425" s="62"/>
      <c r="G425" s="12"/>
      <c r="H425" s="12"/>
      <c r="I425" s="9"/>
      <c r="J425" s="9"/>
    </row>
    <row r="426" spans="1:10" x14ac:dyDescent="0.2">
      <c r="A426" s="67" t="s">
        <v>6</v>
      </c>
      <c r="B426" s="12">
        <v>98</v>
      </c>
      <c r="C426" s="68">
        <v>0.28488372093023256</v>
      </c>
      <c r="D426" s="67">
        <f>281-53</f>
        <v>228</v>
      </c>
      <c r="E426" s="68">
        <f t="shared" ref="E426:E432" si="0">D426/$D$433</f>
        <v>0.54415274463007157</v>
      </c>
      <c r="F426" s="62"/>
      <c r="G426" s="12"/>
      <c r="H426" s="12"/>
      <c r="I426" s="9"/>
      <c r="J426" s="9"/>
    </row>
    <row r="427" spans="1:10" x14ac:dyDescent="0.2">
      <c r="A427" s="67" t="s">
        <v>5</v>
      </c>
      <c r="B427" s="12">
        <v>20</v>
      </c>
      <c r="C427" s="68">
        <v>5.8139534883720929E-2</v>
      </c>
      <c r="D427" s="67">
        <v>18</v>
      </c>
      <c r="E427" s="68">
        <f t="shared" si="0"/>
        <v>4.2959427207637228E-2</v>
      </c>
      <c r="F427" s="62"/>
      <c r="G427" s="12"/>
      <c r="H427" s="12"/>
      <c r="I427" s="9"/>
      <c r="J427" s="9"/>
    </row>
    <row r="428" spans="1:10" x14ac:dyDescent="0.2">
      <c r="A428" s="67" t="s">
        <v>1190</v>
      </c>
      <c r="B428" s="12">
        <v>15</v>
      </c>
      <c r="C428" s="68">
        <v>4.3604651162790699E-2</v>
      </c>
      <c r="D428" s="67">
        <v>19</v>
      </c>
      <c r="E428" s="68">
        <f t="shared" si="0"/>
        <v>4.5346062052505964E-2</v>
      </c>
      <c r="F428" s="62"/>
      <c r="G428" s="12"/>
      <c r="H428" s="12"/>
      <c r="I428" s="9"/>
      <c r="J428" s="9"/>
    </row>
    <row r="429" spans="1:10" x14ac:dyDescent="0.2">
      <c r="A429" s="67" t="s">
        <v>16</v>
      </c>
      <c r="B429" s="12">
        <v>6</v>
      </c>
      <c r="C429" s="68">
        <v>1.7441860465116279E-2</v>
      </c>
      <c r="D429" s="67">
        <v>11</v>
      </c>
      <c r="E429" s="68">
        <f t="shared" si="0"/>
        <v>2.6252983293556086E-2</v>
      </c>
      <c r="F429" s="62"/>
      <c r="G429" s="12"/>
      <c r="H429" s="12"/>
      <c r="I429" s="9"/>
      <c r="J429" s="9"/>
    </row>
    <row r="430" spans="1:10" x14ac:dyDescent="0.2">
      <c r="A430" s="67" t="s">
        <v>234</v>
      </c>
      <c r="B430" s="12">
        <v>8</v>
      </c>
      <c r="C430" s="68">
        <v>2.3255813953488372E-2</v>
      </c>
      <c r="D430" s="67">
        <v>2</v>
      </c>
      <c r="E430" s="68">
        <f t="shared" si="0"/>
        <v>4.7732696897374704E-3</v>
      </c>
      <c r="F430" s="62"/>
      <c r="G430" s="12"/>
      <c r="H430" s="12"/>
      <c r="I430" s="9"/>
      <c r="J430" s="9"/>
    </row>
    <row r="431" spans="1:10" x14ac:dyDescent="0.2">
      <c r="A431" s="67" t="s">
        <v>1191</v>
      </c>
      <c r="B431" s="12">
        <v>6</v>
      </c>
      <c r="C431" s="68">
        <v>1.7441860465116279E-2</v>
      </c>
      <c r="D431" s="67">
        <v>6</v>
      </c>
      <c r="E431" s="68">
        <f t="shared" si="0"/>
        <v>1.4319809069212411E-2</v>
      </c>
      <c r="F431" s="62"/>
      <c r="G431" s="12"/>
      <c r="H431" s="12"/>
      <c r="I431" s="9"/>
      <c r="J431" s="9"/>
    </row>
    <row r="432" spans="1:10" x14ac:dyDescent="0.2">
      <c r="A432" s="67" t="s">
        <v>915</v>
      </c>
      <c r="B432" s="12">
        <v>13</v>
      </c>
      <c r="C432" s="68">
        <v>3.7790697674418602E-2</v>
      </c>
      <c r="D432" s="67">
        <v>45</v>
      </c>
      <c r="E432" s="68">
        <f t="shared" si="0"/>
        <v>0.10739856801909307</v>
      </c>
      <c r="F432" s="62"/>
      <c r="G432" s="12"/>
      <c r="H432" s="12"/>
      <c r="I432" s="9"/>
      <c r="J432" s="9"/>
    </row>
    <row r="433" spans="1:10" ht="16" thickBot="1" x14ac:dyDescent="0.25">
      <c r="A433" s="69"/>
      <c r="B433" s="70">
        <v>344</v>
      </c>
      <c r="C433" s="71">
        <v>1.0000000000000002</v>
      </c>
      <c r="D433" s="69">
        <f>SUM(D425:D432)</f>
        <v>419</v>
      </c>
      <c r="E433" s="71">
        <f>SUM(E425:E432)</f>
        <v>0.99999999999999989</v>
      </c>
      <c r="F433" s="62"/>
      <c r="G433" s="12"/>
      <c r="H433" s="12"/>
      <c r="I433" s="9"/>
      <c r="J433" s="9"/>
    </row>
    <row r="434" spans="1:10" x14ac:dyDescent="0.2">
      <c r="A434" s="9"/>
      <c r="B434" s="12"/>
      <c r="C434" s="9"/>
      <c r="D434" s="63"/>
      <c r="E434" s="63"/>
      <c r="F434" s="12"/>
      <c r="G434" s="12"/>
      <c r="H434" s="12"/>
      <c r="I434" s="9"/>
      <c r="J434" s="9"/>
    </row>
    <row r="435" spans="1:10" x14ac:dyDescent="0.2">
      <c r="A435" s="9"/>
      <c r="B435" s="12"/>
      <c r="C435" s="9"/>
      <c r="D435" s="12"/>
      <c r="E435" s="12"/>
      <c r="F435" s="12"/>
      <c r="G435" s="12"/>
      <c r="H435" s="12"/>
      <c r="I435" s="9"/>
      <c r="J435" s="9"/>
    </row>
    <row r="436" spans="1:10" x14ac:dyDescent="0.2">
      <c r="A436" s="9"/>
      <c r="B436" s="12"/>
      <c r="C436" s="9"/>
      <c r="D436" s="12"/>
      <c r="E436" s="12"/>
      <c r="F436" s="12"/>
      <c r="G436" s="12"/>
      <c r="H436" s="12"/>
      <c r="I436" s="9"/>
      <c r="J436" s="9"/>
    </row>
    <row r="437" spans="1:10" x14ac:dyDescent="0.2">
      <c r="A437" s="9"/>
      <c r="B437" s="12"/>
      <c r="C437" s="9"/>
      <c r="D437" s="12"/>
      <c r="E437" s="12"/>
      <c r="F437" s="12"/>
      <c r="G437" s="12"/>
      <c r="H437" s="12"/>
      <c r="I437" s="9"/>
      <c r="J437" s="9"/>
    </row>
    <row r="438" spans="1:10" x14ac:dyDescent="0.2">
      <c r="A438" s="9"/>
      <c r="B438" s="12"/>
      <c r="C438" s="9"/>
      <c r="D438" s="12"/>
      <c r="E438" s="12"/>
      <c r="F438" s="12"/>
      <c r="G438" s="12"/>
      <c r="H438" s="12"/>
      <c r="I438" s="9"/>
      <c r="J438" s="9"/>
    </row>
    <row r="439" spans="1:10" x14ac:dyDescent="0.2">
      <c r="A439" s="9"/>
      <c r="B439" s="12"/>
      <c r="C439" s="9"/>
      <c r="D439" s="12"/>
      <c r="E439" s="12"/>
      <c r="F439" s="12"/>
      <c r="G439" s="12"/>
      <c r="H439" s="12"/>
      <c r="I439" s="9"/>
      <c r="J439" s="9"/>
    </row>
    <row r="440" spans="1:10" x14ac:dyDescent="0.2">
      <c r="A440" s="9"/>
      <c r="B440" s="12"/>
      <c r="C440" s="9"/>
      <c r="D440" s="12"/>
      <c r="E440" s="12"/>
      <c r="F440" s="12"/>
      <c r="G440" s="12"/>
      <c r="H440" s="12"/>
      <c r="I440" s="9"/>
      <c r="J440" s="9"/>
    </row>
    <row r="441" spans="1:10" x14ac:dyDescent="0.2">
      <c r="A441" s="9"/>
      <c r="B441" s="12"/>
      <c r="C441" s="9"/>
      <c r="D441" s="12"/>
      <c r="E441" s="12"/>
      <c r="F441" s="12"/>
      <c r="G441" s="12"/>
      <c r="H441" s="12"/>
      <c r="I441" s="9"/>
      <c r="J441" s="9"/>
    </row>
    <row r="442" spans="1:10" x14ac:dyDescent="0.2">
      <c r="A442" s="9"/>
      <c r="B442" s="12"/>
      <c r="C442" s="9"/>
      <c r="D442" s="12"/>
      <c r="E442" s="12"/>
      <c r="F442" s="12"/>
      <c r="G442" s="12"/>
      <c r="H442" s="12"/>
      <c r="I442" s="9"/>
      <c r="J442" s="9"/>
    </row>
    <row r="443" spans="1:10" x14ac:dyDescent="0.2">
      <c r="A443" s="9"/>
      <c r="B443" s="12"/>
      <c r="C443" s="9"/>
      <c r="D443" s="12"/>
      <c r="E443" s="12"/>
      <c r="F443" s="12"/>
      <c r="G443" s="12"/>
      <c r="H443" s="12"/>
      <c r="I443" s="9"/>
      <c r="J443" s="9"/>
    </row>
    <row r="444" spans="1:10" x14ac:dyDescent="0.2">
      <c r="A444" s="9"/>
      <c r="B444" s="12"/>
      <c r="C444" s="9"/>
      <c r="D444" s="12"/>
      <c r="E444" s="12"/>
      <c r="F444" s="12"/>
      <c r="G444" s="12"/>
      <c r="H444" s="12"/>
      <c r="I444" s="9"/>
      <c r="J444" s="9"/>
    </row>
    <row r="445" spans="1:10" x14ac:dyDescent="0.2">
      <c r="A445" s="9"/>
      <c r="B445" s="12"/>
      <c r="C445" s="9"/>
      <c r="D445" s="12"/>
      <c r="E445" s="12"/>
      <c r="F445" s="12"/>
      <c r="G445" s="12"/>
      <c r="H445" s="12"/>
      <c r="I445" s="9"/>
      <c r="J445" s="9"/>
    </row>
    <row r="446" spans="1:10" x14ac:dyDescent="0.2">
      <c r="A446" s="9"/>
      <c r="B446" s="12"/>
      <c r="C446" s="9"/>
      <c r="D446" s="12"/>
      <c r="E446" s="12"/>
      <c r="F446" s="12"/>
      <c r="G446" s="12"/>
      <c r="H446" s="12"/>
      <c r="I446" s="9"/>
      <c r="J446" s="9"/>
    </row>
    <row r="447" spans="1:10" x14ac:dyDescent="0.2">
      <c r="A447" s="9"/>
      <c r="B447" s="12"/>
      <c r="C447" s="9"/>
      <c r="D447" s="12"/>
      <c r="E447" s="12"/>
      <c r="F447" s="12"/>
      <c r="G447" s="12"/>
      <c r="H447" s="12"/>
      <c r="I447" s="9"/>
      <c r="J447" s="9"/>
    </row>
    <row r="448" spans="1:10" x14ac:dyDescent="0.2">
      <c r="A448" s="9"/>
      <c r="B448" s="12"/>
      <c r="C448" s="9"/>
      <c r="D448" s="12"/>
      <c r="E448" s="12"/>
      <c r="F448" s="12"/>
      <c r="G448" s="12"/>
      <c r="H448" s="12"/>
      <c r="I448" s="9"/>
      <c r="J448" s="9"/>
    </row>
    <row r="449" spans="1:10" x14ac:dyDescent="0.2">
      <c r="A449" s="9"/>
      <c r="B449" s="12"/>
      <c r="C449" s="9"/>
      <c r="D449" s="12"/>
      <c r="E449" s="12"/>
      <c r="F449" s="12"/>
      <c r="G449" s="12"/>
      <c r="H449" s="12"/>
      <c r="I449" s="9"/>
      <c r="J449" s="9"/>
    </row>
    <row r="450" spans="1:10" x14ac:dyDescent="0.2">
      <c r="A450" s="9"/>
      <c r="B450" s="12"/>
      <c r="C450" s="9"/>
      <c r="D450" s="12"/>
      <c r="E450" s="12"/>
      <c r="F450" s="12"/>
      <c r="G450" s="12"/>
      <c r="H450" s="12"/>
      <c r="I450" s="9"/>
      <c r="J450" s="9"/>
    </row>
    <row r="451" spans="1:10" x14ac:dyDescent="0.2">
      <c r="A451" s="9"/>
      <c r="B451" s="12"/>
      <c r="C451" s="9"/>
      <c r="D451" s="12"/>
      <c r="E451" s="12"/>
      <c r="F451" s="12"/>
      <c r="G451" s="12"/>
      <c r="H451" s="12"/>
      <c r="I451" s="9"/>
      <c r="J451" s="9"/>
    </row>
    <row r="452" spans="1:10" x14ac:dyDescent="0.2">
      <c r="A452" s="9"/>
      <c r="B452" s="12"/>
      <c r="C452" s="9"/>
      <c r="D452" s="12"/>
      <c r="E452" s="12"/>
      <c r="F452" s="12"/>
      <c r="G452" s="12"/>
      <c r="H452" s="12"/>
      <c r="I452" s="9"/>
      <c r="J452" s="9"/>
    </row>
    <row r="453" spans="1:10" x14ac:dyDescent="0.2">
      <c r="A453" s="9"/>
      <c r="B453" s="12"/>
      <c r="C453" s="9"/>
      <c r="D453" s="12"/>
      <c r="E453" s="12"/>
      <c r="F453" s="12"/>
      <c r="G453" s="12"/>
      <c r="H453" s="12"/>
      <c r="I453" s="9"/>
      <c r="J453" s="9"/>
    </row>
    <row r="454" spans="1:10" x14ac:dyDescent="0.2">
      <c r="A454" s="9"/>
      <c r="B454" s="12"/>
      <c r="C454" s="9"/>
      <c r="D454" s="12"/>
      <c r="E454" s="12"/>
      <c r="F454" s="12"/>
      <c r="G454" s="12"/>
      <c r="H454" s="12"/>
      <c r="I454" s="9"/>
      <c r="J454" s="9"/>
    </row>
    <row r="455" spans="1:10" x14ac:dyDescent="0.2">
      <c r="A455" s="9"/>
      <c r="B455" s="12"/>
      <c r="C455" s="9"/>
      <c r="D455" s="12"/>
      <c r="E455" s="12"/>
      <c r="F455" s="12"/>
      <c r="G455" s="12"/>
      <c r="H455" s="12"/>
      <c r="I455" s="9"/>
      <c r="J455" s="9"/>
    </row>
    <row r="456" spans="1:10" x14ac:dyDescent="0.2">
      <c r="A456" s="9"/>
      <c r="B456" s="12"/>
      <c r="C456" s="9"/>
      <c r="D456" s="12"/>
      <c r="E456" s="12"/>
      <c r="F456" s="12"/>
      <c r="G456" s="12"/>
      <c r="H456" s="12"/>
      <c r="I456" s="9"/>
      <c r="J456" s="9"/>
    </row>
    <row r="457" spans="1:10" x14ac:dyDescent="0.2">
      <c r="A457" s="9"/>
      <c r="B457" s="12"/>
      <c r="C457" s="9"/>
      <c r="D457" s="12"/>
      <c r="E457" s="12"/>
      <c r="F457" s="12"/>
      <c r="G457" s="12"/>
      <c r="H457" s="12"/>
      <c r="I457" s="9"/>
      <c r="J457" s="9"/>
    </row>
    <row r="458" spans="1:10" x14ac:dyDescent="0.2">
      <c r="A458" s="9"/>
      <c r="B458" s="12"/>
      <c r="C458" s="9"/>
      <c r="D458" s="12"/>
      <c r="E458" s="12"/>
      <c r="F458" s="12"/>
      <c r="G458" s="12"/>
      <c r="H458" s="12"/>
      <c r="I458" s="9"/>
      <c r="J458" s="9"/>
    </row>
    <row r="459" spans="1:10" x14ac:dyDescent="0.2">
      <c r="A459" s="9"/>
      <c r="B459" s="12"/>
      <c r="C459" s="9"/>
      <c r="D459" s="12"/>
      <c r="E459" s="12"/>
      <c r="F459" s="12"/>
      <c r="G459" s="12"/>
      <c r="H459" s="12"/>
      <c r="I459" s="9"/>
      <c r="J459" s="9"/>
    </row>
    <row r="460" spans="1:10" x14ac:dyDescent="0.2">
      <c r="A460" s="9"/>
      <c r="B460" s="12"/>
      <c r="C460" s="9"/>
      <c r="D460" s="12"/>
      <c r="E460" s="12"/>
      <c r="F460" s="12"/>
      <c r="G460" s="12"/>
      <c r="H460" s="12"/>
      <c r="I460" s="9"/>
      <c r="J460" s="9"/>
    </row>
    <row r="461" spans="1:10" x14ac:dyDescent="0.2">
      <c r="A461" s="9"/>
      <c r="B461" s="12"/>
      <c r="C461" s="9"/>
      <c r="D461" s="12"/>
      <c r="E461" s="12"/>
      <c r="F461" s="12"/>
      <c r="G461" s="12"/>
      <c r="H461" s="12"/>
      <c r="I461" s="9"/>
      <c r="J461" s="9"/>
    </row>
    <row r="462" spans="1:10" x14ac:dyDescent="0.2">
      <c r="A462" s="9"/>
      <c r="B462" s="12"/>
      <c r="C462" s="9"/>
      <c r="D462" s="12"/>
      <c r="E462" s="12"/>
      <c r="F462" s="12"/>
      <c r="G462" s="12"/>
      <c r="H462" s="12"/>
      <c r="I462" s="9"/>
      <c r="J462" s="9"/>
    </row>
    <row r="463" spans="1:10" x14ac:dyDescent="0.2">
      <c r="A463" s="9"/>
      <c r="B463" s="12"/>
      <c r="C463" s="9"/>
      <c r="D463" s="12"/>
      <c r="E463" s="12"/>
      <c r="F463" s="12"/>
      <c r="G463" s="12"/>
      <c r="H463" s="12"/>
      <c r="I463" s="9"/>
      <c r="J463" s="9"/>
    </row>
    <row r="464" spans="1:10" x14ac:dyDescent="0.2">
      <c r="A464" s="9"/>
      <c r="B464" s="12"/>
      <c r="C464" s="9"/>
      <c r="D464" s="12"/>
      <c r="E464" s="12"/>
      <c r="F464" s="12"/>
      <c r="G464" s="12"/>
      <c r="H464" s="12"/>
      <c r="I464" s="9"/>
      <c r="J464" s="9"/>
    </row>
    <row r="465" spans="1:10" x14ac:dyDescent="0.2">
      <c r="A465" s="9"/>
      <c r="B465" s="12"/>
      <c r="C465" s="9"/>
      <c r="D465" s="12"/>
      <c r="E465" s="12"/>
      <c r="F465" s="12"/>
      <c r="G465" s="12"/>
      <c r="H465" s="12"/>
      <c r="I465" s="9"/>
      <c r="J465" s="9"/>
    </row>
    <row r="466" spans="1:10" x14ac:dyDescent="0.2">
      <c r="A466" s="9"/>
      <c r="B466" s="12"/>
      <c r="C466" s="9"/>
      <c r="D466" s="12"/>
      <c r="E466" s="12"/>
      <c r="F466" s="12"/>
      <c r="G466" s="12"/>
      <c r="H466" s="12"/>
      <c r="I466" s="9"/>
      <c r="J466" s="9"/>
    </row>
    <row r="467" spans="1:10" x14ac:dyDescent="0.2">
      <c r="A467" s="9"/>
      <c r="B467" s="12"/>
      <c r="C467" s="9"/>
      <c r="D467" s="12"/>
      <c r="E467" s="12"/>
      <c r="F467" s="12"/>
      <c r="G467" s="12"/>
      <c r="H467" s="12"/>
      <c r="I467" s="9"/>
      <c r="J467" s="9"/>
    </row>
    <row r="468" spans="1:10" x14ac:dyDescent="0.2">
      <c r="A468" s="9"/>
      <c r="B468" s="12"/>
      <c r="C468" s="9"/>
      <c r="D468" s="12"/>
      <c r="E468" s="12"/>
      <c r="F468" s="12"/>
      <c r="G468" s="12"/>
      <c r="H468" s="12"/>
      <c r="I468" s="9"/>
      <c r="J468" s="9"/>
    </row>
    <row r="469" spans="1:10" x14ac:dyDescent="0.2">
      <c r="A469" s="9"/>
      <c r="B469" s="12"/>
      <c r="C469" s="9"/>
      <c r="D469" s="12"/>
      <c r="E469" s="12"/>
      <c r="F469" s="12"/>
      <c r="G469" s="12"/>
      <c r="H469" s="12"/>
      <c r="I469" s="9"/>
      <c r="J469" s="9"/>
    </row>
    <row r="470" spans="1:10" x14ac:dyDescent="0.2">
      <c r="A470" s="9"/>
      <c r="B470" s="12"/>
      <c r="C470" s="9"/>
      <c r="D470" s="12"/>
      <c r="E470" s="12"/>
      <c r="F470" s="12"/>
      <c r="G470" s="12"/>
      <c r="H470" s="12"/>
      <c r="I470" s="9"/>
      <c r="J470" s="9"/>
    </row>
    <row r="471" spans="1:10" x14ac:dyDescent="0.2">
      <c r="A471" s="9"/>
      <c r="B471" s="12"/>
      <c r="C471" s="9"/>
      <c r="D471" s="12"/>
      <c r="E471" s="12"/>
      <c r="F471" s="12"/>
      <c r="G471" s="12"/>
      <c r="H471" s="12"/>
      <c r="I471" s="9"/>
      <c r="J471" s="9"/>
    </row>
    <row r="472" spans="1:10" x14ac:dyDescent="0.2">
      <c r="A472" s="9"/>
      <c r="B472" s="12"/>
      <c r="C472" s="9"/>
      <c r="D472" s="12"/>
      <c r="E472" s="12"/>
      <c r="F472" s="12"/>
      <c r="G472" s="12"/>
      <c r="H472" s="12"/>
      <c r="I472" s="9"/>
      <c r="J472" s="9"/>
    </row>
    <row r="473" spans="1:10" x14ac:dyDescent="0.2">
      <c r="A473" s="9"/>
      <c r="B473" s="12"/>
      <c r="C473" s="9"/>
      <c r="D473" s="12"/>
      <c r="E473" s="12"/>
      <c r="F473" s="12"/>
      <c r="G473" s="12"/>
      <c r="H473" s="12"/>
      <c r="I473" s="9"/>
      <c r="J473" s="9"/>
    </row>
    <row r="474" spans="1:10" x14ac:dyDescent="0.2">
      <c r="A474" s="9"/>
      <c r="B474" s="12"/>
      <c r="C474" s="9"/>
      <c r="D474" s="12"/>
      <c r="E474" s="12"/>
      <c r="F474" s="12"/>
      <c r="G474" s="12"/>
      <c r="H474" s="12"/>
      <c r="I474" s="9"/>
      <c r="J474" s="9"/>
    </row>
    <row r="475" spans="1:10" x14ac:dyDescent="0.2">
      <c r="A475" s="9"/>
      <c r="B475" s="12"/>
      <c r="C475" s="9"/>
      <c r="D475" s="12"/>
      <c r="E475" s="12"/>
      <c r="F475" s="12"/>
      <c r="G475" s="12"/>
      <c r="H475" s="12"/>
      <c r="I475" s="9"/>
      <c r="J475" s="9"/>
    </row>
    <row r="476" spans="1:10" x14ac:dyDescent="0.2">
      <c r="A476" s="9"/>
      <c r="B476" s="12"/>
      <c r="C476" s="9"/>
      <c r="D476" s="12"/>
      <c r="E476" s="12"/>
      <c r="F476" s="12"/>
      <c r="G476" s="12"/>
      <c r="H476" s="12"/>
      <c r="I476" s="9"/>
      <c r="J476" s="9"/>
    </row>
    <row r="477" spans="1:10" x14ac:dyDescent="0.2">
      <c r="A477" s="9"/>
      <c r="B477" s="12"/>
      <c r="C477" s="9"/>
      <c r="D477" s="12"/>
      <c r="E477" s="12"/>
      <c r="F477" s="12"/>
      <c r="G477" s="12"/>
      <c r="H477" s="12"/>
      <c r="I477" s="9"/>
      <c r="J477" s="9"/>
    </row>
    <row r="478" spans="1:10" x14ac:dyDescent="0.2">
      <c r="A478" s="9"/>
      <c r="B478" s="12"/>
      <c r="C478" s="9"/>
      <c r="D478" s="12"/>
      <c r="E478" s="12"/>
      <c r="F478" s="12"/>
      <c r="G478" s="12"/>
      <c r="H478" s="12"/>
      <c r="I478" s="9"/>
      <c r="J478" s="9"/>
    </row>
    <row r="479" spans="1:10" x14ac:dyDescent="0.2">
      <c r="A479" s="9"/>
      <c r="B479" s="12"/>
      <c r="C479" s="9"/>
      <c r="D479" s="12"/>
      <c r="E479" s="12"/>
      <c r="F479" s="12"/>
      <c r="G479" s="12"/>
      <c r="H479" s="12"/>
      <c r="I479" s="9"/>
      <c r="J479" s="9"/>
    </row>
    <row r="480" spans="1:10" x14ac:dyDescent="0.2">
      <c r="A480" s="9"/>
      <c r="B480" s="12"/>
      <c r="C480" s="9"/>
      <c r="D480" s="12"/>
      <c r="E480" s="12"/>
      <c r="F480" s="12"/>
      <c r="G480" s="12"/>
      <c r="H480" s="12"/>
      <c r="I480" s="9"/>
      <c r="J480" s="9"/>
    </row>
    <row r="481" spans="1:10" x14ac:dyDescent="0.2">
      <c r="A481" s="9"/>
      <c r="B481" s="12"/>
      <c r="C481" s="9"/>
      <c r="D481" s="12"/>
      <c r="E481" s="12"/>
      <c r="F481" s="12"/>
      <c r="G481" s="12"/>
      <c r="H481" s="12"/>
      <c r="I481" s="9"/>
      <c r="J481" s="9"/>
    </row>
    <row r="482" spans="1:10" x14ac:dyDescent="0.2">
      <c r="A482" s="9"/>
      <c r="B482" s="12"/>
      <c r="C482" s="9"/>
      <c r="D482" s="12"/>
      <c r="E482" s="12"/>
      <c r="F482" s="12"/>
      <c r="G482" s="12"/>
      <c r="H482" s="12"/>
      <c r="I482" s="9"/>
      <c r="J482" s="9"/>
    </row>
    <row r="483" spans="1:10" x14ac:dyDescent="0.2">
      <c r="A483" s="9"/>
      <c r="B483" s="12"/>
      <c r="C483" s="9"/>
      <c r="D483" s="12"/>
      <c r="E483" s="12"/>
      <c r="F483" s="12"/>
      <c r="G483" s="12"/>
      <c r="H483" s="12"/>
      <c r="I483" s="9"/>
      <c r="J483" s="9"/>
    </row>
    <row r="484" spans="1:10" x14ac:dyDescent="0.2">
      <c r="A484" s="9"/>
      <c r="B484" s="12"/>
      <c r="C484" s="9"/>
      <c r="D484" s="12"/>
      <c r="E484" s="12"/>
      <c r="F484" s="12"/>
      <c r="G484" s="12"/>
      <c r="H484" s="12"/>
      <c r="I484" s="9"/>
      <c r="J484" s="9"/>
    </row>
    <row r="485" spans="1:10" x14ac:dyDescent="0.2">
      <c r="A485" s="9"/>
      <c r="B485" s="12"/>
      <c r="C485" s="9"/>
      <c r="D485" s="12"/>
      <c r="E485" s="12"/>
      <c r="F485" s="12"/>
      <c r="G485" s="12"/>
      <c r="H485" s="12"/>
      <c r="I485" s="9"/>
      <c r="J485" s="9"/>
    </row>
    <row r="486" spans="1:10" x14ac:dyDescent="0.2">
      <c r="A486" s="9"/>
      <c r="B486" s="12"/>
      <c r="C486" s="9"/>
      <c r="D486" s="12"/>
      <c r="E486" s="12"/>
      <c r="F486" s="12"/>
      <c r="G486" s="12"/>
      <c r="H486" s="12"/>
      <c r="I486" s="9"/>
      <c r="J486" s="9"/>
    </row>
    <row r="487" spans="1:10" x14ac:dyDescent="0.2">
      <c r="A487" s="9"/>
      <c r="B487" s="12"/>
      <c r="C487" s="9"/>
      <c r="D487" s="12"/>
      <c r="E487" s="12"/>
      <c r="F487" s="12"/>
      <c r="G487" s="12"/>
      <c r="H487" s="12"/>
      <c r="I487" s="9"/>
      <c r="J487" s="9"/>
    </row>
    <row r="488" spans="1:10" x14ac:dyDescent="0.2">
      <c r="A488" s="9"/>
      <c r="B488" s="12"/>
      <c r="C488" s="9"/>
      <c r="D488" s="12"/>
      <c r="E488" s="12"/>
      <c r="F488" s="12"/>
      <c r="G488" s="12"/>
      <c r="H488" s="12"/>
      <c r="I488" s="9"/>
      <c r="J488" s="9"/>
    </row>
    <row r="489" spans="1:10" x14ac:dyDescent="0.2">
      <c r="A489" s="9"/>
      <c r="B489" s="12"/>
      <c r="C489" s="9"/>
      <c r="D489" s="12"/>
      <c r="E489" s="12"/>
      <c r="F489" s="12"/>
      <c r="G489" s="12"/>
      <c r="H489" s="12"/>
      <c r="I489" s="9"/>
      <c r="J489" s="9"/>
    </row>
    <row r="490" spans="1:10" x14ac:dyDescent="0.2">
      <c r="A490" s="9"/>
      <c r="B490" s="12"/>
      <c r="C490" s="9"/>
      <c r="D490" s="12"/>
      <c r="E490" s="12"/>
      <c r="F490" s="12"/>
      <c r="G490" s="12"/>
      <c r="H490" s="12"/>
      <c r="I490" s="9"/>
      <c r="J490" s="9"/>
    </row>
    <row r="491" spans="1:10" x14ac:dyDescent="0.2">
      <c r="A491" s="9"/>
      <c r="B491" s="12"/>
      <c r="C491" s="9"/>
      <c r="D491" s="12"/>
      <c r="E491" s="12"/>
      <c r="F491" s="12"/>
      <c r="G491" s="12"/>
      <c r="H491" s="12"/>
      <c r="I491" s="9"/>
      <c r="J491" s="9"/>
    </row>
    <row r="492" spans="1:10" x14ac:dyDescent="0.2">
      <c r="A492" s="9"/>
      <c r="B492" s="12"/>
      <c r="C492" s="9"/>
      <c r="D492" s="12"/>
      <c r="E492" s="12"/>
      <c r="F492" s="12"/>
      <c r="G492" s="12"/>
      <c r="H492" s="12"/>
      <c r="I492" s="9"/>
      <c r="J492" s="9"/>
    </row>
    <row r="493" spans="1:10" x14ac:dyDescent="0.2">
      <c r="A493" s="9"/>
      <c r="B493" s="12"/>
      <c r="C493" s="9"/>
      <c r="D493" s="12"/>
      <c r="E493" s="12"/>
      <c r="F493" s="12"/>
      <c r="G493" s="12"/>
      <c r="H493" s="12"/>
      <c r="I493" s="9"/>
      <c r="J493" s="9"/>
    </row>
    <row r="494" spans="1:10" x14ac:dyDescent="0.2">
      <c r="A494" s="9"/>
      <c r="B494" s="12"/>
      <c r="C494" s="9"/>
      <c r="D494" s="12"/>
      <c r="E494" s="12"/>
      <c r="F494" s="12"/>
      <c r="G494" s="12"/>
      <c r="H494" s="12"/>
      <c r="I494" s="9"/>
      <c r="J494" s="9"/>
    </row>
    <row r="495" spans="1:10" x14ac:dyDescent="0.2">
      <c r="A495" s="9"/>
      <c r="B495" s="12"/>
      <c r="C495" s="9"/>
      <c r="D495" s="12"/>
      <c r="E495" s="12"/>
      <c r="F495" s="12"/>
      <c r="G495" s="12"/>
      <c r="H495" s="12"/>
      <c r="I495" s="9"/>
      <c r="J495" s="9"/>
    </row>
    <row r="496" spans="1:10" x14ac:dyDescent="0.2">
      <c r="A496" s="9"/>
      <c r="B496" s="12"/>
      <c r="C496" s="9"/>
      <c r="D496" s="12"/>
      <c r="E496" s="12"/>
      <c r="F496" s="12"/>
      <c r="G496" s="12"/>
      <c r="H496" s="12"/>
      <c r="I496" s="9"/>
      <c r="J496" s="9"/>
    </row>
    <row r="497" spans="1:10" x14ac:dyDescent="0.2">
      <c r="A497" s="9"/>
      <c r="B497" s="12"/>
      <c r="C497" s="9"/>
      <c r="D497" s="12"/>
      <c r="E497" s="12"/>
      <c r="F497" s="12"/>
      <c r="G497" s="12"/>
      <c r="H497" s="12"/>
      <c r="I497" s="9"/>
      <c r="J497" s="9"/>
    </row>
    <row r="498" spans="1:10" x14ac:dyDescent="0.2">
      <c r="A498" s="9"/>
      <c r="B498" s="12"/>
      <c r="C498" s="9"/>
      <c r="D498" s="12"/>
      <c r="E498" s="12"/>
      <c r="F498" s="12"/>
      <c r="G498" s="12"/>
      <c r="H498" s="12"/>
      <c r="I498" s="9"/>
      <c r="J498" s="9"/>
    </row>
    <row r="499" spans="1:10" x14ac:dyDescent="0.2">
      <c r="A499" s="9"/>
      <c r="B499" s="12"/>
      <c r="C499" s="9"/>
      <c r="D499" s="12"/>
      <c r="E499" s="12"/>
      <c r="F499" s="12"/>
      <c r="G499" s="12"/>
      <c r="H499" s="12"/>
      <c r="I499" s="9"/>
      <c r="J499" s="9"/>
    </row>
    <row r="500" spans="1:10" x14ac:dyDescent="0.2">
      <c r="A500" s="9"/>
      <c r="B500" s="12"/>
      <c r="C500" s="9"/>
      <c r="D500" s="12"/>
      <c r="E500" s="12"/>
      <c r="F500" s="12"/>
      <c r="G500" s="12"/>
      <c r="H500" s="12"/>
      <c r="I500" s="9"/>
      <c r="J500" s="9"/>
    </row>
    <row r="501" spans="1:10" x14ac:dyDescent="0.2">
      <c r="A501" s="9"/>
      <c r="B501" s="12"/>
      <c r="C501" s="9"/>
      <c r="D501" s="12"/>
      <c r="E501" s="12"/>
      <c r="F501" s="12"/>
      <c r="G501" s="12"/>
      <c r="H501" s="12"/>
      <c r="I501" s="9"/>
      <c r="J501" s="9"/>
    </row>
    <row r="502" spans="1:10" x14ac:dyDescent="0.2">
      <c r="A502" s="9"/>
      <c r="B502" s="12"/>
      <c r="C502" s="9"/>
      <c r="D502" s="12"/>
      <c r="E502" s="12"/>
      <c r="F502" s="12"/>
      <c r="G502" s="12"/>
      <c r="H502" s="12"/>
      <c r="I502" s="9"/>
      <c r="J502" s="9"/>
    </row>
    <row r="503" spans="1:10" x14ac:dyDescent="0.2">
      <c r="A503" s="9"/>
      <c r="B503" s="12"/>
      <c r="C503" s="9"/>
      <c r="D503" s="12"/>
      <c r="E503" s="12"/>
      <c r="F503" s="12"/>
      <c r="G503" s="12"/>
      <c r="H503" s="12"/>
      <c r="I503" s="9"/>
      <c r="J503" s="9"/>
    </row>
    <row r="504" spans="1:10" x14ac:dyDescent="0.2">
      <c r="A504" s="9"/>
      <c r="B504" s="12"/>
      <c r="C504" s="9"/>
      <c r="D504" s="12"/>
      <c r="E504" s="12"/>
      <c r="F504" s="12"/>
      <c r="G504" s="12"/>
      <c r="H504" s="12"/>
      <c r="I504" s="9"/>
      <c r="J504" s="9"/>
    </row>
    <row r="505" spans="1:10" x14ac:dyDescent="0.2">
      <c r="A505" s="9"/>
      <c r="B505" s="12"/>
      <c r="C505" s="9"/>
      <c r="D505" s="12"/>
      <c r="E505" s="12"/>
      <c r="F505" s="12"/>
      <c r="G505" s="12"/>
      <c r="H505" s="12"/>
      <c r="I505" s="9"/>
      <c r="J505" s="9"/>
    </row>
    <row r="506" spans="1:10" x14ac:dyDescent="0.2">
      <c r="A506" s="9"/>
      <c r="B506" s="12"/>
      <c r="C506" s="9"/>
      <c r="D506" s="12"/>
      <c r="E506" s="12"/>
      <c r="F506" s="12"/>
      <c r="G506" s="12"/>
      <c r="H506" s="12"/>
      <c r="I506" s="9"/>
      <c r="J506" s="9"/>
    </row>
    <row r="507" spans="1:10" x14ac:dyDescent="0.2">
      <c r="A507" s="9"/>
      <c r="B507" s="12"/>
      <c r="C507" s="9"/>
      <c r="D507" s="12"/>
      <c r="E507" s="12"/>
      <c r="F507" s="12"/>
      <c r="G507" s="12"/>
      <c r="H507" s="12"/>
      <c r="I507" s="9"/>
      <c r="J507" s="9"/>
    </row>
    <row r="508" spans="1:10" x14ac:dyDescent="0.2">
      <c r="A508" s="9"/>
      <c r="B508" s="12"/>
      <c r="C508" s="9"/>
      <c r="D508" s="12"/>
      <c r="E508" s="12"/>
      <c r="F508" s="12"/>
      <c r="G508" s="12"/>
      <c r="H508" s="12"/>
      <c r="I508" s="9"/>
      <c r="J508" s="9"/>
    </row>
    <row r="509" spans="1:10" x14ac:dyDescent="0.2">
      <c r="A509" s="9"/>
      <c r="B509" s="12"/>
      <c r="C509" s="9"/>
      <c r="D509" s="12"/>
      <c r="E509" s="12"/>
      <c r="F509" s="12"/>
      <c r="G509" s="12"/>
      <c r="H509" s="12"/>
      <c r="I509" s="9"/>
      <c r="J509" s="9"/>
    </row>
    <row r="510" spans="1:10" x14ac:dyDescent="0.2">
      <c r="A510" s="9"/>
      <c r="B510" s="12"/>
      <c r="C510" s="9"/>
      <c r="D510" s="12"/>
      <c r="E510" s="12"/>
      <c r="F510" s="12"/>
      <c r="G510" s="12"/>
      <c r="H510" s="12"/>
      <c r="I510" s="9"/>
      <c r="J510" s="9"/>
    </row>
    <row r="511" spans="1:10" x14ac:dyDescent="0.2">
      <c r="A511" s="9"/>
      <c r="B511" s="12"/>
      <c r="C511" s="9"/>
      <c r="D511" s="12"/>
      <c r="E511" s="12"/>
      <c r="F511" s="12"/>
      <c r="G511" s="12"/>
      <c r="H511" s="12"/>
      <c r="I511" s="9"/>
      <c r="J511" s="9"/>
    </row>
    <row r="512" spans="1:10" x14ac:dyDescent="0.2">
      <c r="A512" s="9"/>
      <c r="B512" s="12"/>
      <c r="C512" s="9"/>
      <c r="D512" s="12"/>
      <c r="E512" s="12"/>
      <c r="F512" s="12"/>
      <c r="G512" s="12"/>
      <c r="H512" s="12"/>
      <c r="I512" s="9"/>
      <c r="J512" s="9"/>
    </row>
    <row r="513" spans="1:10" x14ac:dyDescent="0.2">
      <c r="A513" s="9"/>
      <c r="B513" s="12"/>
      <c r="C513" s="9"/>
      <c r="D513" s="12"/>
      <c r="E513" s="12"/>
      <c r="F513" s="12"/>
      <c r="G513" s="12"/>
      <c r="H513" s="12"/>
      <c r="I513" s="9"/>
      <c r="J513" s="9"/>
    </row>
    <row r="514" spans="1:10" x14ac:dyDescent="0.2">
      <c r="A514" s="9"/>
      <c r="B514" s="12"/>
      <c r="C514" s="9"/>
      <c r="D514" s="12"/>
      <c r="E514" s="12"/>
      <c r="F514" s="12"/>
      <c r="G514" s="12"/>
      <c r="H514" s="12"/>
      <c r="I514" s="9"/>
      <c r="J514" s="9"/>
    </row>
    <row r="515" spans="1:10" x14ac:dyDescent="0.2">
      <c r="A515" s="9"/>
      <c r="B515" s="12"/>
      <c r="C515" s="9"/>
      <c r="D515" s="12"/>
      <c r="E515" s="12"/>
      <c r="F515" s="12"/>
      <c r="G515" s="12"/>
      <c r="H515" s="12"/>
      <c r="I515" s="9"/>
      <c r="J515" s="9"/>
    </row>
    <row r="516" spans="1:10" x14ac:dyDescent="0.2">
      <c r="A516" s="9"/>
      <c r="B516" s="12"/>
      <c r="C516" s="9"/>
      <c r="D516" s="12"/>
      <c r="E516" s="12"/>
      <c r="F516" s="12"/>
      <c r="G516" s="12"/>
      <c r="H516" s="12"/>
      <c r="I516" s="9"/>
      <c r="J516" s="9"/>
    </row>
    <row r="517" spans="1:10" x14ac:dyDescent="0.2">
      <c r="A517" s="9"/>
      <c r="B517" s="12"/>
      <c r="C517" s="9"/>
      <c r="D517" s="12"/>
      <c r="E517" s="12"/>
      <c r="F517" s="12"/>
      <c r="G517" s="12"/>
      <c r="H517" s="12"/>
      <c r="I517" s="9"/>
      <c r="J517" s="9"/>
    </row>
    <row r="518" spans="1:10" x14ac:dyDescent="0.2">
      <c r="A518" s="9"/>
      <c r="B518" s="12"/>
      <c r="C518" s="9"/>
      <c r="D518" s="12"/>
      <c r="E518" s="12"/>
      <c r="F518" s="12"/>
      <c r="G518" s="12"/>
      <c r="H518" s="12"/>
      <c r="I518" s="9"/>
      <c r="J518" s="9"/>
    </row>
    <row r="519" spans="1:10" x14ac:dyDescent="0.2">
      <c r="A519" s="9"/>
      <c r="B519" s="12"/>
      <c r="C519" s="9"/>
      <c r="D519" s="12"/>
      <c r="E519" s="12"/>
      <c r="F519" s="12"/>
      <c r="G519" s="12"/>
      <c r="H519" s="12"/>
      <c r="I519" s="9"/>
      <c r="J519" s="9"/>
    </row>
    <row r="520" spans="1:10" x14ac:dyDescent="0.2">
      <c r="A520" s="9"/>
      <c r="B520" s="12"/>
      <c r="C520" s="9"/>
      <c r="D520" s="12"/>
      <c r="E520" s="12"/>
      <c r="F520" s="12"/>
      <c r="G520" s="12"/>
      <c r="H520" s="12"/>
      <c r="I520" s="9"/>
      <c r="J520" s="9"/>
    </row>
    <row r="521" spans="1:10" x14ac:dyDescent="0.2">
      <c r="A521" s="9"/>
      <c r="B521" s="12"/>
      <c r="C521" s="9"/>
      <c r="D521" s="12"/>
      <c r="E521" s="12"/>
      <c r="F521" s="12"/>
      <c r="G521" s="12"/>
      <c r="H521" s="12"/>
      <c r="I521" s="9"/>
      <c r="J521" s="9"/>
    </row>
    <row r="522" spans="1:10" x14ac:dyDescent="0.2">
      <c r="A522" s="9"/>
      <c r="B522" s="12"/>
      <c r="C522" s="9"/>
      <c r="D522" s="12"/>
      <c r="E522" s="12"/>
      <c r="F522" s="12"/>
      <c r="G522" s="12"/>
      <c r="H522" s="12"/>
      <c r="I522" s="9"/>
      <c r="J522" s="9"/>
    </row>
    <row r="523" spans="1:10" x14ac:dyDescent="0.2">
      <c r="A523" s="9"/>
      <c r="B523" s="12"/>
      <c r="C523" s="9"/>
      <c r="D523" s="12"/>
      <c r="E523" s="12"/>
      <c r="F523" s="12"/>
      <c r="G523" s="12"/>
      <c r="H523" s="12"/>
      <c r="I523" s="9"/>
      <c r="J523" s="9"/>
    </row>
    <row r="524" spans="1:10" x14ac:dyDescent="0.2">
      <c r="A524" s="9"/>
      <c r="B524" s="12"/>
      <c r="C524" s="9"/>
      <c r="D524" s="12"/>
      <c r="E524" s="12"/>
      <c r="F524" s="12"/>
      <c r="G524" s="12"/>
      <c r="H524" s="12"/>
      <c r="I524" s="9"/>
      <c r="J524" s="9"/>
    </row>
    <row r="525" spans="1:10" x14ac:dyDescent="0.2">
      <c r="A525" s="9"/>
      <c r="B525" s="12"/>
      <c r="C525" s="9"/>
      <c r="D525" s="12"/>
      <c r="E525" s="12"/>
      <c r="F525" s="12"/>
      <c r="G525" s="12"/>
      <c r="H525" s="12"/>
      <c r="I525" s="9"/>
      <c r="J525" s="9"/>
    </row>
    <row r="526" spans="1:10" x14ac:dyDescent="0.2">
      <c r="A526" s="9"/>
      <c r="B526" s="12"/>
      <c r="C526" s="9"/>
      <c r="D526" s="12"/>
      <c r="E526" s="12"/>
      <c r="F526" s="12"/>
      <c r="G526" s="12"/>
      <c r="H526" s="12"/>
      <c r="I526" s="9"/>
      <c r="J526" s="9"/>
    </row>
    <row r="527" spans="1:10" x14ac:dyDescent="0.2">
      <c r="A527" s="9"/>
      <c r="B527" s="12"/>
      <c r="C527" s="9"/>
      <c r="D527" s="12"/>
      <c r="E527" s="12"/>
      <c r="F527" s="12"/>
      <c r="G527" s="12"/>
      <c r="H527" s="12"/>
      <c r="I527" s="9"/>
      <c r="J527" s="9"/>
    </row>
    <row r="528" spans="1:10" x14ac:dyDescent="0.2">
      <c r="A528" s="9"/>
      <c r="B528" s="12"/>
      <c r="C528" s="9"/>
      <c r="D528" s="12"/>
      <c r="E528" s="12"/>
      <c r="F528" s="12"/>
      <c r="G528" s="12"/>
      <c r="H528" s="12"/>
      <c r="I528" s="9"/>
      <c r="J528" s="9"/>
    </row>
    <row r="529" spans="1:10" x14ac:dyDescent="0.2">
      <c r="A529" s="9"/>
      <c r="B529" s="12"/>
      <c r="C529" s="9"/>
      <c r="D529" s="12"/>
      <c r="E529" s="12"/>
      <c r="F529" s="12"/>
      <c r="G529" s="12"/>
      <c r="H529" s="12"/>
      <c r="I529" s="9"/>
      <c r="J529" s="9"/>
    </row>
    <row r="530" spans="1:10" x14ac:dyDescent="0.2">
      <c r="A530" s="9"/>
      <c r="B530" s="12"/>
      <c r="C530" s="9"/>
      <c r="D530" s="12"/>
      <c r="E530" s="12"/>
      <c r="F530" s="12"/>
      <c r="G530" s="12"/>
      <c r="H530" s="12"/>
      <c r="I530" s="9"/>
      <c r="J530" s="9"/>
    </row>
    <row r="531" spans="1:10" x14ac:dyDescent="0.2">
      <c r="A531" s="9"/>
      <c r="B531" s="12"/>
      <c r="C531" s="9"/>
      <c r="D531" s="12"/>
      <c r="E531" s="12"/>
      <c r="F531" s="12"/>
      <c r="G531" s="12"/>
      <c r="H531" s="12"/>
      <c r="I531" s="9"/>
      <c r="J531" s="9"/>
    </row>
    <row r="532" spans="1:10" x14ac:dyDescent="0.2">
      <c r="A532" s="9"/>
      <c r="B532" s="12"/>
      <c r="C532" s="9"/>
      <c r="D532" s="12"/>
      <c r="E532" s="12"/>
      <c r="F532" s="12"/>
      <c r="G532" s="12"/>
      <c r="H532" s="12"/>
      <c r="I532" s="9"/>
      <c r="J532" s="9"/>
    </row>
    <row r="533" spans="1:10" x14ac:dyDescent="0.2">
      <c r="A533" s="9"/>
      <c r="B533" s="12"/>
      <c r="C533" s="9"/>
      <c r="D533" s="12"/>
      <c r="E533" s="12"/>
      <c r="F533" s="12"/>
      <c r="G533" s="12"/>
      <c r="H533" s="12"/>
      <c r="I533" s="9"/>
      <c r="J533" s="9"/>
    </row>
    <row r="534" spans="1:10" x14ac:dyDescent="0.2">
      <c r="A534" s="9"/>
      <c r="B534" s="12"/>
      <c r="C534" s="9"/>
      <c r="D534" s="12"/>
      <c r="E534" s="12"/>
      <c r="F534" s="12"/>
      <c r="G534" s="12"/>
      <c r="H534" s="12"/>
      <c r="I534" s="9"/>
      <c r="J534" s="9"/>
    </row>
    <row r="535" spans="1:10" x14ac:dyDescent="0.2">
      <c r="A535" s="9"/>
      <c r="B535" s="12"/>
      <c r="C535" s="9"/>
      <c r="D535" s="12"/>
      <c r="E535" s="12"/>
      <c r="F535" s="12"/>
      <c r="G535" s="12"/>
      <c r="H535" s="12"/>
      <c r="I535" s="9"/>
      <c r="J535" s="9"/>
    </row>
    <row r="536" spans="1:10" x14ac:dyDescent="0.2">
      <c r="A536" s="9"/>
      <c r="B536" s="12"/>
      <c r="C536" s="9"/>
      <c r="D536" s="12"/>
      <c r="E536" s="12"/>
      <c r="F536" s="12"/>
      <c r="G536" s="12"/>
      <c r="H536" s="12"/>
      <c r="I536" s="9"/>
      <c r="J536" s="9"/>
    </row>
    <row r="537" spans="1:10" x14ac:dyDescent="0.2">
      <c r="A537" s="9"/>
      <c r="B537" s="12"/>
      <c r="C537" s="9"/>
      <c r="D537" s="12"/>
      <c r="E537" s="12"/>
      <c r="F537" s="12"/>
      <c r="G537" s="12"/>
      <c r="H537" s="12"/>
      <c r="I537" s="9"/>
      <c r="J537" s="9"/>
    </row>
    <row r="538" spans="1:10" x14ac:dyDescent="0.2">
      <c r="A538" s="9"/>
      <c r="B538" s="12"/>
      <c r="C538" s="9"/>
      <c r="D538" s="12"/>
      <c r="E538" s="12"/>
      <c r="F538" s="12"/>
      <c r="G538" s="12"/>
      <c r="H538" s="12"/>
      <c r="I538" s="9"/>
      <c r="J538" s="9"/>
    </row>
    <row r="539" spans="1:10" x14ac:dyDescent="0.2">
      <c r="A539" s="9"/>
      <c r="B539" s="12"/>
      <c r="C539" s="9"/>
      <c r="D539" s="12"/>
      <c r="E539" s="12"/>
      <c r="F539" s="12"/>
      <c r="G539" s="12"/>
      <c r="H539" s="12"/>
      <c r="I539" s="9"/>
      <c r="J539" s="9"/>
    </row>
    <row r="540" spans="1:10" x14ac:dyDescent="0.2">
      <c r="A540" s="9"/>
      <c r="B540" s="12"/>
      <c r="C540" s="9"/>
      <c r="D540" s="12"/>
      <c r="E540" s="12"/>
      <c r="F540" s="12"/>
      <c r="G540" s="12"/>
      <c r="H540" s="12"/>
      <c r="I540" s="9"/>
      <c r="J540" s="9"/>
    </row>
    <row r="541" spans="1:10" x14ac:dyDescent="0.2">
      <c r="A541" s="9"/>
      <c r="B541" s="12"/>
      <c r="C541" s="9"/>
      <c r="D541" s="12"/>
      <c r="E541" s="12"/>
      <c r="F541" s="12"/>
      <c r="G541" s="12"/>
      <c r="H541" s="12"/>
      <c r="I541" s="9"/>
      <c r="J541" s="9"/>
    </row>
    <row r="542" spans="1:10" x14ac:dyDescent="0.2">
      <c r="A542" s="9"/>
      <c r="B542" s="12"/>
      <c r="C542" s="9"/>
      <c r="D542" s="12"/>
      <c r="E542" s="12"/>
      <c r="F542" s="12"/>
      <c r="G542" s="12"/>
      <c r="H542" s="12"/>
      <c r="I542" s="9"/>
      <c r="J542" s="9"/>
    </row>
    <row r="543" spans="1:10" x14ac:dyDescent="0.2">
      <c r="A543" s="9"/>
      <c r="B543" s="12"/>
      <c r="C543" s="9"/>
      <c r="D543" s="12"/>
      <c r="E543" s="12"/>
      <c r="F543" s="12"/>
      <c r="G543" s="12"/>
      <c r="H543" s="12"/>
      <c r="I543" s="9"/>
      <c r="J543" s="9"/>
    </row>
    <row r="544" spans="1:10" x14ac:dyDescent="0.2">
      <c r="A544" s="9"/>
      <c r="B544" s="12"/>
      <c r="C544" s="9"/>
      <c r="D544" s="12"/>
      <c r="E544" s="12"/>
      <c r="F544" s="12"/>
      <c r="G544" s="12"/>
      <c r="H544" s="12"/>
      <c r="I544" s="9"/>
      <c r="J544" s="9"/>
    </row>
    <row r="545" spans="1:10" x14ac:dyDescent="0.2">
      <c r="A545" s="9"/>
      <c r="B545" s="12"/>
      <c r="C545" s="9"/>
      <c r="D545" s="12"/>
      <c r="E545" s="12"/>
      <c r="F545" s="12"/>
      <c r="G545" s="12"/>
      <c r="H545" s="12"/>
      <c r="I545" s="9"/>
      <c r="J545" s="9"/>
    </row>
    <row r="546" spans="1:10" x14ac:dyDescent="0.2">
      <c r="A546" s="9"/>
      <c r="B546" s="12"/>
      <c r="C546" s="9"/>
      <c r="D546" s="12"/>
      <c r="E546" s="12"/>
      <c r="F546" s="12"/>
      <c r="G546" s="12"/>
      <c r="H546" s="12"/>
      <c r="I546" s="9"/>
      <c r="J546" s="9"/>
    </row>
    <row r="547" spans="1:10" x14ac:dyDescent="0.2">
      <c r="A547" s="9"/>
      <c r="B547" s="12"/>
      <c r="C547" s="9"/>
      <c r="D547" s="12"/>
      <c r="E547" s="12"/>
      <c r="F547" s="12"/>
      <c r="G547" s="12"/>
      <c r="H547" s="12"/>
      <c r="I547" s="9"/>
      <c r="J547" s="9"/>
    </row>
    <row r="548" spans="1:10" x14ac:dyDescent="0.2">
      <c r="A548" s="9"/>
      <c r="B548" s="12"/>
      <c r="C548" s="9"/>
      <c r="D548" s="12"/>
      <c r="E548" s="12"/>
      <c r="F548" s="12"/>
      <c r="G548" s="12"/>
      <c r="H548" s="12"/>
      <c r="I548" s="9"/>
      <c r="J548" s="9"/>
    </row>
    <row r="549" spans="1:10" x14ac:dyDescent="0.2">
      <c r="A549" s="9"/>
      <c r="B549" s="12"/>
      <c r="C549" s="9"/>
      <c r="D549" s="12"/>
      <c r="E549" s="12"/>
      <c r="F549" s="12"/>
      <c r="G549" s="12"/>
      <c r="H549" s="12"/>
      <c r="I549" s="9"/>
      <c r="J549" s="9"/>
    </row>
    <row r="550" spans="1:10" x14ac:dyDescent="0.2">
      <c r="A550" s="9"/>
      <c r="B550" s="12"/>
      <c r="C550" s="9"/>
      <c r="D550" s="12"/>
      <c r="E550" s="12"/>
      <c r="F550" s="12"/>
      <c r="G550" s="12"/>
      <c r="H550" s="12"/>
      <c r="I550" s="9"/>
      <c r="J550" s="9"/>
    </row>
    <row r="551" spans="1:10" x14ac:dyDescent="0.2">
      <c r="A551" s="9"/>
      <c r="B551" s="12"/>
      <c r="C551" s="9"/>
      <c r="D551" s="12"/>
      <c r="E551" s="12"/>
      <c r="F551" s="12"/>
      <c r="G551" s="12"/>
      <c r="H551" s="12"/>
      <c r="I551" s="9"/>
      <c r="J551" s="9"/>
    </row>
    <row r="552" spans="1:10" x14ac:dyDescent="0.2">
      <c r="A552" s="9"/>
      <c r="B552" s="12"/>
      <c r="C552" s="9"/>
      <c r="D552" s="12"/>
      <c r="E552" s="12"/>
      <c r="F552" s="12"/>
      <c r="G552" s="12"/>
      <c r="H552" s="12"/>
      <c r="I552" s="9"/>
      <c r="J552" s="9"/>
    </row>
    <row r="553" spans="1:10" x14ac:dyDescent="0.2">
      <c r="A553" s="9"/>
      <c r="B553" s="12"/>
      <c r="C553" s="9"/>
      <c r="D553" s="12"/>
      <c r="E553" s="12"/>
      <c r="F553" s="12"/>
      <c r="G553" s="12"/>
      <c r="H553" s="12"/>
      <c r="I553" s="9"/>
      <c r="J553" s="9"/>
    </row>
    <row r="554" spans="1:10" x14ac:dyDescent="0.2">
      <c r="A554" s="9"/>
      <c r="B554" s="12"/>
      <c r="C554" s="9"/>
      <c r="D554" s="12"/>
      <c r="E554" s="12"/>
      <c r="F554" s="12"/>
      <c r="G554" s="12"/>
      <c r="H554" s="12"/>
      <c r="I554" s="9"/>
      <c r="J554" s="9"/>
    </row>
    <row r="555" spans="1:10" x14ac:dyDescent="0.2">
      <c r="A555" s="9"/>
      <c r="B555" s="12"/>
      <c r="C555" s="9"/>
      <c r="D555" s="12"/>
      <c r="E555" s="12"/>
      <c r="F555" s="12"/>
      <c r="G555" s="12"/>
      <c r="H555" s="12"/>
      <c r="I555" s="9"/>
      <c r="J555" s="9"/>
    </row>
    <row r="556" spans="1:10" x14ac:dyDescent="0.2">
      <c r="A556" s="9"/>
      <c r="B556" s="12"/>
      <c r="C556" s="9"/>
      <c r="D556" s="12"/>
      <c r="E556" s="12"/>
      <c r="F556" s="12"/>
      <c r="G556" s="12"/>
      <c r="H556" s="12"/>
      <c r="I556" s="9"/>
      <c r="J556" s="9"/>
    </row>
    <row r="557" spans="1:10" x14ac:dyDescent="0.2">
      <c r="A557" s="9"/>
      <c r="B557" s="12"/>
      <c r="C557" s="9"/>
      <c r="D557" s="12"/>
      <c r="E557" s="12"/>
      <c r="F557" s="12"/>
      <c r="G557" s="12"/>
      <c r="H557" s="12"/>
      <c r="I557" s="9"/>
      <c r="J557" s="9"/>
    </row>
    <row r="558" spans="1:10" x14ac:dyDescent="0.2">
      <c r="A558" s="9"/>
      <c r="B558" s="12"/>
      <c r="C558" s="9"/>
      <c r="D558" s="12"/>
      <c r="E558" s="12"/>
      <c r="F558" s="12"/>
      <c r="G558" s="12"/>
      <c r="H558" s="12"/>
      <c r="I558" s="9"/>
      <c r="J558" s="9"/>
    </row>
    <row r="559" spans="1:10" x14ac:dyDescent="0.2">
      <c r="A559" s="9"/>
      <c r="B559" s="12"/>
      <c r="C559" s="9"/>
      <c r="D559" s="12"/>
      <c r="E559" s="12"/>
      <c r="F559" s="12"/>
      <c r="G559" s="12"/>
      <c r="H559" s="12"/>
      <c r="I559" s="9"/>
      <c r="J559" s="9"/>
    </row>
    <row r="560" spans="1:10" x14ac:dyDescent="0.2">
      <c r="A560" s="9"/>
      <c r="B560" s="12"/>
      <c r="C560" s="9"/>
      <c r="D560" s="12"/>
      <c r="E560" s="12"/>
      <c r="F560" s="12"/>
      <c r="G560" s="12"/>
      <c r="H560" s="12"/>
      <c r="I560" s="9"/>
      <c r="J560" s="9"/>
    </row>
    <row r="561" spans="1:10" x14ac:dyDescent="0.2">
      <c r="A561" s="9"/>
      <c r="B561" s="12"/>
      <c r="C561" s="9"/>
      <c r="D561" s="12"/>
      <c r="E561" s="12"/>
      <c r="F561" s="12"/>
      <c r="G561" s="12"/>
      <c r="H561" s="12"/>
      <c r="I561" s="9"/>
      <c r="J561" s="9"/>
    </row>
    <row r="562" spans="1:10" x14ac:dyDescent="0.2">
      <c r="A562" s="9"/>
      <c r="B562" s="12"/>
      <c r="C562" s="9"/>
      <c r="D562" s="12"/>
      <c r="E562" s="12"/>
      <c r="F562" s="12"/>
      <c r="G562" s="12"/>
      <c r="H562" s="12"/>
      <c r="I562" s="9"/>
      <c r="J562" s="9"/>
    </row>
    <row r="563" spans="1:10" x14ac:dyDescent="0.2">
      <c r="A563" s="9"/>
      <c r="B563" s="12"/>
      <c r="C563" s="9"/>
      <c r="D563" s="12"/>
      <c r="E563" s="12"/>
      <c r="F563" s="12"/>
      <c r="G563" s="12"/>
      <c r="H563" s="12"/>
      <c r="I563" s="9"/>
      <c r="J563" s="9"/>
    </row>
    <row r="564" spans="1:10" x14ac:dyDescent="0.2">
      <c r="A564" s="9"/>
      <c r="B564" s="12"/>
      <c r="C564" s="9"/>
      <c r="D564" s="12"/>
      <c r="E564" s="12"/>
      <c r="F564" s="12"/>
      <c r="G564" s="12"/>
      <c r="H564" s="12"/>
      <c r="I564" s="9"/>
      <c r="J564" s="9"/>
    </row>
    <row r="565" spans="1:10" x14ac:dyDescent="0.2">
      <c r="A565" s="9"/>
      <c r="B565" s="12"/>
      <c r="C565" s="9"/>
      <c r="D565" s="12"/>
      <c r="E565" s="12"/>
      <c r="F565" s="12"/>
      <c r="G565" s="12"/>
      <c r="H565" s="12"/>
      <c r="I565" s="9"/>
      <c r="J565" s="9"/>
    </row>
    <row r="566" spans="1:10" x14ac:dyDescent="0.2">
      <c r="A566" s="9"/>
      <c r="B566" s="12"/>
      <c r="C566" s="9"/>
      <c r="D566" s="12"/>
      <c r="E566" s="12"/>
      <c r="F566" s="12"/>
      <c r="G566" s="12"/>
      <c r="H566" s="12"/>
      <c r="I566" s="9"/>
      <c r="J566" s="9"/>
    </row>
    <row r="567" spans="1:10" x14ac:dyDescent="0.2">
      <c r="A567" s="9"/>
      <c r="B567" s="12"/>
      <c r="C567" s="9"/>
      <c r="D567" s="12"/>
      <c r="E567" s="12"/>
      <c r="F567" s="12"/>
      <c r="G567" s="12"/>
      <c r="H567" s="12"/>
      <c r="I567" s="9"/>
      <c r="J567" s="9"/>
    </row>
    <row r="568" spans="1:10" x14ac:dyDescent="0.2">
      <c r="A568" s="9"/>
      <c r="B568" s="12"/>
      <c r="C568" s="9"/>
      <c r="D568" s="12"/>
      <c r="E568" s="12"/>
      <c r="F568" s="12"/>
      <c r="G568" s="12"/>
      <c r="H568" s="12"/>
      <c r="I568" s="9"/>
      <c r="J568" s="9"/>
    </row>
    <row r="569" spans="1:10" x14ac:dyDescent="0.2">
      <c r="A569" s="9"/>
      <c r="B569" s="12"/>
      <c r="C569" s="9"/>
      <c r="D569" s="12"/>
      <c r="E569" s="12"/>
      <c r="F569" s="12"/>
      <c r="G569" s="12"/>
      <c r="H569" s="12"/>
      <c r="I569" s="9"/>
      <c r="J569" s="9"/>
    </row>
    <row r="570" spans="1:10" x14ac:dyDescent="0.2">
      <c r="A570" s="9"/>
      <c r="B570" s="12"/>
      <c r="C570" s="9"/>
      <c r="D570" s="12"/>
      <c r="E570" s="12"/>
      <c r="F570" s="12"/>
      <c r="G570" s="12"/>
      <c r="H570" s="12"/>
      <c r="I570" s="9"/>
      <c r="J570" s="9"/>
    </row>
    <row r="571" spans="1:10" x14ac:dyDescent="0.2">
      <c r="A571" s="9"/>
      <c r="B571" s="12"/>
      <c r="C571" s="9"/>
      <c r="D571" s="12"/>
      <c r="E571" s="12"/>
      <c r="F571" s="12"/>
      <c r="G571" s="12"/>
      <c r="H571" s="12"/>
      <c r="I571" s="9"/>
      <c r="J571" s="9"/>
    </row>
    <row r="572" spans="1:10" x14ac:dyDescent="0.2">
      <c r="A572" s="9"/>
      <c r="B572" s="12"/>
      <c r="C572" s="9"/>
      <c r="D572" s="12"/>
      <c r="E572" s="12"/>
      <c r="F572" s="12"/>
      <c r="G572" s="12"/>
      <c r="H572" s="12"/>
      <c r="I572" s="9"/>
      <c r="J572" s="9"/>
    </row>
    <row r="573" spans="1:10" x14ac:dyDescent="0.2">
      <c r="A573" s="9"/>
      <c r="B573" s="12"/>
      <c r="C573" s="9"/>
      <c r="D573" s="12"/>
      <c r="E573" s="12"/>
      <c r="F573" s="12"/>
      <c r="G573" s="12"/>
      <c r="H573" s="12"/>
      <c r="I573" s="9"/>
      <c r="J573" s="9"/>
    </row>
    <row r="574" spans="1:10" x14ac:dyDescent="0.2">
      <c r="A574" s="9"/>
      <c r="B574" s="12"/>
      <c r="C574" s="9"/>
      <c r="D574" s="12"/>
      <c r="E574" s="12"/>
      <c r="F574" s="12"/>
      <c r="G574" s="12"/>
      <c r="H574" s="12"/>
      <c r="I574" s="9"/>
      <c r="J574" s="9"/>
    </row>
    <row r="575" spans="1:10" x14ac:dyDescent="0.2">
      <c r="A575" s="9"/>
      <c r="B575" s="12"/>
      <c r="C575" s="9"/>
      <c r="D575" s="12"/>
      <c r="E575" s="12"/>
      <c r="F575" s="12"/>
      <c r="G575" s="12"/>
      <c r="H575" s="12"/>
      <c r="I575" s="9"/>
      <c r="J575" s="9"/>
    </row>
    <row r="576" spans="1:10" x14ac:dyDescent="0.2">
      <c r="A576" s="9"/>
      <c r="B576" s="12"/>
      <c r="C576" s="9"/>
      <c r="D576" s="12"/>
      <c r="E576" s="12"/>
      <c r="F576" s="12"/>
      <c r="G576" s="12"/>
      <c r="H576" s="12"/>
      <c r="I576" s="9"/>
      <c r="J576" s="9"/>
    </row>
    <row r="577" spans="1:10" x14ac:dyDescent="0.2">
      <c r="A577" s="9"/>
      <c r="B577" s="12"/>
      <c r="C577" s="9"/>
      <c r="D577" s="12"/>
      <c r="E577" s="12"/>
      <c r="F577" s="12"/>
      <c r="G577" s="12"/>
      <c r="H577" s="12"/>
      <c r="I577" s="9"/>
      <c r="J577" s="9"/>
    </row>
    <row r="578" spans="1:10" x14ac:dyDescent="0.2">
      <c r="A578" s="9"/>
      <c r="B578" s="12"/>
      <c r="C578" s="9"/>
      <c r="D578" s="12"/>
      <c r="E578" s="12"/>
      <c r="F578" s="12"/>
      <c r="G578" s="12"/>
      <c r="H578" s="12"/>
      <c r="I578" s="9"/>
      <c r="J578" s="9"/>
    </row>
    <row r="579" spans="1:10" x14ac:dyDescent="0.2">
      <c r="A579" s="9"/>
      <c r="B579" s="12"/>
      <c r="C579" s="9"/>
      <c r="D579" s="12"/>
      <c r="E579" s="12"/>
      <c r="F579" s="12"/>
      <c r="G579" s="12"/>
      <c r="H579" s="12"/>
      <c r="I579" s="9"/>
      <c r="J579" s="9"/>
    </row>
    <row r="580" spans="1:10" x14ac:dyDescent="0.2">
      <c r="A580" s="9"/>
      <c r="B580" s="12"/>
      <c r="C580" s="9"/>
      <c r="D580" s="12"/>
      <c r="E580" s="12"/>
      <c r="F580" s="12"/>
      <c r="G580" s="12"/>
      <c r="H580" s="12"/>
      <c r="I580" s="9"/>
      <c r="J580" s="9"/>
    </row>
    <row r="581" spans="1:10" x14ac:dyDescent="0.2">
      <c r="A581" s="9"/>
      <c r="B581" s="12"/>
      <c r="C581" s="9"/>
      <c r="D581" s="12"/>
      <c r="E581" s="12"/>
      <c r="F581" s="12"/>
      <c r="G581" s="12"/>
      <c r="H581" s="12"/>
      <c r="I581" s="9"/>
      <c r="J581" s="9"/>
    </row>
    <row r="582" spans="1:10" x14ac:dyDescent="0.2">
      <c r="A582" s="9"/>
      <c r="B582" s="12"/>
      <c r="C582" s="9"/>
      <c r="D582" s="12"/>
      <c r="E582" s="12"/>
      <c r="F582" s="12"/>
      <c r="G582" s="12"/>
      <c r="H582" s="12"/>
      <c r="I582" s="9"/>
      <c r="J582" s="9"/>
    </row>
    <row r="583" spans="1:10" x14ac:dyDescent="0.2">
      <c r="A583" s="9"/>
      <c r="B583" s="12"/>
      <c r="C583" s="9"/>
      <c r="D583" s="12"/>
      <c r="E583" s="12"/>
      <c r="F583" s="12"/>
      <c r="G583" s="12"/>
      <c r="H583" s="12"/>
      <c r="I583" s="9"/>
      <c r="J583" s="9"/>
    </row>
    <row r="584" spans="1:10" x14ac:dyDescent="0.2">
      <c r="A584" s="9"/>
      <c r="B584" s="12"/>
      <c r="C584" s="9"/>
      <c r="D584" s="12"/>
      <c r="E584" s="12"/>
      <c r="F584" s="12"/>
      <c r="G584" s="12"/>
      <c r="H584" s="12"/>
      <c r="I584" s="9"/>
      <c r="J584" s="9"/>
    </row>
    <row r="585" spans="1:10" x14ac:dyDescent="0.2">
      <c r="A585" s="9"/>
      <c r="B585" s="12"/>
      <c r="C585" s="9"/>
      <c r="D585" s="12"/>
      <c r="E585" s="12"/>
      <c r="F585" s="12"/>
      <c r="G585" s="12"/>
      <c r="H585" s="12"/>
      <c r="I585" s="9"/>
      <c r="J585" s="9"/>
    </row>
    <row r="586" spans="1:10" x14ac:dyDescent="0.2">
      <c r="A586" s="9"/>
      <c r="B586" s="12"/>
      <c r="C586" s="9"/>
      <c r="D586" s="12"/>
      <c r="E586" s="12"/>
      <c r="F586" s="12"/>
      <c r="G586" s="12"/>
      <c r="H586" s="12"/>
      <c r="I586" s="9"/>
      <c r="J586" s="9"/>
    </row>
    <row r="587" spans="1:10" x14ac:dyDescent="0.2">
      <c r="A587" s="9"/>
      <c r="B587" s="12"/>
      <c r="C587" s="9"/>
      <c r="D587" s="12"/>
      <c r="E587" s="12"/>
      <c r="F587" s="12"/>
      <c r="G587" s="12"/>
      <c r="H587" s="12"/>
      <c r="I587" s="9"/>
      <c r="J587" s="9"/>
    </row>
    <row r="588" spans="1:10" x14ac:dyDescent="0.2">
      <c r="A588" s="9"/>
      <c r="B588" s="12"/>
      <c r="C588" s="9"/>
      <c r="D588" s="12"/>
      <c r="E588" s="12"/>
      <c r="F588" s="12"/>
      <c r="G588" s="12"/>
      <c r="H588" s="12"/>
      <c r="I588" s="9"/>
      <c r="J588" s="9"/>
    </row>
    <row r="589" spans="1:10" x14ac:dyDescent="0.2">
      <c r="A589" s="9"/>
      <c r="B589" s="12"/>
      <c r="C589" s="9"/>
      <c r="D589" s="12"/>
      <c r="E589" s="12"/>
      <c r="F589" s="12"/>
      <c r="G589" s="12"/>
      <c r="H589" s="12"/>
      <c r="I589" s="9"/>
      <c r="J589" s="9"/>
    </row>
    <row r="590" spans="1:10" x14ac:dyDescent="0.2">
      <c r="A590" s="9"/>
      <c r="B590" s="12"/>
      <c r="C590" s="9"/>
      <c r="D590" s="12"/>
      <c r="E590" s="12"/>
      <c r="F590" s="12"/>
      <c r="G590" s="12"/>
      <c r="H590" s="12"/>
      <c r="I590" s="9"/>
      <c r="J590" s="9"/>
    </row>
    <row r="591" spans="1:10" x14ac:dyDescent="0.2">
      <c r="A591" s="9"/>
      <c r="B591" s="12"/>
      <c r="C591" s="9"/>
      <c r="D591" s="12"/>
      <c r="E591" s="12"/>
      <c r="F591" s="12"/>
      <c r="G591" s="12"/>
      <c r="H591" s="12"/>
      <c r="I591" s="9"/>
      <c r="J591" s="9"/>
    </row>
    <row r="592" spans="1:10" x14ac:dyDescent="0.2">
      <c r="A592" s="9"/>
      <c r="B592" s="12"/>
      <c r="C592" s="9"/>
      <c r="D592" s="12"/>
      <c r="E592" s="12"/>
      <c r="F592" s="12"/>
      <c r="G592" s="12"/>
      <c r="H592" s="12"/>
      <c r="I592" s="9"/>
      <c r="J592" s="9"/>
    </row>
    <row r="593" spans="1:10" x14ac:dyDescent="0.2">
      <c r="A593" s="9"/>
      <c r="B593" s="12"/>
      <c r="C593" s="9"/>
      <c r="D593" s="12"/>
      <c r="E593" s="12"/>
      <c r="F593" s="12"/>
      <c r="G593" s="12"/>
      <c r="H593" s="12"/>
      <c r="I593" s="9"/>
      <c r="J593" s="9"/>
    </row>
    <row r="594" spans="1:10" x14ac:dyDescent="0.2">
      <c r="A594" s="9"/>
      <c r="B594" s="12"/>
      <c r="C594" s="9"/>
      <c r="D594" s="12"/>
      <c r="E594" s="12"/>
      <c r="F594" s="12"/>
      <c r="G594" s="12"/>
      <c r="H594" s="12"/>
      <c r="I594" s="9"/>
      <c r="J594" s="9"/>
    </row>
    <row r="595" spans="1:10" x14ac:dyDescent="0.2">
      <c r="A595" s="9"/>
      <c r="B595" s="12"/>
      <c r="C595" s="9"/>
      <c r="D595" s="12"/>
      <c r="E595" s="12"/>
      <c r="F595" s="12"/>
      <c r="G595" s="12"/>
      <c r="H595" s="12"/>
      <c r="I595" s="9"/>
      <c r="J595" s="9"/>
    </row>
    <row r="596" spans="1:10" x14ac:dyDescent="0.2">
      <c r="A596" s="9"/>
      <c r="B596" s="12"/>
      <c r="C596" s="9"/>
      <c r="D596" s="12"/>
      <c r="E596" s="12"/>
      <c r="F596" s="12"/>
      <c r="G596" s="12"/>
      <c r="H596" s="12"/>
      <c r="I596" s="9"/>
      <c r="J596" s="9"/>
    </row>
    <row r="597" spans="1:10" x14ac:dyDescent="0.2">
      <c r="A597" s="9"/>
      <c r="B597" s="12"/>
      <c r="C597" s="9"/>
      <c r="D597" s="12"/>
      <c r="E597" s="12"/>
      <c r="F597" s="12"/>
      <c r="G597" s="12"/>
      <c r="H597" s="12"/>
      <c r="I597" s="9"/>
      <c r="J597" s="9"/>
    </row>
    <row r="598" spans="1:10" x14ac:dyDescent="0.2">
      <c r="A598" s="9"/>
      <c r="B598" s="12"/>
      <c r="C598" s="9"/>
      <c r="D598" s="12"/>
      <c r="E598" s="12"/>
      <c r="F598" s="12"/>
      <c r="G598" s="12"/>
      <c r="H598" s="12"/>
      <c r="I598" s="9"/>
      <c r="J598" s="9"/>
    </row>
    <row r="599" spans="1:10" x14ac:dyDescent="0.2">
      <c r="A599" s="9"/>
      <c r="B599" s="12"/>
      <c r="C599" s="9"/>
      <c r="D599" s="12"/>
      <c r="E599" s="12"/>
      <c r="F599" s="12"/>
      <c r="G599" s="12"/>
      <c r="H599" s="12"/>
      <c r="I599" s="9"/>
      <c r="J599" s="9"/>
    </row>
    <row r="600" spans="1:10" x14ac:dyDescent="0.2">
      <c r="A600" s="9"/>
      <c r="B600" s="12"/>
      <c r="C600" s="9"/>
      <c r="D600" s="12"/>
      <c r="E600" s="12"/>
      <c r="F600" s="12"/>
      <c r="G600" s="12"/>
      <c r="H600" s="12"/>
      <c r="I600" s="9"/>
      <c r="J600" s="9"/>
    </row>
    <row r="601" spans="1:10" x14ac:dyDescent="0.2">
      <c r="A601" s="9"/>
      <c r="B601" s="12"/>
      <c r="C601" s="9"/>
      <c r="D601" s="12"/>
      <c r="E601" s="12"/>
      <c r="F601" s="12"/>
      <c r="G601" s="12"/>
      <c r="H601" s="12"/>
      <c r="I601" s="9"/>
      <c r="J601" s="9"/>
    </row>
    <row r="602" spans="1:10" x14ac:dyDescent="0.2">
      <c r="A602" s="9"/>
      <c r="B602" s="12"/>
      <c r="C602" s="9"/>
      <c r="D602" s="12"/>
      <c r="E602" s="12"/>
      <c r="F602" s="12"/>
      <c r="G602" s="12"/>
      <c r="H602" s="12"/>
      <c r="I602" s="9"/>
      <c r="J602" s="9"/>
    </row>
    <row r="603" spans="1:10" x14ac:dyDescent="0.2">
      <c r="A603" s="9"/>
      <c r="B603" s="12"/>
      <c r="C603" s="9"/>
      <c r="D603" s="12"/>
      <c r="E603" s="12"/>
      <c r="F603" s="12"/>
      <c r="G603" s="12"/>
      <c r="H603" s="12"/>
      <c r="I603" s="9"/>
      <c r="J603" s="9"/>
    </row>
    <row r="604" spans="1:10" x14ac:dyDescent="0.2">
      <c r="A604" s="9"/>
      <c r="B604" s="12"/>
      <c r="C604" s="9"/>
      <c r="D604" s="12"/>
      <c r="E604" s="12"/>
      <c r="F604" s="12"/>
      <c r="G604" s="12"/>
      <c r="H604" s="12"/>
      <c r="I604" s="9"/>
      <c r="J604" s="9"/>
    </row>
    <row r="605" spans="1:10" x14ac:dyDescent="0.2">
      <c r="A605" s="9"/>
      <c r="B605" s="12"/>
      <c r="C605" s="9"/>
      <c r="D605" s="12"/>
      <c r="E605" s="12"/>
      <c r="F605" s="12"/>
      <c r="G605" s="12"/>
      <c r="H605" s="12"/>
      <c r="I605" s="9"/>
      <c r="J605" s="9"/>
    </row>
    <row r="606" spans="1:10" x14ac:dyDescent="0.2">
      <c r="A606" s="9"/>
      <c r="B606" s="12"/>
      <c r="C606" s="9"/>
      <c r="D606" s="12"/>
      <c r="E606" s="12"/>
      <c r="F606" s="12"/>
      <c r="G606" s="12"/>
      <c r="H606" s="12"/>
      <c r="I606" s="9"/>
      <c r="J606" s="9"/>
    </row>
    <row r="607" spans="1:10" x14ac:dyDescent="0.2">
      <c r="A607" s="9"/>
      <c r="B607" s="12"/>
      <c r="C607" s="9"/>
      <c r="D607" s="12"/>
      <c r="E607" s="12"/>
      <c r="F607" s="12"/>
      <c r="G607" s="12"/>
      <c r="H607" s="12"/>
      <c r="I607" s="9"/>
      <c r="J607" s="9"/>
    </row>
    <row r="608" spans="1:10" x14ac:dyDescent="0.2">
      <c r="A608" s="9"/>
      <c r="B608" s="12"/>
      <c r="C608" s="9"/>
      <c r="D608" s="12"/>
      <c r="E608" s="12"/>
      <c r="F608" s="12"/>
      <c r="G608" s="12"/>
      <c r="H608" s="12"/>
      <c r="I608" s="9"/>
      <c r="J608" s="9"/>
    </row>
    <row r="609" spans="1:10" x14ac:dyDescent="0.2">
      <c r="A609" s="9"/>
      <c r="B609" s="12"/>
      <c r="C609" s="9"/>
      <c r="D609" s="12"/>
      <c r="E609" s="12"/>
      <c r="F609" s="12"/>
      <c r="G609" s="12"/>
      <c r="H609" s="12"/>
      <c r="I609" s="9"/>
      <c r="J609" s="9"/>
    </row>
    <row r="610" spans="1:10" x14ac:dyDescent="0.2">
      <c r="A610" s="9"/>
      <c r="B610" s="12"/>
      <c r="C610" s="9"/>
      <c r="D610" s="12"/>
      <c r="E610" s="12"/>
      <c r="F610" s="12"/>
      <c r="G610" s="12"/>
      <c r="H610" s="12"/>
      <c r="I610" s="9"/>
      <c r="J610" s="9"/>
    </row>
    <row r="611" spans="1:10" x14ac:dyDescent="0.2">
      <c r="A611" s="9"/>
      <c r="B611" s="12"/>
      <c r="C611" s="9"/>
      <c r="D611" s="12"/>
      <c r="E611" s="12"/>
      <c r="F611" s="12"/>
      <c r="G611" s="12"/>
      <c r="H611" s="12"/>
      <c r="I611" s="9"/>
      <c r="J611" s="9"/>
    </row>
    <row r="612" spans="1:10" x14ac:dyDescent="0.2">
      <c r="A612" s="9"/>
      <c r="B612" s="12"/>
      <c r="C612" s="9"/>
      <c r="D612" s="12"/>
      <c r="E612" s="12"/>
      <c r="F612" s="12"/>
      <c r="G612" s="12"/>
      <c r="H612" s="12"/>
      <c r="I612" s="9"/>
      <c r="J612" s="9"/>
    </row>
    <row r="613" spans="1:10" x14ac:dyDescent="0.2">
      <c r="A613" s="9"/>
      <c r="B613" s="12"/>
      <c r="C613" s="9"/>
      <c r="D613" s="12"/>
      <c r="E613" s="12"/>
      <c r="F613" s="12"/>
      <c r="G613" s="12"/>
      <c r="H613" s="12"/>
      <c r="I613" s="9"/>
      <c r="J613" s="9"/>
    </row>
    <row r="614" spans="1:10" x14ac:dyDescent="0.2">
      <c r="A614" s="9"/>
      <c r="B614" s="12"/>
      <c r="C614" s="9"/>
      <c r="D614" s="12"/>
      <c r="E614" s="12"/>
      <c r="F614" s="12"/>
      <c r="G614" s="12"/>
      <c r="H614" s="12"/>
      <c r="I614" s="9"/>
      <c r="J614" s="9"/>
    </row>
    <row r="615" spans="1:10" x14ac:dyDescent="0.2">
      <c r="A615" s="9"/>
      <c r="B615" s="12"/>
      <c r="C615" s="9"/>
      <c r="D615" s="12"/>
      <c r="E615" s="12"/>
      <c r="F615" s="12"/>
      <c r="G615" s="12"/>
      <c r="H615" s="12"/>
      <c r="I615" s="9"/>
      <c r="J615" s="9"/>
    </row>
    <row r="616" spans="1:10" x14ac:dyDescent="0.2">
      <c r="A616" s="9"/>
      <c r="B616" s="12"/>
      <c r="C616" s="9"/>
      <c r="D616" s="12"/>
      <c r="E616" s="12"/>
      <c r="F616" s="12"/>
      <c r="G616" s="12"/>
      <c r="H616" s="12"/>
      <c r="I616" s="9"/>
      <c r="J616" s="9"/>
    </row>
    <row r="617" spans="1:10" x14ac:dyDescent="0.2">
      <c r="A617" s="9"/>
      <c r="B617" s="12"/>
      <c r="C617" s="9"/>
      <c r="D617" s="12"/>
      <c r="E617" s="12"/>
      <c r="F617" s="12"/>
      <c r="G617" s="12"/>
      <c r="H617" s="12"/>
      <c r="I617" s="9"/>
      <c r="J617" s="9"/>
    </row>
    <row r="618" spans="1:10" x14ac:dyDescent="0.2">
      <c r="A618" s="9"/>
      <c r="B618" s="12"/>
      <c r="C618" s="9"/>
      <c r="D618" s="12"/>
      <c r="E618" s="12"/>
      <c r="F618" s="12"/>
      <c r="G618" s="12"/>
      <c r="H618" s="12"/>
      <c r="I618" s="9"/>
      <c r="J618" s="9"/>
    </row>
    <row r="619" spans="1:10" x14ac:dyDescent="0.2">
      <c r="A619" s="9"/>
      <c r="B619" s="12"/>
      <c r="C619" s="9"/>
      <c r="D619" s="12"/>
      <c r="E619" s="12"/>
      <c r="F619" s="12"/>
      <c r="G619" s="12"/>
      <c r="H619" s="12"/>
      <c r="I619" s="9"/>
      <c r="J619" s="9"/>
    </row>
    <row r="620" spans="1:10" x14ac:dyDescent="0.2">
      <c r="A620" s="9"/>
      <c r="B620" s="12"/>
      <c r="C620" s="9"/>
      <c r="D620" s="12"/>
      <c r="E620" s="12"/>
      <c r="F620" s="12"/>
      <c r="G620" s="12"/>
      <c r="H620" s="12"/>
      <c r="I620" s="9"/>
      <c r="J620" s="9"/>
    </row>
    <row r="621" spans="1:10" x14ac:dyDescent="0.2">
      <c r="A621" s="9"/>
      <c r="B621" s="12"/>
      <c r="C621" s="9"/>
      <c r="D621" s="12"/>
      <c r="E621" s="12"/>
      <c r="F621" s="12"/>
      <c r="G621" s="12"/>
      <c r="H621" s="12"/>
      <c r="I621" s="9"/>
      <c r="J621" s="9"/>
    </row>
    <row r="622" spans="1:10" x14ac:dyDescent="0.2">
      <c r="A622" s="9"/>
      <c r="B622" s="12"/>
      <c r="C622" s="9"/>
      <c r="D622" s="12"/>
      <c r="E622" s="12"/>
      <c r="F622" s="12"/>
      <c r="G622" s="12"/>
      <c r="H622" s="12"/>
      <c r="I622" s="9"/>
      <c r="J622" s="9"/>
    </row>
    <row r="623" spans="1:10" x14ac:dyDescent="0.2">
      <c r="A623" s="9"/>
      <c r="B623" s="12"/>
      <c r="C623" s="9"/>
      <c r="D623" s="12"/>
      <c r="E623" s="12"/>
      <c r="F623" s="12"/>
      <c r="G623" s="12"/>
      <c r="H623" s="12"/>
      <c r="I623" s="9"/>
      <c r="J623" s="9"/>
    </row>
    <row r="624" spans="1:10" x14ac:dyDescent="0.2">
      <c r="A624" s="9"/>
      <c r="B624" s="12"/>
      <c r="C624" s="9"/>
      <c r="D624" s="12"/>
      <c r="E624" s="12"/>
      <c r="F624" s="12"/>
      <c r="G624" s="12"/>
      <c r="H624" s="12"/>
      <c r="I624" s="9"/>
      <c r="J624" s="9"/>
    </row>
    <row r="625" spans="1:10" x14ac:dyDescent="0.2">
      <c r="A625" s="9"/>
      <c r="B625" s="12"/>
      <c r="C625" s="9"/>
      <c r="D625" s="12"/>
      <c r="E625" s="12"/>
      <c r="F625" s="12"/>
      <c r="G625" s="12"/>
      <c r="H625" s="12"/>
      <c r="I625" s="9"/>
      <c r="J625" s="9"/>
    </row>
    <row r="626" spans="1:10" x14ac:dyDescent="0.2">
      <c r="A626" s="9"/>
      <c r="B626" s="12"/>
      <c r="C626" s="9"/>
      <c r="D626" s="12"/>
      <c r="E626" s="12"/>
      <c r="F626" s="12"/>
      <c r="G626" s="12"/>
      <c r="H626" s="12"/>
      <c r="I626" s="9"/>
      <c r="J626" s="9"/>
    </row>
    <row r="627" spans="1:10" x14ac:dyDescent="0.2">
      <c r="A627" s="9"/>
      <c r="B627" s="12"/>
      <c r="C627" s="9"/>
      <c r="D627" s="12"/>
      <c r="E627" s="12"/>
      <c r="F627" s="12"/>
      <c r="G627" s="12"/>
      <c r="H627" s="12"/>
      <c r="I627" s="9"/>
      <c r="J627" s="9"/>
    </row>
    <row r="628" spans="1:10" x14ac:dyDescent="0.2">
      <c r="A628" s="9"/>
      <c r="B628" s="12"/>
      <c r="C628" s="9"/>
      <c r="D628" s="12"/>
      <c r="E628" s="12"/>
      <c r="F628" s="12"/>
      <c r="G628" s="12"/>
      <c r="H628" s="12"/>
      <c r="I628" s="9"/>
      <c r="J628" s="9"/>
    </row>
    <row r="629" spans="1:10" x14ac:dyDescent="0.2">
      <c r="A629" s="9"/>
      <c r="B629" s="12"/>
      <c r="C629" s="9"/>
      <c r="D629" s="12"/>
      <c r="E629" s="12"/>
      <c r="F629" s="12"/>
      <c r="G629" s="12"/>
      <c r="H629" s="12"/>
      <c r="I629" s="9"/>
      <c r="J629" s="9"/>
    </row>
    <row r="630" spans="1:10" x14ac:dyDescent="0.2">
      <c r="A630" s="9"/>
      <c r="B630" s="12"/>
      <c r="C630" s="9"/>
      <c r="D630" s="12"/>
      <c r="E630" s="12"/>
      <c r="F630" s="12"/>
      <c r="G630" s="12"/>
      <c r="H630" s="12"/>
      <c r="I630" s="9"/>
      <c r="J630" s="9"/>
    </row>
    <row r="631" spans="1:10" x14ac:dyDescent="0.2">
      <c r="A631" s="9"/>
      <c r="B631" s="12"/>
      <c r="C631" s="9"/>
      <c r="D631" s="12"/>
      <c r="E631" s="12"/>
      <c r="F631" s="12"/>
      <c r="G631" s="12"/>
      <c r="H631" s="12"/>
      <c r="I631" s="9"/>
      <c r="J631" s="9"/>
    </row>
    <row r="632" spans="1:10" x14ac:dyDescent="0.2">
      <c r="A632" s="9"/>
      <c r="B632" s="12"/>
      <c r="C632" s="9"/>
      <c r="D632" s="12"/>
      <c r="E632" s="12"/>
      <c r="F632" s="12"/>
      <c r="G632" s="12"/>
      <c r="H632" s="12"/>
      <c r="I632" s="9"/>
      <c r="J632" s="9"/>
    </row>
    <row r="633" spans="1:10" x14ac:dyDescent="0.2">
      <c r="A633" s="9"/>
      <c r="B633" s="12"/>
      <c r="C633" s="9"/>
      <c r="D633" s="12"/>
      <c r="E633" s="12"/>
      <c r="F633" s="12"/>
      <c r="G633" s="12"/>
      <c r="H633" s="12"/>
      <c r="I633" s="9"/>
      <c r="J633" s="9"/>
    </row>
    <row r="634" spans="1:10" x14ac:dyDescent="0.2">
      <c r="A634" s="9"/>
      <c r="B634" s="12"/>
      <c r="C634" s="9"/>
      <c r="D634" s="12"/>
      <c r="E634" s="12"/>
      <c r="F634" s="12"/>
      <c r="G634" s="12"/>
      <c r="H634" s="12"/>
      <c r="I634" s="9"/>
      <c r="J634" s="9"/>
    </row>
    <row r="635" spans="1:10" x14ac:dyDescent="0.2">
      <c r="A635" s="9"/>
      <c r="B635" s="12"/>
      <c r="C635" s="9"/>
      <c r="D635" s="12"/>
      <c r="E635" s="12"/>
      <c r="F635" s="12"/>
      <c r="G635" s="12"/>
      <c r="H635" s="12"/>
      <c r="I635" s="9"/>
      <c r="J635" s="9"/>
    </row>
    <row r="636" spans="1:10" x14ac:dyDescent="0.2">
      <c r="A636" s="9"/>
      <c r="B636" s="12"/>
      <c r="C636" s="9"/>
      <c r="D636" s="12"/>
      <c r="E636" s="12"/>
      <c r="F636" s="12"/>
      <c r="G636" s="12"/>
      <c r="H636" s="12"/>
      <c r="I636" s="9"/>
      <c r="J636" s="9"/>
    </row>
    <row r="637" spans="1:10" x14ac:dyDescent="0.2">
      <c r="A637" s="9"/>
      <c r="B637" s="12"/>
      <c r="C637" s="9"/>
      <c r="D637" s="12"/>
      <c r="E637" s="12"/>
      <c r="F637" s="12"/>
      <c r="G637" s="12"/>
      <c r="H637" s="12"/>
      <c r="I637" s="9"/>
      <c r="J637" s="9"/>
    </row>
    <row r="638" spans="1:10" x14ac:dyDescent="0.2">
      <c r="A638" s="9"/>
      <c r="B638" s="12"/>
      <c r="C638" s="9"/>
      <c r="D638" s="12"/>
      <c r="E638" s="12"/>
      <c r="F638" s="12"/>
      <c r="G638" s="12"/>
      <c r="H638" s="12"/>
      <c r="I638" s="9"/>
      <c r="J638" s="9"/>
    </row>
    <row r="639" spans="1:10" x14ac:dyDescent="0.2">
      <c r="A639" s="9"/>
      <c r="B639" s="12"/>
      <c r="C639" s="9"/>
      <c r="D639" s="12"/>
      <c r="E639" s="12"/>
      <c r="F639" s="12"/>
      <c r="G639" s="12"/>
      <c r="H639" s="12"/>
      <c r="I639" s="9"/>
      <c r="J639" s="9"/>
    </row>
    <row r="640" spans="1:10" x14ac:dyDescent="0.2">
      <c r="A640" s="9"/>
      <c r="B640" s="12"/>
      <c r="C640" s="9"/>
      <c r="D640" s="12"/>
      <c r="E640" s="12"/>
      <c r="F640" s="12"/>
      <c r="G640" s="12"/>
      <c r="H640" s="12"/>
      <c r="I640" s="9"/>
      <c r="J640" s="9"/>
    </row>
    <row r="641" spans="1:10" x14ac:dyDescent="0.2">
      <c r="A641" s="9"/>
      <c r="B641" s="12"/>
      <c r="C641" s="9"/>
      <c r="D641" s="12"/>
      <c r="E641" s="12"/>
      <c r="F641" s="12"/>
      <c r="G641" s="12"/>
      <c r="H641" s="12"/>
      <c r="I641" s="9"/>
      <c r="J641" s="9"/>
    </row>
    <row r="642" spans="1:10" x14ac:dyDescent="0.2">
      <c r="A642" s="9"/>
      <c r="B642" s="12"/>
      <c r="C642" s="9"/>
      <c r="D642" s="12"/>
      <c r="E642" s="12"/>
      <c r="F642" s="12"/>
      <c r="G642" s="12"/>
      <c r="H642" s="12"/>
      <c r="I642" s="9"/>
      <c r="J642" s="9"/>
    </row>
    <row r="643" spans="1:10" x14ac:dyDescent="0.2">
      <c r="A643" s="9"/>
      <c r="B643" s="12"/>
      <c r="C643" s="9"/>
      <c r="D643" s="12"/>
      <c r="E643" s="12"/>
      <c r="F643" s="12"/>
      <c r="G643" s="12"/>
      <c r="H643" s="12"/>
      <c r="I643" s="9"/>
      <c r="J643" s="9"/>
    </row>
    <row r="644" spans="1:10" x14ac:dyDescent="0.2">
      <c r="A644" s="9"/>
      <c r="B644" s="12"/>
      <c r="C644" s="9"/>
      <c r="D644" s="12"/>
      <c r="E644" s="12"/>
      <c r="F644" s="12"/>
      <c r="G644" s="12"/>
      <c r="H644" s="12"/>
      <c r="I644" s="9"/>
      <c r="J644" s="9"/>
    </row>
    <row r="645" spans="1:10" x14ac:dyDescent="0.2">
      <c r="A645" s="9"/>
      <c r="B645" s="12"/>
      <c r="C645" s="9"/>
      <c r="D645" s="12"/>
      <c r="E645" s="12"/>
      <c r="F645" s="12"/>
      <c r="G645" s="12"/>
      <c r="H645" s="12"/>
      <c r="I645" s="9"/>
      <c r="J645" s="9"/>
    </row>
    <row r="646" spans="1:10" x14ac:dyDescent="0.2">
      <c r="A646" s="9"/>
      <c r="B646" s="12"/>
      <c r="C646" s="9"/>
      <c r="D646" s="12"/>
      <c r="E646" s="12"/>
      <c r="F646" s="12"/>
      <c r="G646" s="12"/>
      <c r="H646" s="12"/>
      <c r="I646" s="9"/>
      <c r="J646" s="9"/>
    </row>
    <row r="647" spans="1:10" x14ac:dyDescent="0.2">
      <c r="A647" s="9"/>
      <c r="B647" s="12"/>
      <c r="C647" s="9"/>
      <c r="D647" s="12"/>
      <c r="E647" s="12"/>
      <c r="F647" s="12"/>
      <c r="G647" s="12"/>
      <c r="H647" s="12"/>
      <c r="I647" s="9"/>
      <c r="J647" s="9"/>
    </row>
    <row r="648" spans="1:10" x14ac:dyDescent="0.2">
      <c r="A648" s="9"/>
      <c r="B648" s="12"/>
      <c r="C648" s="9"/>
      <c r="D648" s="12"/>
      <c r="E648" s="12"/>
      <c r="F648" s="12"/>
      <c r="G648" s="12"/>
      <c r="H648" s="12"/>
      <c r="I648" s="9"/>
      <c r="J648" s="9"/>
    </row>
    <row r="649" spans="1:10" x14ac:dyDescent="0.2">
      <c r="A649" s="9"/>
      <c r="B649" s="12"/>
      <c r="C649" s="9"/>
      <c r="D649" s="12"/>
      <c r="E649" s="12"/>
      <c r="F649" s="12"/>
      <c r="G649" s="12"/>
      <c r="H649" s="12"/>
      <c r="I649" s="9"/>
      <c r="J649" s="9"/>
    </row>
    <row r="650" spans="1:10" x14ac:dyDescent="0.2">
      <c r="A650" s="9"/>
      <c r="B650" s="12"/>
      <c r="C650" s="9"/>
      <c r="D650" s="12"/>
      <c r="E650" s="12"/>
      <c r="F650" s="12"/>
      <c r="G650" s="12"/>
      <c r="H650" s="12"/>
      <c r="I650" s="9"/>
      <c r="J650" s="9"/>
    </row>
    <row r="651" spans="1:10" x14ac:dyDescent="0.2">
      <c r="A651" s="9"/>
      <c r="B651" s="12"/>
      <c r="C651" s="9"/>
      <c r="D651" s="12"/>
      <c r="E651" s="12"/>
      <c r="F651" s="12"/>
      <c r="G651" s="12"/>
      <c r="H651" s="12"/>
      <c r="I651" s="9"/>
      <c r="J651" s="9"/>
    </row>
    <row r="652" spans="1:10" x14ac:dyDescent="0.2">
      <c r="A652" s="9"/>
      <c r="B652" s="12"/>
      <c r="C652" s="9"/>
      <c r="D652" s="12"/>
      <c r="E652" s="12"/>
      <c r="F652" s="12"/>
      <c r="G652" s="12"/>
      <c r="H652" s="12"/>
      <c r="I652" s="9"/>
      <c r="J652" s="9"/>
    </row>
    <row r="653" spans="1:10" x14ac:dyDescent="0.2">
      <c r="A653" s="9"/>
      <c r="B653" s="12"/>
      <c r="C653" s="9"/>
      <c r="D653" s="12"/>
      <c r="E653" s="12"/>
      <c r="F653" s="12"/>
      <c r="G653" s="12"/>
      <c r="H653" s="12"/>
      <c r="I653" s="9"/>
      <c r="J653" s="9"/>
    </row>
    <row r="654" spans="1:10" x14ac:dyDescent="0.2">
      <c r="A654" s="9"/>
      <c r="B654" s="12"/>
      <c r="C654" s="9"/>
      <c r="D654" s="12"/>
      <c r="E654" s="12"/>
      <c r="F654" s="12"/>
      <c r="G654" s="12"/>
      <c r="H654" s="12"/>
      <c r="I654" s="9"/>
      <c r="J654" s="9"/>
    </row>
    <row r="655" spans="1:10" x14ac:dyDescent="0.2">
      <c r="A655" s="9"/>
      <c r="B655" s="12"/>
      <c r="C655" s="9"/>
      <c r="D655" s="12"/>
      <c r="E655" s="12"/>
      <c r="F655" s="12"/>
      <c r="G655" s="12"/>
      <c r="H655" s="12"/>
      <c r="I655" s="9"/>
      <c r="J655" s="9"/>
    </row>
    <row r="656" spans="1:10" x14ac:dyDescent="0.2">
      <c r="A656" s="9"/>
      <c r="B656" s="12"/>
      <c r="C656" s="9"/>
      <c r="D656" s="12"/>
      <c r="E656" s="12"/>
      <c r="F656" s="12"/>
      <c r="G656" s="12"/>
      <c r="H656" s="12"/>
      <c r="I656" s="9"/>
      <c r="J656" s="9"/>
    </row>
    <row r="657" spans="1:10" x14ac:dyDescent="0.2">
      <c r="A657" s="9"/>
      <c r="B657" s="12"/>
      <c r="C657" s="9"/>
      <c r="D657" s="12"/>
      <c r="E657" s="12"/>
      <c r="F657" s="12"/>
      <c r="G657" s="12"/>
      <c r="H657" s="12"/>
      <c r="I657" s="9"/>
      <c r="J657" s="9"/>
    </row>
    <row r="658" spans="1:10" x14ac:dyDescent="0.2">
      <c r="A658" s="9"/>
      <c r="B658" s="12"/>
      <c r="C658" s="9"/>
      <c r="D658" s="12"/>
      <c r="E658" s="12"/>
      <c r="F658" s="12"/>
      <c r="G658" s="12"/>
      <c r="H658" s="12"/>
      <c r="I658" s="9"/>
      <c r="J658" s="9"/>
    </row>
    <row r="659" spans="1:10" x14ac:dyDescent="0.2">
      <c r="A659" s="9"/>
      <c r="B659" s="12"/>
      <c r="C659" s="9"/>
      <c r="D659" s="12"/>
      <c r="E659" s="12"/>
      <c r="F659" s="12"/>
      <c r="G659" s="12"/>
      <c r="H659" s="12"/>
      <c r="I659" s="9"/>
      <c r="J659" s="9"/>
    </row>
    <row r="660" spans="1:10" x14ac:dyDescent="0.2">
      <c r="A660" s="9"/>
      <c r="B660" s="12"/>
      <c r="C660" s="9"/>
      <c r="D660" s="12"/>
      <c r="E660" s="12"/>
      <c r="F660" s="12"/>
      <c r="G660" s="12"/>
      <c r="H660" s="12"/>
      <c r="I660" s="9"/>
      <c r="J660" s="9"/>
    </row>
    <row r="661" spans="1:10" x14ac:dyDescent="0.2">
      <c r="A661" s="9"/>
      <c r="B661" s="12"/>
      <c r="C661" s="9"/>
      <c r="D661" s="12"/>
      <c r="E661" s="12"/>
      <c r="F661" s="12"/>
      <c r="G661" s="12"/>
      <c r="H661" s="12"/>
      <c r="I661" s="9"/>
      <c r="J661" s="9"/>
    </row>
    <row r="662" spans="1:10" x14ac:dyDescent="0.2">
      <c r="A662" s="9"/>
      <c r="B662" s="12"/>
      <c r="C662" s="9"/>
      <c r="D662" s="12"/>
      <c r="E662" s="12"/>
      <c r="F662" s="12"/>
      <c r="G662" s="12"/>
      <c r="H662" s="12"/>
      <c r="I662" s="9"/>
      <c r="J662" s="9"/>
    </row>
    <row r="663" spans="1:10" x14ac:dyDescent="0.2">
      <c r="A663" s="9"/>
      <c r="B663" s="12"/>
      <c r="C663" s="9"/>
      <c r="D663" s="12"/>
      <c r="E663" s="12"/>
      <c r="F663" s="12"/>
      <c r="G663" s="12"/>
      <c r="H663" s="12"/>
      <c r="I663" s="9"/>
      <c r="J663" s="9"/>
    </row>
    <row r="664" spans="1:10" x14ac:dyDescent="0.2">
      <c r="A664" s="9"/>
      <c r="B664" s="12"/>
      <c r="C664" s="9"/>
      <c r="D664" s="12"/>
      <c r="E664" s="12"/>
      <c r="F664" s="12"/>
      <c r="G664" s="12"/>
      <c r="H664" s="12"/>
      <c r="I664" s="9"/>
      <c r="J664" s="9"/>
    </row>
    <row r="665" spans="1:10" x14ac:dyDescent="0.2">
      <c r="A665" s="9"/>
      <c r="B665" s="12"/>
      <c r="C665" s="9"/>
      <c r="D665" s="12"/>
      <c r="E665" s="12"/>
      <c r="F665" s="12"/>
      <c r="G665" s="12"/>
      <c r="H665" s="12"/>
      <c r="I665" s="9"/>
      <c r="J665" s="9"/>
    </row>
    <row r="666" spans="1:10" x14ac:dyDescent="0.2">
      <c r="A666" s="9"/>
      <c r="B666" s="12"/>
      <c r="C666" s="9"/>
      <c r="D666" s="12"/>
      <c r="E666" s="12"/>
      <c r="F666" s="12"/>
      <c r="G666" s="12"/>
      <c r="H666" s="12"/>
      <c r="I666" s="9"/>
      <c r="J666" s="9"/>
    </row>
    <row r="667" spans="1:10" x14ac:dyDescent="0.2">
      <c r="A667" s="9"/>
      <c r="B667" s="12"/>
      <c r="C667" s="9"/>
      <c r="D667" s="12"/>
      <c r="E667" s="12"/>
      <c r="F667" s="12"/>
      <c r="G667" s="12"/>
      <c r="H667" s="12"/>
      <c r="I667" s="9"/>
      <c r="J667" s="9"/>
    </row>
    <row r="668" spans="1:10" x14ac:dyDescent="0.2">
      <c r="A668" s="9"/>
      <c r="B668" s="12"/>
      <c r="C668" s="9"/>
      <c r="D668" s="12"/>
      <c r="E668" s="12"/>
      <c r="F668" s="12"/>
      <c r="G668" s="12"/>
      <c r="H668" s="12"/>
      <c r="I668" s="9"/>
      <c r="J668" s="9"/>
    </row>
    <row r="669" spans="1:10" x14ac:dyDescent="0.2">
      <c r="A669" s="9"/>
      <c r="B669" s="12"/>
      <c r="C669" s="9"/>
      <c r="D669" s="12"/>
      <c r="E669" s="12"/>
      <c r="F669" s="12"/>
      <c r="G669" s="12"/>
      <c r="H669" s="12"/>
      <c r="I669" s="9"/>
      <c r="J669" s="9"/>
    </row>
    <row r="670" spans="1:10" x14ac:dyDescent="0.2">
      <c r="A670" s="9"/>
      <c r="B670" s="12"/>
      <c r="C670" s="9"/>
      <c r="D670" s="12"/>
      <c r="E670" s="12"/>
      <c r="F670" s="12"/>
      <c r="G670" s="12"/>
      <c r="H670" s="12"/>
      <c r="I670" s="9"/>
      <c r="J670" s="9"/>
    </row>
    <row r="671" spans="1:10" x14ac:dyDescent="0.2">
      <c r="A671" s="9"/>
      <c r="B671" s="12"/>
      <c r="C671" s="9"/>
      <c r="D671" s="12"/>
      <c r="E671" s="12"/>
      <c r="F671" s="12"/>
      <c r="G671" s="12"/>
      <c r="H671" s="12"/>
      <c r="I671" s="9"/>
      <c r="J671" s="9"/>
    </row>
    <row r="672" spans="1:10" x14ac:dyDescent="0.2">
      <c r="A672" s="9"/>
      <c r="B672" s="12"/>
      <c r="C672" s="9"/>
      <c r="D672" s="12"/>
      <c r="E672" s="12"/>
      <c r="F672" s="12"/>
      <c r="G672" s="12"/>
      <c r="H672" s="12"/>
      <c r="I672" s="9"/>
      <c r="J672" s="9"/>
    </row>
    <row r="673" spans="1:10" x14ac:dyDescent="0.2">
      <c r="A673" s="9"/>
      <c r="B673" s="12"/>
      <c r="C673" s="9"/>
      <c r="D673" s="12"/>
      <c r="E673" s="12"/>
      <c r="F673" s="12"/>
      <c r="G673" s="12"/>
      <c r="H673" s="12"/>
      <c r="I673" s="9"/>
      <c r="J673" s="9"/>
    </row>
    <row r="674" spans="1:10" x14ac:dyDescent="0.2">
      <c r="A674" s="9"/>
      <c r="B674" s="12"/>
      <c r="C674" s="9"/>
      <c r="D674" s="12"/>
      <c r="E674" s="12"/>
      <c r="F674" s="12"/>
      <c r="G674" s="12"/>
      <c r="H674" s="12"/>
      <c r="I674" s="9"/>
      <c r="J674" s="9"/>
    </row>
    <row r="675" spans="1:10" x14ac:dyDescent="0.2">
      <c r="A675" s="9"/>
      <c r="B675" s="12"/>
      <c r="C675" s="9"/>
      <c r="D675" s="12"/>
      <c r="E675" s="12"/>
      <c r="F675" s="12"/>
      <c r="G675" s="12"/>
      <c r="H675" s="12"/>
      <c r="I675" s="9"/>
      <c r="J675" s="9"/>
    </row>
    <row r="676" spans="1:10" x14ac:dyDescent="0.2">
      <c r="A676" s="9"/>
      <c r="B676" s="12"/>
      <c r="C676" s="9"/>
      <c r="D676" s="12"/>
      <c r="E676" s="12"/>
      <c r="F676" s="12"/>
      <c r="G676" s="12"/>
      <c r="H676" s="12"/>
      <c r="I676" s="9"/>
      <c r="J676" s="9"/>
    </row>
    <row r="677" spans="1:10" x14ac:dyDescent="0.2">
      <c r="A677" s="9"/>
      <c r="B677" s="12"/>
      <c r="C677" s="9"/>
      <c r="D677" s="12"/>
      <c r="E677" s="12"/>
      <c r="F677" s="12"/>
      <c r="G677" s="12"/>
      <c r="H677" s="12"/>
      <c r="I677" s="9"/>
      <c r="J677" s="9"/>
    </row>
    <row r="678" spans="1:10" x14ac:dyDescent="0.2">
      <c r="A678" s="9"/>
      <c r="B678" s="12"/>
      <c r="C678" s="9"/>
      <c r="D678" s="12"/>
      <c r="E678" s="12"/>
      <c r="F678" s="12"/>
      <c r="G678" s="12"/>
      <c r="H678" s="12"/>
      <c r="I678" s="9"/>
      <c r="J678" s="9"/>
    </row>
    <row r="679" spans="1:10" x14ac:dyDescent="0.2">
      <c r="A679" s="9"/>
      <c r="B679" s="12"/>
      <c r="C679" s="9"/>
      <c r="D679" s="12"/>
      <c r="E679" s="12"/>
      <c r="F679" s="12"/>
      <c r="G679" s="12"/>
      <c r="H679" s="12"/>
      <c r="I679" s="9"/>
      <c r="J679" s="9"/>
    </row>
    <row r="680" spans="1:10" x14ac:dyDescent="0.2">
      <c r="A680" s="9"/>
      <c r="B680" s="12"/>
      <c r="C680" s="9"/>
      <c r="D680" s="12"/>
      <c r="E680" s="12"/>
      <c r="F680" s="12"/>
      <c r="G680" s="12"/>
      <c r="H680" s="12"/>
      <c r="I680" s="9"/>
      <c r="J680" s="9"/>
    </row>
    <row r="681" spans="1:10" x14ac:dyDescent="0.2">
      <c r="A681" s="9"/>
      <c r="B681" s="12"/>
      <c r="C681" s="9"/>
      <c r="D681" s="12"/>
      <c r="E681" s="12"/>
      <c r="F681" s="12"/>
      <c r="G681" s="12"/>
      <c r="H681" s="12"/>
      <c r="I681" s="9"/>
      <c r="J681" s="9"/>
    </row>
    <row r="682" spans="1:10" x14ac:dyDescent="0.2">
      <c r="A682" s="9"/>
      <c r="B682" s="12"/>
      <c r="C682" s="9"/>
      <c r="D682" s="12"/>
      <c r="E682" s="12"/>
      <c r="F682" s="12"/>
      <c r="G682" s="12"/>
      <c r="H682" s="12"/>
      <c r="I682" s="9"/>
      <c r="J682" s="9"/>
    </row>
    <row r="683" spans="1:10" x14ac:dyDescent="0.2">
      <c r="A683" s="9"/>
      <c r="B683" s="12"/>
      <c r="C683" s="9"/>
      <c r="D683" s="12"/>
      <c r="E683" s="12"/>
      <c r="F683" s="12"/>
      <c r="G683" s="12"/>
      <c r="H683" s="12"/>
      <c r="I683" s="9"/>
      <c r="J683" s="9"/>
    </row>
    <row r="684" spans="1:10" x14ac:dyDescent="0.2">
      <c r="A684" s="9"/>
      <c r="B684" s="12"/>
      <c r="C684" s="9"/>
      <c r="D684" s="12"/>
      <c r="E684" s="12"/>
      <c r="F684" s="12"/>
      <c r="G684" s="12"/>
      <c r="H684" s="12"/>
      <c r="I684" s="9"/>
      <c r="J684" s="9"/>
    </row>
    <row r="685" spans="1:10" x14ac:dyDescent="0.2">
      <c r="A685" s="9"/>
      <c r="B685" s="12"/>
      <c r="C685" s="9"/>
      <c r="D685" s="12"/>
      <c r="E685" s="12"/>
      <c r="F685" s="12"/>
      <c r="G685" s="12"/>
      <c r="H685" s="12"/>
      <c r="I685" s="9"/>
      <c r="J685" s="9"/>
    </row>
    <row r="686" spans="1:10" x14ac:dyDescent="0.2">
      <c r="A686" s="9"/>
      <c r="B686" s="12"/>
      <c r="C686" s="9"/>
      <c r="D686" s="12"/>
      <c r="E686" s="12"/>
      <c r="F686" s="12"/>
      <c r="G686" s="12"/>
      <c r="H686" s="12"/>
      <c r="I686" s="9"/>
      <c r="J686" s="9"/>
    </row>
    <row r="687" spans="1:10" x14ac:dyDescent="0.2">
      <c r="A687" s="9"/>
      <c r="B687" s="12"/>
      <c r="C687" s="9"/>
      <c r="D687" s="12"/>
      <c r="E687" s="12"/>
      <c r="F687" s="12"/>
      <c r="G687" s="12"/>
      <c r="H687" s="12"/>
      <c r="I687" s="9"/>
      <c r="J687" s="9"/>
    </row>
    <row r="688" spans="1:10" x14ac:dyDescent="0.2">
      <c r="A688" s="9"/>
      <c r="B688" s="12"/>
      <c r="C688" s="9"/>
      <c r="D688" s="12"/>
      <c r="E688" s="12"/>
      <c r="F688" s="12"/>
      <c r="G688" s="12"/>
      <c r="H688" s="12"/>
      <c r="I688" s="9"/>
      <c r="J688" s="9"/>
    </row>
    <row r="689" spans="1:10" x14ac:dyDescent="0.2">
      <c r="A689" s="9"/>
      <c r="B689" s="12"/>
      <c r="C689" s="9"/>
      <c r="D689" s="12"/>
      <c r="E689" s="12"/>
      <c r="F689" s="12"/>
      <c r="G689" s="12"/>
      <c r="H689" s="12"/>
      <c r="I689" s="9"/>
      <c r="J689" s="9"/>
    </row>
    <row r="690" spans="1:10" x14ac:dyDescent="0.2">
      <c r="A690" s="9"/>
      <c r="B690" s="12"/>
      <c r="C690" s="9"/>
      <c r="D690" s="12"/>
      <c r="E690" s="12"/>
      <c r="F690" s="12"/>
      <c r="G690" s="12"/>
      <c r="H690" s="12"/>
      <c r="I690" s="9"/>
      <c r="J690" s="9"/>
    </row>
    <row r="691" spans="1:10" x14ac:dyDescent="0.2">
      <c r="A691" s="9"/>
      <c r="B691" s="12"/>
      <c r="C691" s="9"/>
      <c r="D691" s="12"/>
      <c r="E691" s="12"/>
      <c r="F691" s="12"/>
      <c r="G691" s="12"/>
      <c r="H691" s="12"/>
      <c r="I691" s="9"/>
      <c r="J691" s="9"/>
    </row>
    <row r="692" spans="1:10" x14ac:dyDescent="0.2">
      <c r="A692" s="9"/>
      <c r="B692" s="12"/>
      <c r="C692" s="9"/>
      <c r="D692" s="12"/>
      <c r="E692" s="12"/>
      <c r="F692" s="12"/>
      <c r="G692" s="12"/>
      <c r="H692" s="12"/>
      <c r="I692" s="9"/>
      <c r="J692" s="9"/>
    </row>
    <row r="693" spans="1:10" x14ac:dyDescent="0.2">
      <c r="A693" s="9"/>
      <c r="B693" s="12"/>
      <c r="C693" s="9"/>
      <c r="D693" s="12"/>
      <c r="E693" s="12"/>
      <c r="F693" s="12"/>
      <c r="G693" s="12"/>
      <c r="H693" s="12"/>
      <c r="I693" s="9"/>
      <c r="J693" s="9"/>
    </row>
    <row r="694" spans="1:10" x14ac:dyDescent="0.2">
      <c r="A694" s="9"/>
      <c r="B694" s="12"/>
      <c r="C694" s="9"/>
      <c r="D694" s="12"/>
      <c r="E694" s="12"/>
      <c r="F694" s="12"/>
      <c r="G694" s="12"/>
      <c r="H694" s="12"/>
      <c r="I694" s="9"/>
      <c r="J694" s="9"/>
    </row>
    <row r="695" spans="1:10" x14ac:dyDescent="0.2">
      <c r="A695" s="9"/>
      <c r="B695" s="12"/>
      <c r="C695" s="9"/>
      <c r="D695" s="12"/>
      <c r="E695" s="12"/>
      <c r="F695" s="12"/>
      <c r="G695" s="12"/>
      <c r="H695" s="12"/>
      <c r="I695" s="9"/>
      <c r="J695" s="9"/>
    </row>
    <row r="696" spans="1:10" x14ac:dyDescent="0.2">
      <c r="A696" s="9"/>
      <c r="B696" s="12"/>
      <c r="C696" s="9"/>
      <c r="D696" s="12"/>
      <c r="E696" s="12"/>
      <c r="F696" s="12"/>
      <c r="G696" s="12"/>
      <c r="H696" s="12"/>
      <c r="I696" s="9"/>
      <c r="J696" s="9"/>
    </row>
    <row r="697" spans="1:10" x14ac:dyDescent="0.2">
      <c r="A697" s="9"/>
      <c r="B697" s="12"/>
      <c r="C697" s="9"/>
      <c r="D697" s="12"/>
      <c r="E697" s="12"/>
      <c r="F697" s="12"/>
      <c r="G697" s="12"/>
      <c r="H697" s="12"/>
      <c r="I697" s="9"/>
      <c r="J697" s="9"/>
    </row>
    <row r="698" spans="1:10" x14ac:dyDescent="0.2">
      <c r="A698" s="9"/>
      <c r="B698" s="12"/>
      <c r="C698" s="9"/>
      <c r="D698" s="12"/>
      <c r="E698" s="12"/>
      <c r="F698" s="12"/>
      <c r="G698" s="12"/>
      <c r="H698" s="12"/>
      <c r="I698" s="9"/>
      <c r="J698" s="9"/>
    </row>
    <row r="699" spans="1:10" x14ac:dyDescent="0.2">
      <c r="A699" s="9"/>
      <c r="B699" s="12"/>
      <c r="C699" s="9"/>
      <c r="D699" s="12"/>
      <c r="E699" s="12"/>
      <c r="F699" s="12"/>
      <c r="G699" s="12"/>
      <c r="H699" s="12"/>
      <c r="I699" s="9"/>
      <c r="J699" s="9"/>
    </row>
    <row r="700" spans="1:10" x14ac:dyDescent="0.2">
      <c r="A700" s="9"/>
      <c r="B700" s="12"/>
      <c r="C700" s="9"/>
      <c r="D700" s="12"/>
      <c r="E700" s="12"/>
      <c r="F700" s="12"/>
      <c r="G700" s="12"/>
      <c r="H700" s="12"/>
      <c r="I700" s="9"/>
      <c r="J700" s="9"/>
    </row>
    <row r="701" spans="1:10" x14ac:dyDescent="0.2">
      <c r="A701" s="9"/>
      <c r="B701" s="12"/>
      <c r="C701" s="9"/>
      <c r="D701" s="12"/>
      <c r="E701" s="12"/>
      <c r="F701" s="12"/>
      <c r="G701" s="12"/>
      <c r="H701" s="12"/>
      <c r="I701" s="9"/>
      <c r="J701" s="9"/>
    </row>
    <row r="702" spans="1:10" x14ac:dyDescent="0.2">
      <c r="A702" s="9"/>
      <c r="B702" s="12"/>
      <c r="C702" s="9"/>
      <c r="D702" s="12"/>
      <c r="E702" s="12"/>
      <c r="F702" s="12"/>
      <c r="G702" s="12"/>
      <c r="H702" s="12"/>
      <c r="I702" s="9"/>
      <c r="J702" s="9"/>
    </row>
    <row r="703" spans="1:10" x14ac:dyDescent="0.2">
      <c r="A703" s="9"/>
      <c r="B703" s="12"/>
      <c r="C703" s="9"/>
      <c r="D703" s="12"/>
      <c r="E703" s="12"/>
      <c r="F703" s="12"/>
      <c r="G703" s="12"/>
      <c r="H703" s="12"/>
      <c r="I703" s="9"/>
      <c r="J703" s="9"/>
    </row>
    <row r="704" spans="1:10" x14ac:dyDescent="0.2">
      <c r="A704" s="9"/>
      <c r="B704" s="12"/>
      <c r="C704" s="9"/>
      <c r="D704" s="12"/>
      <c r="E704" s="12"/>
      <c r="F704" s="12"/>
      <c r="G704" s="12"/>
      <c r="H704" s="12"/>
      <c r="I704" s="9"/>
      <c r="J704" s="9"/>
    </row>
    <row r="705" spans="1:10" x14ac:dyDescent="0.2">
      <c r="A705" s="9"/>
      <c r="B705" s="12"/>
      <c r="C705" s="9"/>
      <c r="D705" s="12"/>
      <c r="E705" s="12"/>
      <c r="F705" s="12"/>
      <c r="G705" s="12"/>
      <c r="H705" s="12"/>
      <c r="I705" s="9"/>
      <c r="J705" s="9"/>
    </row>
    <row r="706" spans="1:10" x14ac:dyDescent="0.2">
      <c r="A706" s="9"/>
      <c r="B706" s="12"/>
      <c r="C706" s="9"/>
      <c r="D706" s="12"/>
      <c r="E706" s="12"/>
      <c r="F706" s="12"/>
      <c r="G706" s="12"/>
      <c r="H706" s="12"/>
      <c r="I706" s="9"/>
      <c r="J706" s="9"/>
    </row>
    <row r="707" spans="1:10" x14ac:dyDescent="0.2">
      <c r="A707" s="9"/>
      <c r="B707" s="12"/>
      <c r="C707" s="9"/>
      <c r="D707" s="12"/>
      <c r="E707" s="12"/>
      <c r="F707" s="12"/>
      <c r="G707" s="12"/>
      <c r="H707" s="12"/>
      <c r="I707" s="9"/>
      <c r="J707" s="9"/>
    </row>
    <row r="708" spans="1:10" x14ac:dyDescent="0.2">
      <c r="A708" s="9"/>
      <c r="B708" s="12"/>
      <c r="C708" s="9"/>
      <c r="D708" s="12"/>
      <c r="E708" s="12"/>
      <c r="F708" s="12"/>
      <c r="G708" s="12"/>
      <c r="H708" s="12"/>
      <c r="I708" s="9"/>
      <c r="J708" s="9"/>
    </row>
    <row r="709" spans="1:10" x14ac:dyDescent="0.2">
      <c r="A709" s="9"/>
      <c r="B709" s="12"/>
      <c r="C709" s="9"/>
      <c r="D709" s="12"/>
      <c r="E709" s="12"/>
      <c r="F709" s="12"/>
      <c r="G709" s="12"/>
      <c r="H709" s="12"/>
      <c r="I709" s="9"/>
      <c r="J709" s="9"/>
    </row>
    <row r="710" spans="1:10" x14ac:dyDescent="0.2">
      <c r="A710" s="9"/>
      <c r="B710" s="12"/>
      <c r="C710" s="9"/>
      <c r="D710" s="12"/>
      <c r="E710" s="12"/>
      <c r="F710" s="12"/>
      <c r="G710" s="12"/>
      <c r="H710" s="12"/>
      <c r="I710" s="9"/>
      <c r="J710" s="9"/>
    </row>
    <row r="711" spans="1:10" x14ac:dyDescent="0.2">
      <c r="A711" s="9"/>
      <c r="B711" s="12"/>
      <c r="C711" s="9"/>
      <c r="D711" s="12"/>
      <c r="E711" s="12"/>
      <c r="F711" s="12"/>
      <c r="G711" s="12"/>
      <c r="H711" s="12"/>
      <c r="I711" s="9"/>
      <c r="J711" s="9"/>
    </row>
    <row r="712" spans="1:10" x14ac:dyDescent="0.2">
      <c r="A712" s="9"/>
      <c r="B712" s="12"/>
      <c r="C712" s="9"/>
      <c r="D712" s="12"/>
      <c r="E712" s="12"/>
      <c r="F712" s="12"/>
      <c r="G712" s="12"/>
      <c r="H712" s="12"/>
      <c r="I712" s="9"/>
      <c r="J712" s="9"/>
    </row>
    <row r="713" spans="1:10" x14ac:dyDescent="0.2">
      <c r="A713" s="9"/>
      <c r="B713" s="12"/>
      <c r="C713" s="9"/>
      <c r="D713" s="12"/>
      <c r="E713" s="12"/>
      <c r="F713" s="12"/>
      <c r="G713" s="12"/>
      <c r="H713" s="12"/>
      <c r="I713" s="9"/>
      <c r="J713" s="9"/>
    </row>
    <row r="714" spans="1:10" x14ac:dyDescent="0.2">
      <c r="A714" s="9"/>
      <c r="B714" s="12"/>
      <c r="C714" s="9"/>
      <c r="D714" s="12"/>
      <c r="E714" s="12"/>
      <c r="F714" s="12"/>
      <c r="G714" s="12"/>
      <c r="H714" s="12"/>
      <c r="I714" s="9"/>
      <c r="J714" s="9"/>
    </row>
    <row r="715" spans="1:10" x14ac:dyDescent="0.2">
      <c r="A715" s="9"/>
      <c r="B715" s="12"/>
      <c r="C715" s="9"/>
      <c r="D715" s="12"/>
      <c r="E715" s="12"/>
      <c r="F715" s="12"/>
      <c r="G715" s="12"/>
      <c r="H715" s="12"/>
      <c r="I715" s="9"/>
      <c r="J715" s="9"/>
    </row>
    <row r="716" spans="1:10" x14ac:dyDescent="0.2">
      <c r="A716" s="9"/>
      <c r="B716" s="12"/>
      <c r="C716" s="9"/>
      <c r="D716" s="12"/>
      <c r="E716" s="12"/>
      <c r="F716" s="12"/>
      <c r="G716" s="12"/>
      <c r="H716" s="12"/>
      <c r="I716" s="9"/>
      <c r="J716" s="9"/>
    </row>
    <row r="717" spans="1:10" x14ac:dyDescent="0.2">
      <c r="A717" s="9"/>
      <c r="B717" s="12"/>
      <c r="C717" s="9"/>
      <c r="D717" s="12"/>
      <c r="E717" s="12"/>
      <c r="F717" s="12"/>
      <c r="G717" s="12"/>
      <c r="H717" s="12"/>
      <c r="I717" s="9"/>
      <c r="J717" s="9"/>
    </row>
    <row r="718" spans="1:10" x14ac:dyDescent="0.2">
      <c r="A718" s="9"/>
      <c r="B718" s="12"/>
      <c r="C718" s="9"/>
      <c r="D718" s="12"/>
      <c r="E718" s="12"/>
      <c r="F718" s="12"/>
      <c r="G718" s="12"/>
      <c r="H718" s="12"/>
      <c r="I718" s="9"/>
      <c r="J718" s="9"/>
    </row>
    <row r="719" spans="1:10" x14ac:dyDescent="0.2">
      <c r="A719" s="9"/>
      <c r="B719" s="12"/>
      <c r="C719" s="9"/>
      <c r="D719" s="12"/>
      <c r="E719" s="12"/>
      <c r="F719" s="12"/>
      <c r="G719" s="12"/>
      <c r="H719" s="12"/>
      <c r="I719" s="9"/>
      <c r="J719" s="9"/>
    </row>
    <row r="720" spans="1:10" x14ac:dyDescent="0.2">
      <c r="A720" s="9"/>
      <c r="B720" s="12"/>
      <c r="C720" s="9"/>
      <c r="D720" s="12"/>
      <c r="E720" s="12"/>
      <c r="F720" s="12"/>
      <c r="G720" s="12"/>
      <c r="H720" s="12"/>
      <c r="I720" s="9"/>
      <c r="J720" s="9"/>
    </row>
    <row r="721" spans="1:10" x14ac:dyDescent="0.2">
      <c r="A721" s="9"/>
      <c r="B721" s="12"/>
      <c r="C721" s="9"/>
      <c r="D721" s="12"/>
      <c r="E721" s="12"/>
      <c r="F721" s="12"/>
      <c r="G721" s="12"/>
      <c r="H721" s="12"/>
      <c r="I721" s="9"/>
      <c r="J721" s="9"/>
    </row>
    <row r="722" spans="1:10" x14ac:dyDescent="0.2">
      <c r="A722" s="9"/>
      <c r="B722" s="12"/>
      <c r="C722" s="9"/>
      <c r="D722" s="12"/>
      <c r="E722" s="12"/>
      <c r="F722" s="12"/>
      <c r="G722" s="12"/>
      <c r="H722" s="12"/>
      <c r="I722" s="9"/>
      <c r="J722" s="9"/>
    </row>
    <row r="723" spans="1:10" x14ac:dyDescent="0.2">
      <c r="A723" s="9"/>
      <c r="B723" s="12"/>
      <c r="C723" s="9"/>
      <c r="D723" s="12"/>
      <c r="E723" s="12"/>
      <c r="F723" s="12"/>
      <c r="G723" s="12"/>
      <c r="H723" s="12"/>
      <c r="I723" s="9"/>
      <c r="J723" s="9"/>
    </row>
    <row r="724" spans="1:10" x14ac:dyDescent="0.2">
      <c r="A724" s="9"/>
      <c r="B724" s="12"/>
      <c r="C724" s="9"/>
      <c r="D724" s="12"/>
      <c r="E724" s="12"/>
      <c r="F724" s="12"/>
      <c r="G724" s="12"/>
      <c r="H724" s="12"/>
      <c r="I724" s="9"/>
      <c r="J724" s="9"/>
    </row>
    <row r="725" spans="1:10" x14ac:dyDescent="0.2">
      <c r="A725" s="9"/>
      <c r="B725" s="12"/>
      <c r="C725" s="9"/>
      <c r="D725" s="12"/>
      <c r="E725" s="12"/>
      <c r="F725" s="12"/>
      <c r="G725" s="12"/>
      <c r="H725" s="12"/>
      <c r="I725" s="9"/>
      <c r="J725" s="9"/>
    </row>
    <row r="726" spans="1:10" x14ac:dyDescent="0.2">
      <c r="A726" s="9"/>
      <c r="B726" s="12"/>
      <c r="C726" s="9"/>
      <c r="D726" s="12"/>
      <c r="E726" s="12"/>
      <c r="F726" s="12"/>
      <c r="G726" s="12"/>
      <c r="H726" s="12"/>
      <c r="I726" s="9"/>
      <c r="J726" s="9"/>
    </row>
    <row r="727" spans="1:10" x14ac:dyDescent="0.2">
      <c r="A727" s="9"/>
      <c r="B727" s="12"/>
      <c r="C727" s="9"/>
      <c r="D727" s="12"/>
      <c r="E727" s="12"/>
      <c r="F727" s="12"/>
      <c r="G727" s="12"/>
      <c r="H727" s="12"/>
      <c r="I727" s="9"/>
      <c r="J727" s="9"/>
    </row>
    <row r="728" spans="1:10" x14ac:dyDescent="0.2">
      <c r="A728" s="9"/>
      <c r="B728" s="12"/>
      <c r="C728" s="9"/>
      <c r="D728" s="12"/>
      <c r="E728" s="12"/>
      <c r="F728" s="12"/>
      <c r="G728" s="12"/>
      <c r="H728" s="12"/>
      <c r="I728" s="9"/>
      <c r="J728" s="9"/>
    </row>
    <row r="729" spans="1:10" x14ac:dyDescent="0.2">
      <c r="A729" s="9"/>
      <c r="B729" s="12"/>
      <c r="C729" s="9"/>
      <c r="D729" s="12"/>
      <c r="E729" s="12"/>
      <c r="F729" s="12"/>
      <c r="G729" s="12"/>
      <c r="H729" s="12"/>
      <c r="I729" s="9"/>
      <c r="J729" s="9"/>
    </row>
    <row r="730" spans="1:10" x14ac:dyDescent="0.2">
      <c r="A730" s="9"/>
      <c r="B730" s="12"/>
      <c r="C730" s="9"/>
      <c r="D730" s="12"/>
      <c r="E730" s="12"/>
      <c r="F730" s="12"/>
      <c r="G730" s="12"/>
      <c r="H730" s="12"/>
      <c r="I730" s="9"/>
      <c r="J730" s="9"/>
    </row>
    <row r="731" spans="1:10" x14ac:dyDescent="0.2">
      <c r="A731" s="9"/>
      <c r="B731" s="12"/>
      <c r="C731" s="9"/>
      <c r="D731" s="12"/>
      <c r="E731" s="12"/>
      <c r="F731" s="12"/>
      <c r="G731" s="12"/>
      <c r="H731" s="12"/>
      <c r="I731" s="9"/>
      <c r="J731" s="9"/>
    </row>
    <row r="732" spans="1:10" x14ac:dyDescent="0.2">
      <c r="A732" s="9"/>
      <c r="B732" s="12"/>
      <c r="C732" s="9"/>
      <c r="D732" s="12"/>
      <c r="E732" s="12"/>
      <c r="F732" s="12"/>
      <c r="G732" s="12"/>
      <c r="H732" s="12"/>
      <c r="I732" s="9"/>
      <c r="J732" s="9"/>
    </row>
    <row r="733" spans="1:10" x14ac:dyDescent="0.2">
      <c r="A733" s="9"/>
      <c r="B733" s="12"/>
      <c r="C733" s="9"/>
      <c r="D733" s="12"/>
      <c r="E733" s="12"/>
      <c r="F733" s="12"/>
      <c r="G733" s="12"/>
      <c r="H733" s="12"/>
      <c r="I733" s="9"/>
      <c r="J733" s="9"/>
    </row>
    <row r="734" spans="1:10" x14ac:dyDescent="0.2">
      <c r="A734" s="9"/>
      <c r="B734" s="12"/>
      <c r="C734" s="9"/>
      <c r="D734" s="12"/>
      <c r="E734" s="12"/>
      <c r="F734" s="12"/>
      <c r="G734" s="12"/>
      <c r="H734" s="12"/>
      <c r="I734" s="9"/>
      <c r="J734" s="9"/>
    </row>
    <row r="735" spans="1:10" x14ac:dyDescent="0.2">
      <c r="A735" s="9"/>
      <c r="B735" s="12"/>
      <c r="C735" s="9"/>
      <c r="D735" s="12"/>
      <c r="E735" s="12"/>
      <c r="F735" s="12"/>
      <c r="G735" s="12"/>
      <c r="H735" s="12"/>
      <c r="I735" s="9"/>
      <c r="J735" s="9"/>
    </row>
    <row r="736" spans="1:10" x14ac:dyDescent="0.2">
      <c r="A736" s="9"/>
      <c r="B736" s="12"/>
      <c r="C736" s="9"/>
      <c r="D736" s="12"/>
      <c r="E736" s="12"/>
      <c r="F736" s="12"/>
      <c r="G736" s="12"/>
      <c r="H736" s="12"/>
      <c r="I736" s="9"/>
      <c r="J736" s="9"/>
    </row>
    <row r="737" spans="1:10" x14ac:dyDescent="0.2">
      <c r="A737" s="9"/>
      <c r="B737" s="12"/>
      <c r="C737" s="9"/>
      <c r="D737" s="12"/>
      <c r="E737" s="12"/>
      <c r="F737" s="12"/>
      <c r="G737" s="12"/>
      <c r="H737" s="12"/>
      <c r="I737" s="9"/>
      <c r="J737" s="9"/>
    </row>
    <row r="738" spans="1:10" x14ac:dyDescent="0.2">
      <c r="A738" s="9"/>
      <c r="B738" s="12"/>
      <c r="C738" s="9"/>
      <c r="D738" s="12"/>
      <c r="E738" s="12"/>
      <c r="F738" s="12"/>
      <c r="G738" s="12"/>
      <c r="H738" s="12"/>
      <c r="I738" s="9"/>
      <c r="J738" s="9"/>
    </row>
    <row r="739" spans="1:10" x14ac:dyDescent="0.2">
      <c r="A739" s="9"/>
      <c r="B739" s="12"/>
      <c r="C739" s="9"/>
      <c r="D739" s="12"/>
      <c r="E739" s="12"/>
      <c r="F739" s="12"/>
      <c r="G739" s="12"/>
      <c r="H739" s="12"/>
      <c r="I739" s="9"/>
      <c r="J739" s="9"/>
    </row>
    <row r="740" spans="1:10" x14ac:dyDescent="0.2">
      <c r="A740" s="9"/>
      <c r="B740" s="12"/>
      <c r="C740" s="9"/>
      <c r="D740" s="12"/>
      <c r="E740" s="12"/>
      <c r="F740" s="12"/>
      <c r="G740" s="12"/>
      <c r="H740" s="12"/>
      <c r="I740" s="9"/>
      <c r="J740" s="9"/>
    </row>
    <row r="741" spans="1:10" x14ac:dyDescent="0.2">
      <c r="A741" s="9"/>
      <c r="B741" s="12"/>
      <c r="C741" s="9"/>
      <c r="D741" s="12"/>
      <c r="E741" s="12"/>
      <c r="F741" s="12"/>
      <c r="G741" s="12"/>
      <c r="H741" s="12"/>
      <c r="I741" s="9"/>
      <c r="J741" s="9"/>
    </row>
    <row r="742" spans="1:10" x14ac:dyDescent="0.2">
      <c r="A742" s="9"/>
      <c r="B742" s="12"/>
      <c r="C742" s="9"/>
      <c r="D742" s="12"/>
      <c r="E742" s="12"/>
      <c r="F742" s="12"/>
      <c r="G742" s="12"/>
      <c r="H742" s="12"/>
      <c r="I742" s="9"/>
      <c r="J742" s="9"/>
    </row>
    <row r="743" spans="1:10" x14ac:dyDescent="0.2">
      <c r="A743" s="9"/>
      <c r="B743" s="12"/>
      <c r="C743" s="9"/>
      <c r="D743" s="12"/>
      <c r="E743" s="12"/>
      <c r="F743" s="12"/>
      <c r="G743" s="12"/>
      <c r="H743" s="12"/>
      <c r="I743" s="9"/>
      <c r="J743" s="9"/>
    </row>
    <row r="744" spans="1:10" x14ac:dyDescent="0.2">
      <c r="A744" s="9"/>
      <c r="B744" s="12"/>
      <c r="C744" s="9"/>
      <c r="D744" s="12"/>
      <c r="E744" s="12"/>
      <c r="F744" s="12"/>
      <c r="G744" s="12"/>
      <c r="H744" s="12"/>
      <c r="I744" s="9"/>
      <c r="J744" s="9"/>
    </row>
    <row r="745" spans="1:10" x14ac:dyDescent="0.2">
      <c r="A745" s="9"/>
      <c r="B745" s="12"/>
      <c r="C745" s="9"/>
      <c r="D745" s="12"/>
      <c r="E745" s="12"/>
      <c r="F745" s="12"/>
      <c r="G745" s="12"/>
      <c r="H745" s="12"/>
      <c r="I745" s="9"/>
      <c r="J745" s="9"/>
    </row>
    <row r="746" spans="1:10" x14ac:dyDescent="0.2">
      <c r="A746" s="9"/>
      <c r="B746" s="12"/>
      <c r="C746" s="9"/>
      <c r="D746" s="12"/>
      <c r="E746" s="12"/>
      <c r="F746" s="12"/>
      <c r="G746" s="12"/>
      <c r="H746" s="12"/>
      <c r="I746" s="9"/>
      <c r="J746" s="9"/>
    </row>
    <row r="747" spans="1:10" x14ac:dyDescent="0.2">
      <c r="A747" s="9"/>
      <c r="B747" s="12"/>
      <c r="C747" s="9"/>
      <c r="D747" s="12"/>
      <c r="E747" s="12"/>
      <c r="F747" s="12"/>
      <c r="G747" s="12"/>
      <c r="H747" s="12"/>
      <c r="I747" s="9"/>
      <c r="J747" s="9"/>
    </row>
    <row r="748" spans="1:10" x14ac:dyDescent="0.2">
      <c r="A748" s="9"/>
      <c r="B748" s="12"/>
      <c r="C748" s="9"/>
      <c r="D748" s="12"/>
      <c r="E748" s="12"/>
      <c r="F748" s="12"/>
      <c r="G748" s="12"/>
      <c r="H748" s="12"/>
      <c r="I748" s="9"/>
      <c r="J748" s="9"/>
    </row>
    <row r="749" spans="1:10" x14ac:dyDescent="0.2">
      <c r="A749" s="9"/>
      <c r="B749" s="12"/>
      <c r="C749" s="9"/>
      <c r="D749" s="12"/>
      <c r="E749" s="12"/>
      <c r="F749" s="12"/>
      <c r="G749" s="12"/>
      <c r="H749" s="12"/>
      <c r="I749" s="9"/>
      <c r="J749" s="9"/>
    </row>
    <row r="750" spans="1:10" x14ac:dyDescent="0.2">
      <c r="A750" s="9"/>
      <c r="B750" s="12"/>
      <c r="C750" s="9"/>
      <c r="D750" s="12"/>
      <c r="E750" s="12"/>
      <c r="F750" s="12"/>
      <c r="G750" s="12"/>
      <c r="H750" s="12"/>
      <c r="I750" s="9"/>
      <c r="J750" s="9"/>
    </row>
    <row r="751" spans="1:10" x14ac:dyDescent="0.2">
      <c r="A751" s="9"/>
      <c r="B751" s="12"/>
      <c r="C751" s="9"/>
      <c r="D751" s="12"/>
      <c r="E751" s="12"/>
      <c r="F751" s="12"/>
      <c r="G751" s="12"/>
      <c r="H751" s="12"/>
      <c r="I751" s="9"/>
      <c r="J751" s="9"/>
    </row>
    <row r="752" spans="1:10" x14ac:dyDescent="0.2">
      <c r="A752" s="9"/>
      <c r="B752" s="12"/>
      <c r="C752" s="9"/>
      <c r="D752" s="12"/>
      <c r="E752" s="12"/>
      <c r="F752" s="12"/>
      <c r="G752" s="12"/>
      <c r="H752" s="12"/>
      <c r="I752" s="9"/>
      <c r="J752" s="9"/>
    </row>
    <row r="753" spans="1:10" x14ac:dyDescent="0.2">
      <c r="A753" s="9"/>
      <c r="B753" s="12"/>
      <c r="C753" s="9"/>
      <c r="D753" s="12"/>
      <c r="E753" s="12"/>
      <c r="F753" s="12"/>
      <c r="G753" s="12"/>
      <c r="H753" s="12"/>
      <c r="I753" s="9"/>
      <c r="J753" s="9"/>
    </row>
    <row r="754" spans="1:10" x14ac:dyDescent="0.2">
      <c r="A754" s="9"/>
      <c r="B754" s="12"/>
      <c r="C754" s="9"/>
      <c r="D754" s="12"/>
      <c r="E754" s="12"/>
      <c r="F754" s="12"/>
      <c r="G754" s="12"/>
      <c r="H754" s="12"/>
      <c r="I754" s="9"/>
      <c r="J754" s="9"/>
    </row>
    <row r="755" spans="1:10" x14ac:dyDescent="0.2">
      <c r="A755" s="9"/>
      <c r="B755" s="12"/>
      <c r="C755" s="9"/>
      <c r="D755" s="12"/>
      <c r="E755" s="12"/>
      <c r="F755" s="12"/>
      <c r="G755" s="12"/>
      <c r="H755" s="12"/>
      <c r="I755" s="9"/>
      <c r="J755" s="9"/>
    </row>
    <row r="756" spans="1:10" x14ac:dyDescent="0.2">
      <c r="A756" s="9"/>
      <c r="B756" s="12"/>
      <c r="C756" s="9"/>
      <c r="D756" s="12"/>
      <c r="E756" s="12"/>
      <c r="F756" s="12"/>
      <c r="G756" s="12"/>
      <c r="H756" s="12"/>
      <c r="I756" s="9"/>
      <c r="J756" s="9"/>
    </row>
    <row r="757" spans="1:10" x14ac:dyDescent="0.2">
      <c r="A757" s="9"/>
      <c r="B757" s="12"/>
      <c r="C757" s="9"/>
      <c r="D757" s="12"/>
      <c r="E757" s="12"/>
      <c r="F757" s="12"/>
      <c r="G757" s="12"/>
      <c r="H757" s="12"/>
      <c r="I757" s="9"/>
      <c r="J757" s="9"/>
    </row>
    <row r="758" spans="1:10" x14ac:dyDescent="0.2">
      <c r="A758" s="9"/>
      <c r="B758" s="12"/>
      <c r="C758" s="9"/>
      <c r="D758" s="12"/>
      <c r="E758" s="12"/>
      <c r="F758" s="12"/>
      <c r="G758" s="12"/>
      <c r="H758" s="12"/>
      <c r="I758" s="9"/>
      <c r="J758" s="9"/>
    </row>
    <row r="759" spans="1:10" x14ac:dyDescent="0.2">
      <c r="A759" s="9"/>
      <c r="B759" s="12"/>
      <c r="C759" s="9"/>
      <c r="D759" s="12"/>
      <c r="E759" s="12"/>
      <c r="F759" s="12"/>
      <c r="G759" s="12"/>
      <c r="H759" s="12"/>
      <c r="I759" s="9"/>
      <c r="J759" s="9"/>
    </row>
    <row r="760" spans="1:10" x14ac:dyDescent="0.2">
      <c r="A760" s="9"/>
      <c r="B760" s="12"/>
      <c r="C760" s="9"/>
      <c r="D760" s="12"/>
      <c r="E760" s="12"/>
      <c r="F760" s="12"/>
      <c r="G760" s="12"/>
      <c r="H760" s="12"/>
      <c r="I760" s="9"/>
      <c r="J760" s="9"/>
    </row>
    <row r="761" spans="1:10" x14ac:dyDescent="0.2">
      <c r="A761" s="9"/>
      <c r="B761" s="12"/>
      <c r="C761" s="9"/>
      <c r="D761" s="12"/>
      <c r="E761" s="12"/>
      <c r="F761" s="12"/>
      <c r="G761" s="12"/>
      <c r="H761" s="12"/>
      <c r="I761" s="9"/>
      <c r="J761" s="9"/>
    </row>
    <row r="762" spans="1:10" x14ac:dyDescent="0.2">
      <c r="A762" s="9"/>
      <c r="B762" s="12"/>
      <c r="C762" s="9"/>
      <c r="D762" s="12"/>
      <c r="E762" s="12"/>
      <c r="F762" s="12"/>
      <c r="G762" s="12"/>
      <c r="H762" s="12"/>
      <c r="I762" s="9"/>
      <c r="J762" s="9"/>
    </row>
    <row r="763" spans="1:10" x14ac:dyDescent="0.2">
      <c r="A763" s="9"/>
      <c r="B763" s="12"/>
      <c r="C763" s="9"/>
      <c r="D763" s="12"/>
      <c r="E763" s="12"/>
      <c r="F763" s="12"/>
      <c r="G763" s="12"/>
      <c r="H763" s="12"/>
      <c r="I763" s="9"/>
      <c r="J763" s="9"/>
    </row>
    <row r="764" spans="1:10" x14ac:dyDescent="0.2">
      <c r="A764" s="9"/>
      <c r="B764" s="12"/>
      <c r="C764" s="9"/>
      <c r="D764" s="12"/>
      <c r="E764" s="12"/>
      <c r="F764" s="12"/>
      <c r="G764" s="12"/>
      <c r="H764" s="12"/>
      <c r="I764" s="9"/>
      <c r="J764" s="9"/>
    </row>
    <row r="765" spans="1:10" x14ac:dyDescent="0.2">
      <c r="A765" s="9"/>
      <c r="B765" s="12"/>
      <c r="C765" s="9"/>
      <c r="D765" s="12"/>
      <c r="E765" s="12"/>
      <c r="F765" s="12"/>
      <c r="G765" s="12"/>
      <c r="H765" s="12"/>
      <c r="I765" s="9"/>
      <c r="J765" s="9"/>
    </row>
    <row r="766" spans="1:10" x14ac:dyDescent="0.2">
      <c r="A766" s="9"/>
      <c r="B766" s="12"/>
      <c r="C766" s="9"/>
      <c r="D766" s="12"/>
      <c r="E766" s="12"/>
      <c r="F766" s="12"/>
      <c r="G766" s="12"/>
      <c r="H766" s="12"/>
      <c r="I766" s="9"/>
      <c r="J766" s="9"/>
    </row>
    <row r="767" spans="1:10" x14ac:dyDescent="0.2">
      <c r="A767" s="9"/>
      <c r="B767" s="12"/>
      <c r="C767" s="9"/>
      <c r="D767" s="12"/>
      <c r="E767" s="12"/>
      <c r="F767" s="12"/>
      <c r="G767" s="12"/>
      <c r="H767" s="12"/>
      <c r="I767" s="9"/>
      <c r="J767" s="9"/>
    </row>
    <row r="768" spans="1:10" x14ac:dyDescent="0.2">
      <c r="A768" s="9"/>
      <c r="B768" s="12"/>
      <c r="C768" s="9"/>
      <c r="D768" s="12"/>
      <c r="E768" s="12"/>
      <c r="F768" s="12"/>
      <c r="G768" s="12"/>
      <c r="H768" s="12"/>
      <c r="I768" s="9"/>
      <c r="J768" s="9"/>
    </row>
    <row r="769" spans="1:10" x14ac:dyDescent="0.2">
      <c r="A769" s="9"/>
      <c r="B769" s="12"/>
      <c r="C769" s="9"/>
      <c r="D769" s="12"/>
      <c r="E769" s="12"/>
      <c r="F769" s="12"/>
      <c r="G769" s="12"/>
      <c r="H769" s="12"/>
      <c r="I769" s="9"/>
      <c r="J769" s="9"/>
    </row>
    <row r="770" spans="1:10" x14ac:dyDescent="0.2">
      <c r="A770" s="9"/>
      <c r="B770" s="12"/>
      <c r="C770" s="9"/>
      <c r="D770" s="12"/>
      <c r="E770" s="12"/>
      <c r="F770" s="12"/>
      <c r="G770" s="12"/>
      <c r="H770" s="12"/>
      <c r="I770" s="9"/>
      <c r="J770" s="9"/>
    </row>
    <row r="771" spans="1:10" x14ac:dyDescent="0.2">
      <c r="A771" s="9"/>
      <c r="B771" s="12"/>
      <c r="C771" s="9"/>
      <c r="D771" s="12"/>
      <c r="E771" s="12"/>
      <c r="F771" s="12"/>
      <c r="G771" s="12"/>
      <c r="H771" s="12"/>
      <c r="I771" s="9"/>
      <c r="J771" s="9"/>
    </row>
    <row r="772" spans="1:10" x14ac:dyDescent="0.2">
      <c r="A772" s="9"/>
      <c r="B772" s="12"/>
      <c r="C772" s="9"/>
      <c r="D772" s="12"/>
      <c r="E772" s="12"/>
      <c r="F772" s="12"/>
      <c r="G772" s="12"/>
      <c r="H772" s="12"/>
      <c r="I772" s="9"/>
      <c r="J772" s="9"/>
    </row>
    <row r="773" spans="1:10" x14ac:dyDescent="0.2">
      <c r="A773" s="9"/>
      <c r="B773" s="12"/>
      <c r="C773" s="9"/>
      <c r="D773" s="12"/>
      <c r="E773" s="12"/>
      <c r="F773" s="12"/>
      <c r="G773" s="12"/>
      <c r="H773" s="12"/>
      <c r="I773" s="9"/>
      <c r="J773" s="9"/>
    </row>
    <row r="774" spans="1:10" x14ac:dyDescent="0.2">
      <c r="A774" s="9"/>
      <c r="B774" s="12"/>
      <c r="C774" s="9"/>
      <c r="D774" s="12"/>
      <c r="E774" s="12"/>
      <c r="F774" s="12"/>
      <c r="G774" s="12"/>
      <c r="H774" s="12"/>
      <c r="I774" s="9"/>
      <c r="J774" s="9"/>
    </row>
    <row r="775" spans="1:10" x14ac:dyDescent="0.2">
      <c r="A775" s="9"/>
      <c r="B775" s="12"/>
      <c r="C775" s="9"/>
      <c r="D775" s="12"/>
      <c r="E775" s="12"/>
      <c r="F775" s="12"/>
      <c r="G775" s="12"/>
      <c r="H775" s="12"/>
      <c r="I775" s="9"/>
      <c r="J775" s="9"/>
    </row>
    <row r="776" spans="1:10" x14ac:dyDescent="0.2">
      <c r="A776" s="9"/>
      <c r="B776" s="12"/>
      <c r="C776" s="9"/>
      <c r="D776" s="12"/>
      <c r="E776" s="12"/>
      <c r="F776" s="12"/>
      <c r="G776" s="12"/>
      <c r="H776" s="12"/>
      <c r="I776" s="9"/>
      <c r="J776" s="9"/>
    </row>
    <row r="777" spans="1:10" x14ac:dyDescent="0.2">
      <c r="A777" s="9"/>
      <c r="B777" s="12"/>
      <c r="C777" s="9"/>
      <c r="D777" s="12"/>
      <c r="E777" s="12"/>
      <c r="F777" s="12"/>
      <c r="G777" s="12"/>
      <c r="H777" s="12"/>
      <c r="I777" s="9"/>
      <c r="J777" s="9"/>
    </row>
    <row r="778" spans="1:10" x14ac:dyDescent="0.2">
      <c r="A778" s="9"/>
      <c r="B778" s="12"/>
      <c r="C778" s="9"/>
      <c r="D778" s="12"/>
      <c r="E778" s="12"/>
      <c r="F778" s="12"/>
      <c r="G778" s="12"/>
      <c r="H778" s="12"/>
      <c r="I778" s="9"/>
      <c r="J778" s="9"/>
    </row>
    <row r="779" spans="1:10" x14ac:dyDescent="0.2">
      <c r="A779" s="9"/>
      <c r="B779" s="12"/>
      <c r="C779" s="9"/>
      <c r="D779" s="12"/>
      <c r="E779" s="12"/>
      <c r="F779" s="12"/>
      <c r="G779" s="12"/>
      <c r="H779" s="12"/>
      <c r="I779" s="9"/>
      <c r="J779" s="9"/>
    </row>
    <row r="780" spans="1:10" x14ac:dyDescent="0.2">
      <c r="A780" s="9"/>
      <c r="B780" s="12"/>
      <c r="C780" s="9"/>
      <c r="D780" s="12"/>
      <c r="E780" s="12"/>
      <c r="F780" s="12"/>
      <c r="G780" s="12"/>
      <c r="H780" s="12"/>
      <c r="I780" s="9"/>
      <c r="J780" s="9"/>
    </row>
    <row r="781" spans="1:10" x14ac:dyDescent="0.2">
      <c r="A781" s="9"/>
      <c r="B781" s="12"/>
      <c r="C781" s="9"/>
      <c r="D781" s="12"/>
      <c r="E781" s="12"/>
      <c r="F781" s="12"/>
      <c r="G781" s="12"/>
      <c r="H781" s="12"/>
      <c r="I781" s="9"/>
      <c r="J781" s="9"/>
    </row>
    <row r="782" spans="1:10" x14ac:dyDescent="0.2">
      <c r="A782" s="9"/>
      <c r="B782" s="12"/>
      <c r="C782" s="9"/>
      <c r="D782" s="12"/>
      <c r="E782" s="12"/>
      <c r="F782" s="12"/>
      <c r="G782" s="12"/>
      <c r="H782" s="12"/>
      <c r="I782" s="9"/>
      <c r="J782" s="9"/>
    </row>
    <row r="783" spans="1:10" x14ac:dyDescent="0.2">
      <c r="A783" s="9"/>
      <c r="B783" s="12"/>
      <c r="C783" s="9"/>
      <c r="D783" s="12"/>
      <c r="E783" s="12"/>
      <c r="F783" s="12"/>
      <c r="G783" s="12"/>
      <c r="H783" s="12"/>
      <c r="I783" s="9"/>
      <c r="J783" s="9"/>
    </row>
  </sheetData>
  <autoFilter ref="A1:J1" xr:uid="{1C25AA86-C164-4D56-972F-B1BD407D1FFB}"/>
  <sortState ref="A3:J421">
    <sortCondition ref="E3"/>
  </sortState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3E1F1-F17C-4E42-80AF-834FBFF3EFF4}">
  <dimension ref="A1:J501"/>
  <sheetViews>
    <sheetView topLeftCell="D1" zoomScale="151" zoomScaleNormal="151" workbookViewId="0">
      <pane ySplit="1" topLeftCell="A2" activePane="bottomLeft" state="frozen"/>
      <selection pane="bottomLeft" activeCell="H305" sqref="H3:H305"/>
    </sheetView>
  </sheetViews>
  <sheetFormatPr baseColWidth="10" defaultColWidth="11.5" defaultRowHeight="15" x14ac:dyDescent="0.2"/>
  <cols>
    <col min="1" max="1" width="11.5" style="10" customWidth="1"/>
    <col min="2" max="2" width="10" style="11" customWidth="1"/>
    <col min="3" max="3" width="19.33203125" style="10" customWidth="1"/>
    <col min="4" max="4" width="21.6640625" style="11" customWidth="1"/>
    <col min="5" max="5" width="23.5" style="11" customWidth="1"/>
    <col min="6" max="6" width="25" style="11" customWidth="1"/>
    <col min="7" max="7" width="50.33203125" style="11" customWidth="1"/>
    <col min="8" max="8" width="56.5" style="11" customWidth="1"/>
    <col min="9" max="10" width="11.5" style="10"/>
    <col min="11" max="16384" width="11.5" style="11"/>
  </cols>
  <sheetData>
    <row r="1" spans="1:10" ht="49.5" customHeight="1" thickBot="1" x14ac:dyDescent="0.25">
      <c r="A1" s="1" t="s">
        <v>1</v>
      </c>
      <c r="B1" s="2" t="s">
        <v>0</v>
      </c>
      <c r="C1" s="7" t="s">
        <v>203</v>
      </c>
      <c r="D1" s="4" t="s">
        <v>38</v>
      </c>
      <c r="E1" s="6" t="s">
        <v>91</v>
      </c>
      <c r="F1" s="5" t="s">
        <v>90</v>
      </c>
      <c r="G1" s="3" t="s">
        <v>2</v>
      </c>
      <c r="H1" s="3" t="s">
        <v>108</v>
      </c>
      <c r="I1" s="16" t="s">
        <v>341</v>
      </c>
      <c r="J1" s="16" t="s">
        <v>340</v>
      </c>
    </row>
    <row r="2" spans="1:10" x14ac:dyDescent="0.2">
      <c r="A2" s="8">
        <v>43525</v>
      </c>
      <c r="B2" s="12" t="s">
        <v>3</v>
      </c>
      <c r="C2" s="9">
        <v>8311</v>
      </c>
      <c r="D2" s="12" t="s">
        <v>196</v>
      </c>
      <c r="E2" s="12" t="s">
        <v>106</v>
      </c>
      <c r="F2" s="12" t="s">
        <v>5</v>
      </c>
      <c r="G2" s="12" t="s">
        <v>151</v>
      </c>
      <c r="H2" s="12"/>
      <c r="I2" s="9">
        <v>28</v>
      </c>
      <c r="J2" s="9">
        <v>19</v>
      </c>
    </row>
    <row r="3" spans="1:10" x14ac:dyDescent="0.2">
      <c r="A3" s="8">
        <v>43525</v>
      </c>
      <c r="B3" s="12" t="s">
        <v>5</v>
      </c>
      <c r="C3" s="9">
        <v>54426</v>
      </c>
      <c r="D3" s="12" t="s">
        <v>803</v>
      </c>
      <c r="E3" s="12" t="s">
        <v>5</v>
      </c>
      <c r="F3" s="12" t="s">
        <v>5</v>
      </c>
      <c r="G3" s="12" t="s">
        <v>151</v>
      </c>
      <c r="H3" s="12"/>
      <c r="I3" s="9">
        <v>66</v>
      </c>
      <c r="J3" s="9">
        <v>100</v>
      </c>
    </row>
    <row r="4" spans="1:10" x14ac:dyDescent="0.2">
      <c r="A4" s="8">
        <v>43525</v>
      </c>
      <c r="B4" s="12" t="s">
        <v>3</v>
      </c>
      <c r="C4" s="9">
        <v>4932</v>
      </c>
      <c r="D4" s="12" t="s">
        <v>273</v>
      </c>
      <c r="E4" s="12" t="s">
        <v>5</v>
      </c>
      <c r="F4" s="12" t="s">
        <v>5</v>
      </c>
      <c r="G4" s="12" t="s">
        <v>151</v>
      </c>
      <c r="H4" s="12"/>
      <c r="I4" s="9">
        <v>15</v>
      </c>
      <c r="J4" s="9" t="s">
        <v>802</v>
      </c>
    </row>
    <row r="5" spans="1:10" x14ac:dyDescent="0.2">
      <c r="A5" s="8">
        <v>43525</v>
      </c>
      <c r="B5" s="12" t="s">
        <v>3</v>
      </c>
      <c r="C5" s="9">
        <v>1250</v>
      </c>
      <c r="D5" s="12" t="s">
        <v>92</v>
      </c>
      <c r="E5" s="12" t="s">
        <v>15</v>
      </c>
      <c r="F5" s="12" t="s">
        <v>15</v>
      </c>
      <c r="G5" s="12" t="s">
        <v>865</v>
      </c>
      <c r="H5" s="12"/>
      <c r="I5" s="9">
        <v>28</v>
      </c>
      <c r="J5" s="9">
        <v>27</v>
      </c>
    </row>
    <row r="6" spans="1:10" x14ac:dyDescent="0.2">
      <c r="A6" s="8">
        <v>43525</v>
      </c>
      <c r="B6" s="12" t="s">
        <v>5</v>
      </c>
      <c r="C6" s="9">
        <v>56355</v>
      </c>
      <c r="D6" s="12" t="s">
        <v>799</v>
      </c>
      <c r="E6" s="12" t="s">
        <v>5</v>
      </c>
      <c r="F6" s="12" t="s">
        <v>5</v>
      </c>
      <c r="G6" s="12" t="s">
        <v>800</v>
      </c>
      <c r="H6" s="12"/>
      <c r="I6" s="9">
        <v>130</v>
      </c>
      <c r="J6" s="9">
        <v>221</v>
      </c>
    </row>
    <row r="7" spans="1:10" x14ac:dyDescent="0.2">
      <c r="A7" s="8">
        <v>43525</v>
      </c>
      <c r="B7" s="12" t="s">
        <v>5</v>
      </c>
      <c r="C7" s="9">
        <v>54668</v>
      </c>
      <c r="D7" s="12" t="s">
        <v>801</v>
      </c>
      <c r="E7" s="12" t="s">
        <v>5</v>
      </c>
      <c r="F7" s="12" t="s">
        <v>5</v>
      </c>
      <c r="G7" s="12" t="s">
        <v>172</v>
      </c>
      <c r="H7" s="12"/>
      <c r="I7" s="9">
        <v>59</v>
      </c>
      <c r="J7" s="9">
        <v>72</v>
      </c>
    </row>
    <row r="8" spans="1:10" x14ac:dyDescent="0.2">
      <c r="A8" s="8">
        <v>43525</v>
      </c>
      <c r="B8" s="12" t="s">
        <v>3</v>
      </c>
      <c r="C8" s="9">
        <v>1865</v>
      </c>
      <c r="D8" s="12" t="s">
        <v>92</v>
      </c>
      <c r="E8" s="12" t="s">
        <v>6</v>
      </c>
      <c r="F8" s="12" t="s">
        <v>6</v>
      </c>
      <c r="G8" s="12" t="s">
        <v>151</v>
      </c>
      <c r="H8" s="12"/>
      <c r="I8" s="9">
        <v>31</v>
      </c>
      <c r="J8" s="9">
        <v>27</v>
      </c>
    </row>
    <row r="9" spans="1:10" x14ac:dyDescent="0.2">
      <c r="A9" s="8">
        <v>43525</v>
      </c>
      <c r="B9" s="12" t="s">
        <v>3</v>
      </c>
      <c r="C9" s="9">
        <v>8289</v>
      </c>
      <c r="D9" s="12" t="s">
        <v>229</v>
      </c>
      <c r="E9" s="12" t="s">
        <v>4</v>
      </c>
      <c r="F9" s="12" t="s">
        <v>4</v>
      </c>
      <c r="G9" s="12" t="s">
        <v>903</v>
      </c>
      <c r="H9" s="12"/>
      <c r="I9" s="9">
        <v>32</v>
      </c>
      <c r="J9" s="9">
        <v>25</v>
      </c>
    </row>
    <row r="10" spans="1:10" x14ac:dyDescent="0.2">
      <c r="A10" s="8">
        <v>43526</v>
      </c>
      <c r="B10" s="12" t="s">
        <v>6</v>
      </c>
      <c r="C10" s="9">
        <v>13005</v>
      </c>
      <c r="D10" s="12" t="s">
        <v>774</v>
      </c>
      <c r="E10" s="12" t="s">
        <v>6</v>
      </c>
      <c r="F10" s="12" t="s">
        <v>15</v>
      </c>
      <c r="G10" s="12" t="s">
        <v>194</v>
      </c>
      <c r="H10" s="12"/>
      <c r="I10" s="9"/>
      <c r="J10" s="9"/>
    </row>
    <row r="11" spans="1:10" x14ac:dyDescent="0.2">
      <c r="A11" s="8">
        <v>43526</v>
      </c>
      <c r="B11" s="12" t="s">
        <v>3</v>
      </c>
      <c r="C11" s="9">
        <v>6946</v>
      </c>
      <c r="D11" s="12" t="s">
        <v>73</v>
      </c>
      <c r="E11" s="12" t="s">
        <v>6</v>
      </c>
      <c r="F11" s="12" t="s">
        <v>15</v>
      </c>
      <c r="G11" s="12" t="s">
        <v>151</v>
      </c>
      <c r="H11" s="12"/>
      <c r="I11" s="9">
        <v>29</v>
      </c>
      <c r="J11" s="9">
        <v>42</v>
      </c>
    </row>
    <row r="12" spans="1:10" x14ac:dyDescent="0.2">
      <c r="A12" s="8">
        <v>43526</v>
      </c>
      <c r="B12" s="12" t="s">
        <v>3</v>
      </c>
      <c r="C12" s="9">
        <v>5222</v>
      </c>
      <c r="D12" s="12" t="s">
        <v>66</v>
      </c>
      <c r="E12" s="12" t="s">
        <v>6</v>
      </c>
      <c r="F12" s="12" t="s">
        <v>15</v>
      </c>
      <c r="G12" s="12" t="s">
        <v>151</v>
      </c>
      <c r="H12" s="12"/>
      <c r="I12" s="9">
        <v>25</v>
      </c>
      <c r="J12" s="9" t="s">
        <v>397</v>
      </c>
    </row>
    <row r="13" spans="1:10" x14ac:dyDescent="0.2">
      <c r="A13" s="8">
        <v>43526</v>
      </c>
      <c r="B13" s="12" t="s">
        <v>6</v>
      </c>
      <c r="C13" s="9">
        <v>57970</v>
      </c>
      <c r="D13" s="12" t="s">
        <v>316</v>
      </c>
      <c r="E13" s="12" t="s">
        <v>6</v>
      </c>
      <c r="F13" s="12" t="s">
        <v>15</v>
      </c>
      <c r="G13" s="12" t="s">
        <v>319</v>
      </c>
      <c r="H13" s="12"/>
      <c r="I13" s="9">
        <v>46</v>
      </c>
      <c r="J13" s="9">
        <v>47</v>
      </c>
    </row>
    <row r="14" spans="1:10" x14ac:dyDescent="0.2">
      <c r="A14" s="8">
        <v>43526</v>
      </c>
      <c r="B14" s="12" t="s">
        <v>5</v>
      </c>
      <c r="C14" s="9">
        <v>54668</v>
      </c>
      <c r="D14" s="12" t="s">
        <v>309</v>
      </c>
      <c r="E14" s="12" t="s">
        <v>5</v>
      </c>
      <c r="F14" s="12" t="s">
        <v>234</v>
      </c>
      <c r="G14" s="12" t="s">
        <v>691</v>
      </c>
      <c r="H14" s="12"/>
      <c r="I14" s="9">
        <v>58</v>
      </c>
      <c r="J14" s="9" t="s">
        <v>804</v>
      </c>
    </row>
    <row r="15" spans="1:10" x14ac:dyDescent="0.2">
      <c r="A15" s="8">
        <v>43526</v>
      </c>
      <c r="B15" s="12" t="s">
        <v>3</v>
      </c>
      <c r="C15" s="9">
        <v>7625</v>
      </c>
      <c r="D15" s="12" t="s">
        <v>366</v>
      </c>
      <c r="E15" s="12" t="s">
        <v>15</v>
      </c>
      <c r="F15" s="12" t="s">
        <v>157</v>
      </c>
      <c r="G15" s="12" t="s">
        <v>391</v>
      </c>
      <c r="H15" s="12"/>
      <c r="I15" s="9">
        <v>42</v>
      </c>
      <c r="J15" s="9" t="s">
        <v>722</v>
      </c>
    </row>
    <row r="16" spans="1:10" x14ac:dyDescent="0.2">
      <c r="A16" s="8">
        <v>43526</v>
      </c>
      <c r="B16" s="12" t="s">
        <v>3</v>
      </c>
      <c r="C16" s="9">
        <v>8096</v>
      </c>
      <c r="D16" s="12" t="s">
        <v>41</v>
      </c>
      <c r="E16" s="12" t="s">
        <v>809</v>
      </c>
      <c r="F16" s="12" t="s">
        <v>15</v>
      </c>
      <c r="G16" s="12" t="s">
        <v>391</v>
      </c>
      <c r="H16" s="12"/>
      <c r="I16" s="9">
        <v>22</v>
      </c>
      <c r="J16" s="9" t="s">
        <v>385</v>
      </c>
    </row>
    <row r="17" spans="1:10" x14ac:dyDescent="0.2">
      <c r="A17" s="8">
        <v>43526</v>
      </c>
      <c r="B17" s="12" t="s">
        <v>3</v>
      </c>
      <c r="C17" s="9">
        <v>3780</v>
      </c>
      <c r="D17" s="12" t="s">
        <v>82</v>
      </c>
      <c r="E17" s="12" t="s">
        <v>4</v>
      </c>
      <c r="F17" s="12" t="s">
        <v>6</v>
      </c>
      <c r="G17" s="12" t="s">
        <v>151</v>
      </c>
      <c r="H17" s="12"/>
      <c r="I17" s="9">
        <v>17</v>
      </c>
      <c r="J17" s="9" t="s">
        <v>406</v>
      </c>
    </row>
    <row r="18" spans="1:10" x14ac:dyDescent="0.2">
      <c r="A18" s="8">
        <v>43526</v>
      </c>
      <c r="B18" s="12" t="s">
        <v>6</v>
      </c>
      <c r="C18" s="9">
        <v>57920</v>
      </c>
      <c r="D18" s="12" t="s">
        <v>805</v>
      </c>
      <c r="E18" s="12" t="s">
        <v>6</v>
      </c>
      <c r="F18" s="12" t="s">
        <v>5</v>
      </c>
      <c r="G18" s="12" t="s">
        <v>23</v>
      </c>
      <c r="H18" s="12"/>
      <c r="I18" s="9">
        <v>56</v>
      </c>
      <c r="J18" s="9">
        <v>62</v>
      </c>
    </row>
    <row r="19" spans="1:10" x14ac:dyDescent="0.2">
      <c r="A19" s="8">
        <v>43526</v>
      </c>
      <c r="B19" s="12" t="s">
        <v>6</v>
      </c>
      <c r="C19" s="9">
        <v>54430</v>
      </c>
      <c r="D19" s="12" t="s">
        <v>218</v>
      </c>
      <c r="E19" s="12" t="s">
        <v>6</v>
      </c>
      <c r="F19" s="12" t="s">
        <v>15</v>
      </c>
      <c r="G19" s="12" t="s">
        <v>422</v>
      </c>
      <c r="H19" s="12"/>
      <c r="I19" s="9">
        <v>25</v>
      </c>
      <c r="J19" s="9" t="s">
        <v>369</v>
      </c>
    </row>
    <row r="20" spans="1:10" x14ac:dyDescent="0.2">
      <c r="A20" s="8">
        <v>43526</v>
      </c>
      <c r="B20" s="12" t="s">
        <v>6</v>
      </c>
      <c r="C20" s="9">
        <v>57000</v>
      </c>
      <c r="D20" s="12" t="s">
        <v>211</v>
      </c>
      <c r="E20" s="12" t="s">
        <v>9</v>
      </c>
      <c r="F20" s="12" t="s">
        <v>6</v>
      </c>
      <c r="G20" s="12" t="s">
        <v>151</v>
      </c>
      <c r="H20" s="12"/>
      <c r="I20" s="9">
        <v>50</v>
      </c>
      <c r="J20" s="9" t="s">
        <v>811</v>
      </c>
    </row>
    <row r="21" spans="1:10" x14ac:dyDescent="0.2">
      <c r="A21" s="8">
        <v>43526</v>
      </c>
      <c r="B21" s="12" t="s">
        <v>6</v>
      </c>
      <c r="C21" s="9">
        <v>57440</v>
      </c>
      <c r="D21" s="12" t="s">
        <v>217</v>
      </c>
      <c r="E21" s="12" t="s">
        <v>6</v>
      </c>
      <c r="F21" s="12" t="s">
        <v>15</v>
      </c>
      <c r="G21" s="12" t="s">
        <v>151</v>
      </c>
      <c r="H21" s="12"/>
      <c r="I21" s="9">
        <v>31</v>
      </c>
      <c r="J21" s="9" t="s">
        <v>812</v>
      </c>
    </row>
    <row r="22" spans="1:10" x14ac:dyDescent="0.2">
      <c r="A22" s="8">
        <v>43526</v>
      </c>
      <c r="B22" s="12" t="s">
        <v>14</v>
      </c>
      <c r="C22" s="9">
        <v>6760</v>
      </c>
      <c r="D22" s="12" t="s">
        <v>257</v>
      </c>
      <c r="E22" s="12" t="s">
        <v>6</v>
      </c>
      <c r="F22" s="12" t="s">
        <v>15</v>
      </c>
      <c r="G22" s="12" t="s">
        <v>194</v>
      </c>
      <c r="H22" s="12"/>
      <c r="I22" s="9">
        <v>41</v>
      </c>
      <c r="J22" s="9" t="s">
        <v>380</v>
      </c>
    </row>
    <row r="23" spans="1:10" x14ac:dyDescent="0.2">
      <c r="A23" s="8">
        <v>43526</v>
      </c>
      <c r="B23" s="12" t="s">
        <v>3</v>
      </c>
      <c r="C23" s="9">
        <v>7391</v>
      </c>
      <c r="D23" s="12" t="s">
        <v>806</v>
      </c>
      <c r="E23" s="12" t="s">
        <v>6</v>
      </c>
      <c r="F23" s="12" t="s">
        <v>4</v>
      </c>
      <c r="G23" s="12" t="s">
        <v>904</v>
      </c>
      <c r="H23" s="12"/>
      <c r="I23" s="9">
        <v>35</v>
      </c>
      <c r="J23" s="9" t="s">
        <v>813</v>
      </c>
    </row>
    <row r="24" spans="1:10" x14ac:dyDescent="0.2">
      <c r="A24" s="8">
        <v>43526</v>
      </c>
      <c r="B24" s="12" t="s">
        <v>6</v>
      </c>
      <c r="C24" s="9">
        <v>70250</v>
      </c>
      <c r="D24" s="12" t="s">
        <v>807</v>
      </c>
      <c r="E24" s="12" t="s">
        <v>6</v>
      </c>
      <c r="F24" s="12" t="s">
        <v>6</v>
      </c>
      <c r="G24" s="12" t="s">
        <v>151</v>
      </c>
      <c r="H24" s="12"/>
      <c r="I24" s="9">
        <v>179</v>
      </c>
      <c r="J24" s="9">
        <v>276</v>
      </c>
    </row>
    <row r="25" spans="1:10" x14ac:dyDescent="0.2">
      <c r="A25" s="8">
        <v>43526</v>
      </c>
      <c r="B25" s="12" t="s">
        <v>3</v>
      </c>
      <c r="C25" s="9">
        <v>7570</v>
      </c>
      <c r="D25" s="12" t="s">
        <v>162</v>
      </c>
      <c r="E25" s="12" t="s">
        <v>810</v>
      </c>
      <c r="F25" s="12" t="s">
        <v>6</v>
      </c>
      <c r="G25" s="12" t="s">
        <v>23</v>
      </c>
      <c r="H25" s="12"/>
      <c r="I25" s="9">
        <v>37</v>
      </c>
      <c r="J25" s="9">
        <v>43</v>
      </c>
    </row>
    <row r="26" spans="1:10" x14ac:dyDescent="0.2">
      <c r="A26" s="8">
        <v>43526</v>
      </c>
      <c r="B26" s="12" t="s">
        <v>6</v>
      </c>
      <c r="C26" s="9">
        <v>79330</v>
      </c>
      <c r="D26" s="12" t="s">
        <v>808</v>
      </c>
      <c r="E26" s="12" t="s">
        <v>6</v>
      </c>
      <c r="F26" s="12" t="s">
        <v>15</v>
      </c>
      <c r="G26" s="12" t="s">
        <v>151</v>
      </c>
      <c r="H26" s="12"/>
      <c r="I26" s="9"/>
      <c r="J26" s="9"/>
    </row>
    <row r="27" spans="1:10" x14ac:dyDescent="0.2">
      <c r="A27" s="8">
        <v>43526</v>
      </c>
      <c r="B27" s="12" t="s">
        <v>6</v>
      </c>
      <c r="C27" s="9">
        <v>57270</v>
      </c>
      <c r="D27" s="12" t="s">
        <v>161</v>
      </c>
      <c r="E27" s="12" t="s">
        <v>6</v>
      </c>
      <c r="F27" s="12" t="s">
        <v>15</v>
      </c>
      <c r="G27" s="12" t="s">
        <v>23</v>
      </c>
      <c r="H27" s="12"/>
      <c r="I27" s="9">
        <v>40</v>
      </c>
      <c r="J27" s="9" t="s">
        <v>758</v>
      </c>
    </row>
    <row r="28" spans="1:10" x14ac:dyDescent="0.2">
      <c r="A28" s="8">
        <v>43526</v>
      </c>
      <c r="B28" s="12" t="s">
        <v>3</v>
      </c>
      <c r="C28" s="9">
        <v>4955</v>
      </c>
      <c r="D28" s="12" t="s">
        <v>55</v>
      </c>
      <c r="E28" s="12" t="s">
        <v>4</v>
      </c>
      <c r="F28" s="12" t="s">
        <v>6</v>
      </c>
      <c r="G28" s="12" t="s">
        <v>194</v>
      </c>
      <c r="H28" s="12"/>
      <c r="I28" s="9">
        <v>12</v>
      </c>
      <c r="J28" s="9">
        <v>7</v>
      </c>
    </row>
    <row r="29" spans="1:10" x14ac:dyDescent="0.2">
      <c r="A29" s="8">
        <v>43526</v>
      </c>
      <c r="B29" s="12" t="s">
        <v>14</v>
      </c>
      <c r="C29" s="9">
        <v>6750</v>
      </c>
      <c r="D29" s="12" t="s">
        <v>160</v>
      </c>
      <c r="E29" s="12" t="s">
        <v>5</v>
      </c>
      <c r="F29" s="12" t="s">
        <v>4</v>
      </c>
      <c r="G29" s="12" t="s">
        <v>151</v>
      </c>
      <c r="H29" s="12"/>
      <c r="I29" s="9">
        <v>29</v>
      </c>
      <c r="J29" s="9" t="s">
        <v>351</v>
      </c>
    </row>
    <row r="30" spans="1:10" x14ac:dyDescent="0.2">
      <c r="A30" s="8">
        <v>43526</v>
      </c>
      <c r="B30" s="12" t="s">
        <v>3</v>
      </c>
      <c r="C30" s="9">
        <v>8367</v>
      </c>
      <c r="D30" s="12" t="s">
        <v>72</v>
      </c>
      <c r="E30" s="12" t="s">
        <v>5</v>
      </c>
      <c r="F30" s="12" t="s">
        <v>4</v>
      </c>
      <c r="G30" s="12" t="s">
        <v>151</v>
      </c>
      <c r="H30" s="12"/>
      <c r="I30" s="9">
        <v>24</v>
      </c>
      <c r="J30" s="9" t="s">
        <v>814</v>
      </c>
    </row>
    <row r="31" spans="1:10" x14ac:dyDescent="0.2">
      <c r="A31" s="8">
        <v>43526</v>
      </c>
      <c r="B31" s="12" t="s">
        <v>3</v>
      </c>
      <c r="C31" s="9">
        <v>1476</v>
      </c>
      <c r="D31" s="12" t="s">
        <v>43</v>
      </c>
      <c r="E31" s="12" t="s">
        <v>6</v>
      </c>
      <c r="F31" s="12" t="s">
        <v>15</v>
      </c>
      <c r="G31" s="12" t="s">
        <v>194</v>
      </c>
      <c r="H31" s="12"/>
      <c r="I31" s="9">
        <v>22</v>
      </c>
      <c r="J31" s="9" t="s">
        <v>567</v>
      </c>
    </row>
    <row r="32" spans="1:10" x14ac:dyDescent="0.2">
      <c r="A32" s="8">
        <v>43526</v>
      </c>
      <c r="B32" s="12" t="s">
        <v>3</v>
      </c>
      <c r="C32" s="9">
        <v>5252</v>
      </c>
      <c r="D32" s="12" t="s">
        <v>66</v>
      </c>
      <c r="E32" s="12" t="s">
        <v>4</v>
      </c>
      <c r="F32" s="12" t="s">
        <v>6</v>
      </c>
      <c r="G32" s="12" t="s">
        <v>876</v>
      </c>
      <c r="H32" s="12"/>
      <c r="I32" s="9">
        <v>26</v>
      </c>
      <c r="J32" s="9" t="s">
        <v>505</v>
      </c>
    </row>
    <row r="33" spans="1:10" x14ac:dyDescent="0.2">
      <c r="A33" s="8">
        <v>43526</v>
      </c>
      <c r="B33" s="12" t="s">
        <v>3</v>
      </c>
      <c r="C33" s="9">
        <v>1940</v>
      </c>
      <c r="D33" s="12" t="s">
        <v>92</v>
      </c>
      <c r="E33" s="12" t="s">
        <v>6</v>
      </c>
      <c r="F33" s="12" t="s">
        <v>15</v>
      </c>
      <c r="G33" s="12" t="s">
        <v>194</v>
      </c>
      <c r="H33" s="12"/>
      <c r="I33" s="9">
        <v>21</v>
      </c>
      <c r="J33" s="9" t="s">
        <v>355</v>
      </c>
    </row>
    <row r="34" spans="1:10" x14ac:dyDescent="0.2">
      <c r="A34" s="8">
        <v>43526</v>
      </c>
      <c r="B34" s="12" t="s">
        <v>3</v>
      </c>
      <c r="C34" s="9">
        <v>5750</v>
      </c>
      <c r="D34" s="12" t="s">
        <v>128</v>
      </c>
      <c r="E34" s="12" t="s">
        <v>15</v>
      </c>
      <c r="F34" s="12" t="s">
        <v>31</v>
      </c>
      <c r="G34" s="12" t="s">
        <v>23</v>
      </c>
      <c r="H34" s="12"/>
      <c r="I34" s="9">
        <v>21</v>
      </c>
      <c r="J34" s="9" t="s">
        <v>358</v>
      </c>
    </row>
    <row r="35" spans="1:10" x14ac:dyDescent="0.2">
      <c r="A35" s="8">
        <v>43526</v>
      </c>
      <c r="B35" s="12" t="s">
        <v>3</v>
      </c>
      <c r="C35" s="9">
        <v>1457</v>
      </c>
      <c r="D35" s="12" t="s">
        <v>92</v>
      </c>
      <c r="E35" s="12" t="s">
        <v>17</v>
      </c>
      <c r="F35" s="12" t="s">
        <v>15</v>
      </c>
      <c r="G35" s="12" t="s">
        <v>151</v>
      </c>
      <c r="H35" s="12"/>
      <c r="I35" s="9">
        <v>28</v>
      </c>
      <c r="J35" s="9" t="s">
        <v>561</v>
      </c>
    </row>
    <row r="36" spans="1:10" x14ac:dyDescent="0.2">
      <c r="A36" s="8">
        <v>43527</v>
      </c>
      <c r="B36" s="12" t="s">
        <v>5</v>
      </c>
      <c r="C36" s="9">
        <v>78467</v>
      </c>
      <c r="D36" s="12" t="s">
        <v>815</v>
      </c>
      <c r="E36" s="12" t="s">
        <v>5</v>
      </c>
      <c r="F36" s="12" t="s">
        <v>15</v>
      </c>
      <c r="G36" s="12" t="s">
        <v>292</v>
      </c>
      <c r="H36" s="12"/>
      <c r="I36" s="9">
        <v>271</v>
      </c>
      <c r="J36" s="9">
        <v>411</v>
      </c>
    </row>
    <row r="37" spans="1:10" x14ac:dyDescent="0.2">
      <c r="A37" s="8">
        <v>43527</v>
      </c>
      <c r="B37" s="12" t="s">
        <v>6</v>
      </c>
      <c r="C37" s="9">
        <v>54190</v>
      </c>
      <c r="D37" s="12" t="s">
        <v>277</v>
      </c>
      <c r="E37" s="12" t="s">
        <v>6</v>
      </c>
      <c r="F37" s="12" t="s">
        <v>8</v>
      </c>
      <c r="G37" s="12" t="s">
        <v>819</v>
      </c>
      <c r="H37" s="12"/>
      <c r="I37" s="9">
        <v>18</v>
      </c>
      <c r="J37" s="9" t="s">
        <v>389</v>
      </c>
    </row>
    <row r="38" spans="1:10" x14ac:dyDescent="0.2">
      <c r="A38" s="8">
        <v>43527</v>
      </c>
      <c r="B38" s="12" t="s">
        <v>6</v>
      </c>
      <c r="C38" s="9">
        <v>54920</v>
      </c>
      <c r="D38" s="12" t="s">
        <v>209</v>
      </c>
      <c r="E38" s="12" t="s">
        <v>6</v>
      </c>
      <c r="F38" s="12" t="s">
        <v>16</v>
      </c>
      <c r="G38" s="12" t="s">
        <v>23</v>
      </c>
      <c r="H38" s="12"/>
      <c r="I38" s="9">
        <v>19</v>
      </c>
      <c r="J38" s="9" t="s">
        <v>639</v>
      </c>
    </row>
    <row r="39" spans="1:10" x14ac:dyDescent="0.2">
      <c r="A39" s="8">
        <v>43527</v>
      </c>
      <c r="B39" s="12" t="s">
        <v>3</v>
      </c>
      <c r="C39" s="9">
        <v>9012</v>
      </c>
      <c r="D39" s="12" t="s">
        <v>63</v>
      </c>
      <c r="E39" s="12" t="s">
        <v>8</v>
      </c>
      <c r="F39" s="12" t="s">
        <v>6</v>
      </c>
      <c r="G39" s="12" t="s">
        <v>905</v>
      </c>
      <c r="H39" s="12"/>
      <c r="I39" s="9">
        <v>44</v>
      </c>
      <c r="J39" s="9" t="s">
        <v>824</v>
      </c>
    </row>
    <row r="40" spans="1:10" x14ac:dyDescent="0.2">
      <c r="A40" s="8">
        <v>43527</v>
      </c>
      <c r="B40" s="12" t="s">
        <v>6</v>
      </c>
      <c r="C40" s="9">
        <v>57050</v>
      </c>
      <c r="D40" s="12" t="s">
        <v>330</v>
      </c>
      <c r="E40" s="12" t="s">
        <v>6</v>
      </c>
      <c r="F40" s="12" t="s">
        <v>15</v>
      </c>
      <c r="G40" s="12" t="s">
        <v>319</v>
      </c>
      <c r="H40" s="12"/>
      <c r="I40" s="9">
        <v>50</v>
      </c>
      <c r="J40" s="9" t="s">
        <v>641</v>
      </c>
    </row>
    <row r="41" spans="1:10" x14ac:dyDescent="0.2">
      <c r="A41" s="8">
        <v>43527</v>
      </c>
      <c r="B41" s="12" t="s">
        <v>6</v>
      </c>
      <c r="C41" s="9">
        <v>57570</v>
      </c>
      <c r="D41" s="12" t="s">
        <v>72</v>
      </c>
      <c r="E41" s="12" t="s">
        <v>6</v>
      </c>
      <c r="F41" s="12" t="s">
        <v>817</v>
      </c>
      <c r="G41" s="12" t="s">
        <v>820</v>
      </c>
      <c r="H41" s="12"/>
      <c r="I41" s="9">
        <v>33</v>
      </c>
      <c r="J41" s="9">
        <v>36</v>
      </c>
    </row>
    <row r="42" spans="1:10" x14ac:dyDescent="0.2">
      <c r="A42" s="8">
        <v>43527</v>
      </c>
      <c r="B42" s="12" t="s">
        <v>5</v>
      </c>
      <c r="C42" s="9">
        <v>54329</v>
      </c>
      <c r="D42" s="12" t="s">
        <v>224</v>
      </c>
      <c r="E42" s="12" t="s">
        <v>248</v>
      </c>
      <c r="F42" s="12" t="s">
        <v>221</v>
      </c>
      <c r="G42" s="12" t="s">
        <v>477</v>
      </c>
      <c r="H42" s="12"/>
      <c r="I42" s="9">
        <v>60</v>
      </c>
      <c r="J42" s="9" t="s">
        <v>376</v>
      </c>
    </row>
    <row r="43" spans="1:10" x14ac:dyDescent="0.2">
      <c r="A43" s="8">
        <v>43527</v>
      </c>
      <c r="B43" s="12" t="s">
        <v>3</v>
      </c>
      <c r="C43" s="9">
        <v>4561</v>
      </c>
      <c r="D43" s="12" t="s">
        <v>40</v>
      </c>
      <c r="E43" s="12" t="s">
        <v>12</v>
      </c>
      <c r="F43" s="12" t="s">
        <v>6</v>
      </c>
      <c r="G43" s="12" t="s">
        <v>103</v>
      </c>
      <c r="H43" s="12"/>
      <c r="I43" s="9">
        <v>4</v>
      </c>
      <c r="J43" s="9" t="s">
        <v>602</v>
      </c>
    </row>
    <row r="44" spans="1:10" x14ac:dyDescent="0.2">
      <c r="A44" s="8">
        <v>43527</v>
      </c>
      <c r="B44" s="12" t="s">
        <v>3</v>
      </c>
      <c r="C44" s="9">
        <v>7260</v>
      </c>
      <c r="D44" s="12" t="s">
        <v>56</v>
      </c>
      <c r="E44" s="12" t="s">
        <v>31</v>
      </c>
      <c r="F44" s="12" t="s">
        <v>256</v>
      </c>
      <c r="G44" s="11" t="s">
        <v>477</v>
      </c>
      <c r="H44" s="12"/>
      <c r="I44" s="9">
        <v>27</v>
      </c>
      <c r="J44" s="9" t="s">
        <v>825</v>
      </c>
    </row>
    <row r="45" spans="1:10" x14ac:dyDescent="0.2">
      <c r="A45" s="8">
        <v>43527</v>
      </c>
      <c r="B45" s="12" t="s">
        <v>3</v>
      </c>
      <c r="C45" s="9">
        <v>5884</v>
      </c>
      <c r="D45" s="12" t="s">
        <v>118</v>
      </c>
      <c r="E45" s="12" t="s">
        <v>15</v>
      </c>
      <c r="F45" s="12" t="s">
        <v>6</v>
      </c>
      <c r="G45" s="11" t="s">
        <v>319</v>
      </c>
      <c r="H45" s="12"/>
      <c r="I45" s="9">
        <v>22</v>
      </c>
      <c r="J45" s="9" t="s">
        <v>347</v>
      </c>
    </row>
    <row r="46" spans="1:10" x14ac:dyDescent="0.2">
      <c r="A46" s="8">
        <v>43527</v>
      </c>
      <c r="B46" s="12" t="s">
        <v>3</v>
      </c>
      <c r="C46" s="9">
        <v>8805</v>
      </c>
      <c r="D46" s="12" t="s">
        <v>272</v>
      </c>
      <c r="E46" s="12" t="s">
        <v>4</v>
      </c>
      <c r="F46" s="12" t="s">
        <v>5</v>
      </c>
      <c r="G46" s="12" t="s">
        <v>23</v>
      </c>
      <c r="H46" s="12"/>
      <c r="I46" s="9">
        <v>48</v>
      </c>
      <c r="J46" s="9" t="s">
        <v>826</v>
      </c>
    </row>
    <row r="47" spans="1:10" x14ac:dyDescent="0.2">
      <c r="A47" s="8">
        <v>43527</v>
      </c>
      <c r="B47" s="12" t="s">
        <v>3</v>
      </c>
      <c r="C47" s="9">
        <v>3454</v>
      </c>
      <c r="D47" s="12" t="s">
        <v>67</v>
      </c>
      <c r="E47" s="12" t="s">
        <v>4</v>
      </c>
      <c r="F47" s="12" t="s">
        <v>5</v>
      </c>
      <c r="G47" s="12" t="s">
        <v>194</v>
      </c>
      <c r="H47" s="12"/>
      <c r="I47" s="9">
        <v>19</v>
      </c>
      <c r="J47" s="9" t="s">
        <v>665</v>
      </c>
    </row>
    <row r="48" spans="1:10" x14ac:dyDescent="0.2">
      <c r="A48" s="8">
        <v>43527</v>
      </c>
      <c r="B48" s="12" t="s">
        <v>6</v>
      </c>
      <c r="C48" s="9">
        <v>54560</v>
      </c>
      <c r="D48" s="12" t="s">
        <v>417</v>
      </c>
      <c r="E48" s="12" t="s">
        <v>6</v>
      </c>
      <c r="F48" s="12" t="s">
        <v>15</v>
      </c>
      <c r="G48" s="12" t="s">
        <v>151</v>
      </c>
      <c r="H48" s="12"/>
      <c r="I48" s="9">
        <v>30</v>
      </c>
      <c r="J48" s="9" t="s">
        <v>827</v>
      </c>
    </row>
    <row r="49" spans="1:10" x14ac:dyDescent="0.2">
      <c r="A49" s="8">
        <v>43527</v>
      </c>
      <c r="B49" s="12" t="s">
        <v>3</v>
      </c>
      <c r="C49" s="9">
        <v>7517</v>
      </c>
      <c r="D49" s="12" t="s">
        <v>162</v>
      </c>
      <c r="E49" s="12" t="s">
        <v>4</v>
      </c>
      <c r="F49" s="12" t="s">
        <v>6</v>
      </c>
      <c r="G49" s="12" t="s">
        <v>151</v>
      </c>
      <c r="H49" s="12"/>
      <c r="I49" s="9">
        <v>20</v>
      </c>
      <c r="J49" s="9">
        <v>25</v>
      </c>
    </row>
    <row r="50" spans="1:10" x14ac:dyDescent="0.2">
      <c r="A50" s="8">
        <v>43527</v>
      </c>
      <c r="B50" s="12" t="s">
        <v>3</v>
      </c>
      <c r="C50" s="9">
        <v>2672</v>
      </c>
      <c r="D50" s="12" t="s">
        <v>92</v>
      </c>
      <c r="E50" s="12" t="s">
        <v>4</v>
      </c>
      <c r="F50" s="12" t="s">
        <v>6</v>
      </c>
      <c r="G50" s="12" t="s">
        <v>876</v>
      </c>
      <c r="H50" s="12"/>
      <c r="I50" s="9">
        <v>37</v>
      </c>
      <c r="J50" s="9" t="s">
        <v>420</v>
      </c>
    </row>
    <row r="51" spans="1:10" x14ac:dyDescent="0.2">
      <c r="A51" s="8">
        <v>43527</v>
      </c>
      <c r="B51" s="12" t="s">
        <v>3</v>
      </c>
      <c r="C51" s="9">
        <v>5753</v>
      </c>
      <c r="D51" s="12" t="s">
        <v>128</v>
      </c>
      <c r="E51" s="12" t="s">
        <v>4</v>
      </c>
      <c r="F51" s="12" t="s">
        <v>6</v>
      </c>
      <c r="G51" s="12" t="s">
        <v>100</v>
      </c>
      <c r="H51" s="12"/>
      <c r="I51" s="9">
        <v>21</v>
      </c>
      <c r="J51" s="9" t="s">
        <v>400</v>
      </c>
    </row>
    <row r="52" spans="1:10" x14ac:dyDescent="0.2">
      <c r="A52" s="8">
        <v>43527</v>
      </c>
      <c r="B52" s="12" t="s">
        <v>3</v>
      </c>
      <c r="C52" s="9">
        <v>2551</v>
      </c>
      <c r="D52" s="12" t="s">
        <v>92</v>
      </c>
      <c r="E52" s="12" t="s">
        <v>275</v>
      </c>
      <c r="F52" s="12" t="s">
        <v>10</v>
      </c>
      <c r="G52" s="12" t="s">
        <v>222</v>
      </c>
      <c r="H52" s="12"/>
      <c r="I52" s="9">
        <v>21</v>
      </c>
      <c r="J52" s="9" t="s">
        <v>373</v>
      </c>
    </row>
    <row r="53" spans="1:10" x14ac:dyDescent="0.2">
      <c r="A53" s="8">
        <v>43527</v>
      </c>
      <c r="B53" s="12" t="s">
        <v>3</v>
      </c>
      <c r="C53" s="9">
        <v>4540</v>
      </c>
      <c r="D53" s="12" t="s">
        <v>40</v>
      </c>
      <c r="E53" s="12" t="s">
        <v>4</v>
      </c>
      <c r="F53" s="12" t="s">
        <v>6</v>
      </c>
      <c r="G53" s="12" t="s">
        <v>103</v>
      </c>
      <c r="H53" s="12"/>
      <c r="I53" s="9">
        <v>2</v>
      </c>
      <c r="J53" s="9" t="s">
        <v>828</v>
      </c>
    </row>
    <row r="54" spans="1:10" x14ac:dyDescent="0.2">
      <c r="A54" s="8">
        <v>43527</v>
      </c>
      <c r="B54" s="12" t="s">
        <v>3</v>
      </c>
      <c r="C54" s="9">
        <v>5247</v>
      </c>
      <c r="D54" s="12" t="s">
        <v>816</v>
      </c>
      <c r="E54" s="12" t="s">
        <v>234</v>
      </c>
      <c r="F54" s="12" t="s">
        <v>15</v>
      </c>
      <c r="G54" s="12" t="s">
        <v>644</v>
      </c>
      <c r="H54" s="12"/>
      <c r="I54" s="9">
        <v>192</v>
      </c>
      <c r="J54" s="9">
        <v>321</v>
      </c>
    </row>
    <row r="55" spans="1:10" x14ac:dyDescent="0.2">
      <c r="A55" s="8">
        <v>43527</v>
      </c>
      <c r="B55" s="12" t="s">
        <v>3</v>
      </c>
      <c r="C55" s="9">
        <v>4492</v>
      </c>
      <c r="D55" s="12" t="s">
        <v>46</v>
      </c>
      <c r="E55" s="12" t="s">
        <v>4</v>
      </c>
      <c r="F55" s="12" t="s">
        <v>5</v>
      </c>
      <c r="G55" s="12" t="s">
        <v>103</v>
      </c>
      <c r="H55" s="12"/>
      <c r="I55" s="9">
        <v>5</v>
      </c>
      <c r="J55" s="9">
        <v>3</v>
      </c>
    </row>
    <row r="56" spans="1:10" x14ac:dyDescent="0.2">
      <c r="A56" s="8">
        <v>43527</v>
      </c>
      <c r="B56" s="12" t="s">
        <v>3</v>
      </c>
      <c r="C56" s="9">
        <v>4570</v>
      </c>
      <c r="D56" s="12" t="s">
        <v>93</v>
      </c>
      <c r="E56" s="12" t="s">
        <v>4</v>
      </c>
      <c r="F56" s="12" t="s">
        <v>6</v>
      </c>
      <c r="G56" s="12" t="s">
        <v>821</v>
      </c>
      <c r="H56" s="12"/>
      <c r="I56" s="9">
        <v>4</v>
      </c>
      <c r="J56" s="9" t="s">
        <v>749</v>
      </c>
    </row>
    <row r="57" spans="1:10" x14ac:dyDescent="0.2">
      <c r="A57" s="8">
        <v>43527</v>
      </c>
      <c r="B57" s="12" t="s">
        <v>14</v>
      </c>
      <c r="C57" s="9">
        <v>6700</v>
      </c>
      <c r="D57" s="12" t="s">
        <v>127</v>
      </c>
      <c r="E57" s="12" t="s">
        <v>6</v>
      </c>
      <c r="F57" s="12" t="s">
        <v>818</v>
      </c>
      <c r="G57" s="12" t="s">
        <v>194</v>
      </c>
      <c r="H57" s="12"/>
      <c r="I57" s="9">
        <v>29</v>
      </c>
      <c r="J57" s="9" t="s">
        <v>390</v>
      </c>
    </row>
    <row r="58" spans="1:10" x14ac:dyDescent="0.2">
      <c r="A58" s="8">
        <v>43527</v>
      </c>
      <c r="B58" s="12" t="s">
        <v>14</v>
      </c>
      <c r="C58" s="9">
        <v>6700</v>
      </c>
      <c r="D58" s="12" t="s">
        <v>127</v>
      </c>
      <c r="E58" s="12" t="s">
        <v>6</v>
      </c>
      <c r="F58" s="12" t="s">
        <v>15</v>
      </c>
      <c r="G58" s="12" t="s">
        <v>151</v>
      </c>
      <c r="H58" s="12"/>
      <c r="I58" s="9">
        <v>29</v>
      </c>
      <c r="J58" s="9" t="s">
        <v>390</v>
      </c>
    </row>
    <row r="59" spans="1:10" x14ac:dyDescent="0.2">
      <c r="A59" s="8">
        <v>43527</v>
      </c>
      <c r="B59" s="12" t="s">
        <v>3</v>
      </c>
      <c r="C59" s="9">
        <v>3316</v>
      </c>
      <c r="D59" s="12" t="s">
        <v>44</v>
      </c>
      <c r="E59" s="12" t="s">
        <v>4</v>
      </c>
      <c r="F59" s="12" t="s">
        <v>6</v>
      </c>
      <c r="G59" s="12" t="s">
        <v>151</v>
      </c>
      <c r="H59" s="12"/>
      <c r="I59" s="9">
        <v>16</v>
      </c>
      <c r="J59" s="9" t="s">
        <v>829</v>
      </c>
    </row>
    <row r="60" spans="1:10" x14ac:dyDescent="0.2">
      <c r="A60" s="8">
        <v>43527</v>
      </c>
      <c r="B60" s="12" t="s">
        <v>3</v>
      </c>
      <c r="C60" s="9">
        <v>5836</v>
      </c>
      <c r="D60" s="12" t="s">
        <v>261</v>
      </c>
      <c r="E60" s="12" t="s">
        <v>6</v>
      </c>
      <c r="F60" s="12" t="s">
        <v>15</v>
      </c>
      <c r="G60" s="12" t="s">
        <v>258</v>
      </c>
      <c r="H60" s="12"/>
      <c r="I60" s="9">
        <v>24</v>
      </c>
      <c r="J60" s="9" t="s">
        <v>569</v>
      </c>
    </row>
    <row r="61" spans="1:10" x14ac:dyDescent="0.2">
      <c r="A61" s="8">
        <v>43527</v>
      </c>
      <c r="B61" s="12" t="s">
        <v>3</v>
      </c>
      <c r="C61" s="9">
        <v>2127</v>
      </c>
      <c r="D61" s="12" t="s">
        <v>92</v>
      </c>
      <c r="E61" s="12" t="s">
        <v>4</v>
      </c>
      <c r="F61" s="12" t="s">
        <v>6</v>
      </c>
      <c r="G61" s="12" t="s">
        <v>23</v>
      </c>
      <c r="H61" s="12"/>
      <c r="I61" s="9">
        <v>28</v>
      </c>
      <c r="J61" s="9" t="s">
        <v>830</v>
      </c>
    </row>
    <row r="62" spans="1:10" x14ac:dyDescent="0.2">
      <c r="A62" s="8">
        <v>43527</v>
      </c>
      <c r="B62" s="12" t="s">
        <v>3</v>
      </c>
      <c r="C62" s="9">
        <v>9521</v>
      </c>
      <c r="D62" s="12" t="s">
        <v>52</v>
      </c>
      <c r="E62" s="12" t="s">
        <v>12</v>
      </c>
      <c r="F62" s="12" t="s">
        <v>15</v>
      </c>
      <c r="G62" s="12" t="s">
        <v>292</v>
      </c>
      <c r="H62" s="12"/>
      <c r="I62" s="9">
        <v>65</v>
      </c>
      <c r="J62" s="9" t="s">
        <v>764</v>
      </c>
    </row>
    <row r="63" spans="1:10" x14ac:dyDescent="0.2">
      <c r="A63" s="8">
        <v>43527</v>
      </c>
      <c r="B63" s="12" t="s">
        <v>14</v>
      </c>
      <c r="C63" s="9">
        <v>6700</v>
      </c>
      <c r="D63" s="12" t="s">
        <v>127</v>
      </c>
      <c r="E63" s="12" t="s">
        <v>6</v>
      </c>
      <c r="F63" s="12" t="s">
        <v>15</v>
      </c>
      <c r="G63" s="12" t="s">
        <v>245</v>
      </c>
      <c r="H63" s="12"/>
      <c r="I63" s="9">
        <v>29</v>
      </c>
      <c r="J63" s="9" t="s">
        <v>390</v>
      </c>
    </row>
    <row r="64" spans="1:10" x14ac:dyDescent="0.2">
      <c r="A64" s="8">
        <v>43527</v>
      </c>
      <c r="B64" s="12" t="s">
        <v>3</v>
      </c>
      <c r="C64" s="9">
        <v>8353</v>
      </c>
      <c r="D64" s="12" t="s">
        <v>112</v>
      </c>
      <c r="E64" s="12" t="s">
        <v>4</v>
      </c>
      <c r="F64" s="12" t="s">
        <v>5</v>
      </c>
      <c r="G64" s="12" t="s">
        <v>37</v>
      </c>
      <c r="H64" s="12"/>
      <c r="I64" s="9">
        <v>19</v>
      </c>
      <c r="J64" s="9">
        <v>14</v>
      </c>
    </row>
    <row r="65" spans="1:10" x14ac:dyDescent="0.2">
      <c r="A65" s="8">
        <v>43527</v>
      </c>
      <c r="B65" s="12" t="s">
        <v>3</v>
      </c>
      <c r="C65" s="9">
        <v>1638</v>
      </c>
      <c r="D65" s="12" t="s">
        <v>190</v>
      </c>
      <c r="E65" s="12" t="s">
        <v>6</v>
      </c>
      <c r="F65" s="12" t="s">
        <v>15</v>
      </c>
      <c r="G65" s="12" t="s">
        <v>319</v>
      </c>
      <c r="H65" s="12"/>
      <c r="I65" s="9">
        <v>25</v>
      </c>
      <c r="J65" s="9" t="s">
        <v>831</v>
      </c>
    </row>
    <row r="66" spans="1:10" x14ac:dyDescent="0.2">
      <c r="A66" s="8">
        <v>43527</v>
      </c>
      <c r="B66" s="12" t="s">
        <v>3</v>
      </c>
      <c r="C66" s="9">
        <v>7220</v>
      </c>
      <c r="D66" s="12" t="s">
        <v>120</v>
      </c>
      <c r="E66" s="12" t="s">
        <v>15</v>
      </c>
      <c r="F66" s="12" t="s">
        <v>6</v>
      </c>
      <c r="G66" s="12" t="s">
        <v>163</v>
      </c>
      <c r="H66" s="12"/>
      <c r="I66" s="9">
        <v>29</v>
      </c>
      <c r="J66" s="9" t="s">
        <v>563</v>
      </c>
    </row>
    <row r="67" spans="1:10" x14ac:dyDescent="0.2">
      <c r="A67" s="8">
        <v>43527</v>
      </c>
      <c r="B67" s="12" t="s">
        <v>6</v>
      </c>
      <c r="C67" s="9">
        <v>57525</v>
      </c>
      <c r="D67" s="12" t="s">
        <v>408</v>
      </c>
      <c r="E67" s="12" t="s">
        <v>6</v>
      </c>
      <c r="F67" s="12" t="s">
        <v>15</v>
      </c>
      <c r="G67" s="12" t="s">
        <v>822</v>
      </c>
      <c r="H67" s="12"/>
      <c r="I67" s="9">
        <v>38</v>
      </c>
      <c r="J67" s="9">
        <v>55</v>
      </c>
    </row>
    <row r="68" spans="1:10" x14ac:dyDescent="0.2">
      <c r="A68" s="8">
        <v>43527</v>
      </c>
      <c r="B68" s="12" t="s">
        <v>3</v>
      </c>
      <c r="C68" s="9">
        <v>6917</v>
      </c>
      <c r="D68" s="12" t="s">
        <v>109</v>
      </c>
      <c r="E68" s="12" t="s">
        <v>4</v>
      </c>
      <c r="F68" s="12" t="s">
        <v>6</v>
      </c>
      <c r="G68" s="12" t="s">
        <v>906</v>
      </c>
      <c r="H68" s="12"/>
      <c r="I68" s="9">
        <v>33</v>
      </c>
      <c r="J68" s="9" t="s">
        <v>832</v>
      </c>
    </row>
    <row r="69" spans="1:10" x14ac:dyDescent="0.2">
      <c r="A69" s="8">
        <v>43527</v>
      </c>
      <c r="B69" s="12" t="s">
        <v>3</v>
      </c>
      <c r="C69" s="9">
        <v>4046</v>
      </c>
      <c r="D69" s="12" t="s">
        <v>506</v>
      </c>
      <c r="E69" s="12" t="s">
        <v>4</v>
      </c>
      <c r="F69" s="12" t="s">
        <v>6</v>
      </c>
      <c r="G69" s="12" t="s">
        <v>823</v>
      </c>
      <c r="H69" s="12"/>
      <c r="I69" s="9">
        <v>11</v>
      </c>
      <c r="J69" s="9" t="s">
        <v>833</v>
      </c>
    </row>
    <row r="70" spans="1:10" x14ac:dyDescent="0.2">
      <c r="A70" s="8">
        <v>43527</v>
      </c>
      <c r="B70" s="12" t="s">
        <v>3</v>
      </c>
      <c r="C70" s="9">
        <v>2435</v>
      </c>
      <c r="D70" s="12" t="s">
        <v>92</v>
      </c>
      <c r="E70" s="12" t="s">
        <v>6</v>
      </c>
      <c r="F70" s="12" t="s">
        <v>6</v>
      </c>
      <c r="G70" s="12" t="s">
        <v>897</v>
      </c>
      <c r="H70" s="12"/>
      <c r="I70" s="9">
        <v>29</v>
      </c>
      <c r="J70" s="9" t="s">
        <v>427</v>
      </c>
    </row>
    <row r="71" spans="1:10" x14ac:dyDescent="0.2">
      <c r="A71" s="8">
        <v>43527</v>
      </c>
      <c r="B71" s="12" t="s">
        <v>3</v>
      </c>
      <c r="C71" s="9">
        <v>2612</v>
      </c>
      <c r="D71" s="12" t="s">
        <v>92</v>
      </c>
      <c r="E71" s="12" t="s">
        <v>4</v>
      </c>
      <c r="F71" s="12" t="s">
        <v>6</v>
      </c>
      <c r="G71" s="12" t="s">
        <v>151</v>
      </c>
      <c r="H71" s="12"/>
      <c r="I71" s="9">
        <v>25</v>
      </c>
      <c r="J71" s="9" t="s">
        <v>834</v>
      </c>
    </row>
    <row r="72" spans="1:10" x14ac:dyDescent="0.2">
      <c r="A72" s="8">
        <v>43527</v>
      </c>
      <c r="B72" s="12" t="s">
        <v>3</v>
      </c>
      <c r="C72" s="9">
        <v>4601</v>
      </c>
      <c r="D72" s="12" t="s">
        <v>93</v>
      </c>
      <c r="E72" s="12" t="s">
        <v>3</v>
      </c>
      <c r="F72" s="12" t="s">
        <v>99</v>
      </c>
      <c r="G72" s="12" t="s">
        <v>103</v>
      </c>
      <c r="H72" s="12"/>
      <c r="I72" s="9">
        <v>3</v>
      </c>
      <c r="J72" s="9" t="s">
        <v>399</v>
      </c>
    </row>
    <row r="73" spans="1:10" x14ac:dyDescent="0.2">
      <c r="A73" s="8">
        <v>43527</v>
      </c>
      <c r="B73" s="12" t="s">
        <v>3</v>
      </c>
      <c r="C73" s="9">
        <v>1161</v>
      </c>
      <c r="D73" s="12" t="s">
        <v>92</v>
      </c>
      <c r="E73" s="12" t="s">
        <v>10</v>
      </c>
      <c r="F73" s="12" t="s">
        <v>228</v>
      </c>
      <c r="G73" s="12" t="s">
        <v>151</v>
      </c>
      <c r="H73" s="12"/>
      <c r="I73" s="9">
        <v>24</v>
      </c>
      <c r="J73" s="9" t="s">
        <v>390</v>
      </c>
    </row>
    <row r="74" spans="1:10" x14ac:dyDescent="0.2">
      <c r="A74" s="8">
        <v>43527</v>
      </c>
      <c r="B74" s="12" t="s">
        <v>3</v>
      </c>
      <c r="C74" s="9">
        <v>4976</v>
      </c>
      <c r="D74" s="12" t="s">
        <v>87</v>
      </c>
      <c r="E74" s="12" t="s">
        <v>4</v>
      </c>
      <c r="F74" s="12" t="s">
        <v>5</v>
      </c>
      <c r="G74" s="12" t="s">
        <v>907</v>
      </c>
      <c r="H74" s="12"/>
      <c r="I74" s="9">
        <v>16</v>
      </c>
      <c r="J74" s="9" t="s">
        <v>835</v>
      </c>
    </row>
    <row r="75" spans="1:10" x14ac:dyDescent="0.2">
      <c r="A75" s="8">
        <v>43527</v>
      </c>
      <c r="B75" s="12" t="s">
        <v>3</v>
      </c>
      <c r="C75" s="9">
        <v>3739</v>
      </c>
      <c r="D75" s="12" t="s">
        <v>83</v>
      </c>
      <c r="E75" s="12" t="s">
        <v>4</v>
      </c>
      <c r="F75" s="12" t="s">
        <v>6</v>
      </c>
      <c r="G75" s="12" t="s">
        <v>37</v>
      </c>
      <c r="H75" s="12"/>
      <c r="I75" s="9">
        <v>19</v>
      </c>
      <c r="J75" s="9" t="s">
        <v>363</v>
      </c>
    </row>
    <row r="76" spans="1:10" x14ac:dyDescent="0.2">
      <c r="A76" s="8">
        <v>43528</v>
      </c>
      <c r="B76" s="12" t="s">
        <v>3</v>
      </c>
      <c r="C76" s="9">
        <v>54331</v>
      </c>
      <c r="D76" s="12" t="s">
        <v>836</v>
      </c>
      <c r="E76" s="12" t="s">
        <v>5</v>
      </c>
      <c r="F76" s="12" t="s">
        <v>5</v>
      </c>
      <c r="G76" s="12" t="s">
        <v>23</v>
      </c>
      <c r="H76" s="12"/>
      <c r="I76" s="9">
        <v>41</v>
      </c>
      <c r="J76" s="9">
        <v>59</v>
      </c>
    </row>
    <row r="77" spans="1:10" x14ac:dyDescent="0.2">
      <c r="A77" s="8">
        <v>43528</v>
      </c>
      <c r="B77" s="12" t="s">
        <v>14</v>
      </c>
      <c r="C77" s="9">
        <v>6780</v>
      </c>
      <c r="D77" s="12" t="s">
        <v>127</v>
      </c>
      <c r="E77" s="12" t="s">
        <v>234</v>
      </c>
      <c r="F77" s="12" t="s">
        <v>837</v>
      </c>
      <c r="G77" s="12" t="s">
        <v>172</v>
      </c>
      <c r="H77" s="12"/>
      <c r="I77" s="9">
        <v>33</v>
      </c>
      <c r="J77" s="9">
        <v>25</v>
      </c>
    </row>
    <row r="78" spans="1:10" x14ac:dyDescent="0.2">
      <c r="A78" s="8">
        <v>43528</v>
      </c>
      <c r="B78" s="12" t="s">
        <v>3</v>
      </c>
      <c r="C78" s="9">
        <v>9633</v>
      </c>
      <c r="D78" s="12" t="s">
        <v>130</v>
      </c>
      <c r="E78" s="12" t="s">
        <v>5</v>
      </c>
      <c r="F78" s="12" t="s">
        <v>5</v>
      </c>
      <c r="G78" s="12" t="s">
        <v>151</v>
      </c>
      <c r="H78" s="12"/>
      <c r="I78" s="9">
        <v>59</v>
      </c>
      <c r="J78" s="9">
        <v>55</v>
      </c>
    </row>
    <row r="79" spans="1:10" x14ac:dyDescent="0.2">
      <c r="A79" s="8">
        <v>43528</v>
      </c>
      <c r="B79" s="12" t="s">
        <v>6</v>
      </c>
      <c r="C79" s="9">
        <v>94240</v>
      </c>
      <c r="D79" s="12" t="s">
        <v>838</v>
      </c>
      <c r="E79" s="12" t="s">
        <v>6</v>
      </c>
      <c r="F79" s="12" t="s">
        <v>6</v>
      </c>
      <c r="G79" s="12" t="s">
        <v>172</v>
      </c>
      <c r="H79" s="12"/>
      <c r="I79" s="9"/>
      <c r="J79" s="9"/>
    </row>
    <row r="80" spans="1:10" x14ac:dyDescent="0.2">
      <c r="A80" s="8">
        <v>43528</v>
      </c>
      <c r="B80" s="12" t="s">
        <v>5</v>
      </c>
      <c r="C80" s="9">
        <v>54450</v>
      </c>
      <c r="D80" s="12" t="s">
        <v>276</v>
      </c>
      <c r="E80" s="12" t="s">
        <v>5</v>
      </c>
      <c r="F80" s="12" t="s">
        <v>5</v>
      </c>
      <c r="G80" s="12" t="s">
        <v>172</v>
      </c>
      <c r="H80" s="12"/>
      <c r="I80" s="9">
        <v>42</v>
      </c>
      <c r="J80" s="9">
        <v>59</v>
      </c>
    </row>
    <row r="81" spans="1:10" x14ac:dyDescent="0.2">
      <c r="A81" s="8">
        <v>43528</v>
      </c>
      <c r="B81" s="12" t="s">
        <v>3</v>
      </c>
      <c r="C81" s="9">
        <v>8011</v>
      </c>
      <c r="D81" s="12" t="s">
        <v>42</v>
      </c>
      <c r="E81" s="12" t="s">
        <v>16</v>
      </c>
      <c r="F81" s="12" t="s">
        <v>6</v>
      </c>
      <c r="G81" s="12" t="s">
        <v>865</v>
      </c>
      <c r="H81" s="12"/>
      <c r="I81" s="9">
        <v>24</v>
      </c>
      <c r="J81" s="9">
        <v>28</v>
      </c>
    </row>
    <row r="82" spans="1:10" x14ac:dyDescent="0.2">
      <c r="A82" s="8">
        <v>43529</v>
      </c>
      <c r="B82" s="12" t="s">
        <v>5</v>
      </c>
      <c r="C82" s="9">
        <v>66706</v>
      </c>
      <c r="D82" s="12" t="s">
        <v>97</v>
      </c>
      <c r="E82" s="12" t="s">
        <v>5</v>
      </c>
      <c r="F82" s="12" t="s">
        <v>15</v>
      </c>
      <c r="G82" s="12" t="s">
        <v>319</v>
      </c>
      <c r="H82" s="12"/>
      <c r="I82" s="9">
        <v>34</v>
      </c>
      <c r="J82" s="9">
        <v>44</v>
      </c>
    </row>
    <row r="83" spans="1:10" x14ac:dyDescent="0.2">
      <c r="A83" s="8">
        <v>43529</v>
      </c>
      <c r="B83" s="12" t="s">
        <v>5</v>
      </c>
      <c r="C83" s="9">
        <v>87435</v>
      </c>
      <c r="D83" s="12" t="s">
        <v>839</v>
      </c>
      <c r="E83" s="12" t="s">
        <v>5</v>
      </c>
      <c r="F83" s="12" t="s">
        <v>840</v>
      </c>
      <c r="G83" s="12" t="s">
        <v>841</v>
      </c>
      <c r="H83" s="12"/>
      <c r="I83" s="9"/>
      <c r="J83" s="9"/>
    </row>
    <row r="84" spans="1:10" x14ac:dyDescent="0.2">
      <c r="A84" s="8">
        <v>43529</v>
      </c>
      <c r="B84" s="12" t="s">
        <v>5</v>
      </c>
      <c r="C84" s="9">
        <v>65830</v>
      </c>
      <c r="D84" s="12" t="s">
        <v>842</v>
      </c>
      <c r="E84" s="12" t="s">
        <v>5</v>
      </c>
      <c r="F84" s="12" t="s">
        <v>5</v>
      </c>
      <c r="G84" s="12" t="s">
        <v>172</v>
      </c>
      <c r="H84" s="12"/>
      <c r="I84" s="9">
        <v>170</v>
      </c>
      <c r="J84" s="9">
        <v>239</v>
      </c>
    </row>
    <row r="85" spans="1:10" x14ac:dyDescent="0.2">
      <c r="A85" s="8">
        <v>43529</v>
      </c>
      <c r="B85" s="12" t="s">
        <v>14</v>
      </c>
      <c r="C85" s="9">
        <v>7900</v>
      </c>
      <c r="D85" s="12" t="s">
        <v>843</v>
      </c>
      <c r="E85" s="12" t="s">
        <v>6</v>
      </c>
      <c r="F85" s="12" t="s">
        <v>6</v>
      </c>
      <c r="G85" s="12" t="s">
        <v>844</v>
      </c>
      <c r="H85" s="12"/>
      <c r="I85" s="9">
        <v>168</v>
      </c>
      <c r="J85" s="9">
        <v>261</v>
      </c>
    </row>
    <row r="86" spans="1:10" x14ac:dyDescent="0.2">
      <c r="A86" s="8">
        <v>43529</v>
      </c>
      <c r="B86" s="12" t="s">
        <v>3</v>
      </c>
      <c r="C86" s="9">
        <v>6646</v>
      </c>
      <c r="D86" s="12" t="s">
        <v>232</v>
      </c>
      <c r="E86" s="12" t="s">
        <v>4</v>
      </c>
      <c r="F86" s="12" t="s">
        <v>6</v>
      </c>
      <c r="G86" s="12" t="s">
        <v>292</v>
      </c>
      <c r="H86" s="12"/>
      <c r="I86" s="9">
        <v>45</v>
      </c>
      <c r="J86" s="9">
        <v>70</v>
      </c>
    </row>
    <row r="87" spans="1:10" x14ac:dyDescent="0.2">
      <c r="A87" s="8">
        <v>43529</v>
      </c>
      <c r="B87" s="12" t="s">
        <v>14</v>
      </c>
      <c r="C87" s="9">
        <v>6792</v>
      </c>
      <c r="D87" s="12" t="s">
        <v>845</v>
      </c>
      <c r="E87" s="12" t="s">
        <v>6</v>
      </c>
      <c r="F87" s="12" t="s">
        <v>6</v>
      </c>
      <c r="G87" s="12" t="s">
        <v>846</v>
      </c>
      <c r="H87" s="12"/>
      <c r="I87" s="9">
        <v>23</v>
      </c>
      <c r="J87" s="9" t="s">
        <v>847</v>
      </c>
    </row>
    <row r="88" spans="1:10" x14ac:dyDescent="0.2">
      <c r="A88" s="8">
        <v>43529</v>
      </c>
      <c r="B88" s="12" t="s">
        <v>14</v>
      </c>
      <c r="C88" s="9">
        <v>6700</v>
      </c>
      <c r="D88" s="12" t="s">
        <v>127</v>
      </c>
      <c r="E88" s="12" t="s">
        <v>6</v>
      </c>
      <c r="F88" s="12" t="s">
        <v>15</v>
      </c>
      <c r="G88" s="12" t="s">
        <v>151</v>
      </c>
      <c r="H88" s="12"/>
      <c r="I88" s="9">
        <v>32</v>
      </c>
      <c r="J88" s="9" t="s">
        <v>390</v>
      </c>
    </row>
    <row r="89" spans="1:10" x14ac:dyDescent="0.2">
      <c r="A89" s="8">
        <v>43529</v>
      </c>
      <c r="B89" s="12" t="s">
        <v>14</v>
      </c>
      <c r="C89" s="9">
        <v>6780</v>
      </c>
      <c r="D89" s="12" t="s">
        <v>142</v>
      </c>
      <c r="E89" s="12" t="s">
        <v>6</v>
      </c>
      <c r="F89" s="12" t="s">
        <v>221</v>
      </c>
      <c r="G89" s="12" t="s">
        <v>849</v>
      </c>
      <c r="H89" s="12"/>
      <c r="I89" s="9">
        <v>25</v>
      </c>
      <c r="J89" s="9" t="s">
        <v>850</v>
      </c>
    </row>
    <row r="90" spans="1:10" x14ac:dyDescent="0.2">
      <c r="A90" s="8">
        <v>43529</v>
      </c>
      <c r="B90" s="12" t="s">
        <v>3</v>
      </c>
      <c r="C90" s="9">
        <v>7181</v>
      </c>
      <c r="D90" s="12" t="s">
        <v>848</v>
      </c>
      <c r="E90" s="12" t="s">
        <v>6</v>
      </c>
      <c r="F90" s="12" t="s">
        <v>336</v>
      </c>
      <c r="G90" s="12" t="s">
        <v>422</v>
      </c>
      <c r="H90" s="12"/>
      <c r="I90" s="9">
        <v>135</v>
      </c>
      <c r="J90" s="9">
        <v>207</v>
      </c>
    </row>
    <row r="91" spans="1:10" x14ac:dyDescent="0.2">
      <c r="A91" s="8">
        <v>43529</v>
      </c>
      <c r="B91" s="12" t="s">
        <v>3</v>
      </c>
      <c r="C91" s="9">
        <v>3393</v>
      </c>
      <c r="D91" s="12" t="s">
        <v>114</v>
      </c>
      <c r="E91" s="12" t="s">
        <v>4</v>
      </c>
      <c r="F91" s="12" t="s">
        <v>20</v>
      </c>
      <c r="G91" s="12" t="s">
        <v>151</v>
      </c>
      <c r="H91" s="12"/>
      <c r="I91" s="9">
        <v>18</v>
      </c>
      <c r="J91" s="9">
        <v>14</v>
      </c>
    </row>
    <row r="92" spans="1:10" x14ac:dyDescent="0.2">
      <c r="A92" s="8">
        <v>43529</v>
      </c>
      <c r="B92" s="12" t="s">
        <v>3</v>
      </c>
      <c r="C92" s="9">
        <v>8436</v>
      </c>
      <c r="D92" s="12" t="s">
        <v>149</v>
      </c>
      <c r="E92" s="12" t="s">
        <v>16</v>
      </c>
      <c r="F92" s="12" t="s">
        <v>15</v>
      </c>
      <c r="G92" s="12" t="s">
        <v>151</v>
      </c>
      <c r="H92" s="12"/>
      <c r="I92" s="9">
        <v>24</v>
      </c>
      <c r="J92" s="9" t="s">
        <v>513</v>
      </c>
    </row>
    <row r="93" spans="1:10" x14ac:dyDescent="0.2">
      <c r="A93" s="8">
        <v>43529</v>
      </c>
      <c r="B93" s="12" t="s">
        <v>3</v>
      </c>
      <c r="C93" s="9">
        <v>8384</v>
      </c>
      <c r="D93" s="12" t="s">
        <v>117</v>
      </c>
      <c r="E93" s="12" t="s">
        <v>11</v>
      </c>
      <c r="F93" s="12" t="s">
        <v>6</v>
      </c>
      <c r="G93" s="12" t="s">
        <v>151</v>
      </c>
      <c r="H93" s="12"/>
      <c r="I93" s="9">
        <v>26</v>
      </c>
      <c r="J93" s="9" t="s">
        <v>409</v>
      </c>
    </row>
    <row r="94" spans="1:10" x14ac:dyDescent="0.2">
      <c r="A94" s="8">
        <v>43530</v>
      </c>
      <c r="B94" s="12" t="s">
        <v>3</v>
      </c>
      <c r="C94" s="9">
        <v>8358</v>
      </c>
      <c r="D94" s="12" t="s">
        <v>117</v>
      </c>
      <c r="E94" s="12" t="s">
        <v>16</v>
      </c>
      <c r="F94" s="12" t="s">
        <v>6</v>
      </c>
      <c r="G94" s="12" t="s">
        <v>851</v>
      </c>
      <c r="H94" s="12"/>
      <c r="I94" s="9">
        <v>27</v>
      </c>
      <c r="J94" s="9">
        <v>21</v>
      </c>
    </row>
    <row r="95" spans="1:10" x14ac:dyDescent="0.2">
      <c r="A95" s="8">
        <v>43530</v>
      </c>
      <c r="B95" s="12" t="s">
        <v>5</v>
      </c>
      <c r="C95" s="9">
        <v>55294</v>
      </c>
      <c r="D95" s="12" t="s">
        <v>852</v>
      </c>
      <c r="E95" s="12" t="s">
        <v>5</v>
      </c>
      <c r="F95" s="12" t="s">
        <v>15</v>
      </c>
      <c r="G95" s="12" t="s">
        <v>23</v>
      </c>
      <c r="H95" s="12"/>
      <c r="I95" s="9">
        <v>139</v>
      </c>
      <c r="J95" s="9">
        <v>242</v>
      </c>
    </row>
    <row r="96" spans="1:10" x14ac:dyDescent="0.2">
      <c r="A96" s="8">
        <v>43530</v>
      </c>
      <c r="B96" s="12" t="s">
        <v>3</v>
      </c>
      <c r="C96" s="9">
        <v>8355</v>
      </c>
      <c r="D96" s="12" t="s">
        <v>112</v>
      </c>
      <c r="E96" s="12" t="s">
        <v>6</v>
      </c>
      <c r="F96" s="12" t="s">
        <v>6</v>
      </c>
      <c r="G96" s="12" t="s">
        <v>865</v>
      </c>
      <c r="H96" s="12"/>
      <c r="I96" s="9">
        <v>19</v>
      </c>
      <c r="J96" s="9">
        <v>14</v>
      </c>
    </row>
    <row r="97" spans="1:10" x14ac:dyDescent="0.2">
      <c r="A97" s="8">
        <v>43530</v>
      </c>
      <c r="B97" s="12" t="s">
        <v>14</v>
      </c>
      <c r="C97" s="9">
        <v>6700</v>
      </c>
      <c r="D97" s="12" t="s">
        <v>127</v>
      </c>
      <c r="E97" s="12" t="s">
        <v>6</v>
      </c>
      <c r="F97" s="12" t="s">
        <v>6</v>
      </c>
      <c r="G97" s="12" t="s">
        <v>172</v>
      </c>
      <c r="H97" s="12"/>
      <c r="I97" s="9">
        <v>33</v>
      </c>
      <c r="J97" s="9">
        <v>25</v>
      </c>
    </row>
    <row r="98" spans="1:10" x14ac:dyDescent="0.2">
      <c r="A98" s="8">
        <v>43530</v>
      </c>
      <c r="B98" s="12" t="s">
        <v>14</v>
      </c>
      <c r="C98" s="9">
        <v>6792</v>
      </c>
      <c r="D98" s="12" t="s">
        <v>845</v>
      </c>
      <c r="E98" s="12" t="s">
        <v>6</v>
      </c>
      <c r="F98" s="12" t="s">
        <v>6</v>
      </c>
      <c r="G98" s="12" t="s">
        <v>172</v>
      </c>
      <c r="H98" s="12"/>
      <c r="I98" s="9">
        <v>25</v>
      </c>
      <c r="J98" s="9">
        <v>16</v>
      </c>
    </row>
    <row r="99" spans="1:10" x14ac:dyDescent="0.2">
      <c r="A99" s="8">
        <v>43530</v>
      </c>
      <c r="B99" s="12" t="s">
        <v>6</v>
      </c>
      <c r="C99" s="9">
        <v>54350</v>
      </c>
      <c r="D99" s="12" t="s">
        <v>686</v>
      </c>
      <c r="E99" s="12" t="s">
        <v>6</v>
      </c>
      <c r="F99" s="12" t="s">
        <v>6</v>
      </c>
      <c r="G99" s="12" t="s">
        <v>146</v>
      </c>
      <c r="H99" s="12"/>
      <c r="I99" s="9">
        <v>23</v>
      </c>
      <c r="J99" s="9">
        <v>13</v>
      </c>
    </row>
    <row r="100" spans="1:10" x14ac:dyDescent="0.2">
      <c r="A100" s="8">
        <v>43530</v>
      </c>
      <c r="B100" s="12" t="s">
        <v>3</v>
      </c>
      <c r="C100" s="9">
        <v>4671</v>
      </c>
      <c r="D100" s="12" t="s">
        <v>94</v>
      </c>
      <c r="E100" s="12" t="s">
        <v>4</v>
      </c>
      <c r="F100" s="12" t="s">
        <v>4</v>
      </c>
      <c r="G100" s="12" t="s">
        <v>37</v>
      </c>
      <c r="H100" s="12"/>
      <c r="I100" s="9">
        <v>5</v>
      </c>
      <c r="J100" s="9" t="s">
        <v>368</v>
      </c>
    </row>
    <row r="101" spans="1:10" x14ac:dyDescent="0.2">
      <c r="A101" s="8">
        <v>43531</v>
      </c>
      <c r="B101" s="12" t="s">
        <v>14</v>
      </c>
      <c r="C101" s="9">
        <v>6840</v>
      </c>
      <c r="D101" s="12" t="s">
        <v>192</v>
      </c>
      <c r="E101" s="12" t="s">
        <v>6</v>
      </c>
      <c r="F101" s="12" t="s">
        <v>6</v>
      </c>
      <c r="G101" s="12" t="s">
        <v>151</v>
      </c>
      <c r="H101" s="12"/>
      <c r="I101" s="9">
        <v>53</v>
      </c>
      <c r="J101" s="9" t="s">
        <v>859</v>
      </c>
    </row>
    <row r="102" spans="1:10" x14ac:dyDescent="0.2">
      <c r="A102" s="8">
        <v>43531</v>
      </c>
      <c r="B102" s="12" t="s">
        <v>14</v>
      </c>
      <c r="C102" s="9">
        <v>6810</v>
      </c>
      <c r="D102" s="12" t="s">
        <v>297</v>
      </c>
      <c r="E102" s="12" t="s">
        <v>6</v>
      </c>
      <c r="F102" s="12" t="s">
        <v>15</v>
      </c>
      <c r="G102" s="12" t="s">
        <v>194</v>
      </c>
      <c r="H102" s="12"/>
      <c r="I102" s="9">
        <v>56</v>
      </c>
      <c r="J102" s="9" t="s">
        <v>481</v>
      </c>
    </row>
    <row r="103" spans="1:10" x14ac:dyDescent="0.2">
      <c r="A103" s="8">
        <v>43531</v>
      </c>
      <c r="B103" s="12" t="s">
        <v>3</v>
      </c>
      <c r="C103" s="9">
        <v>4681</v>
      </c>
      <c r="D103" s="12" t="s">
        <v>40</v>
      </c>
      <c r="E103" s="12" t="s">
        <v>15</v>
      </c>
      <c r="F103" s="12" t="s">
        <v>213</v>
      </c>
      <c r="G103" s="12" t="s">
        <v>103</v>
      </c>
      <c r="H103" s="12"/>
      <c r="I103" s="9">
        <v>3</v>
      </c>
      <c r="J103" s="9" t="s">
        <v>619</v>
      </c>
    </row>
    <row r="104" spans="1:10" x14ac:dyDescent="0.2">
      <c r="A104" s="8">
        <v>43531</v>
      </c>
      <c r="B104" s="12" t="s">
        <v>14</v>
      </c>
      <c r="C104" s="9">
        <v>6750</v>
      </c>
      <c r="D104" s="12" t="s">
        <v>160</v>
      </c>
      <c r="E104" s="12" t="s">
        <v>6</v>
      </c>
      <c r="F104" s="12" t="s">
        <v>4</v>
      </c>
      <c r="G104" s="12" t="s">
        <v>151</v>
      </c>
      <c r="H104" s="12"/>
      <c r="I104" s="9">
        <v>34</v>
      </c>
      <c r="J104" s="9" t="s">
        <v>351</v>
      </c>
    </row>
    <row r="105" spans="1:10" x14ac:dyDescent="0.2">
      <c r="A105" s="8">
        <v>43531</v>
      </c>
      <c r="B105" s="12" t="s">
        <v>6</v>
      </c>
      <c r="C105" s="9">
        <v>57100</v>
      </c>
      <c r="D105" s="12" t="s">
        <v>141</v>
      </c>
      <c r="E105" s="12" t="s">
        <v>6</v>
      </c>
      <c r="F105" s="12" t="s">
        <v>5</v>
      </c>
      <c r="G105" s="12" t="s">
        <v>151</v>
      </c>
      <c r="H105" s="12"/>
      <c r="I105" s="9">
        <v>43</v>
      </c>
      <c r="J105" s="9" t="s">
        <v>413</v>
      </c>
    </row>
    <row r="106" spans="1:10" x14ac:dyDescent="0.2">
      <c r="A106" s="8">
        <v>43531</v>
      </c>
      <c r="B106" s="12" t="s">
        <v>3</v>
      </c>
      <c r="C106" s="9">
        <v>4039</v>
      </c>
      <c r="D106" s="12" t="s">
        <v>506</v>
      </c>
      <c r="E106" s="12" t="s">
        <v>8</v>
      </c>
      <c r="F106" s="12" t="s">
        <v>4</v>
      </c>
      <c r="G106" s="12" t="s">
        <v>151</v>
      </c>
      <c r="H106" s="12"/>
      <c r="I106" s="9">
        <v>17</v>
      </c>
      <c r="J106" s="9" t="s">
        <v>389</v>
      </c>
    </row>
    <row r="107" spans="1:10" x14ac:dyDescent="0.2">
      <c r="A107" s="8">
        <v>43531</v>
      </c>
      <c r="B107" s="12" t="s">
        <v>3</v>
      </c>
      <c r="C107" s="9">
        <v>7380</v>
      </c>
      <c r="D107" s="12" t="s">
        <v>186</v>
      </c>
      <c r="E107" s="12" t="s">
        <v>3</v>
      </c>
      <c r="F107" s="12" t="s">
        <v>6</v>
      </c>
      <c r="G107" s="12" t="s">
        <v>319</v>
      </c>
      <c r="H107" s="12"/>
      <c r="I107" s="9">
        <v>38</v>
      </c>
      <c r="J107" s="9" t="s">
        <v>860</v>
      </c>
    </row>
    <row r="108" spans="1:10" x14ac:dyDescent="0.2">
      <c r="A108" s="8">
        <v>43532</v>
      </c>
      <c r="B108" s="12" t="s">
        <v>14</v>
      </c>
      <c r="C108" s="9">
        <v>6700</v>
      </c>
      <c r="D108" s="12" t="s">
        <v>127</v>
      </c>
      <c r="E108" s="12" t="s">
        <v>6</v>
      </c>
      <c r="F108" s="12" t="s">
        <v>5</v>
      </c>
      <c r="G108" s="12" t="s">
        <v>151</v>
      </c>
      <c r="H108" s="12"/>
      <c r="I108" s="9">
        <v>34</v>
      </c>
      <c r="J108" s="9" t="s">
        <v>393</v>
      </c>
    </row>
    <row r="109" spans="1:10" x14ac:dyDescent="0.2">
      <c r="A109" s="8">
        <v>43532</v>
      </c>
      <c r="B109" s="12" t="s">
        <v>6</v>
      </c>
      <c r="C109" s="9">
        <v>54730</v>
      </c>
      <c r="D109" s="12" t="s">
        <v>345</v>
      </c>
      <c r="E109" s="12" t="s">
        <v>6</v>
      </c>
      <c r="F109" s="12" t="s">
        <v>6</v>
      </c>
      <c r="G109" s="12" t="s">
        <v>23</v>
      </c>
      <c r="H109" s="12"/>
      <c r="I109" s="9">
        <v>37</v>
      </c>
      <c r="J109" s="9">
        <v>30</v>
      </c>
    </row>
    <row r="110" spans="1:10" x14ac:dyDescent="0.2">
      <c r="A110" s="8">
        <v>43532</v>
      </c>
      <c r="B110" s="12" t="s">
        <v>14</v>
      </c>
      <c r="C110" s="9">
        <v>6730</v>
      </c>
      <c r="D110" s="12" t="s">
        <v>267</v>
      </c>
      <c r="E110" s="12" t="s">
        <v>6</v>
      </c>
      <c r="F110" s="12" t="s">
        <v>15</v>
      </c>
      <c r="G110" s="12" t="s">
        <v>23</v>
      </c>
      <c r="H110" s="12"/>
      <c r="I110" s="9">
        <v>47</v>
      </c>
      <c r="J110" s="9" t="s">
        <v>861</v>
      </c>
    </row>
    <row r="111" spans="1:10" x14ac:dyDescent="0.2">
      <c r="A111" s="8">
        <v>43532</v>
      </c>
      <c r="B111" s="12" t="s">
        <v>14</v>
      </c>
      <c r="C111" s="9">
        <v>3080</v>
      </c>
      <c r="D111" s="12" t="s">
        <v>853</v>
      </c>
      <c r="E111" s="12" t="s">
        <v>234</v>
      </c>
      <c r="F111" s="12" t="s">
        <v>856</v>
      </c>
      <c r="G111" s="12" t="s">
        <v>151</v>
      </c>
      <c r="H111" s="12"/>
      <c r="I111" s="9">
        <v>141</v>
      </c>
      <c r="J111" s="9">
        <v>207</v>
      </c>
    </row>
    <row r="112" spans="1:10" x14ac:dyDescent="0.2">
      <c r="A112" s="8">
        <v>43532</v>
      </c>
      <c r="B112" s="12" t="s">
        <v>3</v>
      </c>
      <c r="C112" s="9">
        <v>7480</v>
      </c>
      <c r="D112" s="12" t="s">
        <v>144</v>
      </c>
      <c r="E112" s="12" t="s">
        <v>6</v>
      </c>
      <c r="F112" s="12" t="s">
        <v>15</v>
      </c>
      <c r="G112" s="12" t="s">
        <v>319</v>
      </c>
      <c r="H112" s="12"/>
      <c r="I112" s="9">
        <v>37</v>
      </c>
      <c r="J112" s="9" t="s">
        <v>717</v>
      </c>
    </row>
    <row r="113" spans="1:10" x14ac:dyDescent="0.2">
      <c r="A113" s="8">
        <v>43532</v>
      </c>
      <c r="B113" s="12" t="s">
        <v>14</v>
      </c>
      <c r="C113" s="9">
        <v>2390</v>
      </c>
      <c r="D113" s="12" t="s">
        <v>854</v>
      </c>
      <c r="E113" s="12" t="s">
        <v>234</v>
      </c>
      <c r="F113" s="12" t="s">
        <v>857</v>
      </c>
      <c r="G113" s="12" t="s">
        <v>151</v>
      </c>
      <c r="H113" s="12"/>
      <c r="I113" s="9">
        <v>187</v>
      </c>
      <c r="J113" s="9">
        <v>286</v>
      </c>
    </row>
    <row r="114" spans="1:10" x14ac:dyDescent="0.2">
      <c r="A114" s="8">
        <v>43532</v>
      </c>
      <c r="B114" s="12" t="s">
        <v>14</v>
      </c>
      <c r="C114" s="9">
        <v>6700</v>
      </c>
      <c r="D114" s="12" t="s">
        <v>127</v>
      </c>
      <c r="E114" s="12" t="s">
        <v>6</v>
      </c>
      <c r="F114" s="12" t="s">
        <v>6</v>
      </c>
      <c r="G114" s="12" t="s">
        <v>858</v>
      </c>
      <c r="H114" s="12"/>
      <c r="I114" s="9">
        <v>34</v>
      </c>
      <c r="J114" s="9" t="s">
        <v>393</v>
      </c>
    </row>
    <row r="115" spans="1:10" x14ac:dyDescent="0.2">
      <c r="A115" s="8">
        <v>43532</v>
      </c>
      <c r="B115" s="12" t="s">
        <v>6</v>
      </c>
      <c r="C115" s="9">
        <v>55600</v>
      </c>
      <c r="D115" s="12" t="s">
        <v>855</v>
      </c>
      <c r="E115" s="12" t="s">
        <v>6</v>
      </c>
      <c r="F115" s="12" t="s">
        <v>6</v>
      </c>
      <c r="G115" s="12" t="s">
        <v>23</v>
      </c>
      <c r="H115" s="12"/>
      <c r="I115" s="9">
        <v>59</v>
      </c>
      <c r="J115" s="9" t="s">
        <v>862</v>
      </c>
    </row>
    <row r="116" spans="1:10" x14ac:dyDescent="0.2">
      <c r="A116" s="8">
        <v>43532</v>
      </c>
      <c r="B116" s="12" t="s">
        <v>3</v>
      </c>
      <c r="C116" s="9">
        <v>1363</v>
      </c>
      <c r="D116" s="12" t="s">
        <v>43</v>
      </c>
      <c r="E116" s="12" t="s">
        <v>6</v>
      </c>
      <c r="F116" s="12" t="s">
        <v>15</v>
      </c>
      <c r="G116" s="12" t="s">
        <v>151</v>
      </c>
      <c r="H116" s="12"/>
      <c r="I116" s="9">
        <v>26</v>
      </c>
      <c r="J116" s="9" t="s">
        <v>567</v>
      </c>
    </row>
    <row r="117" spans="1:10" x14ac:dyDescent="0.2">
      <c r="A117" s="8">
        <v>43532</v>
      </c>
      <c r="B117" s="12" t="s">
        <v>14</v>
      </c>
      <c r="C117" s="9">
        <v>6700</v>
      </c>
      <c r="D117" s="12" t="s">
        <v>127</v>
      </c>
      <c r="E117" s="12" t="s">
        <v>6</v>
      </c>
      <c r="F117" s="12" t="s">
        <v>15</v>
      </c>
      <c r="G117" s="12" t="s">
        <v>151</v>
      </c>
      <c r="H117" s="12"/>
      <c r="I117" s="9">
        <v>34</v>
      </c>
      <c r="J117" s="9" t="s">
        <v>393</v>
      </c>
    </row>
    <row r="118" spans="1:10" x14ac:dyDescent="0.2">
      <c r="A118" s="8">
        <v>43533</v>
      </c>
      <c r="B118" s="12" t="s">
        <v>3</v>
      </c>
      <c r="C118" s="9">
        <v>4470</v>
      </c>
      <c r="D118" s="12" t="s">
        <v>46</v>
      </c>
      <c r="E118" s="12" t="s">
        <v>5</v>
      </c>
      <c r="F118" s="12" t="s">
        <v>5</v>
      </c>
      <c r="G118" s="12" t="s">
        <v>23</v>
      </c>
      <c r="H118" s="12"/>
      <c r="I118" s="9">
        <v>5</v>
      </c>
      <c r="J118" s="9" t="s">
        <v>908</v>
      </c>
    </row>
    <row r="119" spans="1:10" x14ac:dyDescent="0.2">
      <c r="A119" s="8">
        <v>43533</v>
      </c>
      <c r="B119" s="12" t="s">
        <v>3</v>
      </c>
      <c r="C119" s="9">
        <v>1256</v>
      </c>
      <c r="D119" s="12" t="s">
        <v>92</v>
      </c>
      <c r="E119" s="12" t="s">
        <v>31</v>
      </c>
      <c r="F119" s="12" t="s">
        <v>6</v>
      </c>
      <c r="G119" s="12" t="s">
        <v>647</v>
      </c>
      <c r="H119" s="12"/>
      <c r="I119" s="9">
        <v>28</v>
      </c>
      <c r="J119" s="9">
        <v>32</v>
      </c>
    </row>
    <row r="120" spans="1:10" x14ac:dyDescent="0.2">
      <c r="A120" s="8">
        <v>43533</v>
      </c>
      <c r="B120" s="12" t="s">
        <v>3</v>
      </c>
      <c r="C120" s="9">
        <v>8077</v>
      </c>
      <c r="D120" s="12" t="s">
        <v>41</v>
      </c>
      <c r="E120" s="12" t="s">
        <v>6</v>
      </c>
      <c r="F120" s="12" t="s">
        <v>6</v>
      </c>
      <c r="G120" s="12" t="s">
        <v>786</v>
      </c>
      <c r="H120" s="12"/>
      <c r="I120" s="9">
        <v>23</v>
      </c>
      <c r="J120" s="9">
        <v>20</v>
      </c>
    </row>
    <row r="121" spans="1:10" x14ac:dyDescent="0.2">
      <c r="A121" s="8">
        <v>43533</v>
      </c>
      <c r="B121" s="12" t="s">
        <v>6</v>
      </c>
      <c r="C121" s="9">
        <v>57330</v>
      </c>
      <c r="D121" s="12" t="s">
        <v>164</v>
      </c>
      <c r="E121" s="12" t="s">
        <v>6</v>
      </c>
      <c r="F121" s="12" t="s">
        <v>6</v>
      </c>
      <c r="G121" s="12" t="s">
        <v>865</v>
      </c>
      <c r="H121" s="12"/>
      <c r="I121" s="9">
        <v>30</v>
      </c>
      <c r="J121" s="9">
        <v>34</v>
      </c>
    </row>
    <row r="122" spans="1:10" x14ac:dyDescent="0.2">
      <c r="A122" s="8">
        <v>43533</v>
      </c>
      <c r="B122" s="12" t="s">
        <v>6</v>
      </c>
      <c r="C122" s="9">
        <v>57160</v>
      </c>
      <c r="D122" s="12" t="s">
        <v>909</v>
      </c>
      <c r="E122" s="12" t="s">
        <v>6</v>
      </c>
      <c r="F122" s="12" t="s">
        <v>6</v>
      </c>
      <c r="G122" s="12" t="s">
        <v>172</v>
      </c>
      <c r="H122" s="12"/>
      <c r="I122" s="9">
        <v>50</v>
      </c>
      <c r="J122" s="9">
        <v>68</v>
      </c>
    </row>
    <row r="123" spans="1:10" x14ac:dyDescent="0.2">
      <c r="A123" s="8">
        <v>43533</v>
      </c>
      <c r="B123" s="12" t="s">
        <v>3</v>
      </c>
      <c r="C123" s="9">
        <v>8410</v>
      </c>
      <c r="D123" s="12" t="s">
        <v>149</v>
      </c>
      <c r="E123" s="12" t="s">
        <v>18</v>
      </c>
      <c r="F123" s="12" t="s">
        <v>6</v>
      </c>
      <c r="G123" s="12" t="s">
        <v>172</v>
      </c>
      <c r="H123" s="12"/>
      <c r="I123" s="9">
        <v>24</v>
      </c>
      <c r="J123" s="9">
        <v>18</v>
      </c>
    </row>
    <row r="124" spans="1:10" x14ac:dyDescent="0.2">
      <c r="A124" s="8">
        <v>43533</v>
      </c>
      <c r="B124" s="12" t="s">
        <v>6</v>
      </c>
      <c r="C124" s="9">
        <v>54560</v>
      </c>
      <c r="D124" s="12" t="s">
        <v>225</v>
      </c>
      <c r="E124" s="12" t="s">
        <v>6</v>
      </c>
      <c r="F124" s="12" t="s">
        <v>6</v>
      </c>
      <c r="G124" s="12" t="s">
        <v>910</v>
      </c>
      <c r="H124" s="12"/>
      <c r="I124" s="9">
        <v>23</v>
      </c>
      <c r="J124" s="9">
        <v>21</v>
      </c>
    </row>
    <row r="125" spans="1:10" x14ac:dyDescent="0.2">
      <c r="A125" s="8">
        <v>43533</v>
      </c>
      <c r="B125" s="12" t="s">
        <v>6</v>
      </c>
      <c r="C125" s="9">
        <v>57570</v>
      </c>
      <c r="D125" s="12" t="s">
        <v>269</v>
      </c>
      <c r="E125" s="12" t="s">
        <v>6</v>
      </c>
      <c r="F125" s="12" t="s">
        <v>6</v>
      </c>
      <c r="G125" s="12" t="s">
        <v>35</v>
      </c>
      <c r="H125" s="12"/>
      <c r="I125" s="9">
        <v>19</v>
      </c>
      <c r="J125" s="9">
        <v>26</v>
      </c>
    </row>
    <row r="126" spans="1:10" x14ac:dyDescent="0.2">
      <c r="A126" s="8">
        <v>43533</v>
      </c>
      <c r="B126" s="12" t="s">
        <v>3</v>
      </c>
      <c r="C126" s="9">
        <v>1430</v>
      </c>
      <c r="D126" s="12" t="s">
        <v>92</v>
      </c>
      <c r="E126" s="12" t="s">
        <v>4</v>
      </c>
      <c r="F126" s="12" t="s">
        <v>4</v>
      </c>
      <c r="G126" s="12" t="s">
        <v>227</v>
      </c>
      <c r="H126" s="12"/>
      <c r="I126" s="9">
        <v>23</v>
      </c>
      <c r="J126" s="9">
        <v>24</v>
      </c>
    </row>
    <row r="127" spans="1:10" x14ac:dyDescent="0.2">
      <c r="A127" s="8">
        <v>43533</v>
      </c>
      <c r="B127" s="12" t="s">
        <v>3</v>
      </c>
      <c r="C127" s="9">
        <v>1525</v>
      </c>
      <c r="D127" s="12" t="s">
        <v>92</v>
      </c>
      <c r="E127" s="12" t="s">
        <v>15</v>
      </c>
      <c r="F127" s="12" t="s">
        <v>15</v>
      </c>
      <c r="G127" s="12" t="s">
        <v>151</v>
      </c>
      <c r="H127" s="12"/>
      <c r="I127" s="9">
        <v>27</v>
      </c>
      <c r="J127" s="9">
        <v>27</v>
      </c>
    </row>
    <row r="128" spans="1:10" x14ac:dyDescent="0.2">
      <c r="A128" s="8">
        <v>43533</v>
      </c>
      <c r="B128" s="12" t="s">
        <v>5</v>
      </c>
      <c r="C128" s="9">
        <v>54294</v>
      </c>
      <c r="D128" s="12" t="s">
        <v>154</v>
      </c>
      <c r="E128" s="12" t="s">
        <v>5</v>
      </c>
      <c r="F128" s="12" t="s">
        <v>6</v>
      </c>
      <c r="G128" s="12" t="s">
        <v>865</v>
      </c>
      <c r="H128" s="12"/>
      <c r="I128" s="9">
        <v>55</v>
      </c>
      <c r="J128" s="9">
        <v>68</v>
      </c>
    </row>
    <row r="129" spans="1:10" x14ac:dyDescent="0.2">
      <c r="A129" s="8">
        <v>43533</v>
      </c>
      <c r="B129" s="12" t="s">
        <v>6</v>
      </c>
      <c r="C129" s="9">
        <v>54190</v>
      </c>
      <c r="D129" s="12" t="s">
        <v>277</v>
      </c>
      <c r="E129" s="12" t="s">
        <v>6</v>
      </c>
      <c r="F129" s="12" t="s">
        <v>6</v>
      </c>
      <c r="G129" s="12" t="s">
        <v>151</v>
      </c>
      <c r="H129" s="12"/>
      <c r="I129" s="9">
        <v>17</v>
      </c>
      <c r="J129" s="9">
        <v>12</v>
      </c>
    </row>
    <row r="130" spans="1:10" x14ac:dyDescent="0.2">
      <c r="A130" s="8">
        <v>43533</v>
      </c>
      <c r="B130" s="12" t="s">
        <v>6</v>
      </c>
      <c r="C130" s="9">
        <v>57100</v>
      </c>
      <c r="D130" s="12" t="s">
        <v>141</v>
      </c>
      <c r="E130" s="12" t="s">
        <v>6</v>
      </c>
      <c r="F130" s="12" t="s">
        <v>6</v>
      </c>
      <c r="G130" s="12" t="s">
        <v>151</v>
      </c>
      <c r="H130" s="12"/>
      <c r="I130" s="9">
        <v>34</v>
      </c>
      <c r="J130" s="9">
        <v>42</v>
      </c>
    </row>
    <row r="131" spans="1:10" x14ac:dyDescent="0.2">
      <c r="A131" s="8">
        <v>43533</v>
      </c>
      <c r="B131" s="12" t="s">
        <v>3</v>
      </c>
      <c r="C131" s="9">
        <v>7358</v>
      </c>
      <c r="D131" s="12" t="s">
        <v>186</v>
      </c>
      <c r="E131" s="12" t="s">
        <v>4</v>
      </c>
      <c r="F131" s="12" t="s">
        <v>4</v>
      </c>
      <c r="G131" s="12" t="s">
        <v>865</v>
      </c>
      <c r="H131" s="12"/>
      <c r="I131" s="9">
        <v>38</v>
      </c>
      <c r="J131" s="9">
        <v>50</v>
      </c>
    </row>
    <row r="132" spans="1:10" x14ac:dyDescent="0.2">
      <c r="A132" s="8">
        <v>43533</v>
      </c>
      <c r="B132" s="12" t="s">
        <v>3</v>
      </c>
      <c r="C132" s="9">
        <v>6555</v>
      </c>
      <c r="D132" s="12" t="s">
        <v>911</v>
      </c>
      <c r="E132" s="12" t="s">
        <v>4</v>
      </c>
      <c r="F132" s="12" t="s">
        <v>4</v>
      </c>
      <c r="G132" s="12" t="s">
        <v>172</v>
      </c>
      <c r="H132" s="12"/>
      <c r="I132" s="9">
        <v>57</v>
      </c>
      <c r="J132" s="9">
        <v>64</v>
      </c>
    </row>
    <row r="133" spans="1:10" x14ac:dyDescent="0.2">
      <c r="A133" s="8">
        <v>43533</v>
      </c>
      <c r="B133" s="12" t="s">
        <v>3</v>
      </c>
      <c r="C133" s="9">
        <v>6370</v>
      </c>
      <c r="D133" s="12" t="s">
        <v>912</v>
      </c>
      <c r="E133" s="12" t="s">
        <v>15</v>
      </c>
      <c r="F133" s="12" t="s">
        <v>184</v>
      </c>
      <c r="G133" s="12" t="s">
        <v>151</v>
      </c>
      <c r="H133" s="12"/>
      <c r="I133" s="9">
        <v>55</v>
      </c>
      <c r="J133" s="9">
        <v>61</v>
      </c>
    </row>
    <row r="134" spans="1:10" x14ac:dyDescent="0.2">
      <c r="A134" s="8">
        <v>43533</v>
      </c>
      <c r="B134" s="12" t="s">
        <v>3</v>
      </c>
      <c r="C134" s="9">
        <v>2713</v>
      </c>
      <c r="D134" s="12" t="s">
        <v>92</v>
      </c>
      <c r="E134" s="12" t="s">
        <v>467</v>
      </c>
      <c r="F134" s="12" t="s">
        <v>6</v>
      </c>
      <c r="G134" s="12" t="s">
        <v>172</v>
      </c>
      <c r="H134" s="12"/>
      <c r="I134" s="9">
        <v>24</v>
      </c>
      <c r="J134" s="9">
        <v>25</v>
      </c>
    </row>
    <row r="135" spans="1:10" x14ac:dyDescent="0.2">
      <c r="A135" s="8">
        <v>43533</v>
      </c>
      <c r="B135" s="12" t="s">
        <v>3</v>
      </c>
      <c r="C135" s="9">
        <v>1550</v>
      </c>
      <c r="D135" s="12" t="s">
        <v>92</v>
      </c>
      <c r="E135" s="12" t="s">
        <v>913</v>
      </c>
      <c r="F135" s="12" t="s">
        <v>6</v>
      </c>
      <c r="G135" s="12" t="s">
        <v>172</v>
      </c>
      <c r="H135" s="12"/>
      <c r="I135" s="9">
        <v>20</v>
      </c>
      <c r="J135" s="9">
        <v>24</v>
      </c>
    </row>
    <row r="136" spans="1:10" x14ac:dyDescent="0.2">
      <c r="A136" s="8">
        <v>43533</v>
      </c>
      <c r="B136" s="12" t="s">
        <v>3</v>
      </c>
      <c r="C136" s="9">
        <v>4182</v>
      </c>
      <c r="D136" s="12" t="s">
        <v>432</v>
      </c>
      <c r="E136" s="12" t="s">
        <v>16</v>
      </c>
      <c r="F136" s="12" t="s">
        <v>6</v>
      </c>
      <c r="G136" s="12" t="s">
        <v>151</v>
      </c>
      <c r="H136" s="12"/>
      <c r="I136" s="9">
        <v>16</v>
      </c>
      <c r="J136" s="9" t="s">
        <v>914</v>
      </c>
    </row>
    <row r="137" spans="1:10" x14ac:dyDescent="0.2">
      <c r="A137" s="8">
        <v>43533</v>
      </c>
      <c r="B137" s="12" t="s">
        <v>3</v>
      </c>
      <c r="C137" s="9">
        <v>1469</v>
      </c>
      <c r="D137" s="12" t="s">
        <v>92</v>
      </c>
      <c r="E137" s="12" t="s">
        <v>8</v>
      </c>
      <c r="F137" s="12" t="s">
        <v>6</v>
      </c>
      <c r="G137" s="12" t="s">
        <v>37</v>
      </c>
      <c r="H137" s="12"/>
      <c r="I137" s="9">
        <v>26</v>
      </c>
      <c r="J137" s="9">
        <v>27</v>
      </c>
    </row>
    <row r="138" spans="1:10" x14ac:dyDescent="0.2">
      <c r="A138" s="8">
        <v>43533</v>
      </c>
      <c r="B138" s="12" t="s">
        <v>3</v>
      </c>
      <c r="C138" s="9">
        <v>8095</v>
      </c>
      <c r="D138" s="12" t="s">
        <v>41</v>
      </c>
      <c r="E138" s="12" t="s">
        <v>6</v>
      </c>
      <c r="F138" s="12" t="s">
        <v>6</v>
      </c>
      <c r="G138" s="12" t="s">
        <v>151</v>
      </c>
      <c r="H138" s="12"/>
      <c r="I138" s="9">
        <v>24</v>
      </c>
      <c r="J138" s="9">
        <v>20</v>
      </c>
    </row>
    <row r="139" spans="1:10" x14ac:dyDescent="0.2">
      <c r="A139" s="8">
        <v>43533</v>
      </c>
      <c r="B139" s="12" t="s">
        <v>3</v>
      </c>
      <c r="C139" s="9">
        <v>1617</v>
      </c>
      <c r="D139" s="12" t="s">
        <v>92</v>
      </c>
      <c r="E139" s="12" t="s">
        <v>16</v>
      </c>
      <c r="F139" s="12" t="s">
        <v>6</v>
      </c>
      <c r="G139" s="12" t="s">
        <v>172</v>
      </c>
      <c r="H139" s="12"/>
      <c r="I139" s="9">
        <v>23</v>
      </c>
      <c r="J139" s="9">
        <v>25</v>
      </c>
    </row>
    <row r="140" spans="1:10" x14ac:dyDescent="0.2">
      <c r="A140" s="8">
        <v>43534</v>
      </c>
      <c r="B140" s="12" t="s">
        <v>6</v>
      </c>
      <c r="C140" s="9">
        <v>57100</v>
      </c>
      <c r="D140" s="12" t="s">
        <v>141</v>
      </c>
      <c r="E140" s="12" t="s">
        <v>6</v>
      </c>
      <c r="F140" s="12" t="s">
        <v>15</v>
      </c>
      <c r="G140" s="12" t="s">
        <v>151</v>
      </c>
      <c r="H140" s="12"/>
      <c r="I140" s="9">
        <v>34</v>
      </c>
      <c r="J140" s="9">
        <v>42</v>
      </c>
    </row>
    <row r="141" spans="1:10" x14ac:dyDescent="0.2">
      <c r="A141" s="8">
        <v>43534</v>
      </c>
      <c r="B141" s="12" t="s">
        <v>6</v>
      </c>
      <c r="C141" s="9">
        <v>57100</v>
      </c>
      <c r="D141" s="12" t="s">
        <v>141</v>
      </c>
      <c r="E141" s="12" t="s">
        <v>6</v>
      </c>
      <c r="F141" s="12" t="s">
        <v>6</v>
      </c>
      <c r="G141" s="12" t="s">
        <v>249</v>
      </c>
      <c r="H141" s="12"/>
      <c r="I141" s="9">
        <v>34</v>
      </c>
      <c r="J141" s="9">
        <v>42</v>
      </c>
    </row>
    <row r="142" spans="1:10" x14ac:dyDescent="0.2">
      <c r="A142" s="8">
        <v>43534</v>
      </c>
      <c r="B142" s="12" t="s">
        <v>6</v>
      </c>
      <c r="C142" s="9">
        <v>54530</v>
      </c>
      <c r="D142" s="12" t="s">
        <v>950</v>
      </c>
      <c r="E142" s="12" t="s">
        <v>6</v>
      </c>
      <c r="F142" s="12" t="s">
        <v>6</v>
      </c>
      <c r="G142" s="12" t="s">
        <v>951</v>
      </c>
      <c r="H142" s="12"/>
      <c r="I142" s="9">
        <v>64</v>
      </c>
      <c r="J142" s="9">
        <v>89</v>
      </c>
    </row>
    <row r="143" spans="1:10" x14ac:dyDescent="0.2">
      <c r="A143" s="8">
        <v>43534</v>
      </c>
      <c r="B143" s="12" t="s">
        <v>3</v>
      </c>
      <c r="C143" s="9">
        <v>5670</v>
      </c>
      <c r="D143" s="12" t="s">
        <v>952</v>
      </c>
      <c r="E143" s="12" t="s">
        <v>4</v>
      </c>
      <c r="F143" s="12" t="s">
        <v>953</v>
      </c>
      <c r="G143" s="12" t="s">
        <v>23</v>
      </c>
      <c r="H143" s="12"/>
      <c r="I143" s="9">
        <v>21</v>
      </c>
      <c r="J143" s="9">
        <v>31</v>
      </c>
    </row>
    <row r="144" spans="1:10" x14ac:dyDescent="0.2">
      <c r="A144" s="8">
        <v>43534</v>
      </c>
      <c r="B144" s="12" t="s">
        <v>6</v>
      </c>
      <c r="C144" s="9">
        <v>54530</v>
      </c>
      <c r="D144" s="12" t="s">
        <v>950</v>
      </c>
      <c r="E144" s="12" t="s">
        <v>6</v>
      </c>
      <c r="F144" s="12" t="s">
        <v>6</v>
      </c>
      <c r="G144" s="12" t="s">
        <v>35</v>
      </c>
      <c r="H144" s="12"/>
      <c r="I144" s="9">
        <v>64</v>
      </c>
      <c r="J144" s="9">
        <v>89</v>
      </c>
    </row>
    <row r="145" spans="1:10" x14ac:dyDescent="0.2">
      <c r="A145" s="8">
        <v>43534</v>
      </c>
      <c r="B145" s="12" t="s">
        <v>6</v>
      </c>
      <c r="C145" s="9">
        <v>57645</v>
      </c>
      <c r="D145" s="12" t="s">
        <v>954</v>
      </c>
      <c r="E145" s="12" t="s">
        <v>6</v>
      </c>
      <c r="F145" s="12" t="s">
        <v>6</v>
      </c>
      <c r="G145" s="12" t="s">
        <v>647</v>
      </c>
      <c r="H145" s="12"/>
      <c r="I145" s="9">
        <v>48</v>
      </c>
      <c r="J145" s="9">
        <v>76</v>
      </c>
    </row>
    <row r="146" spans="1:10" x14ac:dyDescent="0.2">
      <c r="A146" s="8">
        <v>43534</v>
      </c>
      <c r="B146" s="12" t="s">
        <v>3</v>
      </c>
      <c r="C146" s="9">
        <v>2412</v>
      </c>
      <c r="D146" s="12" t="s">
        <v>92</v>
      </c>
      <c r="E146" s="12" t="s">
        <v>6</v>
      </c>
      <c r="F146" s="12" t="s">
        <v>6</v>
      </c>
      <c r="G146" s="12"/>
      <c r="H146" s="12"/>
      <c r="I146" s="9">
        <v>18</v>
      </c>
      <c r="J146" s="9">
        <v>25</v>
      </c>
    </row>
    <row r="147" spans="1:10" x14ac:dyDescent="0.2">
      <c r="A147" s="8">
        <v>43534</v>
      </c>
      <c r="B147" s="12" t="s">
        <v>5</v>
      </c>
      <c r="C147" s="9">
        <v>54290</v>
      </c>
      <c r="D147" s="12" t="s">
        <v>154</v>
      </c>
      <c r="E147" s="12" t="s">
        <v>5</v>
      </c>
      <c r="F147" s="12" t="s">
        <v>5</v>
      </c>
      <c r="G147" s="12" t="s">
        <v>172</v>
      </c>
      <c r="H147" s="12"/>
      <c r="I147" s="9">
        <v>54</v>
      </c>
      <c r="J147" s="9">
        <v>75</v>
      </c>
    </row>
    <row r="148" spans="1:10" x14ac:dyDescent="0.2">
      <c r="A148" s="8">
        <v>43534</v>
      </c>
      <c r="B148" s="12" t="s">
        <v>6</v>
      </c>
      <c r="C148" s="9">
        <v>88140</v>
      </c>
      <c r="D148" s="12" t="s">
        <v>955</v>
      </c>
      <c r="E148" s="12" t="s">
        <v>6</v>
      </c>
      <c r="F148" s="12" t="s">
        <v>6</v>
      </c>
      <c r="G148" s="12" t="s">
        <v>172</v>
      </c>
      <c r="H148" s="12"/>
      <c r="I148" s="9">
        <v>114</v>
      </c>
      <c r="J148" s="9">
        <v>189</v>
      </c>
    </row>
    <row r="149" spans="1:10" x14ac:dyDescent="0.2">
      <c r="A149" s="8">
        <v>43534</v>
      </c>
      <c r="B149" s="12" t="s">
        <v>3</v>
      </c>
      <c r="C149" s="9">
        <v>3259</v>
      </c>
      <c r="D149" s="12" t="s">
        <v>131</v>
      </c>
      <c r="E149" s="12" t="s">
        <v>6</v>
      </c>
      <c r="F149" s="12" t="s">
        <v>6</v>
      </c>
      <c r="G149" s="12" t="s">
        <v>151</v>
      </c>
      <c r="H149" s="12"/>
      <c r="I149" s="9">
        <v>21</v>
      </c>
      <c r="J149" s="9">
        <v>20</v>
      </c>
    </row>
    <row r="150" spans="1:10" x14ac:dyDescent="0.2">
      <c r="A150" s="8">
        <v>43534</v>
      </c>
      <c r="B150" s="12" t="s">
        <v>6</v>
      </c>
      <c r="C150" s="9">
        <v>54400</v>
      </c>
      <c r="D150" s="12" t="s">
        <v>179</v>
      </c>
      <c r="E150" s="12" t="s">
        <v>26</v>
      </c>
      <c r="F150" s="12" t="s">
        <v>6</v>
      </c>
      <c r="G150" s="12" t="s">
        <v>23</v>
      </c>
      <c r="H150" s="12"/>
      <c r="I150" s="9">
        <v>20</v>
      </c>
      <c r="J150" s="9">
        <v>19</v>
      </c>
    </row>
    <row r="151" spans="1:10" x14ac:dyDescent="0.2">
      <c r="A151" s="8">
        <v>43534</v>
      </c>
      <c r="B151" s="12" t="s">
        <v>5</v>
      </c>
      <c r="C151" s="9">
        <v>54292</v>
      </c>
      <c r="D151" s="12" t="s">
        <v>154</v>
      </c>
      <c r="E151" s="12" t="s">
        <v>5</v>
      </c>
      <c r="F151" s="12" t="s">
        <v>5</v>
      </c>
      <c r="G151" s="12" t="s">
        <v>172</v>
      </c>
      <c r="H151" s="12"/>
      <c r="I151" s="9">
        <v>54</v>
      </c>
      <c r="J151" s="9">
        <v>75</v>
      </c>
    </row>
    <row r="152" spans="1:10" x14ac:dyDescent="0.2">
      <c r="A152" s="8">
        <v>43534</v>
      </c>
      <c r="B152" s="12" t="s">
        <v>5</v>
      </c>
      <c r="C152" s="9">
        <v>66333</v>
      </c>
      <c r="D152" s="12" t="s">
        <v>956</v>
      </c>
      <c r="E152" s="12" t="s">
        <v>5</v>
      </c>
      <c r="F152" s="12" t="s">
        <v>5</v>
      </c>
      <c r="G152" s="12" t="s">
        <v>23</v>
      </c>
      <c r="H152" s="12"/>
      <c r="I152" s="9">
        <v>64</v>
      </c>
      <c r="J152" s="9">
        <v>96</v>
      </c>
    </row>
    <row r="153" spans="1:10" x14ac:dyDescent="0.2">
      <c r="A153" s="8">
        <v>43534</v>
      </c>
      <c r="B153" s="12" t="s">
        <v>14</v>
      </c>
      <c r="C153" s="9">
        <v>3890</v>
      </c>
      <c r="D153" s="12" t="s">
        <v>957</v>
      </c>
      <c r="E153" s="12" t="s">
        <v>6</v>
      </c>
      <c r="F153" s="12" t="s">
        <v>6</v>
      </c>
      <c r="G153" s="12" t="s">
        <v>172</v>
      </c>
      <c r="H153" s="12"/>
      <c r="I153" s="9">
        <v>123</v>
      </c>
      <c r="J153" s="9">
        <v>189</v>
      </c>
    </row>
    <row r="154" spans="1:10" x14ac:dyDescent="0.2">
      <c r="A154" s="8">
        <v>43534</v>
      </c>
      <c r="B154" s="12" t="s">
        <v>3</v>
      </c>
      <c r="C154" s="9">
        <v>7780</v>
      </c>
      <c r="D154" s="12" t="s">
        <v>47</v>
      </c>
      <c r="E154" s="12" t="s">
        <v>4</v>
      </c>
      <c r="F154" s="12" t="s">
        <v>4</v>
      </c>
      <c r="G154" s="12" t="s">
        <v>958</v>
      </c>
      <c r="H154" s="12"/>
      <c r="I154" s="9">
        <v>41</v>
      </c>
      <c r="J154" s="9">
        <v>55</v>
      </c>
    </row>
    <row r="155" spans="1:10" x14ac:dyDescent="0.2">
      <c r="A155" s="8">
        <v>43534</v>
      </c>
      <c r="B155" s="12" t="s">
        <v>3</v>
      </c>
      <c r="C155" s="9">
        <v>8381</v>
      </c>
      <c r="D155" s="12" t="s">
        <v>959</v>
      </c>
      <c r="E155" s="12" t="s">
        <v>6</v>
      </c>
      <c r="F155" s="12" t="s">
        <v>6</v>
      </c>
      <c r="G155" s="12" t="s">
        <v>35</v>
      </c>
      <c r="H155" s="12"/>
      <c r="I155" s="9">
        <v>22</v>
      </c>
      <c r="J155" s="9">
        <v>17.5</v>
      </c>
    </row>
    <row r="156" spans="1:10" x14ac:dyDescent="0.2">
      <c r="A156" s="8">
        <v>43534</v>
      </c>
      <c r="B156" s="12" t="s">
        <v>3</v>
      </c>
      <c r="C156" s="9">
        <v>5419</v>
      </c>
      <c r="D156" s="12" t="s">
        <v>960</v>
      </c>
      <c r="E156" s="12" t="s">
        <v>6</v>
      </c>
      <c r="F156" s="12" t="s">
        <v>16</v>
      </c>
      <c r="G156" s="12" t="s">
        <v>292</v>
      </c>
      <c r="H156" s="12"/>
      <c r="I156" s="9">
        <v>42</v>
      </c>
      <c r="J156" s="9" t="s">
        <v>961</v>
      </c>
    </row>
    <row r="157" spans="1:10" x14ac:dyDescent="0.2">
      <c r="A157" s="8">
        <v>43534</v>
      </c>
      <c r="B157" s="12" t="s">
        <v>6</v>
      </c>
      <c r="C157" s="9">
        <v>57390</v>
      </c>
      <c r="D157" s="12" t="s">
        <v>962</v>
      </c>
      <c r="E157" s="12" t="s">
        <v>6</v>
      </c>
      <c r="F157" s="12" t="s">
        <v>6</v>
      </c>
      <c r="G157" s="12" t="s">
        <v>963</v>
      </c>
      <c r="H157" s="12"/>
      <c r="I157" s="9">
        <v>16</v>
      </c>
      <c r="J157" s="9" t="s">
        <v>964</v>
      </c>
    </row>
    <row r="158" spans="1:10" x14ac:dyDescent="0.2">
      <c r="A158" s="8">
        <v>43534</v>
      </c>
      <c r="B158" s="12" t="s">
        <v>3</v>
      </c>
      <c r="C158" s="9">
        <v>8255</v>
      </c>
      <c r="D158" s="12" t="s">
        <v>64</v>
      </c>
      <c r="E158" s="12" t="s">
        <v>4</v>
      </c>
      <c r="F158" s="12" t="s">
        <v>6</v>
      </c>
      <c r="G158" s="12" t="s">
        <v>151</v>
      </c>
      <c r="H158" s="12"/>
      <c r="I158" s="9">
        <v>24</v>
      </c>
      <c r="J158" s="9" t="s">
        <v>965</v>
      </c>
    </row>
    <row r="159" spans="1:10" x14ac:dyDescent="0.2">
      <c r="A159" s="8">
        <v>43534</v>
      </c>
      <c r="B159" s="12" t="s">
        <v>3</v>
      </c>
      <c r="C159" s="9">
        <v>5929</v>
      </c>
      <c r="D159" s="12" t="s">
        <v>273</v>
      </c>
      <c r="E159" s="12" t="s">
        <v>5</v>
      </c>
      <c r="F159" s="12" t="s">
        <v>5</v>
      </c>
      <c r="G159" s="12" t="s">
        <v>966</v>
      </c>
      <c r="H159" s="12"/>
      <c r="I159" s="9">
        <v>171</v>
      </c>
      <c r="J159" s="9">
        <v>305</v>
      </c>
    </row>
    <row r="160" spans="1:10" x14ac:dyDescent="0.2">
      <c r="A160" s="8">
        <v>43534</v>
      </c>
      <c r="B160" s="12" t="s">
        <v>3</v>
      </c>
      <c r="C160" s="9">
        <v>1200</v>
      </c>
      <c r="D160" s="12" t="s">
        <v>92</v>
      </c>
      <c r="E160" s="12" t="s">
        <v>15</v>
      </c>
      <c r="F160" s="12" t="s">
        <v>15</v>
      </c>
      <c r="G160" s="12" t="s">
        <v>151</v>
      </c>
      <c r="H160" s="12"/>
      <c r="I160" s="9">
        <v>10</v>
      </c>
      <c r="J160" s="9" t="s">
        <v>744</v>
      </c>
    </row>
    <row r="161" spans="1:10" x14ac:dyDescent="0.2">
      <c r="A161" s="8">
        <v>43534</v>
      </c>
      <c r="B161" s="12" t="s">
        <v>6</v>
      </c>
      <c r="C161" s="9">
        <v>54430</v>
      </c>
      <c r="D161" s="12" t="s">
        <v>218</v>
      </c>
      <c r="E161" s="12" t="s">
        <v>6</v>
      </c>
      <c r="F161" s="12" t="s">
        <v>6</v>
      </c>
      <c r="G161" s="12" t="s">
        <v>647</v>
      </c>
      <c r="H161" s="12"/>
      <c r="I161" s="9">
        <v>22</v>
      </c>
      <c r="J161" s="9">
        <v>19</v>
      </c>
    </row>
    <row r="162" spans="1:10" x14ac:dyDescent="0.2">
      <c r="A162" s="8">
        <v>43534</v>
      </c>
      <c r="B162" s="12" t="s">
        <v>3</v>
      </c>
      <c r="C162" s="9">
        <v>5405</v>
      </c>
      <c r="D162" s="12" t="s">
        <v>486</v>
      </c>
      <c r="E162" s="12" t="s">
        <v>4</v>
      </c>
      <c r="F162" s="12" t="s">
        <v>4</v>
      </c>
      <c r="G162" s="12" t="s">
        <v>465</v>
      </c>
      <c r="H162" s="12"/>
      <c r="I162" s="9">
        <v>29</v>
      </c>
      <c r="J162" s="9">
        <v>39</v>
      </c>
    </row>
    <row r="163" spans="1:10" x14ac:dyDescent="0.2">
      <c r="A163" s="8">
        <v>43534</v>
      </c>
      <c r="B163" s="12" t="s">
        <v>6</v>
      </c>
      <c r="C163" s="9">
        <v>57290</v>
      </c>
      <c r="D163" s="12" t="s">
        <v>138</v>
      </c>
      <c r="E163" s="12" t="s">
        <v>6</v>
      </c>
      <c r="F163" s="12" t="s">
        <v>9</v>
      </c>
      <c r="G163" s="12" t="s">
        <v>37</v>
      </c>
      <c r="H163" s="12"/>
      <c r="I163" s="9">
        <v>33</v>
      </c>
      <c r="J163" s="9">
        <v>39</v>
      </c>
    </row>
    <row r="164" spans="1:10" x14ac:dyDescent="0.2">
      <c r="A164" s="8">
        <v>43534</v>
      </c>
      <c r="B164" s="12" t="s">
        <v>6</v>
      </c>
      <c r="C164" s="9">
        <v>54620</v>
      </c>
      <c r="D164" s="12" t="s">
        <v>967</v>
      </c>
      <c r="E164" s="12" t="s">
        <v>6</v>
      </c>
      <c r="F164" s="12" t="s">
        <v>6</v>
      </c>
      <c r="G164" s="12" t="s">
        <v>146</v>
      </c>
      <c r="H164" s="12"/>
      <c r="I164" s="9">
        <v>26</v>
      </c>
      <c r="J164" s="9">
        <v>22</v>
      </c>
    </row>
    <row r="165" spans="1:10" x14ac:dyDescent="0.2">
      <c r="A165" s="8">
        <v>43534</v>
      </c>
      <c r="B165" s="12" t="s">
        <v>6</v>
      </c>
      <c r="C165" s="9">
        <v>54720</v>
      </c>
      <c r="D165" s="12" t="s">
        <v>240</v>
      </c>
      <c r="E165" s="12" t="s">
        <v>6</v>
      </c>
      <c r="F165" s="12" t="s">
        <v>15</v>
      </c>
      <c r="G165" s="12" t="s">
        <v>23</v>
      </c>
      <c r="H165" s="12"/>
      <c r="I165" s="9">
        <v>22</v>
      </c>
      <c r="J165" s="9">
        <v>18</v>
      </c>
    </row>
    <row r="166" spans="1:10" x14ac:dyDescent="0.2">
      <c r="A166" s="8">
        <v>43534</v>
      </c>
      <c r="B166" s="12" t="s">
        <v>3</v>
      </c>
      <c r="C166" s="9">
        <v>1429</v>
      </c>
      <c r="D166" s="12" t="s">
        <v>92</v>
      </c>
      <c r="E166" s="12" t="s">
        <v>5</v>
      </c>
      <c r="F166" s="12" t="s">
        <v>15</v>
      </c>
      <c r="G166" s="12" t="s">
        <v>23</v>
      </c>
      <c r="H166" s="12"/>
      <c r="I166" s="9">
        <v>22</v>
      </c>
      <c r="J166" s="9">
        <v>28</v>
      </c>
    </row>
    <row r="167" spans="1:10" x14ac:dyDescent="0.2">
      <c r="A167" s="8">
        <v>43534</v>
      </c>
      <c r="B167" s="12" t="s">
        <v>6</v>
      </c>
      <c r="C167" s="9">
        <v>54680</v>
      </c>
      <c r="D167" s="12" t="s">
        <v>291</v>
      </c>
      <c r="E167" s="12" t="s">
        <v>6</v>
      </c>
      <c r="F167" s="12" t="s">
        <v>6</v>
      </c>
      <c r="G167" s="12" t="s">
        <v>23</v>
      </c>
      <c r="H167" s="12"/>
      <c r="I167" s="9">
        <v>21</v>
      </c>
      <c r="J167" s="9">
        <v>17</v>
      </c>
    </row>
    <row r="168" spans="1:10" x14ac:dyDescent="0.2">
      <c r="A168" s="8">
        <v>43534</v>
      </c>
      <c r="B168" s="12" t="s">
        <v>3</v>
      </c>
      <c r="C168" s="9">
        <v>2542</v>
      </c>
      <c r="D168" s="12" t="s">
        <v>92</v>
      </c>
      <c r="E168" s="12" t="s">
        <v>157</v>
      </c>
      <c r="F168" s="12" t="s">
        <v>968</v>
      </c>
      <c r="G168" s="12" t="s">
        <v>151</v>
      </c>
      <c r="H168" s="12"/>
      <c r="I168" s="9">
        <v>27</v>
      </c>
      <c r="J168" s="9">
        <v>31</v>
      </c>
    </row>
    <row r="169" spans="1:10" x14ac:dyDescent="0.2">
      <c r="A169" s="8">
        <v>43534</v>
      </c>
      <c r="B169" s="12" t="s">
        <v>3</v>
      </c>
      <c r="C169" s="9">
        <v>1268</v>
      </c>
      <c r="D169" s="12" t="s">
        <v>92</v>
      </c>
      <c r="E169" s="12" t="s">
        <v>15</v>
      </c>
      <c r="F169" s="12" t="s">
        <v>6</v>
      </c>
      <c r="G169" s="12" t="s">
        <v>969</v>
      </c>
      <c r="H169" s="12"/>
      <c r="I169" s="9">
        <v>23</v>
      </c>
      <c r="J169" s="9">
        <v>32</v>
      </c>
    </row>
    <row r="170" spans="1:10" x14ac:dyDescent="0.2">
      <c r="A170" s="8">
        <v>43534</v>
      </c>
      <c r="B170" s="12" t="s">
        <v>6</v>
      </c>
      <c r="C170" s="9">
        <v>54850</v>
      </c>
      <c r="D170" s="12" t="s">
        <v>324</v>
      </c>
      <c r="E170" s="12" t="s">
        <v>6</v>
      </c>
      <c r="F170" s="12" t="s">
        <v>6</v>
      </c>
      <c r="G170" s="12" t="s">
        <v>207</v>
      </c>
      <c r="H170" s="12"/>
      <c r="I170" s="9">
        <v>84</v>
      </c>
      <c r="J170" s="9">
        <v>138</v>
      </c>
    </row>
    <row r="171" spans="1:10" x14ac:dyDescent="0.2">
      <c r="A171" s="8">
        <v>43534</v>
      </c>
      <c r="B171" s="12" t="s">
        <v>5</v>
      </c>
      <c r="C171" s="9">
        <v>54439</v>
      </c>
      <c r="D171" s="12" t="s">
        <v>970</v>
      </c>
      <c r="E171" s="12" t="s">
        <v>5</v>
      </c>
      <c r="F171" s="12" t="s">
        <v>5</v>
      </c>
      <c r="G171" s="12" t="s">
        <v>172</v>
      </c>
      <c r="H171" s="12"/>
      <c r="I171" s="9">
        <v>34</v>
      </c>
      <c r="J171" s="9">
        <v>44</v>
      </c>
    </row>
    <row r="172" spans="1:10" x14ac:dyDescent="0.2">
      <c r="A172" s="8">
        <v>43534</v>
      </c>
      <c r="B172" s="12" t="s">
        <v>3</v>
      </c>
      <c r="C172" s="9">
        <v>4888</v>
      </c>
      <c r="D172" s="12" t="s">
        <v>971</v>
      </c>
      <c r="E172" s="12" t="s">
        <v>4</v>
      </c>
      <c r="F172" s="12" t="s">
        <v>4</v>
      </c>
      <c r="G172" s="12" t="s">
        <v>37</v>
      </c>
      <c r="H172" s="12"/>
      <c r="I172" s="9">
        <v>12</v>
      </c>
      <c r="J172" s="9" t="s">
        <v>972</v>
      </c>
    </row>
    <row r="173" spans="1:10" x14ac:dyDescent="0.2">
      <c r="A173" s="8">
        <v>43534</v>
      </c>
      <c r="B173" s="12" t="s">
        <v>6</v>
      </c>
      <c r="C173" s="9">
        <v>57000</v>
      </c>
      <c r="D173" s="12" t="s">
        <v>211</v>
      </c>
      <c r="E173" s="12" t="s">
        <v>6</v>
      </c>
      <c r="F173" s="12" t="s">
        <v>6</v>
      </c>
      <c r="G173" s="12" t="s">
        <v>35</v>
      </c>
      <c r="H173" s="12"/>
      <c r="I173" s="9">
        <v>46</v>
      </c>
      <c r="J173" s="9">
        <v>70</v>
      </c>
    </row>
    <row r="174" spans="1:10" x14ac:dyDescent="0.2">
      <c r="A174" s="8">
        <v>43534</v>
      </c>
      <c r="B174" s="12" t="s">
        <v>6</v>
      </c>
      <c r="C174" s="9">
        <v>57420</v>
      </c>
      <c r="D174" s="12" t="s">
        <v>973</v>
      </c>
      <c r="E174" s="12" t="s">
        <v>6</v>
      </c>
      <c r="F174" s="12" t="s">
        <v>6</v>
      </c>
      <c r="G174" s="12" t="s">
        <v>863</v>
      </c>
      <c r="H174" s="12"/>
      <c r="I174" s="9">
        <v>55</v>
      </c>
      <c r="J174" s="9">
        <v>86</v>
      </c>
    </row>
    <row r="175" spans="1:10" x14ac:dyDescent="0.2">
      <c r="A175" s="8">
        <v>43534</v>
      </c>
      <c r="B175" s="12" t="s">
        <v>3</v>
      </c>
      <c r="C175" s="9">
        <v>1243</v>
      </c>
      <c r="D175" s="12" t="s">
        <v>92</v>
      </c>
      <c r="E175" s="12" t="s">
        <v>6</v>
      </c>
      <c r="F175" s="12" t="s">
        <v>6</v>
      </c>
      <c r="G175" s="12" t="s">
        <v>151</v>
      </c>
      <c r="H175" s="12"/>
      <c r="I175" s="9">
        <v>22</v>
      </c>
      <c r="J175" s="9">
        <v>27</v>
      </c>
    </row>
    <row r="176" spans="1:10" x14ac:dyDescent="0.2">
      <c r="A176" s="8">
        <v>43534</v>
      </c>
      <c r="B176" s="12" t="s">
        <v>3</v>
      </c>
      <c r="C176" s="9">
        <v>3384</v>
      </c>
      <c r="D176" s="12" t="s">
        <v>195</v>
      </c>
      <c r="E176" s="12" t="s">
        <v>4</v>
      </c>
      <c r="F176" s="12" t="s">
        <v>4</v>
      </c>
      <c r="G176" s="12" t="s">
        <v>172</v>
      </c>
      <c r="H176" s="12"/>
      <c r="I176" s="9">
        <v>14</v>
      </c>
      <c r="J176" s="9">
        <v>16</v>
      </c>
    </row>
    <row r="177" spans="1:10" x14ac:dyDescent="0.2">
      <c r="A177" s="8">
        <v>43534</v>
      </c>
      <c r="B177" s="12" t="s">
        <v>3</v>
      </c>
      <c r="C177" s="9">
        <v>1354</v>
      </c>
      <c r="D177" s="12" t="s">
        <v>92</v>
      </c>
      <c r="E177" s="12" t="s">
        <v>8</v>
      </c>
      <c r="F177" s="12" t="s">
        <v>6</v>
      </c>
      <c r="G177" s="12" t="s">
        <v>151</v>
      </c>
      <c r="H177" s="12"/>
      <c r="I177" s="9">
        <v>23</v>
      </c>
      <c r="J177" s="9">
        <v>32</v>
      </c>
    </row>
    <row r="178" spans="1:10" x14ac:dyDescent="0.2">
      <c r="A178" s="8">
        <v>43534</v>
      </c>
      <c r="B178" s="12" t="s">
        <v>5</v>
      </c>
      <c r="C178" s="9">
        <v>66663</v>
      </c>
      <c r="D178" s="12" t="s">
        <v>191</v>
      </c>
      <c r="E178" s="12" t="s">
        <v>5</v>
      </c>
      <c r="F178" s="12" t="s">
        <v>5</v>
      </c>
      <c r="G178" s="12" t="s">
        <v>292</v>
      </c>
      <c r="H178" s="12"/>
      <c r="I178" s="9">
        <v>46</v>
      </c>
      <c r="J178" s="9">
        <v>63</v>
      </c>
    </row>
    <row r="179" spans="1:10" x14ac:dyDescent="0.2">
      <c r="A179" s="8">
        <v>43534</v>
      </c>
      <c r="B179" s="12" t="s">
        <v>3</v>
      </c>
      <c r="C179" s="9">
        <v>4581</v>
      </c>
      <c r="D179" s="12" t="s">
        <v>40</v>
      </c>
      <c r="E179" s="12" t="s">
        <v>6</v>
      </c>
      <c r="F179" s="12" t="s">
        <v>6</v>
      </c>
      <c r="G179" s="12" t="s">
        <v>163</v>
      </c>
      <c r="H179" s="12"/>
      <c r="I179" s="9">
        <v>3</v>
      </c>
      <c r="J179" s="9" t="s">
        <v>724</v>
      </c>
    </row>
    <row r="180" spans="1:10" x14ac:dyDescent="0.2">
      <c r="A180" s="8">
        <v>43534</v>
      </c>
      <c r="B180" s="12" t="s">
        <v>3</v>
      </c>
      <c r="C180" s="9">
        <v>2210</v>
      </c>
      <c r="D180" s="12" t="s">
        <v>92</v>
      </c>
      <c r="E180" s="12" t="s">
        <v>10</v>
      </c>
      <c r="F180" s="12" t="s">
        <v>6</v>
      </c>
      <c r="G180" s="12" t="s">
        <v>863</v>
      </c>
      <c r="H180" s="12"/>
      <c r="I180" s="9">
        <v>23</v>
      </c>
      <c r="J180" s="9">
        <v>27</v>
      </c>
    </row>
    <row r="181" spans="1:10" x14ac:dyDescent="0.2">
      <c r="A181" s="8">
        <v>43536</v>
      </c>
      <c r="B181" s="12" t="s">
        <v>3</v>
      </c>
      <c r="C181" s="9">
        <v>8260</v>
      </c>
      <c r="D181" s="12" t="s">
        <v>64</v>
      </c>
      <c r="E181" s="12" t="s">
        <v>4</v>
      </c>
      <c r="F181" s="12" t="s">
        <v>15</v>
      </c>
      <c r="G181" s="12" t="s">
        <v>151</v>
      </c>
      <c r="H181" s="12"/>
      <c r="I181" s="9">
        <v>24</v>
      </c>
      <c r="J181" s="9">
        <v>20</v>
      </c>
    </row>
    <row r="182" spans="1:10" x14ac:dyDescent="0.2">
      <c r="A182" s="8">
        <v>43536</v>
      </c>
      <c r="B182" s="12" t="s">
        <v>3</v>
      </c>
      <c r="C182" s="9">
        <v>5770</v>
      </c>
      <c r="D182" s="12" t="s">
        <v>978</v>
      </c>
      <c r="E182" s="12" t="s">
        <v>8</v>
      </c>
      <c r="F182" s="12" t="s">
        <v>4</v>
      </c>
      <c r="G182" s="12" t="s">
        <v>172</v>
      </c>
      <c r="H182" s="12"/>
      <c r="I182" s="9">
        <v>25</v>
      </c>
      <c r="J182" s="9">
        <v>30</v>
      </c>
    </row>
    <row r="183" spans="1:10" x14ac:dyDescent="0.2">
      <c r="A183" s="8">
        <v>43537</v>
      </c>
      <c r="B183" s="12" t="s">
        <v>6</v>
      </c>
      <c r="C183" s="9">
        <v>57330</v>
      </c>
      <c r="D183" s="12" t="s">
        <v>125</v>
      </c>
      <c r="E183" s="12" t="s">
        <v>31</v>
      </c>
      <c r="F183" s="12" t="s">
        <v>6</v>
      </c>
      <c r="G183" s="12" t="s">
        <v>23</v>
      </c>
      <c r="H183" s="12"/>
      <c r="I183" s="9">
        <v>37</v>
      </c>
      <c r="J183" s="9">
        <v>33</v>
      </c>
    </row>
    <row r="184" spans="1:10" x14ac:dyDescent="0.2">
      <c r="A184" s="8">
        <v>43537</v>
      </c>
      <c r="B184" s="12" t="s">
        <v>6</v>
      </c>
      <c r="C184" s="9">
        <v>54400</v>
      </c>
      <c r="D184" s="12" t="s">
        <v>626</v>
      </c>
      <c r="E184" s="12" t="s">
        <v>5</v>
      </c>
      <c r="F184" s="12" t="s">
        <v>6</v>
      </c>
      <c r="G184" s="12" t="s">
        <v>151</v>
      </c>
      <c r="H184" s="12"/>
      <c r="I184" s="9">
        <v>28</v>
      </c>
      <c r="J184" s="9" t="s">
        <v>979</v>
      </c>
    </row>
    <row r="185" spans="1:10" x14ac:dyDescent="0.2">
      <c r="A185" s="8">
        <v>43538</v>
      </c>
      <c r="B185" s="12" t="s">
        <v>3</v>
      </c>
      <c r="C185" s="9">
        <v>5411</v>
      </c>
      <c r="D185" s="12" t="s">
        <v>112</v>
      </c>
      <c r="E185" s="12" t="s">
        <v>4</v>
      </c>
      <c r="F185" s="12" t="s">
        <v>4</v>
      </c>
      <c r="G185" s="12" t="s">
        <v>151</v>
      </c>
      <c r="H185" s="12"/>
      <c r="I185" s="9">
        <v>23</v>
      </c>
      <c r="J185" s="9">
        <v>14</v>
      </c>
    </row>
    <row r="186" spans="1:10" x14ac:dyDescent="0.2">
      <c r="A186" s="8">
        <v>43538</v>
      </c>
      <c r="B186" s="12" t="s">
        <v>3</v>
      </c>
      <c r="C186" s="9">
        <v>5534</v>
      </c>
      <c r="D186" s="12" t="s">
        <v>283</v>
      </c>
      <c r="E186" s="12" t="s">
        <v>8</v>
      </c>
      <c r="F186" s="12" t="s">
        <v>6</v>
      </c>
      <c r="G186" s="12" t="s">
        <v>167</v>
      </c>
      <c r="H186" s="12"/>
      <c r="I186" s="9">
        <v>35</v>
      </c>
      <c r="J186" s="9">
        <v>40</v>
      </c>
    </row>
    <row r="187" spans="1:10" x14ac:dyDescent="0.2">
      <c r="A187" s="8">
        <v>43540</v>
      </c>
      <c r="B187" s="12" t="s">
        <v>3</v>
      </c>
      <c r="C187" s="9">
        <v>1311</v>
      </c>
      <c r="D187" s="12" t="s">
        <v>92</v>
      </c>
      <c r="E187" s="12" t="s">
        <v>18</v>
      </c>
      <c r="F187" s="12" t="s">
        <v>16</v>
      </c>
      <c r="G187" s="12" t="s">
        <v>292</v>
      </c>
      <c r="H187" s="12"/>
      <c r="I187" s="9">
        <v>20</v>
      </c>
      <c r="J187" s="9" t="s">
        <v>402</v>
      </c>
    </row>
    <row r="188" spans="1:10" x14ac:dyDescent="0.2">
      <c r="A188" s="8">
        <v>43540</v>
      </c>
      <c r="B188" s="12" t="s">
        <v>3</v>
      </c>
      <c r="C188" s="9">
        <v>3340</v>
      </c>
      <c r="D188" s="12" t="s">
        <v>115</v>
      </c>
      <c r="E188" s="12" t="s">
        <v>4</v>
      </c>
      <c r="F188" s="12" t="s">
        <v>6</v>
      </c>
      <c r="G188" s="12" t="s">
        <v>151</v>
      </c>
      <c r="H188" s="12"/>
      <c r="I188" s="9">
        <v>18</v>
      </c>
      <c r="J188" s="9" t="s">
        <v>513</v>
      </c>
    </row>
    <row r="189" spans="1:10" x14ac:dyDescent="0.2">
      <c r="A189" s="8">
        <v>43540</v>
      </c>
      <c r="B189" s="12" t="s">
        <v>3</v>
      </c>
      <c r="C189" s="9">
        <v>8285</v>
      </c>
      <c r="D189" s="12" t="s">
        <v>229</v>
      </c>
      <c r="E189" s="12" t="s">
        <v>4</v>
      </c>
      <c r="F189" s="12" t="s">
        <v>6</v>
      </c>
      <c r="G189" s="12" t="s">
        <v>1000</v>
      </c>
      <c r="H189" s="12"/>
      <c r="I189" s="9">
        <v>27</v>
      </c>
      <c r="J189" s="9" t="s">
        <v>981</v>
      </c>
    </row>
    <row r="190" spans="1:10" x14ac:dyDescent="0.2">
      <c r="A190" s="8">
        <v>43540</v>
      </c>
      <c r="B190" s="12" t="s">
        <v>3</v>
      </c>
      <c r="C190" s="9">
        <v>55750</v>
      </c>
      <c r="D190" s="12" t="s">
        <v>128</v>
      </c>
      <c r="E190" s="12" t="s">
        <v>306</v>
      </c>
      <c r="F190" s="12" t="s">
        <v>5</v>
      </c>
      <c r="G190" s="12" t="s">
        <v>1002</v>
      </c>
      <c r="H190" s="12"/>
      <c r="I190" s="9">
        <v>21</v>
      </c>
      <c r="J190" s="9" t="s">
        <v>358</v>
      </c>
    </row>
    <row r="191" spans="1:10" x14ac:dyDescent="0.2">
      <c r="A191" s="8">
        <v>43540</v>
      </c>
      <c r="B191" s="12" t="s">
        <v>14</v>
      </c>
      <c r="C191" s="9">
        <v>6700</v>
      </c>
      <c r="D191" s="12" t="s">
        <v>127</v>
      </c>
      <c r="E191" s="12" t="s">
        <v>6</v>
      </c>
      <c r="F191" s="12" t="s">
        <v>6</v>
      </c>
      <c r="G191" s="12" t="s">
        <v>477</v>
      </c>
      <c r="H191" s="12"/>
      <c r="I191" s="9">
        <v>33</v>
      </c>
      <c r="J191" s="9" t="s">
        <v>393</v>
      </c>
    </row>
    <row r="192" spans="1:10" x14ac:dyDescent="0.2">
      <c r="A192" s="8">
        <v>43540</v>
      </c>
      <c r="B192" s="12" t="s">
        <v>3</v>
      </c>
      <c r="C192" s="9">
        <v>7545</v>
      </c>
      <c r="D192" s="12" t="s">
        <v>162</v>
      </c>
      <c r="E192" s="12" t="s">
        <v>10</v>
      </c>
      <c r="F192" s="12" t="s">
        <v>15</v>
      </c>
      <c r="G192" s="12" t="s">
        <v>477</v>
      </c>
      <c r="H192" s="12"/>
      <c r="I192" s="9">
        <v>42</v>
      </c>
      <c r="J192" s="9" t="s">
        <v>766</v>
      </c>
    </row>
    <row r="193" spans="1:10" x14ac:dyDescent="0.2">
      <c r="A193" s="8">
        <v>43540</v>
      </c>
      <c r="B193" s="12" t="s">
        <v>6</v>
      </c>
      <c r="C193" s="9">
        <v>57570</v>
      </c>
      <c r="D193" s="12" t="s">
        <v>983</v>
      </c>
      <c r="E193" s="12" t="s">
        <v>6</v>
      </c>
      <c r="F193" s="12" t="s">
        <v>15</v>
      </c>
      <c r="G193" s="12" t="s">
        <v>194</v>
      </c>
      <c r="H193" s="12"/>
      <c r="I193" s="9">
        <v>34</v>
      </c>
      <c r="J193" s="9">
        <v>36</v>
      </c>
    </row>
    <row r="194" spans="1:10" x14ac:dyDescent="0.2">
      <c r="A194" s="8">
        <v>43540</v>
      </c>
      <c r="B194" s="12" t="s">
        <v>6</v>
      </c>
      <c r="C194" s="9">
        <v>57150</v>
      </c>
      <c r="D194" s="12" t="s">
        <v>984</v>
      </c>
      <c r="E194" s="12" t="s">
        <v>985</v>
      </c>
      <c r="F194" s="12" t="s">
        <v>15</v>
      </c>
      <c r="G194" s="12" t="s">
        <v>23</v>
      </c>
      <c r="H194" s="12"/>
      <c r="I194" s="9">
        <v>65</v>
      </c>
      <c r="J194" s="9" t="s">
        <v>986</v>
      </c>
    </row>
    <row r="195" spans="1:10" x14ac:dyDescent="0.2">
      <c r="A195" s="8">
        <v>43540</v>
      </c>
      <c r="B195" s="12" t="s">
        <v>6</v>
      </c>
      <c r="C195" s="9">
        <v>57330</v>
      </c>
      <c r="D195" s="12" t="s">
        <v>315</v>
      </c>
      <c r="E195" s="12" t="s">
        <v>6</v>
      </c>
      <c r="F195" s="12" t="s">
        <v>15</v>
      </c>
      <c r="G195" s="12" t="s">
        <v>151</v>
      </c>
      <c r="H195" s="12"/>
      <c r="I195" s="9">
        <v>24</v>
      </c>
      <c r="J195" s="9" t="s">
        <v>416</v>
      </c>
    </row>
    <row r="196" spans="1:10" x14ac:dyDescent="0.2">
      <c r="A196" s="8">
        <v>43540</v>
      </c>
      <c r="B196" s="12" t="s">
        <v>3</v>
      </c>
      <c r="C196" s="9">
        <v>6930</v>
      </c>
      <c r="D196" s="12" t="s">
        <v>987</v>
      </c>
      <c r="E196" s="12" t="s">
        <v>4</v>
      </c>
      <c r="F196" s="12" t="s">
        <v>6</v>
      </c>
      <c r="G196" s="12" t="s">
        <v>151</v>
      </c>
      <c r="H196" s="12"/>
      <c r="I196" s="9">
        <v>37</v>
      </c>
      <c r="J196" s="9" t="s">
        <v>988</v>
      </c>
    </row>
    <row r="197" spans="1:10" x14ac:dyDescent="0.2">
      <c r="A197" s="8">
        <v>43540</v>
      </c>
      <c r="B197" s="12" t="s">
        <v>3</v>
      </c>
      <c r="C197" s="9">
        <v>8323</v>
      </c>
      <c r="D197" s="12" t="s">
        <v>89</v>
      </c>
      <c r="E197" s="12" t="s">
        <v>4</v>
      </c>
      <c r="F197" s="12" t="s">
        <v>6</v>
      </c>
      <c r="G197" s="12" t="s">
        <v>37</v>
      </c>
      <c r="H197" s="12"/>
      <c r="I197" s="9">
        <v>24</v>
      </c>
      <c r="J197" s="9" t="s">
        <v>714</v>
      </c>
    </row>
    <row r="198" spans="1:10" x14ac:dyDescent="0.2">
      <c r="A198" s="8">
        <v>43540</v>
      </c>
      <c r="B198" s="12" t="s">
        <v>3</v>
      </c>
      <c r="C198" s="9">
        <v>4514</v>
      </c>
      <c r="D198" s="12" t="s">
        <v>40</v>
      </c>
      <c r="E198" s="12" t="s">
        <v>6</v>
      </c>
      <c r="F198" s="12" t="s">
        <v>15</v>
      </c>
      <c r="G198" s="12" t="s">
        <v>989</v>
      </c>
      <c r="H198" s="12"/>
      <c r="I198" s="9">
        <v>5</v>
      </c>
      <c r="J198" s="9" t="s">
        <v>990</v>
      </c>
    </row>
    <row r="199" spans="1:10" x14ac:dyDescent="0.2">
      <c r="A199" s="8">
        <v>43540</v>
      </c>
      <c r="B199" s="12" t="s">
        <v>6</v>
      </c>
      <c r="C199" s="9">
        <v>57100</v>
      </c>
      <c r="D199" s="12" t="s">
        <v>141</v>
      </c>
      <c r="E199" s="12" t="s">
        <v>6</v>
      </c>
      <c r="F199" s="12" t="s">
        <v>4</v>
      </c>
      <c r="G199" s="12" t="s">
        <v>292</v>
      </c>
      <c r="H199" s="12"/>
      <c r="I199" s="9">
        <v>37</v>
      </c>
      <c r="J199" s="9" t="s">
        <v>413</v>
      </c>
    </row>
    <row r="200" spans="1:10" x14ac:dyDescent="0.2">
      <c r="A200" s="8">
        <v>43540</v>
      </c>
      <c r="B200" s="12" t="s">
        <v>6</v>
      </c>
      <c r="C200" s="9">
        <v>57640</v>
      </c>
      <c r="D200" s="12" t="s">
        <v>991</v>
      </c>
      <c r="E200" s="12" t="s">
        <v>6</v>
      </c>
      <c r="F200" s="12" t="s">
        <v>15</v>
      </c>
      <c r="G200" s="12" t="s">
        <v>151</v>
      </c>
      <c r="H200" s="12"/>
      <c r="I200" s="9">
        <v>58</v>
      </c>
      <c r="J200" s="9" t="s">
        <v>992</v>
      </c>
    </row>
    <row r="201" spans="1:10" x14ac:dyDescent="0.2">
      <c r="A201" s="8">
        <v>43540</v>
      </c>
      <c r="B201" s="12" t="s">
        <v>3</v>
      </c>
      <c r="C201" s="9">
        <v>5692</v>
      </c>
      <c r="D201" s="12" t="s">
        <v>993</v>
      </c>
      <c r="E201" s="12" t="s">
        <v>4</v>
      </c>
      <c r="F201" s="12" t="s">
        <v>140</v>
      </c>
      <c r="G201" s="12" t="s">
        <v>151</v>
      </c>
      <c r="H201" s="12"/>
      <c r="I201" s="9">
        <v>26</v>
      </c>
      <c r="J201" s="9" t="s">
        <v>994</v>
      </c>
    </row>
    <row r="202" spans="1:10" x14ac:dyDescent="0.2">
      <c r="A202" s="8">
        <v>43540</v>
      </c>
      <c r="B202" s="12" t="s">
        <v>3</v>
      </c>
      <c r="C202" s="9">
        <v>4967</v>
      </c>
      <c r="D202" s="12" t="s">
        <v>265</v>
      </c>
      <c r="E202" s="12" t="s">
        <v>6</v>
      </c>
      <c r="F202" s="12" t="s">
        <v>5</v>
      </c>
      <c r="G202" s="12" t="s">
        <v>151</v>
      </c>
      <c r="H202" s="12"/>
      <c r="I202" s="9">
        <v>15</v>
      </c>
      <c r="J202" s="9" t="s">
        <v>361</v>
      </c>
    </row>
    <row r="203" spans="1:10" x14ac:dyDescent="0.2">
      <c r="A203" s="8">
        <v>43540</v>
      </c>
      <c r="B203" s="12" t="s">
        <v>3</v>
      </c>
      <c r="C203" s="9">
        <v>4423</v>
      </c>
      <c r="D203" s="12" t="s">
        <v>46</v>
      </c>
      <c r="E203" s="12" t="s">
        <v>6</v>
      </c>
      <c r="F203" s="12" t="s">
        <v>4</v>
      </c>
      <c r="G203" s="12" t="s">
        <v>995</v>
      </c>
      <c r="H203" s="12"/>
      <c r="I203" s="9">
        <v>6</v>
      </c>
      <c r="J203" s="9" t="s">
        <v>996</v>
      </c>
    </row>
    <row r="204" spans="1:10" x14ac:dyDescent="0.2">
      <c r="A204" s="8">
        <v>43540</v>
      </c>
      <c r="B204" s="12" t="s">
        <v>3</v>
      </c>
      <c r="C204" s="9">
        <v>4438</v>
      </c>
      <c r="D204" s="12" t="s">
        <v>46</v>
      </c>
      <c r="E204" s="12" t="s">
        <v>4</v>
      </c>
      <c r="F204" s="12" t="s">
        <v>6</v>
      </c>
      <c r="G204" s="12" t="s">
        <v>876</v>
      </c>
      <c r="H204" s="12"/>
      <c r="I204" s="9">
        <v>5</v>
      </c>
      <c r="J204" s="9">
        <v>2</v>
      </c>
    </row>
    <row r="205" spans="1:10" x14ac:dyDescent="0.2">
      <c r="A205" s="8">
        <v>43540</v>
      </c>
      <c r="B205" s="12" t="s">
        <v>6</v>
      </c>
      <c r="C205" s="9">
        <v>57258</v>
      </c>
      <c r="D205" s="12" t="s">
        <v>997</v>
      </c>
      <c r="E205" s="12" t="s">
        <v>6</v>
      </c>
      <c r="F205" s="12" t="s">
        <v>15</v>
      </c>
      <c r="G205" s="12" t="s">
        <v>292</v>
      </c>
      <c r="H205" s="12"/>
      <c r="I205" s="9">
        <v>51</v>
      </c>
      <c r="J205" s="9">
        <v>59</v>
      </c>
    </row>
    <row r="206" spans="1:10" x14ac:dyDescent="0.2">
      <c r="A206" s="8">
        <v>43540</v>
      </c>
      <c r="B206" s="12" t="s">
        <v>3</v>
      </c>
      <c r="C206" s="9">
        <v>9521</v>
      </c>
      <c r="D206" s="12" t="s">
        <v>52</v>
      </c>
      <c r="E206" s="12" t="s">
        <v>12</v>
      </c>
      <c r="F206" s="12" t="s">
        <v>6</v>
      </c>
      <c r="G206" s="12" t="s">
        <v>292</v>
      </c>
      <c r="H206" s="12"/>
      <c r="I206" s="9">
        <v>86</v>
      </c>
      <c r="J206" s="9">
        <v>66</v>
      </c>
    </row>
    <row r="207" spans="1:10" x14ac:dyDescent="0.2">
      <c r="A207" s="8">
        <v>43540</v>
      </c>
      <c r="B207" s="12" t="s">
        <v>3</v>
      </c>
      <c r="C207" s="9">
        <v>6791</v>
      </c>
      <c r="D207" s="12" t="s">
        <v>998</v>
      </c>
      <c r="E207" s="12" t="s">
        <v>6</v>
      </c>
      <c r="F207" s="12" t="s">
        <v>188</v>
      </c>
      <c r="G207" s="12" t="s">
        <v>151</v>
      </c>
      <c r="H207" s="12"/>
      <c r="I207" s="9">
        <v>13</v>
      </c>
      <c r="J207" s="9" t="s">
        <v>999</v>
      </c>
    </row>
    <row r="208" spans="1:10" x14ac:dyDescent="0.2">
      <c r="A208" s="8">
        <v>43540</v>
      </c>
      <c r="B208" s="12" t="s">
        <v>3</v>
      </c>
      <c r="C208" s="9">
        <v>8450</v>
      </c>
      <c r="D208" s="12" t="s">
        <v>149</v>
      </c>
      <c r="E208" s="12" t="s">
        <v>4</v>
      </c>
      <c r="F208" s="12" t="s">
        <v>140</v>
      </c>
      <c r="G208" s="12" t="s">
        <v>37</v>
      </c>
      <c r="H208" s="12"/>
      <c r="I208" s="9">
        <v>28</v>
      </c>
      <c r="J208" s="9" t="s">
        <v>356</v>
      </c>
    </row>
    <row r="209" spans="1:10" x14ac:dyDescent="0.2">
      <c r="A209" s="8">
        <v>43540</v>
      </c>
      <c r="B209" s="12" t="s">
        <v>5</v>
      </c>
      <c r="C209" s="9">
        <v>54298</v>
      </c>
      <c r="D209" s="12" t="s">
        <v>581</v>
      </c>
      <c r="E209" s="12" t="s">
        <v>15</v>
      </c>
      <c r="F209" s="12" t="s">
        <v>256</v>
      </c>
      <c r="G209" s="12" t="s">
        <v>244</v>
      </c>
      <c r="H209" s="12"/>
      <c r="I209" s="9">
        <v>52</v>
      </c>
      <c r="J209" s="9" t="s">
        <v>588</v>
      </c>
    </row>
    <row r="210" spans="1:10" x14ac:dyDescent="0.2">
      <c r="A210" s="8">
        <v>43541</v>
      </c>
      <c r="B210" s="12" t="s">
        <v>3</v>
      </c>
      <c r="C210" s="9">
        <v>3249</v>
      </c>
      <c r="D210" s="12" t="s">
        <v>131</v>
      </c>
      <c r="E210" s="12" t="s">
        <v>140</v>
      </c>
      <c r="F210" s="12" t="s">
        <v>15</v>
      </c>
      <c r="G210" s="12" t="s">
        <v>24</v>
      </c>
      <c r="H210" s="12"/>
      <c r="I210" s="9">
        <v>21</v>
      </c>
      <c r="J210" s="9" t="s">
        <v>981</v>
      </c>
    </row>
    <row r="211" spans="1:10" x14ac:dyDescent="0.2">
      <c r="A211" s="8">
        <v>43541</v>
      </c>
      <c r="B211" s="12" t="s">
        <v>6</v>
      </c>
      <c r="C211" s="9">
        <v>54880</v>
      </c>
      <c r="D211" s="12" t="s">
        <v>1003</v>
      </c>
      <c r="E211" s="12" t="s">
        <v>6</v>
      </c>
      <c r="F211" s="12" t="s">
        <v>15</v>
      </c>
      <c r="G211" s="12" t="s">
        <v>292</v>
      </c>
      <c r="H211" s="12"/>
      <c r="I211" s="9">
        <v>16</v>
      </c>
      <c r="J211" s="9" t="s">
        <v>833</v>
      </c>
    </row>
    <row r="212" spans="1:10" x14ac:dyDescent="0.2">
      <c r="A212" s="8">
        <v>43541</v>
      </c>
      <c r="B212" s="12" t="s">
        <v>3</v>
      </c>
      <c r="C212" s="9">
        <v>4408</v>
      </c>
      <c r="D212" s="12" t="s">
        <v>50</v>
      </c>
      <c r="E212" s="12" t="s">
        <v>6</v>
      </c>
      <c r="F212" s="12" t="s">
        <v>15</v>
      </c>
      <c r="G212" s="12" t="s">
        <v>1004</v>
      </c>
      <c r="H212" s="12"/>
      <c r="I212" s="9">
        <v>9</v>
      </c>
      <c r="J212" s="9" t="s">
        <v>419</v>
      </c>
    </row>
    <row r="213" spans="1:10" x14ac:dyDescent="0.2">
      <c r="A213" s="8">
        <v>43541</v>
      </c>
      <c r="B213" s="12" t="s">
        <v>14</v>
      </c>
      <c r="C213" s="9">
        <v>6780</v>
      </c>
      <c r="D213" s="12" t="s">
        <v>142</v>
      </c>
      <c r="E213" s="12" t="s">
        <v>6</v>
      </c>
      <c r="F213" s="12" t="s">
        <v>15</v>
      </c>
      <c r="G213" s="12" t="s">
        <v>151</v>
      </c>
      <c r="H213" s="12"/>
      <c r="I213" s="9">
        <v>24</v>
      </c>
      <c r="J213" s="9" t="s">
        <v>850</v>
      </c>
    </row>
    <row r="214" spans="1:10" x14ac:dyDescent="0.2">
      <c r="A214" s="8">
        <v>43541</v>
      </c>
      <c r="B214" s="12" t="s">
        <v>3</v>
      </c>
      <c r="C214" s="9">
        <v>4870</v>
      </c>
      <c r="D214" s="12" t="s">
        <v>971</v>
      </c>
      <c r="E214" s="12" t="s">
        <v>6</v>
      </c>
      <c r="F214" s="12" t="s">
        <v>15</v>
      </c>
      <c r="G214" s="12" t="s">
        <v>422</v>
      </c>
      <c r="H214" s="12"/>
      <c r="I214" s="9">
        <v>13</v>
      </c>
      <c r="J214" s="9" t="s">
        <v>802</v>
      </c>
    </row>
    <row r="215" spans="1:10" x14ac:dyDescent="0.2">
      <c r="A215" s="8">
        <v>43541</v>
      </c>
      <c r="B215" s="12" t="s">
        <v>5</v>
      </c>
      <c r="C215" s="9">
        <v>54295</v>
      </c>
      <c r="D215" s="12" t="s">
        <v>154</v>
      </c>
      <c r="E215" s="12" t="s">
        <v>5</v>
      </c>
      <c r="F215" s="12" t="s">
        <v>15</v>
      </c>
      <c r="G215" s="12" t="s">
        <v>319</v>
      </c>
      <c r="H215" s="12"/>
      <c r="I215" s="9">
        <v>54</v>
      </c>
      <c r="J215" s="9">
        <v>73</v>
      </c>
    </row>
    <row r="216" spans="1:10" x14ac:dyDescent="0.2">
      <c r="A216" s="8">
        <v>43541</v>
      </c>
      <c r="B216" s="12" t="s">
        <v>6</v>
      </c>
      <c r="C216" s="9">
        <v>57258</v>
      </c>
      <c r="D216" s="12" t="s">
        <v>1005</v>
      </c>
      <c r="E216" s="12" t="s">
        <v>6</v>
      </c>
      <c r="F216" s="12" t="s">
        <v>15</v>
      </c>
      <c r="G216" s="12" t="s">
        <v>151</v>
      </c>
      <c r="H216" s="12"/>
      <c r="I216" s="9">
        <v>49</v>
      </c>
      <c r="J216" s="9" t="s">
        <v>1006</v>
      </c>
    </row>
    <row r="217" spans="1:10" x14ac:dyDescent="0.2">
      <c r="A217" s="8">
        <v>43541</v>
      </c>
      <c r="B217" s="12" t="s">
        <v>3</v>
      </c>
      <c r="C217" s="9">
        <v>2518</v>
      </c>
      <c r="D217" s="12" t="s">
        <v>92</v>
      </c>
      <c r="E217" s="12" t="s">
        <v>21</v>
      </c>
      <c r="F217" s="12" t="s">
        <v>15</v>
      </c>
      <c r="G217" s="12" t="s">
        <v>151</v>
      </c>
      <c r="H217" s="12"/>
      <c r="I217" s="9">
        <v>29</v>
      </c>
      <c r="J217" s="9" t="s">
        <v>1007</v>
      </c>
    </row>
    <row r="218" spans="1:10" x14ac:dyDescent="0.2">
      <c r="A218" s="8">
        <v>43541</v>
      </c>
      <c r="B218" s="12" t="s">
        <v>5</v>
      </c>
      <c r="C218" s="9">
        <v>54317</v>
      </c>
      <c r="D218" s="12" t="s">
        <v>1008</v>
      </c>
      <c r="E218" s="12" t="s">
        <v>5</v>
      </c>
      <c r="F218" s="12" t="s">
        <v>6</v>
      </c>
      <c r="G218" s="12" t="s">
        <v>1009</v>
      </c>
      <c r="H218" s="12"/>
      <c r="I218" s="9">
        <v>58</v>
      </c>
      <c r="J218" s="9" t="s">
        <v>1010</v>
      </c>
    </row>
    <row r="219" spans="1:10" x14ac:dyDescent="0.2">
      <c r="A219" s="8">
        <v>43541</v>
      </c>
      <c r="B219" s="12" t="s">
        <v>3</v>
      </c>
      <c r="C219" s="9">
        <v>2521</v>
      </c>
      <c r="D219" s="12" t="s">
        <v>92</v>
      </c>
      <c r="E219" s="12" t="s">
        <v>12</v>
      </c>
      <c r="F219" s="12" t="s">
        <v>33</v>
      </c>
      <c r="G219" s="12" t="s">
        <v>23</v>
      </c>
      <c r="H219" s="12"/>
      <c r="I219" s="9">
        <v>23</v>
      </c>
      <c r="J219" s="9" t="s">
        <v>347</v>
      </c>
    </row>
    <row r="220" spans="1:10" x14ac:dyDescent="0.2">
      <c r="A220" s="8">
        <v>43541</v>
      </c>
      <c r="B220" s="12" t="s">
        <v>3</v>
      </c>
      <c r="C220" s="9">
        <v>5670</v>
      </c>
      <c r="D220" s="12" t="s">
        <v>1011</v>
      </c>
      <c r="E220" s="12" t="s">
        <v>4</v>
      </c>
      <c r="F220" s="12" t="s">
        <v>6</v>
      </c>
      <c r="G220" s="12" t="s">
        <v>151</v>
      </c>
      <c r="H220" s="12"/>
      <c r="I220" s="9">
        <v>22</v>
      </c>
      <c r="J220" s="9">
        <v>32</v>
      </c>
    </row>
    <row r="221" spans="1:10" x14ac:dyDescent="0.2">
      <c r="A221" s="8">
        <v>43541</v>
      </c>
      <c r="B221" s="12" t="s">
        <v>5</v>
      </c>
      <c r="C221" s="9">
        <v>54308</v>
      </c>
      <c r="D221" s="12" t="s">
        <v>1012</v>
      </c>
      <c r="E221" s="12" t="s">
        <v>140</v>
      </c>
      <c r="F221" s="12" t="s">
        <v>15</v>
      </c>
      <c r="G221" s="12" t="s">
        <v>151</v>
      </c>
      <c r="H221" s="12"/>
      <c r="I221" s="9">
        <v>44</v>
      </c>
      <c r="J221" s="9" t="s">
        <v>1013</v>
      </c>
    </row>
    <row r="222" spans="1:10" x14ac:dyDescent="0.2">
      <c r="A222" s="8">
        <v>43541</v>
      </c>
      <c r="B222" s="12" t="s">
        <v>6</v>
      </c>
      <c r="C222" s="9">
        <v>54880</v>
      </c>
      <c r="D222" s="12" t="s">
        <v>1003</v>
      </c>
      <c r="E222" s="12" t="s">
        <v>6</v>
      </c>
      <c r="F222" s="12" t="s">
        <v>15</v>
      </c>
      <c r="G222" s="12" t="s">
        <v>151</v>
      </c>
      <c r="H222" s="12"/>
      <c r="I222" s="9">
        <v>16</v>
      </c>
      <c r="J222" s="9" t="s">
        <v>833</v>
      </c>
    </row>
    <row r="223" spans="1:10" x14ac:dyDescent="0.2">
      <c r="A223" s="8">
        <v>43541</v>
      </c>
      <c r="B223" s="12" t="s">
        <v>6</v>
      </c>
      <c r="C223" s="9">
        <v>54880</v>
      </c>
      <c r="D223" s="11" t="s">
        <v>1003</v>
      </c>
      <c r="E223" s="12" t="s">
        <v>6</v>
      </c>
      <c r="F223" s="12" t="s">
        <v>15</v>
      </c>
      <c r="G223" s="12" t="s">
        <v>151</v>
      </c>
      <c r="H223" s="12"/>
      <c r="I223" s="9">
        <v>16</v>
      </c>
      <c r="J223" s="9" t="s">
        <v>833</v>
      </c>
    </row>
    <row r="224" spans="1:10" x14ac:dyDescent="0.2">
      <c r="A224" s="8">
        <v>43541</v>
      </c>
      <c r="B224" s="12" t="s">
        <v>3</v>
      </c>
      <c r="C224" s="9">
        <v>5675</v>
      </c>
      <c r="D224" s="12" t="s">
        <v>176</v>
      </c>
      <c r="E224" s="12" t="s">
        <v>4</v>
      </c>
      <c r="F224" s="12" t="s">
        <v>5</v>
      </c>
      <c r="G224" s="12" t="s">
        <v>23</v>
      </c>
      <c r="H224" s="12"/>
      <c r="I224" s="9">
        <v>28</v>
      </c>
      <c r="J224" s="9" t="s">
        <v>1014</v>
      </c>
    </row>
    <row r="225" spans="1:10" x14ac:dyDescent="0.2">
      <c r="A225" s="8">
        <v>43541</v>
      </c>
      <c r="B225" s="12" t="s">
        <v>3</v>
      </c>
      <c r="C225" s="9">
        <v>8272</v>
      </c>
      <c r="D225" s="12" t="s">
        <v>64</v>
      </c>
      <c r="E225" s="12" t="s">
        <v>8</v>
      </c>
      <c r="F225" s="12" t="s">
        <v>6</v>
      </c>
      <c r="G225" s="12" t="s">
        <v>151</v>
      </c>
      <c r="H225" s="12"/>
      <c r="I225" s="9">
        <v>26</v>
      </c>
      <c r="J225" s="9" t="s">
        <v>1015</v>
      </c>
    </row>
    <row r="226" spans="1:10" x14ac:dyDescent="0.2">
      <c r="A226" s="8">
        <v>43541</v>
      </c>
      <c r="B226" s="12" t="s">
        <v>6</v>
      </c>
      <c r="C226" s="9">
        <v>57840</v>
      </c>
      <c r="D226" s="12" t="s">
        <v>1016</v>
      </c>
      <c r="E226" s="12" t="s">
        <v>18</v>
      </c>
      <c r="F226" s="12" t="s">
        <v>6</v>
      </c>
      <c r="G226" s="12" t="s">
        <v>244</v>
      </c>
      <c r="H226" s="12"/>
      <c r="I226" s="9">
        <v>28</v>
      </c>
      <c r="J226" s="9" t="s">
        <v>665</v>
      </c>
    </row>
    <row r="227" spans="1:10" x14ac:dyDescent="0.2">
      <c r="A227" s="8">
        <v>43541</v>
      </c>
      <c r="B227" s="12" t="s">
        <v>3</v>
      </c>
      <c r="C227" s="9">
        <v>1944</v>
      </c>
      <c r="D227" s="12" t="s">
        <v>92</v>
      </c>
      <c r="E227" s="12" t="s">
        <v>140</v>
      </c>
      <c r="F227" s="12" t="s">
        <v>333</v>
      </c>
      <c r="G227" s="12" t="s">
        <v>194</v>
      </c>
      <c r="H227" s="12"/>
      <c r="I227" s="9">
        <v>21</v>
      </c>
      <c r="J227" s="9" t="s">
        <v>390</v>
      </c>
    </row>
    <row r="228" spans="1:10" x14ac:dyDescent="0.2">
      <c r="A228" s="8">
        <v>43541</v>
      </c>
      <c r="B228" s="12" t="s">
        <v>3</v>
      </c>
      <c r="C228" s="9">
        <v>7324</v>
      </c>
      <c r="D228" s="12" t="s">
        <v>1017</v>
      </c>
      <c r="E228" s="12" t="s">
        <v>15</v>
      </c>
      <c r="F228" s="12" t="s">
        <v>1018</v>
      </c>
      <c r="G228" s="12" t="s">
        <v>151</v>
      </c>
      <c r="H228" s="12"/>
      <c r="I228" s="9">
        <v>32</v>
      </c>
      <c r="J228" s="9" t="s">
        <v>1019</v>
      </c>
    </row>
    <row r="229" spans="1:10" x14ac:dyDescent="0.2">
      <c r="A229" s="8">
        <v>43541</v>
      </c>
      <c r="B229" s="12" t="s">
        <v>3</v>
      </c>
      <c r="C229" s="9">
        <v>3762</v>
      </c>
      <c r="D229" s="12" t="s">
        <v>82</v>
      </c>
      <c r="E229" s="12" t="s">
        <v>4</v>
      </c>
      <c r="F229" s="12" t="s">
        <v>5</v>
      </c>
      <c r="G229" s="12" t="s">
        <v>194</v>
      </c>
      <c r="H229" s="12"/>
      <c r="I229" s="9">
        <v>17</v>
      </c>
      <c r="J229" s="9" t="s">
        <v>1020</v>
      </c>
    </row>
    <row r="230" spans="1:10" x14ac:dyDescent="0.2">
      <c r="A230" s="8">
        <v>43541</v>
      </c>
      <c r="B230" s="12" t="s">
        <v>3</v>
      </c>
      <c r="C230" s="9">
        <v>8035</v>
      </c>
      <c r="D230" s="12" t="s">
        <v>42</v>
      </c>
      <c r="E230" s="12" t="s">
        <v>1021</v>
      </c>
      <c r="F230" s="12" t="s">
        <v>5</v>
      </c>
      <c r="G230" s="12" t="s">
        <v>1022</v>
      </c>
      <c r="H230" s="12"/>
      <c r="I230" s="9">
        <v>20</v>
      </c>
      <c r="J230" s="9" t="s">
        <v>393</v>
      </c>
    </row>
    <row r="231" spans="1:10" x14ac:dyDescent="0.2">
      <c r="A231" s="8">
        <v>43541</v>
      </c>
      <c r="B231" s="12" t="s">
        <v>6</v>
      </c>
      <c r="C231" s="9">
        <v>57100</v>
      </c>
      <c r="D231" s="12" t="s">
        <v>141</v>
      </c>
      <c r="E231" s="12" t="s">
        <v>6</v>
      </c>
      <c r="F231" s="12" t="s">
        <v>15</v>
      </c>
      <c r="G231" s="12" t="s">
        <v>153</v>
      </c>
      <c r="H231" s="12"/>
      <c r="I231" s="9">
        <v>35</v>
      </c>
      <c r="J231" s="9" t="s">
        <v>413</v>
      </c>
    </row>
    <row r="232" spans="1:10" x14ac:dyDescent="0.2">
      <c r="A232" s="8">
        <v>43541</v>
      </c>
      <c r="B232" s="12" t="s">
        <v>3</v>
      </c>
      <c r="C232" s="9">
        <v>4059</v>
      </c>
      <c r="D232" s="12" t="s">
        <v>506</v>
      </c>
      <c r="E232" s="12" t="s">
        <v>6</v>
      </c>
      <c r="F232" s="12" t="s">
        <v>4</v>
      </c>
      <c r="G232" s="12" t="s">
        <v>222</v>
      </c>
      <c r="H232" s="12"/>
      <c r="I232" s="9">
        <v>13</v>
      </c>
      <c r="J232" s="9" t="s">
        <v>512</v>
      </c>
    </row>
    <row r="233" spans="1:10" x14ac:dyDescent="0.2">
      <c r="A233" s="8">
        <v>43541</v>
      </c>
      <c r="B233" s="12" t="s">
        <v>6</v>
      </c>
      <c r="C233" s="9">
        <v>57330</v>
      </c>
      <c r="D233" s="12" t="s">
        <v>315</v>
      </c>
      <c r="E233" s="12" t="s">
        <v>99</v>
      </c>
      <c r="F233" s="12" t="s">
        <v>15</v>
      </c>
      <c r="G233" s="12" t="s">
        <v>318</v>
      </c>
      <c r="H233" s="12"/>
      <c r="I233" s="9">
        <v>23</v>
      </c>
      <c r="J233" s="9" t="s">
        <v>416</v>
      </c>
    </row>
    <row r="234" spans="1:10" x14ac:dyDescent="0.2">
      <c r="A234" s="8">
        <v>43541</v>
      </c>
      <c r="B234" s="12" t="s">
        <v>6</v>
      </c>
      <c r="C234" s="9">
        <v>57570</v>
      </c>
      <c r="D234" s="12" t="s">
        <v>182</v>
      </c>
      <c r="E234" s="12" t="s">
        <v>6</v>
      </c>
      <c r="F234" s="12" t="s">
        <v>15</v>
      </c>
      <c r="G234" s="12" t="s">
        <v>151</v>
      </c>
      <c r="H234" s="12"/>
      <c r="I234" s="9">
        <v>33</v>
      </c>
      <c r="J234" s="9">
        <v>36</v>
      </c>
    </row>
    <row r="235" spans="1:10" x14ac:dyDescent="0.2">
      <c r="A235" s="8">
        <v>43541</v>
      </c>
      <c r="B235" s="12" t="s">
        <v>3</v>
      </c>
      <c r="C235" s="9">
        <v>4411</v>
      </c>
      <c r="D235" s="12" t="s">
        <v>46</v>
      </c>
      <c r="E235" s="12" t="s">
        <v>4</v>
      </c>
      <c r="F235" s="12" t="s">
        <v>6</v>
      </c>
      <c r="G235" s="12" t="s">
        <v>194</v>
      </c>
      <c r="H235" s="12"/>
      <c r="I235" s="9">
        <v>6</v>
      </c>
      <c r="J235" s="9" t="s">
        <v>1023</v>
      </c>
    </row>
    <row r="236" spans="1:10" x14ac:dyDescent="0.2">
      <c r="A236" s="8">
        <v>43541</v>
      </c>
      <c r="B236" s="12" t="s">
        <v>3</v>
      </c>
      <c r="C236" s="9">
        <v>8227</v>
      </c>
      <c r="D236" s="12" t="s">
        <v>64</v>
      </c>
      <c r="E236" s="12" t="s">
        <v>8</v>
      </c>
      <c r="F236" s="12" t="s">
        <v>6</v>
      </c>
      <c r="G236" s="12" t="s">
        <v>151</v>
      </c>
      <c r="H236" s="12"/>
      <c r="I236" s="9">
        <v>23</v>
      </c>
      <c r="J236" s="9" t="s">
        <v>714</v>
      </c>
    </row>
    <row r="237" spans="1:10" x14ac:dyDescent="0.2">
      <c r="A237" s="8">
        <v>43541</v>
      </c>
      <c r="B237" s="12" t="s">
        <v>3</v>
      </c>
      <c r="C237" s="9">
        <v>2410</v>
      </c>
      <c r="D237" s="12" t="s">
        <v>92</v>
      </c>
      <c r="E237" s="12" t="s">
        <v>6</v>
      </c>
      <c r="F237" s="12" t="s">
        <v>6</v>
      </c>
      <c r="G237" s="12" t="s">
        <v>227</v>
      </c>
      <c r="H237" s="12"/>
      <c r="I237" s="9">
        <v>22</v>
      </c>
      <c r="J237" s="9" t="s">
        <v>354</v>
      </c>
    </row>
    <row r="238" spans="1:10" x14ac:dyDescent="0.2">
      <c r="A238" s="8">
        <v>43541</v>
      </c>
      <c r="B238" s="12" t="s">
        <v>3</v>
      </c>
      <c r="C238" s="9">
        <v>6240</v>
      </c>
      <c r="D238" s="12" t="s">
        <v>1024</v>
      </c>
      <c r="E238" s="12" t="s">
        <v>10</v>
      </c>
      <c r="F238" s="12" t="s">
        <v>15</v>
      </c>
      <c r="G238" s="12" t="s">
        <v>23</v>
      </c>
      <c r="H238" s="12"/>
      <c r="I238" s="9">
        <v>35</v>
      </c>
      <c r="J238" s="9" t="s">
        <v>649</v>
      </c>
    </row>
    <row r="239" spans="1:10" x14ac:dyDescent="0.2">
      <c r="A239" s="8">
        <v>43541</v>
      </c>
      <c r="B239" s="12" t="s">
        <v>3</v>
      </c>
      <c r="C239" s="9">
        <v>3670</v>
      </c>
      <c r="D239" s="12" t="s">
        <v>76</v>
      </c>
      <c r="E239" s="12" t="s">
        <v>6</v>
      </c>
      <c r="F239" s="12" t="s">
        <v>15</v>
      </c>
      <c r="G239" s="12" t="s">
        <v>1025</v>
      </c>
      <c r="H239" s="12"/>
      <c r="I239" s="9">
        <v>13</v>
      </c>
      <c r="J239" s="9" t="s">
        <v>1026</v>
      </c>
    </row>
    <row r="240" spans="1:10" x14ac:dyDescent="0.2">
      <c r="A240" s="8">
        <v>43541</v>
      </c>
      <c r="B240" s="12" t="s">
        <v>3</v>
      </c>
      <c r="C240" s="9">
        <v>4760</v>
      </c>
      <c r="D240" s="12" t="s">
        <v>75</v>
      </c>
      <c r="E240" s="12" t="s">
        <v>4</v>
      </c>
      <c r="F240" s="12" t="s">
        <v>6</v>
      </c>
      <c r="G240" s="12" t="s">
        <v>194</v>
      </c>
      <c r="H240" s="12"/>
      <c r="I240" s="9">
        <v>8</v>
      </c>
      <c r="J240" s="9" t="s">
        <v>374</v>
      </c>
    </row>
    <row r="241" spans="1:10" x14ac:dyDescent="0.2">
      <c r="A241" s="8">
        <v>43541</v>
      </c>
      <c r="B241" s="12" t="s">
        <v>3</v>
      </c>
      <c r="C241" s="9">
        <v>1211</v>
      </c>
      <c r="D241" s="12" t="s">
        <v>92</v>
      </c>
      <c r="E241" s="12" t="s">
        <v>12</v>
      </c>
      <c r="F241" s="12" t="s">
        <v>15</v>
      </c>
      <c r="G241" s="12" t="s">
        <v>151</v>
      </c>
      <c r="H241" s="12"/>
      <c r="I241" s="9">
        <v>24</v>
      </c>
      <c r="J241" s="9" t="s">
        <v>424</v>
      </c>
    </row>
    <row r="242" spans="1:10" x14ac:dyDescent="0.2">
      <c r="A242" s="8">
        <v>43541</v>
      </c>
      <c r="B242" s="12" t="s">
        <v>3</v>
      </c>
      <c r="C242" s="9">
        <v>3825</v>
      </c>
      <c r="D242" s="12" t="s">
        <v>116</v>
      </c>
      <c r="E242" s="12" t="s">
        <v>4</v>
      </c>
      <c r="F242" s="12" t="s">
        <v>6</v>
      </c>
      <c r="G242" s="12" t="s">
        <v>151</v>
      </c>
      <c r="H242" s="12"/>
      <c r="I242" s="9">
        <v>15</v>
      </c>
      <c r="J242" s="9" t="s">
        <v>404</v>
      </c>
    </row>
    <row r="243" spans="1:10" x14ac:dyDescent="0.2">
      <c r="A243" s="8">
        <v>43541</v>
      </c>
      <c r="B243" s="12" t="s">
        <v>3</v>
      </c>
      <c r="C243" s="9">
        <v>9119</v>
      </c>
      <c r="D243" s="12" t="s">
        <v>121</v>
      </c>
      <c r="E243" s="12" t="s">
        <v>4</v>
      </c>
      <c r="F243" s="12" t="s">
        <v>4</v>
      </c>
      <c r="G243" s="12" t="s">
        <v>319</v>
      </c>
      <c r="H243" s="12"/>
      <c r="I243" s="9">
        <v>41</v>
      </c>
      <c r="J243" s="9" t="s">
        <v>1027</v>
      </c>
    </row>
    <row r="244" spans="1:10" x14ac:dyDescent="0.2">
      <c r="A244" s="8">
        <v>43541</v>
      </c>
      <c r="B244" s="12" t="s">
        <v>3</v>
      </c>
      <c r="C244" s="9">
        <v>1473</v>
      </c>
      <c r="D244" s="12" t="s">
        <v>92</v>
      </c>
      <c r="E244" s="12" t="s">
        <v>21</v>
      </c>
      <c r="F244" s="12" t="s">
        <v>31</v>
      </c>
      <c r="G244" s="12" t="s">
        <v>151</v>
      </c>
      <c r="H244" s="12"/>
      <c r="I244" s="9">
        <v>22</v>
      </c>
      <c r="J244" s="9" t="s">
        <v>1028</v>
      </c>
    </row>
    <row r="245" spans="1:10" x14ac:dyDescent="0.2">
      <c r="A245" s="8">
        <v>43541</v>
      </c>
      <c r="B245" s="12" t="s">
        <v>3</v>
      </c>
      <c r="C245" s="9">
        <v>4494</v>
      </c>
      <c r="D245" s="12" t="s">
        <v>46</v>
      </c>
      <c r="E245" s="12" t="s">
        <v>31</v>
      </c>
      <c r="F245" s="12" t="s">
        <v>15</v>
      </c>
      <c r="G245" s="12" t="s">
        <v>319</v>
      </c>
      <c r="H245" s="12"/>
      <c r="I245" s="9">
        <v>6</v>
      </c>
      <c r="J245" s="9" t="s">
        <v>1023</v>
      </c>
    </row>
    <row r="246" spans="1:10" x14ac:dyDescent="0.2">
      <c r="A246" s="8">
        <v>43541</v>
      </c>
      <c r="B246" s="12" t="s">
        <v>3</v>
      </c>
      <c r="C246" s="9">
        <v>4560</v>
      </c>
      <c r="D246" s="12" t="s">
        <v>40</v>
      </c>
      <c r="E246" s="12" t="s">
        <v>31</v>
      </c>
      <c r="F246" s="12" t="s">
        <v>5</v>
      </c>
      <c r="G246" s="12" t="s">
        <v>151</v>
      </c>
      <c r="H246" s="12"/>
      <c r="I246" s="9">
        <v>5</v>
      </c>
      <c r="J246" s="9" t="s">
        <v>1029</v>
      </c>
    </row>
    <row r="247" spans="1:10" x14ac:dyDescent="0.2">
      <c r="A247" s="8">
        <v>43541</v>
      </c>
      <c r="B247" s="12" t="s">
        <v>3</v>
      </c>
      <c r="C247" s="9">
        <v>7653</v>
      </c>
      <c r="D247" s="12" t="s">
        <v>123</v>
      </c>
      <c r="E247" s="12" t="s">
        <v>4</v>
      </c>
      <c r="F247" s="12" t="s">
        <v>6</v>
      </c>
      <c r="G247" s="12" t="s">
        <v>151</v>
      </c>
      <c r="H247" s="12"/>
      <c r="I247" s="9">
        <v>52</v>
      </c>
      <c r="J247" s="9" t="s">
        <v>1030</v>
      </c>
    </row>
    <row r="248" spans="1:10" x14ac:dyDescent="0.2">
      <c r="A248" s="8">
        <v>43541</v>
      </c>
      <c r="B248" s="12" t="s">
        <v>6</v>
      </c>
      <c r="C248" s="9">
        <v>57270</v>
      </c>
      <c r="D248" s="12" t="s">
        <v>161</v>
      </c>
      <c r="E248" s="12" t="s">
        <v>6</v>
      </c>
      <c r="F248" s="12" t="s">
        <v>15</v>
      </c>
      <c r="G248" s="12" t="s">
        <v>151</v>
      </c>
      <c r="H248" s="12"/>
      <c r="I248" s="9">
        <v>40</v>
      </c>
      <c r="J248" s="9" t="s">
        <v>420</v>
      </c>
    </row>
    <row r="249" spans="1:10" x14ac:dyDescent="0.2">
      <c r="A249" s="8">
        <v>43541</v>
      </c>
      <c r="B249" s="12" t="s">
        <v>5</v>
      </c>
      <c r="C249" s="9">
        <v>66701</v>
      </c>
      <c r="D249" s="12" t="s">
        <v>633</v>
      </c>
      <c r="E249" s="12" t="s">
        <v>5</v>
      </c>
      <c r="F249" s="12" t="s">
        <v>15</v>
      </c>
      <c r="G249" s="12" t="s">
        <v>644</v>
      </c>
      <c r="H249" s="12"/>
      <c r="I249" s="9">
        <v>59</v>
      </c>
      <c r="J249" s="9" t="s">
        <v>1031</v>
      </c>
    </row>
    <row r="250" spans="1:10" x14ac:dyDescent="0.2">
      <c r="A250" s="8">
        <v>43541</v>
      </c>
      <c r="B250" s="12" t="s">
        <v>6</v>
      </c>
      <c r="C250" s="9">
        <v>57100</v>
      </c>
      <c r="D250" s="12" t="s">
        <v>141</v>
      </c>
      <c r="E250" s="12" t="s">
        <v>6</v>
      </c>
      <c r="F250" s="12" t="s">
        <v>15</v>
      </c>
      <c r="G250" s="12" t="s">
        <v>227</v>
      </c>
      <c r="H250" s="12"/>
      <c r="I250" s="9">
        <v>36</v>
      </c>
      <c r="J250" s="9" t="s">
        <v>1032</v>
      </c>
    </row>
    <row r="251" spans="1:10" x14ac:dyDescent="0.2">
      <c r="A251" s="8">
        <v>43541</v>
      </c>
      <c r="B251" s="12" t="s">
        <v>6</v>
      </c>
      <c r="C251" s="9">
        <v>57700</v>
      </c>
      <c r="D251" s="12" t="s">
        <v>178</v>
      </c>
      <c r="E251" s="12" t="s">
        <v>6</v>
      </c>
      <c r="F251" s="12" t="s">
        <v>15</v>
      </c>
      <c r="G251" s="12" t="s">
        <v>1047</v>
      </c>
      <c r="H251" s="12"/>
      <c r="I251" s="9">
        <v>42</v>
      </c>
      <c r="J251" s="9" t="s">
        <v>1033</v>
      </c>
    </row>
    <row r="252" spans="1:10" x14ac:dyDescent="0.2">
      <c r="A252" s="8">
        <v>43541</v>
      </c>
      <c r="B252" s="12" t="s">
        <v>3</v>
      </c>
      <c r="C252" s="9">
        <v>5362</v>
      </c>
      <c r="D252" s="12" t="s">
        <v>84</v>
      </c>
      <c r="E252" s="12" t="s">
        <v>15</v>
      </c>
      <c r="F252" s="12" t="s">
        <v>4</v>
      </c>
      <c r="G252" s="12" t="s">
        <v>23</v>
      </c>
      <c r="H252" s="12"/>
      <c r="I252" s="9">
        <v>40</v>
      </c>
      <c r="J252" s="9" t="s">
        <v>604</v>
      </c>
    </row>
    <row r="253" spans="1:10" x14ac:dyDescent="0.2">
      <c r="A253" s="8">
        <v>43541</v>
      </c>
      <c r="B253" s="12" t="s">
        <v>3</v>
      </c>
      <c r="C253" s="9">
        <v>4967</v>
      </c>
      <c r="D253" s="12" t="s">
        <v>265</v>
      </c>
      <c r="E253" s="12" t="s">
        <v>4</v>
      </c>
      <c r="F253" s="12" t="s">
        <v>140</v>
      </c>
      <c r="G253" s="12" t="s">
        <v>904</v>
      </c>
      <c r="H253" s="12"/>
      <c r="I253" s="9">
        <v>15</v>
      </c>
      <c r="J253" s="9" t="s">
        <v>361</v>
      </c>
    </row>
    <row r="254" spans="1:10" x14ac:dyDescent="0.2">
      <c r="A254" s="8">
        <v>43541</v>
      </c>
      <c r="B254" s="12" t="s">
        <v>3</v>
      </c>
      <c r="C254" s="9">
        <v>8261</v>
      </c>
      <c r="D254" s="12" t="s">
        <v>64</v>
      </c>
      <c r="E254" s="12" t="s">
        <v>4</v>
      </c>
      <c r="F254" s="12" t="s">
        <v>6</v>
      </c>
      <c r="G254" s="12" t="s">
        <v>37</v>
      </c>
      <c r="H254" s="12"/>
      <c r="I254" s="9">
        <v>26</v>
      </c>
      <c r="J254" s="9" t="s">
        <v>547</v>
      </c>
    </row>
    <row r="255" spans="1:10" x14ac:dyDescent="0.2">
      <c r="A255" s="8">
        <v>43541</v>
      </c>
      <c r="B255" s="12" t="s">
        <v>3</v>
      </c>
      <c r="C255" s="9">
        <v>1255</v>
      </c>
      <c r="D255" s="12" t="s">
        <v>92</v>
      </c>
      <c r="E255" s="12" t="s">
        <v>8</v>
      </c>
      <c r="F255" s="12" t="s">
        <v>15</v>
      </c>
      <c r="G255" s="12" t="s">
        <v>318</v>
      </c>
      <c r="H255" s="12"/>
      <c r="I255" s="9">
        <v>30</v>
      </c>
      <c r="J255" s="9" t="s">
        <v>1034</v>
      </c>
    </row>
    <row r="256" spans="1:10" x14ac:dyDescent="0.2">
      <c r="A256" s="8">
        <v>43541</v>
      </c>
      <c r="B256" s="12" t="s">
        <v>3</v>
      </c>
      <c r="C256" s="9">
        <v>2313</v>
      </c>
      <c r="D256" s="12" t="s">
        <v>92</v>
      </c>
      <c r="E256" s="12" t="s">
        <v>4</v>
      </c>
      <c r="F256" s="12" t="s">
        <v>5</v>
      </c>
      <c r="G256" s="12" t="s">
        <v>151</v>
      </c>
      <c r="H256" s="12"/>
      <c r="I256" s="9">
        <v>35</v>
      </c>
      <c r="J256" s="9" t="s">
        <v>424</v>
      </c>
    </row>
    <row r="257" spans="1:10" x14ac:dyDescent="0.2">
      <c r="A257" s="8">
        <v>43541</v>
      </c>
      <c r="B257" s="12" t="s">
        <v>3</v>
      </c>
      <c r="C257" s="9">
        <v>1880</v>
      </c>
      <c r="D257" s="12" t="s">
        <v>92</v>
      </c>
      <c r="E257" s="12" t="s">
        <v>4</v>
      </c>
      <c r="F257" s="12" t="s">
        <v>5</v>
      </c>
      <c r="G257" s="12" t="s">
        <v>151</v>
      </c>
      <c r="H257" s="12"/>
      <c r="I257" s="9">
        <v>35</v>
      </c>
      <c r="J257" s="9" t="s">
        <v>347</v>
      </c>
    </row>
    <row r="258" spans="1:10" x14ac:dyDescent="0.2">
      <c r="A258" s="8">
        <v>43541</v>
      </c>
      <c r="B258" s="12" t="s">
        <v>14</v>
      </c>
      <c r="C258" s="9">
        <v>9820</v>
      </c>
      <c r="D258" s="12" t="s">
        <v>1035</v>
      </c>
      <c r="E258" s="12" t="s">
        <v>234</v>
      </c>
      <c r="F258" s="12" t="s">
        <v>140</v>
      </c>
      <c r="G258" s="12" t="s">
        <v>292</v>
      </c>
      <c r="H258" s="12"/>
      <c r="I258" s="9">
        <v>170</v>
      </c>
      <c r="J258" s="9">
        <v>267</v>
      </c>
    </row>
    <row r="259" spans="1:10" x14ac:dyDescent="0.2">
      <c r="A259" s="8">
        <v>43541</v>
      </c>
      <c r="B259" s="12" t="s">
        <v>3</v>
      </c>
      <c r="C259" s="9">
        <v>4595</v>
      </c>
      <c r="D259" s="12" t="s">
        <v>40</v>
      </c>
      <c r="E259" s="12" t="s">
        <v>4</v>
      </c>
      <c r="F259" s="12" t="s">
        <v>99</v>
      </c>
      <c r="G259" s="12" t="s">
        <v>1045</v>
      </c>
      <c r="H259" s="12"/>
      <c r="I259" s="9">
        <v>5</v>
      </c>
      <c r="J259" s="9" t="s">
        <v>990</v>
      </c>
    </row>
    <row r="260" spans="1:10" x14ac:dyDescent="0.2">
      <c r="A260" s="8">
        <v>43541</v>
      </c>
      <c r="B260" s="12" t="s">
        <v>3</v>
      </c>
      <c r="C260" s="9">
        <v>1949</v>
      </c>
      <c r="D260" s="12" t="s">
        <v>43</v>
      </c>
      <c r="E260" s="12" t="s">
        <v>228</v>
      </c>
      <c r="F260" s="12" t="s">
        <v>6</v>
      </c>
      <c r="G260" s="12" t="s">
        <v>151</v>
      </c>
      <c r="H260" s="12"/>
      <c r="I260" s="9">
        <v>33</v>
      </c>
      <c r="J260" s="9" t="s">
        <v>827</v>
      </c>
    </row>
    <row r="261" spans="1:10" x14ac:dyDescent="0.2">
      <c r="A261" s="8">
        <v>43541</v>
      </c>
      <c r="B261" s="12" t="s">
        <v>3</v>
      </c>
      <c r="C261" s="9">
        <v>6230</v>
      </c>
      <c r="D261" s="12" t="s">
        <v>1036</v>
      </c>
      <c r="E261" s="12" t="s">
        <v>6</v>
      </c>
      <c r="F261" s="12" t="s">
        <v>6</v>
      </c>
      <c r="G261" s="12" t="s">
        <v>151</v>
      </c>
      <c r="H261" s="12"/>
      <c r="I261" s="9">
        <v>130</v>
      </c>
      <c r="J261" s="9">
        <v>198</v>
      </c>
    </row>
    <row r="262" spans="1:10" x14ac:dyDescent="0.2">
      <c r="A262" s="8">
        <v>43542</v>
      </c>
      <c r="B262" s="12" t="s">
        <v>5</v>
      </c>
      <c r="C262" s="9">
        <v>26133</v>
      </c>
      <c r="D262" s="12" t="s">
        <v>1037</v>
      </c>
      <c r="E262" s="12" t="s">
        <v>5</v>
      </c>
      <c r="F262" s="12" t="s">
        <v>15</v>
      </c>
      <c r="G262" s="12" t="s">
        <v>1038</v>
      </c>
      <c r="H262" s="12"/>
      <c r="I262" s="9"/>
      <c r="J262" s="9"/>
    </row>
    <row r="263" spans="1:10" x14ac:dyDescent="0.2">
      <c r="A263" s="8">
        <v>43545</v>
      </c>
      <c r="B263" s="12" t="s">
        <v>3</v>
      </c>
      <c r="C263" s="9">
        <v>3838</v>
      </c>
      <c r="D263" s="12" t="s">
        <v>116</v>
      </c>
      <c r="E263" s="12" t="s">
        <v>6</v>
      </c>
      <c r="F263" s="12" t="s">
        <v>5</v>
      </c>
      <c r="G263" s="12" t="s">
        <v>227</v>
      </c>
      <c r="H263" s="12"/>
      <c r="I263" s="9">
        <v>18</v>
      </c>
      <c r="J263" s="9" t="s">
        <v>411</v>
      </c>
    </row>
    <row r="264" spans="1:10" x14ac:dyDescent="0.2">
      <c r="A264" s="8">
        <v>43546</v>
      </c>
      <c r="B264" s="12" t="s">
        <v>14</v>
      </c>
      <c r="C264" s="9">
        <v>1170</v>
      </c>
      <c r="D264" s="12" t="s">
        <v>1039</v>
      </c>
      <c r="E264" s="12" t="s">
        <v>6</v>
      </c>
      <c r="F264" s="12" t="s">
        <v>6</v>
      </c>
      <c r="G264" s="12" t="s">
        <v>23</v>
      </c>
      <c r="H264" s="12"/>
      <c r="I264" s="9">
        <v>146</v>
      </c>
      <c r="J264" s="9">
        <v>203</v>
      </c>
    </row>
    <row r="265" spans="1:10" x14ac:dyDescent="0.2">
      <c r="A265" s="8">
        <v>43546</v>
      </c>
      <c r="B265" s="12" t="s">
        <v>3</v>
      </c>
      <c r="C265" s="9">
        <v>3320</v>
      </c>
      <c r="D265" s="12" t="s">
        <v>1040</v>
      </c>
      <c r="E265" s="12" t="s">
        <v>275</v>
      </c>
      <c r="F265" s="12" t="s">
        <v>15</v>
      </c>
      <c r="G265" s="12" t="s">
        <v>23</v>
      </c>
      <c r="H265" s="12"/>
      <c r="I265" s="9">
        <v>22</v>
      </c>
      <c r="J265" s="9" t="s">
        <v>400</v>
      </c>
    </row>
    <row r="266" spans="1:10" x14ac:dyDescent="0.2">
      <c r="A266" s="8">
        <v>43546</v>
      </c>
      <c r="B266" s="12" t="s">
        <v>3</v>
      </c>
      <c r="C266" s="9">
        <v>4538</v>
      </c>
      <c r="D266" s="12" t="s">
        <v>40</v>
      </c>
      <c r="E266" s="12" t="s">
        <v>4</v>
      </c>
      <c r="F266" s="12" t="s">
        <v>6</v>
      </c>
      <c r="G266" s="12" t="s">
        <v>23</v>
      </c>
      <c r="H266" s="12"/>
      <c r="I266" s="9">
        <v>6</v>
      </c>
      <c r="J266" s="9" t="s">
        <v>749</v>
      </c>
    </row>
    <row r="267" spans="1:10" x14ac:dyDescent="0.2">
      <c r="A267" s="8">
        <v>43546</v>
      </c>
      <c r="B267" s="12" t="s">
        <v>3</v>
      </c>
      <c r="C267" s="9">
        <v>5690</v>
      </c>
      <c r="D267" s="12" t="s">
        <v>1041</v>
      </c>
      <c r="E267" s="12" t="s">
        <v>6</v>
      </c>
      <c r="F267" s="12" t="s">
        <v>15</v>
      </c>
      <c r="G267" s="12" t="s">
        <v>318</v>
      </c>
      <c r="H267" s="12"/>
      <c r="I267" s="9">
        <v>27</v>
      </c>
      <c r="J267" s="9" t="s">
        <v>1042</v>
      </c>
    </row>
    <row r="268" spans="1:10" x14ac:dyDescent="0.2">
      <c r="A268" s="8">
        <v>43547</v>
      </c>
      <c r="B268" s="12" t="s">
        <v>3</v>
      </c>
      <c r="C268" s="9">
        <v>1250</v>
      </c>
      <c r="D268" s="12" t="s">
        <v>92</v>
      </c>
      <c r="E268" s="12" t="s">
        <v>15</v>
      </c>
      <c r="F268" s="12" t="s">
        <v>15</v>
      </c>
      <c r="G268" s="12" t="s">
        <v>172</v>
      </c>
      <c r="H268" s="12"/>
      <c r="I268" s="9">
        <v>26</v>
      </c>
      <c r="J268" s="9">
        <v>27</v>
      </c>
    </row>
    <row r="269" spans="1:10" x14ac:dyDescent="0.2">
      <c r="A269" s="8">
        <v>43547</v>
      </c>
      <c r="B269" s="12" t="s">
        <v>3</v>
      </c>
      <c r="C269" s="9">
        <v>4505</v>
      </c>
      <c r="D269" s="12" t="s">
        <v>941</v>
      </c>
      <c r="E269" s="12" t="s">
        <v>4</v>
      </c>
      <c r="F269" s="12" t="s">
        <v>4</v>
      </c>
      <c r="G269" s="12" t="s">
        <v>763</v>
      </c>
      <c r="H269" s="12"/>
      <c r="I269" s="9">
        <v>5</v>
      </c>
      <c r="J269" s="9" t="s">
        <v>797</v>
      </c>
    </row>
    <row r="270" spans="1:10" x14ac:dyDescent="0.2">
      <c r="A270" s="8">
        <v>43547</v>
      </c>
      <c r="B270" s="12" t="s">
        <v>5</v>
      </c>
      <c r="C270" s="9">
        <v>66123</v>
      </c>
      <c r="D270" s="12" t="s">
        <v>1043</v>
      </c>
      <c r="E270" s="12" t="s">
        <v>5</v>
      </c>
      <c r="F270" s="12" t="s">
        <v>5</v>
      </c>
      <c r="G270" s="12" t="s">
        <v>1046</v>
      </c>
      <c r="H270" s="12"/>
      <c r="I270" s="9">
        <v>70</v>
      </c>
      <c r="J270" s="9">
        <v>109</v>
      </c>
    </row>
    <row r="271" spans="1:10" x14ac:dyDescent="0.2">
      <c r="A271" s="8">
        <v>43547</v>
      </c>
      <c r="B271" s="12" t="s">
        <v>3</v>
      </c>
      <c r="C271" s="9">
        <v>1457</v>
      </c>
      <c r="D271" s="12" t="s">
        <v>92</v>
      </c>
      <c r="E271" s="12" t="s">
        <v>18</v>
      </c>
      <c r="F271" s="12" t="s">
        <v>6</v>
      </c>
      <c r="G271" s="12" t="s">
        <v>167</v>
      </c>
      <c r="H271" s="12"/>
      <c r="I271" s="9">
        <v>28</v>
      </c>
      <c r="J271" s="9">
        <v>29</v>
      </c>
    </row>
    <row r="272" spans="1:10" x14ac:dyDescent="0.2">
      <c r="A272" s="8">
        <v>43547</v>
      </c>
      <c r="B272" s="12" t="s">
        <v>6</v>
      </c>
      <c r="C272" s="9">
        <v>54750</v>
      </c>
      <c r="D272" s="12" t="s">
        <v>255</v>
      </c>
      <c r="E272" s="12" t="s">
        <v>6</v>
      </c>
      <c r="F272" s="12" t="s">
        <v>6</v>
      </c>
      <c r="G272" s="12" t="s">
        <v>23</v>
      </c>
      <c r="H272" s="12"/>
      <c r="I272" s="9">
        <v>29</v>
      </c>
      <c r="J272" s="9">
        <v>28</v>
      </c>
    </row>
    <row r="273" spans="1:10" x14ac:dyDescent="0.2">
      <c r="A273" s="8">
        <v>43547</v>
      </c>
      <c r="B273" s="12" t="s">
        <v>6</v>
      </c>
      <c r="C273" s="9">
        <v>54640</v>
      </c>
      <c r="D273" s="12" t="s">
        <v>1044</v>
      </c>
      <c r="E273" s="12" t="s">
        <v>6</v>
      </c>
      <c r="F273" s="12" t="s">
        <v>6</v>
      </c>
      <c r="G273" s="12" t="s">
        <v>23</v>
      </c>
      <c r="H273" s="12"/>
      <c r="I273" s="9">
        <v>34</v>
      </c>
      <c r="J273" s="9">
        <v>32</v>
      </c>
    </row>
    <row r="274" spans="1:10" x14ac:dyDescent="0.2">
      <c r="A274" s="8">
        <v>43547</v>
      </c>
      <c r="B274" s="12" t="s">
        <v>6</v>
      </c>
      <c r="C274" s="9">
        <v>57000</v>
      </c>
      <c r="D274" s="12" t="s">
        <v>211</v>
      </c>
      <c r="E274" s="12" t="s">
        <v>6</v>
      </c>
      <c r="F274" s="12" t="s">
        <v>6</v>
      </c>
      <c r="G274" s="12" t="s">
        <v>151</v>
      </c>
      <c r="H274" s="12"/>
      <c r="I274" s="9">
        <v>48</v>
      </c>
      <c r="J274" s="9">
        <v>65</v>
      </c>
    </row>
    <row r="275" spans="1:10" x14ac:dyDescent="0.2">
      <c r="A275" s="8">
        <v>43547</v>
      </c>
      <c r="B275" s="12" t="s">
        <v>6</v>
      </c>
      <c r="C275" s="9">
        <v>54400</v>
      </c>
      <c r="D275" s="12" t="s">
        <v>626</v>
      </c>
      <c r="E275" s="12" t="s">
        <v>6</v>
      </c>
      <c r="F275" s="12" t="s">
        <v>6</v>
      </c>
      <c r="G275" s="12" t="s">
        <v>863</v>
      </c>
      <c r="H275" s="12"/>
      <c r="I275" s="9">
        <v>26</v>
      </c>
      <c r="J275" s="9">
        <v>23</v>
      </c>
    </row>
    <row r="276" spans="1:10" x14ac:dyDescent="0.2">
      <c r="A276" s="8">
        <v>43548</v>
      </c>
      <c r="B276" s="12" t="s">
        <v>14</v>
      </c>
      <c r="C276" s="9">
        <v>4130</v>
      </c>
      <c r="D276" s="12" t="s">
        <v>1054</v>
      </c>
      <c r="E276" s="12" t="s">
        <v>6</v>
      </c>
      <c r="F276" s="12" t="s">
        <v>6</v>
      </c>
      <c r="G276" s="12" t="s">
        <v>151</v>
      </c>
      <c r="H276" s="12"/>
      <c r="I276" s="9">
        <v>95</v>
      </c>
      <c r="J276" s="9">
        <v>153</v>
      </c>
    </row>
    <row r="277" spans="1:10" x14ac:dyDescent="0.2">
      <c r="A277" s="8">
        <v>43548</v>
      </c>
      <c r="B277" s="12" t="s">
        <v>14</v>
      </c>
      <c r="C277" s="9">
        <v>5030</v>
      </c>
      <c r="D277" s="12" t="s">
        <v>1055</v>
      </c>
      <c r="E277" s="12" t="s">
        <v>6</v>
      </c>
      <c r="F277" s="12" t="s">
        <v>6</v>
      </c>
      <c r="G277" s="12" t="s">
        <v>292</v>
      </c>
      <c r="H277" s="12"/>
      <c r="I277" s="9">
        <v>104</v>
      </c>
      <c r="J277" s="9">
        <v>171</v>
      </c>
    </row>
    <row r="278" spans="1:10" x14ac:dyDescent="0.2">
      <c r="A278" s="8">
        <v>43548</v>
      </c>
      <c r="B278" s="12" t="s">
        <v>3</v>
      </c>
      <c r="C278" s="9">
        <v>8125</v>
      </c>
      <c r="D278" s="12" t="s">
        <v>53</v>
      </c>
      <c r="E278" s="12" t="s">
        <v>6</v>
      </c>
      <c r="F278" s="12" t="s">
        <v>6</v>
      </c>
      <c r="G278" s="12" t="s">
        <v>292</v>
      </c>
      <c r="H278" s="12"/>
      <c r="I278" s="9">
        <v>22</v>
      </c>
      <c r="J278" s="9">
        <v>30</v>
      </c>
    </row>
    <row r="279" spans="1:10" x14ac:dyDescent="0.2">
      <c r="A279" s="8">
        <v>43548</v>
      </c>
      <c r="B279" s="12" t="s">
        <v>3</v>
      </c>
      <c r="C279" s="9">
        <v>3320</v>
      </c>
      <c r="D279" s="12" t="s">
        <v>1040</v>
      </c>
      <c r="E279" s="12" t="s">
        <v>12</v>
      </c>
      <c r="F279" s="12" t="s">
        <v>1056</v>
      </c>
      <c r="G279" s="12" t="s">
        <v>167</v>
      </c>
      <c r="H279" s="12"/>
      <c r="I279" s="9">
        <v>20</v>
      </c>
      <c r="J279" s="9">
        <v>26</v>
      </c>
    </row>
    <row r="280" spans="1:10" x14ac:dyDescent="0.2">
      <c r="A280" s="8">
        <v>43548</v>
      </c>
      <c r="B280" s="12" t="s">
        <v>3</v>
      </c>
      <c r="C280" s="9">
        <v>2121</v>
      </c>
      <c r="D280" s="12" t="s">
        <v>92</v>
      </c>
      <c r="E280" s="12" t="s">
        <v>6</v>
      </c>
      <c r="F280" s="12" t="s">
        <v>15</v>
      </c>
      <c r="G280" s="12" t="s">
        <v>1057</v>
      </c>
      <c r="H280" s="12"/>
      <c r="I280" s="9">
        <v>27</v>
      </c>
      <c r="J280" s="9">
        <v>31</v>
      </c>
    </row>
    <row r="281" spans="1:10" x14ac:dyDescent="0.2">
      <c r="A281" s="8">
        <v>43548</v>
      </c>
      <c r="B281" s="12" t="s">
        <v>3</v>
      </c>
      <c r="C281" s="9">
        <v>6700</v>
      </c>
      <c r="D281" s="12" t="s">
        <v>127</v>
      </c>
      <c r="E281" s="12" t="s">
        <v>6</v>
      </c>
      <c r="F281" s="12" t="s">
        <v>270</v>
      </c>
      <c r="G281" s="12" t="s">
        <v>1057</v>
      </c>
      <c r="H281" s="12"/>
      <c r="I281" s="9">
        <v>29</v>
      </c>
      <c r="J281" s="9">
        <v>25</v>
      </c>
    </row>
    <row r="282" spans="1:10" x14ac:dyDescent="0.2">
      <c r="A282" s="8">
        <v>43548</v>
      </c>
      <c r="B282" s="12" t="s">
        <v>3</v>
      </c>
      <c r="C282" s="9">
        <v>4545</v>
      </c>
      <c r="D282" s="12" t="s">
        <v>40</v>
      </c>
      <c r="E282" s="12" t="s">
        <v>15</v>
      </c>
      <c r="F282" s="12" t="s">
        <v>15</v>
      </c>
      <c r="G282" s="12" t="s">
        <v>151</v>
      </c>
      <c r="H282" s="12"/>
      <c r="I282" s="9">
        <v>3</v>
      </c>
      <c r="J282" s="9" t="s">
        <v>368</v>
      </c>
    </row>
    <row r="283" spans="1:10" x14ac:dyDescent="0.2">
      <c r="A283" s="8">
        <v>43548</v>
      </c>
      <c r="B283" s="12" t="s">
        <v>5</v>
      </c>
      <c r="C283" s="9">
        <v>54338</v>
      </c>
      <c r="D283" s="12" t="s">
        <v>154</v>
      </c>
      <c r="E283" s="12" t="s">
        <v>5</v>
      </c>
      <c r="F283" s="12" t="s">
        <v>5</v>
      </c>
      <c r="G283" s="12" t="s">
        <v>172</v>
      </c>
      <c r="H283" s="12"/>
      <c r="I283" s="9">
        <v>52</v>
      </c>
      <c r="J283" s="9">
        <v>85</v>
      </c>
    </row>
    <row r="284" spans="1:10" x14ac:dyDescent="0.2">
      <c r="A284" s="8">
        <v>43548</v>
      </c>
      <c r="B284" s="12" t="s">
        <v>3</v>
      </c>
      <c r="C284" s="9">
        <v>5353</v>
      </c>
      <c r="D284" s="12" t="s">
        <v>1058</v>
      </c>
      <c r="E284" s="12" t="s">
        <v>15</v>
      </c>
      <c r="F284" s="12" t="s">
        <v>6</v>
      </c>
      <c r="G284" s="12" t="s">
        <v>35</v>
      </c>
      <c r="H284" s="12"/>
      <c r="I284" s="9">
        <v>32</v>
      </c>
      <c r="J284" s="9" t="s">
        <v>1059</v>
      </c>
    </row>
    <row r="285" spans="1:10" x14ac:dyDescent="0.2">
      <c r="A285" s="8">
        <v>43548</v>
      </c>
      <c r="B285" s="12" t="s">
        <v>3</v>
      </c>
      <c r="C285" s="9">
        <v>1140</v>
      </c>
      <c r="D285" s="12" t="s">
        <v>92</v>
      </c>
      <c r="E285" s="12" t="s">
        <v>8</v>
      </c>
      <c r="F285" s="12" t="s">
        <v>6</v>
      </c>
      <c r="G285" s="12" t="s">
        <v>23</v>
      </c>
      <c r="H285" s="12"/>
      <c r="I285" s="9">
        <v>22</v>
      </c>
      <c r="J285" s="9" t="s">
        <v>1060</v>
      </c>
    </row>
    <row r="286" spans="1:10" x14ac:dyDescent="0.2">
      <c r="A286" s="8">
        <v>43548</v>
      </c>
      <c r="B286" s="12" t="s">
        <v>5</v>
      </c>
      <c r="C286" s="9">
        <v>54439</v>
      </c>
      <c r="D286" s="12" t="s">
        <v>970</v>
      </c>
      <c r="E286" s="12" t="s">
        <v>5</v>
      </c>
      <c r="F286" s="12" t="s">
        <v>5</v>
      </c>
      <c r="G286" s="12" t="s">
        <v>1061</v>
      </c>
      <c r="H286" s="12"/>
      <c r="I286" s="9">
        <v>39</v>
      </c>
      <c r="J286" s="9">
        <v>56</v>
      </c>
    </row>
    <row r="287" spans="1:10" x14ac:dyDescent="0.2">
      <c r="A287" s="8">
        <v>43548</v>
      </c>
      <c r="B287" s="12" t="s">
        <v>3</v>
      </c>
      <c r="C287" s="9">
        <v>5252</v>
      </c>
      <c r="D287" s="12" t="s">
        <v>66</v>
      </c>
      <c r="E287" s="12" t="s">
        <v>4</v>
      </c>
      <c r="F287" s="12" t="s">
        <v>4</v>
      </c>
      <c r="G287" s="12" t="s">
        <v>37</v>
      </c>
      <c r="H287" s="12"/>
      <c r="I287" s="9">
        <v>24</v>
      </c>
      <c r="J287" s="9">
        <v>33</v>
      </c>
    </row>
    <row r="288" spans="1:10" x14ac:dyDescent="0.2">
      <c r="A288" s="8">
        <v>43550</v>
      </c>
      <c r="B288" s="12" t="s">
        <v>6</v>
      </c>
      <c r="C288" s="9">
        <v>57270</v>
      </c>
      <c r="D288" s="12" t="s">
        <v>161</v>
      </c>
      <c r="E288" s="12" t="s">
        <v>6</v>
      </c>
      <c r="F288" s="12" t="s">
        <v>6</v>
      </c>
      <c r="G288" s="12" t="s">
        <v>151</v>
      </c>
      <c r="H288" s="12"/>
      <c r="I288" s="9">
        <v>37</v>
      </c>
      <c r="J288" s="9">
        <v>43</v>
      </c>
    </row>
    <row r="289" spans="1:10" x14ac:dyDescent="0.2">
      <c r="A289" s="8">
        <v>43550</v>
      </c>
      <c r="B289" s="12" t="s">
        <v>3</v>
      </c>
      <c r="C289" s="9">
        <v>4251</v>
      </c>
      <c r="D289" s="12" t="s">
        <v>432</v>
      </c>
      <c r="E289" s="12" t="s">
        <v>6</v>
      </c>
      <c r="F289" s="12" t="s">
        <v>6</v>
      </c>
      <c r="G289" s="12" t="s">
        <v>35</v>
      </c>
      <c r="H289" s="12"/>
      <c r="I289" s="9">
        <v>19</v>
      </c>
      <c r="J289" s="9" t="s">
        <v>1062</v>
      </c>
    </row>
    <row r="290" spans="1:10" x14ac:dyDescent="0.2">
      <c r="A290" s="8">
        <v>43550</v>
      </c>
      <c r="B290" s="12" t="s">
        <v>3</v>
      </c>
      <c r="C290" s="9">
        <v>8232</v>
      </c>
      <c r="D290" s="12" t="s">
        <v>64</v>
      </c>
      <c r="E290" s="12" t="s">
        <v>4</v>
      </c>
      <c r="F290" s="12" t="s">
        <v>4</v>
      </c>
      <c r="G290" s="12" t="s">
        <v>37</v>
      </c>
      <c r="H290" s="12"/>
      <c r="I290" s="9">
        <v>25</v>
      </c>
      <c r="J290" s="9">
        <v>18</v>
      </c>
    </row>
    <row r="291" spans="1:10" x14ac:dyDescent="0.2">
      <c r="A291" s="8">
        <v>43551</v>
      </c>
      <c r="B291" s="12" t="s">
        <v>3</v>
      </c>
      <c r="C291" s="9">
        <v>4830</v>
      </c>
      <c r="D291" s="12" t="s">
        <v>113</v>
      </c>
      <c r="E291" s="12" t="s">
        <v>12</v>
      </c>
      <c r="F291" s="12" t="s">
        <v>22</v>
      </c>
      <c r="G291" s="12" t="s">
        <v>292</v>
      </c>
      <c r="H291" s="12"/>
      <c r="I291" s="9">
        <v>14</v>
      </c>
      <c r="J291" s="9" t="s">
        <v>1063</v>
      </c>
    </row>
    <row r="292" spans="1:10" x14ac:dyDescent="0.2">
      <c r="A292" s="8">
        <v>43551</v>
      </c>
      <c r="B292" s="12" t="s">
        <v>5</v>
      </c>
      <c r="C292" s="9">
        <v>54456</v>
      </c>
      <c r="D292" s="12" t="s">
        <v>1064</v>
      </c>
      <c r="E292" s="12" t="s">
        <v>5</v>
      </c>
      <c r="F292" s="12" t="s">
        <v>15</v>
      </c>
      <c r="G292" s="12" t="s">
        <v>1065</v>
      </c>
      <c r="H292" s="12"/>
      <c r="I292" s="9">
        <v>56</v>
      </c>
      <c r="J292" s="9" t="s">
        <v>1066</v>
      </c>
    </row>
    <row r="293" spans="1:10" x14ac:dyDescent="0.2">
      <c r="A293" s="8">
        <v>43552</v>
      </c>
      <c r="B293" s="12" t="s">
        <v>3</v>
      </c>
      <c r="C293" s="9">
        <v>8352</v>
      </c>
      <c r="D293" s="12" t="s">
        <v>1067</v>
      </c>
      <c r="E293" s="12" t="s">
        <v>4</v>
      </c>
      <c r="F293" s="12" t="s">
        <v>4</v>
      </c>
      <c r="G293" s="12" t="s">
        <v>167</v>
      </c>
      <c r="H293" s="12"/>
      <c r="I293" s="9">
        <v>19</v>
      </c>
      <c r="J293" s="9" t="s">
        <v>379</v>
      </c>
    </row>
    <row r="294" spans="1:10" x14ac:dyDescent="0.2">
      <c r="A294" s="8">
        <v>43553</v>
      </c>
      <c r="B294" s="12" t="s">
        <v>5</v>
      </c>
      <c r="C294" s="9">
        <v>76131</v>
      </c>
      <c r="D294" s="12" t="s">
        <v>1068</v>
      </c>
      <c r="E294" s="12" t="s">
        <v>5</v>
      </c>
      <c r="F294" s="12" t="s">
        <v>5</v>
      </c>
      <c r="G294" s="12" t="s">
        <v>279</v>
      </c>
      <c r="H294" s="12"/>
      <c r="I294" s="9">
        <v>153</v>
      </c>
      <c r="J294" s="9">
        <v>244</v>
      </c>
    </row>
    <row r="295" spans="1:10" x14ac:dyDescent="0.2">
      <c r="A295" s="8">
        <v>43554</v>
      </c>
      <c r="B295" s="12" t="s">
        <v>3</v>
      </c>
      <c r="C295" s="9">
        <v>1550</v>
      </c>
      <c r="D295" s="12" t="s">
        <v>92</v>
      </c>
      <c r="E295" s="12" t="s">
        <v>6</v>
      </c>
      <c r="F295" s="12" t="s">
        <v>15</v>
      </c>
      <c r="G295" s="12" t="s">
        <v>37</v>
      </c>
      <c r="H295" s="12"/>
      <c r="I295" s="9">
        <v>27</v>
      </c>
      <c r="J295" s="9" t="s">
        <v>390</v>
      </c>
    </row>
    <row r="296" spans="1:10" x14ac:dyDescent="0.2">
      <c r="A296" s="8">
        <v>43554</v>
      </c>
      <c r="B296" s="12" t="s">
        <v>6</v>
      </c>
      <c r="C296" s="9">
        <v>54640</v>
      </c>
      <c r="D296" s="12" t="s">
        <v>1069</v>
      </c>
      <c r="E296" s="12" t="s">
        <v>6</v>
      </c>
      <c r="F296" s="12" t="s">
        <v>5</v>
      </c>
      <c r="G296" s="12" t="s">
        <v>151</v>
      </c>
      <c r="H296" s="12"/>
      <c r="I296" s="9">
        <v>37</v>
      </c>
      <c r="J296" s="9" t="s">
        <v>568</v>
      </c>
    </row>
    <row r="297" spans="1:10" x14ac:dyDescent="0.2">
      <c r="A297" s="8">
        <v>43554</v>
      </c>
      <c r="B297" s="12" t="s">
        <v>3</v>
      </c>
      <c r="C297" s="9">
        <v>5323</v>
      </c>
      <c r="D297" s="12" t="s">
        <v>280</v>
      </c>
      <c r="E297" s="12" t="s">
        <v>19</v>
      </c>
      <c r="F297" s="12" t="s">
        <v>15</v>
      </c>
      <c r="G297" s="12" t="s">
        <v>194</v>
      </c>
      <c r="H297" s="12"/>
      <c r="I297" s="9">
        <v>29</v>
      </c>
      <c r="J297" s="9" t="s">
        <v>1070</v>
      </c>
    </row>
    <row r="298" spans="1:10" x14ac:dyDescent="0.2">
      <c r="A298" s="8">
        <v>43554</v>
      </c>
      <c r="B298" s="12" t="s">
        <v>6</v>
      </c>
      <c r="C298" s="9">
        <v>57420</v>
      </c>
      <c r="D298" s="12" t="s">
        <v>730</v>
      </c>
      <c r="E298" s="12" t="s">
        <v>6</v>
      </c>
      <c r="F298" s="12" t="s">
        <v>15</v>
      </c>
      <c r="G298" s="11" t="s">
        <v>207</v>
      </c>
      <c r="H298" s="12"/>
      <c r="I298" s="9">
        <v>61</v>
      </c>
      <c r="J298" s="9" t="s">
        <v>407</v>
      </c>
    </row>
    <row r="299" spans="1:10" x14ac:dyDescent="0.2">
      <c r="A299" s="8">
        <v>43554</v>
      </c>
      <c r="B299" s="12" t="s">
        <v>3</v>
      </c>
      <c r="C299" s="9">
        <v>7651</v>
      </c>
      <c r="D299" s="12" t="s">
        <v>123</v>
      </c>
      <c r="E299" s="12" t="s">
        <v>31</v>
      </c>
      <c r="F299" s="12" t="s">
        <v>5</v>
      </c>
      <c r="G299" s="12" t="s">
        <v>422</v>
      </c>
      <c r="H299" s="12"/>
      <c r="I299" s="9">
        <v>41</v>
      </c>
      <c r="J299" s="9" t="s">
        <v>1071</v>
      </c>
    </row>
    <row r="300" spans="1:10" x14ac:dyDescent="0.2">
      <c r="A300" s="8">
        <v>43554</v>
      </c>
      <c r="B300" s="12" t="s">
        <v>6</v>
      </c>
      <c r="C300" s="9">
        <v>57860</v>
      </c>
      <c r="D300" s="12" t="s">
        <v>1072</v>
      </c>
      <c r="E300" s="12" t="s">
        <v>6</v>
      </c>
      <c r="F300" s="12" t="s">
        <v>15</v>
      </c>
      <c r="G300" s="12" t="s">
        <v>1073</v>
      </c>
      <c r="H300" s="12"/>
      <c r="I300" s="9">
        <v>48</v>
      </c>
      <c r="J300" s="9" t="s">
        <v>1074</v>
      </c>
    </row>
    <row r="301" spans="1:10" x14ac:dyDescent="0.2">
      <c r="A301" s="8">
        <v>43555</v>
      </c>
      <c r="B301" s="12" t="s">
        <v>3</v>
      </c>
      <c r="C301" s="9">
        <v>1255</v>
      </c>
      <c r="D301" s="12" t="s">
        <v>92</v>
      </c>
      <c r="E301" s="12" t="s">
        <v>5</v>
      </c>
      <c r="F301" s="12" t="s">
        <v>15</v>
      </c>
      <c r="G301" s="12" t="s">
        <v>37</v>
      </c>
      <c r="H301" s="12"/>
      <c r="I301" s="9">
        <v>21</v>
      </c>
      <c r="J301" s="9" t="s">
        <v>355</v>
      </c>
    </row>
    <row r="302" spans="1:10" x14ac:dyDescent="0.2">
      <c r="A302" s="8">
        <v>43555</v>
      </c>
      <c r="B302" s="12" t="s">
        <v>3</v>
      </c>
      <c r="C302" s="9">
        <v>8283</v>
      </c>
      <c r="D302" s="12" t="s">
        <v>229</v>
      </c>
      <c r="E302" s="12" t="s">
        <v>6</v>
      </c>
      <c r="F302" s="12" t="s">
        <v>4</v>
      </c>
      <c r="G302" s="12" t="s">
        <v>151</v>
      </c>
      <c r="H302" s="12"/>
      <c r="I302" s="9">
        <v>29</v>
      </c>
      <c r="J302" s="9" t="s">
        <v>1075</v>
      </c>
    </row>
    <row r="303" spans="1:10" x14ac:dyDescent="0.2">
      <c r="A303" s="8">
        <v>43555</v>
      </c>
      <c r="B303" s="12" t="s">
        <v>6</v>
      </c>
      <c r="C303" s="9">
        <v>2343</v>
      </c>
      <c r="D303" s="12" t="s">
        <v>92</v>
      </c>
      <c r="E303" s="12" t="s">
        <v>15</v>
      </c>
      <c r="F303" s="12" t="s">
        <v>10</v>
      </c>
      <c r="G303" s="12" t="s">
        <v>37</v>
      </c>
      <c r="H303" s="12"/>
      <c r="I303" s="9">
        <v>25</v>
      </c>
      <c r="J303" s="9" t="s">
        <v>1076</v>
      </c>
    </row>
    <row r="304" spans="1:10" x14ac:dyDescent="0.2">
      <c r="A304" s="8">
        <v>43555</v>
      </c>
      <c r="B304" s="12" t="s">
        <v>3</v>
      </c>
      <c r="C304" s="9">
        <v>8079</v>
      </c>
      <c r="D304" s="12" t="s">
        <v>41</v>
      </c>
      <c r="E304" s="12" t="s">
        <v>6</v>
      </c>
      <c r="F304" s="12" t="s">
        <v>234</v>
      </c>
      <c r="G304" s="12" t="s">
        <v>151</v>
      </c>
      <c r="H304" s="12"/>
      <c r="I304" s="9">
        <v>24</v>
      </c>
      <c r="J304" s="9" t="s">
        <v>1077</v>
      </c>
    </row>
    <row r="305" spans="1:10" x14ac:dyDescent="0.2">
      <c r="A305" s="8">
        <v>43555</v>
      </c>
      <c r="B305" s="12" t="s">
        <v>3</v>
      </c>
      <c r="C305" s="9">
        <v>6790</v>
      </c>
      <c r="D305" s="12" t="s">
        <v>49</v>
      </c>
      <c r="E305" s="12" t="s">
        <v>5</v>
      </c>
      <c r="F305" s="12" t="s">
        <v>4</v>
      </c>
      <c r="G305" s="12" t="s">
        <v>1065</v>
      </c>
      <c r="H305" s="12"/>
      <c r="I305" s="9">
        <v>36</v>
      </c>
      <c r="J305" s="9" t="s">
        <v>1078</v>
      </c>
    </row>
    <row r="306" spans="1:10" x14ac:dyDescent="0.2">
      <c r="A306" s="8">
        <v>43555</v>
      </c>
      <c r="B306" s="12" t="s">
        <v>5</v>
      </c>
      <c r="C306" s="9">
        <v>52074</v>
      </c>
      <c r="D306" s="12" t="s">
        <v>1079</v>
      </c>
      <c r="E306" s="12" t="s">
        <v>5</v>
      </c>
      <c r="F306" s="12" t="s">
        <v>15</v>
      </c>
      <c r="G306" s="12" t="s">
        <v>1080</v>
      </c>
      <c r="H306" s="12"/>
      <c r="I306" s="9">
        <v>80</v>
      </c>
      <c r="J306" s="9">
        <v>198</v>
      </c>
    </row>
    <row r="307" spans="1:10" x14ac:dyDescent="0.2">
      <c r="A307" s="8">
        <v>43555</v>
      </c>
      <c r="B307" s="12" t="s">
        <v>3</v>
      </c>
      <c r="C307" s="9">
        <v>1918</v>
      </c>
      <c r="D307" s="12" t="s">
        <v>92</v>
      </c>
      <c r="E307" s="12" t="s">
        <v>8</v>
      </c>
      <c r="F307" s="12" t="s">
        <v>15</v>
      </c>
      <c r="G307" s="12" t="s">
        <v>37</v>
      </c>
      <c r="H307" s="12"/>
      <c r="I307" s="9">
        <v>30</v>
      </c>
      <c r="J307" s="9" t="s">
        <v>645</v>
      </c>
    </row>
    <row r="308" spans="1:10" x14ac:dyDescent="0.2">
      <c r="A308" s="8">
        <v>43555</v>
      </c>
      <c r="B308" s="12" t="s">
        <v>3</v>
      </c>
      <c r="C308" s="9">
        <v>3620</v>
      </c>
      <c r="D308" s="12" t="s">
        <v>76</v>
      </c>
      <c r="E308" s="12" t="s">
        <v>4</v>
      </c>
      <c r="F308" s="12" t="s">
        <v>6</v>
      </c>
      <c r="G308" s="12" t="s">
        <v>151</v>
      </c>
      <c r="H308" s="12"/>
      <c r="I308" s="9">
        <v>17</v>
      </c>
      <c r="J308" s="9" t="s">
        <v>406</v>
      </c>
    </row>
    <row r="309" spans="1:10" x14ac:dyDescent="0.2">
      <c r="A309" s="9"/>
      <c r="B309" s="12"/>
      <c r="C309" s="9"/>
      <c r="D309" s="12"/>
      <c r="E309" s="12"/>
      <c r="F309" s="12"/>
      <c r="G309" s="12"/>
      <c r="H309" s="12"/>
      <c r="I309" s="9"/>
      <c r="J309" s="9"/>
    </row>
    <row r="310" spans="1:10" x14ac:dyDescent="0.2">
      <c r="A310" s="9"/>
      <c r="B310" s="12"/>
      <c r="C310" s="9"/>
      <c r="D310" s="12"/>
      <c r="E310" s="12"/>
      <c r="F310" s="12"/>
      <c r="G310" s="12"/>
      <c r="H310" s="12"/>
      <c r="I310" s="9"/>
      <c r="J310" s="9"/>
    </row>
    <row r="311" spans="1:10" x14ac:dyDescent="0.2">
      <c r="A311" s="9"/>
      <c r="B311" s="12"/>
      <c r="C311" s="9"/>
      <c r="D311" s="12"/>
      <c r="E311" s="12"/>
      <c r="F311" s="12"/>
      <c r="G311" s="12"/>
      <c r="H311" s="12"/>
      <c r="I311" s="9"/>
      <c r="J311" s="9"/>
    </row>
    <row r="312" spans="1:10" x14ac:dyDescent="0.2">
      <c r="A312" s="9"/>
      <c r="B312" s="12"/>
      <c r="C312" s="9"/>
      <c r="D312" s="12"/>
      <c r="E312" s="12"/>
      <c r="F312" s="12"/>
      <c r="G312" s="12"/>
      <c r="H312" s="12"/>
      <c r="I312" s="9"/>
      <c r="J312" s="9"/>
    </row>
    <row r="313" spans="1:10" x14ac:dyDescent="0.2">
      <c r="A313" s="9"/>
      <c r="B313" s="12"/>
      <c r="C313" s="9"/>
      <c r="D313" s="12"/>
      <c r="E313" s="12"/>
      <c r="F313" s="12"/>
      <c r="G313" s="12"/>
      <c r="H313" s="12"/>
      <c r="I313" s="9"/>
      <c r="J313" s="9"/>
    </row>
    <row r="314" spans="1:10" x14ac:dyDescent="0.2">
      <c r="A314" s="9"/>
      <c r="B314" s="12"/>
      <c r="C314" s="9"/>
      <c r="D314" s="12"/>
      <c r="E314" s="12"/>
      <c r="F314" s="12"/>
      <c r="G314" s="12"/>
      <c r="H314" s="12"/>
      <c r="I314" s="9"/>
      <c r="J314" s="9"/>
    </row>
    <row r="315" spans="1:10" x14ac:dyDescent="0.2">
      <c r="A315" s="9"/>
      <c r="B315" s="12"/>
      <c r="C315" s="9"/>
      <c r="D315" s="12"/>
      <c r="E315" s="12"/>
      <c r="F315" s="12"/>
      <c r="G315" s="12"/>
      <c r="H315" s="12"/>
      <c r="I315" s="9"/>
      <c r="J315" s="9"/>
    </row>
    <row r="316" spans="1:10" x14ac:dyDescent="0.2">
      <c r="A316" s="9"/>
      <c r="B316" s="12"/>
      <c r="C316" s="9"/>
      <c r="D316" s="12"/>
      <c r="E316" s="12"/>
      <c r="F316" s="12"/>
      <c r="G316" s="12"/>
      <c r="H316" s="12"/>
      <c r="I316" s="9"/>
      <c r="J316" s="9"/>
    </row>
    <row r="317" spans="1:10" x14ac:dyDescent="0.2">
      <c r="A317" s="9"/>
      <c r="B317" s="12"/>
      <c r="C317" s="9"/>
      <c r="D317" s="12"/>
      <c r="E317" s="12"/>
      <c r="F317" s="12"/>
      <c r="G317" s="12"/>
      <c r="H317" s="12"/>
      <c r="I317" s="9"/>
      <c r="J317" s="9"/>
    </row>
    <row r="318" spans="1:10" x14ac:dyDescent="0.2">
      <c r="A318" s="9"/>
      <c r="B318" s="12"/>
      <c r="C318" s="9"/>
      <c r="D318" s="12"/>
      <c r="E318" s="12"/>
      <c r="F318" s="12"/>
      <c r="G318" s="12"/>
      <c r="H318" s="12"/>
      <c r="I318" s="9"/>
      <c r="J318" s="9"/>
    </row>
    <row r="319" spans="1:10" x14ac:dyDescent="0.2">
      <c r="A319" s="9"/>
      <c r="B319" s="12"/>
      <c r="C319" s="9"/>
      <c r="D319" s="12"/>
      <c r="E319" s="12"/>
      <c r="F319" s="12"/>
      <c r="G319" s="12"/>
      <c r="H319" s="12"/>
      <c r="I319" s="9"/>
      <c r="J319" s="9"/>
    </row>
    <row r="320" spans="1:10" x14ac:dyDescent="0.2">
      <c r="A320" s="9"/>
      <c r="B320" s="12"/>
      <c r="C320" s="9"/>
      <c r="D320" s="12"/>
      <c r="E320" s="12"/>
      <c r="F320" s="12"/>
      <c r="G320" s="12"/>
      <c r="H320" s="12"/>
      <c r="I320" s="9"/>
      <c r="J320" s="9"/>
    </row>
    <row r="321" spans="1:10" x14ac:dyDescent="0.2">
      <c r="A321" s="9"/>
      <c r="B321" s="12"/>
      <c r="C321" s="9"/>
      <c r="D321" s="12"/>
      <c r="E321" s="12"/>
      <c r="F321" s="12"/>
      <c r="G321" s="12"/>
      <c r="H321" s="12"/>
      <c r="I321" s="9"/>
      <c r="J321" s="9"/>
    </row>
    <row r="322" spans="1:10" x14ac:dyDescent="0.2">
      <c r="A322" s="9"/>
      <c r="B322" s="12"/>
      <c r="C322" s="9"/>
      <c r="D322" s="12"/>
      <c r="E322" s="12"/>
      <c r="F322" s="12"/>
      <c r="G322" s="12"/>
      <c r="H322" s="12"/>
      <c r="I322" s="9"/>
      <c r="J322" s="9"/>
    </row>
    <row r="323" spans="1:10" x14ac:dyDescent="0.2">
      <c r="A323" s="9"/>
      <c r="B323" s="12"/>
      <c r="C323" s="9"/>
      <c r="D323" s="12"/>
      <c r="E323" s="12"/>
      <c r="F323" s="12"/>
      <c r="G323" s="12"/>
      <c r="H323" s="12"/>
      <c r="I323" s="9"/>
      <c r="J323" s="9"/>
    </row>
    <row r="324" spans="1:10" x14ac:dyDescent="0.2">
      <c r="A324" s="9"/>
      <c r="B324" s="12"/>
      <c r="C324" s="9"/>
      <c r="D324" s="12"/>
      <c r="E324" s="12"/>
      <c r="F324" s="12"/>
      <c r="G324" s="12"/>
      <c r="H324" s="12"/>
      <c r="I324" s="9"/>
      <c r="J324" s="9"/>
    </row>
    <row r="325" spans="1:10" x14ac:dyDescent="0.2">
      <c r="A325" s="9"/>
      <c r="B325" s="12"/>
      <c r="C325" s="9"/>
      <c r="D325" s="12"/>
      <c r="E325" s="12"/>
      <c r="F325" s="12"/>
      <c r="G325" s="12"/>
      <c r="H325" s="12"/>
      <c r="I325" s="9"/>
      <c r="J325" s="9"/>
    </row>
    <row r="326" spans="1:10" x14ac:dyDescent="0.2">
      <c r="A326" s="9"/>
      <c r="B326" s="12"/>
      <c r="C326" s="9"/>
      <c r="D326" s="12"/>
      <c r="E326" s="12"/>
      <c r="F326" s="12"/>
      <c r="G326" s="12"/>
      <c r="H326" s="12"/>
      <c r="I326" s="9"/>
      <c r="J326" s="9"/>
    </row>
    <row r="327" spans="1:10" x14ac:dyDescent="0.2">
      <c r="A327" s="9"/>
      <c r="B327" s="12"/>
      <c r="C327" s="9"/>
      <c r="D327" s="12"/>
      <c r="E327" s="12"/>
      <c r="F327" s="12"/>
      <c r="G327" s="12"/>
      <c r="H327" s="12"/>
      <c r="I327" s="9"/>
      <c r="J327" s="9"/>
    </row>
    <row r="328" spans="1:10" x14ac:dyDescent="0.2">
      <c r="A328" s="9"/>
      <c r="B328" s="12"/>
      <c r="C328" s="9"/>
      <c r="D328" s="12"/>
      <c r="E328" s="12"/>
      <c r="F328" s="12"/>
      <c r="G328" s="12"/>
      <c r="H328" s="12"/>
      <c r="I328" s="9"/>
      <c r="J328" s="9"/>
    </row>
    <row r="329" spans="1:10" x14ac:dyDescent="0.2">
      <c r="A329" s="9"/>
      <c r="B329" s="12"/>
      <c r="C329" s="9"/>
      <c r="D329" s="12"/>
      <c r="E329" s="12"/>
      <c r="F329" s="12"/>
      <c r="G329" s="12"/>
      <c r="H329" s="12"/>
      <c r="I329" s="9"/>
      <c r="J329" s="9"/>
    </row>
    <row r="330" spans="1:10" x14ac:dyDescent="0.2">
      <c r="A330" s="9"/>
      <c r="B330" s="12"/>
      <c r="C330" s="9"/>
      <c r="D330" s="12"/>
      <c r="E330" s="12"/>
      <c r="F330" s="12"/>
      <c r="G330" s="12"/>
      <c r="H330" s="12"/>
      <c r="I330" s="9"/>
      <c r="J330" s="9"/>
    </row>
    <row r="331" spans="1:10" x14ac:dyDescent="0.2">
      <c r="A331" s="9"/>
      <c r="B331" s="12"/>
      <c r="C331" s="9"/>
      <c r="D331" s="12"/>
      <c r="E331" s="12"/>
      <c r="F331" s="12"/>
      <c r="G331" s="12"/>
      <c r="H331" s="12"/>
      <c r="I331" s="9"/>
      <c r="J331" s="9"/>
    </row>
    <row r="332" spans="1:10" x14ac:dyDescent="0.2">
      <c r="A332" s="9"/>
      <c r="B332" s="12"/>
      <c r="C332" s="9"/>
      <c r="D332" s="12"/>
      <c r="E332" s="12"/>
      <c r="F332" s="12"/>
      <c r="G332" s="12"/>
      <c r="H332" s="12"/>
      <c r="I332" s="9"/>
      <c r="J332" s="9"/>
    </row>
    <row r="333" spans="1:10" x14ac:dyDescent="0.2">
      <c r="A333" s="9"/>
      <c r="B333" s="12"/>
      <c r="C333" s="9"/>
      <c r="D333" s="12"/>
      <c r="E333" s="12"/>
      <c r="F333" s="12"/>
      <c r="G333" s="12"/>
      <c r="H333" s="12"/>
      <c r="I333" s="9"/>
      <c r="J333" s="9"/>
    </row>
    <row r="334" spans="1:10" x14ac:dyDescent="0.2">
      <c r="A334" s="9"/>
      <c r="B334" s="12"/>
      <c r="C334" s="9"/>
      <c r="D334" s="12"/>
      <c r="E334" s="12"/>
      <c r="F334" s="12"/>
      <c r="G334" s="12"/>
      <c r="H334" s="12"/>
      <c r="I334" s="9"/>
      <c r="J334" s="9"/>
    </row>
    <row r="335" spans="1:10" x14ac:dyDescent="0.2">
      <c r="A335" s="9"/>
      <c r="B335" s="12"/>
      <c r="C335" s="9"/>
      <c r="D335" s="12"/>
      <c r="E335" s="12"/>
      <c r="F335" s="12"/>
      <c r="G335" s="12"/>
      <c r="H335" s="12"/>
      <c r="I335" s="9"/>
      <c r="J335" s="9"/>
    </row>
    <row r="336" spans="1:10" x14ac:dyDescent="0.2">
      <c r="A336" s="9"/>
      <c r="B336" s="12"/>
      <c r="C336" s="9"/>
      <c r="D336" s="12"/>
      <c r="E336" s="12"/>
      <c r="F336" s="12"/>
      <c r="G336" s="12"/>
      <c r="H336" s="12"/>
      <c r="I336" s="9"/>
      <c r="J336" s="9"/>
    </row>
    <row r="337" spans="1:10" x14ac:dyDescent="0.2">
      <c r="A337" s="9"/>
      <c r="B337" s="12"/>
      <c r="C337" s="9"/>
      <c r="D337" s="12"/>
      <c r="E337" s="12"/>
      <c r="F337" s="12"/>
      <c r="G337" s="12"/>
      <c r="H337" s="12"/>
      <c r="I337" s="9"/>
      <c r="J337" s="9"/>
    </row>
    <row r="338" spans="1:10" x14ac:dyDescent="0.2">
      <c r="A338" s="9"/>
      <c r="B338" s="12"/>
      <c r="C338" s="9"/>
      <c r="D338" s="12"/>
      <c r="E338" s="12"/>
      <c r="F338" s="12"/>
      <c r="G338" s="12"/>
      <c r="H338" s="12"/>
      <c r="I338" s="9"/>
      <c r="J338" s="9"/>
    </row>
    <row r="339" spans="1:10" x14ac:dyDescent="0.2">
      <c r="A339" s="9"/>
      <c r="B339" s="12"/>
      <c r="C339" s="9"/>
      <c r="D339" s="12"/>
      <c r="E339" s="12"/>
      <c r="F339" s="12"/>
      <c r="G339" s="12"/>
      <c r="H339" s="12"/>
      <c r="I339" s="9"/>
      <c r="J339" s="9"/>
    </row>
    <row r="340" spans="1:10" x14ac:dyDescent="0.2">
      <c r="A340" s="9"/>
      <c r="B340" s="12"/>
      <c r="C340" s="9"/>
      <c r="D340" s="12"/>
      <c r="E340" s="12"/>
      <c r="F340" s="12"/>
      <c r="G340" s="12"/>
      <c r="H340" s="12"/>
      <c r="I340" s="9"/>
      <c r="J340" s="9"/>
    </row>
    <row r="341" spans="1:10" x14ac:dyDescent="0.2">
      <c r="A341" s="9"/>
      <c r="B341" s="12"/>
      <c r="C341" s="9"/>
      <c r="D341" s="12"/>
      <c r="E341" s="12"/>
      <c r="F341" s="12"/>
      <c r="G341" s="12"/>
      <c r="H341" s="12"/>
      <c r="I341" s="9"/>
      <c r="J341" s="9"/>
    </row>
    <row r="342" spans="1:10" x14ac:dyDescent="0.2">
      <c r="A342" s="9"/>
      <c r="B342" s="12"/>
      <c r="C342" s="9"/>
      <c r="D342" s="12"/>
      <c r="E342" s="12"/>
      <c r="F342" s="12"/>
      <c r="G342" s="12"/>
      <c r="H342" s="12"/>
      <c r="I342" s="9"/>
      <c r="J342" s="9"/>
    </row>
    <row r="343" spans="1:10" x14ac:dyDescent="0.2">
      <c r="A343" s="9"/>
      <c r="B343" s="12"/>
      <c r="C343" s="9"/>
      <c r="D343" s="12"/>
      <c r="E343" s="12"/>
      <c r="F343" s="12"/>
      <c r="G343" s="12"/>
      <c r="H343" s="12"/>
      <c r="I343" s="9"/>
      <c r="J343" s="9"/>
    </row>
    <row r="344" spans="1:10" x14ac:dyDescent="0.2">
      <c r="A344" s="9"/>
      <c r="B344" s="12"/>
      <c r="C344" s="9"/>
      <c r="D344" s="12"/>
      <c r="E344" s="12"/>
      <c r="F344" s="12"/>
      <c r="G344" s="12"/>
      <c r="H344" s="12"/>
      <c r="I344" s="9"/>
      <c r="J344" s="9"/>
    </row>
    <row r="345" spans="1:10" x14ac:dyDescent="0.2">
      <c r="A345" s="9"/>
      <c r="B345" s="12"/>
      <c r="C345" s="9"/>
      <c r="D345" s="12"/>
      <c r="E345" s="12"/>
      <c r="F345" s="12"/>
      <c r="G345" s="12"/>
      <c r="H345" s="12"/>
      <c r="I345" s="9"/>
      <c r="J345" s="9"/>
    </row>
    <row r="346" spans="1:10" x14ac:dyDescent="0.2">
      <c r="A346" s="9"/>
      <c r="B346" s="12"/>
      <c r="C346" s="9"/>
      <c r="D346" s="12"/>
      <c r="E346" s="12"/>
      <c r="F346" s="12"/>
      <c r="G346" s="12"/>
      <c r="H346" s="12"/>
      <c r="I346" s="9"/>
      <c r="J346" s="9"/>
    </row>
    <row r="347" spans="1:10" x14ac:dyDescent="0.2">
      <c r="A347" s="9"/>
      <c r="B347" s="12"/>
      <c r="C347" s="9"/>
      <c r="D347" s="12"/>
      <c r="E347" s="12"/>
      <c r="F347" s="12"/>
      <c r="G347" s="12"/>
      <c r="H347" s="12"/>
      <c r="I347" s="9"/>
      <c r="J347" s="9"/>
    </row>
    <row r="348" spans="1:10" x14ac:dyDescent="0.2">
      <c r="A348" s="9"/>
      <c r="B348" s="12"/>
      <c r="C348" s="9"/>
      <c r="D348" s="12"/>
      <c r="E348" s="12"/>
      <c r="F348" s="12"/>
      <c r="G348" s="12"/>
      <c r="H348" s="12"/>
      <c r="I348" s="9"/>
      <c r="J348" s="9"/>
    </row>
    <row r="349" spans="1:10" x14ac:dyDescent="0.2">
      <c r="A349" s="9"/>
      <c r="B349" s="12"/>
      <c r="C349" s="9"/>
      <c r="D349" s="12"/>
      <c r="E349" s="12"/>
      <c r="F349" s="12"/>
      <c r="G349" s="12"/>
      <c r="H349" s="12"/>
      <c r="I349" s="9"/>
      <c r="J349" s="9"/>
    </row>
    <row r="350" spans="1:10" x14ac:dyDescent="0.2">
      <c r="A350" s="9"/>
      <c r="B350" s="12"/>
      <c r="C350" s="9"/>
      <c r="D350" s="12"/>
      <c r="E350" s="12"/>
      <c r="F350" s="12"/>
      <c r="G350" s="12"/>
      <c r="H350" s="12"/>
      <c r="I350" s="9"/>
      <c r="J350" s="9"/>
    </row>
    <row r="351" spans="1:10" x14ac:dyDescent="0.2">
      <c r="A351" s="9"/>
      <c r="B351" s="12"/>
      <c r="C351" s="9"/>
      <c r="D351" s="12"/>
      <c r="E351" s="12"/>
      <c r="F351" s="12"/>
      <c r="G351" s="12"/>
      <c r="H351" s="12"/>
      <c r="I351" s="9"/>
      <c r="J351" s="9"/>
    </row>
    <row r="352" spans="1:10" x14ac:dyDescent="0.2">
      <c r="A352" s="9"/>
      <c r="B352" s="12"/>
      <c r="C352" s="9"/>
      <c r="D352" s="12"/>
      <c r="E352" s="12"/>
      <c r="F352" s="12"/>
      <c r="G352" s="12"/>
      <c r="H352" s="12"/>
      <c r="I352" s="9"/>
      <c r="J352" s="9"/>
    </row>
    <row r="353" spans="1:10" x14ac:dyDescent="0.2">
      <c r="A353" s="9"/>
      <c r="B353" s="12"/>
      <c r="C353" s="9"/>
      <c r="D353" s="12"/>
      <c r="E353" s="12"/>
      <c r="F353" s="12"/>
      <c r="G353" s="12"/>
      <c r="H353" s="12"/>
      <c r="I353" s="9"/>
      <c r="J353" s="9"/>
    </row>
    <row r="354" spans="1:10" x14ac:dyDescent="0.2">
      <c r="A354" s="9"/>
      <c r="B354" s="12"/>
      <c r="C354" s="9"/>
      <c r="D354" s="12"/>
      <c r="E354" s="12"/>
      <c r="F354" s="12"/>
      <c r="G354" s="12"/>
      <c r="H354" s="12"/>
      <c r="I354" s="9"/>
      <c r="J354" s="9"/>
    </row>
    <row r="355" spans="1:10" x14ac:dyDescent="0.2">
      <c r="A355" s="9"/>
      <c r="B355" s="12"/>
      <c r="C355" s="9"/>
      <c r="D355" s="12"/>
      <c r="E355" s="12"/>
      <c r="F355" s="12"/>
      <c r="G355" s="12"/>
      <c r="H355" s="12"/>
      <c r="I355" s="9"/>
      <c r="J355" s="9"/>
    </row>
    <row r="356" spans="1:10" x14ac:dyDescent="0.2">
      <c r="A356" s="9"/>
      <c r="B356" s="12"/>
      <c r="C356" s="9"/>
      <c r="D356" s="12"/>
      <c r="E356" s="12"/>
      <c r="F356" s="12"/>
      <c r="G356" s="12"/>
      <c r="H356" s="12"/>
      <c r="I356" s="9"/>
      <c r="J356" s="9"/>
    </row>
    <row r="357" spans="1:10" x14ac:dyDescent="0.2">
      <c r="A357" s="9"/>
      <c r="B357" s="12"/>
      <c r="C357" s="9"/>
      <c r="D357" s="12"/>
      <c r="E357" s="12"/>
      <c r="F357" s="12"/>
      <c r="G357" s="12"/>
      <c r="H357" s="12"/>
      <c r="I357" s="9"/>
      <c r="J357" s="9"/>
    </row>
    <row r="358" spans="1:10" x14ac:dyDescent="0.2">
      <c r="A358" s="9"/>
      <c r="B358" s="12"/>
      <c r="C358" s="9"/>
      <c r="D358" s="12"/>
      <c r="E358" s="12"/>
      <c r="F358" s="12"/>
      <c r="G358" s="12"/>
      <c r="H358" s="12"/>
      <c r="I358" s="9"/>
      <c r="J358" s="9"/>
    </row>
    <row r="359" spans="1:10" x14ac:dyDescent="0.2">
      <c r="A359" s="9"/>
      <c r="B359" s="12"/>
      <c r="C359" s="9"/>
      <c r="D359" s="12"/>
      <c r="E359" s="12"/>
      <c r="F359" s="12"/>
      <c r="G359" s="12"/>
      <c r="H359" s="12"/>
      <c r="I359" s="9"/>
      <c r="J359" s="9"/>
    </row>
    <row r="360" spans="1:10" x14ac:dyDescent="0.2">
      <c r="A360" s="9"/>
      <c r="B360" s="12"/>
      <c r="C360" s="9"/>
      <c r="D360" s="12"/>
      <c r="E360" s="12"/>
      <c r="F360" s="12"/>
      <c r="G360" s="12"/>
      <c r="H360" s="12"/>
      <c r="I360" s="9"/>
      <c r="J360" s="9"/>
    </row>
    <row r="361" spans="1:10" x14ac:dyDescent="0.2">
      <c r="A361" s="9"/>
      <c r="B361" s="12"/>
      <c r="C361" s="9"/>
      <c r="D361" s="12"/>
      <c r="E361" s="12"/>
      <c r="F361" s="12"/>
      <c r="G361" s="12"/>
      <c r="H361" s="12"/>
      <c r="I361" s="9"/>
      <c r="J361" s="9"/>
    </row>
    <row r="362" spans="1:10" x14ac:dyDescent="0.2">
      <c r="A362" s="9"/>
      <c r="B362" s="12"/>
      <c r="C362" s="9"/>
      <c r="D362" s="12"/>
      <c r="E362" s="12"/>
      <c r="F362" s="12"/>
      <c r="G362" s="12"/>
      <c r="H362" s="12"/>
      <c r="I362" s="9"/>
      <c r="J362" s="9"/>
    </row>
    <row r="363" spans="1:10" x14ac:dyDescent="0.2">
      <c r="A363" s="9"/>
      <c r="B363" s="12"/>
      <c r="C363" s="9"/>
      <c r="D363" s="12"/>
      <c r="E363" s="12"/>
      <c r="F363" s="12"/>
      <c r="G363" s="12"/>
      <c r="H363" s="12"/>
      <c r="I363" s="9"/>
      <c r="J363" s="9"/>
    </row>
    <row r="364" spans="1:10" x14ac:dyDescent="0.2">
      <c r="A364" s="9"/>
      <c r="B364" s="12"/>
      <c r="C364" s="9"/>
      <c r="D364" s="12"/>
      <c r="E364" s="12"/>
      <c r="F364" s="12"/>
      <c r="G364" s="12"/>
      <c r="H364" s="12"/>
      <c r="I364" s="9"/>
      <c r="J364" s="9"/>
    </row>
    <row r="365" spans="1:10" x14ac:dyDescent="0.2">
      <c r="A365" s="9"/>
      <c r="B365" s="12"/>
      <c r="C365" s="9"/>
      <c r="D365" s="12"/>
      <c r="E365" s="12"/>
      <c r="F365" s="12"/>
      <c r="G365" s="12"/>
      <c r="H365" s="12"/>
      <c r="I365" s="9"/>
      <c r="J365" s="9"/>
    </row>
    <row r="366" spans="1:10" x14ac:dyDescent="0.2">
      <c r="A366" s="9"/>
      <c r="B366" s="12"/>
      <c r="C366" s="9"/>
      <c r="D366" s="12"/>
      <c r="E366" s="12"/>
      <c r="F366" s="12"/>
      <c r="G366" s="12"/>
      <c r="H366" s="12"/>
      <c r="I366" s="9"/>
      <c r="J366" s="9"/>
    </row>
    <row r="367" spans="1:10" x14ac:dyDescent="0.2">
      <c r="A367" s="9"/>
      <c r="B367" s="12"/>
      <c r="C367" s="9"/>
      <c r="D367" s="12"/>
      <c r="E367" s="12"/>
      <c r="F367" s="12"/>
      <c r="G367" s="12"/>
      <c r="H367" s="12"/>
      <c r="I367" s="9"/>
      <c r="J367" s="9"/>
    </row>
    <row r="368" spans="1:10" x14ac:dyDescent="0.2">
      <c r="A368" s="9"/>
      <c r="B368" s="12"/>
      <c r="C368" s="9"/>
      <c r="D368" s="12"/>
      <c r="E368" s="12"/>
      <c r="F368" s="12"/>
      <c r="G368" s="12"/>
      <c r="H368" s="12"/>
      <c r="I368" s="9"/>
      <c r="J368" s="9"/>
    </row>
    <row r="369" spans="1:10" x14ac:dyDescent="0.2">
      <c r="A369" s="9"/>
      <c r="B369" s="12"/>
      <c r="C369" s="9"/>
      <c r="D369" s="12"/>
      <c r="E369" s="12"/>
      <c r="F369" s="12"/>
      <c r="G369" s="12"/>
      <c r="H369" s="12"/>
      <c r="I369" s="9"/>
      <c r="J369" s="9"/>
    </row>
    <row r="370" spans="1:10" x14ac:dyDescent="0.2">
      <c r="A370" s="9"/>
      <c r="B370" s="12"/>
      <c r="C370" s="9"/>
      <c r="D370" s="12"/>
      <c r="E370" s="12"/>
      <c r="F370" s="12"/>
      <c r="G370" s="12"/>
      <c r="H370" s="12"/>
      <c r="I370" s="9"/>
      <c r="J370" s="9"/>
    </row>
    <row r="371" spans="1:10" x14ac:dyDescent="0.2">
      <c r="A371" s="9"/>
      <c r="B371" s="12"/>
      <c r="C371" s="9"/>
      <c r="D371" s="12"/>
      <c r="E371" s="12"/>
      <c r="F371" s="12"/>
      <c r="G371" s="12"/>
      <c r="H371" s="12"/>
      <c r="I371" s="9"/>
      <c r="J371" s="9"/>
    </row>
    <row r="372" spans="1:10" x14ac:dyDescent="0.2">
      <c r="A372" s="9"/>
      <c r="B372" s="12"/>
      <c r="C372" s="9"/>
      <c r="D372" s="12"/>
      <c r="E372" s="12"/>
      <c r="F372" s="12"/>
      <c r="G372" s="12"/>
      <c r="H372" s="12"/>
      <c r="I372" s="9"/>
      <c r="J372" s="9"/>
    </row>
    <row r="373" spans="1:10" x14ac:dyDescent="0.2">
      <c r="A373" s="9"/>
      <c r="B373" s="12"/>
      <c r="C373" s="9"/>
      <c r="D373" s="12"/>
      <c r="E373" s="12"/>
      <c r="F373" s="12"/>
      <c r="G373" s="12"/>
      <c r="H373" s="12"/>
      <c r="I373" s="9"/>
      <c r="J373" s="9"/>
    </row>
    <row r="374" spans="1:10" x14ac:dyDescent="0.2">
      <c r="A374" s="9"/>
      <c r="B374" s="12"/>
      <c r="C374" s="9"/>
      <c r="D374" s="12"/>
      <c r="E374" s="12"/>
      <c r="F374" s="12"/>
      <c r="G374" s="12"/>
      <c r="H374" s="12"/>
      <c r="I374" s="9"/>
      <c r="J374" s="9"/>
    </row>
    <row r="375" spans="1:10" x14ac:dyDescent="0.2">
      <c r="A375" s="9"/>
      <c r="B375" s="12"/>
      <c r="C375" s="9"/>
      <c r="D375" s="12"/>
      <c r="E375" s="12"/>
      <c r="F375" s="12"/>
      <c r="G375" s="12"/>
      <c r="H375" s="12"/>
      <c r="I375" s="9"/>
      <c r="J375" s="9"/>
    </row>
    <row r="376" spans="1:10" x14ac:dyDescent="0.2">
      <c r="A376" s="9"/>
      <c r="B376" s="12"/>
      <c r="C376" s="9"/>
      <c r="D376" s="12"/>
      <c r="E376" s="12"/>
      <c r="F376" s="12"/>
      <c r="G376" s="12"/>
      <c r="H376" s="12"/>
      <c r="I376" s="9"/>
      <c r="J376" s="9"/>
    </row>
    <row r="377" spans="1:10" x14ac:dyDescent="0.2">
      <c r="A377" s="9"/>
      <c r="B377" s="12"/>
      <c r="C377" s="9"/>
      <c r="D377" s="12"/>
      <c r="E377" s="12"/>
      <c r="F377" s="12"/>
      <c r="G377" s="12"/>
      <c r="H377" s="12"/>
      <c r="I377" s="9"/>
      <c r="J377" s="9"/>
    </row>
    <row r="378" spans="1:10" x14ac:dyDescent="0.2">
      <c r="A378" s="9"/>
      <c r="B378" s="12"/>
      <c r="C378" s="9"/>
      <c r="D378" s="12"/>
      <c r="E378" s="12"/>
      <c r="F378" s="12"/>
      <c r="G378" s="12"/>
      <c r="H378" s="12"/>
      <c r="I378" s="9"/>
      <c r="J378" s="9"/>
    </row>
    <row r="379" spans="1:10" x14ac:dyDescent="0.2">
      <c r="A379" s="9"/>
      <c r="B379" s="12"/>
      <c r="C379" s="9"/>
      <c r="D379" s="12"/>
      <c r="E379" s="12"/>
      <c r="F379" s="12"/>
      <c r="G379" s="12"/>
      <c r="H379" s="12"/>
      <c r="I379" s="9"/>
      <c r="J379" s="9"/>
    </row>
    <row r="380" spans="1:10" x14ac:dyDescent="0.2">
      <c r="A380" s="9"/>
      <c r="B380" s="12"/>
      <c r="C380" s="9"/>
      <c r="D380" s="12"/>
      <c r="E380" s="12"/>
      <c r="F380" s="12"/>
      <c r="G380" s="12"/>
      <c r="H380" s="12"/>
      <c r="I380" s="9"/>
      <c r="J380" s="9"/>
    </row>
    <row r="381" spans="1:10" x14ac:dyDescent="0.2">
      <c r="A381" s="9"/>
      <c r="B381" s="12"/>
      <c r="C381" s="9"/>
      <c r="D381" s="12"/>
      <c r="E381" s="12"/>
      <c r="F381" s="12"/>
      <c r="G381" s="12"/>
      <c r="H381" s="12"/>
      <c r="I381" s="9"/>
      <c r="J381" s="9"/>
    </row>
    <row r="382" spans="1:10" x14ac:dyDescent="0.2">
      <c r="A382" s="9"/>
      <c r="B382" s="12"/>
      <c r="C382" s="9"/>
      <c r="D382" s="12"/>
      <c r="E382" s="12"/>
      <c r="F382" s="12"/>
      <c r="G382" s="12"/>
      <c r="H382" s="12"/>
      <c r="I382" s="9"/>
      <c r="J382" s="9"/>
    </row>
    <row r="383" spans="1:10" x14ac:dyDescent="0.2">
      <c r="A383" s="9"/>
      <c r="B383" s="12"/>
      <c r="C383" s="9"/>
      <c r="D383" s="12"/>
      <c r="E383" s="12"/>
      <c r="F383" s="12"/>
      <c r="G383" s="12"/>
      <c r="H383" s="12"/>
      <c r="I383" s="9"/>
      <c r="J383" s="9"/>
    </row>
    <row r="384" spans="1:10" x14ac:dyDescent="0.2">
      <c r="A384" s="9"/>
      <c r="B384" s="12"/>
      <c r="C384" s="9"/>
      <c r="D384" s="12"/>
      <c r="E384" s="12"/>
      <c r="F384" s="12"/>
      <c r="G384" s="12"/>
      <c r="H384" s="12"/>
      <c r="I384" s="9"/>
      <c r="J384" s="9"/>
    </row>
    <row r="385" spans="1:10" x14ac:dyDescent="0.2">
      <c r="A385" s="9"/>
      <c r="B385" s="12"/>
      <c r="C385" s="9"/>
      <c r="D385" s="12"/>
      <c r="E385" s="12"/>
      <c r="F385" s="12"/>
      <c r="G385" s="12"/>
      <c r="H385" s="12"/>
      <c r="I385" s="9"/>
      <c r="J385" s="9"/>
    </row>
    <row r="386" spans="1:10" x14ac:dyDescent="0.2">
      <c r="A386" s="9"/>
      <c r="B386" s="12"/>
      <c r="C386" s="9"/>
      <c r="D386" s="12"/>
      <c r="E386" s="12"/>
      <c r="F386" s="12"/>
      <c r="G386" s="12"/>
      <c r="H386" s="12"/>
      <c r="I386" s="9"/>
      <c r="J386" s="9"/>
    </row>
    <row r="387" spans="1:10" x14ac:dyDescent="0.2">
      <c r="A387" s="9"/>
      <c r="B387" s="12"/>
      <c r="C387" s="9"/>
      <c r="D387" s="12"/>
      <c r="E387" s="12"/>
      <c r="F387" s="12"/>
      <c r="G387" s="12"/>
      <c r="H387" s="12"/>
      <c r="I387" s="9"/>
      <c r="J387" s="9"/>
    </row>
    <row r="388" spans="1:10" x14ac:dyDescent="0.2">
      <c r="A388" s="9"/>
      <c r="B388" s="12"/>
      <c r="C388" s="9"/>
      <c r="D388" s="12"/>
      <c r="E388" s="12"/>
      <c r="F388" s="12"/>
      <c r="G388" s="12"/>
      <c r="H388" s="12"/>
      <c r="I388" s="9"/>
      <c r="J388" s="9"/>
    </row>
    <row r="389" spans="1:10" x14ac:dyDescent="0.2">
      <c r="A389" s="9"/>
      <c r="B389" s="12"/>
      <c r="C389" s="9"/>
      <c r="D389" s="12"/>
      <c r="E389" s="12"/>
      <c r="F389" s="12"/>
      <c r="G389" s="12"/>
      <c r="H389" s="12"/>
      <c r="I389" s="9"/>
      <c r="J389" s="9"/>
    </row>
    <row r="390" spans="1:10" x14ac:dyDescent="0.2">
      <c r="A390" s="9"/>
      <c r="B390" s="12"/>
      <c r="C390" s="9"/>
      <c r="D390" s="12"/>
      <c r="E390" s="12"/>
      <c r="F390" s="12"/>
      <c r="G390" s="12"/>
      <c r="H390" s="12"/>
      <c r="I390" s="9"/>
      <c r="J390" s="9"/>
    </row>
    <row r="391" spans="1:10" x14ac:dyDescent="0.2">
      <c r="A391" s="9"/>
      <c r="B391" s="12"/>
      <c r="C391" s="9"/>
      <c r="D391" s="12"/>
      <c r="E391" s="12"/>
      <c r="F391" s="12"/>
      <c r="G391" s="12"/>
      <c r="H391" s="12"/>
      <c r="I391" s="9"/>
      <c r="J391" s="9"/>
    </row>
    <row r="392" spans="1:10" x14ac:dyDescent="0.2">
      <c r="A392" s="9"/>
      <c r="B392" s="12"/>
      <c r="C392" s="9"/>
      <c r="D392" s="12"/>
      <c r="E392" s="12"/>
      <c r="F392" s="12"/>
      <c r="G392" s="12"/>
      <c r="H392" s="12"/>
      <c r="I392" s="9"/>
      <c r="J392" s="9"/>
    </row>
    <row r="393" spans="1:10" x14ac:dyDescent="0.2">
      <c r="A393" s="9"/>
      <c r="B393" s="12"/>
      <c r="C393" s="9"/>
      <c r="D393" s="12"/>
      <c r="E393" s="12"/>
      <c r="F393" s="12"/>
      <c r="G393" s="12"/>
      <c r="H393" s="12"/>
      <c r="I393" s="9"/>
      <c r="J393" s="9"/>
    </row>
    <row r="394" spans="1:10" x14ac:dyDescent="0.2">
      <c r="A394" s="9"/>
      <c r="B394" s="12"/>
      <c r="C394" s="9"/>
      <c r="D394" s="12"/>
      <c r="E394" s="12"/>
      <c r="F394" s="12"/>
      <c r="G394" s="12"/>
      <c r="H394" s="12"/>
      <c r="I394" s="9"/>
      <c r="J394" s="9"/>
    </row>
    <row r="395" spans="1:10" x14ac:dyDescent="0.2">
      <c r="A395" s="9"/>
      <c r="B395" s="12"/>
      <c r="C395" s="9"/>
      <c r="D395" s="12"/>
      <c r="E395" s="12"/>
      <c r="F395" s="12"/>
      <c r="G395" s="12"/>
      <c r="H395" s="12"/>
      <c r="I395" s="9"/>
      <c r="J395" s="9"/>
    </row>
    <row r="396" spans="1:10" x14ac:dyDescent="0.2">
      <c r="A396" s="9"/>
      <c r="B396" s="12"/>
      <c r="C396" s="9"/>
      <c r="D396" s="12"/>
      <c r="E396" s="12"/>
      <c r="F396" s="12"/>
      <c r="G396" s="12"/>
      <c r="H396" s="12"/>
      <c r="I396" s="9"/>
      <c r="J396" s="9"/>
    </row>
    <row r="397" spans="1:10" x14ac:dyDescent="0.2">
      <c r="A397" s="9"/>
      <c r="B397" s="12"/>
      <c r="C397" s="9"/>
      <c r="D397" s="12"/>
      <c r="E397" s="12"/>
      <c r="F397" s="12"/>
      <c r="G397" s="12"/>
      <c r="H397" s="12"/>
      <c r="I397" s="9"/>
      <c r="J397" s="9"/>
    </row>
    <row r="398" spans="1:10" x14ac:dyDescent="0.2">
      <c r="A398" s="9"/>
      <c r="B398" s="12"/>
      <c r="C398" s="9"/>
      <c r="D398" s="12"/>
      <c r="E398" s="12"/>
      <c r="F398" s="12"/>
      <c r="G398" s="12"/>
      <c r="H398" s="12"/>
      <c r="I398" s="9"/>
      <c r="J398" s="9"/>
    </row>
    <row r="399" spans="1:10" x14ac:dyDescent="0.2">
      <c r="A399" s="9"/>
      <c r="B399" s="12"/>
      <c r="C399" s="9"/>
      <c r="D399" s="12"/>
      <c r="E399" s="12"/>
      <c r="F399" s="12"/>
      <c r="G399" s="12"/>
      <c r="H399" s="12"/>
      <c r="I399" s="9"/>
      <c r="J399" s="9"/>
    </row>
    <row r="400" spans="1:10" x14ac:dyDescent="0.2">
      <c r="A400" s="9"/>
      <c r="B400" s="12"/>
      <c r="C400" s="9"/>
      <c r="D400" s="12"/>
      <c r="E400" s="12"/>
      <c r="F400" s="12"/>
      <c r="G400" s="12"/>
      <c r="H400" s="12"/>
      <c r="I400" s="9"/>
      <c r="J400" s="9"/>
    </row>
    <row r="401" spans="1:10" x14ac:dyDescent="0.2">
      <c r="A401" s="9"/>
      <c r="B401" s="12"/>
      <c r="C401" s="9"/>
      <c r="D401" s="12"/>
      <c r="E401" s="12"/>
      <c r="F401" s="12"/>
      <c r="G401" s="12"/>
      <c r="H401" s="12"/>
      <c r="I401" s="9"/>
      <c r="J401" s="9"/>
    </row>
    <row r="402" spans="1:10" x14ac:dyDescent="0.2">
      <c r="A402" s="9"/>
      <c r="B402" s="12"/>
      <c r="C402" s="9"/>
      <c r="D402" s="12"/>
      <c r="E402" s="12"/>
      <c r="F402" s="12"/>
      <c r="G402" s="12"/>
      <c r="H402" s="12"/>
      <c r="I402" s="9"/>
      <c r="J402" s="9"/>
    </row>
    <row r="403" spans="1:10" x14ac:dyDescent="0.2">
      <c r="A403" s="9"/>
      <c r="B403" s="12"/>
      <c r="C403" s="9"/>
      <c r="D403" s="12"/>
      <c r="E403" s="12"/>
      <c r="F403" s="12"/>
      <c r="G403" s="12"/>
      <c r="H403" s="12"/>
      <c r="I403" s="9"/>
      <c r="J403" s="9"/>
    </row>
    <row r="404" spans="1:10" x14ac:dyDescent="0.2">
      <c r="A404" s="9"/>
      <c r="B404" s="12"/>
      <c r="C404" s="9"/>
      <c r="D404" s="12"/>
      <c r="E404" s="12"/>
      <c r="F404" s="12"/>
      <c r="G404" s="12"/>
      <c r="H404" s="12"/>
      <c r="I404" s="9"/>
      <c r="J404" s="9"/>
    </row>
    <row r="405" spans="1:10" x14ac:dyDescent="0.2">
      <c r="A405" s="9"/>
      <c r="B405" s="12"/>
      <c r="C405" s="9"/>
      <c r="D405" s="12"/>
      <c r="E405" s="12"/>
      <c r="F405" s="12"/>
      <c r="G405" s="12"/>
      <c r="H405" s="12"/>
      <c r="I405" s="9"/>
      <c r="J405" s="9"/>
    </row>
    <row r="406" spans="1:10" x14ac:dyDescent="0.2">
      <c r="A406" s="9"/>
      <c r="B406" s="12"/>
      <c r="C406" s="9"/>
      <c r="D406" s="12"/>
      <c r="E406" s="12"/>
      <c r="F406" s="12"/>
      <c r="G406" s="12"/>
      <c r="H406" s="12"/>
      <c r="I406" s="9"/>
      <c r="J406" s="9"/>
    </row>
    <row r="407" spans="1:10" x14ac:dyDescent="0.2">
      <c r="A407" s="9"/>
      <c r="B407" s="12"/>
      <c r="C407" s="9"/>
      <c r="D407" s="12"/>
      <c r="E407" s="12"/>
      <c r="F407" s="12"/>
      <c r="G407" s="12"/>
      <c r="H407" s="12"/>
      <c r="I407" s="9"/>
      <c r="J407" s="9"/>
    </row>
    <row r="408" spans="1:10" x14ac:dyDescent="0.2">
      <c r="A408" s="9"/>
      <c r="B408" s="12"/>
      <c r="C408" s="9"/>
      <c r="D408" s="12"/>
      <c r="E408" s="12"/>
      <c r="F408" s="12"/>
      <c r="G408" s="12"/>
      <c r="H408" s="12"/>
      <c r="I408" s="9"/>
      <c r="J408" s="9"/>
    </row>
    <row r="409" spans="1:10" x14ac:dyDescent="0.2">
      <c r="A409" s="9"/>
      <c r="B409" s="12"/>
      <c r="C409" s="9"/>
      <c r="D409" s="12"/>
      <c r="E409" s="12"/>
      <c r="F409" s="12"/>
      <c r="G409" s="12"/>
      <c r="H409" s="12"/>
      <c r="I409" s="9"/>
      <c r="J409" s="9"/>
    </row>
    <row r="410" spans="1:10" x14ac:dyDescent="0.2">
      <c r="A410" s="9"/>
      <c r="B410" s="12"/>
      <c r="C410" s="9"/>
      <c r="D410" s="12"/>
      <c r="E410" s="12"/>
      <c r="F410" s="12"/>
      <c r="G410" s="12"/>
      <c r="H410" s="12"/>
      <c r="I410" s="9"/>
      <c r="J410" s="9"/>
    </row>
    <row r="411" spans="1:10" x14ac:dyDescent="0.2">
      <c r="A411" s="9"/>
      <c r="B411" s="12"/>
      <c r="C411" s="9"/>
      <c r="D411" s="12"/>
      <c r="E411" s="12"/>
      <c r="F411" s="12"/>
      <c r="G411" s="12"/>
      <c r="H411" s="12"/>
      <c r="I411" s="9"/>
      <c r="J411" s="9"/>
    </row>
    <row r="412" spans="1:10" x14ac:dyDescent="0.2">
      <c r="A412" s="9"/>
      <c r="B412" s="12"/>
      <c r="C412" s="9"/>
      <c r="D412" s="12"/>
      <c r="E412" s="12"/>
      <c r="F412" s="12"/>
      <c r="G412" s="12"/>
      <c r="H412" s="12"/>
      <c r="I412" s="9"/>
      <c r="J412" s="9"/>
    </row>
    <row r="413" spans="1:10" x14ac:dyDescent="0.2">
      <c r="A413" s="9"/>
      <c r="B413" s="12"/>
      <c r="C413" s="9"/>
      <c r="D413" s="12"/>
      <c r="E413" s="12"/>
      <c r="F413" s="12"/>
      <c r="G413" s="12"/>
      <c r="H413" s="12"/>
      <c r="I413" s="9"/>
      <c r="J413" s="9"/>
    </row>
    <row r="414" spans="1:10" x14ac:dyDescent="0.2">
      <c r="A414" s="9"/>
      <c r="B414" s="12"/>
      <c r="C414" s="9"/>
      <c r="D414" s="12"/>
      <c r="E414" s="12"/>
      <c r="F414" s="12"/>
      <c r="G414" s="12"/>
      <c r="H414" s="12"/>
      <c r="I414" s="9"/>
      <c r="J414" s="9"/>
    </row>
    <row r="415" spans="1:10" x14ac:dyDescent="0.2">
      <c r="A415" s="9"/>
      <c r="B415" s="12"/>
      <c r="C415" s="9"/>
      <c r="D415" s="12"/>
      <c r="E415" s="12"/>
      <c r="F415" s="12"/>
      <c r="G415" s="12"/>
      <c r="H415" s="12"/>
      <c r="I415" s="9"/>
      <c r="J415" s="9"/>
    </row>
    <row r="416" spans="1:10" x14ac:dyDescent="0.2">
      <c r="A416" s="9"/>
      <c r="B416" s="12"/>
      <c r="C416" s="9"/>
      <c r="D416" s="12"/>
      <c r="E416" s="12"/>
      <c r="F416" s="12"/>
      <c r="G416" s="12"/>
      <c r="H416" s="12"/>
      <c r="I416" s="9"/>
      <c r="J416" s="9"/>
    </row>
    <row r="417" spans="1:10" x14ac:dyDescent="0.2">
      <c r="A417" s="9"/>
      <c r="B417" s="12"/>
      <c r="C417" s="9"/>
      <c r="D417" s="12"/>
      <c r="E417" s="12"/>
      <c r="F417" s="12"/>
      <c r="G417" s="12"/>
      <c r="H417" s="12"/>
      <c r="I417" s="9"/>
      <c r="J417" s="9"/>
    </row>
    <row r="418" spans="1:10" x14ac:dyDescent="0.2">
      <c r="A418" s="9"/>
      <c r="B418" s="12"/>
      <c r="C418" s="9"/>
      <c r="D418" s="12"/>
      <c r="E418" s="12"/>
      <c r="F418" s="12"/>
      <c r="G418" s="12"/>
      <c r="H418" s="12"/>
      <c r="I418" s="9"/>
      <c r="J418" s="9"/>
    </row>
    <row r="419" spans="1:10" x14ac:dyDescent="0.2">
      <c r="A419" s="9"/>
      <c r="B419" s="12"/>
      <c r="C419" s="9"/>
      <c r="D419" s="12"/>
      <c r="E419" s="12"/>
      <c r="F419" s="12"/>
      <c r="G419" s="12"/>
      <c r="H419" s="12"/>
      <c r="I419" s="9"/>
      <c r="J419" s="9"/>
    </row>
    <row r="420" spans="1:10" x14ac:dyDescent="0.2">
      <c r="A420" s="9"/>
      <c r="B420" s="12"/>
      <c r="C420" s="9"/>
      <c r="D420" s="12"/>
      <c r="E420" s="12"/>
      <c r="F420" s="12"/>
      <c r="G420" s="12"/>
      <c r="H420" s="12"/>
      <c r="I420" s="9"/>
      <c r="J420" s="9"/>
    </row>
    <row r="421" spans="1:10" x14ac:dyDescent="0.2">
      <c r="A421" s="9"/>
      <c r="B421" s="12"/>
      <c r="C421" s="9"/>
      <c r="D421" s="12"/>
      <c r="E421" s="12"/>
      <c r="F421" s="12"/>
      <c r="G421" s="12"/>
      <c r="H421" s="12"/>
      <c r="I421" s="9"/>
      <c r="J421" s="9"/>
    </row>
    <row r="422" spans="1:10" x14ac:dyDescent="0.2">
      <c r="A422" s="9"/>
      <c r="B422" s="12"/>
      <c r="C422" s="9"/>
      <c r="D422" s="12"/>
      <c r="E422" s="12"/>
      <c r="F422" s="12"/>
      <c r="G422" s="12"/>
      <c r="H422" s="12"/>
      <c r="I422" s="9"/>
      <c r="J422" s="9"/>
    </row>
    <row r="423" spans="1:10" x14ac:dyDescent="0.2">
      <c r="A423" s="9"/>
      <c r="B423" s="12"/>
      <c r="C423" s="9"/>
      <c r="D423" s="12"/>
      <c r="E423" s="12"/>
      <c r="F423" s="12"/>
      <c r="G423" s="12"/>
      <c r="H423" s="12"/>
      <c r="I423" s="9"/>
      <c r="J423" s="9"/>
    </row>
    <row r="424" spans="1:10" x14ac:dyDescent="0.2">
      <c r="A424" s="9"/>
      <c r="B424" s="12"/>
      <c r="C424" s="9"/>
      <c r="D424" s="12"/>
      <c r="E424" s="12"/>
      <c r="F424" s="12"/>
      <c r="G424" s="12"/>
      <c r="H424" s="12"/>
      <c r="I424" s="9"/>
      <c r="J424" s="9"/>
    </row>
    <row r="425" spans="1:10" x14ac:dyDescent="0.2">
      <c r="A425" s="9"/>
      <c r="B425" s="12"/>
      <c r="C425" s="9"/>
      <c r="D425" s="12"/>
      <c r="E425" s="12"/>
      <c r="F425" s="12"/>
      <c r="G425" s="12"/>
      <c r="H425" s="12"/>
      <c r="I425" s="9"/>
      <c r="J425" s="9"/>
    </row>
    <row r="426" spans="1:10" x14ac:dyDescent="0.2">
      <c r="A426" s="9"/>
      <c r="B426" s="12"/>
      <c r="C426" s="9"/>
      <c r="D426" s="12"/>
      <c r="E426" s="12"/>
      <c r="F426" s="12"/>
      <c r="G426" s="12"/>
      <c r="H426" s="12"/>
      <c r="I426" s="9"/>
      <c r="J426" s="9"/>
    </row>
    <row r="427" spans="1:10" x14ac:dyDescent="0.2">
      <c r="A427" s="9"/>
      <c r="B427" s="12"/>
      <c r="C427" s="9"/>
      <c r="D427" s="12"/>
      <c r="E427" s="12"/>
      <c r="F427" s="12"/>
      <c r="G427" s="12"/>
      <c r="H427" s="12"/>
      <c r="I427" s="9"/>
      <c r="J427" s="9"/>
    </row>
    <row r="428" spans="1:10" x14ac:dyDescent="0.2">
      <c r="A428" s="9"/>
      <c r="B428" s="12"/>
      <c r="C428" s="9"/>
      <c r="D428" s="12"/>
      <c r="E428" s="12"/>
      <c r="F428" s="12"/>
      <c r="G428" s="12"/>
      <c r="H428" s="12"/>
      <c r="I428" s="9"/>
      <c r="J428" s="9"/>
    </row>
    <row r="429" spans="1:10" x14ac:dyDescent="0.2">
      <c r="A429" s="9"/>
      <c r="B429" s="12"/>
      <c r="C429" s="9"/>
      <c r="D429" s="12"/>
      <c r="E429" s="12"/>
      <c r="F429" s="12"/>
      <c r="G429" s="12"/>
      <c r="H429" s="12"/>
      <c r="I429" s="9"/>
      <c r="J429" s="9"/>
    </row>
    <row r="430" spans="1:10" x14ac:dyDescent="0.2">
      <c r="A430" s="9"/>
      <c r="B430" s="12"/>
      <c r="C430" s="9"/>
      <c r="D430" s="12"/>
      <c r="E430" s="12"/>
      <c r="F430" s="12"/>
      <c r="G430" s="12"/>
      <c r="H430" s="12"/>
      <c r="I430" s="9"/>
      <c r="J430" s="9"/>
    </row>
    <row r="431" spans="1:10" x14ac:dyDescent="0.2">
      <c r="A431" s="9"/>
      <c r="B431" s="12"/>
      <c r="C431" s="9"/>
      <c r="D431" s="12"/>
      <c r="E431" s="12"/>
      <c r="F431" s="12"/>
      <c r="G431" s="12"/>
      <c r="H431" s="12"/>
      <c r="I431" s="9"/>
      <c r="J431" s="9"/>
    </row>
    <row r="432" spans="1:10" x14ac:dyDescent="0.2">
      <c r="A432" s="9"/>
      <c r="B432" s="12"/>
      <c r="C432" s="9"/>
      <c r="D432" s="12"/>
      <c r="E432" s="12"/>
      <c r="F432" s="12"/>
      <c r="G432" s="12"/>
      <c r="H432" s="12"/>
      <c r="I432" s="9"/>
      <c r="J432" s="9"/>
    </row>
    <row r="433" spans="1:10" x14ac:dyDescent="0.2">
      <c r="A433" s="9"/>
      <c r="B433" s="12"/>
      <c r="C433" s="9"/>
      <c r="D433" s="12"/>
      <c r="E433" s="12"/>
      <c r="F433" s="12"/>
      <c r="G433" s="12"/>
      <c r="H433" s="12"/>
      <c r="I433" s="9"/>
      <c r="J433" s="9"/>
    </row>
    <row r="434" spans="1:10" x14ac:dyDescent="0.2">
      <c r="A434" s="9"/>
      <c r="B434" s="12"/>
      <c r="C434" s="9"/>
      <c r="D434" s="12"/>
      <c r="E434" s="12"/>
      <c r="F434" s="12"/>
      <c r="G434" s="12"/>
      <c r="H434" s="12"/>
      <c r="I434" s="9"/>
      <c r="J434" s="9"/>
    </row>
    <row r="435" spans="1:10" x14ac:dyDescent="0.2">
      <c r="A435" s="9"/>
      <c r="B435" s="12"/>
      <c r="C435" s="9"/>
      <c r="D435" s="12"/>
      <c r="E435" s="12"/>
      <c r="F435" s="12"/>
      <c r="G435" s="12"/>
      <c r="H435" s="12"/>
      <c r="I435" s="9"/>
      <c r="J435" s="9"/>
    </row>
    <row r="436" spans="1:10" x14ac:dyDescent="0.2">
      <c r="A436" s="9"/>
      <c r="B436" s="12"/>
      <c r="C436" s="9"/>
      <c r="D436" s="12"/>
      <c r="E436" s="12"/>
      <c r="F436" s="12"/>
      <c r="G436" s="12"/>
      <c r="H436" s="12"/>
      <c r="I436" s="9"/>
      <c r="J436" s="9"/>
    </row>
    <row r="437" spans="1:10" x14ac:dyDescent="0.2">
      <c r="A437" s="9"/>
      <c r="B437" s="12"/>
      <c r="C437" s="9"/>
      <c r="D437" s="12"/>
      <c r="E437" s="12"/>
      <c r="F437" s="12"/>
      <c r="G437" s="12"/>
      <c r="H437" s="12"/>
      <c r="I437" s="9"/>
      <c r="J437" s="9"/>
    </row>
    <row r="438" spans="1:10" x14ac:dyDescent="0.2">
      <c r="A438" s="9"/>
      <c r="B438" s="12"/>
      <c r="C438" s="9"/>
      <c r="D438" s="12"/>
      <c r="E438" s="12"/>
      <c r="F438" s="12"/>
      <c r="G438" s="12"/>
      <c r="H438" s="12"/>
      <c r="I438" s="9"/>
      <c r="J438" s="9"/>
    </row>
    <row r="439" spans="1:10" x14ac:dyDescent="0.2">
      <c r="A439" s="9"/>
      <c r="B439" s="12"/>
      <c r="C439" s="9"/>
      <c r="D439" s="12"/>
      <c r="E439" s="12"/>
      <c r="F439" s="12"/>
      <c r="G439" s="12"/>
      <c r="H439" s="12"/>
      <c r="I439" s="9"/>
      <c r="J439" s="9"/>
    </row>
    <row r="440" spans="1:10" x14ac:dyDescent="0.2">
      <c r="A440" s="9"/>
      <c r="B440" s="12"/>
      <c r="C440" s="9"/>
      <c r="D440" s="12"/>
      <c r="E440" s="12"/>
      <c r="F440" s="12"/>
      <c r="G440" s="12"/>
      <c r="H440" s="12"/>
      <c r="I440" s="9"/>
      <c r="J440" s="9"/>
    </row>
    <row r="441" spans="1:10" x14ac:dyDescent="0.2">
      <c r="A441" s="9"/>
      <c r="B441" s="12"/>
      <c r="C441" s="9"/>
      <c r="D441" s="12"/>
      <c r="E441" s="12"/>
      <c r="F441" s="12"/>
      <c r="G441" s="12"/>
      <c r="H441" s="12"/>
      <c r="I441" s="9"/>
      <c r="J441" s="9"/>
    </row>
    <row r="442" spans="1:10" x14ac:dyDescent="0.2">
      <c r="A442" s="9"/>
      <c r="B442" s="12"/>
      <c r="C442" s="9"/>
      <c r="D442" s="12"/>
      <c r="E442" s="12"/>
      <c r="F442" s="12"/>
      <c r="G442" s="12"/>
      <c r="H442" s="12"/>
      <c r="I442" s="9"/>
      <c r="J442" s="9"/>
    </row>
    <row r="443" spans="1:10" x14ac:dyDescent="0.2">
      <c r="A443" s="9"/>
      <c r="B443" s="12"/>
      <c r="C443" s="9"/>
      <c r="D443" s="12"/>
      <c r="E443" s="12"/>
      <c r="F443" s="12"/>
      <c r="G443" s="12"/>
      <c r="H443" s="12"/>
      <c r="I443" s="9"/>
      <c r="J443" s="9"/>
    </row>
    <row r="444" spans="1:10" x14ac:dyDescent="0.2">
      <c r="A444" s="9"/>
      <c r="B444" s="12"/>
      <c r="C444" s="9"/>
      <c r="D444" s="12"/>
      <c r="E444" s="12"/>
      <c r="F444" s="12"/>
      <c r="G444" s="12"/>
      <c r="H444" s="12"/>
      <c r="I444" s="9"/>
      <c r="J444" s="9"/>
    </row>
    <row r="445" spans="1:10" x14ac:dyDescent="0.2">
      <c r="A445" s="9"/>
      <c r="B445" s="12"/>
      <c r="C445" s="9"/>
      <c r="D445" s="12"/>
      <c r="E445" s="12"/>
      <c r="F445" s="12"/>
      <c r="G445" s="12"/>
      <c r="H445" s="12"/>
      <c r="I445" s="9"/>
      <c r="J445" s="9"/>
    </row>
    <row r="446" spans="1:10" x14ac:dyDescent="0.2">
      <c r="A446" s="9"/>
      <c r="B446" s="12"/>
      <c r="C446" s="9"/>
      <c r="D446" s="12"/>
      <c r="E446" s="12"/>
      <c r="F446" s="12"/>
      <c r="G446" s="12"/>
      <c r="H446" s="12"/>
      <c r="I446" s="9"/>
      <c r="J446" s="9"/>
    </row>
    <row r="447" spans="1:10" x14ac:dyDescent="0.2">
      <c r="A447" s="9"/>
      <c r="B447" s="12"/>
      <c r="C447" s="9"/>
      <c r="D447" s="12"/>
      <c r="E447" s="12"/>
      <c r="F447" s="12"/>
      <c r="G447" s="12"/>
      <c r="H447" s="12"/>
      <c r="I447" s="9"/>
      <c r="J447" s="9"/>
    </row>
    <row r="448" spans="1:10" x14ac:dyDescent="0.2">
      <c r="A448" s="9"/>
      <c r="B448" s="12"/>
      <c r="C448" s="9"/>
      <c r="D448" s="12"/>
      <c r="E448" s="12"/>
      <c r="F448" s="12"/>
      <c r="G448" s="12"/>
      <c r="H448" s="12"/>
      <c r="I448" s="9"/>
      <c r="J448" s="9"/>
    </row>
    <row r="449" spans="1:10" x14ac:dyDescent="0.2">
      <c r="A449" s="9"/>
      <c r="B449" s="12"/>
      <c r="C449" s="9"/>
      <c r="D449" s="12"/>
      <c r="E449" s="12"/>
      <c r="F449" s="12"/>
      <c r="G449" s="12"/>
      <c r="H449" s="12"/>
      <c r="I449" s="9"/>
      <c r="J449" s="9"/>
    </row>
    <row r="450" spans="1:10" x14ac:dyDescent="0.2">
      <c r="A450" s="9"/>
      <c r="B450" s="12"/>
      <c r="C450" s="9"/>
      <c r="D450" s="12"/>
      <c r="E450" s="12"/>
      <c r="F450" s="12"/>
      <c r="G450" s="12"/>
      <c r="H450" s="12"/>
      <c r="I450" s="9"/>
      <c r="J450" s="9"/>
    </row>
    <row r="451" spans="1:10" x14ac:dyDescent="0.2">
      <c r="A451" s="9"/>
      <c r="B451" s="12"/>
      <c r="C451" s="9"/>
      <c r="D451" s="12"/>
      <c r="E451" s="12"/>
      <c r="F451" s="12"/>
      <c r="G451" s="12"/>
      <c r="H451" s="12"/>
      <c r="I451" s="9"/>
      <c r="J451" s="9"/>
    </row>
    <row r="452" spans="1:10" x14ac:dyDescent="0.2">
      <c r="A452" s="9"/>
      <c r="B452" s="12"/>
      <c r="C452" s="9"/>
      <c r="D452" s="12"/>
      <c r="E452" s="12"/>
      <c r="F452" s="12"/>
      <c r="G452" s="12"/>
      <c r="H452" s="12"/>
      <c r="I452" s="9"/>
      <c r="J452" s="9"/>
    </row>
    <row r="453" spans="1:10" x14ac:dyDescent="0.2">
      <c r="A453" s="9"/>
      <c r="B453" s="12"/>
      <c r="C453" s="9"/>
      <c r="D453" s="12"/>
      <c r="E453" s="12"/>
      <c r="F453" s="12"/>
      <c r="G453" s="12"/>
      <c r="H453" s="12"/>
      <c r="I453" s="9"/>
      <c r="J453" s="9"/>
    </row>
    <row r="454" spans="1:10" x14ac:dyDescent="0.2">
      <c r="A454" s="9"/>
      <c r="B454" s="12"/>
      <c r="C454" s="9"/>
      <c r="D454" s="12"/>
      <c r="E454" s="12"/>
      <c r="F454" s="12"/>
      <c r="G454" s="12"/>
      <c r="H454" s="12"/>
      <c r="I454" s="9"/>
      <c r="J454" s="9"/>
    </row>
    <row r="455" spans="1:10" x14ac:dyDescent="0.2">
      <c r="A455" s="9"/>
      <c r="B455" s="12"/>
      <c r="C455" s="9"/>
      <c r="D455" s="12"/>
      <c r="E455" s="12"/>
      <c r="F455" s="12"/>
      <c r="G455" s="12"/>
      <c r="H455" s="12"/>
      <c r="I455" s="9"/>
      <c r="J455" s="9"/>
    </row>
    <row r="456" spans="1:10" x14ac:dyDescent="0.2">
      <c r="A456" s="9"/>
      <c r="B456" s="12"/>
      <c r="C456" s="9"/>
      <c r="D456" s="12"/>
      <c r="E456" s="12"/>
      <c r="F456" s="12"/>
      <c r="G456" s="12"/>
      <c r="H456" s="12"/>
      <c r="I456" s="9"/>
      <c r="J456" s="9"/>
    </row>
    <row r="457" spans="1:10" x14ac:dyDescent="0.2">
      <c r="A457" s="9"/>
      <c r="B457" s="12"/>
      <c r="C457" s="9"/>
      <c r="D457" s="12"/>
      <c r="E457" s="12"/>
      <c r="F457" s="12"/>
      <c r="G457" s="12"/>
      <c r="H457" s="12"/>
      <c r="I457" s="9"/>
      <c r="J457" s="9"/>
    </row>
    <row r="458" spans="1:10" x14ac:dyDescent="0.2">
      <c r="A458" s="9"/>
      <c r="B458" s="12"/>
      <c r="C458" s="9"/>
      <c r="D458" s="12"/>
      <c r="E458" s="12"/>
      <c r="F458" s="12"/>
      <c r="G458" s="12"/>
      <c r="H458" s="12"/>
      <c r="I458" s="9"/>
      <c r="J458" s="9"/>
    </row>
    <row r="459" spans="1:10" x14ac:dyDescent="0.2">
      <c r="A459" s="9"/>
      <c r="B459" s="12"/>
      <c r="C459" s="9"/>
      <c r="D459" s="12"/>
      <c r="E459" s="12"/>
      <c r="F459" s="12"/>
      <c r="G459" s="12"/>
      <c r="H459" s="12"/>
      <c r="I459" s="9"/>
      <c r="J459" s="9"/>
    </row>
    <row r="460" spans="1:10" x14ac:dyDescent="0.2">
      <c r="A460" s="9"/>
      <c r="B460" s="12"/>
      <c r="C460" s="9"/>
      <c r="D460" s="12"/>
      <c r="E460" s="12"/>
      <c r="F460" s="12"/>
      <c r="G460" s="12"/>
      <c r="H460" s="12"/>
      <c r="I460" s="9"/>
      <c r="J460" s="9"/>
    </row>
    <row r="461" spans="1:10" x14ac:dyDescent="0.2">
      <c r="A461" s="9"/>
      <c r="B461" s="12"/>
      <c r="C461" s="9"/>
      <c r="D461" s="12"/>
      <c r="E461" s="12"/>
      <c r="F461" s="12"/>
      <c r="G461" s="12"/>
      <c r="H461" s="12"/>
      <c r="I461" s="9"/>
      <c r="J461" s="9"/>
    </row>
    <row r="462" spans="1:10" x14ac:dyDescent="0.2">
      <c r="A462" s="9"/>
      <c r="B462" s="12"/>
      <c r="C462" s="9"/>
      <c r="D462" s="12"/>
      <c r="E462" s="12"/>
      <c r="F462" s="12"/>
      <c r="G462" s="12"/>
      <c r="H462" s="12"/>
      <c r="I462" s="9"/>
      <c r="J462" s="9"/>
    </row>
    <row r="463" spans="1:10" x14ac:dyDescent="0.2">
      <c r="A463" s="9"/>
      <c r="B463" s="12"/>
      <c r="C463" s="9"/>
      <c r="D463" s="12"/>
      <c r="E463" s="12"/>
      <c r="F463" s="12"/>
      <c r="G463" s="12"/>
      <c r="H463" s="12"/>
      <c r="I463" s="9"/>
      <c r="J463" s="9"/>
    </row>
    <row r="464" spans="1:10" x14ac:dyDescent="0.2">
      <c r="A464" s="9"/>
      <c r="B464" s="12"/>
      <c r="C464" s="9"/>
      <c r="D464" s="12"/>
      <c r="E464" s="12"/>
      <c r="F464" s="12"/>
      <c r="G464" s="12"/>
      <c r="H464" s="12"/>
      <c r="I464" s="9"/>
      <c r="J464" s="9"/>
    </row>
    <row r="465" spans="1:10" x14ac:dyDescent="0.2">
      <c r="A465" s="9"/>
      <c r="B465" s="12"/>
      <c r="C465" s="9"/>
      <c r="D465" s="12"/>
      <c r="E465" s="12"/>
      <c r="F465" s="12"/>
      <c r="G465" s="12"/>
      <c r="H465" s="12"/>
      <c r="I465" s="9"/>
      <c r="J465" s="9"/>
    </row>
    <row r="466" spans="1:10" x14ac:dyDescent="0.2">
      <c r="A466" s="9"/>
      <c r="B466" s="12"/>
      <c r="C466" s="9"/>
      <c r="D466" s="12"/>
      <c r="E466" s="12"/>
      <c r="F466" s="12"/>
      <c r="G466" s="12"/>
      <c r="H466" s="12"/>
      <c r="I466" s="9"/>
      <c r="J466" s="9"/>
    </row>
    <row r="467" spans="1:10" x14ac:dyDescent="0.2">
      <c r="A467" s="9"/>
      <c r="B467" s="12"/>
      <c r="C467" s="9"/>
      <c r="D467" s="12"/>
      <c r="E467" s="12"/>
      <c r="F467" s="12"/>
      <c r="G467" s="12"/>
      <c r="H467" s="12"/>
      <c r="I467" s="9"/>
      <c r="J467" s="9"/>
    </row>
    <row r="468" spans="1:10" x14ac:dyDescent="0.2">
      <c r="A468" s="9"/>
      <c r="B468" s="12"/>
      <c r="C468" s="9"/>
      <c r="D468" s="12"/>
      <c r="E468" s="12"/>
      <c r="F468" s="12"/>
      <c r="G468" s="12"/>
      <c r="H468" s="12"/>
      <c r="I468" s="9"/>
      <c r="J468" s="9"/>
    </row>
    <row r="469" spans="1:10" x14ac:dyDescent="0.2">
      <c r="A469" s="9"/>
      <c r="B469" s="12"/>
      <c r="C469" s="9"/>
      <c r="D469" s="12"/>
      <c r="E469" s="12"/>
      <c r="F469" s="12"/>
      <c r="G469" s="12"/>
      <c r="H469" s="12"/>
      <c r="I469" s="9"/>
      <c r="J469" s="9"/>
    </row>
    <row r="470" spans="1:10" x14ac:dyDescent="0.2">
      <c r="A470" s="9"/>
      <c r="B470" s="12"/>
      <c r="C470" s="9"/>
      <c r="D470" s="12"/>
      <c r="E470" s="12"/>
      <c r="F470" s="12"/>
      <c r="G470" s="12"/>
      <c r="H470" s="12"/>
      <c r="I470" s="9"/>
      <c r="J470" s="9"/>
    </row>
    <row r="471" spans="1:10" x14ac:dyDescent="0.2">
      <c r="A471" s="9"/>
      <c r="B471" s="12"/>
      <c r="C471" s="9"/>
      <c r="D471" s="12"/>
      <c r="E471" s="12"/>
      <c r="F471" s="12"/>
      <c r="G471" s="12"/>
      <c r="H471" s="12"/>
      <c r="I471" s="9"/>
      <c r="J471" s="9"/>
    </row>
    <row r="472" spans="1:10" x14ac:dyDescent="0.2">
      <c r="A472" s="9"/>
      <c r="B472" s="12"/>
      <c r="C472" s="9"/>
      <c r="D472" s="12"/>
      <c r="E472" s="12"/>
      <c r="F472" s="12"/>
      <c r="G472" s="12"/>
      <c r="H472" s="12"/>
      <c r="I472" s="9"/>
      <c r="J472" s="9"/>
    </row>
    <row r="473" spans="1:10" x14ac:dyDescent="0.2">
      <c r="A473" s="9"/>
      <c r="B473" s="12"/>
      <c r="C473" s="9"/>
      <c r="D473" s="12"/>
      <c r="E473" s="12"/>
      <c r="F473" s="12"/>
      <c r="G473" s="12"/>
      <c r="H473" s="12"/>
      <c r="I473" s="9"/>
      <c r="J473" s="9"/>
    </row>
    <row r="474" spans="1:10" x14ac:dyDescent="0.2">
      <c r="A474" s="9"/>
      <c r="B474" s="12"/>
      <c r="C474" s="9"/>
      <c r="D474" s="12"/>
      <c r="E474" s="12"/>
      <c r="F474" s="12"/>
      <c r="G474" s="12"/>
      <c r="H474" s="12"/>
      <c r="I474" s="9"/>
      <c r="J474" s="9"/>
    </row>
    <row r="475" spans="1:10" x14ac:dyDescent="0.2">
      <c r="A475" s="9"/>
      <c r="B475" s="12"/>
      <c r="C475" s="9"/>
      <c r="D475" s="12"/>
      <c r="E475" s="12"/>
      <c r="F475" s="12"/>
      <c r="G475" s="12"/>
      <c r="H475" s="12"/>
      <c r="I475" s="9"/>
      <c r="J475" s="9"/>
    </row>
    <row r="476" spans="1:10" x14ac:dyDescent="0.2">
      <c r="A476" s="9"/>
      <c r="B476" s="12"/>
      <c r="C476" s="9"/>
      <c r="D476" s="12"/>
      <c r="E476" s="12"/>
      <c r="F476" s="12"/>
      <c r="G476" s="12"/>
      <c r="H476" s="12"/>
      <c r="I476" s="9"/>
      <c r="J476" s="9"/>
    </row>
    <row r="477" spans="1:10" x14ac:dyDescent="0.2">
      <c r="A477" s="9"/>
      <c r="B477" s="12"/>
      <c r="C477" s="9"/>
      <c r="D477" s="12"/>
      <c r="E477" s="12"/>
      <c r="F477" s="12"/>
      <c r="G477" s="12"/>
      <c r="H477" s="12"/>
      <c r="I477" s="9"/>
      <c r="J477" s="9"/>
    </row>
    <row r="478" spans="1:10" x14ac:dyDescent="0.2">
      <c r="A478" s="9"/>
      <c r="B478" s="12"/>
      <c r="C478" s="9"/>
      <c r="D478" s="12"/>
      <c r="E478" s="12"/>
      <c r="F478" s="12"/>
      <c r="G478" s="12"/>
      <c r="H478" s="12"/>
      <c r="I478" s="9"/>
      <c r="J478" s="9"/>
    </row>
    <row r="479" spans="1:10" x14ac:dyDescent="0.2">
      <c r="A479" s="9"/>
      <c r="B479" s="12"/>
      <c r="C479" s="9"/>
      <c r="D479" s="12"/>
      <c r="E479" s="12"/>
      <c r="F479" s="12"/>
      <c r="G479" s="12"/>
      <c r="H479" s="12"/>
      <c r="I479" s="9"/>
      <c r="J479" s="9"/>
    </row>
    <row r="480" spans="1:10" x14ac:dyDescent="0.2">
      <c r="A480" s="9"/>
      <c r="B480" s="12"/>
      <c r="C480" s="9"/>
      <c r="D480" s="12"/>
      <c r="E480" s="12"/>
      <c r="F480" s="12"/>
      <c r="G480" s="12"/>
      <c r="H480" s="12"/>
      <c r="I480" s="9"/>
      <c r="J480" s="9"/>
    </row>
    <row r="481" spans="1:10" x14ac:dyDescent="0.2">
      <c r="A481" s="9"/>
      <c r="B481" s="12"/>
      <c r="C481" s="9"/>
      <c r="D481" s="12"/>
      <c r="E481" s="12"/>
      <c r="F481" s="12"/>
      <c r="G481" s="12"/>
      <c r="H481" s="12"/>
      <c r="I481" s="9"/>
      <c r="J481" s="9"/>
    </row>
    <row r="482" spans="1:10" x14ac:dyDescent="0.2">
      <c r="A482" s="9"/>
      <c r="B482" s="12"/>
      <c r="C482" s="9"/>
      <c r="D482" s="12"/>
      <c r="E482" s="12"/>
      <c r="F482" s="12"/>
      <c r="G482" s="12"/>
      <c r="H482" s="12"/>
      <c r="I482" s="9"/>
      <c r="J482" s="9"/>
    </row>
    <row r="483" spans="1:10" x14ac:dyDescent="0.2">
      <c r="A483" s="9"/>
      <c r="B483" s="12"/>
      <c r="C483" s="9"/>
      <c r="D483" s="12"/>
      <c r="E483" s="12"/>
      <c r="F483" s="12"/>
      <c r="G483" s="12"/>
      <c r="H483" s="12"/>
      <c r="I483" s="9"/>
      <c r="J483" s="9"/>
    </row>
    <row r="484" spans="1:10" x14ac:dyDescent="0.2">
      <c r="A484" s="9"/>
      <c r="B484" s="12"/>
      <c r="C484" s="9"/>
      <c r="D484" s="12"/>
      <c r="E484" s="12"/>
      <c r="F484" s="12"/>
      <c r="G484" s="12"/>
      <c r="H484" s="12"/>
      <c r="I484" s="9"/>
      <c r="J484" s="9"/>
    </row>
    <row r="485" spans="1:10" x14ac:dyDescent="0.2">
      <c r="A485" s="9"/>
      <c r="B485" s="12"/>
      <c r="C485" s="9"/>
      <c r="D485" s="12"/>
      <c r="E485" s="12"/>
      <c r="F485" s="12"/>
      <c r="G485" s="12"/>
      <c r="H485" s="12"/>
      <c r="I485" s="9"/>
      <c r="J485" s="9"/>
    </row>
    <row r="486" spans="1:10" x14ac:dyDescent="0.2">
      <c r="A486" s="9"/>
      <c r="B486" s="12"/>
      <c r="C486" s="9"/>
      <c r="D486" s="12"/>
      <c r="E486" s="12"/>
      <c r="F486" s="12"/>
      <c r="G486" s="12"/>
      <c r="H486" s="12"/>
      <c r="I486" s="9"/>
      <c r="J486" s="9"/>
    </row>
    <row r="487" spans="1:10" x14ac:dyDescent="0.2">
      <c r="A487" s="9"/>
      <c r="B487" s="12"/>
      <c r="C487" s="9"/>
      <c r="D487" s="12"/>
      <c r="E487" s="12"/>
      <c r="F487" s="12"/>
      <c r="G487" s="12"/>
      <c r="H487" s="12"/>
      <c r="I487" s="9"/>
      <c r="J487" s="9"/>
    </row>
    <row r="488" spans="1:10" x14ac:dyDescent="0.2">
      <c r="A488" s="9"/>
      <c r="B488" s="12"/>
      <c r="C488" s="9"/>
      <c r="D488" s="12"/>
      <c r="E488" s="12"/>
      <c r="F488" s="12"/>
      <c r="G488" s="12"/>
      <c r="H488" s="12"/>
      <c r="I488" s="9"/>
      <c r="J488" s="9"/>
    </row>
    <row r="489" spans="1:10" x14ac:dyDescent="0.2">
      <c r="A489" s="9"/>
      <c r="B489" s="12"/>
      <c r="C489" s="9"/>
      <c r="D489" s="12"/>
      <c r="E489" s="12"/>
      <c r="F489" s="12"/>
      <c r="G489" s="12"/>
      <c r="H489" s="12"/>
      <c r="I489" s="9"/>
      <c r="J489" s="9"/>
    </row>
    <row r="490" spans="1:10" x14ac:dyDescent="0.2">
      <c r="A490" s="9"/>
      <c r="B490" s="12"/>
      <c r="C490" s="9"/>
      <c r="D490" s="12"/>
      <c r="E490" s="12"/>
      <c r="F490" s="12"/>
      <c r="G490" s="12"/>
      <c r="H490" s="12"/>
      <c r="I490" s="9"/>
      <c r="J490" s="9"/>
    </row>
    <row r="491" spans="1:10" x14ac:dyDescent="0.2">
      <c r="A491" s="9"/>
      <c r="B491" s="12"/>
      <c r="C491" s="9"/>
      <c r="D491" s="12"/>
      <c r="E491" s="12"/>
      <c r="F491" s="12"/>
      <c r="G491" s="12"/>
      <c r="H491" s="12"/>
      <c r="I491" s="9"/>
      <c r="J491" s="9"/>
    </row>
    <row r="492" spans="1:10" x14ac:dyDescent="0.2">
      <c r="A492" s="9"/>
      <c r="B492" s="12"/>
      <c r="C492" s="9"/>
      <c r="D492" s="12"/>
      <c r="E492" s="12"/>
      <c r="F492" s="12"/>
      <c r="G492" s="12"/>
      <c r="H492" s="12"/>
      <c r="I492" s="9"/>
      <c r="J492" s="9"/>
    </row>
    <row r="493" spans="1:10" x14ac:dyDescent="0.2">
      <c r="A493" s="9"/>
      <c r="B493" s="12"/>
      <c r="C493" s="9"/>
      <c r="D493" s="12"/>
      <c r="E493" s="12"/>
      <c r="F493" s="12"/>
      <c r="G493" s="12"/>
      <c r="H493" s="12"/>
      <c r="I493" s="9"/>
      <c r="J493" s="9"/>
    </row>
    <row r="494" spans="1:10" x14ac:dyDescent="0.2">
      <c r="A494" s="9"/>
      <c r="B494" s="12"/>
      <c r="C494" s="9"/>
      <c r="D494" s="12"/>
      <c r="E494" s="12"/>
      <c r="F494" s="12"/>
      <c r="G494" s="12"/>
      <c r="H494" s="12"/>
      <c r="I494" s="9"/>
      <c r="J494" s="9"/>
    </row>
    <row r="495" spans="1:10" x14ac:dyDescent="0.2">
      <c r="A495" s="9"/>
      <c r="B495" s="12"/>
      <c r="C495" s="9"/>
      <c r="D495" s="12"/>
      <c r="E495" s="12"/>
      <c r="F495" s="12"/>
      <c r="G495" s="12"/>
      <c r="H495" s="12"/>
      <c r="I495" s="9"/>
      <c r="J495" s="9"/>
    </row>
    <row r="496" spans="1:10" x14ac:dyDescent="0.2">
      <c r="A496" s="9"/>
      <c r="B496" s="12"/>
      <c r="C496" s="9"/>
      <c r="D496" s="12"/>
      <c r="E496" s="12"/>
      <c r="F496" s="12"/>
      <c r="G496" s="12"/>
      <c r="H496" s="12"/>
      <c r="I496" s="9"/>
      <c r="J496" s="9"/>
    </row>
    <row r="497" spans="1:10" x14ac:dyDescent="0.2">
      <c r="A497" s="9"/>
      <c r="B497" s="12"/>
      <c r="C497" s="9"/>
      <c r="D497" s="12"/>
      <c r="E497" s="12"/>
      <c r="F497" s="12"/>
      <c r="G497" s="12"/>
      <c r="H497" s="12"/>
      <c r="I497" s="9"/>
      <c r="J497" s="9"/>
    </row>
    <row r="498" spans="1:10" x14ac:dyDescent="0.2">
      <c r="A498" s="9"/>
      <c r="B498" s="12"/>
      <c r="C498" s="9"/>
      <c r="D498" s="12"/>
      <c r="E498" s="12"/>
      <c r="F498" s="12"/>
      <c r="G498" s="12"/>
      <c r="H498" s="12"/>
      <c r="I498" s="9"/>
      <c r="J498" s="9"/>
    </row>
    <row r="499" spans="1:10" x14ac:dyDescent="0.2">
      <c r="A499" s="9"/>
      <c r="B499" s="12"/>
      <c r="C499" s="9"/>
      <c r="D499" s="12"/>
      <c r="E499" s="12"/>
      <c r="F499" s="12"/>
      <c r="G499" s="12"/>
      <c r="H499" s="12"/>
      <c r="I499" s="9"/>
      <c r="J499" s="9"/>
    </row>
    <row r="500" spans="1:10" x14ac:dyDescent="0.2">
      <c r="A500" s="9"/>
      <c r="B500" s="12"/>
      <c r="C500" s="9"/>
      <c r="D500" s="12"/>
      <c r="E500" s="12"/>
      <c r="F500" s="12"/>
      <c r="G500" s="12"/>
      <c r="H500" s="12"/>
      <c r="I500" s="9"/>
      <c r="J500" s="9"/>
    </row>
    <row r="501" spans="1:10" x14ac:dyDescent="0.2">
      <c r="A501" s="9"/>
      <c r="B501" s="12"/>
      <c r="C501" s="9"/>
      <c r="D501" s="12"/>
      <c r="E501" s="12"/>
      <c r="F501" s="12"/>
      <c r="G501" s="12"/>
      <c r="H501" s="12"/>
      <c r="I501" s="9"/>
      <c r="J501" s="9"/>
    </row>
  </sheetData>
  <autoFilter ref="A1:J1" xr:uid="{1C25AA86-C164-4D56-972F-B1BD407D1FFB}"/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01135-C051-6248-BB88-4567953AE7A7}">
  <dimension ref="A1:S576"/>
  <sheetViews>
    <sheetView topLeftCell="G1" zoomScale="246" zoomScaleNormal="246" workbookViewId="0">
      <pane ySplit="1" topLeftCell="A3" activePane="bottomLeft" state="frozen"/>
      <selection pane="bottomLeft" activeCell="H307" sqref="H3:H307"/>
    </sheetView>
  </sheetViews>
  <sheetFormatPr baseColWidth="10" defaultColWidth="11.5" defaultRowHeight="15" x14ac:dyDescent="0.2"/>
  <cols>
    <col min="1" max="1" width="11.5" style="10" customWidth="1"/>
    <col min="2" max="2" width="10" style="11" customWidth="1"/>
    <col min="3" max="3" width="19.33203125" style="10" customWidth="1"/>
    <col min="4" max="4" width="21.6640625" style="11" customWidth="1"/>
    <col min="5" max="5" width="23.5" style="11" customWidth="1"/>
    <col min="6" max="6" width="25" style="11" customWidth="1"/>
    <col min="7" max="7" width="50.33203125" style="11" customWidth="1"/>
    <col min="8" max="8" width="56.5" style="11" customWidth="1"/>
    <col min="9" max="10" width="11.5" style="10"/>
    <col min="11" max="16" width="11.5" style="11"/>
    <col min="17" max="17" width="14.33203125" style="11" bestFit="1" customWidth="1"/>
    <col min="18" max="16384" width="11.5" style="11"/>
  </cols>
  <sheetData>
    <row r="1" spans="1:10" ht="49.5" customHeight="1" thickBot="1" x14ac:dyDescent="0.25">
      <c r="A1" s="1" t="s">
        <v>1</v>
      </c>
      <c r="B1" s="2" t="s">
        <v>0</v>
      </c>
      <c r="C1" s="7" t="s">
        <v>203</v>
      </c>
      <c r="D1" s="4" t="s">
        <v>38</v>
      </c>
      <c r="E1" s="6" t="s">
        <v>91</v>
      </c>
      <c r="F1" s="5" t="s">
        <v>90</v>
      </c>
      <c r="G1" s="3" t="s">
        <v>2</v>
      </c>
      <c r="H1" s="3" t="s">
        <v>108</v>
      </c>
      <c r="I1" s="16" t="s">
        <v>341</v>
      </c>
      <c r="J1" s="16" t="s">
        <v>340</v>
      </c>
    </row>
    <row r="2" spans="1:10" x14ac:dyDescent="0.2">
      <c r="A2" s="8">
        <v>43526</v>
      </c>
      <c r="B2" s="12" t="s">
        <v>14</v>
      </c>
      <c r="C2" s="9">
        <v>6760</v>
      </c>
      <c r="D2" s="12" t="s">
        <v>257</v>
      </c>
      <c r="E2" s="12" t="s">
        <v>6</v>
      </c>
      <c r="F2" s="12" t="s">
        <v>15</v>
      </c>
      <c r="G2" s="12" t="s">
        <v>194</v>
      </c>
      <c r="H2" s="12"/>
      <c r="I2" s="9">
        <v>41</v>
      </c>
      <c r="J2" s="9" t="s">
        <v>380</v>
      </c>
    </row>
    <row r="3" spans="1:10" x14ac:dyDescent="0.2">
      <c r="A3" s="8">
        <v>43526</v>
      </c>
      <c r="B3" s="12" t="s">
        <v>14</v>
      </c>
      <c r="C3" s="9">
        <v>6750</v>
      </c>
      <c r="D3" s="12" t="s">
        <v>160</v>
      </c>
      <c r="E3" s="12" t="s">
        <v>5</v>
      </c>
      <c r="F3" s="12" t="s">
        <v>4</v>
      </c>
      <c r="G3" s="12" t="s">
        <v>151</v>
      </c>
      <c r="H3" s="12"/>
      <c r="I3" s="9">
        <v>29</v>
      </c>
      <c r="J3" s="9" t="s">
        <v>351</v>
      </c>
    </row>
    <row r="4" spans="1:10" x14ac:dyDescent="0.2">
      <c r="A4" s="8">
        <v>43527</v>
      </c>
      <c r="B4" s="12" t="s">
        <v>14</v>
      </c>
      <c r="C4" s="9">
        <v>6700</v>
      </c>
      <c r="D4" s="12" t="s">
        <v>127</v>
      </c>
      <c r="E4" s="12" t="s">
        <v>6</v>
      </c>
      <c r="F4" s="12" t="s">
        <v>818</v>
      </c>
      <c r="G4" s="12" t="s">
        <v>194</v>
      </c>
      <c r="H4" s="12"/>
      <c r="I4" s="9">
        <v>29</v>
      </c>
      <c r="J4" s="9" t="s">
        <v>390</v>
      </c>
    </row>
    <row r="5" spans="1:10" x14ac:dyDescent="0.2">
      <c r="A5" s="8">
        <v>43527</v>
      </c>
      <c r="B5" s="12" t="s">
        <v>14</v>
      </c>
      <c r="C5" s="9">
        <v>6700</v>
      </c>
      <c r="D5" s="12" t="s">
        <v>127</v>
      </c>
      <c r="E5" s="12" t="s">
        <v>6</v>
      </c>
      <c r="F5" s="12" t="s">
        <v>15</v>
      </c>
      <c r="G5" s="12" t="s">
        <v>151</v>
      </c>
      <c r="H5" s="12"/>
      <c r="I5" s="9">
        <v>29</v>
      </c>
      <c r="J5" s="9" t="s">
        <v>390</v>
      </c>
    </row>
    <row r="6" spans="1:10" x14ac:dyDescent="0.2">
      <c r="A6" s="8">
        <v>43527</v>
      </c>
      <c r="B6" s="12" t="s">
        <v>14</v>
      </c>
      <c r="C6" s="9">
        <v>6700</v>
      </c>
      <c r="D6" s="12" t="s">
        <v>127</v>
      </c>
      <c r="E6" s="12" t="s">
        <v>6</v>
      </c>
      <c r="F6" s="12" t="s">
        <v>15</v>
      </c>
      <c r="G6" s="12" t="s">
        <v>245</v>
      </c>
      <c r="H6" s="12"/>
      <c r="I6" s="9">
        <v>29</v>
      </c>
      <c r="J6" s="9" t="s">
        <v>390</v>
      </c>
    </row>
    <row r="7" spans="1:10" x14ac:dyDescent="0.2">
      <c r="A7" s="8">
        <v>43528</v>
      </c>
      <c r="B7" s="12" t="s">
        <v>14</v>
      </c>
      <c r="C7" s="9">
        <v>6780</v>
      </c>
      <c r="D7" s="12" t="s">
        <v>127</v>
      </c>
      <c r="E7" s="12" t="s">
        <v>234</v>
      </c>
      <c r="F7" s="12" t="s">
        <v>837</v>
      </c>
      <c r="G7" s="12" t="s">
        <v>172</v>
      </c>
      <c r="H7" s="12"/>
      <c r="I7" s="9">
        <v>33</v>
      </c>
      <c r="J7" s="9">
        <v>25</v>
      </c>
    </row>
    <row r="8" spans="1:10" x14ac:dyDescent="0.2">
      <c r="A8" s="8">
        <v>43529</v>
      </c>
      <c r="B8" s="12" t="s">
        <v>14</v>
      </c>
      <c r="C8" s="9">
        <v>7900</v>
      </c>
      <c r="D8" s="12" t="s">
        <v>843</v>
      </c>
      <c r="E8" s="12" t="s">
        <v>6</v>
      </c>
      <c r="F8" s="12" t="s">
        <v>6</v>
      </c>
      <c r="G8" s="12" t="s">
        <v>844</v>
      </c>
      <c r="H8" s="12"/>
      <c r="I8" s="9">
        <v>168</v>
      </c>
      <c r="J8" s="9">
        <v>261</v>
      </c>
    </row>
    <row r="9" spans="1:10" x14ac:dyDescent="0.2">
      <c r="A9" s="8">
        <v>43529</v>
      </c>
      <c r="B9" s="12" t="s">
        <v>14</v>
      </c>
      <c r="C9" s="9">
        <v>6792</v>
      </c>
      <c r="D9" s="12" t="s">
        <v>845</v>
      </c>
      <c r="E9" s="12" t="s">
        <v>6</v>
      </c>
      <c r="F9" s="12" t="s">
        <v>6</v>
      </c>
      <c r="G9" s="12" t="s">
        <v>846</v>
      </c>
      <c r="H9" s="12"/>
      <c r="I9" s="9">
        <v>23</v>
      </c>
      <c r="J9" s="9" t="s">
        <v>847</v>
      </c>
    </row>
    <row r="10" spans="1:10" x14ac:dyDescent="0.2">
      <c r="A10" s="8">
        <v>43529</v>
      </c>
      <c r="B10" s="12" t="s">
        <v>14</v>
      </c>
      <c r="C10" s="9">
        <v>6700</v>
      </c>
      <c r="D10" s="12" t="s">
        <v>127</v>
      </c>
      <c r="E10" s="12" t="s">
        <v>6</v>
      </c>
      <c r="F10" s="12" t="s">
        <v>15</v>
      </c>
      <c r="G10" s="12" t="s">
        <v>151</v>
      </c>
      <c r="H10" s="12"/>
      <c r="I10" s="9">
        <v>32</v>
      </c>
      <c r="J10" s="9" t="s">
        <v>390</v>
      </c>
    </row>
    <row r="11" spans="1:10" x14ac:dyDescent="0.2">
      <c r="A11" s="8">
        <v>43529</v>
      </c>
      <c r="B11" s="12" t="s">
        <v>14</v>
      </c>
      <c r="C11" s="9">
        <v>6780</v>
      </c>
      <c r="D11" s="12" t="s">
        <v>142</v>
      </c>
      <c r="E11" s="12" t="s">
        <v>6</v>
      </c>
      <c r="F11" s="12" t="s">
        <v>221</v>
      </c>
      <c r="G11" s="12" t="s">
        <v>849</v>
      </c>
      <c r="H11" s="12"/>
      <c r="I11" s="9">
        <v>25</v>
      </c>
      <c r="J11" s="9" t="s">
        <v>850</v>
      </c>
    </row>
    <row r="12" spans="1:10" x14ac:dyDescent="0.2">
      <c r="A12" s="8">
        <v>43530</v>
      </c>
      <c r="B12" s="12" t="s">
        <v>14</v>
      </c>
      <c r="C12" s="9">
        <v>6700</v>
      </c>
      <c r="D12" s="12" t="s">
        <v>127</v>
      </c>
      <c r="E12" s="12" t="s">
        <v>6</v>
      </c>
      <c r="F12" s="12" t="s">
        <v>6</v>
      </c>
      <c r="G12" s="12" t="s">
        <v>172</v>
      </c>
      <c r="H12" s="12"/>
      <c r="I12" s="9">
        <v>33</v>
      </c>
      <c r="J12" s="9">
        <v>25</v>
      </c>
    </row>
    <row r="13" spans="1:10" x14ac:dyDescent="0.2">
      <c r="A13" s="8">
        <v>43530</v>
      </c>
      <c r="B13" s="12" t="s">
        <v>14</v>
      </c>
      <c r="C13" s="9">
        <v>6792</v>
      </c>
      <c r="D13" s="12" t="s">
        <v>845</v>
      </c>
      <c r="E13" s="12" t="s">
        <v>6</v>
      </c>
      <c r="F13" s="12" t="s">
        <v>6</v>
      </c>
      <c r="G13" s="12" t="s">
        <v>172</v>
      </c>
      <c r="H13" s="12"/>
      <c r="I13" s="9">
        <v>25</v>
      </c>
      <c r="J13" s="9">
        <v>16</v>
      </c>
    </row>
    <row r="14" spans="1:10" x14ac:dyDescent="0.2">
      <c r="A14" s="8">
        <v>43531</v>
      </c>
      <c r="B14" s="12" t="s">
        <v>14</v>
      </c>
      <c r="C14" s="9">
        <v>6840</v>
      </c>
      <c r="D14" s="12" t="s">
        <v>192</v>
      </c>
      <c r="E14" s="12" t="s">
        <v>6</v>
      </c>
      <c r="F14" s="12" t="s">
        <v>6</v>
      </c>
      <c r="G14" s="12" t="s">
        <v>151</v>
      </c>
      <c r="H14" s="12"/>
      <c r="I14" s="9">
        <v>53</v>
      </c>
      <c r="J14" s="9" t="s">
        <v>859</v>
      </c>
    </row>
    <row r="15" spans="1:10" x14ac:dyDescent="0.2">
      <c r="A15" s="8">
        <v>43531</v>
      </c>
      <c r="B15" s="12" t="s">
        <v>14</v>
      </c>
      <c r="C15" s="9">
        <v>6810</v>
      </c>
      <c r="D15" s="12" t="s">
        <v>297</v>
      </c>
      <c r="E15" s="12" t="s">
        <v>6</v>
      </c>
      <c r="F15" s="12" t="s">
        <v>15</v>
      </c>
      <c r="G15" s="12" t="s">
        <v>194</v>
      </c>
      <c r="H15" s="12"/>
      <c r="I15" s="9">
        <v>56</v>
      </c>
      <c r="J15" s="9" t="s">
        <v>481</v>
      </c>
    </row>
    <row r="16" spans="1:10" x14ac:dyDescent="0.2">
      <c r="A16" s="8">
        <v>43531</v>
      </c>
      <c r="B16" s="12" t="s">
        <v>14</v>
      </c>
      <c r="C16" s="9">
        <v>6750</v>
      </c>
      <c r="D16" s="12" t="s">
        <v>160</v>
      </c>
      <c r="E16" s="12" t="s">
        <v>6</v>
      </c>
      <c r="F16" s="12" t="s">
        <v>4</v>
      </c>
      <c r="G16" s="12" t="s">
        <v>151</v>
      </c>
      <c r="H16" s="12"/>
      <c r="I16" s="9">
        <v>34</v>
      </c>
      <c r="J16" s="9" t="s">
        <v>351</v>
      </c>
    </row>
    <row r="17" spans="1:10" x14ac:dyDescent="0.2">
      <c r="A17" s="8">
        <v>43532</v>
      </c>
      <c r="B17" s="12" t="s">
        <v>14</v>
      </c>
      <c r="C17" s="9">
        <v>6700</v>
      </c>
      <c r="D17" s="12" t="s">
        <v>127</v>
      </c>
      <c r="E17" s="12" t="s">
        <v>6</v>
      </c>
      <c r="F17" s="12" t="s">
        <v>5</v>
      </c>
      <c r="G17" s="12" t="s">
        <v>151</v>
      </c>
      <c r="H17" s="12"/>
      <c r="I17" s="9">
        <v>34</v>
      </c>
      <c r="J17" s="9" t="s">
        <v>393</v>
      </c>
    </row>
    <row r="18" spans="1:10" x14ac:dyDescent="0.2">
      <c r="A18" s="8">
        <v>43532</v>
      </c>
      <c r="B18" s="12" t="s">
        <v>14</v>
      </c>
      <c r="C18" s="9">
        <v>6730</v>
      </c>
      <c r="D18" s="12" t="s">
        <v>267</v>
      </c>
      <c r="E18" s="12" t="s">
        <v>6</v>
      </c>
      <c r="F18" s="12" t="s">
        <v>15</v>
      </c>
      <c r="G18" s="12" t="s">
        <v>23</v>
      </c>
      <c r="H18" s="12"/>
      <c r="I18" s="9">
        <v>47</v>
      </c>
      <c r="J18" s="9" t="s">
        <v>861</v>
      </c>
    </row>
    <row r="19" spans="1:10" x14ac:dyDescent="0.2">
      <c r="A19" s="8">
        <v>43532</v>
      </c>
      <c r="B19" s="12" t="s">
        <v>14</v>
      </c>
      <c r="C19" s="9">
        <v>3080</v>
      </c>
      <c r="D19" s="12" t="s">
        <v>853</v>
      </c>
      <c r="E19" s="12" t="s">
        <v>234</v>
      </c>
      <c r="F19" s="12" t="s">
        <v>856</v>
      </c>
      <c r="G19" s="12" t="s">
        <v>151</v>
      </c>
      <c r="H19" s="12"/>
      <c r="I19" s="9">
        <v>141</v>
      </c>
      <c r="J19" s="9">
        <v>207</v>
      </c>
    </row>
    <row r="20" spans="1:10" x14ac:dyDescent="0.2">
      <c r="A20" s="8">
        <v>43532</v>
      </c>
      <c r="B20" s="12" t="s">
        <v>14</v>
      </c>
      <c r="C20" s="9">
        <v>2390</v>
      </c>
      <c r="D20" s="12" t="s">
        <v>854</v>
      </c>
      <c r="E20" s="12" t="s">
        <v>234</v>
      </c>
      <c r="F20" s="12" t="s">
        <v>857</v>
      </c>
      <c r="G20" s="12" t="s">
        <v>151</v>
      </c>
      <c r="H20" s="12"/>
      <c r="I20" s="9">
        <v>187</v>
      </c>
      <c r="J20" s="9">
        <v>286</v>
      </c>
    </row>
    <row r="21" spans="1:10" x14ac:dyDescent="0.2">
      <c r="A21" s="8">
        <v>43532</v>
      </c>
      <c r="B21" s="12" t="s">
        <v>14</v>
      </c>
      <c r="C21" s="9">
        <v>6700</v>
      </c>
      <c r="D21" s="12" t="s">
        <v>127</v>
      </c>
      <c r="E21" s="12" t="s">
        <v>6</v>
      </c>
      <c r="F21" s="12" t="s">
        <v>6</v>
      </c>
      <c r="G21" s="12" t="s">
        <v>858</v>
      </c>
      <c r="H21" s="12"/>
      <c r="I21" s="9">
        <v>34</v>
      </c>
      <c r="J21" s="9" t="s">
        <v>393</v>
      </c>
    </row>
    <row r="22" spans="1:10" x14ac:dyDescent="0.2">
      <c r="A22" s="8">
        <v>43532</v>
      </c>
      <c r="B22" s="12" t="s">
        <v>14</v>
      </c>
      <c r="C22" s="9">
        <v>6700</v>
      </c>
      <c r="D22" s="12" t="s">
        <v>127</v>
      </c>
      <c r="E22" s="12" t="s">
        <v>6</v>
      </c>
      <c r="F22" s="12" t="s">
        <v>15</v>
      </c>
      <c r="G22" s="12" t="s">
        <v>151</v>
      </c>
      <c r="H22" s="12"/>
      <c r="I22" s="9">
        <v>34</v>
      </c>
      <c r="J22" s="9" t="s">
        <v>393</v>
      </c>
    </row>
    <row r="23" spans="1:10" x14ac:dyDescent="0.2">
      <c r="A23" s="8">
        <v>43534</v>
      </c>
      <c r="B23" s="12" t="s">
        <v>14</v>
      </c>
      <c r="C23" s="9">
        <v>3890</v>
      </c>
      <c r="D23" s="12" t="s">
        <v>957</v>
      </c>
      <c r="E23" s="12" t="s">
        <v>6</v>
      </c>
      <c r="F23" s="12" t="s">
        <v>6</v>
      </c>
      <c r="G23" s="12" t="s">
        <v>172</v>
      </c>
      <c r="H23" s="12"/>
      <c r="I23" s="9">
        <v>123</v>
      </c>
      <c r="J23" s="9">
        <v>189</v>
      </c>
    </row>
    <row r="24" spans="1:10" x14ac:dyDescent="0.2">
      <c r="A24" s="8">
        <v>43540</v>
      </c>
      <c r="B24" s="12" t="s">
        <v>14</v>
      </c>
      <c r="C24" s="9">
        <v>6700</v>
      </c>
      <c r="D24" s="12" t="s">
        <v>127</v>
      </c>
      <c r="E24" s="12" t="s">
        <v>6</v>
      </c>
      <c r="F24" s="12" t="s">
        <v>6</v>
      </c>
      <c r="G24" s="12" t="s">
        <v>477</v>
      </c>
      <c r="H24" s="12"/>
      <c r="I24" s="9">
        <v>33</v>
      </c>
      <c r="J24" s="9" t="s">
        <v>393</v>
      </c>
    </row>
    <row r="25" spans="1:10" x14ac:dyDescent="0.2">
      <c r="A25" s="8">
        <v>43541</v>
      </c>
      <c r="B25" s="12" t="s">
        <v>14</v>
      </c>
      <c r="C25" s="9">
        <v>6780</v>
      </c>
      <c r="D25" s="12" t="s">
        <v>142</v>
      </c>
      <c r="E25" s="12" t="s">
        <v>6</v>
      </c>
      <c r="F25" s="12" t="s">
        <v>15</v>
      </c>
      <c r="G25" s="12" t="s">
        <v>151</v>
      </c>
      <c r="H25" s="12"/>
      <c r="I25" s="9">
        <v>24</v>
      </c>
      <c r="J25" s="9" t="s">
        <v>850</v>
      </c>
    </row>
    <row r="26" spans="1:10" x14ac:dyDescent="0.2">
      <c r="A26" s="8">
        <v>43541</v>
      </c>
      <c r="B26" s="12" t="s">
        <v>14</v>
      </c>
      <c r="C26" s="9">
        <v>9820</v>
      </c>
      <c r="D26" s="12" t="s">
        <v>1035</v>
      </c>
      <c r="E26" s="12" t="s">
        <v>234</v>
      </c>
      <c r="F26" s="12" t="s">
        <v>140</v>
      </c>
      <c r="G26" s="12" t="s">
        <v>292</v>
      </c>
      <c r="H26" s="12"/>
      <c r="I26" s="9">
        <v>170</v>
      </c>
      <c r="J26" s="9">
        <v>267</v>
      </c>
    </row>
    <row r="27" spans="1:10" x14ac:dyDescent="0.2">
      <c r="A27" s="8">
        <v>43546</v>
      </c>
      <c r="B27" s="12" t="s">
        <v>14</v>
      </c>
      <c r="C27" s="9">
        <v>1170</v>
      </c>
      <c r="D27" s="12" t="s">
        <v>1039</v>
      </c>
      <c r="E27" s="12" t="s">
        <v>6</v>
      </c>
      <c r="F27" s="12" t="s">
        <v>6</v>
      </c>
      <c r="G27" s="12" t="s">
        <v>23</v>
      </c>
      <c r="H27" s="12"/>
      <c r="I27" s="9">
        <v>146</v>
      </c>
      <c r="J27" s="9">
        <v>203</v>
      </c>
    </row>
    <row r="28" spans="1:10" x14ac:dyDescent="0.2">
      <c r="A28" s="8">
        <v>43548</v>
      </c>
      <c r="B28" s="12" t="s">
        <v>14</v>
      </c>
      <c r="C28" s="9">
        <v>4130</v>
      </c>
      <c r="D28" s="12" t="s">
        <v>1054</v>
      </c>
      <c r="E28" s="12" t="s">
        <v>6</v>
      </c>
      <c r="F28" s="12" t="s">
        <v>6</v>
      </c>
      <c r="G28" s="12" t="s">
        <v>151</v>
      </c>
      <c r="H28" s="12"/>
      <c r="I28" s="9">
        <v>95</v>
      </c>
      <c r="J28" s="9">
        <v>153</v>
      </c>
    </row>
    <row r="29" spans="1:10" x14ac:dyDescent="0.2">
      <c r="A29" s="8">
        <v>43548</v>
      </c>
      <c r="B29" s="12" t="s">
        <v>14</v>
      </c>
      <c r="C29" s="9">
        <v>5030</v>
      </c>
      <c r="D29" s="12" t="s">
        <v>1055</v>
      </c>
      <c r="E29" s="12" t="s">
        <v>6</v>
      </c>
      <c r="F29" s="12" t="s">
        <v>6</v>
      </c>
      <c r="G29" s="12" t="s">
        <v>292</v>
      </c>
      <c r="H29" s="12"/>
      <c r="I29" s="9">
        <v>104</v>
      </c>
      <c r="J29" s="9">
        <v>171</v>
      </c>
    </row>
    <row r="30" spans="1:10" x14ac:dyDescent="0.2">
      <c r="A30" s="8">
        <v>43525</v>
      </c>
      <c r="B30" s="12" t="s">
        <v>5</v>
      </c>
      <c r="C30" s="9">
        <v>54426</v>
      </c>
      <c r="D30" s="12" t="s">
        <v>803</v>
      </c>
      <c r="E30" s="12" t="s">
        <v>5</v>
      </c>
      <c r="F30" s="12" t="s">
        <v>5</v>
      </c>
      <c r="G30" s="12" t="s">
        <v>151</v>
      </c>
      <c r="H30" s="12"/>
      <c r="I30" s="9">
        <v>66</v>
      </c>
      <c r="J30" s="9">
        <v>100</v>
      </c>
    </row>
    <row r="31" spans="1:10" x14ac:dyDescent="0.2">
      <c r="A31" s="8">
        <v>43525</v>
      </c>
      <c r="B31" s="12" t="s">
        <v>5</v>
      </c>
      <c r="C31" s="9">
        <v>56355</v>
      </c>
      <c r="D31" s="12" t="s">
        <v>799</v>
      </c>
      <c r="E31" s="12" t="s">
        <v>5</v>
      </c>
      <c r="F31" s="12" t="s">
        <v>5</v>
      </c>
      <c r="G31" s="12" t="s">
        <v>800</v>
      </c>
      <c r="H31" s="12"/>
      <c r="I31" s="9">
        <v>130</v>
      </c>
      <c r="J31" s="9">
        <v>221</v>
      </c>
    </row>
    <row r="32" spans="1:10" x14ac:dyDescent="0.2">
      <c r="A32" s="8">
        <v>43525</v>
      </c>
      <c r="B32" s="12" t="s">
        <v>5</v>
      </c>
      <c r="C32" s="9">
        <v>54668</v>
      </c>
      <c r="D32" s="12" t="s">
        <v>801</v>
      </c>
      <c r="E32" s="12" t="s">
        <v>5</v>
      </c>
      <c r="F32" s="12" t="s">
        <v>5</v>
      </c>
      <c r="G32" s="12" t="s">
        <v>172</v>
      </c>
      <c r="H32" s="12"/>
      <c r="I32" s="9">
        <v>59</v>
      </c>
      <c r="J32" s="9">
        <v>72</v>
      </c>
    </row>
    <row r="33" spans="1:10" x14ac:dyDescent="0.2">
      <c r="A33" s="8">
        <v>43526</v>
      </c>
      <c r="B33" s="12" t="s">
        <v>5</v>
      </c>
      <c r="C33" s="9">
        <v>54668</v>
      </c>
      <c r="D33" s="12" t="s">
        <v>309</v>
      </c>
      <c r="E33" s="12" t="s">
        <v>5</v>
      </c>
      <c r="F33" s="12" t="s">
        <v>234</v>
      </c>
      <c r="G33" s="12" t="s">
        <v>691</v>
      </c>
      <c r="H33" s="12"/>
      <c r="I33" s="9">
        <v>58</v>
      </c>
      <c r="J33" s="9" t="s">
        <v>804</v>
      </c>
    </row>
    <row r="34" spans="1:10" x14ac:dyDescent="0.2">
      <c r="A34" s="8">
        <v>43527</v>
      </c>
      <c r="B34" s="12" t="s">
        <v>5</v>
      </c>
      <c r="C34" s="9">
        <v>78467</v>
      </c>
      <c r="D34" s="12" t="s">
        <v>815</v>
      </c>
      <c r="E34" s="12" t="s">
        <v>5</v>
      </c>
      <c r="F34" s="12" t="s">
        <v>15</v>
      </c>
      <c r="G34" s="12" t="s">
        <v>292</v>
      </c>
      <c r="H34" s="12"/>
      <c r="I34" s="9">
        <v>271</v>
      </c>
      <c r="J34" s="9">
        <v>411</v>
      </c>
    </row>
    <row r="35" spans="1:10" x14ac:dyDescent="0.2">
      <c r="A35" s="8">
        <v>43527</v>
      </c>
      <c r="B35" s="12" t="s">
        <v>5</v>
      </c>
      <c r="C35" s="9">
        <v>54329</v>
      </c>
      <c r="D35" s="12" t="s">
        <v>224</v>
      </c>
      <c r="E35" s="12" t="s">
        <v>248</v>
      </c>
      <c r="F35" s="12" t="s">
        <v>221</v>
      </c>
      <c r="G35" s="12" t="s">
        <v>477</v>
      </c>
      <c r="H35" s="12"/>
      <c r="I35" s="9">
        <v>60</v>
      </c>
      <c r="J35" s="9" t="s">
        <v>376</v>
      </c>
    </row>
    <row r="36" spans="1:10" x14ac:dyDescent="0.2">
      <c r="A36" s="8">
        <v>43528</v>
      </c>
      <c r="B36" s="12" t="s">
        <v>5</v>
      </c>
      <c r="C36" s="9">
        <v>54450</v>
      </c>
      <c r="D36" s="12" t="s">
        <v>276</v>
      </c>
      <c r="E36" s="12" t="s">
        <v>5</v>
      </c>
      <c r="F36" s="12" t="s">
        <v>5</v>
      </c>
      <c r="G36" s="12" t="s">
        <v>172</v>
      </c>
      <c r="H36" s="12"/>
      <c r="I36" s="9">
        <v>42</v>
      </c>
      <c r="J36" s="9">
        <v>59</v>
      </c>
    </row>
    <row r="37" spans="1:10" x14ac:dyDescent="0.2">
      <c r="A37" s="8">
        <v>43529</v>
      </c>
      <c r="B37" s="12" t="s">
        <v>5</v>
      </c>
      <c r="C37" s="9">
        <v>66706</v>
      </c>
      <c r="D37" s="12" t="s">
        <v>97</v>
      </c>
      <c r="E37" s="12" t="s">
        <v>5</v>
      </c>
      <c r="F37" s="12" t="s">
        <v>15</v>
      </c>
      <c r="G37" s="12" t="s">
        <v>319</v>
      </c>
      <c r="H37" s="12"/>
      <c r="I37" s="9">
        <v>34</v>
      </c>
      <c r="J37" s="9">
        <v>44</v>
      </c>
    </row>
    <row r="38" spans="1:10" x14ac:dyDescent="0.2">
      <c r="A38" s="8">
        <v>43529</v>
      </c>
      <c r="B38" s="12" t="s">
        <v>5</v>
      </c>
      <c r="C38" s="9">
        <v>87435</v>
      </c>
      <c r="D38" s="12" t="s">
        <v>839</v>
      </c>
      <c r="E38" s="12" t="s">
        <v>5</v>
      </c>
      <c r="F38" s="12" t="s">
        <v>840</v>
      </c>
      <c r="G38" s="12" t="s">
        <v>841</v>
      </c>
      <c r="H38" s="12"/>
      <c r="I38" s="9"/>
      <c r="J38" s="9"/>
    </row>
    <row r="39" spans="1:10" x14ac:dyDescent="0.2">
      <c r="A39" s="8">
        <v>43529</v>
      </c>
      <c r="B39" s="12" t="s">
        <v>5</v>
      </c>
      <c r="C39" s="9">
        <v>65830</v>
      </c>
      <c r="D39" s="12" t="s">
        <v>842</v>
      </c>
      <c r="E39" s="12" t="s">
        <v>5</v>
      </c>
      <c r="F39" s="12" t="s">
        <v>5</v>
      </c>
      <c r="G39" s="12" t="s">
        <v>172</v>
      </c>
      <c r="H39" s="12"/>
      <c r="I39" s="9">
        <v>170</v>
      </c>
      <c r="J39" s="9">
        <v>239</v>
      </c>
    </row>
    <row r="40" spans="1:10" x14ac:dyDescent="0.2">
      <c r="A40" s="8">
        <v>43530</v>
      </c>
      <c r="B40" s="12" t="s">
        <v>5</v>
      </c>
      <c r="C40" s="9">
        <v>55294</v>
      </c>
      <c r="D40" s="12" t="s">
        <v>852</v>
      </c>
      <c r="E40" s="12" t="s">
        <v>5</v>
      </c>
      <c r="F40" s="12" t="s">
        <v>15</v>
      </c>
      <c r="G40" s="12" t="s">
        <v>23</v>
      </c>
      <c r="H40" s="12"/>
      <c r="I40" s="9">
        <v>139</v>
      </c>
      <c r="J40" s="9">
        <v>242</v>
      </c>
    </row>
    <row r="41" spans="1:10" x14ac:dyDescent="0.2">
      <c r="A41" s="8">
        <v>43533</v>
      </c>
      <c r="B41" s="12" t="s">
        <v>5</v>
      </c>
      <c r="C41" s="9">
        <v>54294</v>
      </c>
      <c r="D41" s="12" t="s">
        <v>154</v>
      </c>
      <c r="E41" s="12" t="s">
        <v>5</v>
      </c>
      <c r="F41" s="12" t="s">
        <v>6</v>
      </c>
      <c r="G41" s="12" t="s">
        <v>865</v>
      </c>
      <c r="H41" s="12"/>
      <c r="I41" s="9">
        <v>55</v>
      </c>
      <c r="J41" s="9">
        <v>68</v>
      </c>
    </row>
    <row r="42" spans="1:10" x14ac:dyDescent="0.2">
      <c r="A42" s="8">
        <v>43534</v>
      </c>
      <c r="B42" s="12" t="s">
        <v>5</v>
      </c>
      <c r="C42" s="9">
        <v>54290</v>
      </c>
      <c r="D42" s="12" t="s">
        <v>154</v>
      </c>
      <c r="E42" s="12" t="s">
        <v>5</v>
      </c>
      <c r="F42" s="12" t="s">
        <v>5</v>
      </c>
      <c r="G42" s="12" t="s">
        <v>172</v>
      </c>
      <c r="H42" s="12"/>
      <c r="I42" s="9">
        <v>54</v>
      </c>
      <c r="J42" s="9">
        <v>75</v>
      </c>
    </row>
    <row r="43" spans="1:10" x14ac:dyDescent="0.2">
      <c r="A43" s="8">
        <v>43534</v>
      </c>
      <c r="B43" s="12" t="s">
        <v>5</v>
      </c>
      <c r="C43" s="9">
        <v>54292</v>
      </c>
      <c r="D43" s="12" t="s">
        <v>154</v>
      </c>
      <c r="E43" s="12" t="s">
        <v>5</v>
      </c>
      <c r="F43" s="12" t="s">
        <v>5</v>
      </c>
      <c r="G43" s="12" t="s">
        <v>172</v>
      </c>
      <c r="H43" s="12"/>
      <c r="I43" s="9">
        <v>54</v>
      </c>
      <c r="J43" s="9">
        <v>75</v>
      </c>
    </row>
    <row r="44" spans="1:10" x14ac:dyDescent="0.2">
      <c r="A44" s="8">
        <v>43534</v>
      </c>
      <c r="B44" s="12" t="s">
        <v>5</v>
      </c>
      <c r="C44" s="9">
        <v>66333</v>
      </c>
      <c r="D44" s="12" t="s">
        <v>956</v>
      </c>
      <c r="E44" s="12" t="s">
        <v>5</v>
      </c>
      <c r="F44" s="12" t="s">
        <v>5</v>
      </c>
      <c r="G44" s="33" t="s">
        <v>23</v>
      </c>
      <c r="H44" s="12"/>
      <c r="I44" s="9">
        <v>64</v>
      </c>
      <c r="J44" s="9">
        <v>96</v>
      </c>
    </row>
    <row r="45" spans="1:10" x14ac:dyDescent="0.2">
      <c r="A45" s="8">
        <v>43534</v>
      </c>
      <c r="B45" s="12" t="s">
        <v>5</v>
      </c>
      <c r="C45" s="9">
        <v>54439</v>
      </c>
      <c r="D45" s="12" t="s">
        <v>970</v>
      </c>
      <c r="E45" s="12" t="s">
        <v>5</v>
      </c>
      <c r="F45" s="12" t="s">
        <v>5</v>
      </c>
      <c r="G45" s="33" t="s">
        <v>172</v>
      </c>
      <c r="H45" s="12"/>
      <c r="I45" s="9">
        <v>34</v>
      </c>
      <c r="J45" s="9">
        <v>44</v>
      </c>
    </row>
    <row r="46" spans="1:10" x14ac:dyDescent="0.2">
      <c r="A46" s="8">
        <v>43534</v>
      </c>
      <c r="B46" s="12" t="s">
        <v>5</v>
      </c>
      <c r="C46" s="9">
        <v>66663</v>
      </c>
      <c r="D46" s="12" t="s">
        <v>191</v>
      </c>
      <c r="E46" s="12" t="s">
        <v>5</v>
      </c>
      <c r="F46" s="12" t="s">
        <v>5</v>
      </c>
      <c r="G46" s="12" t="s">
        <v>292</v>
      </c>
      <c r="H46" s="12"/>
      <c r="I46" s="9">
        <v>46</v>
      </c>
      <c r="J46" s="9">
        <v>63</v>
      </c>
    </row>
    <row r="47" spans="1:10" x14ac:dyDescent="0.2">
      <c r="A47" s="8">
        <v>43540</v>
      </c>
      <c r="B47" s="12" t="s">
        <v>5</v>
      </c>
      <c r="C47" s="9">
        <v>54298</v>
      </c>
      <c r="D47" s="12" t="s">
        <v>581</v>
      </c>
      <c r="E47" s="12" t="s">
        <v>15</v>
      </c>
      <c r="F47" s="12" t="s">
        <v>256</v>
      </c>
      <c r="G47" s="12" t="s">
        <v>244</v>
      </c>
      <c r="H47" s="12"/>
      <c r="I47" s="9">
        <v>52</v>
      </c>
      <c r="J47" s="9" t="s">
        <v>588</v>
      </c>
    </row>
    <row r="48" spans="1:10" x14ac:dyDescent="0.2">
      <c r="A48" s="8">
        <v>43541</v>
      </c>
      <c r="B48" s="12" t="s">
        <v>5</v>
      </c>
      <c r="C48" s="9">
        <v>54295</v>
      </c>
      <c r="D48" s="12" t="s">
        <v>154</v>
      </c>
      <c r="E48" s="12" t="s">
        <v>5</v>
      </c>
      <c r="F48" s="12" t="s">
        <v>15</v>
      </c>
      <c r="G48" s="12" t="s">
        <v>319</v>
      </c>
      <c r="H48" s="12"/>
      <c r="I48" s="9">
        <v>54</v>
      </c>
      <c r="J48" s="9">
        <v>73</v>
      </c>
    </row>
    <row r="49" spans="1:10" x14ac:dyDescent="0.2">
      <c r="A49" s="8">
        <v>43541</v>
      </c>
      <c r="B49" s="12" t="s">
        <v>5</v>
      </c>
      <c r="C49" s="9">
        <v>54317</v>
      </c>
      <c r="D49" s="12" t="s">
        <v>1008</v>
      </c>
      <c r="E49" s="12" t="s">
        <v>5</v>
      </c>
      <c r="F49" s="12" t="s">
        <v>6</v>
      </c>
      <c r="G49" s="12" t="s">
        <v>1009</v>
      </c>
      <c r="H49" s="12"/>
      <c r="I49" s="9">
        <v>58</v>
      </c>
      <c r="J49" s="9" t="s">
        <v>1010</v>
      </c>
    </row>
    <row r="50" spans="1:10" x14ac:dyDescent="0.2">
      <c r="A50" s="8">
        <v>43541</v>
      </c>
      <c r="B50" s="12" t="s">
        <v>5</v>
      </c>
      <c r="C50" s="9">
        <v>54308</v>
      </c>
      <c r="D50" s="12" t="s">
        <v>1012</v>
      </c>
      <c r="E50" s="12" t="s">
        <v>140</v>
      </c>
      <c r="F50" s="12" t="s">
        <v>15</v>
      </c>
      <c r="G50" s="12" t="s">
        <v>151</v>
      </c>
      <c r="H50" s="12"/>
      <c r="I50" s="9">
        <v>44</v>
      </c>
      <c r="J50" s="9" t="s">
        <v>1013</v>
      </c>
    </row>
    <row r="51" spans="1:10" x14ac:dyDescent="0.2">
      <c r="A51" s="8">
        <v>43541</v>
      </c>
      <c r="B51" s="12" t="s">
        <v>5</v>
      </c>
      <c r="C51" s="9">
        <v>66701</v>
      </c>
      <c r="D51" s="12" t="s">
        <v>633</v>
      </c>
      <c r="E51" s="12" t="s">
        <v>5</v>
      </c>
      <c r="F51" s="12" t="s">
        <v>15</v>
      </c>
      <c r="G51" s="12" t="s">
        <v>644</v>
      </c>
      <c r="H51" s="12"/>
      <c r="I51" s="9">
        <v>59</v>
      </c>
      <c r="J51" s="9" t="s">
        <v>1031</v>
      </c>
    </row>
    <row r="52" spans="1:10" x14ac:dyDescent="0.2">
      <c r="A52" s="8">
        <v>43542</v>
      </c>
      <c r="B52" s="12" t="s">
        <v>5</v>
      </c>
      <c r="C52" s="9">
        <v>26133</v>
      </c>
      <c r="D52" s="12" t="s">
        <v>1037</v>
      </c>
      <c r="E52" s="12" t="s">
        <v>5</v>
      </c>
      <c r="F52" s="12" t="s">
        <v>15</v>
      </c>
      <c r="G52" s="12" t="s">
        <v>1038</v>
      </c>
      <c r="H52" s="12"/>
      <c r="I52" s="9"/>
      <c r="J52" s="9"/>
    </row>
    <row r="53" spans="1:10" x14ac:dyDescent="0.2">
      <c r="A53" s="8">
        <v>43547</v>
      </c>
      <c r="B53" s="12" t="s">
        <v>5</v>
      </c>
      <c r="C53" s="9">
        <v>66123</v>
      </c>
      <c r="D53" s="12" t="s">
        <v>1043</v>
      </c>
      <c r="E53" s="12" t="s">
        <v>5</v>
      </c>
      <c r="F53" s="12" t="s">
        <v>5</v>
      </c>
      <c r="G53" s="12" t="s">
        <v>1046</v>
      </c>
      <c r="H53" s="12"/>
      <c r="I53" s="9">
        <v>70</v>
      </c>
      <c r="J53" s="9">
        <v>109</v>
      </c>
    </row>
    <row r="54" spans="1:10" x14ac:dyDescent="0.2">
      <c r="A54" s="8">
        <v>43548</v>
      </c>
      <c r="B54" s="12" t="s">
        <v>5</v>
      </c>
      <c r="C54" s="9">
        <v>54338</v>
      </c>
      <c r="D54" s="12" t="s">
        <v>154</v>
      </c>
      <c r="E54" s="12" t="s">
        <v>5</v>
      </c>
      <c r="F54" s="12" t="s">
        <v>5</v>
      </c>
      <c r="G54" s="12" t="s">
        <v>172</v>
      </c>
      <c r="H54" s="12"/>
      <c r="I54" s="9">
        <v>52</v>
      </c>
      <c r="J54" s="9">
        <v>85</v>
      </c>
    </row>
    <row r="55" spans="1:10" x14ac:dyDescent="0.2">
      <c r="A55" s="8">
        <v>43548</v>
      </c>
      <c r="B55" s="12" t="s">
        <v>5</v>
      </c>
      <c r="C55" s="9">
        <v>54439</v>
      </c>
      <c r="D55" s="12" t="s">
        <v>970</v>
      </c>
      <c r="E55" s="12" t="s">
        <v>5</v>
      </c>
      <c r="F55" s="12" t="s">
        <v>5</v>
      </c>
      <c r="G55" s="12" t="s">
        <v>1061</v>
      </c>
      <c r="H55" s="12"/>
      <c r="I55" s="9">
        <v>39</v>
      </c>
      <c r="J55" s="9">
        <v>56</v>
      </c>
    </row>
    <row r="56" spans="1:10" x14ac:dyDescent="0.2">
      <c r="A56" s="8">
        <v>43551</v>
      </c>
      <c r="B56" s="12" t="s">
        <v>5</v>
      </c>
      <c r="C56" s="9">
        <v>54456</v>
      </c>
      <c r="D56" s="12" t="s">
        <v>1064</v>
      </c>
      <c r="E56" s="12" t="s">
        <v>5</v>
      </c>
      <c r="F56" s="12" t="s">
        <v>15</v>
      </c>
      <c r="G56" s="12" t="s">
        <v>1065</v>
      </c>
      <c r="H56" s="12"/>
      <c r="I56" s="9">
        <v>56</v>
      </c>
      <c r="J56" s="9" t="s">
        <v>1066</v>
      </c>
    </row>
    <row r="57" spans="1:10" x14ac:dyDescent="0.2">
      <c r="A57" s="8">
        <v>43553</v>
      </c>
      <c r="B57" s="12" t="s">
        <v>5</v>
      </c>
      <c r="C57" s="9">
        <v>76131</v>
      </c>
      <c r="D57" s="12" t="s">
        <v>1068</v>
      </c>
      <c r="E57" s="12" t="s">
        <v>5</v>
      </c>
      <c r="F57" s="12" t="s">
        <v>5</v>
      </c>
      <c r="G57" s="12" t="s">
        <v>279</v>
      </c>
      <c r="H57" s="12"/>
      <c r="I57" s="9">
        <v>153</v>
      </c>
      <c r="J57" s="9">
        <v>244</v>
      </c>
    </row>
    <row r="58" spans="1:10" x14ac:dyDescent="0.2">
      <c r="A58" s="8">
        <v>43555</v>
      </c>
      <c r="B58" s="12" t="s">
        <v>5</v>
      </c>
      <c r="C58" s="9">
        <v>52074</v>
      </c>
      <c r="D58" s="12" t="s">
        <v>1079</v>
      </c>
      <c r="E58" s="12" t="s">
        <v>5</v>
      </c>
      <c r="F58" s="12" t="s">
        <v>15</v>
      </c>
      <c r="G58" s="12" t="s">
        <v>1080</v>
      </c>
      <c r="H58" s="12"/>
      <c r="I58" s="9">
        <v>80</v>
      </c>
      <c r="J58" s="9">
        <v>198</v>
      </c>
    </row>
    <row r="59" spans="1:10" x14ac:dyDescent="0.2">
      <c r="A59" s="8">
        <v>43526</v>
      </c>
      <c r="B59" s="12" t="s">
        <v>6</v>
      </c>
      <c r="C59" s="9">
        <v>13005</v>
      </c>
      <c r="D59" s="12" t="s">
        <v>774</v>
      </c>
      <c r="E59" s="12" t="s">
        <v>6</v>
      </c>
      <c r="F59" s="12" t="s">
        <v>15</v>
      </c>
      <c r="G59" s="12" t="s">
        <v>194</v>
      </c>
      <c r="H59" s="12"/>
      <c r="I59" s="9"/>
      <c r="J59" s="9"/>
    </row>
    <row r="60" spans="1:10" x14ac:dyDescent="0.2">
      <c r="A60" s="8">
        <v>43526</v>
      </c>
      <c r="B60" s="12" t="s">
        <v>6</v>
      </c>
      <c r="C60" s="9">
        <v>57970</v>
      </c>
      <c r="D60" s="12" t="s">
        <v>316</v>
      </c>
      <c r="E60" s="12" t="s">
        <v>6</v>
      </c>
      <c r="F60" s="12" t="s">
        <v>15</v>
      </c>
      <c r="G60" s="12" t="s">
        <v>319</v>
      </c>
      <c r="H60" s="12"/>
      <c r="I60" s="9">
        <v>46</v>
      </c>
      <c r="J60" s="9">
        <v>47</v>
      </c>
    </row>
    <row r="61" spans="1:10" x14ac:dyDescent="0.2">
      <c r="A61" s="8">
        <v>43526</v>
      </c>
      <c r="B61" s="12" t="s">
        <v>6</v>
      </c>
      <c r="C61" s="9">
        <v>57920</v>
      </c>
      <c r="D61" s="12" t="s">
        <v>805</v>
      </c>
      <c r="E61" s="12" t="s">
        <v>6</v>
      </c>
      <c r="F61" s="12" t="s">
        <v>5</v>
      </c>
      <c r="G61" s="12" t="s">
        <v>23</v>
      </c>
      <c r="H61" s="12"/>
      <c r="I61" s="9">
        <v>56</v>
      </c>
      <c r="J61" s="9">
        <v>62</v>
      </c>
    </row>
    <row r="62" spans="1:10" x14ac:dyDescent="0.2">
      <c r="A62" s="8">
        <v>43526</v>
      </c>
      <c r="B62" s="12" t="s">
        <v>6</v>
      </c>
      <c r="C62" s="9">
        <v>54430</v>
      </c>
      <c r="D62" s="12" t="s">
        <v>218</v>
      </c>
      <c r="E62" s="12" t="s">
        <v>6</v>
      </c>
      <c r="F62" s="12" t="s">
        <v>15</v>
      </c>
      <c r="G62" s="12" t="s">
        <v>422</v>
      </c>
      <c r="H62" s="12"/>
      <c r="I62" s="9">
        <v>25</v>
      </c>
      <c r="J62" s="9" t="s">
        <v>369</v>
      </c>
    </row>
    <row r="63" spans="1:10" x14ac:dyDescent="0.2">
      <c r="A63" s="8">
        <v>43526</v>
      </c>
      <c r="B63" s="12" t="s">
        <v>6</v>
      </c>
      <c r="C63" s="9">
        <v>57000</v>
      </c>
      <c r="D63" s="12" t="s">
        <v>211</v>
      </c>
      <c r="E63" s="12" t="s">
        <v>9</v>
      </c>
      <c r="F63" s="12" t="s">
        <v>6</v>
      </c>
      <c r="G63" s="12" t="s">
        <v>151</v>
      </c>
      <c r="H63" s="12"/>
      <c r="I63" s="9">
        <v>50</v>
      </c>
      <c r="J63" s="9" t="s">
        <v>811</v>
      </c>
    </row>
    <row r="64" spans="1:10" x14ac:dyDescent="0.2">
      <c r="A64" s="8">
        <v>43526</v>
      </c>
      <c r="B64" s="12" t="s">
        <v>6</v>
      </c>
      <c r="C64" s="9">
        <v>57440</v>
      </c>
      <c r="D64" s="12" t="s">
        <v>217</v>
      </c>
      <c r="E64" s="12" t="s">
        <v>6</v>
      </c>
      <c r="F64" s="12" t="s">
        <v>15</v>
      </c>
      <c r="G64" s="12" t="s">
        <v>151</v>
      </c>
      <c r="H64" s="12"/>
      <c r="I64" s="9">
        <v>31</v>
      </c>
      <c r="J64" s="9" t="s">
        <v>812</v>
      </c>
    </row>
    <row r="65" spans="1:10" x14ac:dyDescent="0.2">
      <c r="A65" s="8">
        <v>43526</v>
      </c>
      <c r="B65" s="12" t="s">
        <v>6</v>
      </c>
      <c r="C65" s="9">
        <v>70250</v>
      </c>
      <c r="D65" s="12" t="s">
        <v>807</v>
      </c>
      <c r="E65" s="12" t="s">
        <v>6</v>
      </c>
      <c r="F65" s="12" t="s">
        <v>6</v>
      </c>
      <c r="G65" s="12" t="s">
        <v>151</v>
      </c>
      <c r="H65" s="12"/>
      <c r="I65" s="9">
        <v>179</v>
      </c>
      <c r="J65" s="9">
        <v>276</v>
      </c>
    </row>
    <row r="66" spans="1:10" x14ac:dyDescent="0.2">
      <c r="A66" s="8">
        <v>43526</v>
      </c>
      <c r="B66" s="12" t="s">
        <v>6</v>
      </c>
      <c r="C66" s="9">
        <v>79330</v>
      </c>
      <c r="D66" s="12" t="s">
        <v>808</v>
      </c>
      <c r="E66" s="12" t="s">
        <v>6</v>
      </c>
      <c r="F66" s="12" t="s">
        <v>15</v>
      </c>
      <c r="G66" s="12" t="s">
        <v>151</v>
      </c>
      <c r="H66" s="12"/>
      <c r="I66" s="9"/>
      <c r="J66" s="9"/>
    </row>
    <row r="67" spans="1:10" x14ac:dyDescent="0.2">
      <c r="A67" s="8">
        <v>43526</v>
      </c>
      <c r="B67" s="12" t="s">
        <v>6</v>
      </c>
      <c r="C67" s="9">
        <v>57270</v>
      </c>
      <c r="D67" s="12" t="s">
        <v>161</v>
      </c>
      <c r="E67" s="12" t="s">
        <v>6</v>
      </c>
      <c r="F67" s="12" t="s">
        <v>15</v>
      </c>
      <c r="G67" s="12" t="s">
        <v>23</v>
      </c>
      <c r="H67" s="12"/>
      <c r="I67" s="9">
        <v>40</v>
      </c>
      <c r="J67" s="9" t="s">
        <v>758</v>
      </c>
    </row>
    <row r="68" spans="1:10" x14ac:dyDescent="0.2">
      <c r="A68" s="8">
        <v>43527</v>
      </c>
      <c r="B68" s="12" t="s">
        <v>6</v>
      </c>
      <c r="C68" s="9">
        <v>54190</v>
      </c>
      <c r="D68" s="12" t="s">
        <v>277</v>
      </c>
      <c r="E68" s="12" t="s">
        <v>6</v>
      </c>
      <c r="F68" s="12" t="s">
        <v>8</v>
      </c>
      <c r="G68" s="12" t="s">
        <v>819</v>
      </c>
      <c r="H68" s="12"/>
      <c r="I68" s="9">
        <v>18</v>
      </c>
      <c r="J68" s="9" t="s">
        <v>389</v>
      </c>
    </row>
    <row r="69" spans="1:10" x14ac:dyDescent="0.2">
      <c r="A69" s="8">
        <v>43527</v>
      </c>
      <c r="B69" s="12" t="s">
        <v>6</v>
      </c>
      <c r="C69" s="9">
        <v>54920</v>
      </c>
      <c r="D69" s="12" t="s">
        <v>209</v>
      </c>
      <c r="E69" s="12" t="s">
        <v>6</v>
      </c>
      <c r="F69" s="12" t="s">
        <v>16</v>
      </c>
      <c r="G69" s="12" t="s">
        <v>23</v>
      </c>
      <c r="H69" s="12"/>
      <c r="I69" s="9">
        <v>19</v>
      </c>
      <c r="J69" s="9" t="s">
        <v>639</v>
      </c>
    </row>
    <row r="70" spans="1:10" x14ac:dyDescent="0.2">
      <c r="A70" s="8">
        <v>43527</v>
      </c>
      <c r="B70" s="12" t="s">
        <v>6</v>
      </c>
      <c r="C70" s="9">
        <v>57050</v>
      </c>
      <c r="D70" s="12" t="s">
        <v>330</v>
      </c>
      <c r="E70" s="12" t="s">
        <v>6</v>
      </c>
      <c r="F70" s="12" t="s">
        <v>15</v>
      </c>
      <c r="G70" s="12" t="s">
        <v>319</v>
      </c>
      <c r="H70" s="12"/>
      <c r="I70" s="9">
        <v>50</v>
      </c>
      <c r="J70" s="9" t="s">
        <v>641</v>
      </c>
    </row>
    <row r="71" spans="1:10" x14ac:dyDescent="0.2">
      <c r="A71" s="8">
        <v>43527</v>
      </c>
      <c r="B71" s="12" t="s">
        <v>6</v>
      </c>
      <c r="C71" s="9">
        <v>57570</v>
      </c>
      <c r="D71" s="12" t="s">
        <v>72</v>
      </c>
      <c r="E71" s="12" t="s">
        <v>6</v>
      </c>
      <c r="F71" s="12" t="s">
        <v>817</v>
      </c>
      <c r="G71" s="12" t="s">
        <v>820</v>
      </c>
      <c r="H71" s="12"/>
      <c r="I71" s="9">
        <v>33</v>
      </c>
      <c r="J71" s="9">
        <v>36</v>
      </c>
    </row>
    <row r="72" spans="1:10" x14ac:dyDescent="0.2">
      <c r="A72" s="8">
        <v>43527</v>
      </c>
      <c r="B72" s="12" t="s">
        <v>6</v>
      </c>
      <c r="C72" s="9">
        <v>54560</v>
      </c>
      <c r="D72" s="12" t="s">
        <v>417</v>
      </c>
      <c r="E72" s="12" t="s">
        <v>6</v>
      </c>
      <c r="F72" s="12" t="s">
        <v>15</v>
      </c>
      <c r="G72" s="12" t="s">
        <v>151</v>
      </c>
      <c r="H72" s="12"/>
      <c r="I72" s="9">
        <v>30</v>
      </c>
      <c r="J72" s="9" t="s">
        <v>827</v>
      </c>
    </row>
    <row r="73" spans="1:10" x14ac:dyDescent="0.2">
      <c r="A73" s="8">
        <v>43527</v>
      </c>
      <c r="B73" s="12" t="s">
        <v>6</v>
      </c>
      <c r="C73" s="9">
        <v>57525</v>
      </c>
      <c r="D73" s="12" t="s">
        <v>408</v>
      </c>
      <c r="E73" s="12" t="s">
        <v>6</v>
      </c>
      <c r="F73" s="12" t="s">
        <v>15</v>
      </c>
      <c r="G73" s="12" t="s">
        <v>822</v>
      </c>
      <c r="H73" s="12"/>
      <c r="I73" s="9">
        <v>38</v>
      </c>
      <c r="J73" s="9">
        <v>55</v>
      </c>
    </row>
    <row r="74" spans="1:10" x14ac:dyDescent="0.2">
      <c r="A74" s="8">
        <v>43528</v>
      </c>
      <c r="B74" s="12" t="s">
        <v>6</v>
      </c>
      <c r="C74" s="9">
        <v>94240</v>
      </c>
      <c r="D74" s="12" t="s">
        <v>838</v>
      </c>
      <c r="E74" s="12" t="s">
        <v>6</v>
      </c>
      <c r="F74" s="12" t="s">
        <v>6</v>
      </c>
      <c r="G74" s="12" t="s">
        <v>172</v>
      </c>
      <c r="H74" s="12"/>
      <c r="I74" s="9"/>
      <c r="J74" s="9"/>
    </row>
    <row r="75" spans="1:10" x14ac:dyDescent="0.2">
      <c r="A75" s="8">
        <v>43530</v>
      </c>
      <c r="B75" s="12" t="s">
        <v>6</v>
      </c>
      <c r="C75" s="9">
        <v>54350</v>
      </c>
      <c r="D75" s="12" t="s">
        <v>686</v>
      </c>
      <c r="E75" s="12" t="s">
        <v>6</v>
      </c>
      <c r="F75" s="12" t="s">
        <v>6</v>
      </c>
      <c r="G75" s="12" t="s">
        <v>146</v>
      </c>
      <c r="H75" s="12"/>
      <c r="I75" s="9">
        <v>23</v>
      </c>
      <c r="J75" s="9">
        <v>13</v>
      </c>
    </row>
    <row r="76" spans="1:10" x14ac:dyDescent="0.2">
      <c r="A76" s="8">
        <v>43531</v>
      </c>
      <c r="B76" s="12" t="s">
        <v>6</v>
      </c>
      <c r="C76" s="9">
        <v>57100</v>
      </c>
      <c r="D76" s="12" t="s">
        <v>141</v>
      </c>
      <c r="E76" s="12" t="s">
        <v>6</v>
      </c>
      <c r="F76" s="12" t="s">
        <v>5</v>
      </c>
      <c r="G76" s="12" t="s">
        <v>151</v>
      </c>
      <c r="H76" s="12"/>
      <c r="I76" s="9">
        <v>43</v>
      </c>
      <c r="J76" s="9" t="s">
        <v>413</v>
      </c>
    </row>
    <row r="77" spans="1:10" x14ac:dyDescent="0.2">
      <c r="A77" s="8">
        <v>43532</v>
      </c>
      <c r="B77" s="12" t="s">
        <v>6</v>
      </c>
      <c r="C77" s="9">
        <v>54730</v>
      </c>
      <c r="D77" s="12" t="s">
        <v>345</v>
      </c>
      <c r="E77" s="12" t="s">
        <v>6</v>
      </c>
      <c r="F77" s="12" t="s">
        <v>6</v>
      </c>
      <c r="G77" s="12" t="s">
        <v>23</v>
      </c>
      <c r="H77" s="12"/>
      <c r="I77" s="9">
        <v>37</v>
      </c>
      <c r="J77" s="9">
        <v>30</v>
      </c>
    </row>
    <row r="78" spans="1:10" x14ac:dyDescent="0.2">
      <c r="A78" s="8">
        <v>43532</v>
      </c>
      <c r="B78" s="12" t="s">
        <v>6</v>
      </c>
      <c r="C78" s="9">
        <v>55600</v>
      </c>
      <c r="D78" s="12" t="s">
        <v>855</v>
      </c>
      <c r="E78" s="12" t="s">
        <v>6</v>
      </c>
      <c r="F78" s="12" t="s">
        <v>6</v>
      </c>
      <c r="G78" s="12" t="s">
        <v>23</v>
      </c>
      <c r="H78" s="12"/>
      <c r="I78" s="9">
        <v>59</v>
      </c>
      <c r="J78" s="9" t="s">
        <v>862</v>
      </c>
    </row>
    <row r="79" spans="1:10" x14ac:dyDescent="0.2">
      <c r="A79" s="8">
        <v>43533</v>
      </c>
      <c r="B79" s="12" t="s">
        <v>6</v>
      </c>
      <c r="C79" s="9">
        <v>57330</v>
      </c>
      <c r="D79" s="12" t="s">
        <v>164</v>
      </c>
      <c r="E79" s="12" t="s">
        <v>6</v>
      </c>
      <c r="F79" s="12" t="s">
        <v>6</v>
      </c>
      <c r="G79" s="12" t="s">
        <v>865</v>
      </c>
      <c r="H79" s="12"/>
      <c r="I79" s="9">
        <v>30</v>
      </c>
      <c r="J79" s="9">
        <v>34</v>
      </c>
    </row>
    <row r="80" spans="1:10" x14ac:dyDescent="0.2">
      <c r="A80" s="8">
        <v>43533</v>
      </c>
      <c r="B80" s="12" t="s">
        <v>6</v>
      </c>
      <c r="C80" s="9">
        <v>57160</v>
      </c>
      <c r="D80" s="12" t="s">
        <v>909</v>
      </c>
      <c r="E80" s="12" t="s">
        <v>6</v>
      </c>
      <c r="F80" s="12" t="s">
        <v>6</v>
      </c>
      <c r="G80" s="12" t="s">
        <v>172</v>
      </c>
      <c r="H80" s="12"/>
      <c r="I80" s="9">
        <v>50</v>
      </c>
      <c r="J80" s="9">
        <v>68</v>
      </c>
    </row>
    <row r="81" spans="1:10" x14ac:dyDescent="0.2">
      <c r="A81" s="8">
        <v>43533</v>
      </c>
      <c r="B81" s="12" t="s">
        <v>6</v>
      </c>
      <c r="C81" s="9">
        <v>54560</v>
      </c>
      <c r="D81" s="12" t="s">
        <v>225</v>
      </c>
      <c r="E81" s="12" t="s">
        <v>6</v>
      </c>
      <c r="F81" s="12" t="s">
        <v>6</v>
      </c>
      <c r="G81" s="12" t="s">
        <v>910</v>
      </c>
      <c r="H81" s="12"/>
      <c r="I81" s="9">
        <v>23</v>
      </c>
      <c r="J81" s="9">
        <v>21</v>
      </c>
    </row>
    <row r="82" spans="1:10" x14ac:dyDescent="0.2">
      <c r="A82" s="8">
        <v>43533</v>
      </c>
      <c r="B82" s="12" t="s">
        <v>6</v>
      </c>
      <c r="C82" s="9">
        <v>57570</v>
      </c>
      <c r="D82" s="12" t="s">
        <v>269</v>
      </c>
      <c r="E82" s="12" t="s">
        <v>6</v>
      </c>
      <c r="F82" s="12" t="s">
        <v>6</v>
      </c>
      <c r="G82" s="12" t="s">
        <v>35</v>
      </c>
      <c r="H82" s="12"/>
      <c r="I82" s="9">
        <v>19</v>
      </c>
      <c r="J82" s="9">
        <v>26</v>
      </c>
    </row>
    <row r="83" spans="1:10" x14ac:dyDescent="0.2">
      <c r="A83" s="8">
        <v>43533</v>
      </c>
      <c r="B83" s="12" t="s">
        <v>6</v>
      </c>
      <c r="C83" s="9">
        <v>54190</v>
      </c>
      <c r="D83" s="12" t="s">
        <v>277</v>
      </c>
      <c r="E83" s="12" t="s">
        <v>6</v>
      </c>
      <c r="F83" s="12" t="s">
        <v>6</v>
      </c>
      <c r="G83" s="12" t="s">
        <v>151</v>
      </c>
      <c r="H83" s="12"/>
      <c r="I83" s="9">
        <v>17</v>
      </c>
      <c r="J83" s="9">
        <v>12</v>
      </c>
    </row>
    <row r="84" spans="1:10" x14ac:dyDescent="0.2">
      <c r="A84" s="8">
        <v>43533</v>
      </c>
      <c r="B84" s="12" t="s">
        <v>6</v>
      </c>
      <c r="C84" s="9">
        <v>57100</v>
      </c>
      <c r="D84" s="12" t="s">
        <v>141</v>
      </c>
      <c r="E84" s="12" t="s">
        <v>6</v>
      </c>
      <c r="F84" s="12" t="s">
        <v>6</v>
      </c>
      <c r="G84" s="12" t="s">
        <v>151</v>
      </c>
      <c r="H84" s="12"/>
      <c r="I84" s="9">
        <v>34</v>
      </c>
      <c r="J84" s="9">
        <v>42</v>
      </c>
    </row>
    <row r="85" spans="1:10" x14ac:dyDescent="0.2">
      <c r="A85" s="8">
        <v>43534</v>
      </c>
      <c r="B85" s="12" t="s">
        <v>6</v>
      </c>
      <c r="C85" s="9">
        <v>57100</v>
      </c>
      <c r="D85" s="12" t="s">
        <v>141</v>
      </c>
      <c r="E85" s="12" t="s">
        <v>6</v>
      </c>
      <c r="F85" s="12" t="s">
        <v>15</v>
      </c>
      <c r="G85" s="12" t="s">
        <v>151</v>
      </c>
      <c r="H85" s="12"/>
      <c r="I85" s="9">
        <v>34</v>
      </c>
      <c r="J85" s="9">
        <v>42</v>
      </c>
    </row>
    <row r="86" spans="1:10" x14ac:dyDescent="0.2">
      <c r="A86" s="8">
        <v>43534</v>
      </c>
      <c r="B86" s="12" t="s">
        <v>6</v>
      </c>
      <c r="C86" s="9">
        <v>57100</v>
      </c>
      <c r="D86" s="12" t="s">
        <v>141</v>
      </c>
      <c r="E86" s="12" t="s">
        <v>6</v>
      </c>
      <c r="F86" s="12" t="s">
        <v>6</v>
      </c>
      <c r="G86" s="12" t="s">
        <v>249</v>
      </c>
      <c r="H86" s="12"/>
      <c r="I86" s="9">
        <v>34</v>
      </c>
      <c r="J86" s="9">
        <v>42</v>
      </c>
    </row>
    <row r="87" spans="1:10" x14ac:dyDescent="0.2">
      <c r="A87" s="8">
        <v>43534</v>
      </c>
      <c r="B87" s="12" t="s">
        <v>6</v>
      </c>
      <c r="C87" s="9">
        <v>54530</v>
      </c>
      <c r="D87" s="12" t="s">
        <v>950</v>
      </c>
      <c r="E87" s="12" t="s">
        <v>6</v>
      </c>
      <c r="F87" s="12" t="s">
        <v>6</v>
      </c>
      <c r="G87" s="12" t="s">
        <v>951</v>
      </c>
      <c r="H87" s="12"/>
      <c r="I87" s="9">
        <v>64</v>
      </c>
      <c r="J87" s="9">
        <v>89</v>
      </c>
    </row>
    <row r="88" spans="1:10" x14ac:dyDescent="0.2">
      <c r="A88" s="8">
        <v>43534</v>
      </c>
      <c r="B88" s="12" t="s">
        <v>6</v>
      </c>
      <c r="C88" s="9">
        <v>54530</v>
      </c>
      <c r="D88" s="12" t="s">
        <v>950</v>
      </c>
      <c r="E88" s="12" t="s">
        <v>6</v>
      </c>
      <c r="F88" s="12" t="s">
        <v>6</v>
      </c>
      <c r="G88" s="12" t="s">
        <v>35</v>
      </c>
      <c r="H88" s="12"/>
      <c r="I88" s="9">
        <v>64</v>
      </c>
      <c r="J88" s="9">
        <v>89</v>
      </c>
    </row>
    <row r="89" spans="1:10" x14ac:dyDescent="0.2">
      <c r="A89" s="8">
        <v>43534</v>
      </c>
      <c r="B89" s="12" t="s">
        <v>6</v>
      </c>
      <c r="C89" s="9">
        <v>57645</v>
      </c>
      <c r="D89" s="12" t="s">
        <v>954</v>
      </c>
      <c r="E89" s="12" t="s">
        <v>6</v>
      </c>
      <c r="F89" s="12" t="s">
        <v>6</v>
      </c>
      <c r="G89" s="12" t="s">
        <v>647</v>
      </c>
      <c r="H89" s="12"/>
      <c r="I89" s="9">
        <v>48</v>
      </c>
      <c r="J89" s="9">
        <v>76</v>
      </c>
    </row>
    <row r="90" spans="1:10" x14ac:dyDescent="0.2">
      <c r="A90" s="8">
        <v>43534</v>
      </c>
      <c r="B90" s="12" t="s">
        <v>6</v>
      </c>
      <c r="C90" s="9">
        <v>88140</v>
      </c>
      <c r="D90" s="12" t="s">
        <v>955</v>
      </c>
      <c r="E90" s="12" t="s">
        <v>6</v>
      </c>
      <c r="F90" s="12" t="s">
        <v>6</v>
      </c>
      <c r="G90" s="12" t="s">
        <v>172</v>
      </c>
      <c r="H90" s="12"/>
      <c r="I90" s="9">
        <v>114</v>
      </c>
      <c r="J90" s="9">
        <v>189</v>
      </c>
    </row>
    <row r="91" spans="1:10" x14ac:dyDescent="0.2">
      <c r="A91" s="8">
        <v>43534</v>
      </c>
      <c r="B91" s="12" t="s">
        <v>6</v>
      </c>
      <c r="C91" s="9">
        <v>54400</v>
      </c>
      <c r="D91" s="12" t="s">
        <v>179</v>
      </c>
      <c r="E91" s="12" t="s">
        <v>26</v>
      </c>
      <c r="F91" s="12" t="s">
        <v>6</v>
      </c>
      <c r="G91" s="12" t="s">
        <v>23</v>
      </c>
      <c r="H91" s="12"/>
      <c r="I91" s="9">
        <v>20</v>
      </c>
      <c r="J91" s="9">
        <v>19</v>
      </c>
    </row>
    <row r="92" spans="1:10" x14ac:dyDescent="0.2">
      <c r="A92" s="8">
        <v>43534</v>
      </c>
      <c r="B92" s="12" t="s">
        <v>6</v>
      </c>
      <c r="C92" s="9">
        <v>57390</v>
      </c>
      <c r="D92" s="12" t="s">
        <v>962</v>
      </c>
      <c r="E92" s="12" t="s">
        <v>6</v>
      </c>
      <c r="F92" s="12" t="s">
        <v>6</v>
      </c>
      <c r="G92" s="12" t="s">
        <v>963</v>
      </c>
      <c r="H92" s="12"/>
      <c r="I92" s="9">
        <v>16</v>
      </c>
      <c r="J92" s="9" t="s">
        <v>964</v>
      </c>
    </row>
    <row r="93" spans="1:10" x14ac:dyDescent="0.2">
      <c r="A93" s="8">
        <v>43534</v>
      </c>
      <c r="B93" s="12" t="s">
        <v>6</v>
      </c>
      <c r="C93" s="9">
        <v>54430</v>
      </c>
      <c r="D93" s="12" t="s">
        <v>218</v>
      </c>
      <c r="E93" s="12" t="s">
        <v>6</v>
      </c>
      <c r="F93" s="12" t="s">
        <v>6</v>
      </c>
      <c r="G93" s="12" t="s">
        <v>647</v>
      </c>
      <c r="H93" s="12"/>
      <c r="I93" s="9">
        <v>22</v>
      </c>
      <c r="J93" s="9">
        <v>19</v>
      </c>
    </row>
    <row r="94" spans="1:10" x14ac:dyDescent="0.2">
      <c r="A94" s="8">
        <v>43534</v>
      </c>
      <c r="B94" s="12" t="s">
        <v>6</v>
      </c>
      <c r="C94" s="9">
        <v>57290</v>
      </c>
      <c r="D94" s="12" t="s">
        <v>138</v>
      </c>
      <c r="E94" s="12" t="s">
        <v>6</v>
      </c>
      <c r="F94" s="12" t="s">
        <v>9</v>
      </c>
      <c r="G94" s="12" t="s">
        <v>37</v>
      </c>
      <c r="H94" s="12"/>
      <c r="I94" s="9">
        <v>33</v>
      </c>
      <c r="J94" s="9">
        <v>39</v>
      </c>
    </row>
    <row r="95" spans="1:10" x14ac:dyDescent="0.2">
      <c r="A95" s="8">
        <v>43534</v>
      </c>
      <c r="B95" s="12" t="s">
        <v>6</v>
      </c>
      <c r="C95" s="9">
        <v>54620</v>
      </c>
      <c r="D95" s="12" t="s">
        <v>967</v>
      </c>
      <c r="E95" s="12" t="s">
        <v>6</v>
      </c>
      <c r="F95" s="12" t="s">
        <v>6</v>
      </c>
      <c r="G95" s="12" t="s">
        <v>146</v>
      </c>
      <c r="H95" s="12"/>
      <c r="I95" s="9">
        <v>26</v>
      </c>
      <c r="J95" s="9">
        <v>22</v>
      </c>
    </row>
    <row r="96" spans="1:10" x14ac:dyDescent="0.2">
      <c r="A96" s="8">
        <v>43534</v>
      </c>
      <c r="B96" s="12" t="s">
        <v>6</v>
      </c>
      <c r="C96" s="9">
        <v>54720</v>
      </c>
      <c r="D96" s="12" t="s">
        <v>240</v>
      </c>
      <c r="E96" s="12" t="s">
        <v>6</v>
      </c>
      <c r="F96" s="12" t="s">
        <v>15</v>
      </c>
      <c r="G96" s="12" t="s">
        <v>23</v>
      </c>
      <c r="H96" s="12"/>
      <c r="I96" s="9">
        <v>22</v>
      </c>
      <c r="J96" s="9">
        <v>18</v>
      </c>
    </row>
    <row r="97" spans="1:10" x14ac:dyDescent="0.2">
      <c r="A97" s="8">
        <v>43534</v>
      </c>
      <c r="B97" s="12" t="s">
        <v>6</v>
      </c>
      <c r="C97" s="9">
        <v>54680</v>
      </c>
      <c r="D97" s="12" t="s">
        <v>291</v>
      </c>
      <c r="E97" s="12" t="s">
        <v>6</v>
      </c>
      <c r="F97" s="12" t="s">
        <v>6</v>
      </c>
      <c r="G97" s="12" t="s">
        <v>23</v>
      </c>
      <c r="H97" s="12"/>
      <c r="I97" s="9">
        <v>21</v>
      </c>
      <c r="J97" s="9">
        <v>17</v>
      </c>
    </row>
    <row r="98" spans="1:10" x14ac:dyDescent="0.2">
      <c r="A98" s="8">
        <v>43534</v>
      </c>
      <c r="B98" s="12" t="s">
        <v>6</v>
      </c>
      <c r="C98" s="9">
        <v>54850</v>
      </c>
      <c r="D98" s="12" t="s">
        <v>324</v>
      </c>
      <c r="E98" s="12" t="s">
        <v>6</v>
      </c>
      <c r="F98" s="12" t="s">
        <v>6</v>
      </c>
      <c r="G98" s="12" t="s">
        <v>207</v>
      </c>
      <c r="H98" s="12"/>
      <c r="I98" s="9">
        <v>84</v>
      </c>
      <c r="J98" s="9">
        <v>138</v>
      </c>
    </row>
    <row r="99" spans="1:10" x14ac:dyDescent="0.2">
      <c r="A99" s="8">
        <v>43534</v>
      </c>
      <c r="B99" s="12" t="s">
        <v>6</v>
      </c>
      <c r="C99" s="9">
        <v>57000</v>
      </c>
      <c r="D99" s="12" t="s">
        <v>211</v>
      </c>
      <c r="E99" s="12" t="s">
        <v>6</v>
      </c>
      <c r="F99" s="12" t="s">
        <v>6</v>
      </c>
      <c r="G99" s="12" t="s">
        <v>35</v>
      </c>
      <c r="H99" s="12"/>
      <c r="I99" s="9">
        <v>46</v>
      </c>
      <c r="J99" s="9">
        <v>70</v>
      </c>
    </row>
    <row r="100" spans="1:10" x14ac:dyDescent="0.2">
      <c r="A100" s="8">
        <v>43534</v>
      </c>
      <c r="B100" s="12" t="s">
        <v>6</v>
      </c>
      <c r="C100" s="9">
        <v>57420</v>
      </c>
      <c r="D100" s="12" t="s">
        <v>973</v>
      </c>
      <c r="E100" s="12" t="s">
        <v>6</v>
      </c>
      <c r="F100" s="12" t="s">
        <v>6</v>
      </c>
      <c r="G100" s="12" t="s">
        <v>35</v>
      </c>
      <c r="H100" s="12"/>
      <c r="I100" s="9">
        <v>55</v>
      </c>
      <c r="J100" s="9">
        <v>86</v>
      </c>
    </row>
    <row r="101" spans="1:10" x14ac:dyDescent="0.2">
      <c r="A101" s="8">
        <v>43537</v>
      </c>
      <c r="B101" s="12" t="s">
        <v>6</v>
      </c>
      <c r="C101" s="9">
        <v>57330</v>
      </c>
      <c r="D101" s="12" t="s">
        <v>125</v>
      </c>
      <c r="E101" s="12" t="s">
        <v>31</v>
      </c>
      <c r="F101" s="12" t="s">
        <v>6</v>
      </c>
      <c r="G101" s="12" t="s">
        <v>23</v>
      </c>
      <c r="H101" s="12"/>
      <c r="I101" s="9">
        <v>37</v>
      </c>
      <c r="J101" s="9">
        <v>33</v>
      </c>
    </row>
    <row r="102" spans="1:10" x14ac:dyDescent="0.2">
      <c r="A102" s="8">
        <v>43537</v>
      </c>
      <c r="B102" s="12" t="s">
        <v>6</v>
      </c>
      <c r="C102" s="9">
        <v>54400</v>
      </c>
      <c r="D102" s="12" t="s">
        <v>626</v>
      </c>
      <c r="E102" s="12" t="s">
        <v>5</v>
      </c>
      <c r="F102" s="12" t="s">
        <v>6</v>
      </c>
      <c r="G102" s="12" t="s">
        <v>151</v>
      </c>
      <c r="H102" s="12"/>
      <c r="I102" s="9">
        <v>28</v>
      </c>
      <c r="J102" s="9" t="s">
        <v>979</v>
      </c>
    </row>
    <row r="103" spans="1:10" x14ac:dyDescent="0.2">
      <c r="A103" s="8">
        <v>43540</v>
      </c>
      <c r="B103" s="12" t="s">
        <v>6</v>
      </c>
      <c r="C103" s="9">
        <v>57570</v>
      </c>
      <c r="D103" s="12" t="s">
        <v>983</v>
      </c>
      <c r="E103" s="12" t="s">
        <v>6</v>
      </c>
      <c r="F103" s="12" t="s">
        <v>15</v>
      </c>
      <c r="G103" s="12" t="s">
        <v>194</v>
      </c>
      <c r="H103" s="12"/>
      <c r="I103" s="9">
        <v>34</v>
      </c>
      <c r="J103" s="9">
        <v>36</v>
      </c>
    </row>
    <row r="104" spans="1:10" x14ac:dyDescent="0.2">
      <c r="A104" s="8">
        <v>43540</v>
      </c>
      <c r="B104" s="12" t="s">
        <v>6</v>
      </c>
      <c r="C104" s="9">
        <v>57150</v>
      </c>
      <c r="D104" s="12" t="s">
        <v>984</v>
      </c>
      <c r="E104" s="12" t="s">
        <v>985</v>
      </c>
      <c r="F104" s="12" t="s">
        <v>15</v>
      </c>
      <c r="G104" s="12" t="s">
        <v>23</v>
      </c>
      <c r="H104" s="12"/>
      <c r="I104" s="9">
        <v>65</v>
      </c>
      <c r="J104" s="9" t="s">
        <v>986</v>
      </c>
    </row>
    <row r="105" spans="1:10" x14ac:dyDescent="0.2">
      <c r="A105" s="8">
        <v>43540</v>
      </c>
      <c r="B105" s="12" t="s">
        <v>6</v>
      </c>
      <c r="C105" s="9">
        <v>57330</v>
      </c>
      <c r="D105" s="12" t="s">
        <v>315</v>
      </c>
      <c r="E105" s="12" t="s">
        <v>6</v>
      </c>
      <c r="F105" s="12" t="s">
        <v>15</v>
      </c>
      <c r="G105" s="12" t="s">
        <v>151</v>
      </c>
      <c r="H105" s="12"/>
      <c r="I105" s="9">
        <v>24</v>
      </c>
      <c r="J105" s="9" t="s">
        <v>416</v>
      </c>
    </row>
    <row r="106" spans="1:10" x14ac:dyDescent="0.2">
      <c r="A106" s="8">
        <v>43540</v>
      </c>
      <c r="B106" s="12" t="s">
        <v>6</v>
      </c>
      <c r="C106" s="9">
        <v>57100</v>
      </c>
      <c r="D106" s="12" t="s">
        <v>141</v>
      </c>
      <c r="E106" s="12" t="s">
        <v>6</v>
      </c>
      <c r="F106" s="12" t="s">
        <v>4</v>
      </c>
      <c r="G106" s="12" t="s">
        <v>292</v>
      </c>
      <c r="H106" s="12"/>
      <c r="I106" s="9">
        <v>37</v>
      </c>
      <c r="J106" s="9" t="s">
        <v>413</v>
      </c>
    </row>
    <row r="107" spans="1:10" x14ac:dyDescent="0.2">
      <c r="A107" s="8">
        <v>43540</v>
      </c>
      <c r="B107" s="12" t="s">
        <v>6</v>
      </c>
      <c r="C107" s="9">
        <v>57640</v>
      </c>
      <c r="D107" s="12" t="s">
        <v>991</v>
      </c>
      <c r="E107" s="12" t="s">
        <v>6</v>
      </c>
      <c r="F107" s="12" t="s">
        <v>15</v>
      </c>
      <c r="G107" s="12" t="s">
        <v>151</v>
      </c>
      <c r="H107" s="12"/>
      <c r="I107" s="9">
        <v>58</v>
      </c>
      <c r="J107" s="9" t="s">
        <v>992</v>
      </c>
    </row>
    <row r="108" spans="1:10" x14ac:dyDescent="0.2">
      <c r="A108" s="8">
        <v>43540</v>
      </c>
      <c r="B108" s="12" t="s">
        <v>6</v>
      </c>
      <c r="C108" s="9">
        <v>57258</v>
      </c>
      <c r="D108" s="12" t="s">
        <v>997</v>
      </c>
      <c r="E108" s="12" t="s">
        <v>6</v>
      </c>
      <c r="F108" s="12" t="s">
        <v>15</v>
      </c>
      <c r="G108" s="12" t="s">
        <v>292</v>
      </c>
      <c r="H108" s="12"/>
      <c r="I108" s="9">
        <v>51</v>
      </c>
      <c r="J108" s="9">
        <v>59</v>
      </c>
    </row>
    <row r="109" spans="1:10" x14ac:dyDescent="0.2">
      <c r="A109" s="8">
        <v>43541</v>
      </c>
      <c r="B109" s="12" t="s">
        <v>6</v>
      </c>
      <c r="C109" s="9">
        <v>54880</v>
      </c>
      <c r="D109" s="12" t="s">
        <v>1003</v>
      </c>
      <c r="E109" s="12" t="s">
        <v>6</v>
      </c>
      <c r="F109" s="12" t="s">
        <v>15</v>
      </c>
      <c r="G109" s="12" t="s">
        <v>292</v>
      </c>
      <c r="H109" s="12"/>
      <c r="I109" s="9">
        <v>16</v>
      </c>
      <c r="J109" s="9" t="s">
        <v>833</v>
      </c>
    </row>
    <row r="110" spans="1:10" x14ac:dyDescent="0.2">
      <c r="A110" s="8">
        <v>43541</v>
      </c>
      <c r="B110" s="12" t="s">
        <v>6</v>
      </c>
      <c r="C110" s="9">
        <v>57258</v>
      </c>
      <c r="D110" s="12" t="s">
        <v>1005</v>
      </c>
      <c r="E110" s="12" t="s">
        <v>6</v>
      </c>
      <c r="F110" s="12" t="s">
        <v>15</v>
      </c>
      <c r="G110" s="12" t="s">
        <v>151</v>
      </c>
      <c r="H110" s="12"/>
      <c r="I110" s="9">
        <v>49</v>
      </c>
      <c r="J110" s="9" t="s">
        <v>1006</v>
      </c>
    </row>
    <row r="111" spans="1:10" x14ac:dyDescent="0.2">
      <c r="A111" s="8">
        <v>43541</v>
      </c>
      <c r="B111" s="12" t="s">
        <v>6</v>
      </c>
      <c r="C111" s="9">
        <v>54880</v>
      </c>
      <c r="D111" s="12" t="s">
        <v>1003</v>
      </c>
      <c r="E111" s="12" t="s">
        <v>6</v>
      </c>
      <c r="F111" s="12" t="s">
        <v>15</v>
      </c>
      <c r="G111" s="12" t="s">
        <v>151</v>
      </c>
      <c r="H111" s="12"/>
      <c r="I111" s="9">
        <v>16</v>
      </c>
      <c r="J111" s="9" t="s">
        <v>833</v>
      </c>
    </row>
    <row r="112" spans="1:10" x14ac:dyDescent="0.2">
      <c r="A112" s="8">
        <v>43541</v>
      </c>
      <c r="B112" s="12" t="s">
        <v>6</v>
      </c>
      <c r="C112" s="9">
        <v>54880</v>
      </c>
      <c r="D112" s="12" t="s">
        <v>1003</v>
      </c>
      <c r="E112" s="12" t="s">
        <v>6</v>
      </c>
      <c r="F112" s="12" t="s">
        <v>15</v>
      </c>
      <c r="G112" s="12" t="s">
        <v>151</v>
      </c>
      <c r="H112" s="12"/>
      <c r="I112" s="9">
        <v>16</v>
      </c>
      <c r="J112" s="9" t="s">
        <v>833</v>
      </c>
    </row>
    <row r="113" spans="1:10" x14ac:dyDescent="0.2">
      <c r="A113" s="8">
        <v>43541</v>
      </c>
      <c r="B113" s="12" t="s">
        <v>6</v>
      </c>
      <c r="C113" s="9">
        <v>57840</v>
      </c>
      <c r="D113" s="12" t="s">
        <v>1016</v>
      </c>
      <c r="E113" s="12" t="s">
        <v>18</v>
      </c>
      <c r="F113" s="12" t="s">
        <v>6</v>
      </c>
      <c r="G113" s="12" t="s">
        <v>244</v>
      </c>
      <c r="H113" s="12"/>
      <c r="I113" s="9">
        <v>28</v>
      </c>
      <c r="J113" s="9" t="s">
        <v>665</v>
      </c>
    </row>
    <row r="114" spans="1:10" x14ac:dyDescent="0.2">
      <c r="A114" s="8">
        <v>43541</v>
      </c>
      <c r="B114" s="12" t="s">
        <v>6</v>
      </c>
      <c r="C114" s="9">
        <v>57100</v>
      </c>
      <c r="D114" s="12" t="s">
        <v>141</v>
      </c>
      <c r="E114" s="12" t="s">
        <v>6</v>
      </c>
      <c r="F114" s="12" t="s">
        <v>15</v>
      </c>
      <c r="G114" s="12" t="s">
        <v>153</v>
      </c>
      <c r="H114" s="12"/>
      <c r="I114" s="9">
        <v>35</v>
      </c>
      <c r="J114" s="9" t="s">
        <v>413</v>
      </c>
    </row>
    <row r="115" spans="1:10" x14ac:dyDescent="0.2">
      <c r="A115" s="8">
        <v>43541</v>
      </c>
      <c r="B115" s="12" t="s">
        <v>6</v>
      </c>
      <c r="C115" s="9">
        <v>57330</v>
      </c>
      <c r="D115" s="12" t="s">
        <v>315</v>
      </c>
      <c r="E115" s="12" t="s">
        <v>99</v>
      </c>
      <c r="F115" s="12" t="s">
        <v>15</v>
      </c>
      <c r="G115" s="12" t="s">
        <v>318</v>
      </c>
      <c r="H115" s="12"/>
      <c r="I115" s="9">
        <v>23</v>
      </c>
      <c r="J115" s="9" t="s">
        <v>416</v>
      </c>
    </row>
    <row r="116" spans="1:10" x14ac:dyDescent="0.2">
      <c r="A116" s="8">
        <v>43541</v>
      </c>
      <c r="B116" s="12" t="s">
        <v>6</v>
      </c>
      <c r="C116" s="9">
        <v>57570</v>
      </c>
      <c r="D116" s="12" t="s">
        <v>182</v>
      </c>
      <c r="E116" s="12" t="s">
        <v>6</v>
      </c>
      <c r="F116" s="12" t="s">
        <v>15</v>
      </c>
      <c r="G116" s="12" t="s">
        <v>151</v>
      </c>
      <c r="H116" s="12"/>
      <c r="I116" s="9">
        <v>33</v>
      </c>
      <c r="J116" s="9">
        <v>36</v>
      </c>
    </row>
    <row r="117" spans="1:10" x14ac:dyDescent="0.2">
      <c r="A117" s="8">
        <v>43541</v>
      </c>
      <c r="B117" s="12" t="s">
        <v>6</v>
      </c>
      <c r="C117" s="9">
        <v>57270</v>
      </c>
      <c r="D117" s="12" t="s">
        <v>161</v>
      </c>
      <c r="E117" s="12" t="s">
        <v>6</v>
      </c>
      <c r="F117" s="12" t="s">
        <v>15</v>
      </c>
      <c r="G117" s="12" t="s">
        <v>151</v>
      </c>
      <c r="H117" s="12"/>
      <c r="I117" s="9">
        <v>40</v>
      </c>
      <c r="J117" s="9" t="s">
        <v>420</v>
      </c>
    </row>
    <row r="118" spans="1:10" x14ac:dyDescent="0.2">
      <c r="A118" s="8">
        <v>43541</v>
      </c>
      <c r="B118" s="12" t="s">
        <v>6</v>
      </c>
      <c r="C118" s="9">
        <v>57100</v>
      </c>
      <c r="D118" s="12" t="s">
        <v>141</v>
      </c>
      <c r="E118" s="12" t="s">
        <v>6</v>
      </c>
      <c r="F118" s="12" t="s">
        <v>15</v>
      </c>
      <c r="G118" s="12" t="s">
        <v>227</v>
      </c>
      <c r="H118" s="12"/>
      <c r="I118" s="9">
        <v>36</v>
      </c>
      <c r="J118" s="9" t="s">
        <v>1032</v>
      </c>
    </row>
    <row r="119" spans="1:10" x14ac:dyDescent="0.2">
      <c r="A119" s="8">
        <v>43541</v>
      </c>
      <c r="B119" s="12" t="s">
        <v>6</v>
      </c>
      <c r="C119" s="9">
        <v>57700</v>
      </c>
      <c r="D119" s="12" t="s">
        <v>178</v>
      </c>
      <c r="E119" s="12" t="s">
        <v>6</v>
      </c>
      <c r="F119" s="12" t="s">
        <v>15</v>
      </c>
      <c r="G119" s="12" t="s">
        <v>1047</v>
      </c>
      <c r="H119" s="12"/>
      <c r="I119" s="9">
        <v>42</v>
      </c>
      <c r="J119" s="9" t="s">
        <v>1033</v>
      </c>
    </row>
    <row r="120" spans="1:10" x14ac:dyDescent="0.2">
      <c r="A120" s="8">
        <v>43547</v>
      </c>
      <c r="B120" s="12" t="s">
        <v>6</v>
      </c>
      <c r="C120" s="9">
        <v>54750</v>
      </c>
      <c r="D120" s="12" t="s">
        <v>255</v>
      </c>
      <c r="E120" s="12" t="s">
        <v>6</v>
      </c>
      <c r="F120" s="12" t="s">
        <v>6</v>
      </c>
      <c r="G120" s="12" t="s">
        <v>23</v>
      </c>
      <c r="H120" s="12"/>
      <c r="I120" s="9">
        <v>29</v>
      </c>
      <c r="J120" s="9">
        <v>28</v>
      </c>
    </row>
    <row r="121" spans="1:10" x14ac:dyDescent="0.2">
      <c r="A121" s="8">
        <v>43547</v>
      </c>
      <c r="B121" s="12" t="s">
        <v>6</v>
      </c>
      <c r="C121" s="9">
        <v>54640</v>
      </c>
      <c r="D121" s="12" t="s">
        <v>1044</v>
      </c>
      <c r="E121" s="12" t="s">
        <v>6</v>
      </c>
      <c r="F121" s="12" t="s">
        <v>6</v>
      </c>
      <c r="G121" s="12" t="s">
        <v>23</v>
      </c>
      <c r="H121" s="12"/>
      <c r="I121" s="9">
        <v>34</v>
      </c>
      <c r="J121" s="9">
        <v>32</v>
      </c>
    </row>
    <row r="122" spans="1:10" x14ac:dyDescent="0.2">
      <c r="A122" s="8">
        <v>43547</v>
      </c>
      <c r="B122" s="12" t="s">
        <v>6</v>
      </c>
      <c r="C122" s="9">
        <v>57000</v>
      </c>
      <c r="D122" s="12" t="s">
        <v>211</v>
      </c>
      <c r="E122" s="12" t="s">
        <v>6</v>
      </c>
      <c r="F122" s="12" t="s">
        <v>6</v>
      </c>
      <c r="G122" s="12" t="s">
        <v>151</v>
      </c>
      <c r="H122" s="12"/>
      <c r="I122" s="9">
        <v>48</v>
      </c>
      <c r="J122" s="9">
        <v>65</v>
      </c>
    </row>
    <row r="123" spans="1:10" x14ac:dyDescent="0.2">
      <c r="A123" s="8">
        <v>43547</v>
      </c>
      <c r="B123" s="12" t="s">
        <v>6</v>
      </c>
      <c r="C123" s="9">
        <v>54400</v>
      </c>
      <c r="D123" s="12" t="s">
        <v>626</v>
      </c>
      <c r="E123" s="12" t="s">
        <v>6</v>
      </c>
      <c r="F123" s="12" t="s">
        <v>6</v>
      </c>
      <c r="G123" s="12" t="s">
        <v>863</v>
      </c>
      <c r="H123" s="12"/>
      <c r="I123" s="9">
        <v>26</v>
      </c>
      <c r="J123" s="9">
        <v>23</v>
      </c>
    </row>
    <row r="124" spans="1:10" x14ac:dyDescent="0.2">
      <c r="A124" s="8">
        <v>43550</v>
      </c>
      <c r="B124" s="12" t="s">
        <v>6</v>
      </c>
      <c r="C124" s="9">
        <v>57270</v>
      </c>
      <c r="D124" s="12" t="s">
        <v>161</v>
      </c>
      <c r="E124" s="12" t="s">
        <v>6</v>
      </c>
      <c r="F124" s="12" t="s">
        <v>6</v>
      </c>
      <c r="G124" s="12" t="s">
        <v>151</v>
      </c>
      <c r="H124" s="12"/>
      <c r="I124" s="9">
        <v>37</v>
      </c>
      <c r="J124" s="9">
        <v>43</v>
      </c>
    </row>
    <row r="125" spans="1:10" x14ac:dyDescent="0.2">
      <c r="A125" s="8">
        <v>43554</v>
      </c>
      <c r="B125" s="12" t="s">
        <v>6</v>
      </c>
      <c r="C125" s="9">
        <v>54640</v>
      </c>
      <c r="D125" s="12" t="s">
        <v>1069</v>
      </c>
      <c r="E125" s="12" t="s">
        <v>6</v>
      </c>
      <c r="F125" s="12" t="s">
        <v>5</v>
      </c>
      <c r="G125" s="12" t="s">
        <v>151</v>
      </c>
      <c r="H125" s="12"/>
      <c r="I125" s="9">
        <v>37</v>
      </c>
      <c r="J125" s="9" t="s">
        <v>568</v>
      </c>
    </row>
    <row r="126" spans="1:10" x14ac:dyDescent="0.2">
      <c r="A126" s="8">
        <v>43554</v>
      </c>
      <c r="B126" s="12" t="s">
        <v>6</v>
      </c>
      <c r="C126" s="9">
        <v>57420</v>
      </c>
      <c r="D126" s="12" t="s">
        <v>730</v>
      </c>
      <c r="E126" s="12" t="s">
        <v>6</v>
      </c>
      <c r="F126" s="12" t="s">
        <v>15</v>
      </c>
      <c r="G126" s="12" t="s">
        <v>207</v>
      </c>
      <c r="H126" s="12"/>
      <c r="I126" s="9">
        <v>61</v>
      </c>
      <c r="J126" s="9" t="s">
        <v>407</v>
      </c>
    </row>
    <row r="127" spans="1:10" x14ac:dyDescent="0.2">
      <c r="A127" s="8">
        <v>43554</v>
      </c>
      <c r="B127" s="12" t="s">
        <v>6</v>
      </c>
      <c r="C127" s="9">
        <v>57860</v>
      </c>
      <c r="D127" s="12" t="s">
        <v>1072</v>
      </c>
      <c r="E127" s="12" t="s">
        <v>6</v>
      </c>
      <c r="F127" s="12" t="s">
        <v>15</v>
      </c>
      <c r="G127" s="12" t="s">
        <v>1073</v>
      </c>
      <c r="H127" s="12"/>
      <c r="I127" s="9">
        <v>48</v>
      </c>
      <c r="J127" s="9" t="s">
        <v>1074</v>
      </c>
    </row>
    <row r="128" spans="1:10" x14ac:dyDescent="0.2">
      <c r="A128" s="8">
        <v>43555</v>
      </c>
      <c r="B128" s="12" t="s">
        <v>6</v>
      </c>
      <c r="C128" s="9">
        <v>2343</v>
      </c>
      <c r="D128" s="12" t="s">
        <v>92</v>
      </c>
      <c r="E128" s="12" t="s">
        <v>15</v>
      </c>
      <c r="F128" s="12" t="s">
        <v>10</v>
      </c>
      <c r="G128" s="12" t="s">
        <v>37</v>
      </c>
      <c r="H128" s="12"/>
      <c r="I128" s="9">
        <v>25</v>
      </c>
      <c r="J128" s="9" t="s">
        <v>1076</v>
      </c>
    </row>
    <row r="129" spans="1:10" x14ac:dyDescent="0.2">
      <c r="A129" s="8">
        <v>43525</v>
      </c>
      <c r="B129" s="12" t="s">
        <v>3</v>
      </c>
      <c r="C129" s="9">
        <v>8311</v>
      </c>
      <c r="D129" s="12" t="s">
        <v>196</v>
      </c>
      <c r="E129" s="12" t="s">
        <v>106</v>
      </c>
      <c r="F129" s="12" t="s">
        <v>5</v>
      </c>
      <c r="G129" s="12" t="s">
        <v>151</v>
      </c>
      <c r="H129" s="12"/>
      <c r="I129" s="9">
        <v>28</v>
      </c>
      <c r="J129" s="9">
        <v>19</v>
      </c>
    </row>
    <row r="130" spans="1:10" x14ac:dyDescent="0.2">
      <c r="A130" s="8">
        <v>43525</v>
      </c>
      <c r="B130" s="12" t="s">
        <v>3</v>
      </c>
      <c r="C130" s="9">
        <v>4932</v>
      </c>
      <c r="D130" s="12" t="s">
        <v>273</v>
      </c>
      <c r="E130" s="12" t="s">
        <v>5</v>
      </c>
      <c r="F130" s="12" t="s">
        <v>5</v>
      </c>
      <c r="G130" s="12" t="s">
        <v>151</v>
      </c>
      <c r="H130" s="12"/>
      <c r="I130" s="9">
        <v>15</v>
      </c>
      <c r="J130" s="9" t="s">
        <v>802</v>
      </c>
    </row>
    <row r="131" spans="1:10" x14ac:dyDescent="0.2">
      <c r="A131" s="8">
        <v>43525</v>
      </c>
      <c r="B131" s="12" t="s">
        <v>3</v>
      </c>
      <c r="C131" s="9">
        <v>1250</v>
      </c>
      <c r="D131" s="12" t="s">
        <v>92</v>
      </c>
      <c r="E131" s="12" t="s">
        <v>15</v>
      </c>
      <c r="F131" s="12" t="s">
        <v>15</v>
      </c>
      <c r="G131" s="12" t="s">
        <v>865</v>
      </c>
      <c r="H131" s="12"/>
      <c r="I131" s="9">
        <v>28</v>
      </c>
      <c r="J131" s="9">
        <v>27</v>
      </c>
    </row>
    <row r="132" spans="1:10" x14ac:dyDescent="0.2">
      <c r="A132" s="8">
        <v>43525</v>
      </c>
      <c r="B132" s="12" t="s">
        <v>3</v>
      </c>
      <c r="C132" s="9">
        <v>1865</v>
      </c>
      <c r="D132" s="12" t="s">
        <v>92</v>
      </c>
      <c r="E132" s="12" t="s">
        <v>6</v>
      </c>
      <c r="F132" s="12" t="s">
        <v>6</v>
      </c>
      <c r="G132" s="12" t="s">
        <v>151</v>
      </c>
      <c r="H132" s="12"/>
      <c r="I132" s="9">
        <v>31</v>
      </c>
      <c r="J132" s="9">
        <v>27</v>
      </c>
    </row>
    <row r="133" spans="1:10" x14ac:dyDescent="0.2">
      <c r="A133" s="8">
        <v>43525</v>
      </c>
      <c r="B133" s="12" t="s">
        <v>3</v>
      </c>
      <c r="C133" s="9">
        <v>8289</v>
      </c>
      <c r="D133" s="12" t="s">
        <v>229</v>
      </c>
      <c r="E133" s="12" t="s">
        <v>4</v>
      </c>
      <c r="F133" s="12" t="s">
        <v>4</v>
      </c>
      <c r="G133" s="12" t="s">
        <v>903</v>
      </c>
      <c r="H133" s="12"/>
      <c r="I133" s="9">
        <v>32</v>
      </c>
      <c r="J133" s="9">
        <v>25</v>
      </c>
    </row>
    <row r="134" spans="1:10" x14ac:dyDescent="0.2">
      <c r="A134" s="8">
        <v>43526</v>
      </c>
      <c r="B134" s="12" t="s">
        <v>3</v>
      </c>
      <c r="C134" s="9">
        <v>6946</v>
      </c>
      <c r="D134" s="12" t="s">
        <v>73</v>
      </c>
      <c r="E134" s="12" t="s">
        <v>6</v>
      </c>
      <c r="F134" s="12" t="s">
        <v>15</v>
      </c>
      <c r="G134" s="12" t="s">
        <v>151</v>
      </c>
      <c r="H134" s="12"/>
      <c r="I134" s="9">
        <v>29</v>
      </c>
      <c r="J134" s="9">
        <v>42</v>
      </c>
    </row>
    <row r="135" spans="1:10" x14ac:dyDescent="0.2">
      <c r="A135" s="8">
        <v>43526</v>
      </c>
      <c r="B135" s="12" t="s">
        <v>3</v>
      </c>
      <c r="C135" s="9">
        <v>5222</v>
      </c>
      <c r="D135" s="12" t="s">
        <v>66</v>
      </c>
      <c r="E135" s="12" t="s">
        <v>6</v>
      </c>
      <c r="F135" s="12" t="s">
        <v>15</v>
      </c>
      <c r="G135" s="12" t="s">
        <v>151</v>
      </c>
      <c r="H135" s="12"/>
      <c r="I135" s="9">
        <v>25</v>
      </c>
      <c r="J135" s="9" t="s">
        <v>397</v>
      </c>
    </row>
    <row r="136" spans="1:10" x14ac:dyDescent="0.2">
      <c r="A136" s="8">
        <v>43526</v>
      </c>
      <c r="B136" s="12" t="s">
        <v>3</v>
      </c>
      <c r="C136" s="9">
        <v>7625</v>
      </c>
      <c r="D136" s="12" t="s">
        <v>366</v>
      </c>
      <c r="E136" s="12" t="s">
        <v>15</v>
      </c>
      <c r="F136" s="12" t="s">
        <v>157</v>
      </c>
      <c r="G136" s="12" t="s">
        <v>391</v>
      </c>
      <c r="H136" s="12"/>
      <c r="I136" s="9">
        <v>42</v>
      </c>
      <c r="J136" s="9" t="s">
        <v>722</v>
      </c>
    </row>
    <row r="137" spans="1:10" x14ac:dyDescent="0.2">
      <c r="A137" s="8">
        <v>43526</v>
      </c>
      <c r="B137" s="12" t="s">
        <v>3</v>
      </c>
      <c r="C137" s="9">
        <v>8096</v>
      </c>
      <c r="D137" s="12" t="s">
        <v>41</v>
      </c>
      <c r="E137" s="12" t="s">
        <v>809</v>
      </c>
      <c r="F137" s="12" t="s">
        <v>15</v>
      </c>
      <c r="G137" s="12" t="s">
        <v>391</v>
      </c>
      <c r="H137" s="12"/>
      <c r="I137" s="9">
        <v>22</v>
      </c>
      <c r="J137" s="9" t="s">
        <v>385</v>
      </c>
    </row>
    <row r="138" spans="1:10" x14ac:dyDescent="0.2">
      <c r="A138" s="8">
        <v>43526</v>
      </c>
      <c r="B138" s="12" t="s">
        <v>3</v>
      </c>
      <c r="C138" s="9">
        <v>3780</v>
      </c>
      <c r="D138" s="12" t="s">
        <v>82</v>
      </c>
      <c r="E138" s="12" t="s">
        <v>4</v>
      </c>
      <c r="F138" s="12" t="s">
        <v>6</v>
      </c>
      <c r="G138" s="12" t="s">
        <v>151</v>
      </c>
      <c r="H138" s="12"/>
      <c r="I138" s="9">
        <v>17</v>
      </c>
      <c r="J138" s="9" t="s">
        <v>406</v>
      </c>
    </row>
    <row r="139" spans="1:10" x14ac:dyDescent="0.2">
      <c r="A139" s="8">
        <v>43526</v>
      </c>
      <c r="B139" s="12" t="s">
        <v>3</v>
      </c>
      <c r="C139" s="9">
        <v>7391</v>
      </c>
      <c r="D139" s="12" t="s">
        <v>806</v>
      </c>
      <c r="E139" s="12" t="s">
        <v>6</v>
      </c>
      <c r="F139" s="12" t="s">
        <v>4</v>
      </c>
      <c r="G139" s="12" t="s">
        <v>904</v>
      </c>
      <c r="H139" s="12"/>
      <c r="I139" s="9">
        <v>35</v>
      </c>
      <c r="J139" s="9" t="s">
        <v>813</v>
      </c>
    </row>
    <row r="140" spans="1:10" x14ac:dyDescent="0.2">
      <c r="A140" s="8">
        <v>43526</v>
      </c>
      <c r="B140" s="12" t="s">
        <v>3</v>
      </c>
      <c r="C140" s="9">
        <v>7570</v>
      </c>
      <c r="D140" s="12" t="s">
        <v>162</v>
      </c>
      <c r="E140" s="12" t="s">
        <v>810</v>
      </c>
      <c r="F140" s="12" t="s">
        <v>6</v>
      </c>
      <c r="G140" s="12" t="s">
        <v>23</v>
      </c>
      <c r="H140" s="12"/>
      <c r="I140" s="9">
        <v>37</v>
      </c>
      <c r="J140" s="9">
        <v>43</v>
      </c>
    </row>
    <row r="141" spans="1:10" x14ac:dyDescent="0.2">
      <c r="A141" s="8">
        <v>43526</v>
      </c>
      <c r="B141" s="12" t="s">
        <v>3</v>
      </c>
      <c r="C141" s="9">
        <v>4955</v>
      </c>
      <c r="D141" s="12" t="s">
        <v>55</v>
      </c>
      <c r="E141" s="12" t="s">
        <v>4</v>
      </c>
      <c r="F141" s="12" t="s">
        <v>6</v>
      </c>
      <c r="G141" s="12" t="s">
        <v>194</v>
      </c>
      <c r="H141" s="12"/>
      <c r="I141" s="9">
        <v>12</v>
      </c>
      <c r="J141" s="9">
        <v>7</v>
      </c>
    </row>
    <row r="142" spans="1:10" x14ac:dyDescent="0.2">
      <c r="A142" s="8">
        <v>43526</v>
      </c>
      <c r="B142" s="12" t="s">
        <v>3</v>
      </c>
      <c r="C142" s="9">
        <v>8367</v>
      </c>
      <c r="D142" s="12" t="s">
        <v>72</v>
      </c>
      <c r="E142" s="12" t="s">
        <v>5</v>
      </c>
      <c r="F142" s="12" t="s">
        <v>4</v>
      </c>
      <c r="G142" s="12" t="s">
        <v>151</v>
      </c>
      <c r="H142" s="12"/>
      <c r="I142" s="9">
        <v>24</v>
      </c>
      <c r="J142" s="9" t="s">
        <v>814</v>
      </c>
    </row>
    <row r="143" spans="1:10" x14ac:dyDescent="0.2">
      <c r="A143" s="8">
        <v>43526</v>
      </c>
      <c r="B143" s="12" t="s">
        <v>3</v>
      </c>
      <c r="C143" s="9">
        <v>1476</v>
      </c>
      <c r="D143" s="12" t="s">
        <v>43</v>
      </c>
      <c r="E143" s="12" t="s">
        <v>6</v>
      </c>
      <c r="F143" s="12" t="s">
        <v>15</v>
      </c>
      <c r="G143" s="12" t="s">
        <v>194</v>
      </c>
      <c r="H143" s="12"/>
      <c r="I143" s="9">
        <v>22</v>
      </c>
      <c r="J143" s="9" t="s">
        <v>567</v>
      </c>
    </row>
    <row r="144" spans="1:10" x14ac:dyDescent="0.2">
      <c r="A144" s="8">
        <v>43526</v>
      </c>
      <c r="B144" s="12" t="s">
        <v>3</v>
      </c>
      <c r="C144" s="9">
        <v>5252</v>
      </c>
      <c r="D144" s="12" t="s">
        <v>66</v>
      </c>
      <c r="E144" s="12" t="s">
        <v>4</v>
      </c>
      <c r="F144" s="12" t="s">
        <v>6</v>
      </c>
      <c r="G144" s="12" t="s">
        <v>876</v>
      </c>
      <c r="H144" s="12"/>
      <c r="I144" s="9">
        <v>26</v>
      </c>
      <c r="J144" s="9" t="s">
        <v>505</v>
      </c>
    </row>
    <row r="145" spans="1:10" x14ac:dyDescent="0.2">
      <c r="A145" s="8">
        <v>43526</v>
      </c>
      <c r="B145" s="12" t="s">
        <v>3</v>
      </c>
      <c r="C145" s="9">
        <v>1940</v>
      </c>
      <c r="D145" s="12" t="s">
        <v>92</v>
      </c>
      <c r="E145" s="12" t="s">
        <v>6</v>
      </c>
      <c r="F145" s="12" t="s">
        <v>15</v>
      </c>
      <c r="G145" s="12" t="s">
        <v>194</v>
      </c>
      <c r="H145" s="12"/>
      <c r="I145" s="9">
        <v>21</v>
      </c>
      <c r="J145" s="9" t="s">
        <v>355</v>
      </c>
    </row>
    <row r="146" spans="1:10" x14ac:dyDescent="0.2">
      <c r="A146" s="8">
        <v>43526</v>
      </c>
      <c r="B146" s="12" t="s">
        <v>3</v>
      </c>
      <c r="C146" s="9">
        <v>5750</v>
      </c>
      <c r="D146" s="12" t="s">
        <v>128</v>
      </c>
      <c r="E146" s="12" t="s">
        <v>15</v>
      </c>
      <c r="F146" s="12" t="s">
        <v>31</v>
      </c>
      <c r="G146" s="12" t="s">
        <v>23</v>
      </c>
      <c r="H146" s="12"/>
      <c r="I146" s="9">
        <v>21</v>
      </c>
      <c r="J146" s="9" t="s">
        <v>358</v>
      </c>
    </row>
    <row r="147" spans="1:10" x14ac:dyDescent="0.2">
      <c r="A147" s="8">
        <v>43526</v>
      </c>
      <c r="B147" s="12" t="s">
        <v>3</v>
      </c>
      <c r="C147" s="9">
        <v>1457</v>
      </c>
      <c r="D147" s="12" t="s">
        <v>92</v>
      </c>
      <c r="E147" s="12" t="s">
        <v>17</v>
      </c>
      <c r="F147" s="12" t="s">
        <v>15</v>
      </c>
      <c r="G147" s="12" t="s">
        <v>151</v>
      </c>
      <c r="H147" s="12"/>
      <c r="I147" s="9">
        <v>28</v>
      </c>
      <c r="J147" s="9" t="s">
        <v>561</v>
      </c>
    </row>
    <row r="148" spans="1:10" x14ac:dyDescent="0.2">
      <c r="A148" s="8">
        <v>43527</v>
      </c>
      <c r="B148" s="12" t="s">
        <v>3</v>
      </c>
      <c r="C148" s="9">
        <v>9012</v>
      </c>
      <c r="D148" s="12" t="s">
        <v>63</v>
      </c>
      <c r="E148" s="12" t="s">
        <v>8</v>
      </c>
      <c r="F148" s="12" t="s">
        <v>6</v>
      </c>
      <c r="G148" s="12" t="s">
        <v>905</v>
      </c>
      <c r="H148" s="12"/>
      <c r="I148" s="9">
        <v>44</v>
      </c>
      <c r="J148" s="9" t="s">
        <v>824</v>
      </c>
    </row>
    <row r="149" spans="1:10" x14ac:dyDescent="0.2">
      <c r="A149" s="8">
        <v>43527</v>
      </c>
      <c r="B149" s="12" t="s">
        <v>3</v>
      </c>
      <c r="C149" s="9">
        <v>4561</v>
      </c>
      <c r="D149" s="12" t="s">
        <v>40</v>
      </c>
      <c r="E149" s="12" t="s">
        <v>12</v>
      </c>
      <c r="F149" s="12" t="s">
        <v>6</v>
      </c>
      <c r="G149" s="12" t="s">
        <v>103</v>
      </c>
      <c r="H149" s="12"/>
      <c r="I149" s="9">
        <v>4</v>
      </c>
      <c r="J149" s="9" t="s">
        <v>602</v>
      </c>
    </row>
    <row r="150" spans="1:10" x14ac:dyDescent="0.2">
      <c r="A150" s="8">
        <v>43527</v>
      </c>
      <c r="B150" s="12" t="s">
        <v>3</v>
      </c>
      <c r="C150" s="9">
        <v>7260</v>
      </c>
      <c r="D150" s="12" t="s">
        <v>56</v>
      </c>
      <c r="E150" s="12" t="s">
        <v>31</v>
      </c>
      <c r="F150" s="12" t="s">
        <v>256</v>
      </c>
      <c r="G150" s="12" t="s">
        <v>477</v>
      </c>
      <c r="H150" s="12"/>
      <c r="I150" s="9">
        <v>27</v>
      </c>
      <c r="J150" s="9" t="s">
        <v>825</v>
      </c>
    </row>
    <row r="151" spans="1:10" x14ac:dyDescent="0.2">
      <c r="A151" s="8">
        <v>43527</v>
      </c>
      <c r="B151" s="12" t="s">
        <v>3</v>
      </c>
      <c r="C151" s="9">
        <v>5884</v>
      </c>
      <c r="D151" s="12" t="s">
        <v>118</v>
      </c>
      <c r="E151" s="12" t="s">
        <v>15</v>
      </c>
      <c r="F151" s="12" t="s">
        <v>6</v>
      </c>
      <c r="G151" s="12" t="s">
        <v>319</v>
      </c>
      <c r="H151" s="12"/>
      <c r="I151" s="9">
        <v>22</v>
      </c>
      <c r="J151" s="9" t="s">
        <v>347</v>
      </c>
    </row>
    <row r="152" spans="1:10" x14ac:dyDescent="0.2">
      <c r="A152" s="8">
        <v>43527</v>
      </c>
      <c r="B152" s="12" t="s">
        <v>3</v>
      </c>
      <c r="C152" s="9">
        <v>8805</v>
      </c>
      <c r="D152" s="12" t="s">
        <v>272</v>
      </c>
      <c r="E152" s="12" t="s">
        <v>4</v>
      </c>
      <c r="F152" s="12" t="s">
        <v>5</v>
      </c>
      <c r="G152" s="12" t="s">
        <v>23</v>
      </c>
      <c r="H152" s="12"/>
      <c r="I152" s="9">
        <v>48</v>
      </c>
      <c r="J152" s="9" t="s">
        <v>826</v>
      </c>
    </row>
    <row r="153" spans="1:10" x14ac:dyDescent="0.2">
      <c r="A153" s="8">
        <v>43527</v>
      </c>
      <c r="B153" s="12" t="s">
        <v>3</v>
      </c>
      <c r="C153" s="9">
        <v>3454</v>
      </c>
      <c r="D153" s="12" t="s">
        <v>67</v>
      </c>
      <c r="E153" s="12" t="s">
        <v>4</v>
      </c>
      <c r="F153" s="12" t="s">
        <v>5</v>
      </c>
      <c r="G153" s="12" t="s">
        <v>194</v>
      </c>
      <c r="H153" s="12"/>
      <c r="I153" s="9">
        <v>19</v>
      </c>
      <c r="J153" s="9" t="s">
        <v>665</v>
      </c>
    </row>
    <row r="154" spans="1:10" x14ac:dyDescent="0.2">
      <c r="A154" s="8">
        <v>43527</v>
      </c>
      <c r="B154" s="12" t="s">
        <v>3</v>
      </c>
      <c r="C154" s="9">
        <v>7517</v>
      </c>
      <c r="D154" s="12" t="s">
        <v>162</v>
      </c>
      <c r="E154" s="12" t="s">
        <v>4</v>
      </c>
      <c r="F154" s="12" t="s">
        <v>6</v>
      </c>
      <c r="G154" s="12" t="s">
        <v>151</v>
      </c>
      <c r="H154" s="12"/>
      <c r="I154" s="9">
        <v>20</v>
      </c>
      <c r="J154" s="9">
        <v>25</v>
      </c>
    </row>
    <row r="155" spans="1:10" x14ac:dyDescent="0.2">
      <c r="A155" s="8">
        <v>43527</v>
      </c>
      <c r="B155" s="12" t="s">
        <v>3</v>
      </c>
      <c r="C155" s="9">
        <v>2672</v>
      </c>
      <c r="D155" s="12" t="s">
        <v>92</v>
      </c>
      <c r="E155" s="12" t="s">
        <v>4</v>
      </c>
      <c r="F155" s="12" t="s">
        <v>6</v>
      </c>
      <c r="G155" s="12" t="s">
        <v>876</v>
      </c>
      <c r="H155" s="12"/>
      <c r="I155" s="9">
        <v>37</v>
      </c>
      <c r="J155" s="9" t="s">
        <v>420</v>
      </c>
    </row>
    <row r="156" spans="1:10" x14ac:dyDescent="0.2">
      <c r="A156" s="8">
        <v>43527</v>
      </c>
      <c r="B156" s="12" t="s">
        <v>3</v>
      </c>
      <c r="C156" s="9">
        <v>5753</v>
      </c>
      <c r="D156" s="12" t="s">
        <v>128</v>
      </c>
      <c r="E156" s="12" t="s">
        <v>4</v>
      </c>
      <c r="F156" s="12" t="s">
        <v>6</v>
      </c>
      <c r="G156" s="12" t="s">
        <v>100</v>
      </c>
      <c r="H156" s="12"/>
      <c r="I156" s="9">
        <v>21</v>
      </c>
      <c r="J156" s="9" t="s">
        <v>400</v>
      </c>
    </row>
    <row r="157" spans="1:10" x14ac:dyDescent="0.2">
      <c r="A157" s="8">
        <v>43527</v>
      </c>
      <c r="B157" s="12" t="s">
        <v>3</v>
      </c>
      <c r="C157" s="9">
        <v>2551</v>
      </c>
      <c r="D157" s="12" t="s">
        <v>92</v>
      </c>
      <c r="E157" s="12" t="s">
        <v>275</v>
      </c>
      <c r="F157" s="12" t="s">
        <v>10</v>
      </c>
      <c r="G157" s="12" t="s">
        <v>222</v>
      </c>
      <c r="H157" s="12"/>
      <c r="I157" s="9">
        <v>21</v>
      </c>
      <c r="J157" s="9" t="s">
        <v>373</v>
      </c>
    </row>
    <row r="158" spans="1:10" x14ac:dyDescent="0.2">
      <c r="A158" s="8">
        <v>43527</v>
      </c>
      <c r="B158" s="12" t="s">
        <v>3</v>
      </c>
      <c r="C158" s="9">
        <v>4540</v>
      </c>
      <c r="D158" s="12" t="s">
        <v>40</v>
      </c>
      <c r="E158" s="12" t="s">
        <v>4</v>
      </c>
      <c r="F158" s="12" t="s">
        <v>6</v>
      </c>
      <c r="G158" s="12" t="s">
        <v>103</v>
      </c>
      <c r="H158" s="12"/>
      <c r="I158" s="9">
        <v>2</v>
      </c>
      <c r="J158" s="9" t="s">
        <v>828</v>
      </c>
    </row>
    <row r="159" spans="1:10" x14ac:dyDescent="0.2">
      <c r="A159" s="8">
        <v>43527</v>
      </c>
      <c r="B159" s="12" t="s">
        <v>3</v>
      </c>
      <c r="C159" s="9">
        <v>5247</v>
      </c>
      <c r="D159" s="12" t="s">
        <v>816</v>
      </c>
      <c r="E159" s="12" t="s">
        <v>234</v>
      </c>
      <c r="F159" s="12" t="s">
        <v>15</v>
      </c>
      <c r="G159" s="12" t="s">
        <v>644</v>
      </c>
      <c r="H159" s="12"/>
      <c r="I159" s="9">
        <v>192</v>
      </c>
      <c r="J159" s="9">
        <v>321</v>
      </c>
    </row>
    <row r="160" spans="1:10" x14ac:dyDescent="0.2">
      <c r="A160" s="8">
        <v>43527</v>
      </c>
      <c r="B160" s="12" t="s">
        <v>3</v>
      </c>
      <c r="C160" s="9">
        <v>4492</v>
      </c>
      <c r="D160" s="12" t="s">
        <v>46</v>
      </c>
      <c r="E160" s="12" t="s">
        <v>4</v>
      </c>
      <c r="F160" s="12" t="s">
        <v>5</v>
      </c>
      <c r="G160" s="12" t="s">
        <v>103</v>
      </c>
      <c r="H160" s="12"/>
      <c r="I160" s="9">
        <v>5</v>
      </c>
      <c r="J160" s="9">
        <v>3</v>
      </c>
    </row>
    <row r="161" spans="1:10" x14ac:dyDescent="0.2">
      <c r="A161" s="8">
        <v>43527</v>
      </c>
      <c r="B161" s="12" t="s">
        <v>3</v>
      </c>
      <c r="C161" s="9">
        <v>4570</v>
      </c>
      <c r="D161" s="12" t="s">
        <v>93</v>
      </c>
      <c r="E161" s="12" t="s">
        <v>4</v>
      </c>
      <c r="F161" s="12" t="s">
        <v>6</v>
      </c>
      <c r="G161" s="12" t="s">
        <v>821</v>
      </c>
      <c r="H161" s="12"/>
      <c r="I161" s="9">
        <v>4</v>
      </c>
      <c r="J161" s="9" t="s">
        <v>749</v>
      </c>
    </row>
    <row r="162" spans="1:10" x14ac:dyDescent="0.2">
      <c r="A162" s="8">
        <v>43527</v>
      </c>
      <c r="B162" s="12" t="s">
        <v>3</v>
      </c>
      <c r="C162" s="9">
        <v>3316</v>
      </c>
      <c r="D162" s="12" t="s">
        <v>44</v>
      </c>
      <c r="E162" s="12" t="s">
        <v>4</v>
      </c>
      <c r="F162" s="12" t="s">
        <v>6</v>
      </c>
      <c r="G162" s="12" t="s">
        <v>151</v>
      </c>
      <c r="H162" s="12"/>
      <c r="I162" s="9">
        <v>16</v>
      </c>
      <c r="J162" s="9" t="s">
        <v>829</v>
      </c>
    </row>
    <row r="163" spans="1:10" x14ac:dyDescent="0.2">
      <c r="A163" s="8">
        <v>43527</v>
      </c>
      <c r="B163" s="12" t="s">
        <v>3</v>
      </c>
      <c r="C163" s="9">
        <v>5836</v>
      </c>
      <c r="D163" s="12" t="s">
        <v>261</v>
      </c>
      <c r="E163" s="12" t="s">
        <v>6</v>
      </c>
      <c r="F163" s="12" t="s">
        <v>15</v>
      </c>
      <c r="G163" s="12" t="s">
        <v>258</v>
      </c>
      <c r="H163" s="12"/>
      <c r="I163" s="9">
        <v>24</v>
      </c>
      <c r="J163" s="9" t="s">
        <v>569</v>
      </c>
    </row>
    <row r="164" spans="1:10" x14ac:dyDescent="0.2">
      <c r="A164" s="8">
        <v>43527</v>
      </c>
      <c r="B164" s="12" t="s">
        <v>3</v>
      </c>
      <c r="C164" s="9">
        <v>2127</v>
      </c>
      <c r="D164" s="12" t="s">
        <v>92</v>
      </c>
      <c r="E164" s="12" t="s">
        <v>4</v>
      </c>
      <c r="F164" s="12" t="s">
        <v>6</v>
      </c>
      <c r="G164" s="12" t="s">
        <v>23</v>
      </c>
      <c r="H164" s="12"/>
      <c r="I164" s="9">
        <v>28</v>
      </c>
      <c r="J164" s="9" t="s">
        <v>830</v>
      </c>
    </row>
    <row r="165" spans="1:10" x14ac:dyDescent="0.2">
      <c r="A165" s="8">
        <v>43527</v>
      </c>
      <c r="B165" s="12" t="s">
        <v>3</v>
      </c>
      <c r="C165" s="9">
        <v>9521</v>
      </c>
      <c r="D165" s="12" t="s">
        <v>52</v>
      </c>
      <c r="E165" s="12" t="s">
        <v>12</v>
      </c>
      <c r="F165" s="12" t="s">
        <v>15</v>
      </c>
      <c r="G165" s="12" t="s">
        <v>292</v>
      </c>
      <c r="H165" s="12"/>
      <c r="I165" s="9">
        <v>65</v>
      </c>
      <c r="J165" s="9" t="s">
        <v>764</v>
      </c>
    </row>
    <row r="166" spans="1:10" x14ac:dyDescent="0.2">
      <c r="A166" s="8">
        <v>43527</v>
      </c>
      <c r="B166" s="12" t="s">
        <v>3</v>
      </c>
      <c r="C166" s="9">
        <v>8353</v>
      </c>
      <c r="D166" s="12" t="s">
        <v>112</v>
      </c>
      <c r="E166" s="12" t="s">
        <v>4</v>
      </c>
      <c r="F166" s="12" t="s">
        <v>5</v>
      </c>
      <c r="G166" s="12" t="s">
        <v>37</v>
      </c>
      <c r="H166" s="12"/>
      <c r="I166" s="9">
        <v>19</v>
      </c>
      <c r="J166" s="9">
        <v>14</v>
      </c>
    </row>
    <row r="167" spans="1:10" x14ac:dyDescent="0.2">
      <c r="A167" s="8">
        <v>43527</v>
      </c>
      <c r="B167" s="12" t="s">
        <v>3</v>
      </c>
      <c r="C167" s="9">
        <v>1638</v>
      </c>
      <c r="D167" s="12" t="s">
        <v>190</v>
      </c>
      <c r="E167" s="12" t="s">
        <v>6</v>
      </c>
      <c r="F167" s="12" t="s">
        <v>15</v>
      </c>
      <c r="G167" s="12" t="s">
        <v>319</v>
      </c>
      <c r="H167" s="12"/>
      <c r="I167" s="9">
        <v>25</v>
      </c>
      <c r="J167" s="9" t="s">
        <v>831</v>
      </c>
    </row>
    <row r="168" spans="1:10" x14ac:dyDescent="0.2">
      <c r="A168" s="8">
        <v>43527</v>
      </c>
      <c r="B168" s="12" t="s">
        <v>3</v>
      </c>
      <c r="C168" s="9">
        <v>7220</v>
      </c>
      <c r="D168" s="12" t="s">
        <v>120</v>
      </c>
      <c r="E168" s="12" t="s">
        <v>15</v>
      </c>
      <c r="F168" s="12" t="s">
        <v>6</v>
      </c>
      <c r="G168" s="12" t="s">
        <v>163</v>
      </c>
      <c r="H168" s="12"/>
      <c r="I168" s="9">
        <v>29</v>
      </c>
      <c r="J168" s="9" t="s">
        <v>563</v>
      </c>
    </row>
    <row r="169" spans="1:10" x14ac:dyDescent="0.2">
      <c r="A169" s="8">
        <v>43527</v>
      </c>
      <c r="B169" s="12" t="s">
        <v>3</v>
      </c>
      <c r="C169" s="9">
        <v>6917</v>
      </c>
      <c r="D169" s="12" t="s">
        <v>109</v>
      </c>
      <c r="E169" s="12" t="s">
        <v>4</v>
      </c>
      <c r="F169" s="12" t="s">
        <v>6</v>
      </c>
      <c r="G169" s="12" t="s">
        <v>906</v>
      </c>
      <c r="H169" s="12"/>
      <c r="I169" s="9">
        <v>33</v>
      </c>
      <c r="J169" s="9" t="s">
        <v>832</v>
      </c>
    </row>
    <row r="170" spans="1:10" x14ac:dyDescent="0.2">
      <c r="A170" s="8">
        <v>43527</v>
      </c>
      <c r="B170" s="12" t="s">
        <v>3</v>
      </c>
      <c r="C170" s="9">
        <v>4046</v>
      </c>
      <c r="D170" s="12" t="s">
        <v>506</v>
      </c>
      <c r="E170" s="12" t="s">
        <v>4</v>
      </c>
      <c r="F170" s="12" t="s">
        <v>6</v>
      </c>
      <c r="G170" s="12" t="s">
        <v>823</v>
      </c>
      <c r="H170" s="12"/>
      <c r="I170" s="9">
        <v>11</v>
      </c>
      <c r="J170" s="9" t="s">
        <v>833</v>
      </c>
    </row>
    <row r="171" spans="1:10" x14ac:dyDescent="0.2">
      <c r="A171" s="8">
        <v>43527</v>
      </c>
      <c r="B171" s="12" t="s">
        <v>3</v>
      </c>
      <c r="C171" s="9">
        <v>2435</v>
      </c>
      <c r="D171" s="12" t="s">
        <v>92</v>
      </c>
      <c r="E171" s="12" t="s">
        <v>6</v>
      </c>
      <c r="F171" s="12" t="s">
        <v>6</v>
      </c>
      <c r="G171" s="12" t="s">
        <v>897</v>
      </c>
      <c r="H171" s="12"/>
      <c r="I171" s="9">
        <v>29</v>
      </c>
      <c r="J171" s="9" t="s">
        <v>427</v>
      </c>
    </row>
    <row r="172" spans="1:10" x14ac:dyDescent="0.2">
      <c r="A172" s="8">
        <v>43527</v>
      </c>
      <c r="B172" s="12" t="s">
        <v>3</v>
      </c>
      <c r="C172" s="9">
        <v>2612</v>
      </c>
      <c r="D172" s="12" t="s">
        <v>92</v>
      </c>
      <c r="E172" s="12" t="s">
        <v>4</v>
      </c>
      <c r="F172" s="12" t="s">
        <v>6</v>
      </c>
      <c r="G172" s="12" t="s">
        <v>151</v>
      </c>
      <c r="H172" s="12"/>
      <c r="I172" s="9">
        <v>25</v>
      </c>
      <c r="J172" s="9" t="s">
        <v>834</v>
      </c>
    </row>
    <row r="173" spans="1:10" x14ac:dyDescent="0.2">
      <c r="A173" s="8">
        <v>43527</v>
      </c>
      <c r="B173" s="12" t="s">
        <v>3</v>
      </c>
      <c r="C173" s="9">
        <v>4601</v>
      </c>
      <c r="D173" s="12" t="s">
        <v>93</v>
      </c>
      <c r="E173" s="12" t="s">
        <v>3</v>
      </c>
      <c r="F173" s="12" t="s">
        <v>99</v>
      </c>
      <c r="G173" s="12" t="s">
        <v>103</v>
      </c>
      <c r="H173" s="12"/>
      <c r="I173" s="9">
        <v>3</v>
      </c>
      <c r="J173" s="9" t="s">
        <v>399</v>
      </c>
    </row>
    <row r="174" spans="1:10" x14ac:dyDescent="0.2">
      <c r="A174" s="8">
        <v>43527</v>
      </c>
      <c r="B174" s="12" t="s">
        <v>3</v>
      </c>
      <c r="C174" s="9">
        <v>1161</v>
      </c>
      <c r="D174" s="12" t="s">
        <v>92</v>
      </c>
      <c r="E174" s="12" t="s">
        <v>10</v>
      </c>
      <c r="F174" s="12" t="s">
        <v>228</v>
      </c>
      <c r="G174" s="12" t="s">
        <v>151</v>
      </c>
      <c r="H174" s="12"/>
      <c r="I174" s="9">
        <v>24</v>
      </c>
      <c r="J174" s="9" t="s">
        <v>390</v>
      </c>
    </row>
    <row r="175" spans="1:10" x14ac:dyDescent="0.2">
      <c r="A175" s="8">
        <v>43527</v>
      </c>
      <c r="B175" s="12" t="s">
        <v>3</v>
      </c>
      <c r="C175" s="9">
        <v>4976</v>
      </c>
      <c r="D175" s="12" t="s">
        <v>87</v>
      </c>
      <c r="E175" s="12" t="s">
        <v>4</v>
      </c>
      <c r="F175" s="12" t="s">
        <v>5</v>
      </c>
      <c r="G175" s="12" t="s">
        <v>907</v>
      </c>
      <c r="H175" s="12"/>
      <c r="I175" s="9">
        <v>16</v>
      </c>
      <c r="J175" s="9" t="s">
        <v>835</v>
      </c>
    </row>
    <row r="176" spans="1:10" x14ac:dyDescent="0.2">
      <c r="A176" s="8">
        <v>43527</v>
      </c>
      <c r="B176" s="12" t="s">
        <v>3</v>
      </c>
      <c r="C176" s="9">
        <v>3739</v>
      </c>
      <c r="D176" s="12" t="s">
        <v>83</v>
      </c>
      <c r="E176" s="12" t="s">
        <v>4</v>
      </c>
      <c r="F176" s="12" t="s">
        <v>6</v>
      </c>
      <c r="G176" s="12" t="s">
        <v>37</v>
      </c>
      <c r="H176" s="12"/>
      <c r="I176" s="9">
        <v>19</v>
      </c>
      <c r="J176" s="9" t="s">
        <v>363</v>
      </c>
    </row>
    <row r="177" spans="1:10" x14ac:dyDescent="0.2">
      <c r="A177" s="8">
        <v>43528</v>
      </c>
      <c r="B177" s="12" t="s">
        <v>3</v>
      </c>
      <c r="C177" s="9">
        <v>54331</v>
      </c>
      <c r="D177" s="12" t="s">
        <v>836</v>
      </c>
      <c r="E177" s="12" t="s">
        <v>5</v>
      </c>
      <c r="F177" s="12" t="s">
        <v>5</v>
      </c>
      <c r="G177" s="12" t="s">
        <v>23</v>
      </c>
      <c r="H177" s="12"/>
      <c r="I177" s="9">
        <v>41</v>
      </c>
      <c r="J177" s="9">
        <v>59</v>
      </c>
    </row>
    <row r="178" spans="1:10" x14ac:dyDescent="0.2">
      <c r="A178" s="8">
        <v>43528</v>
      </c>
      <c r="B178" s="12" t="s">
        <v>3</v>
      </c>
      <c r="C178" s="9">
        <v>9633</v>
      </c>
      <c r="D178" s="12" t="s">
        <v>130</v>
      </c>
      <c r="E178" s="12" t="s">
        <v>5</v>
      </c>
      <c r="F178" s="12" t="s">
        <v>5</v>
      </c>
      <c r="G178" s="12" t="s">
        <v>151</v>
      </c>
      <c r="H178" s="12"/>
      <c r="I178" s="9">
        <v>59</v>
      </c>
      <c r="J178" s="9">
        <v>55</v>
      </c>
    </row>
    <row r="179" spans="1:10" x14ac:dyDescent="0.2">
      <c r="A179" s="8">
        <v>43528</v>
      </c>
      <c r="B179" s="12" t="s">
        <v>3</v>
      </c>
      <c r="C179" s="9">
        <v>8011</v>
      </c>
      <c r="D179" s="12" t="s">
        <v>42</v>
      </c>
      <c r="E179" s="12" t="s">
        <v>16</v>
      </c>
      <c r="F179" s="12" t="s">
        <v>6</v>
      </c>
      <c r="G179" s="12" t="s">
        <v>865</v>
      </c>
      <c r="H179" s="12"/>
      <c r="I179" s="9">
        <v>24</v>
      </c>
      <c r="J179" s="9">
        <v>28</v>
      </c>
    </row>
    <row r="180" spans="1:10" x14ac:dyDescent="0.2">
      <c r="A180" s="8">
        <v>43529</v>
      </c>
      <c r="B180" s="12" t="s">
        <v>3</v>
      </c>
      <c r="C180" s="9">
        <v>6646</v>
      </c>
      <c r="D180" s="12" t="s">
        <v>232</v>
      </c>
      <c r="E180" s="12" t="s">
        <v>4</v>
      </c>
      <c r="F180" s="12" t="s">
        <v>6</v>
      </c>
      <c r="G180" s="12" t="s">
        <v>292</v>
      </c>
      <c r="H180" s="12"/>
      <c r="I180" s="9">
        <v>45</v>
      </c>
      <c r="J180" s="9">
        <v>70</v>
      </c>
    </row>
    <row r="181" spans="1:10" x14ac:dyDescent="0.2">
      <c r="A181" s="8">
        <v>43529</v>
      </c>
      <c r="B181" s="12" t="s">
        <v>3</v>
      </c>
      <c r="C181" s="9">
        <v>7181</v>
      </c>
      <c r="D181" s="12" t="s">
        <v>848</v>
      </c>
      <c r="E181" s="12" t="s">
        <v>6</v>
      </c>
      <c r="F181" s="12" t="s">
        <v>336</v>
      </c>
      <c r="G181" s="12" t="s">
        <v>422</v>
      </c>
      <c r="H181" s="12"/>
      <c r="I181" s="9">
        <v>135</v>
      </c>
      <c r="J181" s="9">
        <v>207</v>
      </c>
    </row>
    <row r="182" spans="1:10" x14ac:dyDescent="0.2">
      <c r="A182" s="8">
        <v>43529</v>
      </c>
      <c r="B182" s="12" t="s">
        <v>3</v>
      </c>
      <c r="C182" s="9">
        <v>3393</v>
      </c>
      <c r="D182" s="12" t="s">
        <v>114</v>
      </c>
      <c r="E182" s="12" t="s">
        <v>4</v>
      </c>
      <c r="F182" s="12" t="s">
        <v>20</v>
      </c>
      <c r="G182" s="12" t="s">
        <v>151</v>
      </c>
      <c r="H182" s="12"/>
      <c r="I182" s="9">
        <v>18</v>
      </c>
      <c r="J182" s="9">
        <v>14</v>
      </c>
    </row>
    <row r="183" spans="1:10" x14ac:dyDescent="0.2">
      <c r="A183" s="8">
        <v>43529</v>
      </c>
      <c r="B183" s="12" t="s">
        <v>3</v>
      </c>
      <c r="C183" s="9">
        <v>8436</v>
      </c>
      <c r="D183" s="12" t="s">
        <v>149</v>
      </c>
      <c r="E183" s="12" t="s">
        <v>16</v>
      </c>
      <c r="F183" s="12" t="s">
        <v>15</v>
      </c>
      <c r="G183" s="12" t="s">
        <v>151</v>
      </c>
      <c r="H183" s="12"/>
      <c r="I183" s="9">
        <v>24</v>
      </c>
      <c r="J183" s="9" t="s">
        <v>513</v>
      </c>
    </row>
    <row r="184" spans="1:10" x14ac:dyDescent="0.2">
      <c r="A184" s="8">
        <v>43529</v>
      </c>
      <c r="B184" s="12" t="s">
        <v>3</v>
      </c>
      <c r="C184" s="9">
        <v>8384</v>
      </c>
      <c r="D184" s="12" t="s">
        <v>117</v>
      </c>
      <c r="E184" s="12" t="s">
        <v>11</v>
      </c>
      <c r="F184" s="12" t="s">
        <v>6</v>
      </c>
      <c r="G184" s="12" t="s">
        <v>151</v>
      </c>
      <c r="H184" s="12"/>
      <c r="I184" s="9">
        <v>26</v>
      </c>
      <c r="J184" s="9" t="s">
        <v>409</v>
      </c>
    </row>
    <row r="185" spans="1:10" x14ac:dyDescent="0.2">
      <c r="A185" s="8">
        <v>43530</v>
      </c>
      <c r="B185" s="12" t="s">
        <v>3</v>
      </c>
      <c r="C185" s="9">
        <v>8358</v>
      </c>
      <c r="D185" s="12" t="s">
        <v>117</v>
      </c>
      <c r="E185" s="12" t="s">
        <v>16</v>
      </c>
      <c r="F185" s="12" t="s">
        <v>6</v>
      </c>
      <c r="G185" s="12" t="s">
        <v>851</v>
      </c>
      <c r="H185" s="12"/>
      <c r="I185" s="9">
        <v>27</v>
      </c>
      <c r="J185" s="9">
        <v>21</v>
      </c>
    </row>
    <row r="186" spans="1:10" x14ac:dyDescent="0.2">
      <c r="A186" s="8">
        <v>43530</v>
      </c>
      <c r="B186" s="12" t="s">
        <v>3</v>
      </c>
      <c r="C186" s="9">
        <v>8355</v>
      </c>
      <c r="D186" s="12" t="s">
        <v>112</v>
      </c>
      <c r="E186" s="12" t="s">
        <v>6</v>
      </c>
      <c r="F186" s="12" t="s">
        <v>6</v>
      </c>
      <c r="G186" s="12" t="s">
        <v>865</v>
      </c>
      <c r="H186" s="12"/>
      <c r="I186" s="9">
        <v>19</v>
      </c>
      <c r="J186" s="9">
        <v>14</v>
      </c>
    </row>
    <row r="187" spans="1:10" x14ac:dyDescent="0.2">
      <c r="A187" s="8">
        <v>43530</v>
      </c>
      <c r="B187" s="12" t="s">
        <v>3</v>
      </c>
      <c r="C187" s="9">
        <v>4671</v>
      </c>
      <c r="D187" s="12" t="s">
        <v>94</v>
      </c>
      <c r="E187" s="12" t="s">
        <v>4</v>
      </c>
      <c r="F187" s="12" t="s">
        <v>4</v>
      </c>
      <c r="G187" s="12" t="s">
        <v>37</v>
      </c>
      <c r="H187" s="12"/>
      <c r="I187" s="9">
        <v>5</v>
      </c>
      <c r="J187" s="9" t="s">
        <v>368</v>
      </c>
    </row>
    <row r="188" spans="1:10" x14ac:dyDescent="0.2">
      <c r="A188" s="8">
        <v>43531</v>
      </c>
      <c r="B188" s="12" t="s">
        <v>3</v>
      </c>
      <c r="C188" s="9">
        <v>4681</v>
      </c>
      <c r="D188" s="12" t="s">
        <v>40</v>
      </c>
      <c r="E188" s="12" t="s">
        <v>15</v>
      </c>
      <c r="F188" s="12" t="s">
        <v>213</v>
      </c>
      <c r="G188" s="12" t="s">
        <v>103</v>
      </c>
      <c r="H188" s="12"/>
      <c r="I188" s="9">
        <v>3</v>
      </c>
      <c r="J188" s="9" t="s">
        <v>619</v>
      </c>
    </row>
    <row r="189" spans="1:10" x14ac:dyDescent="0.2">
      <c r="A189" s="8">
        <v>43531</v>
      </c>
      <c r="B189" s="12" t="s">
        <v>3</v>
      </c>
      <c r="C189" s="9">
        <v>4039</v>
      </c>
      <c r="D189" s="12" t="s">
        <v>506</v>
      </c>
      <c r="E189" s="12" t="s">
        <v>8</v>
      </c>
      <c r="F189" s="12" t="s">
        <v>4</v>
      </c>
      <c r="G189" s="12" t="s">
        <v>151</v>
      </c>
      <c r="H189" s="12"/>
      <c r="I189" s="9">
        <v>17</v>
      </c>
      <c r="J189" s="9" t="s">
        <v>389</v>
      </c>
    </row>
    <row r="190" spans="1:10" x14ac:dyDescent="0.2">
      <c r="A190" s="8">
        <v>43531</v>
      </c>
      <c r="B190" s="12" t="s">
        <v>3</v>
      </c>
      <c r="C190" s="9">
        <v>7380</v>
      </c>
      <c r="D190" s="12" t="s">
        <v>186</v>
      </c>
      <c r="E190" s="12" t="s">
        <v>3</v>
      </c>
      <c r="F190" s="12" t="s">
        <v>6</v>
      </c>
      <c r="G190" s="12" t="s">
        <v>319</v>
      </c>
      <c r="H190" s="12"/>
      <c r="I190" s="9">
        <v>38</v>
      </c>
      <c r="J190" s="9" t="s">
        <v>860</v>
      </c>
    </row>
    <row r="191" spans="1:10" x14ac:dyDescent="0.2">
      <c r="A191" s="8">
        <v>43532</v>
      </c>
      <c r="B191" s="12" t="s">
        <v>3</v>
      </c>
      <c r="C191" s="9">
        <v>7480</v>
      </c>
      <c r="D191" s="12" t="s">
        <v>144</v>
      </c>
      <c r="E191" s="12" t="s">
        <v>6</v>
      </c>
      <c r="F191" s="12" t="s">
        <v>15</v>
      </c>
      <c r="G191" s="12" t="s">
        <v>319</v>
      </c>
      <c r="H191" s="12"/>
      <c r="I191" s="9">
        <v>37</v>
      </c>
      <c r="J191" s="9" t="s">
        <v>717</v>
      </c>
    </row>
    <row r="192" spans="1:10" x14ac:dyDescent="0.2">
      <c r="A192" s="8">
        <v>43532</v>
      </c>
      <c r="B192" s="12" t="s">
        <v>3</v>
      </c>
      <c r="C192" s="9">
        <v>1363</v>
      </c>
      <c r="D192" s="12" t="s">
        <v>43</v>
      </c>
      <c r="E192" s="12" t="s">
        <v>6</v>
      </c>
      <c r="F192" s="12" t="s">
        <v>15</v>
      </c>
      <c r="G192" s="12" t="s">
        <v>151</v>
      </c>
      <c r="H192" s="12"/>
      <c r="I192" s="9">
        <v>26</v>
      </c>
      <c r="J192" s="9" t="s">
        <v>567</v>
      </c>
    </row>
    <row r="193" spans="1:10" x14ac:dyDescent="0.2">
      <c r="A193" s="8">
        <v>43533</v>
      </c>
      <c r="B193" s="12" t="s">
        <v>3</v>
      </c>
      <c r="C193" s="9">
        <v>4470</v>
      </c>
      <c r="D193" s="12" t="s">
        <v>46</v>
      </c>
      <c r="E193" s="12" t="s">
        <v>5</v>
      </c>
      <c r="F193" s="12" t="s">
        <v>5</v>
      </c>
      <c r="G193" s="12" t="s">
        <v>23</v>
      </c>
      <c r="H193" s="12"/>
      <c r="I193" s="9">
        <v>5</v>
      </c>
      <c r="J193" s="9" t="s">
        <v>908</v>
      </c>
    </row>
    <row r="194" spans="1:10" x14ac:dyDescent="0.2">
      <c r="A194" s="8">
        <v>43533</v>
      </c>
      <c r="B194" s="12" t="s">
        <v>3</v>
      </c>
      <c r="C194" s="9">
        <v>1256</v>
      </c>
      <c r="D194" s="12" t="s">
        <v>92</v>
      </c>
      <c r="E194" s="12" t="s">
        <v>31</v>
      </c>
      <c r="F194" s="12" t="s">
        <v>6</v>
      </c>
      <c r="G194" s="12" t="s">
        <v>647</v>
      </c>
      <c r="H194" s="12"/>
      <c r="I194" s="9">
        <v>28</v>
      </c>
      <c r="J194" s="9">
        <v>32</v>
      </c>
    </row>
    <row r="195" spans="1:10" x14ac:dyDescent="0.2">
      <c r="A195" s="8">
        <v>43533</v>
      </c>
      <c r="B195" s="12" t="s">
        <v>3</v>
      </c>
      <c r="C195" s="9">
        <v>8077</v>
      </c>
      <c r="D195" s="12" t="s">
        <v>41</v>
      </c>
      <c r="E195" s="12" t="s">
        <v>6</v>
      </c>
      <c r="F195" s="12" t="s">
        <v>6</v>
      </c>
      <c r="G195" s="12" t="s">
        <v>786</v>
      </c>
      <c r="H195" s="12"/>
      <c r="I195" s="9">
        <v>23</v>
      </c>
      <c r="J195" s="9">
        <v>20</v>
      </c>
    </row>
    <row r="196" spans="1:10" x14ac:dyDescent="0.2">
      <c r="A196" s="8">
        <v>43533</v>
      </c>
      <c r="B196" s="12" t="s">
        <v>3</v>
      </c>
      <c r="C196" s="9">
        <v>8410</v>
      </c>
      <c r="D196" s="12" t="s">
        <v>149</v>
      </c>
      <c r="E196" s="12" t="s">
        <v>18</v>
      </c>
      <c r="F196" s="12" t="s">
        <v>6</v>
      </c>
      <c r="G196" s="12" t="s">
        <v>172</v>
      </c>
      <c r="H196" s="12"/>
      <c r="I196" s="9">
        <v>24</v>
      </c>
      <c r="J196" s="9">
        <v>18</v>
      </c>
    </row>
    <row r="197" spans="1:10" x14ac:dyDescent="0.2">
      <c r="A197" s="8">
        <v>43533</v>
      </c>
      <c r="B197" s="12" t="s">
        <v>3</v>
      </c>
      <c r="C197" s="9">
        <v>1430</v>
      </c>
      <c r="D197" s="12" t="s">
        <v>92</v>
      </c>
      <c r="E197" s="12" t="s">
        <v>4</v>
      </c>
      <c r="F197" s="12" t="s">
        <v>4</v>
      </c>
      <c r="G197" s="12" t="s">
        <v>227</v>
      </c>
      <c r="H197" s="12"/>
      <c r="I197" s="9">
        <v>23</v>
      </c>
      <c r="J197" s="9">
        <v>24</v>
      </c>
    </row>
    <row r="198" spans="1:10" x14ac:dyDescent="0.2">
      <c r="A198" s="8">
        <v>43533</v>
      </c>
      <c r="B198" s="12" t="s">
        <v>3</v>
      </c>
      <c r="C198" s="9">
        <v>1525</v>
      </c>
      <c r="D198" s="12" t="s">
        <v>92</v>
      </c>
      <c r="E198" s="12" t="s">
        <v>15</v>
      </c>
      <c r="F198" s="12" t="s">
        <v>15</v>
      </c>
      <c r="G198" s="12" t="s">
        <v>151</v>
      </c>
      <c r="H198" s="12"/>
      <c r="I198" s="9">
        <v>27</v>
      </c>
      <c r="J198" s="9">
        <v>27</v>
      </c>
    </row>
    <row r="199" spans="1:10" x14ac:dyDescent="0.2">
      <c r="A199" s="8">
        <v>43533</v>
      </c>
      <c r="B199" s="12" t="s">
        <v>3</v>
      </c>
      <c r="C199" s="9">
        <v>7358</v>
      </c>
      <c r="D199" s="12" t="s">
        <v>186</v>
      </c>
      <c r="E199" s="12" t="s">
        <v>4</v>
      </c>
      <c r="F199" s="12" t="s">
        <v>4</v>
      </c>
      <c r="G199" s="12" t="s">
        <v>865</v>
      </c>
      <c r="H199" s="12"/>
      <c r="I199" s="9">
        <v>38</v>
      </c>
      <c r="J199" s="9">
        <v>50</v>
      </c>
    </row>
    <row r="200" spans="1:10" x14ac:dyDescent="0.2">
      <c r="A200" s="8">
        <v>43533</v>
      </c>
      <c r="B200" s="12" t="s">
        <v>3</v>
      </c>
      <c r="C200" s="9">
        <v>6555</v>
      </c>
      <c r="D200" s="12" t="s">
        <v>911</v>
      </c>
      <c r="E200" s="12" t="s">
        <v>4</v>
      </c>
      <c r="F200" s="12" t="s">
        <v>4</v>
      </c>
      <c r="G200" s="12" t="s">
        <v>172</v>
      </c>
      <c r="H200" s="12"/>
      <c r="I200" s="9">
        <v>57</v>
      </c>
      <c r="J200" s="9">
        <v>64</v>
      </c>
    </row>
    <row r="201" spans="1:10" x14ac:dyDescent="0.2">
      <c r="A201" s="8">
        <v>43533</v>
      </c>
      <c r="B201" s="12" t="s">
        <v>3</v>
      </c>
      <c r="C201" s="9">
        <v>6370</v>
      </c>
      <c r="D201" s="12" t="s">
        <v>912</v>
      </c>
      <c r="E201" s="12" t="s">
        <v>15</v>
      </c>
      <c r="F201" s="12" t="s">
        <v>184</v>
      </c>
      <c r="G201" s="12" t="s">
        <v>151</v>
      </c>
      <c r="H201" s="12"/>
      <c r="I201" s="9">
        <v>55</v>
      </c>
      <c r="J201" s="9">
        <v>61</v>
      </c>
    </row>
    <row r="202" spans="1:10" x14ac:dyDescent="0.2">
      <c r="A202" s="8">
        <v>43533</v>
      </c>
      <c r="B202" s="12" t="s">
        <v>3</v>
      </c>
      <c r="C202" s="9">
        <v>2713</v>
      </c>
      <c r="D202" s="12" t="s">
        <v>92</v>
      </c>
      <c r="E202" s="12" t="s">
        <v>467</v>
      </c>
      <c r="F202" s="12" t="s">
        <v>6</v>
      </c>
      <c r="G202" s="12" t="s">
        <v>172</v>
      </c>
      <c r="H202" s="12"/>
      <c r="I202" s="9">
        <v>24</v>
      </c>
      <c r="J202" s="9">
        <v>25</v>
      </c>
    </row>
    <row r="203" spans="1:10" x14ac:dyDescent="0.2">
      <c r="A203" s="8">
        <v>43533</v>
      </c>
      <c r="B203" s="12" t="s">
        <v>3</v>
      </c>
      <c r="C203" s="9">
        <v>1550</v>
      </c>
      <c r="D203" s="12" t="s">
        <v>92</v>
      </c>
      <c r="E203" s="12" t="s">
        <v>913</v>
      </c>
      <c r="F203" s="12" t="s">
        <v>6</v>
      </c>
      <c r="G203" s="12" t="s">
        <v>172</v>
      </c>
      <c r="H203" s="12"/>
      <c r="I203" s="9">
        <v>20</v>
      </c>
      <c r="J203" s="9">
        <v>24</v>
      </c>
    </row>
    <row r="204" spans="1:10" x14ac:dyDescent="0.2">
      <c r="A204" s="8">
        <v>43533</v>
      </c>
      <c r="B204" s="12" t="s">
        <v>3</v>
      </c>
      <c r="C204" s="9">
        <v>4182</v>
      </c>
      <c r="D204" s="12" t="s">
        <v>432</v>
      </c>
      <c r="E204" s="12" t="s">
        <v>16</v>
      </c>
      <c r="F204" s="12" t="s">
        <v>6</v>
      </c>
      <c r="G204" s="12" t="s">
        <v>151</v>
      </c>
      <c r="H204" s="12"/>
      <c r="I204" s="9">
        <v>16</v>
      </c>
      <c r="J204" s="9" t="s">
        <v>914</v>
      </c>
    </row>
    <row r="205" spans="1:10" x14ac:dyDescent="0.2">
      <c r="A205" s="8">
        <v>43533</v>
      </c>
      <c r="B205" s="12" t="s">
        <v>3</v>
      </c>
      <c r="C205" s="9">
        <v>1469</v>
      </c>
      <c r="D205" s="12" t="s">
        <v>92</v>
      </c>
      <c r="E205" s="12" t="s">
        <v>8</v>
      </c>
      <c r="F205" s="12" t="s">
        <v>6</v>
      </c>
      <c r="G205" s="12" t="s">
        <v>37</v>
      </c>
      <c r="H205" s="12"/>
      <c r="I205" s="9">
        <v>26</v>
      </c>
      <c r="J205" s="9">
        <v>27</v>
      </c>
    </row>
    <row r="206" spans="1:10" x14ac:dyDescent="0.2">
      <c r="A206" s="8">
        <v>43533</v>
      </c>
      <c r="B206" s="12" t="s">
        <v>3</v>
      </c>
      <c r="C206" s="9">
        <v>8095</v>
      </c>
      <c r="D206" s="12" t="s">
        <v>41</v>
      </c>
      <c r="E206" s="12" t="s">
        <v>6</v>
      </c>
      <c r="F206" s="12" t="s">
        <v>6</v>
      </c>
      <c r="G206" s="12" t="s">
        <v>151</v>
      </c>
      <c r="H206" s="12"/>
      <c r="I206" s="9">
        <v>24</v>
      </c>
      <c r="J206" s="9">
        <v>20</v>
      </c>
    </row>
    <row r="207" spans="1:10" x14ac:dyDescent="0.2">
      <c r="A207" s="8">
        <v>43533</v>
      </c>
      <c r="B207" s="12" t="s">
        <v>3</v>
      </c>
      <c r="C207" s="9">
        <v>1617</v>
      </c>
      <c r="D207" s="12" t="s">
        <v>92</v>
      </c>
      <c r="E207" s="12" t="s">
        <v>16</v>
      </c>
      <c r="F207" s="12" t="s">
        <v>6</v>
      </c>
      <c r="G207" s="12" t="s">
        <v>172</v>
      </c>
      <c r="H207" s="12"/>
      <c r="I207" s="9">
        <v>23</v>
      </c>
      <c r="J207" s="9">
        <v>25</v>
      </c>
    </row>
    <row r="208" spans="1:10" x14ac:dyDescent="0.2">
      <c r="A208" s="8">
        <v>43534</v>
      </c>
      <c r="B208" s="12" t="s">
        <v>3</v>
      </c>
      <c r="C208" s="9">
        <v>5670</v>
      </c>
      <c r="D208" s="12" t="s">
        <v>952</v>
      </c>
      <c r="E208" s="12" t="s">
        <v>4</v>
      </c>
      <c r="F208" s="12" t="s">
        <v>953</v>
      </c>
      <c r="G208" s="12" t="s">
        <v>23</v>
      </c>
      <c r="H208" s="12"/>
      <c r="I208" s="9">
        <v>21</v>
      </c>
      <c r="J208" s="9">
        <v>31</v>
      </c>
    </row>
    <row r="209" spans="1:10" x14ac:dyDescent="0.2">
      <c r="A209" s="8">
        <v>43534</v>
      </c>
      <c r="B209" s="12" t="s">
        <v>3</v>
      </c>
      <c r="C209" s="9">
        <v>2412</v>
      </c>
      <c r="D209" s="12" t="s">
        <v>92</v>
      </c>
      <c r="E209" s="12" t="s">
        <v>6</v>
      </c>
      <c r="F209" s="12" t="s">
        <v>6</v>
      </c>
      <c r="G209" s="12"/>
      <c r="H209" s="12"/>
      <c r="I209" s="9">
        <v>18</v>
      </c>
      <c r="J209" s="9">
        <v>25</v>
      </c>
    </row>
    <row r="210" spans="1:10" x14ac:dyDescent="0.2">
      <c r="A210" s="8">
        <v>43534</v>
      </c>
      <c r="B210" s="12" t="s">
        <v>3</v>
      </c>
      <c r="C210" s="9">
        <v>3259</v>
      </c>
      <c r="D210" s="12" t="s">
        <v>131</v>
      </c>
      <c r="E210" s="12" t="s">
        <v>6</v>
      </c>
      <c r="F210" s="12" t="s">
        <v>6</v>
      </c>
      <c r="G210" s="12" t="s">
        <v>151</v>
      </c>
      <c r="H210" s="12"/>
      <c r="I210" s="9">
        <v>21</v>
      </c>
      <c r="J210" s="9">
        <v>20</v>
      </c>
    </row>
    <row r="211" spans="1:10" x14ac:dyDescent="0.2">
      <c r="A211" s="8">
        <v>43534</v>
      </c>
      <c r="B211" s="12" t="s">
        <v>3</v>
      </c>
      <c r="C211" s="9">
        <v>7780</v>
      </c>
      <c r="D211" s="12" t="s">
        <v>47</v>
      </c>
      <c r="E211" s="12" t="s">
        <v>4</v>
      </c>
      <c r="F211" s="12" t="s">
        <v>4</v>
      </c>
      <c r="G211" s="12" t="s">
        <v>958</v>
      </c>
      <c r="H211" s="12"/>
      <c r="I211" s="9">
        <v>41</v>
      </c>
      <c r="J211" s="9">
        <v>55</v>
      </c>
    </row>
    <row r="212" spans="1:10" x14ac:dyDescent="0.2">
      <c r="A212" s="8">
        <v>43534</v>
      </c>
      <c r="B212" s="12" t="s">
        <v>3</v>
      </c>
      <c r="C212" s="9">
        <v>8381</v>
      </c>
      <c r="D212" s="12" t="s">
        <v>959</v>
      </c>
      <c r="E212" s="12" t="s">
        <v>6</v>
      </c>
      <c r="F212" s="12" t="s">
        <v>6</v>
      </c>
      <c r="G212" s="12" t="s">
        <v>35</v>
      </c>
      <c r="H212" s="12"/>
      <c r="I212" s="9">
        <v>22</v>
      </c>
      <c r="J212" s="9">
        <v>17.5</v>
      </c>
    </row>
    <row r="213" spans="1:10" x14ac:dyDescent="0.2">
      <c r="A213" s="8">
        <v>43534</v>
      </c>
      <c r="B213" s="12" t="s">
        <v>3</v>
      </c>
      <c r="C213" s="9">
        <v>5419</v>
      </c>
      <c r="D213" s="12" t="s">
        <v>960</v>
      </c>
      <c r="E213" s="12" t="s">
        <v>6</v>
      </c>
      <c r="F213" s="12" t="s">
        <v>16</v>
      </c>
      <c r="G213" s="12" t="s">
        <v>292</v>
      </c>
      <c r="H213" s="12"/>
      <c r="I213" s="9">
        <v>42</v>
      </c>
      <c r="J213" s="9" t="s">
        <v>961</v>
      </c>
    </row>
    <row r="214" spans="1:10" x14ac:dyDescent="0.2">
      <c r="A214" s="8">
        <v>43534</v>
      </c>
      <c r="B214" s="12" t="s">
        <v>3</v>
      </c>
      <c r="C214" s="9">
        <v>8255</v>
      </c>
      <c r="D214" s="12" t="s">
        <v>64</v>
      </c>
      <c r="E214" s="12" t="s">
        <v>4</v>
      </c>
      <c r="F214" s="12" t="s">
        <v>6</v>
      </c>
      <c r="G214" s="12" t="s">
        <v>151</v>
      </c>
      <c r="H214" s="12"/>
      <c r="I214" s="9">
        <v>24</v>
      </c>
      <c r="J214" s="9" t="s">
        <v>965</v>
      </c>
    </row>
    <row r="215" spans="1:10" x14ac:dyDescent="0.2">
      <c r="A215" s="8">
        <v>43534</v>
      </c>
      <c r="B215" s="12" t="s">
        <v>3</v>
      </c>
      <c r="C215" s="9">
        <v>5929</v>
      </c>
      <c r="D215" s="12" t="s">
        <v>273</v>
      </c>
      <c r="E215" s="12" t="s">
        <v>5</v>
      </c>
      <c r="F215" s="12" t="s">
        <v>5</v>
      </c>
      <c r="G215" s="12" t="s">
        <v>966</v>
      </c>
      <c r="H215" s="12"/>
      <c r="I215" s="9">
        <v>171</v>
      </c>
      <c r="J215" s="9">
        <v>305</v>
      </c>
    </row>
    <row r="216" spans="1:10" x14ac:dyDescent="0.2">
      <c r="A216" s="8">
        <v>43534</v>
      </c>
      <c r="B216" s="12" t="s">
        <v>3</v>
      </c>
      <c r="C216" s="9">
        <v>1200</v>
      </c>
      <c r="D216" s="12" t="s">
        <v>92</v>
      </c>
      <c r="E216" s="12" t="s">
        <v>15</v>
      </c>
      <c r="F216" s="12" t="s">
        <v>15</v>
      </c>
      <c r="G216" s="12" t="s">
        <v>151</v>
      </c>
      <c r="H216" s="12"/>
      <c r="I216" s="9">
        <v>10</v>
      </c>
      <c r="J216" s="9" t="s">
        <v>744</v>
      </c>
    </row>
    <row r="217" spans="1:10" x14ac:dyDescent="0.2">
      <c r="A217" s="8">
        <v>43534</v>
      </c>
      <c r="B217" s="12" t="s">
        <v>3</v>
      </c>
      <c r="C217" s="9">
        <v>5405</v>
      </c>
      <c r="D217" s="12" t="s">
        <v>486</v>
      </c>
      <c r="E217" s="12" t="s">
        <v>4</v>
      </c>
      <c r="F217" s="12" t="s">
        <v>4</v>
      </c>
      <c r="G217" s="12" t="s">
        <v>465</v>
      </c>
      <c r="H217" s="12"/>
      <c r="I217" s="9">
        <v>29</v>
      </c>
      <c r="J217" s="9">
        <v>39</v>
      </c>
    </row>
    <row r="218" spans="1:10" x14ac:dyDescent="0.2">
      <c r="A218" s="8">
        <v>43534</v>
      </c>
      <c r="B218" s="12" t="s">
        <v>3</v>
      </c>
      <c r="C218" s="9">
        <v>1429</v>
      </c>
      <c r="D218" s="12" t="s">
        <v>92</v>
      </c>
      <c r="E218" s="12" t="s">
        <v>5</v>
      </c>
      <c r="F218" s="12" t="s">
        <v>15</v>
      </c>
      <c r="G218" s="12" t="s">
        <v>23</v>
      </c>
      <c r="H218" s="12"/>
      <c r="I218" s="9">
        <v>22</v>
      </c>
      <c r="J218" s="9">
        <v>28</v>
      </c>
    </row>
    <row r="219" spans="1:10" x14ac:dyDescent="0.2">
      <c r="A219" s="8">
        <v>43534</v>
      </c>
      <c r="B219" s="12" t="s">
        <v>3</v>
      </c>
      <c r="C219" s="9">
        <v>2542</v>
      </c>
      <c r="D219" s="12" t="s">
        <v>92</v>
      </c>
      <c r="E219" s="12" t="s">
        <v>157</v>
      </c>
      <c r="F219" s="12" t="s">
        <v>968</v>
      </c>
      <c r="G219" s="12" t="s">
        <v>151</v>
      </c>
      <c r="H219" s="12"/>
      <c r="I219" s="9">
        <v>27</v>
      </c>
      <c r="J219" s="9">
        <v>31</v>
      </c>
    </row>
    <row r="220" spans="1:10" x14ac:dyDescent="0.2">
      <c r="A220" s="8">
        <v>43534</v>
      </c>
      <c r="B220" s="12" t="s">
        <v>3</v>
      </c>
      <c r="C220" s="9">
        <v>1268</v>
      </c>
      <c r="D220" s="12" t="s">
        <v>92</v>
      </c>
      <c r="E220" s="12" t="s">
        <v>15</v>
      </c>
      <c r="F220" s="12" t="s">
        <v>6</v>
      </c>
      <c r="G220" s="12" t="s">
        <v>969</v>
      </c>
      <c r="H220" s="12"/>
      <c r="I220" s="9">
        <v>23</v>
      </c>
      <c r="J220" s="9">
        <v>32</v>
      </c>
    </row>
    <row r="221" spans="1:10" x14ac:dyDescent="0.2">
      <c r="A221" s="8">
        <v>43534</v>
      </c>
      <c r="B221" s="12" t="s">
        <v>3</v>
      </c>
      <c r="C221" s="9">
        <v>4888</v>
      </c>
      <c r="D221" s="12" t="s">
        <v>971</v>
      </c>
      <c r="E221" s="12" t="s">
        <v>4</v>
      </c>
      <c r="F221" s="12" t="s">
        <v>4</v>
      </c>
      <c r="G221" s="12" t="s">
        <v>37</v>
      </c>
      <c r="H221" s="12"/>
      <c r="I221" s="9">
        <v>12</v>
      </c>
      <c r="J221" s="9" t="s">
        <v>972</v>
      </c>
    </row>
    <row r="222" spans="1:10" x14ac:dyDescent="0.2">
      <c r="A222" s="8">
        <v>43534</v>
      </c>
      <c r="B222" s="12" t="s">
        <v>3</v>
      </c>
      <c r="C222" s="9">
        <v>1243</v>
      </c>
      <c r="D222" s="12" t="s">
        <v>92</v>
      </c>
      <c r="E222" s="12" t="s">
        <v>6</v>
      </c>
      <c r="F222" s="12" t="s">
        <v>6</v>
      </c>
      <c r="G222" s="12" t="s">
        <v>151</v>
      </c>
      <c r="H222" s="12"/>
      <c r="I222" s="9">
        <v>22</v>
      </c>
      <c r="J222" s="9">
        <v>27</v>
      </c>
    </row>
    <row r="223" spans="1:10" x14ac:dyDescent="0.2">
      <c r="A223" s="8">
        <v>43534</v>
      </c>
      <c r="B223" s="12" t="s">
        <v>3</v>
      </c>
      <c r="C223" s="9">
        <v>3384</v>
      </c>
      <c r="D223" s="33" t="s">
        <v>195</v>
      </c>
      <c r="E223" s="12" t="s">
        <v>4</v>
      </c>
      <c r="F223" s="12" t="s">
        <v>4</v>
      </c>
      <c r="G223" s="12" t="s">
        <v>172</v>
      </c>
      <c r="H223" s="12"/>
      <c r="I223" s="9">
        <v>14</v>
      </c>
      <c r="J223" s="9">
        <v>16</v>
      </c>
    </row>
    <row r="224" spans="1:10" x14ac:dyDescent="0.2">
      <c r="A224" s="8">
        <v>43534</v>
      </c>
      <c r="B224" s="12" t="s">
        <v>3</v>
      </c>
      <c r="C224" s="9">
        <v>1354</v>
      </c>
      <c r="D224" s="12" t="s">
        <v>92</v>
      </c>
      <c r="E224" s="12" t="s">
        <v>8</v>
      </c>
      <c r="F224" s="12" t="s">
        <v>6</v>
      </c>
      <c r="G224" s="12" t="s">
        <v>151</v>
      </c>
      <c r="H224" s="12"/>
      <c r="I224" s="9">
        <v>23</v>
      </c>
      <c r="J224" s="9">
        <v>32</v>
      </c>
    </row>
    <row r="225" spans="1:10" x14ac:dyDescent="0.2">
      <c r="A225" s="8">
        <v>43534</v>
      </c>
      <c r="B225" s="12" t="s">
        <v>3</v>
      </c>
      <c r="C225" s="9">
        <v>4581</v>
      </c>
      <c r="D225" s="12" t="s">
        <v>40</v>
      </c>
      <c r="E225" s="12" t="s">
        <v>6</v>
      </c>
      <c r="F225" s="12" t="s">
        <v>6</v>
      </c>
      <c r="G225" s="12" t="s">
        <v>163</v>
      </c>
      <c r="H225" s="12"/>
      <c r="I225" s="9">
        <v>3</v>
      </c>
      <c r="J225" s="9" t="s">
        <v>724</v>
      </c>
    </row>
    <row r="226" spans="1:10" x14ac:dyDescent="0.2">
      <c r="A226" s="8">
        <v>43534</v>
      </c>
      <c r="B226" s="12" t="s">
        <v>3</v>
      </c>
      <c r="C226" s="9">
        <v>2210</v>
      </c>
      <c r="D226" s="12" t="s">
        <v>92</v>
      </c>
      <c r="E226" s="12" t="s">
        <v>10</v>
      </c>
      <c r="F226" s="12" t="s">
        <v>6</v>
      </c>
      <c r="G226" s="12" t="s">
        <v>35</v>
      </c>
      <c r="H226" s="12"/>
      <c r="I226" s="9">
        <v>23</v>
      </c>
      <c r="J226" s="9">
        <v>27</v>
      </c>
    </row>
    <row r="227" spans="1:10" x14ac:dyDescent="0.2">
      <c r="A227" s="8">
        <v>43536</v>
      </c>
      <c r="B227" s="12" t="s">
        <v>3</v>
      </c>
      <c r="C227" s="9">
        <v>8260</v>
      </c>
      <c r="D227" s="12" t="s">
        <v>64</v>
      </c>
      <c r="E227" s="12" t="s">
        <v>4</v>
      </c>
      <c r="F227" s="12" t="s">
        <v>15</v>
      </c>
      <c r="G227" s="12" t="s">
        <v>151</v>
      </c>
      <c r="H227" s="12"/>
      <c r="I227" s="9">
        <v>24</v>
      </c>
      <c r="J227" s="9">
        <v>20</v>
      </c>
    </row>
    <row r="228" spans="1:10" x14ac:dyDescent="0.2">
      <c r="A228" s="8">
        <v>43536</v>
      </c>
      <c r="B228" s="12" t="s">
        <v>3</v>
      </c>
      <c r="C228" s="9">
        <v>5770</v>
      </c>
      <c r="D228" s="12" t="s">
        <v>978</v>
      </c>
      <c r="E228" s="12" t="s">
        <v>8</v>
      </c>
      <c r="F228" s="12" t="s">
        <v>4</v>
      </c>
      <c r="G228" s="12" t="s">
        <v>172</v>
      </c>
      <c r="H228" s="12"/>
      <c r="I228" s="9">
        <v>25</v>
      </c>
      <c r="J228" s="9">
        <v>30</v>
      </c>
    </row>
    <row r="229" spans="1:10" x14ac:dyDescent="0.2">
      <c r="A229" s="8">
        <v>43538</v>
      </c>
      <c r="B229" s="12" t="s">
        <v>3</v>
      </c>
      <c r="C229" s="9">
        <v>5411</v>
      </c>
      <c r="D229" s="12" t="s">
        <v>112</v>
      </c>
      <c r="E229" s="12" t="s">
        <v>4</v>
      </c>
      <c r="F229" s="12" t="s">
        <v>4</v>
      </c>
      <c r="G229" s="12" t="s">
        <v>151</v>
      </c>
      <c r="H229" s="12"/>
      <c r="I229" s="9">
        <v>23</v>
      </c>
      <c r="J229" s="9">
        <v>14</v>
      </c>
    </row>
    <row r="230" spans="1:10" x14ac:dyDescent="0.2">
      <c r="A230" s="8">
        <v>43538</v>
      </c>
      <c r="B230" s="12" t="s">
        <v>3</v>
      </c>
      <c r="C230" s="9">
        <v>5534</v>
      </c>
      <c r="D230" s="12" t="s">
        <v>283</v>
      </c>
      <c r="E230" s="12" t="s">
        <v>8</v>
      </c>
      <c r="F230" s="12" t="s">
        <v>6</v>
      </c>
      <c r="G230" s="12" t="s">
        <v>167</v>
      </c>
      <c r="H230" s="12"/>
      <c r="I230" s="9">
        <v>35</v>
      </c>
      <c r="J230" s="9">
        <v>40</v>
      </c>
    </row>
    <row r="231" spans="1:10" x14ac:dyDescent="0.2">
      <c r="A231" s="8">
        <v>43540</v>
      </c>
      <c r="B231" s="12" t="s">
        <v>3</v>
      </c>
      <c r="C231" s="9">
        <v>1311</v>
      </c>
      <c r="D231" s="12" t="s">
        <v>92</v>
      </c>
      <c r="E231" s="12" t="s">
        <v>18</v>
      </c>
      <c r="F231" s="12" t="s">
        <v>16</v>
      </c>
      <c r="G231" s="12" t="s">
        <v>292</v>
      </c>
      <c r="H231" s="12"/>
      <c r="I231" s="9">
        <v>20</v>
      </c>
      <c r="J231" s="9" t="s">
        <v>402</v>
      </c>
    </row>
    <row r="232" spans="1:10" x14ac:dyDescent="0.2">
      <c r="A232" s="8">
        <v>43540</v>
      </c>
      <c r="B232" s="12" t="s">
        <v>3</v>
      </c>
      <c r="C232" s="9">
        <v>3340</v>
      </c>
      <c r="D232" s="12" t="s">
        <v>115</v>
      </c>
      <c r="E232" s="12" t="s">
        <v>4</v>
      </c>
      <c r="F232" s="12" t="s">
        <v>6</v>
      </c>
      <c r="G232" s="12" t="s">
        <v>151</v>
      </c>
      <c r="H232" s="12"/>
      <c r="I232" s="9">
        <v>18</v>
      </c>
      <c r="J232" s="9" t="s">
        <v>513</v>
      </c>
    </row>
    <row r="233" spans="1:10" x14ac:dyDescent="0.2">
      <c r="A233" s="8">
        <v>43540</v>
      </c>
      <c r="B233" s="12" t="s">
        <v>3</v>
      </c>
      <c r="C233" s="9">
        <v>8285</v>
      </c>
      <c r="D233" s="12" t="s">
        <v>229</v>
      </c>
      <c r="E233" s="12" t="s">
        <v>4</v>
      </c>
      <c r="F233" s="12" t="s">
        <v>6</v>
      </c>
      <c r="G233" s="12" t="s">
        <v>980</v>
      </c>
      <c r="H233" s="12"/>
      <c r="I233" s="9">
        <v>27</v>
      </c>
      <c r="J233" s="9" t="s">
        <v>981</v>
      </c>
    </row>
    <row r="234" spans="1:10" x14ac:dyDescent="0.2">
      <c r="A234" s="8">
        <v>43540</v>
      </c>
      <c r="B234" s="12" t="s">
        <v>3</v>
      </c>
      <c r="C234" s="9">
        <v>55750</v>
      </c>
      <c r="D234" s="12" t="s">
        <v>128</v>
      </c>
      <c r="E234" s="12" t="s">
        <v>306</v>
      </c>
      <c r="F234" s="12" t="s">
        <v>5</v>
      </c>
      <c r="G234" s="12" t="s">
        <v>982</v>
      </c>
      <c r="H234" s="12"/>
      <c r="I234" s="9">
        <v>21</v>
      </c>
      <c r="J234" s="9" t="s">
        <v>358</v>
      </c>
    </row>
    <row r="235" spans="1:10" x14ac:dyDescent="0.2">
      <c r="A235" s="8">
        <v>43540</v>
      </c>
      <c r="B235" s="12" t="s">
        <v>3</v>
      </c>
      <c r="C235" s="9">
        <v>7545</v>
      </c>
      <c r="D235" s="12" t="s">
        <v>162</v>
      </c>
      <c r="E235" s="12" t="s">
        <v>10</v>
      </c>
      <c r="F235" s="12" t="s">
        <v>15</v>
      </c>
      <c r="G235" s="12" t="s">
        <v>477</v>
      </c>
      <c r="H235" s="12"/>
      <c r="I235" s="9">
        <v>42</v>
      </c>
      <c r="J235" s="9" t="s">
        <v>766</v>
      </c>
    </row>
    <row r="236" spans="1:10" x14ac:dyDescent="0.2">
      <c r="A236" s="8">
        <v>43540</v>
      </c>
      <c r="B236" s="12" t="s">
        <v>3</v>
      </c>
      <c r="C236" s="9">
        <v>6930</v>
      </c>
      <c r="D236" s="12" t="s">
        <v>987</v>
      </c>
      <c r="E236" s="12" t="s">
        <v>4</v>
      </c>
      <c r="F236" s="12" t="s">
        <v>6</v>
      </c>
      <c r="G236" s="12" t="s">
        <v>151</v>
      </c>
      <c r="H236" s="12"/>
      <c r="I236" s="9">
        <v>37</v>
      </c>
      <c r="J236" s="9" t="s">
        <v>988</v>
      </c>
    </row>
    <row r="237" spans="1:10" x14ac:dyDescent="0.2">
      <c r="A237" s="8">
        <v>43540</v>
      </c>
      <c r="B237" s="12" t="s">
        <v>3</v>
      </c>
      <c r="C237" s="9">
        <v>8323</v>
      </c>
      <c r="D237" s="12" t="s">
        <v>89</v>
      </c>
      <c r="E237" s="12" t="s">
        <v>4</v>
      </c>
      <c r="F237" s="12" t="s">
        <v>6</v>
      </c>
      <c r="G237" s="12" t="s">
        <v>37</v>
      </c>
      <c r="H237" s="12"/>
      <c r="I237" s="9">
        <v>24</v>
      </c>
      <c r="J237" s="9" t="s">
        <v>714</v>
      </c>
    </row>
    <row r="238" spans="1:10" x14ac:dyDescent="0.2">
      <c r="A238" s="8">
        <v>43540</v>
      </c>
      <c r="B238" s="12" t="s">
        <v>3</v>
      </c>
      <c r="C238" s="9">
        <v>4514</v>
      </c>
      <c r="D238" s="12" t="s">
        <v>40</v>
      </c>
      <c r="E238" s="12" t="s">
        <v>6</v>
      </c>
      <c r="F238" s="12" t="s">
        <v>15</v>
      </c>
      <c r="G238" s="12" t="s">
        <v>989</v>
      </c>
      <c r="H238" s="12"/>
      <c r="I238" s="9">
        <v>5</v>
      </c>
      <c r="J238" s="9" t="s">
        <v>990</v>
      </c>
    </row>
    <row r="239" spans="1:10" x14ac:dyDescent="0.2">
      <c r="A239" s="8">
        <v>43540</v>
      </c>
      <c r="B239" s="12" t="s">
        <v>3</v>
      </c>
      <c r="C239" s="9">
        <v>5692</v>
      </c>
      <c r="D239" s="12" t="s">
        <v>993</v>
      </c>
      <c r="E239" s="12" t="s">
        <v>4</v>
      </c>
      <c r="F239" s="12" t="s">
        <v>140</v>
      </c>
      <c r="G239" s="12" t="s">
        <v>151</v>
      </c>
      <c r="H239" s="12"/>
      <c r="I239" s="9">
        <v>26</v>
      </c>
      <c r="J239" s="9" t="s">
        <v>994</v>
      </c>
    </row>
    <row r="240" spans="1:10" x14ac:dyDescent="0.2">
      <c r="A240" s="8">
        <v>43540</v>
      </c>
      <c r="B240" s="12" t="s">
        <v>3</v>
      </c>
      <c r="C240" s="9">
        <v>4967</v>
      </c>
      <c r="D240" s="12" t="s">
        <v>265</v>
      </c>
      <c r="E240" s="12" t="s">
        <v>6</v>
      </c>
      <c r="F240" s="12" t="s">
        <v>5</v>
      </c>
      <c r="G240" s="12" t="s">
        <v>151</v>
      </c>
      <c r="H240" s="12"/>
      <c r="I240" s="9">
        <v>15</v>
      </c>
      <c r="J240" s="9" t="s">
        <v>361</v>
      </c>
    </row>
    <row r="241" spans="1:10" x14ac:dyDescent="0.2">
      <c r="A241" s="8">
        <v>43540</v>
      </c>
      <c r="B241" s="12" t="s">
        <v>3</v>
      </c>
      <c r="C241" s="9">
        <v>4423</v>
      </c>
      <c r="D241" s="12" t="s">
        <v>46</v>
      </c>
      <c r="E241" s="12" t="s">
        <v>6</v>
      </c>
      <c r="F241" s="12" t="s">
        <v>4</v>
      </c>
      <c r="G241" s="12" t="s">
        <v>995</v>
      </c>
      <c r="H241" s="12"/>
      <c r="I241" s="9">
        <v>6</v>
      </c>
      <c r="J241" s="9" t="s">
        <v>996</v>
      </c>
    </row>
    <row r="242" spans="1:10" x14ac:dyDescent="0.2">
      <c r="A242" s="8">
        <v>43540</v>
      </c>
      <c r="B242" s="12" t="s">
        <v>3</v>
      </c>
      <c r="C242" s="9">
        <v>4438</v>
      </c>
      <c r="D242" s="12" t="s">
        <v>46</v>
      </c>
      <c r="E242" s="12" t="s">
        <v>4</v>
      </c>
      <c r="F242" s="12" t="s">
        <v>6</v>
      </c>
      <c r="G242" s="12" t="s">
        <v>25</v>
      </c>
      <c r="H242" s="12"/>
      <c r="I242" s="9">
        <v>5</v>
      </c>
      <c r="J242" s="9">
        <v>2</v>
      </c>
    </row>
    <row r="243" spans="1:10" x14ac:dyDescent="0.2">
      <c r="A243" s="8">
        <v>43540</v>
      </c>
      <c r="B243" s="12" t="s">
        <v>3</v>
      </c>
      <c r="C243" s="9">
        <v>9521</v>
      </c>
      <c r="D243" s="12" t="s">
        <v>52</v>
      </c>
      <c r="E243" s="12" t="s">
        <v>12</v>
      </c>
      <c r="F243" s="12" t="s">
        <v>6</v>
      </c>
      <c r="G243" s="12" t="s">
        <v>292</v>
      </c>
      <c r="H243" s="12"/>
      <c r="I243" s="9">
        <v>86</v>
      </c>
      <c r="J243" s="9">
        <v>66</v>
      </c>
    </row>
    <row r="244" spans="1:10" x14ac:dyDescent="0.2">
      <c r="A244" s="8">
        <v>43540</v>
      </c>
      <c r="B244" s="12" t="s">
        <v>3</v>
      </c>
      <c r="C244" s="9">
        <v>6791</v>
      </c>
      <c r="D244" s="12" t="s">
        <v>998</v>
      </c>
      <c r="E244" s="12" t="s">
        <v>6</v>
      </c>
      <c r="F244" s="12" t="s">
        <v>188</v>
      </c>
      <c r="G244" s="12" t="s">
        <v>151</v>
      </c>
      <c r="H244" s="12"/>
      <c r="I244" s="9">
        <v>13</v>
      </c>
      <c r="J244" s="9" t="s">
        <v>999</v>
      </c>
    </row>
    <row r="245" spans="1:10" x14ac:dyDescent="0.2">
      <c r="A245" s="8">
        <v>43540</v>
      </c>
      <c r="B245" s="12" t="s">
        <v>3</v>
      </c>
      <c r="C245" s="9">
        <v>8450</v>
      </c>
      <c r="D245" s="12" t="s">
        <v>149</v>
      </c>
      <c r="E245" s="12" t="s">
        <v>4</v>
      </c>
      <c r="F245" s="12" t="s">
        <v>140</v>
      </c>
      <c r="G245" s="12" t="s">
        <v>37</v>
      </c>
      <c r="H245" s="12"/>
      <c r="I245" s="9">
        <v>28</v>
      </c>
      <c r="J245" s="9" t="s">
        <v>356</v>
      </c>
    </row>
    <row r="246" spans="1:10" x14ac:dyDescent="0.2">
      <c r="A246" s="8">
        <v>43541</v>
      </c>
      <c r="B246" s="12" t="s">
        <v>3</v>
      </c>
      <c r="C246" s="9">
        <v>3249</v>
      </c>
      <c r="D246" s="12" t="s">
        <v>131</v>
      </c>
      <c r="E246" s="12" t="s">
        <v>140</v>
      </c>
      <c r="F246" s="12" t="s">
        <v>15</v>
      </c>
      <c r="G246" s="12" t="s">
        <v>24</v>
      </c>
      <c r="H246" s="12"/>
      <c r="I246" s="9">
        <v>21</v>
      </c>
      <c r="J246" s="9" t="s">
        <v>981</v>
      </c>
    </row>
    <row r="247" spans="1:10" x14ac:dyDescent="0.2">
      <c r="A247" s="8">
        <v>43541</v>
      </c>
      <c r="B247" s="12" t="s">
        <v>3</v>
      </c>
      <c r="C247" s="9">
        <v>4408</v>
      </c>
      <c r="D247" s="12" t="s">
        <v>50</v>
      </c>
      <c r="E247" s="12" t="s">
        <v>6</v>
      </c>
      <c r="F247" s="12" t="s">
        <v>15</v>
      </c>
      <c r="G247" s="12" t="s">
        <v>1004</v>
      </c>
      <c r="H247" s="12"/>
      <c r="I247" s="9">
        <v>9</v>
      </c>
      <c r="J247" s="9" t="s">
        <v>419</v>
      </c>
    </row>
    <row r="248" spans="1:10" x14ac:dyDescent="0.2">
      <c r="A248" s="8">
        <v>43541</v>
      </c>
      <c r="B248" s="12" t="s">
        <v>3</v>
      </c>
      <c r="C248" s="9">
        <v>4870</v>
      </c>
      <c r="D248" s="12" t="s">
        <v>971</v>
      </c>
      <c r="E248" s="12" t="s">
        <v>6</v>
      </c>
      <c r="F248" s="12" t="s">
        <v>15</v>
      </c>
      <c r="G248" s="12" t="s">
        <v>422</v>
      </c>
      <c r="H248" s="12"/>
      <c r="I248" s="9">
        <v>13</v>
      </c>
      <c r="J248" s="9" t="s">
        <v>802</v>
      </c>
    </row>
    <row r="249" spans="1:10" x14ac:dyDescent="0.2">
      <c r="A249" s="8">
        <v>43541</v>
      </c>
      <c r="B249" s="12" t="s">
        <v>3</v>
      </c>
      <c r="C249" s="9">
        <v>2518</v>
      </c>
      <c r="D249" s="12" t="s">
        <v>92</v>
      </c>
      <c r="E249" s="12" t="s">
        <v>21</v>
      </c>
      <c r="F249" s="12" t="s">
        <v>15</v>
      </c>
      <c r="G249" s="12" t="s">
        <v>151</v>
      </c>
      <c r="H249" s="12"/>
      <c r="I249" s="9">
        <v>29</v>
      </c>
      <c r="J249" s="9" t="s">
        <v>1007</v>
      </c>
    </row>
    <row r="250" spans="1:10" x14ac:dyDescent="0.2">
      <c r="A250" s="8">
        <v>43541</v>
      </c>
      <c r="B250" s="12" t="s">
        <v>3</v>
      </c>
      <c r="C250" s="9">
        <v>2521</v>
      </c>
      <c r="D250" s="12" t="s">
        <v>92</v>
      </c>
      <c r="E250" s="12" t="s">
        <v>12</v>
      </c>
      <c r="F250" s="12" t="s">
        <v>33</v>
      </c>
      <c r="G250" s="12" t="s">
        <v>23</v>
      </c>
      <c r="H250" s="12"/>
      <c r="I250" s="9">
        <v>23</v>
      </c>
      <c r="J250" s="9" t="s">
        <v>347</v>
      </c>
    </row>
    <row r="251" spans="1:10" x14ac:dyDescent="0.2">
      <c r="A251" s="8">
        <v>43541</v>
      </c>
      <c r="B251" s="12" t="s">
        <v>3</v>
      </c>
      <c r="C251" s="9">
        <v>5670</v>
      </c>
      <c r="D251" s="12" t="s">
        <v>1011</v>
      </c>
      <c r="E251" s="12" t="s">
        <v>4</v>
      </c>
      <c r="F251" s="12" t="s">
        <v>6</v>
      </c>
      <c r="G251" s="12" t="s">
        <v>151</v>
      </c>
      <c r="H251" s="12"/>
      <c r="I251" s="9">
        <v>22</v>
      </c>
      <c r="J251" s="9">
        <v>32</v>
      </c>
    </row>
    <row r="252" spans="1:10" x14ac:dyDescent="0.2">
      <c r="A252" s="8">
        <v>43541</v>
      </c>
      <c r="B252" s="12" t="s">
        <v>3</v>
      </c>
      <c r="C252" s="9">
        <v>5675</v>
      </c>
      <c r="D252" s="12" t="s">
        <v>176</v>
      </c>
      <c r="E252" s="12" t="s">
        <v>4</v>
      </c>
      <c r="F252" s="12" t="s">
        <v>5</v>
      </c>
      <c r="G252" s="12" t="s">
        <v>23</v>
      </c>
      <c r="H252" s="12"/>
      <c r="I252" s="9">
        <v>28</v>
      </c>
      <c r="J252" s="9" t="s">
        <v>1014</v>
      </c>
    </row>
    <row r="253" spans="1:10" x14ac:dyDescent="0.2">
      <c r="A253" s="8">
        <v>43541</v>
      </c>
      <c r="B253" s="12" t="s">
        <v>3</v>
      </c>
      <c r="C253" s="9">
        <v>8272</v>
      </c>
      <c r="D253" s="12" t="s">
        <v>64</v>
      </c>
      <c r="E253" s="12" t="s">
        <v>8</v>
      </c>
      <c r="F253" s="12" t="s">
        <v>6</v>
      </c>
      <c r="G253" s="12" t="s">
        <v>151</v>
      </c>
      <c r="H253" s="12"/>
      <c r="I253" s="9">
        <v>26</v>
      </c>
      <c r="J253" s="9" t="s">
        <v>1015</v>
      </c>
    </row>
    <row r="254" spans="1:10" x14ac:dyDescent="0.2">
      <c r="A254" s="8">
        <v>43541</v>
      </c>
      <c r="B254" s="12" t="s">
        <v>3</v>
      </c>
      <c r="C254" s="9">
        <v>1944</v>
      </c>
      <c r="D254" s="12" t="s">
        <v>92</v>
      </c>
      <c r="E254" s="12" t="s">
        <v>140</v>
      </c>
      <c r="F254" s="12" t="s">
        <v>333</v>
      </c>
      <c r="G254" s="12" t="s">
        <v>194</v>
      </c>
      <c r="H254" s="12"/>
      <c r="I254" s="9">
        <v>21</v>
      </c>
      <c r="J254" s="9" t="s">
        <v>390</v>
      </c>
    </row>
    <row r="255" spans="1:10" x14ac:dyDescent="0.2">
      <c r="A255" s="8">
        <v>43541</v>
      </c>
      <c r="B255" s="12" t="s">
        <v>3</v>
      </c>
      <c r="C255" s="9">
        <v>7324</v>
      </c>
      <c r="D255" s="12" t="s">
        <v>1017</v>
      </c>
      <c r="E255" s="12" t="s">
        <v>15</v>
      </c>
      <c r="F255" s="12" t="s">
        <v>1018</v>
      </c>
      <c r="G255" s="12" t="s">
        <v>151</v>
      </c>
      <c r="H255" s="12"/>
      <c r="I255" s="9">
        <v>32</v>
      </c>
      <c r="J255" s="9" t="s">
        <v>1019</v>
      </c>
    </row>
    <row r="256" spans="1:10" x14ac:dyDescent="0.2">
      <c r="A256" s="8">
        <v>43541</v>
      </c>
      <c r="B256" s="12" t="s">
        <v>3</v>
      </c>
      <c r="C256" s="9">
        <v>3762</v>
      </c>
      <c r="D256" s="12" t="s">
        <v>82</v>
      </c>
      <c r="E256" s="12" t="s">
        <v>4</v>
      </c>
      <c r="F256" s="12" t="s">
        <v>5</v>
      </c>
      <c r="G256" s="12" t="s">
        <v>194</v>
      </c>
      <c r="H256" s="12"/>
      <c r="I256" s="9">
        <v>17</v>
      </c>
      <c r="J256" s="9" t="s">
        <v>1020</v>
      </c>
    </row>
    <row r="257" spans="1:19" x14ac:dyDescent="0.2">
      <c r="A257" s="8">
        <v>43541</v>
      </c>
      <c r="B257" s="12" t="s">
        <v>3</v>
      </c>
      <c r="C257" s="9">
        <v>8035</v>
      </c>
      <c r="D257" s="12" t="s">
        <v>42</v>
      </c>
      <c r="E257" s="12" t="s">
        <v>1021</v>
      </c>
      <c r="F257" s="12" t="s">
        <v>5</v>
      </c>
      <c r="G257" s="12" t="s">
        <v>1022</v>
      </c>
      <c r="H257" s="12"/>
      <c r="I257" s="9">
        <v>20</v>
      </c>
      <c r="J257" s="9" t="s">
        <v>393</v>
      </c>
    </row>
    <row r="258" spans="1:19" x14ac:dyDescent="0.2">
      <c r="A258" s="8">
        <v>43541</v>
      </c>
      <c r="B258" s="12" t="s">
        <v>3</v>
      </c>
      <c r="C258" s="9">
        <v>4059</v>
      </c>
      <c r="D258" s="12" t="s">
        <v>506</v>
      </c>
      <c r="E258" s="12" t="s">
        <v>6</v>
      </c>
      <c r="F258" s="12" t="s">
        <v>4</v>
      </c>
      <c r="G258" s="12" t="s">
        <v>222</v>
      </c>
      <c r="H258" s="12"/>
      <c r="I258" s="9">
        <v>13</v>
      </c>
      <c r="J258" s="9" t="s">
        <v>512</v>
      </c>
    </row>
    <row r="259" spans="1:19" x14ac:dyDescent="0.2">
      <c r="A259" s="8">
        <v>43541</v>
      </c>
      <c r="B259" s="12" t="s">
        <v>3</v>
      </c>
      <c r="C259" s="9">
        <v>4411</v>
      </c>
      <c r="D259" s="12" t="s">
        <v>46</v>
      </c>
      <c r="E259" s="12" t="s">
        <v>4</v>
      </c>
      <c r="F259" s="12" t="s">
        <v>6</v>
      </c>
      <c r="G259" s="12" t="s">
        <v>194</v>
      </c>
      <c r="H259" s="12"/>
      <c r="I259" s="9">
        <v>6</v>
      </c>
      <c r="J259" s="9" t="s">
        <v>1023</v>
      </c>
    </row>
    <row r="260" spans="1:19" x14ac:dyDescent="0.2">
      <c r="A260" s="8">
        <v>43541</v>
      </c>
      <c r="B260" s="12" t="s">
        <v>3</v>
      </c>
      <c r="C260" s="9">
        <v>8227</v>
      </c>
      <c r="D260" s="12" t="s">
        <v>64</v>
      </c>
      <c r="E260" s="12" t="s">
        <v>8</v>
      </c>
      <c r="F260" s="12" t="s">
        <v>6</v>
      </c>
      <c r="G260" s="12" t="s">
        <v>151</v>
      </c>
      <c r="H260" s="12"/>
      <c r="I260" s="9">
        <v>23</v>
      </c>
      <c r="J260" s="9" t="s">
        <v>714</v>
      </c>
    </row>
    <row r="261" spans="1:19" x14ac:dyDescent="0.2">
      <c r="A261" s="8">
        <v>43541</v>
      </c>
      <c r="B261" s="12" t="s">
        <v>3</v>
      </c>
      <c r="C261" s="9">
        <v>2410</v>
      </c>
      <c r="D261" s="12" t="s">
        <v>92</v>
      </c>
      <c r="E261" s="12" t="s">
        <v>6</v>
      </c>
      <c r="F261" s="12" t="s">
        <v>6</v>
      </c>
      <c r="G261" s="12" t="s">
        <v>227</v>
      </c>
      <c r="H261" s="12"/>
      <c r="I261" s="9">
        <v>22</v>
      </c>
      <c r="J261" s="9" t="s">
        <v>354</v>
      </c>
    </row>
    <row r="262" spans="1:19" x14ac:dyDescent="0.2">
      <c r="A262" s="8">
        <v>43541</v>
      </c>
      <c r="B262" s="12" t="s">
        <v>3</v>
      </c>
      <c r="C262" s="9">
        <v>6240</v>
      </c>
      <c r="D262" s="12" t="s">
        <v>1024</v>
      </c>
      <c r="E262" s="12" t="s">
        <v>10</v>
      </c>
      <c r="F262" s="12" t="s">
        <v>15</v>
      </c>
      <c r="G262" s="12" t="s">
        <v>23</v>
      </c>
      <c r="H262" s="12"/>
      <c r="I262" s="9">
        <v>35</v>
      </c>
      <c r="J262" s="9" t="s">
        <v>649</v>
      </c>
    </row>
    <row r="263" spans="1:19" x14ac:dyDescent="0.2">
      <c r="A263" s="8">
        <v>43541</v>
      </c>
      <c r="B263" s="12" t="s">
        <v>3</v>
      </c>
      <c r="C263" s="9">
        <v>3670</v>
      </c>
      <c r="D263" s="12" t="s">
        <v>76</v>
      </c>
      <c r="E263" s="12" t="s">
        <v>6</v>
      </c>
      <c r="F263" s="12" t="s">
        <v>15</v>
      </c>
      <c r="G263" s="12" t="s">
        <v>1025</v>
      </c>
      <c r="H263" s="12"/>
      <c r="I263" s="9">
        <v>13</v>
      </c>
      <c r="J263" s="9" t="s">
        <v>1026</v>
      </c>
    </row>
    <row r="264" spans="1:19" x14ac:dyDescent="0.2">
      <c r="A264" s="8">
        <v>43541</v>
      </c>
      <c r="B264" s="12" t="s">
        <v>3</v>
      </c>
      <c r="C264" s="9">
        <v>4760</v>
      </c>
      <c r="D264" s="12" t="s">
        <v>75</v>
      </c>
      <c r="E264" s="12" t="s">
        <v>4</v>
      </c>
      <c r="F264" s="12" t="s">
        <v>6</v>
      </c>
      <c r="G264" s="12" t="s">
        <v>194</v>
      </c>
      <c r="H264" s="12"/>
      <c r="I264" s="9">
        <v>8</v>
      </c>
      <c r="J264" s="9" t="s">
        <v>374</v>
      </c>
    </row>
    <row r="265" spans="1:19" ht="16" thickBot="1" x14ac:dyDescent="0.25">
      <c r="A265" s="8">
        <v>43541</v>
      </c>
      <c r="B265" s="12" t="s">
        <v>3</v>
      </c>
      <c r="C265" s="9">
        <v>1211</v>
      </c>
      <c r="D265" s="12" t="s">
        <v>92</v>
      </c>
      <c r="E265" s="12" t="s">
        <v>12</v>
      </c>
      <c r="F265" s="12" t="s">
        <v>15</v>
      </c>
      <c r="G265" s="12" t="s">
        <v>151</v>
      </c>
      <c r="H265" s="12"/>
      <c r="I265" s="9">
        <v>24</v>
      </c>
      <c r="J265" s="9" t="s">
        <v>424</v>
      </c>
    </row>
    <row r="266" spans="1:19" ht="16" thickBot="1" x14ac:dyDescent="0.25">
      <c r="A266" s="8">
        <v>43541</v>
      </c>
      <c r="B266" s="12" t="s">
        <v>3</v>
      </c>
      <c r="C266" s="9">
        <v>3825</v>
      </c>
      <c r="D266" s="12" t="s">
        <v>116</v>
      </c>
      <c r="E266" s="12" t="s">
        <v>4</v>
      </c>
      <c r="F266" s="12" t="s">
        <v>6</v>
      </c>
      <c r="G266" s="12" t="s">
        <v>151</v>
      </c>
      <c r="H266" s="12"/>
      <c r="I266" s="9">
        <v>15</v>
      </c>
      <c r="J266" s="9" t="s">
        <v>404</v>
      </c>
      <c r="N266" s="11" t="s">
        <v>1049</v>
      </c>
      <c r="O266" s="11" t="s">
        <v>1050</v>
      </c>
      <c r="P266" s="11" t="s">
        <v>1048</v>
      </c>
      <c r="Q266" s="37" t="s">
        <v>1053</v>
      </c>
      <c r="R266" s="39" t="s">
        <v>1051</v>
      </c>
      <c r="S266" s="39" t="s">
        <v>1052</v>
      </c>
    </row>
    <row r="267" spans="1:19" x14ac:dyDescent="0.2">
      <c r="A267" s="8">
        <v>43541</v>
      </c>
      <c r="B267" s="12" t="s">
        <v>3</v>
      </c>
      <c r="C267" s="9">
        <v>9119</v>
      </c>
      <c r="D267" s="12" t="s">
        <v>121</v>
      </c>
      <c r="E267" s="12" t="s">
        <v>4</v>
      </c>
      <c r="F267" s="12" t="s">
        <v>4</v>
      </c>
      <c r="G267" s="12" t="s">
        <v>319</v>
      </c>
      <c r="H267" s="12"/>
      <c r="I267" s="9">
        <v>41</v>
      </c>
      <c r="J267" s="9" t="s">
        <v>1027</v>
      </c>
      <c r="L267" s="12" t="s">
        <v>3</v>
      </c>
      <c r="M267" s="9">
        <f>275-116</f>
        <v>159</v>
      </c>
      <c r="N267" s="9"/>
      <c r="O267" s="9"/>
      <c r="P267" s="40">
        <f>M267/$M$272</f>
        <v>0.58029197080291972</v>
      </c>
      <c r="Q267" s="41" t="s">
        <v>3</v>
      </c>
      <c r="R267" s="38">
        <f>364/R272</f>
        <v>0.5252525252525253</v>
      </c>
      <c r="S267" s="42">
        <v>0.25</v>
      </c>
    </row>
    <row r="268" spans="1:19" x14ac:dyDescent="0.2">
      <c r="A268" s="8">
        <v>43541</v>
      </c>
      <c r="B268" s="12" t="s">
        <v>3</v>
      </c>
      <c r="C268" s="9">
        <v>1473</v>
      </c>
      <c r="D268" s="12" t="s">
        <v>92</v>
      </c>
      <c r="E268" s="12" t="s">
        <v>21</v>
      </c>
      <c r="F268" s="12" t="s">
        <v>31</v>
      </c>
      <c r="G268" s="12" t="s">
        <v>151</v>
      </c>
      <c r="H268" s="12"/>
      <c r="I268" s="9">
        <v>22</v>
      </c>
      <c r="J268" s="9" t="s">
        <v>1028</v>
      </c>
      <c r="L268" s="12" t="s">
        <v>6</v>
      </c>
      <c r="M268" s="9">
        <f>116-51</f>
        <v>65</v>
      </c>
      <c r="N268" s="9"/>
      <c r="O268" s="9"/>
      <c r="P268" s="40">
        <f>M268/$M$272</f>
        <v>0.23722627737226276</v>
      </c>
      <c r="Q268" s="43" t="s">
        <v>6</v>
      </c>
      <c r="R268" s="25">
        <f>249/R272</f>
        <v>0.3593073593073593</v>
      </c>
      <c r="S268" s="44">
        <v>0.32</v>
      </c>
    </row>
    <row r="269" spans="1:19" x14ac:dyDescent="0.2">
      <c r="A269" s="8">
        <v>43541</v>
      </c>
      <c r="B269" s="12" t="s">
        <v>3</v>
      </c>
      <c r="C269" s="9">
        <v>4494</v>
      </c>
      <c r="D269" s="12" t="s">
        <v>46</v>
      </c>
      <c r="E269" s="12" t="s">
        <v>31</v>
      </c>
      <c r="F269" s="12" t="s">
        <v>15</v>
      </c>
      <c r="G269" s="12" t="s">
        <v>319</v>
      </c>
      <c r="H269" s="12"/>
      <c r="I269" s="9">
        <v>6</v>
      </c>
      <c r="J269" s="9" t="s">
        <v>1023</v>
      </c>
      <c r="L269" s="12" t="s">
        <v>14</v>
      </c>
      <c r="M269" s="9">
        <v>26</v>
      </c>
      <c r="N269" s="9"/>
      <c r="O269" s="9"/>
      <c r="P269" s="40">
        <f>M269/$M$272</f>
        <v>9.4890510948905105E-2</v>
      </c>
      <c r="Q269" s="43" t="s">
        <v>14</v>
      </c>
      <c r="R269" s="25">
        <f>33/R272</f>
        <v>4.7619047619047616E-2</v>
      </c>
      <c r="S269" s="44">
        <v>0.08</v>
      </c>
    </row>
    <row r="270" spans="1:19" x14ac:dyDescent="0.2">
      <c r="A270" s="8">
        <v>43541</v>
      </c>
      <c r="B270" s="12" t="s">
        <v>3</v>
      </c>
      <c r="C270" s="9">
        <v>4560</v>
      </c>
      <c r="D270" s="12" t="s">
        <v>40</v>
      </c>
      <c r="E270" s="12" t="s">
        <v>31</v>
      </c>
      <c r="F270" s="12" t="s">
        <v>5</v>
      </c>
      <c r="G270" s="12" t="s">
        <v>151</v>
      </c>
      <c r="H270" s="12"/>
      <c r="I270" s="9">
        <v>5</v>
      </c>
      <c r="J270" s="9" t="s">
        <v>1029</v>
      </c>
      <c r="L270" s="12" t="s">
        <v>5</v>
      </c>
      <c r="M270" s="9">
        <v>24</v>
      </c>
      <c r="N270" s="9"/>
      <c r="O270" s="9"/>
      <c r="P270" s="40">
        <f>M270/$M$272</f>
        <v>8.7591240875912413E-2</v>
      </c>
      <c r="Q270" s="43" t="s">
        <v>5</v>
      </c>
      <c r="R270" s="25">
        <f>42/R272</f>
        <v>6.0606060606060608E-2</v>
      </c>
      <c r="S270" s="44">
        <v>0.36</v>
      </c>
    </row>
    <row r="271" spans="1:19" ht="16" thickBot="1" x14ac:dyDescent="0.25">
      <c r="A271" s="8">
        <v>43541</v>
      </c>
      <c r="B271" s="12" t="s">
        <v>3</v>
      </c>
      <c r="C271" s="9">
        <v>7653</v>
      </c>
      <c r="D271" s="12" t="s">
        <v>123</v>
      </c>
      <c r="E271" s="12" t="s">
        <v>4</v>
      </c>
      <c r="F271" s="12" t="s">
        <v>6</v>
      </c>
      <c r="G271" s="12" t="s">
        <v>151</v>
      </c>
      <c r="H271" s="12"/>
      <c r="I271" s="9">
        <v>52</v>
      </c>
      <c r="J271" s="9" t="s">
        <v>1030</v>
      </c>
      <c r="L271" s="12" t="s">
        <v>915</v>
      </c>
      <c r="M271" s="9">
        <v>0</v>
      </c>
      <c r="N271" s="9"/>
      <c r="O271" s="9"/>
      <c r="P271" s="40">
        <f>M271/$M$272</f>
        <v>0</v>
      </c>
      <c r="Q271" s="45" t="s">
        <v>915</v>
      </c>
      <c r="R271" s="46">
        <f>5/R272</f>
        <v>7.215007215007215E-3</v>
      </c>
      <c r="S271" s="47"/>
    </row>
    <row r="272" spans="1:19" x14ac:dyDescent="0.2">
      <c r="A272" s="8">
        <v>43541</v>
      </c>
      <c r="B272" s="12" t="s">
        <v>3</v>
      </c>
      <c r="C272" s="9">
        <v>5362</v>
      </c>
      <c r="D272" s="12" t="s">
        <v>84</v>
      </c>
      <c r="E272" s="12" t="s">
        <v>15</v>
      </c>
      <c r="F272" s="12" t="s">
        <v>4</v>
      </c>
      <c r="G272" s="12" t="s">
        <v>23</v>
      </c>
      <c r="H272" s="12"/>
      <c r="I272" s="9">
        <v>40</v>
      </c>
      <c r="J272" s="9" t="s">
        <v>604</v>
      </c>
      <c r="L272" s="12"/>
      <c r="M272" s="9">
        <v>274</v>
      </c>
      <c r="N272" s="9"/>
      <c r="O272" s="9"/>
      <c r="P272" s="25">
        <f>SUM(P267:P271)</f>
        <v>1</v>
      </c>
      <c r="Q272" s="35"/>
      <c r="R272" s="36">
        <f>693</f>
        <v>693</v>
      </c>
    </row>
    <row r="273" spans="1:10" x14ac:dyDescent="0.2">
      <c r="A273" s="8">
        <v>43541</v>
      </c>
      <c r="B273" s="12" t="s">
        <v>3</v>
      </c>
      <c r="C273" s="9">
        <v>4967</v>
      </c>
      <c r="D273" s="12" t="s">
        <v>265</v>
      </c>
      <c r="E273" s="12" t="s">
        <v>4</v>
      </c>
      <c r="F273" s="12" t="s">
        <v>140</v>
      </c>
      <c r="G273" s="12" t="s">
        <v>904</v>
      </c>
      <c r="H273" s="12"/>
      <c r="I273" s="9">
        <v>15</v>
      </c>
      <c r="J273" s="9" t="s">
        <v>361</v>
      </c>
    </row>
    <row r="274" spans="1:10" x14ac:dyDescent="0.2">
      <c r="A274" s="8">
        <v>43541</v>
      </c>
      <c r="B274" s="12" t="s">
        <v>3</v>
      </c>
      <c r="C274" s="9">
        <v>8261</v>
      </c>
      <c r="D274" s="12" t="s">
        <v>64</v>
      </c>
      <c r="E274" s="12" t="s">
        <v>4</v>
      </c>
      <c r="F274" s="12" t="s">
        <v>6</v>
      </c>
      <c r="G274" s="12" t="s">
        <v>37</v>
      </c>
      <c r="H274" s="12"/>
      <c r="I274" s="9">
        <v>26</v>
      </c>
      <c r="J274" s="9" t="s">
        <v>547</v>
      </c>
    </row>
    <row r="275" spans="1:10" x14ac:dyDescent="0.2">
      <c r="A275" s="8">
        <v>43541</v>
      </c>
      <c r="B275" s="12" t="s">
        <v>3</v>
      </c>
      <c r="C275" s="9">
        <v>1255</v>
      </c>
      <c r="D275" s="12" t="s">
        <v>92</v>
      </c>
      <c r="E275" s="12" t="s">
        <v>8</v>
      </c>
      <c r="F275" s="12" t="s">
        <v>15</v>
      </c>
      <c r="G275" s="12" t="s">
        <v>318</v>
      </c>
      <c r="H275" s="12"/>
      <c r="I275" s="9">
        <v>30</v>
      </c>
      <c r="J275" s="9" t="s">
        <v>1034</v>
      </c>
    </row>
    <row r="276" spans="1:10" x14ac:dyDescent="0.2">
      <c r="A276" s="8">
        <v>43541</v>
      </c>
      <c r="B276" s="12" t="s">
        <v>3</v>
      </c>
      <c r="C276" s="9">
        <v>2313</v>
      </c>
      <c r="D276" s="12" t="s">
        <v>92</v>
      </c>
      <c r="E276" s="12" t="s">
        <v>4</v>
      </c>
      <c r="F276" s="12" t="s">
        <v>5</v>
      </c>
      <c r="G276" s="12" t="s">
        <v>151</v>
      </c>
      <c r="H276" s="12"/>
      <c r="I276" s="9">
        <v>35</v>
      </c>
      <c r="J276" s="9" t="s">
        <v>424</v>
      </c>
    </row>
    <row r="277" spans="1:10" x14ac:dyDescent="0.2">
      <c r="A277" s="8">
        <v>43541</v>
      </c>
      <c r="B277" s="12" t="s">
        <v>3</v>
      </c>
      <c r="C277" s="9">
        <v>1880</v>
      </c>
      <c r="D277" s="12" t="s">
        <v>92</v>
      </c>
      <c r="E277" s="12" t="s">
        <v>4</v>
      </c>
      <c r="F277" s="12" t="s">
        <v>5</v>
      </c>
      <c r="G277" s="12" t="s">
        <v>151</v>
      </c>
      <c r="H277" s="12"/>
      <c r="I277" s="9">
        <v>35</v>
      </c>
      <c r="J277" s="9" t="s">
        <v>347</v>
      </c>
    </row>
    <row r="278" spans="1:10" x14ac:dyDescent="0.2">
      <c r="A278" s="8">
        <v>43541</v>
      </c>
      <c r="B278" s="12" t="s">
        <v>3</v>
      </c>
      <c r="C278" s="9">
        <v>4595</v>
      </c>
      <c r="D278" s="12" t="s">
        <v>40</v>
      </c>
      <c r="E278" s="12" t="s">
        <v>4</v>
      </c>
      <c r="F278" s="12" t="s">
        <v>99</v>
      </c>
      <c r="G278" s="12" t="s">
        <v>1045</v>
      </c>
      <c r="H278" s="12"/>
      <c r="I278" s="9">
        <v>5</v>
      </c>
      <c r="J278" s="9" t="s">
        <v>990</v>
      </c>
    </row>
    <row r="279" spans="1:10" x14ac:dyDescent="0.2">
      <c r="A279" s="8">
        <v>43541</v>
      </c>
      <c r="B279" s="12" t="s">
        <v>3</v>
      </c>
      <c r="C279" s="9">
        <v>1949</v>
      </c>
      <c r="D279" s="12" t="s">
        <v>43</v>
      </c>
      <c r="E279" s="12" t="s">
        <v>228</v>
      </c>
      <c r="F279" s="12" t="s">
        <v>6</v>
      </c>
      <c r="G279" s="12" t="s">
        <v>151</v>
      </c>
      <c r="H279" s="12"/>
      <c r="I279" s="9">
        <v>33</v>
      </c>
      <c r="J279" s="9" t="s">
        <v>827</v>
      </c>
    </row>
    <row r="280" spans="1:10" x14ac:dyDescent="0.2">
      <c r="A280" s="8">
        <v>43541</v>
      </c>
      <c r="B280" s="12" t="s">
        <v>3</v>
      </c>
      <c r="C280" s="9">
        <v>6230</v>
      </c>
      <c r="D280" s="12" t="s">
        <v>1036</v>
      </c>
      <c r="E280" s="12" t="s">
        <v>6</v>
      </c>
      <c r="F280" s="12" t="s">
        <v>6</v>
      </c>
      <c r="G280" s="12" t="s">
        <v>151</v>
      </c>
      <c r="H280" s="12"/>
      <c r="I280" s="9">
        <v>130</v>
      </c>
      <c r="J280" s="9">
        <v>198</v>
      </c>
    </row>
    <row r="281" spans="1:10" x14ac:dyDescent="0.2">
      <c r="A281" s="8">
        <v>43545</v>
      </c>
      <c r="B281" s="12" t="s">
        <v>3</v>
      </c>
      <c r="C281" s="9">
        <v>3838</v>
      </c>
      <c r="D281" s="12" t="s">
        <v>116</v>
      </c>
      <c r="E281" s="12" t="s">
        <v>6</v>
      </c>
      <c r="F281" s="12" t="s">
        <v>5</v>
      </c>
      <c r="G281" s="12" t="s">
        <v>227</v>
      </c>
      <c r="H281" s="12"/>
      <c r="I281" s="9">
        <v>18</v>
      </c>
      <c r="J281" s="9" t="s">
        <v>411</v>
      </c>
    </row>
    <row r="282" spans="1:10" x14ac:dyDescent="0.2">
      <c r="A282" s="8">
        <v>43546</v>
      </c>
      <c r="B282" s="12" t="s">
        <v>3</v>
      </c>
      <c r="C282" s="9">
        <v>3320</v>
      </c>
      <c r="D282" s="12" t="s">
        <v>1040</v>
      </c>
      <c r="E282" s="12" t="s">
        <v>275</v>
      </c>
      <c r="F282" s="12" t="s">
        <v>15</v>
      </c>
      <c r="G282" s="12" t="s">
        <v>23</v>
      </c>
      <c r="H282" s="12"/>
      <c r="I282" s="9">
        <v>22</v>
      </c>
      <c r="J282" s="9" t="s">
        <v>400</v>
      </c>
    </row>
    <row r="283" spans="1:10" x14ac:dyDescent="0.2">
      <c r="A283" s="8">
        <v>43546</v>
      </c>
      <c r="B283" s="12" t="s">
        <v>3</v>
      </c>
      <c r="C283" s="9">
        <v>4538</v>
      </c>
      <c r="D283" s="12" t="s">
        <v>40</v>
      </c>
      <c r="E283" s="12" t="s">
        <v>4</v>
      </c>
      <c r="F283" s="12" t="s">
        <v>6</v>
      </c>
      <c r="G283" s="12" t="s">
        <v>23</v>
      </c>
      <c r="H283" s="12"/>
      <c r="I283" s="9">
        <v>6</v>
      </c>
      <c r="J283" s="9" t="s">
        <v>749</v>
      </c>
    </row>
    <row r="284" spans="1:10" x14ac:dyDescent="0.2">
      <c r="A284" s="8">
        <v>43546</v>
      </c>
      <c r="B284" s="12" t="s">
        <v>3</v>
      </c>
      <c r="C284" s="9">
        <v>5690</v>
      </c>
      <c r="D284" s="12" t="s">
        <v>1041</v>
      </c>
      <c r="E284" s="12" t="s">
        <v>6</v>
      </c>
      <c r="F284" s="12" t="s">
        <v>15</v>
      </c>
      <c r="G284" s="12" t="s">
        <v>318</v>
      </c>
      <c r="H284" s="12"/>
      <c r="I284" s="9">
        <v>27</v>
      </c>
      <c r="J284" s="9" t="s">
        <v>1042</v>
      </c>
    </row>
    <row r="285" spans="1:10" x14ac:dyDescent="0.2">
      <c r="A285" s="8">
        <v>43547</v>
      </c>
      <c r="B285" s="12" t="s">
        <v>3</v>
      </c>
      <c r="C285" s="9">
        <v>1250</v>
      </c>
      <c r="D285" s="12" t="s">
        <v>92</v>
      </c>
      <c r="E285" s="12" t="s">
        <v>15</v>
      </c>
      <c r="F285" s="12" t="s">
        <v>15</v>
      </c>
      <c r="G285" s="12" t="s">
        <v>172</v>
      </c>
      <c r="H285" s="12"/>
      <c r="I285" s="9">
        <v>26</v>
      </c>
      <c r="J285" s="9">
        <v>27</v>
      </c>
    </row>
    <row r="286" spans="1:10" x14ac:dyDescent="0.2">
      <c r="A286" s="8">
        <v>43547</v>
      </c>
      <c r="B286" s="12" t="s">
        <v>3</v>
      </c>
      <c r="C286" s="9">
        <v>4505</v>
      </c>
      <c r="D286" s="12" t="s">
        <v>941</v>
      </c>
      <c r="E286" s="12" t="s">
        <v>4</v>
      </c>
      <c r="F286" s="12" t="s">
        <v>4</v>
      </c>
      <c r="G286" s="12" t="s">
        <v>763</v>
      </c>
      <c r="H286" s="12"/>
      <c r="I286" s="9">
        <v>5</v>
      </c>
      <c r="J286" s="9" t="s">
        <v>797</v>
      </c>
    </row>
    <row r="287" spans="1:10" x14ac:dyDescent="0.2">
      <c r="A287" s="8">
        <v>43547</v>
      </c>
      <c r="B287" s="12" t="s">
        <v>3</v>
      </c>
      <c r="C287" s="9">
        <v>1457</v>
      </c>
      <c r="D287" s="12" t="s">
        <v>92</v>
      </c>
      <c r="E287" s="12" t="s">
        <v>18</v>
      </c>
      <c r="F287" s="12" t="s">
        <v>6</v>
      </c>
      <c r="G287" s="12" t="s">
        <v>167</v>
      </c>
      <c r="H287" s="12"/>
      <c r="I287" s="9">
        <v>28</v>
      </c>
      <c r="J287" s="9">
        <v>29</v>
      </c>
    </row>
    <row r="288" spans="1:10" x14ac:dyDescent="0.2">
      <c r="A288" s="8">
        <v>43548</v>
      </c>
      <c r="B288" s="12" t="s">
        <v>3</v>
      </c>
      <c r="C288" s="9">
        <v>8125</v>
      </c>
      <c r="D288" s="12" t="s">
        <v>53</v>
      </c>
      <c r="E288" s="12" t="s">
        <v>6</v>
      </c>
      <c r="F288" s="12" t="s">
        <v>6</v>
      </c>
      <c r="G288" s="12" t="s">
        <v>292</v>
      </c>
      <c r="H288" s="12"/>
      <c r="I288" s="9">
        <v>22</v>
      </c>
      <c r="J288" s="9">
        <v>30</v>
      </c>
    </row>
    <row r="289" spans="1:10" x14ac:dyDescent="0.2">
      <c r="A289" s="8">
        <v>43548</v>
      </c>
      <c r="B289" s="12" t="s">
        <v>3</v>
      </c>
      <c r="C289" s="9">
        <v>3320</v>
      </c>
      <c r="D289" s="12" t="s">
        <v>1040</v>
      </c>
      <c r="E289" s="12" t="s">
        <v>12</v>
      </c>
      <c r="F289" s="12" t="s">
        <v>1056</v>
      </c>
      <c r="G289" s="12" t="s">
        <v>167</v>
      </c>
      <c r="H289" s="12"/>
      <c r="I289" s="9">
        <v>20</v>
      </c>
      <c r="J289" s="9">
        <v>26</v>
      </c>
    </row>
    <row r="290" spans="1:10" x14ac:dyDescent="0.2">
      <c r="A290" s="8">
        <v>43548</v>
      </c>
      <c r="B290" s="12" t="s">
        <v>3</v>
      </c>
      <c r="C290" s="9">
        <v>2121</v>
      </c>
      <c r="D290" s="12" t="s">
        <v>92</v>
      </c>
      <c r="E290" s="12" t="s">
        <v>6</v>
      </c>
      <c r="F290" s="12" t="s">
        <v>15</v>
      </c>
      <c r="G290" s="12" t="s">
        <v>1057</v>
      </c>
      <c r="H290" s="12"/>
      <c r="I290" s="9">
        <v>27</v>
      </c>
      <c r="J290" s="9">
        <v>31</v>
      </c>
    </row>
    <row r="291" spans="1:10" x14ac:dyDescent="0.2">
      <c r="A291" s="8">
        <v>43548</v>
      </c>
      <c r="B291" s="12" t="s">
        <v>3</v>
      </c>
      <c r="C291" s="9">
        <v>6700</v>
      </c>
      <c r="D291" s="12" t="s">
        <v>127</v>
      </c>
      <c r="E291" s="12" t="s">
        <v>6</v>
      </c>
      <c r="F291" s="12" t="s">
        <v>270</v>
      </c>
      <c r="G291" s="12" t="s">
        <v>1057</v>
      </c>
      <c r="H291" s="12"/>
      <c r="I291" s="9">
        <v>29</v>
      </c>
      <c r="J291" s="9">
        <v>25</v>
      </c>
    </row>
    <row r="292" spans="1:10" x14ac:dyDescent="0.2">
      <c r="A292" s="8">
        <v>43548</v>
      </c>
      <c r="B292" s="12" t="s">
        <v>3</v>
      </c>
      <c r="C292" s="9">
        <v>4545</v>
      </c>
      <c r="D292" s="12" t="s">
        <v>40</v>
      </c>
      <c r="E292" s="12" t="s">
        <v>15</v>
      </c>
      <c r="F292" s="12" t="s">
        <v>15</v>
      </c>
      <c r="G292" s="12" t="s">
        <v>151</v>
      </c>
      <c r="H292" s="12"/>
      <c r="I292" s="9">
        <v>3</v>
      </c>
      <c r="J292" s="9" t="s">
        <v>368</v>
      </c>
    </row>
    <row r="293" spans="1:10" x14ac:dyDescent="0.2">
      <c r="A293" s="8">
        <v>43548</v>
      </c>
      <c r="B293" s="12" t="s">
        <v>3</v>
      </c>
      <c r="C293" s="9">
        <v>5353</v>
      </c>
      <c r="D293" s="12" t="s">
        <v>1058</v>
      </c>
      <c r="E293" s="12" t="s">
        <v>15</v>
      </c>
      <c r="F293" s="12" t="s">
        <v>6</v>
      </c>
      <c r="G293" s="12" t="s">
        <v>35</v>
      </c>
      <c r="H293" s="12"/>
      <c r="I293" s="9">
        <v>32</v>
      </c>
      <c r="J293" s="9" t="s">
        <v>1059</v>
      </c>
    </row>
    <row r="294" spans="1:10" x14ac:dyDescent="0.2">
      <c r="A294" s="8">
        <v>43548</v>
      </c>
      <c r="B294" s="12" t="s">
        <v>3</v>
      </c>
      <c r="C294" s="9">
        <v>1140</v>
      </c>
      <c r="D294" s="12" t="s">
        <v>92</v>
      </c>
      <c r="E294" s="12" t="s">
        <v>8</v>
      </c>
      <c r="F294" s="12" t="s">
        <v>6</v>
      </c>
      <c r="G294" s="12" t="s">
        <v>23</v>
      </c>
      <c r="H294" s="12"/>
      <c r="I294" s="9">
        <v>22</v>
      </c>
      <c r="J294" s="9" t="s">
        <v>1060</v>
      </c>
    </row>
    <row r="295" spans="1:10" x14ac:dyDescent="0.2">
      <c r="A295" s="8">
        <v>43548</v>
      </c>
      <c r="B295" s="12" t="s">
        <v>3</v>
      </c>
      <c r="C295" s="9">
        <v>5252</v>
      </c>
      <c r="D295" s="12" t="s">
        <v>66</v>
      </c>
      <c r="E295" s="12" t="s">
        <v>4</v>
      </c>
      <c r="F295" s="12" t="s">
        <v>4</v>
      </c>
      <c r="G295" s="12" t="s">
        <v>37</v>
      </c>
      <c r="H295" s="12"/>
      <c r="I295" s="9">
        <v>24</v>
      </c>
      <c r="J295" s="9">
        <v>33</v>
      </c>
    </row>
    <row r="296" spans="1:10" x14ac:dyDescent="0.2">
      <c r="A296" s="8">
        <v>43550</v>
      </c>
      <c r="B296" s="12" t="s">
        <v>3</v>
      </c>
      <c r="C296" s="9">
        <v>4251</v>
      </c>
      <c r="D296" s="12" t="s">
        <v>432</v>
      </c>
      <c r="E296" s="12" t="s">
        <v>6</v>
      </c>
      <c r="F296" s="12" t="s">
        <v>6</v>
      </c>
      <c r="G296" s="12" t="s">
        <v>35</v>
      </c>
      <c r="H296" s="12"/>
      <c r="I296" s="9">
        <v>19</v>
      </c>
      <c r="J296" s="9" t="s">
        <v>1062</v>
      </c>
    </row>
    <row r="297" spans="1:10" x14ac:dyDescent="0.2">
      <c r="A297" s="8">
        <v>43550</v>
      </c>
      <c r="B297" s="12" t="s">
        <v>3</v>
      </c>
      <c r="C297" s="9">
        <v>8232</v>
      </c>
      <c r="D297" s="12" t="s">
        <v>64</v>
      </c>
      <c r="E297" s="12" t="s">
        <v>4</v>
      </c>
      <c r="F297" s="12" t="s">
        <v>4</v>
      </c>
      <c r="G297" s="12" t="s">
        <v>37</v>
      </c>
      <c r="H297" s="12"/>
      <c r="I297" s="9">
        <v>25</v>
      </c>
      <c r="J297" s="9">
        <v>18</v>
      </c>
    </row>
    <row r="298" spans="1:10" x14ac:dyDescent="0.2">
      <c r="A298" s="8">
        <v>43551</v>
      </c>
      <c r="B298" s="12" t="s">
        <v>3</v>
      </c>
      <c r="C298" s="9">
        <v>4830</v>
      </c>
      <c r="D298" s="12" t="s">
        <v>113</v>
      </c>
      <c r="E298" s="12" t="s">
        <v>12</v>
      </c>
      <c r="F298" s="12" t="s">
        <v>22</v>
      </c>
      <c r="G298" s="33" t="s">
        <v>292</v>
      </c>
      <c r="H298" s="12"/>
      <c r="I298" s="9">
        <v>14</v>
      </c>
      <c r="J298" s="9" t="s">
        <v>1063</v>
      </c>
    </row>
    <row r="299" spans="1:10" x14ac:dyDescent="0.2">
      <c r="A299" s="8">
        <v>43552</v>
      </c>
      <c r="B299" s="12" t="s">
        <v>3</v>
      </c>
      <c r="C299" s="9">
        <v>8352</v>
      </c>
      <c r="D299" s="12" t="s">
        <v>1067</v>
      </c>
      <c r="E299" s="12" t="s">
        <v>4</v>
      </c>
      <c r="F299" s="12" t="s">
        <v>4</v>
      </c>
      <c r="G299" s="12" t="s">
        <v>167</v>
      </c>
      <c r="H299" s="12"/>
      <c r="I299" s="9">
        <v>19</v>
      </c>
      <c r="J299" s="9" t="s">
        <v>379</v>
      </c>
    </row>
    <row r="300" spans="1:10" x14ac:dyDescent="0.2">
      <c r="A300" s="8">
        <v>43554</v>
      </c>
      <c r="B300" s="12" t="s">
        <v>3</v>
      </c>
      <c r="C300" s="9">
        <v>1550</v>
      </c>
      <c r="D300" s="12" t="s">
        <v>92</v>
      </c>
      <c r="E300" s="12" t="s">
        <v>6</v>
      </c>
      <c r="F300" s="12" t="s">
        <v>15</v>
      </c>
      <c r="G300" s="12" t="s">
        <v>37</v>
      </c>
      <c r="H300" s="12"/>
      <c r="I300" s="9">
        <v>27</v>
      </c>
      <c r="J300" s="9" t="s">
        <v>390</v>
      </c>
    </row>
    <row r="301" spans="1:10" x14ac:dyDescent="0.2">
      <c r="A301" s="8">
        <v>43554</v>
      </c>
      <c r="B301" s="12" t="s">
        <v>3</v>
      </c>
      <c r="C301" s="9">
        <v>5323</v>
      </c>
      <c r="D301" s="12" t="s">
        <v>280</v>
      </c>
      <c r="E301" s="12" t="s">
        <v>19</v>
      </c>
      <c r="F301" s="12" t="s">
        <v>15</v>
      </c>
      <c r="G301" s="12" t="s">
        <v>194</v>
      </c>
      <c r="H301" s="12"/>
      <c r="I301" s="9">
        <v>29</v>
      </c>
      <c r="J301" s="9" t="s">
        <v>1070</v>
      </c>
    </row>
    <row r="302" spans="1:10" x14ac:dyDescent="0.2">
      <c r="A302" s="8">
        <v>43554</v>
      </c>
      <c r="B302" s="12" t="s">
        <v>3</v>
      </c>
      <c r="C302" s="9">
        <v>7651</v>
      </c>
      <c r="D302" s="12" t="s">
        <v>123</v>
      </c>
      <c r="E302" s="12" t="s">
        <v>31</v>
      </c>
      <c r="F302" s="12" t="s">
        <v>5</v>
      </c>
      <c r="G302" s="12" t="s">
        <v>422</v>
      </c>
      <c r="H302" s="12"/>
      <c r="I302" s="9">
        <v>41</v>
      </c>
      <c r="J302" s="9" t="s">
        <v>1071</v>
      </c>
    </row>
    <row r="303" spans="1:10" x14ac:dyDescent="0.2">
      <c r="A303" s="8">
        <v>43555</v>
      </c>
      <c r="B303" s="12" t="s">
        <v>3</v>
      </c>
      <c r="C303" s="9">
        <v>1255</v>
      </c>
      <c r="D303" s="12" t="s">
        <v>92</v>
      </c>
      <c r="E303" s="12" t="s">
        <v>5</v>
      </c>
      <c r="F303" s="12" t="s">
        <v>15</v>
      </c>
      <c r="G303" s="12" t="s">
        <v>37</v>
      </c>
      <c r="H303" s="12"/>
      <c r="I303" s="9">
        <v>21</v>
      </c>
      <c r="J303" s="9" t="s">
        <v>355</v>
      </c>
    </row>
    <row r="304" spans="1:10" x14ac:dyDescent="0.2">
      <c r="A304" s="8">
        <v>43555</v>
      </c>
      <c r="B304" s="12" t="s">
        <v>3</v>
      </c>
      <c r="C304" s="9">
        <v>8283</v>
      </c>
      <c r="D304" s="12" t="s">
        <v>229</v>
      </c>
      <c r="E304" s="12" t="s">
        <v>6</v>
      </c>
      <c r="F304" s="12" t="s">
        <v>4</v>
      </c>
      <c r="G304" s="12" t="s">
        <v>151</v>
      </c>
      <c r="H304" s="12"/>
      <c r="I304" s="9">
        <v>29</v>
      </c>
      <c r="J304" s="9" t="s">
        <v>1075</v>
      </c>
    </row>
    <row r="305" spans="1:10" x14ac:dyDescent="0.2">
      <c r="A305" s="8">
        <v>43555</v>
      </c>
      <c r="B305" s="12" t="s">
        <v>3</v>
      </c>
      <c r="C305" s="9">
        <v>8079</v>
      </c>
      <c r="D305" s="12" t="s">
        <v>41</v>
      </c>
      <c r="E305" s="12" t="s">
        <v>6</v>
      </c>
      <c r="F305" s="12" t="s">
        <v>234</v>
      </c>
      <c r="G305" s="12" t="s">
        <v>151</v>
      </c>
      <c r="H305" s="12"/>
      <c r="I305" s="9">
        <v>24</v>
      </c>
      <c r="J305" s="9" t="s">
        <v>1077</v>
      </c>
    </row>
    <row r="306" spans="1:10" x14ac:dyDescent="0.2">
      <c r="A306" s="8">
        <v>43555</v>
      </c>
      <c r="B306" s="12" t="s">
        <v>3</v>
      </c>
      <c r="C306" s="9">
        <v>6790</v>
      </c>
      <c r="D306" s="12" t="s">
        <v>49</v>
      </c>
      <c r="E306" s="12" t="s">
        <v>5</v>
      </c>
      <c r="F306" s="12" t="s">
        <v>4</v>
      </c>
      <c r="G306" s="12" t="s">
        <v>1065</v>
      </c>
      <c r="H306" s="12"/>
      <c r="I306" s="9">
        <v>36</v>
      </c>
      <c r="J306" s="9" t="s">
        <v>1078</v>
      </c>
    </row>
    <row r="307" spans="1:10" x14ac:dyDescent="0.2">
      <c r="A307" s="8">
        <v>43555</v>
      </c>
      <c r="B307" s="12" t="s">
        <v>3</v>
      </c>
      <c r="C307" s="9">
        <v>1918</v>
      </c>
      <c r="D307" s="12" t="s">
        <v>92</v>
      </c>
      <c r="E307" s="12" t="s">
        <v>8</v>
      </c>
      <c r="F307" s="12" t="s">
        <v>15</v>
      </c>
      <c r="G307" s="12" t="s">
        <v>37</v>
      </c>
      <c r="H307" s="12"/>
      <c r="I307" s="9">
        <v>30</v>
      </c>
      <c r="J307" s="9" t="s">
        <v>645</v>
      </c>
    </row>
    <row r="308" spans="1:10" x14ac:dyDescent="0.2">
      <c r="A308" s="8">
        <v>43555</v>
      </c>
      <c r="B308" s="12" t="s">
        <v>3</v>
      </c>
      <c r="C308" s="9">
        <v>3620</v>
      </c>
      <c r="D308" s="12" t="s">
        <v>76</v>
      </c>
      <c r="E308" s="12" t="s">
        <v>4</v>
      </c>
      <c r="F308" s="12" t="s">
        <v>6</v>
      </c>
      <c r="G308" s="12" t="s">
        <v>151</v>
      </c>
      <c r="H308" s="12"/>
      <c r="I308" s="9">
        <v>17</v>
      </c>
      <c r="J308" s="9" t="s">
        <v>406</v>
      </c>
    </row>
    <row r="309" spans="1:10" ht="16" thickBot="1" x14ac:dyDescent="0.25">
      <c r="A309" s="9"/>
      <c r="B309" s="15"/>
      <c r="C309" s="14"/>
      <c r="D309" s="15"/>
      <c r="E309" s="15"/>
      <c r="F309" s="12"/>
      <c r="G309" s="12"/>
      <c r="H309" s="12"/>
      <c r="I309" s="9"/>
      <c r="J309" s="9"/>
    </row>
    <row r="310" spans="1:10" x14ac:dyDescent="0.2">
      <c r="A310" s="61"/>
      <c r="B310" s="73" t="s">
        <v>1162</v>
      </c>
      <c r="C310" s="74"/>
      <c r="D310" s="73" t="s">
        <v>1163</v>
      </c>
      <c r="E310" s="66"/>
      <c r="F310" s="62"/>
      <c r="G310" s="12"/>
      <c r="H310" s="12"/>
      <c r="I310" s="9"/>
      <c r="J310" s="9"/>
    </row>
    <row r="311" spans="1:10" x14ac:dyDescent="0.2">
      <c r="A311" s="61" t="s">
        <v>3</v>
      </c>
      <c r="B311" s="67">
        <v>205</v>
      </c>
      <c r="C311" s="75">
        <v>0.48926014319809069</v>
      </c>
      <c r="D311" s="67">
        <f>308-127</f>
        <v>181</v>
      </c>
      <c r="E311" s="75">
        <f>D311/$D$316</f>
        <v>0.58766233766233766</v>
      </c>
      <c r="F311" s="62"/>
      <c r="G311" s="12"/>
      <c r="H311" s="12"/>
      <c r="I311" s="9"/>
      <c r="J311" s="9"/>
    </row>
    <row r="312" spans="1:10" x14ac:dyDescent="0.2">
      <c r="A312" s="61" t="s">
        <v>6</v>
      </c>
      <c r="B312" s="67">
        <v>184</v>
      </c>
      <c r="C312" s="75">
        <v>0.43914081145584727</v>
      </c>
      <c r="D312" s="67">
        <f>128-58</f>
        <v>70</v>
      </c>
      <c r="E312" s="75">
        <f t="shared" ref="E312:E316" si="0">D312/$D$316</f>
        <v>0.22727272727272727</v>
      </c>
      <c r="F312" s="62"/>
      <c r="G312" s="12"/>
      <c r="H312" s="12"/>
      <c r="I312" s="9"/>
      <c r="J312" s="9"/>
    </row>
    <row r="313" spans="1:10" x14ac:dyDescent="0.2">
      <c r="A313" s="61" t="s">
        <v>14</v>
      </c>
      <c r="B313" s="67">
        <v>7</v>
      </c>
      <c r="C313" s="75">
        <v>1.6706443914081145E-2</v>
      </c>
      <c r="D313" s="67">
        <f>29-1</f>
        <v>28</v>
      </c>
      <c r="E313" s="75">
        <f t="shared" si="0"/>
        <v>9.0909090909090912E-2</v>
      </c>
      <c r="F313" s="62"/>
      <c r="G313" s="12"/>
      <c r="H313" s="12"/>
      <c r="I313" s="9"/>
      <c r="J313" s="9"/>
    </row>
    <row r="314" spans="1:10" x14ac:dyDescent="0.2">
      <c r="A314" s="61" t="s">
        <v>5</v>
      </c>
      <c r="B314" s="67">
        <v>18</v>
      </c>
      <c r="C314" s="75">
        <v>4.2959427207637228E-2</v>
      </c>
      <c r="D314" s="67">
        <f>58-29</f>
        <v>29</v>
      </c>
      <c r="E314" s="75">
        <f t="shared" si="0"/>
        <v>9.4155844155844159E-2</v>
      </c>
      <c r="F314" s="62"/>
      <c r="G314" s="12"/>
      <c r="H314" s="12"/>
      <c r="I314" s="9"/>
      <c r="J314" s="9"/>
    </row>
    <row r="315" spans="1:10" x14ac:dyDescent="0.2">
      <c r="A315" s="61" t="s">
        <v>915</v>
      </c>
      <c r="B315" s="67">
        <v>5</v>
      </c>
      <c r="C315" s="75">
        <v>1.1933174224343675E-2</v>
      </c>
      <c r="D315" s="67">
        <v>0</v>
      </c>
      <c r="E315" s="75">
        <f t="shared" si="0"/>
        <v>0</v>
      </c>
      <c r="F315" s="62"/>
      <c r="G315" s="12"/>
      <c r="H315" s="12"/>
      <c r="I315" s="9"/>
      <c r="J315" s="9"/>
    </row>
    <row r="316" spans="1:10" ht="16" thickBot="1" x14ac:dyDescent="0.25">
      <c r="A316" s="61"/>
      <c r="B316" s="69">
        <v>419</v>
      </c>
      <c r="C316" s="76">
        <v>1</v>
      </c>
      <c r="D316" s="69">
        <f>SUM(D311:D315)</f>
        <v>308</v>
      </c>
      <c r="E316" s="77">
        <f t="shared" si="0"/>
        <v>1</v>
      </c>
      <c r="F316" s="62"/>
      <c r="G316" s="12"/>
      <c r="H316" s="12"/>
      <c r="I316" s="9"/>
      <c r="J316" s="9"/>
    </row>
    <row r="317" spans="1:10" x14ac:dyDescent="0.2">
      <c r="A317" s="9"/>
      <c r="B317" s="63"/>
      <c r="C317" s="72"/>
      <c r="D317" s="63"/>
      <c r="E317" s="63"/>
      <c r="F317" s="12"/>
      <c r="G317" s="12"/>
      <c r="H317" s="12"/>
      <c r="I317" s="9"/>
      <c r="J317" s="9"/>
    </row>
    <row r="318" spans="1:10" x14ac:dyDescent="0.2">
      <c r="A318" s="9"/>
      <c r="B318" s="12"/>
      <c r="C318" s="9"/>
      <c r="D318" s="12"/>
      <c r="E318" s="12"/>
      <c r="F318" s="12"/>
      <c r="G318" s="12"/>
      <c r="H318" s="12"/>
      <c r="I318" s="9"/>
      <c r="J318" s="9"/>
    </row>
    <row r="319" spans="1:10" x14ac:dyDescent="0.2">
      <c r="A319" s="9"/>
      <c r="B319" s="12"/>
      <c r="C319" s="9"/>
      <c r="D319" s="12"/>
      <c r="E319" s="12"/>
      <c r="F319" s="12"/>
      <c r="G319" s="12"/>
      <c r="H319" s="12"/>
      <c r="I319" s="9"/>
      <c r="J319" s="9"/>
    </row>
    <row r="320" spans="1:10" x14ac:dyDescent="0.2">
      <c r="A320" s="9"/>
      <c r="B320" s="12"/>
      <c r="C320" s="9"/>
      <c r="D320" s="12"/>
      <c r="E320" s="12"/>
      <c r="F320" s="12"/>
      <c r="G320" s="12"/>
      <c r="H320" s="12"/>
      <c r="I320" s="9"/>
      <c r="J320" s="9"/>
    </row>
    <row r="321" spans="1:10" x14ac:dyDescent="0.2">
      <c r="A321" s="9"/>
      <c r="B321" s="12"/>
      <c r="C321" s="9"/>
      <c r="D321" s="12"/>
      <c r="E321" s="12"/>
      <c r="F321" s="12"/>
      <c r="G321" s="12"/>
      <c r="H321" s="12"/>
      <c r="I321" s="9"/>
      <c r="J321" s="9"/>
    </row>
    <row r="322" spans="1:10" x14ac:dyDescent="0.2">
      <c r="A322" s="9"/>
      <c r="B322" s="12"/>
      <c r="C322" s="9"/>
      <c r="D322" s="12"/>
      <c r="E322" s="12"/>
      <c r="F322" s="12"/>
      <c r="G322" s="12"/>
      <c r="H322" s="12"/>
      <c r="I322" s="9"/>
      <c r="J322" s="9"/>
    </row>
    <row r="323" spans="1:10" x14ac:dyDescent="0.2">
      <c r="A323" s="9"/>
      <c r="B323" s="12"/>
      <c r="C323" s="9"/>
      <c r="D323" s="12"/>
      <c r="E323" s="12"/>
      <c r="F323" s="12"/>
      <c r="G323" s="12"/>
      <c r="H323" s="12"/>
      <c r="I323" s="9"/>
      <c r="J323" s="9"/>
    </row>
    <row r="324" spans="1:10" x14ac:dyDescent="0.2">
      <c r="A324" s="9"/>
      <c r="B324" s="12"/>
      <c r="C324" s="9"/>
      <c r="D324" s="12"/>
      <c r="E324" s="12"/>
      <c r="F324" s="12"/>
      <c r="G324" s="12"/>
      <c r="H324" s="12"/>
      <c r="I324" s="9"/>
      <c r="J324" s="9"/>
    </row>
    <row r="325" spans="1:10" x14ac:dyDescent="0.2">
      <c r="A325" s="9"/>
      <c r="B325" s="12"/>
      <c r="C325" s="9"/>
      <c r="D325" s="12"/>
      <c r="E325" s="12"/>
      <c r="F325" s="12"/>
      <c r="G325" s="12"/>
      <c r="H325" s="12"/>
      <c r="I325" s="9"/>
      <c r="J325" s="9"/>
    </row>
    <row r="326" spans="1:10" x14ac:dyDescent="0.2">
      <c r="A326" s="9"/>
      <c r="B326" s="12"/>
      <c r="C326" s="9"/>
      <c r="D326" s="12"/>
      <c r="E326" s="12"/>
      <c r="F326" s="12"/>
      <c r="G326" s="12"/>
      <c r="H326" s="12"/>
      <c r="I326" s="9"/>
      <c r="J326" s="9"/>
    </row>
    <row r="327" spans="1:10" x14ac:dyDescent="0.2">
      <c r="A327" s="9"/>
      <c r="B327" s="12"/>
      <c r="C327" s="9"/>
      <c r="D327" s="12"/>
      <c r="E327" s="12"/>
      <c r="F327" s="12"/>
      <c r="G327" s="12"/>
      <c r="H327" s="12"/>
      <c r="I327" s="9"/>
      <c r="J327" s="9"/>
    </row>
    <row r="328" spans="1:10" x14ac:dyDescent="0.2">
      <c r="A328" s="9"/>
      <c r="B328" s="12"/>
      <c r="C328" s="9"/>
      <c r="D328" s="12"/>
      <c r="E328" s="12"/>
      <c r="F328" s="12"/>
      <c r="G328" s="12"/>
      <c r="H328" s="12"/>
      <c r="I328" s="9"/>
      <c r="J328" s="9"/>
    </row>
    <row r="329" spans="1:10" x14ac:dyDescent="0.2">
      <c r="A329" s="9"/>
      <c r="B329" s="12"/>
      <c r="C329" s="9"/>
      <c r="D329" s="12"/>
      <c r="E329" s="12"/>
      <c r="F329" s="12"/>
      <c r="G329" s="12"/>
      <c r="H329" s="12"/>
      <c r="I329" s="9"/>
      <c r="J329" s="9"/>
    </row>
    <row r="330" spans="1:10" x14ac:dyDescent="0.2">
      <c r="A330" s="9"/>
      <c r="B330" s="12"/>
      <c r="C330" s="9"/>
      <c r="D330" s="12"/>
      <c r="E330" s="12"/>
      <c r="F330" s="12"/>
      <c r="G330" s="12"/>
      <c r="H330" s="12"/>
      <c r="I330" s="9"/>
      <c r="J330" s="9"/>
    </row>
    <row r="331" spans="1:10" x14ac:dyDescent="0.2">
      <c r="A331" s="9"/>
      <c r="B331" s="12"/>
      <c r="C331" s="9"/>
      <c r="D331" s="12"/>
      <c r="E331" s="12"/>
      <c r="F331" s="12"/>
      <c r="G331" s="12"/>
      <c r="H331" s="12"/>
      <c r="I331" s="9"/>
      <c r="J331" s="9"/>
    </row>
    <row r="332" spans="1:10" x14ac:dyDescent="0.2">
      <c r="A332" s="9"/>
      <c r="B332" s="12"/>
      <c r="C332" s="9"/>
      <c r="D332" s="12"/>
      <c r="E332" s="12"/>
      <c r="F332" s="12"/>
      <c r="G332" s="12"/>
      <c r="H332" s="12"/>
      <c r="I332" s="9"/>
      <c r="J332" s="9"/>
    </row>
    <row r="333" spans="1:10" x14ac:dyDescent="0.2">
      <c r="A333" s="9"/>
      <c r="B333" s="12"/>
      <c r="C333" s="9"/>
      <c r="D333" s="12"/>
      <c r="E333" s="12"/>
      <c r="F333" s="12"/>
      <c r="G333" s="12"/>
      <c r="H333" s="12"/>
      <c r="I333" s="9"/>
      <c r="J333" s="9"/>
    </row>
    <row r="334" spans="1:10" x14ac:dyDescent="0.2">
      <c r="A334" s="9"/>
      <c r="B334" s="12"/>
      <c r="C334" s="9"/>
      <c r="D334" s="12"/>
      <c r="E334" s="12"/>
      <c r="F334" s="12"/>
      <c r="G334" s="12"/>
      <c r="H334" s="12"/>
      <c r="I334" s="9"/>
      <c r="J334" s="9"/>
    </row>
    <row r="335" spans="1:10" x14ac:dyDescent="0.2">
      <c r="A335" s="9"/>
      <c r="B335" s="12"/>
      <c r="C335" s="9"/>
      <c r="D335" s="12"/>
      <c r="E335" s="12"/>
      <c r="F335" s="12"/>
      <c r="G335" s="12"/>
      <c r="H335" s="12"/>
      <c r="I335" s="9"/>
      <c r="J335" s="9"/>
    </row>
    <row r="336" spans="1:10" x14ac:dyDescent="0.2">
      <c r="A336" s="9"/>
      <c r="B336" s="12"/>
      <c r="C336" s="9"/>
      <c r="D336" s="12"/>
      <c r="E336" s="12"/>
      <c r="F336" s="12"/>
      <c r="G336" s="12"/>
      <c r="H336" s="12"/>
      <c r="I336" s="9"/>
      <c r="J336" s="9"/>
    </row>
    <row r="337" spans="1:10" x14ac:dyDescent="0.2">
      <c r="A337" s="9"/>
      <c r="B337" s="12"/>
      <c r="C337" s="9"/>
      <c r="D337" s="12"/>
      <c r="E337" s="12"/>
      <c r="F337" s="12"/>
      <c r="G337" s="12"/>
      <c r="H337" s="12"/>
      <c r="I337" s="9"/>
      <c r="J337" s="9"/>
    </row>
    <row r="338" spans="1:10" x14ac:dyDescent="0.2">
      <c r="A338" s="9"/>
      <c r="B338" s="12"/>
      <c r="C338" s="9"/>
      <c r="D338" s="12"/>
      <c r="E338" s="12"/>
      <c r="F338" s="12"/>
      <c r="G338" s="12"/>
      <c r="H338" s="12"/>
      <c r="I338" s="9"/>
      <c r="J338" s="9"/>
    </row>
    <row r="339" spans="1:10" x14ac:dyDescent="0.2">
      <c r="A339" s="9"/>
      <c r="B339" s="12"/>
      <c r="C339" s="9"/>
      <c r="D339" s="12"/>
      <c r="E339" s="12"/>
      <c r="F339" s="12"/>
      <c r="G339" s="12"/>
      <c r="H339" s="12"/>
      <c r="I339" s="9"/>
      <c r="J339" s="9"/>
    </row>
    <row r="340" spans="1:10" x14ac:dyDescent="0.2">
      <c r="A340" s="9"/>
      <c r="B340" s="12"/>
      <c r="C340" s="9"/>
      <c r="D340" s="12"/>
      <c r="E340" s="12"/>
      <c r="F340" s="12"/>
      <c r="G340" s="12"/>
      <c r="H340" s="12"/>
      <c r="I340" s="9"/>
      <c r="J340" s="9"/>
    </row>
    <row r="341" spans="1:10" x14ac:dyDescent="0.2">
      <c r="A341" s="9"/>
      <c r="B341" s="12"/>
      <c r="C341" s="9"/>
      <c r="D341" s="12"/>
      <c r="E341" s="12"/>
      <c r="F341" s="12"/>
      <c r="G341" s="12"/>
      <c r="H341" s="12"/>
      <c r="I341" s="9"/>
      <c r="J341" s="9"/>
    </row>
    <row r="342" spans="1:10" x14ac:dyDescent="0.2">
      <c r="A342" s="9"/>
      <c r="B342" s="12"/>
      <c r="C342" s="9"/>
      <c r="D342" s="12"/>
      <c r="E342" s="12"/>
      <c r="F342" s="12"/>
      <c r="G342" s="12"/>
      <c r="H342" s="12"/>
      <c r="I342" s="9"/>
      <c r="J342" s="9"/>
    </row>
    <row r="343" spans="1:10" x14ac:dyDescent="0.2">
      <c r="A343" s="9"/>
      <c r="B343" s="12"/>
      <c r="C343" s="9"/>
      <c r="D343" s="12"/>
      <c r="E343" s="12"/>
      <c r="F343" s="12"/>
      <c r="G343" s="12"/>
      <c r="H343" s="12"/>
      <c r="I343" s="9"/>
      <c r="J343" s="9"/>
    </row>
    <row r="344" spans="1:10" x14ac:dyDescent="0.2">
      <c r="A344" s="9"/>
      <c r="B344" s="12"/>
      <c r="C344" s="9"/>
      <c r="D344" s="12"/>
      <c r="E344" s="12"/>
      <c r="F344" s="12"/>
      <c r="G344" s="12"/>
      <c r="H344" s="12"/>
      <c r="I344" s="9"/>
      <c r="J344" s="9"/>
    </row>
    <row r="345" spans="1:10" x14ac:dyDescent="0.2">
      <c r="A345" s="9"/>
      <c r="B345" s="12"/>
      <c r="C345" s="9"/>
      <c r="D345" s="12"/>
      <c r="E345" s="12"/>
      <c r="F345" s="12"/>
      <c r="G345" s="12"/>
      <c r="H345" s="12"/>
      <c r="I345" s="9"/>
      <c r="J345" s="9"/>
    </row>
    <row r="346" spans="1:10" x14ac:dyDescent="0.2">
      <c r="A346" s="9"/>
      <c r="B346" s="12"/>
      <c r="C346" s="9"/>
      <c r="D346" s="12"/>
      <c r="E346" s="12"/>
      <c r="F346" s="12"/>
      <c r="G346" s="12"/>
      <c r="H346" s="12"/>
      <c r="I346" s="9"/>
      <c r="J346" s="9"/>
    </row>
    <row r="347" spans="1:10" x14ac:dyDescent="0.2">
      <c r="A347" s="9"/>
      <c r="B347" s="12"/>
      <c r="C347" s="9"/>
      <c r="D347" s="12"/>
      <c r="E347" s="12"/>
      <c r="F347" s="12"/>
      <c r="G347" s="12"/>
      <c r="H347" s="12"/>
      <c r="I347" s="9"/>
      <c r="J347" s="9"/>
    </row>
    <row r="348" spans="1:10" x14ac:dyDescent="0.2">
      <c r="A348" s="9"/>
      <c r="B348" s="12"/>
      <c r="C348" s="9"/>
      <c r="D348" s="12"/>
      <c r="E348" s="12"/>
      <c r="F348" s="12"/>
      <c r="G348" s="12"/>
      <c r="H348" s="12"/>
      <c r="I348" s="9"/>
      <c r="J348" s="9"/>
    </row>
    <row r="349" spans="1:10" x14ac:dyDescent="0.2">
      <c r="A349" s="9"/>
      <c r="B349" s="12"/>
      <c r="C349" s="9"/>
      <c r="D349" s="12"/>
      <c r="E349" s="12"/>
      <c r="F349" s="12"/>
      <c r="G349" s="12"/>
      <c r="H349" s="12"/>
      <c r="I349" s="9"/>
      <c r="J349" s="9"/>
    </row>
    <row r="350" spans="1:10" x14ac:dyDescent="0.2">
      <c r="A350" s="9"/>
      <c r="B350" s="12"/>
      <c r="C350" s="9"/>
      <c r="D350" s="12"/>
      <c r="E350" s="12"/>
      <c r="F350" s="12"/>
      <c r="G350" s="12"/>
      <c r="H350" s="12"/>
      <c r="I350" s="9"/>
      <c r="J350" s="9"/>
    </row>
    <row r="351" spans="1:10" x14ac:dyDescent="0.2">
      <c r="A351" s="9"/>
      <c r="B351" s="12"/>
      <c r="C351" s="9"/>
      <c r="D351" s="12"/>
      <c r="E351" s="12"/>
      <c r="F351" s="12"/>
      <c r="G351" s="12"/>
      <c r="H351" s="12"/>
      <c r="I351" s="9"/>
      <c r="J351" s="9"/>
    </row>
    <row r="352" spans="1:10" x14ac:dyDescent="0.2">
      <c r="A352" s="9"/>
      <c r="B352" s="12"/>
      <c r="C352" s="9"/>
      <c r="D352" s="12"/>
      <c r="E352" s="12"/>
      <c r="F352" s="12"/>
      <c r="G352" s="12"/>
      <c r="H352" s="12"/>
      <c r="I352" s="9"/>
      <c r="J352" s="9"/>
    </row>
    <row r="353" spans="1:10" x14ac:dyDescent="0.2">
      <c r="A353" s="9"/>
      <c r="B353" s="12"/>
      <c r="C353" s="9"/>
      <c r="D353" s="12"/>
      <c r="E353" s="12"/>
      <c r="F353" s="12"/>
      <c r="G353" s="12"/>
      <c r="H353" s="12"/>
      <c r="I353" s="9"/>
      <c r="J353" s="9"/>
    </row>
    <row r="354" spans="1:10" x14ac:dyDescent="0.2">
      <c r="A354" s="9"/>
      <c r="B354" s="12"/>
      <c r="C354" s="9"/>
      <c r="D354" s="12"/>
      <c r="E354" s="12"/>
      <c r="F354" s="12"/>
      <c r="G354" s="12"/>
      <c r="H354" s="12"/>
      <c r="I354" s="9"/>
      <c r="J354" s="9"/>
    </row>
    <row r="355" spans="1:10" x14ac:dyDescent="0.2">
      <c r="A355" s="9"/>
      <c r="B355" s="12"/>
      <c r="C355" s="9"/>
      <c r="D355" s="12"/>
      <c r="E355" s="12"/>
      <c r="F355" s="12"/>
      <c r="G355" s="12"/>
      <c r="H355" s="12"/>
      <c r="I355" s="9"/>
      <c r="J355" s="9"/>
    </row>
    <row r="356" spans="1:10" x14ac:dyDescent="0.2">
      <c r="A356" s="9"/>
      <c r="B356" s="12"/>
      <c r="C356" s="9"/>
      <c r="D356" s="12"/>
      <c r="E356" s="12"/>
      <c r="F356" s="12"/>
      <c r="G356" s="12"/>
      <c r="H356" s="12"/>
      <c r="I356" s="9"/>
      <c r="J356" s="9"/>
    </row>
    <row r="357" spans="1:10" x14ac:dyDescent="0.2">
      <c r="A357" s="9"/>
      <c r="B357" s="12"/>
      <c r="C357" s="9"/>
      <c r="D357" s="12"/>
      <c r="E357" s="12"/>
      <c r="F357" s="12"/>
      <c r="G357" s="12"/>
      <c r="H357" s="12"/>
      <c r="I357" s="9"/>
      <c r="J357" s="9"/>
    </row>
    <row r="358" spans="1:10" x14ac:dyDescent="0.2">
      <c r="A358" s="9"/>
      <c r="B358" s="12"/>
      <c r="C358" s="9"/>
      <c r="D358" s="12"/>
      <c r="E358" s="12"/>
      <c r="F358" s="12"/>
      <c r="G358" s="12"/>
      <c r="H358" s="12"/>
      <c r="I358" s="9"/>
      <c r="J358" s="9"/>
    </row>
    <row r="359" spans="1:10" x14ac:dyDescent="0.2">
      <c r="A359" s="9"/>
      <c r="B359" s="12"/>
      <c r="C359" s="9"/>
      <c r="D359" s="12"/>
      <c r="E359" s="12"/>
      <c r="F359" s="12"/>
      <c r="G359" s="12"/>
      <c r="H359" s="12"/>
      <c r="I359" s="9"/>
      <c r="J359" s="9"/>
    </row>
    <row r="360" spans="1:10" x14ac:dyDescent="0.2">
      <c r="A360" s="9"/>
      <c r="B360" s="12"/>
      <c r="C360" s="9"/>
      <c r="D360" s="12"/>
      <c r="E360" s="12"/>
      <c r="F360" s="12"/>
      <c r="G360" s="12"/>
      <c r="H360" s="12"/>
      <c r="I360" s="9"/>
      <c r="J360" s="9"/>
    </row>
    <row r="361" spans="1:10" x14ac:dyDescent="0.2">
      <c r="A361" s="9"/>
      <c r="B361" s="12"/>
      <c r="C361" s="9"/>
      <c r="D361" s="12"/>
      <c r="E361" s="12"/>
      <c r="F361" s="12"/>
      <c r="G361" s="12"/>
      <c r="H361" s="12"/>
      <c r="I361" s="9"/>
      <c r="J361" s="9"/>
    </row>
    <row r="362" spans="1:10" x14ac:dyDescent="0.2">
      <c r="A362" s="9"/>
      <c r="B362" s="12"/>
      <c r="C362" s="9"/>
      <c r="D362" s="12"/>
      <c r="E362" s="12"/>
      <c r="F362" s="12"/>
      <c r="G362" s="12"/>
      <c r="H362" s="12"/>
      <c r="I362" s="9"/>
      <c r="J362" s="9"/>
    </row>
    <row r="363" spans="1:10" x14ac:dyDescent="0.2">
      <c r="A363" s="9"/>
      <c r="B363" s="12"/>
      <c r="C363" s="9"/>
      <c r="D363" s="12"/>
      <c r="E363" s="12"/>
      <c r="F363" s="12"/>
      <c r="G363" s="12"/>
      <c r="H363" s="12"/>
      <c r="I363" s="9"/>
      <c r="J363" s="9"/>
    </row>
    <row r="364" spans="1:10" x14ac:dyDescent="0.2">
      <c r="A364" s="9"/>
      <c r="B364" s="12"/>
      <c r="C364" s="9"/>
      <c r="D364" s="12"/>
      <c r="E364" s="12"/>
      <c r="F364" s="12"/>
      <c r="G364" s="12"/>
      <c r="H364" s="12"/>
      <c r="I364" s="9"/>
      <c r="J364" s="9"/>
    </row>
    <row r="365" spans="1:10" x14ac:dyDescent="0.2">
      <c r="A365" s="9"/>
      <c r="B365" s="12"/>
      <c r="C365" s="9"/>
      <c r="D365" s="12"/>
      <c r="E365" s="12"/>
      <c r="F365" s="12"/>
      <c r="G365" s="12"/>
      <c r="H365" s="12"/>
      <c r="I365" s="9"/>
      <c r="J365" s="9"/>
    </row>
    <row r="366" spans="1:10" x14ac:dyDescent="0.2">
      <c r="A366" s="9"/>
      <c r="B366" s="12"/>
      <c r="C366" s="9"/>
      <c r="D366" s="12"/>
      <c r="E366" s="12"/>
      <c r="F366" s="12"/>
      <c r="G366" s="12"/>
      <c r="H366" s="12"/>
      <c r="I366" s="9"/>
      <c r="J366" s="9"/>
    </row>
    <row r="367" spans="1:10" x14ac:dyDescent="0.2">
      <c r="A367" s="9"/>
      <c r="B367" s="12"/>
      <c r="C367" s="9"/>
      <c r="D367" s="12"/>
      <c r="E367" s="12"/>
      <c r="F367" s="12"/>
      <c r="G367" s="12"/>
      <c r="H367" s="12"/>
      <c r="I367" s="9"/>
      <c r="J367" s="9"/>
    </row>
    <row r="368" spans="1:10" x14ac:dyDescent="0.2">
      <c r="A368" s="9"/>
      <c r="B368" s="12"/>
      <c r="C368" s="9"/>
      <c r="D368" s="12"/>
      <c r="E368" s="12"/>
      <c r="F368" s="12"/>
      <c r="G368" s="12"/>
      <c r="H368" s="12"/>
      <c r="I368" s="9"/>
      <c r="J368" s="9"/>
    </row>
    <row r="369" spans="1:10" x14ac:dyDescent="0.2">
      <c r="A369" s="9"/>
      <c r="B369" s="12"/>
      <c r="C369" s="9"/>
      <c r="D369" s="12"/>
      <c r="E369" s="12"/>
      <c r="F369" s="12"/>
      <c r="G369" s="12"/>
      <c r="H369" s="12"/>
      <c r="I369" s="9"/>
      <c r="J369" s="9"/>
    </row>
    <row r="370" spans="1:10" x14ac:dyDescent="0.2">
      <c r="A370" s="9"/>
      <c r="B370" s="12"/>
      <c r="C370" s="9"/>
      <c r="D370" s="12"/>
      <c r="E370" s="12"/>
      <c r="F370" s="12"/>
      <c r="G370" s="12"/>
      <c r="H370" s="12"/>
      <c r="I370" s="9"/>
      <c r="J370" s="9"/>
    </row>
    <row r="371" spans="1:10" x14ac:dyDescent="0.2">
      <c r="A371" s="9"/>
      <c r="B371" s="12"/>
      <c r="C371" s="9"/>
      <c r="D371" s="12"/>
      <c r="E371" s="12"/>
      <c r="F371" s="12"/>
      <c r="G371" s="12"/>
      <c r="H371" s="12"/>
      <c r="I371" s="9"/>
      <c r="J371" s="9"/>
    </row>
    <row r="372" spans="1:10" x14ac:dyDescent="0.2">
      <c r="A372" s="9"/>
      <c r="B372" s="12"/>
      <c r="C372" s="9"/>
      <c r="D372" s="12"/>
      <c r="E372" s="12"/>
      <c r="F372" s="12"/>
      <c r="G372" s="12"/>
      <c r="H372" s="12"/>
      <c r="I372" s="9"/>
      <c r="J372" s="9"/>
    </row>
    <row r="373" spans="1:10" x14ac:dyDescent="0.2">
      <c r="A373" s="9"/>
      <c r="B373" s="12"/>
      <c r="C373" s="9"/>
      <c r="D373" s="12"/>
      <c r="E373" s="12"/>
      <c r="F373" s="12"/>
      <c r="G373" s="12"/>
      <c r="H373" s="12"/>
      <c r="I373" s="9"/>
      <c r="J373" s="9"/>
    </row>
    <row r="374" spans="1:10" x14ac:dyDescent="0.2">
      <c r="A374" s="9"/>
      <c r="B374" s="12"/>
      <c r="C374" s="9"/>
      <c r="D374" s="12"/>
      <c r="E374" s="12"/>
      <c r="F374" s="12"/>
      <c r="G374" s="12"/>
      <c r="H374" s="12"/>
      <c r="I374" s="9"/>
      <c r="J374" s="9"/>
    </row>
    <row r="375" spans="1:10" x14ac:dyDescent="0.2">
      <c r="A375" s="9"/>
      <c r="B375" s="12"/>
      <c r="C375" s="9"/>
      <c r="D375" s="12"/>
      <c r="E375" s="12"/>
      <c r="F375" s="12"/>
      <c r="G375" s="12"/>
      <c r="H375" s="12"/>
      <c r="I375" s="9"/>
      <c r="J375" s="9"/>
    </row>
    <row r="376" spans="1:10" x14ac:dyDescent="0.2">
      <c r="A376" s="9"/>
      <c r="B376" s="12"/>
      <c r="C376" s="9"/>
      <c r="D376" s="12"/>
      <c r="E376" s="12"/>
      <c r="F376" s="12"/>
      <c r="G376" s="12"/>
      <c r="H376" s="12"/>
      <c r="I376" s="9"/>
      <c r="J376" s="9"/>
    </row>
    <row r="377" spans="1:10" x14ac:dyDescent="0.2">
      <c r="A377" s="9"/>
      <c r="B377" s="12"/>
      <c r="C377" s="9"/>
      <c r="D377" s="12"/>
      <c r="E377" s="12"/>
      <c r="F377" s="12"/>
      <c r="G377" s="12"/>
      <c r="H377" s="12"/>
      <c r="I377" s="9"/>
      <c r="J377" s="9"/>
    </row>
    <row r="378" spans="1:10" x14ac:dyDescent="0.2">
      <c r="A378" s="9"/>
      <c r="B378" s="12"/>
      <c r="C378" s="9"/>
      <c r="D378" s="12"/>
      <c r="E378" s="12"/>
      <c r="F378" s="12"/>
      <c r="G378" s="12"/>
      <c r="H378" s="12"/>
      <c r="I378" s="9"/>
      <c r="J378" s="9"/>
    </row>
    <row r="379" spans="1:10" x14ac:dyDescent="0.2">
      <c r="A379" s="9"/>
      <c r="B379" s="12"/>
      <c r="C379" s="9"/>
      <c r="D379" s="12"/>
      <c r="E379" s="12"/>
      <c r="F379" s="12"/>
      <c r="G379" s="12"/>
      <c r="H379" s="12"/>
      <c r="I379" s="9"/>
      <c r="J379" s="9"/>
    </row>
    <row r="380" spans="1:10" x14ac:dyDescent="0.2">
      <c r="A380" s="9"/>
      <c r="B380" s="12"/>
      <c r="C380" s="9"/>
      <c r="D380" s="12"/>
      <c r="E380" s="12"/>
      <c r="F380" s="12"/>
      <c r="G380" s="12"/>
      <c r="H380" s="12"/>
      <c r="I380" s="9"/>
      <c r="J380" s="9"/>
    </row>
    <row r="381" spans="1:10" x14ac:dyDescent="0.2">
      <c r="A381" s="9"/>
      <c r="B381" s="12"/>
      <c r="C381" s="9"/>
      <c r="D381" s="12"/>
      <c r="E381" s="12"/>
      <c r="F381" s="12"/>
      <c r="G381" s="12"/>
      <c r="H381" s="12"/>
      <c r="I381" s="9"/>
      <c r="J381" s="9"/>
    </row>
    <row r="382" spans="1:10" x14ac:dyDescent="0.2">
      <c r="A382" s="9"/>
      <c r="B382" s="12"/>
      <c r="C382" s="9"/>
      <c r="D382" s="12"/>
      <c r="E382" s="12"/>
      <c r="F382" s="12"/>
      <c r="G382" s="12"/>
      <c r="H382" s="12"/>
      <c r="I382" s="9"/>
      <c r="J382" s="9"/>
    </row>
    <row r="383" spans="1:10" x14ac:dyDescent="0.2">
      <c r="A383" s="9"/>
      <c r="B383" s="12"/>
      <c r="C383" s="9"/>
      <c r="D383" s="12"/>
      <c r="E383" s="12"/>
      <c r="F383" s="12"/>
      <c r="G383" s="12"/>
      <c r="H383" s="12"/>
      <c r="I383" s="9"/>
      <c r="J383" s="9"/>
    </row>
    <row r="384" spans="1:10" x14ac:dyDescent="0.2">
      <c r="A384" s="9"/>
      <c r="B384" s="12"/>
      <c r="C384" s="9"/>
      <c r="D384" s="12"/>
      <c r="E384" s="12"/>
      <c r="F384" s="12"/>
      <c r="G384" s="12"/>
      <c r="H384" s="12"/>
      <c r="I384" s="9"/>
      <c r="J384" s="9"/>
    </row>
    <row r="385" spans="1:10" x14ac:dyDescent="0.2">
      <c r="A385" s="9"/>
      <c r="B385" s="12"/>
      <c r="C385" s="9"/>
      <c r="D385" s="12"/>
      <c r="E385" s="12"/>
      <c r="F385" s="12"/>
      <c r="G385" s="12"/>
      <c r="H385" s="12"/>
      <c r="I385" s="9"/>
      <c r="J385" s="9"/>
    </row>
    <row r="386" spans="1:10" x14ac:dyDescent="0.2">
      <c r="A386" s="9"/>
      <c r="B386" s="12"/>
      <c r="C386" s="9"/>
      <c r="D386" s="12"/>
      <c r="E386" s="12"/>
      <c r="F386" s="12"/>
      <c r="G386" s="12"/>
      <c r="H386" s="12"/>
      <c r="I386" s="9"/>
      <c r="J386" s="9"/>
    </row>
    <row r="387" spans="1:10" x14ac:dyDescent="0.2">
      <c r="A387" s="9"/>
      <c r="B387" s="12"/>
      <c r="C387" s="9"/>
      <c r="D387" s="12"/>
      <c r="E387" s="12"/>
      <c r="F387" s="12"/>
      <c r="G387" s="12"/>
      <c r="H387" s="12"/>
      <c r="I387" s="9"/>
      <c r="J387" s="9"/>
    </row>
    <row r="388" spans="1:10" x14ac:dyDescent="0.2">
      <c r="A388" s="9"/>
      <c r="B388" s="12"/>
      <c r="C388" s="9"/>
      <c r="D388" s="12"/>
      <c r="E388" s="12"/>
      <c r="F388" s="12"/>
      <c r="G388" s="12"/>
      <c r="H388" s="12"/>
      <c r="I388" s="9"/>
      <c r="J388" s="9"/>
    </row>
    <row r="389" spans="1:10" x14ac:dyDescent="0.2">
      <c r="A389" s="9"/>
      <c r="B389" s="12"/>
      <c r="C389" s="9"/>
      <c r="D389" s="12"/>
      <c r="E389" s="12"/>
      <c r="F389" s="12"/>
      <c r="G389" s="12"/>
      <c r="H389" s="12"/>
      <c r="I389" s="9"/>
      <c r="J389" s="9"/>
    </row>
    <row r="390" spans="1:10" x14ac:dyDescent="0.2">
      <c r="A390" s="9"/>
      <c r="B390" s="12"/>
      <c r="C390" s="9"/>
      <c r="D390" s="12"/>
      <c r="E390" s="12"/>
      <c r="F390" s="12"/>
      <c r="G390" s="12"/>
      <c r="H390" s="12"/>
      <c r="I390" s="9"/>
      <c r="J390" s="9"/>
    </row>
    <row r="391" spans="1:10" x14ac:dyDescent="0.2">
      <c r="A391" s="9"/>
      <c r="B391" s="12"/>
      <c r="C391" s="9"/>
      <c r="D391" s="12"/>
      <c r="E391" s="12"/>
      <c r="F391" s="12"/>
      <c r="G391" s="12"/>
      <c r="H391" s="12"/>
      <c r="I391" s="9"/>
      <c r="J391" s="9"/>
    </row>
    <row r="392" spans="1:10" x14ac:dyDescent="0.2">
      <c r="A392" s="9"/>
      <c r="B392" s="12"/>
      <c r="C392" s="9"/>
      <c r="D392" s="12"/>
      <c r="E392" s="12"/>
      <c r="F392" s="12"/>
      <c r="G392" s="12"/>
      <c r="H392" s="12"/>
      <c r="I392" s="9"/>
      <c r="J392" s="9"/>
    </row>
    <row r="393" spans="1:10" x14ac:dyDescent="0.2">
      <c r="A393" s="9"/>
      <c r="B393" s="12"/>
      <c r="C393" s="9"/>
      <c r="D393" s="12"/>
      <c r="E393" s="12"/>
      <c r="F393" s="12"/>
      <c r="G393" s="12"/>
      <c r="H393" s="12"/>
      <c r="I393" s="9"/>
      <c r="J393" s="9"/>
    </row>
    <row r="394" spans="1:10" x14ac:dyDescent="0.2">
      <c r="A394" s="9"/>
      <c r="B394" s="12"/>
      <c r="C394" s="9"/>
      <c r="D394" s="12"/>
      <c r="E394" s="12"/>
      <c r="F394" s="12"/>
      <c r="G394" s="12"/>
      <c r="H394" s="12"/>
      <c r="I394" s="9"/>
      <c r="J394" s="9"/>
    </row>
    <row r="395" spans="1:10" x14ac:dyDescent="0.2">
      <c r="A395" s="9"/>
      <c r="B395" s="12"/>
      <c r="C395" s="9"/>
      <c r="D395" s="12"/>
      <c r="E395" s="12"/>
      <c r="F395" s="12"/>
      <c r="G395" s="12"/>
      <c r="H395" s="12"/>
      <c r="I395" s="9"/>
      <c r="J395" s="9"/>
    </row>
    <row r="396" spans="1:10" x14ac:dyDescent="0.2">
      <c r="A396" s="9"/>
      <c r="B396" s="12"/>
      <c r="C396" s="9"/>
      <c r="D396" s="12"/>
      <c r="E396" s="12"/>
      <c r="F396" s="12"/>
      <c r="G396" s="12"/>
      <c r="H396" s="12"/>
      <c r="I396" s="9"/>
      <c r="J396" s="9"/>
    </row>
    <row r="397" spans="1:10" x14ac:dyDescent="0.2">
      <c r="A397" s="9"/>
      <c r="B397" s="12"/>
      <c r="C397" s="9"/>
      <c r="D397" s="12"/>
      <c r="E397" s="12"/>
      <c r="F397" s="12"/>
      <c r="G397" s="12"/>
      <c r="H397" s="12"/>
      <c r="I397" s="9"/>
      <c r="J397" s="9"/>
    </row>
    <row r="398" spans="1:10" x14ac:dyDescent="0.2">
      <c r="A398" s="9"/>
      <c r="B398" s="12"/>
      <c r="C398" s="9"/>
      <c r="D398" s="12"/>
      <c r="E398" s="12"/>
      <c r="F398" s="12"/>
      <c r="G398" s="12"/>
      <c r="H398" s="12"/>
      <c r="I398" s="9"/>
      <c r="J398" s="9"/>
    </row>
    <row r="399" spans="1:10" x14ac:dyDescent="0.2">
      <c r="A399" s="9"/>
      <c r="B399" s="12"/>
      <c r="C399" s="9"/>
      <c r="D399" s="12"/>
      <c r="E399" s="12"/>
      <c r="F399" s="12"/>
      <c r="G399" s="12"/>
      <c r="H399" s="12"/>
      <c r="I399" s="9"/>
      <c r="J399" s="9"/>
    </row>
    <row r="400" spans="1:10" x14ac:dyDescent="0.2">
      <c r="A400" s="9"/>
      <c r="B400" s="12"/>
      <c r="C400" s="9"/>
      <c r="D400" s="12"/>
      <c r="E400" s="12"/>
      <c r="F400" s="12"/>
      <c r="G400" s="12"/>
      <c r="H400" s="12"/>
      <c r="I400" s="9"/>
      <c r="J400" s="9"/>
    </row>
    <row r="401" spans="1:10" x14ac:dyDescent="0.2">
      <c r="A401" s="9"/>
      <c r="B401" s="12"/>
      <c r="C401" s="9"/>
      <c r="D401" s="12"/>
      <c r="E401" s="12"/>
      <c r="F401" s="12"/>
      <c r="G401" s="12"/>
      <c r="H401" s="12"/>
      <c r="I401" s="9"/>
      <c r="J401" s="9"/>
    </row>
    <row r="402" spans="1:10" x14ac:dyDescent="0.2">
      <c r="A402" s="9"/>
      <c r="B402" s="12"/>
      <c r="C402" s="9"/>
      <c r="D402" s="12"/>
      <c r="E402" s="12"/>
      <c r="F402" s="12"/>
      <c r="G402" s="12"/>
      <c r="H402" s="12"/>
      <c r="I402" s="9"/>
      <c r="J402" s="9"/>
    </row>
    <row r="403" spans="1:10" x14ac:dyDescent="0.2">
      <c r="A403" s="9"/>
      <c r="B403" s="12"/>
      <c r="C403" s="9"/>
      <c r="D403" s="12"/>
      <c r="E403" s="12"/>
      <c r="F403" s="12"/>
      <c r="G403" s="12"/>
      <c r="H403" s="12"/>
      <c r="I403" s="9"/>
      <c r="J403" s="9"/>
    </row>
    <row r="404" spans="1:10" x14ac:dyDescent="0.2">
      <c r="A404" s="9"/>
      <c r="B404" s="12"/>
      <c r="C404" s="9"/>
      <c r="D404" s="12"/>
      <c r="E404" s="12"/>
      <c r="F404" s="12"/>
      <c r="G404" s="12"/>
      <c r="H404" s="12"/>
      <c r="I404" s="9"/>
      <c r="J404" s="9"/>
    </row>
    <row r="405" spans="1:10" x14ac:dyDescent="0.2">
      <c r="A405" s="9"/>
      <c r="B405" s="12"/>
      <c r="C405" s="9"/>
      <c r="D405" s="12"/>
      <c r="E405" s="12"/>
      <c r="F405" s="12"/>
      <c r="G405" s="12"/>
      <c r="H405" s="12"/>
      <c r="I405" s="9"/>
      <c r="J405" s="9"/>
    </row>
    <row r="406" spans="1:10" x14ac:dyDescent="0.2">
      <c r="A406" s="9"/>
      <c r="B406" s="12"/>
      <c r="C406" s="9"/>
      <c r="D406" s="12"/>
      <c r="E406" s="12"/>
      <c r="F406" s="12"/>
      <c r="G406" s="12"/>
      <c r="H406" s="12"/>
      <c r="I406" s="9"/>
      <c r="J406" s="9"/>
    </row>
    <row r="407" spans="1:10" x14ac:dyDescent="0.2">
      <c r="A407" s="9"/>
      <c r="B407" s="12"/>
      <c r="C407" s="9"/>
      <c r="D407" s="12"/>
      <c r="E407" s="12"/>
      <c r="F407" s="12"/>
      <c r="G407" s="12"/>
      <c r="H407" s="12"/>
      <c r="I407" s="9"/>
      <c r="J407" s="9"/>
    </row>
    <row r="408" spans="1:10" x14ac:dyDescent="0.2">
      <c r="A408" s="9"/>
      <c r="B408" s="12"/>
      <c r="C408" s="9"/>
      <c r="D408" s="12"/>
      <c r="E408" s="12"/>
      <c r="F408" s="12"/>
      <c r="G408" s="12"/>
      <c r="H408" s="12"/>
      <c r="I408" s="9"/>
      <c r="J408" s="9"/>
    </row>
    <row r="409" spans="1:10" x14ac:dyDescent="0.2">
      <c r="A409" s="9"/>
      <c r="B409" s="12"/>
      <c r="C409" s="9"/>
      <c r="D409" s="12"/>
      <c r="E409" s="12"/>
      <c r="F409" s="12"/>
      <c r="G409" s="12"/>
      <c r="H409" s="12"/>
      <c r="I409" s="9"/>
      <c r="J409" s="9"/>
    </row>
    <row r="410" spans="1:10" x14ac:dyDescent="0.2">
      <c r="A410" s="9"/>
      <c r="B410" s="12"/>
      <c r="C410" s="9"/>
      <c r="D410" s="12"/>
      <c r="E410" s="12"/>
      <c r="F410" s="12"/>
      <c r="G410" s="12"/>
      <c r="H410" s="12"/>
      <c r="I410" s="9"/>
      <c r="J410" s="9"/>
    </row>
    <row r="411" spans="1:10" x14ac:dyDescent="0.2">
      <c r="A411" s="9"/>
      <c r="B411" s="12"/>
      <c r="C411" s="9"/>
      <c r="D411" s="12"/>
      <c r="E411" s="12"/>
      <c r="F411" s="12"/>
      <c r="G411" s="12"/>
      <c r="H411" s="12"/>
      <c r="I411" s="9"/>
      <c r="J411" s="9"/>
    </row>
    <row r="412" spans="1:10" x14ac:dyDescent="0.2">
      <c r="A412" s="9"/>
      <c r="B412" s="12"/>
      <c r="C412" s="9"/>
      <c r="D412" s="12"/>
      <c r="E412" s="12"/>
      <c r="F412" s="12"/>
      <c r="G412" s="12"/>
      <c r="H412" s="12"/>
      <c r="I412" s="9"/>
      <c r="J412" s="9"/>
    </row>
    <row r="413" spans="1:10" x14ac:dyDescent="0.2">
      <c r="A413" s="9"/>
      <c r="B413" s="12"/>
      <c r="C413" s="9"/>
      <c r="D413" s="12"/>
      <c r="E413" s="12"/>
      <c r="F413" s="12"/>
      <c r="G413" s="12"/>
      <c r="H413" s="12"/>
      <c r="I413" s="9"/>
      <c r="J413" s="9"/>
    </row>
    <row r="414" spans="1:10" x14ac:dyDescent="0.2">
      <c r="A414" s="9"/>
      <c r="B414" s="12"/>
      <c r="C414" s="9"/>
      <c r="D414" s="12"/>
      <c r="E414" s="12"/>
      <c r="F414" s="12"/>
      <c r="G414" s="12"/>
      <c r="H414" s="12"/>
      <c r="I414" s="9"/>
      <c r="J414" s="9"/>
    </row>
    <row r="415" spans="1:10" x14ac:dyDescent="0.2">
      <c r="A415" s="9"/>
      <c r="B415" s="12"/>
      <c r="C415" s="9"/>
      <c r="D415" s="12"/>
      <c r="E415" s="12"/>
      <c r="F415" s="12"/>
      <c r="G415" s="12"/>
      <c r="H415" s="12"/>
      <c r="I415" s="9"/>
      <c r="J415" s="9"/>
    </row>
    <row r="416" spans="1:10" x14ac:dyDescent="0.2">
      <c r="A416" s="9"/>
      <c r="B416" s="12"/>
      <c r="C416" s="9"/>
      <c r="D416" s="12"/>
      <c r="E416" s="12"/>
      <c r="F416" s="12"/>
      <c r="G416" s="12"/>
      <c r="H416" s="12"/>
      <c r="I416" s="9"/>
      <c r="J416" s="9"/>
    </row>
    <row r="417" spans="1:10" x14ac:dyDescent="0.2">
      <c r="A417" s="9"/>
      <c r="B417" s="12"/>
      <c r="C417" s="9"/>
      <c r="D417" s="12"/>
      <c r="E417" s="12"/>
      <c r="F417" s="12"/>
      <c r="G417" s="12"/>
      <c r="H417" s="12"/>
      <c r="I417" s="9"/>
      <c r="J417" s="9"/>
    </row>
    <row r="418" spans="1:10" x14ac:dyDescent="0.2">
      <c r="A418" s="9"/>
      <c r="B418" s="12"/>
      <c r="C418" s="9"/>
      <c r="D418" s="12"/>
      <c r="E418" s="12"/>
      <c r="F418" s="12"/>
      <c r="G418" s="12"/>
      <c r="H418" s="12"/>
      <c r="I418" s="9"/>
      <c r="J418" s="9"/>
    </row>
    <row r="419" spans="1:10" x14ac:dyDescent="0.2">
      <c r="A419" s="9"/>
      <c r="B419" s="12"/>
      <c r="C419" s="9"/>
      <c r="D419" s="12"/>
      <c r="E419" s="12"/>
      <c r="F419" s="12"/>
      <c r="G419" s="12"/>
      <c r="H419" s="12"/>
      <c r="I419" s="9"/>
      <c r="J419" s="9"/>
    </row>
    <row r="420" spans="1:10" x14ac:dyDescent="0.2">
      <c r="A420" s="9"/>
      <c r="B420" s="12"/>
      <c r="C420" s="9"/>
      <c r="D420" s="12"/>
      <c r="E420" s="12"/>
      <c r="F420" s="12"/>
      <c r="G420" s="12"/>
      <c r="H420" s="12"/>
      <c r="I420" s="9"/>
      <c r="J420" s="9"/>
    </row>
    <row r="421" spans="1:10" x14ac:dyDescent="0.2">
      <c r="A421" s="9"/>
      <c r="B421" s="12"/>
      <c r="C421" s="9"/>
      <c r="D421" s="12"/>
      <c r="E421" s="12"/>
      <c r="F421" s="12"/>
      <c r="G421" s="12"/>
      <c r="H421" s="12"/>
      <c r="I421" s="9"/>
      <c r="J421" s="9"/>
    </row>
    <row r="422" spans="1:10" x14ac:dyDescent="0.2">
      <c r="A422" s="9"/>
      <c r="B422" s="12"/>
      <c r="C422" s="9"/>
      <c r="D422" s="12"/>
      <c r="E422" s="12"/>
      <c r="F422" s="12"/>
      <c r="G422" s="12"/>
      <c r="H422" s="12"/>
      <c r="I422" s="9"/>
      <c r="J422" s="9"/>
    </row>
    <row r="423" spans="1:10" x14ac:dyDescent="0.2">
      <c r="A423" s="9"/>
      <c r="B423" s="12"/>
      <c r="C423" s="9"/>
      <c r="D423" s="12"/>
      <c r="E423" s="12"/>
      <c r="F423" s="12"/>
      <c r="G423" s="12"/>
      <c r="H423" s="12"/>
      <c r="I423" s="9"/>
      <c r="J423" s="9"/>
    </row>
    <row r="424" spans="1:10" x14ac:dyDescent="0.2">
      <c r="A424" s="9"/>
      <c r="B424" s="12"/>
      <c r="C424" s="9"/>
      <c r="D424" s="12"/>
      <c r="E424" s="12"/>
      <c r="F424" s="12"/>
      <c r="G424" s="12"/>
      <c r="H424" s="12"/>
      <c r="I424" s="9"/>
      <c r="J424" s="9"/>
    </row>
    <row r="425" spans="1:10" x14ac:dyDescent="0.2">
      <c r="A425" s="9"/>
      <c r="B425" s="12"/>
      <c r="C425" s="9"/>
      <c r="D425" s="12"/>
      <c r="E425" s="12"/>
      <c r="F425" s="12"/>
      <c r="G425" s="12"/>
      <c r="H425" s="12"/>
      <c r="I425" s="9"/>
      <c r="J425" s="9"/>
    </row>
    <row r="426" spans="1:10" x14ac:dyDescent="0.2">
      <c r="A426" s="9"/>
      <c r="B426" s="12"/>
      <c r="C426" s="9"/>
      <c r="D426" s="12"/>
      <c r="E426" s="12"/>
      <c r="F426" s="12"/>
      <c r="G426" s="12"/>
      <c r="H426" s="12"/>
      <c r="I426" s="9"/>
      <c r="J426" s="9"/>
    </row>
    <row r="427" spans="1:10" x14ac:dyDescent="0.2">
      <c r="A427" s="9"/>
      <c r="B427" s="12"/>
      <c r="C427" s="9"/>
      <c r="D427" s="12"/>
      <c r="E427" s="12"/>
      <c r="F427" s="12"/>
      <c r="G427" s="12"/>
      <c r="H427" s="12"/>
      <c r="I427" s="9"/>
      <c r="J427" s="9"/>
    </row>
    <row r="428" spans="1:10" x14ac:dyDescent="0.2">
      <c r="A428" s="9"/>
      <c r="B428" s="12"/>
      <c r="C428" s="9"/>
      <c r="D428" s="12"/>
      <c r="E428" s="12"/>
      <c r="F428" s="12"/>
      <c r="G428" s="12"/>
      <c r="H428" s="12"/>
      <c r="I428" s="9"/>
      <c r="J428" s="9"/>
    </row>
    <row r="429" spans="1:10" x14ac:dyDescent="0.2">
      <c r="A429" s="9"/>
      <c r="B429" s="12"/>
      <c r="C429" s="9"/>
      <c r="D429" s="12"/>
      <c r="E429" s="12"/>
      <c r="F429" s="12"/>
      <c r="G429" s="12"/>
      <c r="H429" s="12"/>
      <c r="I429" s="9"/>
      <c r="J429" s="9"/>
    </row>
    <row r="430" spans="1:10" x14ac:dyDescent="0.2">
      <c r="A430" s="9"/>
      <c r="B430" s="12"/>
      <c r="C430" s="9"/>
      <c r="D430" s="12"/>
      <c r="E430" s="12"/>
      <c r="F430" s="12"/>
      <c r="G430" s="12"/>
      <c r="H430" s="12"/>
      <c r="I430" s="9"/>
      <c r="J430" s="9"/>
    </row>
    <row r="431" spans="1:10" x14ac:dyDescent="0.2">
      <c r="A431" s="9"/>
      <c r="B431" s="12"/>
      <c r="C431" s="9"/>
      <c r="D431" s="12"/>
      <c r="E431" s="12"/>
      <c r="F431" s="12"/>
      <c r="G431" s="12"/>
      <c r="H431" s="12"/>
      <c r="I431" s="9"/>
      <c r="J431" s="9"/>
    </row>
    <row r="432" spans="1:10" x14ac:dyDescent="0.2">
      <c r="A432" s="9"/>
      <c r="B432" s="12"/>
      <c r="C432" s="9"/>
      <c r="D432" s="12"/>
      <c r="E432" s="12"/>
      <c r="F432" s="12"/>
      <c r="G432" s="12"/>
      <c r="H432" s="12"/>
      <c r="I432" s="9"/>
      <c r="J432" s="9"/>
    </row>
    <row r="433" spans="1:10" x14ac:dyDescent="0.2">
      <c r="A433" s="9"/>
      <c r="B433" s="12"/>
      <c r="C433" s="9"/>
      <c r="D433" s="12"/>
      <c r="E433" s="12"/>
      <c r="F433" s="12"/>
      <c r="G433" s="12"/>
      <c r="H433" s="12"/>
      <c r="I433" s="9"/>
      <c r="J433" s="9"/>
    </row>
    <row r="434" spans="1:10" x14ac:dyDescent="0.2">
      <c r="A434" s="9"/>
      <c r="B434" s="12"/>
      <c r="C434" s="9"/>
      <c r="D434" s="12"/>
      <c r="E434" s="12"/>
      <c r="F434" s="12"/>
      <c r="G434" s="12"/>
      <c r="H434" s="12"/>
      <c r="I434" s="9"/>
      <c r="J434" s="9"/>
    </row>
    <row r="435" spans="1:10" x14ac:dyDescent="0.2">
      <c r="A435" s="9"/>
      <c r="B435" s="12"/>
      <c r="C435" s="9"/>
      <c r="D435" s="12"/>
      <c r="E435" s="12"/>
      <c r="F435" s="12"/>
      <c r="G435" s="12"/>
      <c r="H435" s="12"/>
      <c r="I435" s="9"/>
      <c r="J435" s="9"/>
    </row>
    <row r="436" spans="1:10" x14ac:dyDescent="0.2">
      <c r="A436" s="9"/>
      <c r="B436" s="12"/>
      <c r="C436" s="9"/>
      <c r="D436" s="12"/>
      <c r="E436" s="12"/>
      <c r="F436" s="12"/>
      <c r="G436" s="12"/>
      <c r="H436" s="12"/>
      <c r="I436" s="9"/>
      <c r="J436" s="9"/>
    </row>
    <row r="437" spans="1:10" x14ac:dyDescent="0.2">
      <c r="A437" s="9"/>
      <c r="B437" s="12"/>
      <c r="C437" s="9"/>
      <c r="D437" s="12"/>
      <c r="E437" s="12"/>
      <c r="F437" s="12"/>
      <c r="G437" s="12"/>
      <c r="H437" s="12"/>
      <c r="I437" s="9"/>
      <c r="J437" s="9"/>
    </row>
    <row r="438" spans="1:10" x14ac:dyDescent="0.2">
      <c r="A438" s="9"/>
      <c r="B438" s="12"/>
      <c r="C438" s="9"/>
      <c r="D438" s="12"/>
      <c r="E438" s="12"/>
      <c r="F438" s="12"/>
      <c r="G438" s="12"/>
      <c r="H438" s="12"/>
      <c r="I438" s="9"/>
      <c r="J438" s="9"/>
    </row>
    <row r="439" spans="1:10" x14ac:dyDescent="0.2">
      <c r="A439" s="9"/>
      <c r="B439" s="12"/>
      <c r="C439" s="9"/>
      <c r="D439" s="12"/>
      <c r="E439" s="12"/>
      <c r="F439" s="12"/>
      <c r="G439" s="12"/>
      <c r="H439" s="12"/>
      <c r="I439" s="9"/>
      <c r="J439" s="9"/>
    </row>
    <row r="440" spans="1:10" x14ac:dyDescent="0.2">
      <c r="A440" s="9"/>
      <c r="B440" s="12"/>
      <c r="C440" s="9"/>
      <c r="D440" s="12"/>
      <c r="E440" s="12"/>
      <c r="F440" s="12"/>
      <c r="G440" s="12"/>
      <c r="H440" s="12"/>
      <c r="I440" s="9"/>
      <c r="J440" s="9"/>
    </row>
    <row r="441" spans="1:10" x14ac:dyDescent="0.2">
      <c r="A441" s="9"/>
      <c r="B441" s="12"/>
      <c r="C441" s="9"/>
      <c r="D441" s="12"/>
      <c r="E441" s="12"/>
      <c r="F441" s="12"/>
      <c r="G441" s="12"/>
      <c r="H441" s="12"/>
      <c r="I441" s="9"/>
      <c r="J441" s="9"/>
    </row>
    <row r="442" spans="1:10" x14ac:dyDescent="0.2">
      <c r="A442" s="9"/>
      <c r="B442" s="12"/>
      <c r="C442" s="9"/>
      <c r="D442" s="12"/>
      <c r="E442" s="12"/>
      <c r="F442" s="12"/>
      <c r="G442" s="12"/>
      <c r="H442" s="12"/>
      <c r="I442" s="9"/>
      <c r="J442" s="9"/>
    </row>
    <row r="443" spans="1:10" x14ac:dyDescent="0.2">
      <c r="A443" s="9"/>
      <c r="B443" s="12"/>
      <c r="C443" s="9"/>
      <c r="D443" s="12"/>
      <c r="E443" s="12"/>
      <c r="F443" s="12"/>
      <c r="G443" s="12"/>
      <c r="H443" s="12"/>
      <c r="I443" s="9"/>
      <c r="J443" s="9"/>
    </row>
    <row r="444" spans="1:10" x14ac:dyDescent="0.2">
      <c r="A444" s="9"/>
      <c r="B444" s="12"/>
      <c r="C444" s="9"/>
      <c r="D444" s="12"/>
      <c r="E444" s="12"/>
      <c r="F444" s="12"/>
      <c r="G444" s="12"/>
      <c r="H444" s="12"/>
      <c r="I444" s="9"/>
      <c r="J444" s="9"/>
    </row>
    <row r="445" spans="1:10" x14ac:dyDescent="0.2">
      <c r="A445" s="9"/>
      <c r="B445" s="12"/>
      <c r="C445" s="9"/>
      <c r="D445" s="12"/>
      <c r="E445" s="12"/>
      <c r="F445" s="12"/>
      <c r="G445" s="12"/>
      <c r="H445" s="12"/>
      <c r="I445" s="9"/>
      <c r="J445" s="9"/>
    </row>
    <row r="446" spans="1:10" x14ac:dyDescent="0.2">
      <c r="A446" s="9"/>
      <c r="B446" s="12"/>
      <c r="C446" s="9"/>
      <c r="D446" s="12"/>
      <c r="E446" s="12"/>
      <c r="F446" s="12"/>
      <c r="G446" s="12"/>
      <c r="H446" s="12"/>
      <c r="I446" s="9"/>
      <c r="J446" s="9"/>
    </row>
    <row r="447" spans="1:10" x14ac:dyDescent="0.2">
      <c r="A447" s="9"/>
      <c r="B447" s="12"/>
      <c r="C447" s="9"/>
      <c r="D447" s="12"/>
      <c r="E447" s="12"/>
      <c r="F447" s="12"/>
      <c r="G447" s="12"/>
      <c r="H447" s="12"/>
      <c r="I447" s="9"/>
      <c r="J447" s="9"/>
    </row>
    <row r="448" spans="1:10" x14ac:dyDescent="0.2">
      <c r="A448" s="9"/>
      <c r="B448" s="12"/>
      <c r="C448" s="9"/>
      <c r="D448" s="12"/>
      <c r="E448" s="12"/>
      <c r="F448" s="12"/>
      <c r="G448" s="12"/>
      <c r="H448" s="12"/>
      <c r="I448" s="9"/>
      <c r="J448" s="9"/>
    </row>
    <row r="449" spans="1:10" x14ac:dyDescent="0.2">
      <c r="A449" s="9"/>
      <c r="B449" s="12"/>
      <c r="C449" s="9"/>
      <c r="D449" s="12"/>
      <c r="E449" s="12"/>
      <c r="F449" s="12"/>
      <c r="G449" s="12"/>
      <c r="H449" s="12"/>
      <c r="I449" s="9"/>
      <c r="J449" s="9"/>
    </row>
    <row r="450" spans="1:10" x14ac:dyDescent="0.2">
      <c r="A450" s="9"/>
      <c r="B450" s="12"/>
      <c r="C450" s="9"/>
      <c r="D450" s="12"/>
      <c r="E450" s="12"/>
      <c r="F450" s="12"/>
      <c r="G450" s="12"/>
      <c r="H450" s="12"/>
      <c r="I450" s="9"/>
      <c r="J450" s="9"/>
    </row>
    <row r="451" spans="1:10" x14ac:dyDescent="0.2">
      <c r="A451" s="9"/>
      <c r="B451" s="12"/>
      <c r="C451" s="9"/>
      <c r="D451" s="12"/>
      <c r="E451" s="12"/>
      <c r="F451" s="12"/>
      <c r="G451" s="12"/>
      <c r="H451" s="12"/>
      <c r="I451" s="9"/>
      <c r="J451" s="9"/>
    </row>
    <row r="452" spans="1:10" x14ac:dyDescent="0.2">
      <c r="A452" s="9"/>
      <c r="B452" s="12"/>
      <c r="C452" s="9"/>
      <c r="D452" s="12"/>
      <c r="E452" s="12"/>
      <c r="F452" s="12"/>
      <c r="G452" s="12"/>
      <c r="H452" s="12"/>
      <c r="I452" s="9"/>
      <c r="J452" s="9"/>
    </row>
    <row r="453" spans="1:10" x14ac:dyDescent="0.2">
      <c r="A453" s="9"/>
      <c r="B453" s="12"/>
      <c r="C453" s="9"/>
      <c r="D453" s="12"/>
      <c r="E453" s="12"/>
      <c r="F453" s="12"/>
      <c r="G453" s="12"/>
      <c r="H453" s="12"/>
      <c r="I453" s="9"/>
      <c r="J453" s="9"/>
    </row>
    <row r="454" spans="1:10" x14ac:dyDescent="0.2">
      <c r="A454" s="9"/>
      <c r="B454" s="12"/>
      <c r="C454" s="9"/>
      <c r="D454" s="12"/>
      <c r="E454" s="12"/>
      <c r="F454" s="12"/>
      <c r="G454" s="12"/>
      <c r="H454" s="12"/>
      <c r="I454" s="9"/>
      <c r="J454" s="9"/>
    </row>
    <row r="455" spans="1:10" x14ac:dyDescent="0.2">
      <c r="A455" s="9"/>
      <c r="B455" s="12"/>
      <c r="C455" s="9"/>
      <c r="D455" s="12"/>
      <c r="E455" s="12"/>
      <c r="F455" s="12"/>
      <c r="G455" s="12"/>
      <c r="H455" s="12"/>
      <c r="I455" s="9"/>
      <c r="J455" s="9"/>
    </row>
    <row r="456" spans="1:10" x14ac:dyDescent="0.2">
      <c r="A456" s="9"/>
      <c r="B456" s="12"/>
      <c r="C456" s="9"/>
      <c r="D456" s="12"/>
      <c r="E456" s="12"/>
      <c r="F456" s="12"/>
      <c r="G456" s="12"/>
      <c r="H456" s="12"/>
      <c r="I456" s="9"/>
      <c r="J456" s="9"/>
    </row>
    <row r="457" spans="1:10" x14ac:dyDescent="0.2">
      <c r="A457" s="9"/>
      <c r="B457" s="12"/>
      <c r="C457" s="9"/>
      <c r="D457" s="12"/>
      <c r="E457" s="12"/>
      <c r="F457" s="12"/>
      <c r="G457" s="12"/>
      <c r="H457" s="12"/>
      <c r="I457" s="9"/>
      <c r="J457" s="9"/>
    </row>
    <row r="458" spans="1:10" x14ac:dyDescent="0.2">
      <c r="A458" s="9"/>
      <c r="B458" s="12"/>
      <c r="C458" s="9"/>
      <c r="D458" s="12"/>
      <c r="E458" s="12"/>
      <c r="F458" s="12"/>
      <c r="G458" s="12"/>
      <c r="H458" s="12"/>
      <c r="I458" s="9"/>
      <c r="J458" s="9"/>
    </row>
    <row r="459" spans="1:10" x14ac:dyDescent="0.2">
      <c r="A459" s="9"/>
      <c r="B459" s="12"/>
      <c r="C459" s="9"/>
      <c r="D459" s="12"/>
      <c r="E459" s="12"/>
      <c r="F459" s="12"/>
      <c r="G459" s="12"/>
      <c r="H459" s="12"/>
      <c r="I459" s="9"/>
      <c r="J459" s="9"/>
    </row>
    <row r="460" spans="1:10" x14ac:dyDescent="0.2">
      <c r="A460" s="9"/>
      <c r="B460" s="12"/>
      <c r="C460" s="9"/>
      <c r="D460" s="12"/>
      <c r="E460" s="12"/>
      <c r="F460" s="12"/>
      <c r="G460" s="12"/>
      <c r="H460" s="12"/>
      <c r="I460" s="9"/>
      <c r="J460" s="9"/>
    </row>
    <row r="461" spans="1:10" x14ac:dyDescent="0.2">
      <c r="A461" s="9"/>
      <c r="B461" s="12"/>
      <c r="C461" s="9"/>
      <c r="D461" s="12"/>
      <c r="E461" s="12"/>
      <c r="F461" s="12"/>
      <c r="G461" s="12"/>
      <c r="H461" s="12"/>
      <c r="I461" s="9"/>
      <c r="J461" s="9"/>
    </row>
    <row r="462" spans="1:10" x14ac:dyDescent="0.2">
      <c r="A462" s="9"/>
      <c r="B462" s="12"/>
      <c r="C462" s="9"/>
      <c r="D462" s="12"/>
      <c r="E462" s="12"/>
      <c r="F462" s="12"/>
      <c r="G462" s="12"/>
      <c r="H462" s="12"/>
      <c r="I462" s="9"/>
      <c r="J462" s="9"/>
    </row>
    <row r="463" spans="1:10" x14ac:dyDescent="0.2">
      <c r="A463" s="9"/>
      <c r="B463" s="12"/>
      <c r="C463" s="9"/>
      <c r="D463" s="12"/>
      <c r="E463" s="12"/>
      <c r="F463" s="12"/>
      <c r="G463" s="12"/>
      <c r="H463" s="12"/>
      <c r="I463" s="9"/>
      <c r="J463" s="9"/>
    </row>
    <row r="464" spans="1:10" x14ac:dyDescent="0.2">
      <c r="A464" s="9"/>
      <c r="B464" s="12"/>
      <c r="C464" s="9"/>
      <c r="D464" s="12"/>
      <c r="E464" s="12"/>
      <c r="F464" s="12"/>
      <c r="G464" s="12"/>
      <c r="H464" s="12"/>
      <c r="I464" s="9"/>
      <c r="J464" s="9"/>
    </row>
    <row r="465" spans="1:10" x14ac:dyDescent="0.2">
      <c r="A465" s="9"/>
      <c r="B465" s="12"/>
      <c r="C465" s="9"/>
      <c r="D465" s="12"/>
      <c r="E465" s="12"/>
      <c r="F465" s="12"/>
      <c r="G465" s="12"/>
      <c r="H465" s="12"/>
      <c r="I465" s="9"/>
      <c r="J465" s="9"/>
    </row>
    <row r="466" spans="1:10" x14ac:dyDescent="0.2">
      <c r="A466" s="9"/>
      <c r="B466" s="12"/>
      <c r="C466" s="9"/>
      <c r="D466" s="12"/>
      <c r="E466" s="12"/>
      <c r="F466" s="12"/>
      <c r="G466" s="12"/>
      <c r="H466" s="12"/>
      <c r="I466" s="9"/>
      <c r="J466" s="9"/>
    </row>
    <row r="467" spans="1:10" x14ac:dyDescent="0.2">
      <c r="A467" s="9"/>
      <c r="B467" s="12"/>
      <c r="C467" s="9"/>
      <c r="D467" s="12"/>
      <c r="E467" s="12"/>
      <c r="F467" s="12"/>
      <c r="G467" s="12"/>
      <c r="H467" s="12"/>
      <c r="I467" s="9"/>
      <c r="J467" s="9"/>
    </row>
    <row r="468" spans="1:10" x14ac:dyDescent="0.2">
      <c r="A468" s="9"/>
      <c r="B468" s="12"/>
      <c r="C468" s="9"/>
      <c r="D468" s="12"/>
      <c r="E468" s="12"/>
      <c r="F468" s="12"/>
      <c r="G468" s="12"/>
      <c r="H468" s="12"/>
      <c r="I468" s="9"/>
      <c r="J468" s="9"/>
    </row>
    <row r="469" spans="1:10" x14ac:dyDescent="0.2">
      <c r="A469" s="9"/>
      <c r="B469" s="12"/>
      <c r="C469" s="9"/>
      <c r="D469" s="12"/>
      <c r="E469" s="12"/>
      <c r="F469" s="12"/>
      <c r="G469" s="12"/>
      <c r="H469" s="12"/>
      <c r="I469" s="9"/>
      <c r="J469" s="9"/>
    </row>
    <row r="470" spans="1:10" x14ac:dyDescent="0.2">
      <c r="A470" s="9"/>
      <c r="B470" s="12"/>
      <c r="C470" s="9"/>
      <c r="D470" s="12"/>
      <c r="E470" s="12"/>
      <c r="F470" s="12"/>
      <c r="G470" s="12"/>
      <c r="H470" s="12"/>
      <c r="I470" s="9"/>
      <c r="J470" s="9"/>
    </row>
    <row r="471" spans="1:10" x14ac:dyDescent="0.2">
      <c r="A471" s="9"/>
      <c r="B471" s="12"/>
      <c r="C471" s="9"/>
      <c r="D471" s="12"/>
      <c r="E471" s="12"/>
      <c r="F471" s="12"/>
      <c r="G471" s="12"/>
      <c r="H471" s="12"/>
      <c r="I471" s="9"/>
      <c r="J471" s="9"/>
    </row>
    <row r="472" spans="1:10" x14ac:dyDescent="0.2">
      <c r="A472" s="9"/>
      <c r="B472" s="12"/>
      <c r="C472" s="9"/>
      <c r="D472" s="12"/>
      <c r="E472" s="12"/>
      <c r="F472" s="12"/>
      <c r="G472" s="12"/>
      <c r="H472" s="12"/>
      <c r="I472" s="9"/>
      <c r="J472" s="9"/>
    </row>
    <row r="473" spans="1:10" x14ac:dyDescent="0.2">
      <c r="A473" s="9"/>
      <c r="B473" s="12"/>
      <c r="C473" s="9"/>
      <c r="D473" s="12"/>
      <c r="E473" s="12"/>
      <c r="F473" s="12"/>
      <c r="G473" s="12"/>
      <c r="H473" s="12"/>
      <c r="I473" s="9"/>
      <c r="J473" s="9"/>
    </row>
    <row r="474" spans="1:10" x14ac:dyDescent="0.2">
      <c r="A474" s="9"/>
      <c r="B474" s="12"/>
      <c r="C474" s="9"/>
      <c r="D474" s="12"/>
      <c r="E474" s="12"/>
      <c r="F474" s="12"/>
      <c r="G474" s="12"/>
      <c r="H474" s="12"/>
      <c r="I474" s="9"/>
      <c r="J474" s="9"/>
    </row>
    <row r="475" spans="1:10" x14ac:dyDescent="0.2">
      <c r="A475" s="9"/>
      <c r="B475" s="12"/>
      <c r="C475" s="9"/>
      <c r="D475" s="12"/>
      <c r="E475" s="12"/>
      <c r="F475" s="12"/>
      <c r="G475" s="12"/>
      <c r="H475" s="12"/>
      <c r="I475" s="9"/>
      <c r="J475" s="9"/>
    </row>
    <row r="476" spans="1:10" x14ac:dyDescent="0.2">
      <c r="A476" s="9"/>
      <c r="B476" s="12"/>
      <c r="C476" s="9"/>
      <c r="D476" s="12"/>
      <c r="E476" s="12"/>
      <c r="F476" s="12"/>
      <c r="G476" s="12"/>
      <c r="H476" s="12"/>
      <c r="I476" s="9"/>
      <c r="J476" s="9"/>
    </row>
    <row r="477" spans="1:10" x14ac:dyDescent="0.2">
      <c r="A477" s="9"/>
      <c r="B477" s="12"/>
      <c r="C477" s="9"/>
      <c r="D477" s="12"/>
      <c r="E477" s="12"/>
      <c r="F477" s="12"/>
      <c r="G477" s="12"/>
      <c r="H477" s="12"/>
      <c r="I477" s="9"/>
      <c r="J477" s="9"/>
    </row>
    <row r="478" spans="1:10" x14ac:dyDescent="0.2">
      <c r="A478" s="9"/>
      <c r="B478" s="12"/>
      <c r="C478" s="9"/>
      <c r="D478" s="12"/>
      <c r="E478" s="12"/>
      <c r="F478" s="12"/>
      <c r="G478" s="12"/>
      <c r="H478" s="12"/>
      <c r="I478" s="9"/>
      <c r="J478" s="9"/>
    </row>
    <row r="479" spans="1:10" x14ac:dyDescent="0.2">
      <c r="A479" s="9"/>
      <c r="B479" s="12"/>
      <c r="C479" s="9"/>
      <c r="D479" s="12"/>
      <c r="E479" s="12"/>
      <c r="F479" s="12"/>
      <c r="G479" s="12"/>
      <c r="H479" s="12"/>
      <c r="I479" s="9"/>
      <c r="J479" s="9"/>
    </row>
    <row r="480" spans="1:10" x14ac:dyDescent="0.2">
      <c r="A480" s="9"/>
      <c r="B480" s="12"/>
      <c r="C480" s="9"/>
      <c r="D480" s="12"/>
      <c r="E480" s="12"/>
      <c r="F480" s="12"/>
      <c r="G480" s="12"/>
      <c r="H480" s="12"/>
      <c r="I480" s="9"/>
      <c r="J480" s="9"/>
    </row>
    <row r="481" spans="1:10" x14ac:dyDescent="0.2">
      <c r="A481" s="9"/>
      <c r="B481" s="12"/>
      <c r="C481" s="9"/>
      <c r="D481" s="12"/>
      <c r="E481" s="12"/>
      <c r="F481" s="12"/>
      <c r="G481" s="12"/>
      <c r="H481" s="12"/>
      <c r="I481" s="9"/>
      <c r="J481" s="9"/>
    </row>
    <row r="482" spans="1:10" x14ac:dyDescent="0.2">
      <c r="A482" s="9"/>
      <c r="B482" s="12"/>
      <c r="C482" s="9"/>
      <c r="D482" s="12"/>
      <c r="E482" s="12"/>
      <c r="F482" s="12"/>
      <c r="G482" s="12"/>
      <c r="H482" s="12"/>
      <c r="I482" s="9"/>
      <c r="J482" s="9"/>
    </row>
    <row r="483" spans="1:10" x14ac:dyDescent="0.2">
      <c r="A483" s="9"/>
      <c r="B483" s="12"/>
      <c r="C483" s="9"/>
      <c r="D483" s="12"/>
      <c r="E483" s="12"/>
      <c r="F483" s="12"/>
      <c r="G483" s="12"/>
      <c r="H483" s="12"/>
      <c r="I483" s="9"/>
      <c r="J483" s="9"/>
    </row>
    <row r="484" spans="1:10" x14ac:dyDescent="0.2">
      <c r="A484" s="9"/>
      <c r="B484" s="12"/>
      <c r="C484" s="9"/>
      <c r="D484" s="12"/>
      <c r="E484" s="12"/>
      <c r="F484" s="12"/>
      <c r="G484" s="12"/>
      <c r="H484" s="12"/>
      <c r="I484" s="9"/>
      <c r="J484" s="9"/>
    </row>
    <row r="485" spans="1:10" x14ac:dyDescent="0.2">
      <c r="A485" s="9"/>
      <c r="B485" s="12"/>
      <c r="C485" s="9"/>
      <c r="D485" s="12"/>
      <c r="E485" s="12"/>
      <c r="F485" s="12"/>
      <c r="G485" s="12"/>
      <c r="H485" s="12"/>
      <c r="I485" s="9"/>
      <c r="J485" s="9"/>
    </row>
    <row r="486" spans="1:10" x14ac:dyDescent="0.2">
      <c r="A486" s="9"/>
      <c r="B486" s="12"/>
      <c r="C486" s="9"/>
      <c r="D486" s="12"/>
      <c r="E486" s="12"/>
      <c r="F486" s="12"/>
      <c r="G486" s="12"/>
      <c r="H486" s="12"/>
      <c r="I486" s="9"/>
      <c r="J486" s="9"/>
    </row>
    <row r="487" spans="1:10" x14ac:dyDescent="0.2">
      <c r="A487" s="9"/>
      <c r="B487" s="12"/>
      <c r="C487" s="9"/>
      <c r="D487" s="12"/>
      <c r="E487" s="12"/>
      <c r="F487" s="12"/>
      <c r="G487" s="12"/>
      <c r="H487" s="12"/>
      <c r="I487" s="9"/>
      <c r="J487" s="9"/>
    </row>
    <row r="488" spans="1:10" x14ac:dyDescent="0.2">
      <c r="A488" s="9"/>
      <c r="B488" s="12"/>
      <c r="C488" s="9"/>
      <c r="D488" s="12"/>
      <c r="E488" s="12"/>
      <c r="F488" s="12"/>
      <c r="G488" s="12"/>
      <c r="H488" s="12"/>
      <c r="I488" s="9"/>
      <c r="J488" s="9"/>
    </row>
    <row r="489" spans="1:10" x14ac:dyDescent="0.2">
      <c r="A489" s="9"/>
      <c r="B489" s="12"/>
      <c r="C489" s="9"/>
      <c r="D489" s="12"/>
      <c r="E489" s="12"/>
      <c r="F489" s="12"/>
      <c r="G489" s="12"/>
      <c r="H489" s="12"/>
      <c r="I489" s="9"/>
      <c r="J489" s="9"/>
    </row>
    <row r="490" spans="1:10" x14ac:dyDescent="0.2">
      <c r="A490" s="9"/>
      <c r="B490" s="12"/>
      <c r="C490" s="9"/>
      <c r="D490" s="12"/>
      <c r="E490" s="12"/>
      <c r="F490" s="12"/>
      <c r="G490" s="12"/>
      <c r="H490" s="12"/>
      <c r="I490" s="9"/>
      <c r="J490" s="9"/>
    </row>
    <row r="491" spans="1:10" x14ac:dyDescent="0.2">
      <c r="A491" s="9"/>
      <c r="B491" s="12"/>
      <c r="C491" s="9"/>
      <c r="D491" s="12"/>
      <c r="E491" s="12"/>
      <c r="F491" s="12"/>
      <c r="G491" s="12"/>
      <c r="H491" s="12"/>
      <c r="I491" s="9"/>
      <c r="J491" s="9"/>
    </row>
    <row r="492" spans="1:10" x14ac:dyDescent="0.2">
      <c r="A492" s="9"/>
      <c r="B492" s="12"/>
      <c r="C492" s="9"/>
      <c r="D492" s="12"/>
      <c r="E492" s="12"/>
      <c r="F492" s="12"/>
      <c r="G492" s="12"/>
      <c r="H492" s="12"/>
      <c r="I492" s="9"/>
      <c r="J492" s="9"/>
    </row>
    <row r="493" spans="1:10" x14ac:dyDescent="0.2">
      <c r="A493" s="9"/>
      <c r="B493" s="12"/>
      <c r="C493" s="9"/>
      <c r="D493" s="12"/>
      <c r="E493" s="12"/>
      <c r="F493" s="12"/>
      <c r="G493" s="12"/>
      <c r="H493" s="12"/>
      <c r="I493" s="9"/>
      <c r="J493" s="9"/>
    </row>
    <row r="494" spans="1:10" x14ac:dyDescent="0.2">
      <c r="A494" s="9"/>
      <c r="B494" s="12"/>
      <c r="C494" s="9"/>
      <c r="D494" s="12"/>
      <c r="E494" s="12"/>
      <c r="F494" s="12"/>
      <c r="G494" s="12"/>
      <c r="H494" s="12"/>
      <c r="I494" s="9"/>
      <c r="J494" s="9"/>
    </row>
    <row r="495" spans="1:10" x14ac:dyDescent="0.2">
      <c r="A495" s="9"/>
      <c r="B495" s="12"/>
      <c r="C495" s="9"/>
      <c r="D495" s="12"/>
      <c r="E495" s="12"/>
      <c r="F495" s="12"/>
      <c r="G495" s="12"/>
      <c r="H495" s="12"/>
      <c r="I495" s="9"/>
      <c r="J495" s="9"/>
    </row>
    <row r="496" spans="1:10" x14ac:dyDescent="0.2">
      <c r="A496" s="9"/>
      <c r="B496" s="12"/>
      <c r="C496" s="9"/>
      <c r="D496" s="12"/>
      <c r="E496" s="12"/>
      <c r="F496" s="12"/>
      <c r="G496" s="12"/>
      <c r="H496" s="12"/>
      <c r="I496" s="9"/>
      <c r="J496" s="9"/>
    </row>
    <row r="497" spans="1:10" x14ac:dyDescent="0.2">
      <c r="A497" s="9"/>
      <c r="B497" s="12"/>
      <c r="C497" s="9"/>
      <c r="D497" s="12"/>
      <c r="E497" s="12"/>
      <c r="F497" s="12"/>
      <c r="G497" s="12"/>
      <c r="H497" s="12"/>
      <c r="I497" s="9"/>
      <c r="J497" s="9"/>
    </row>
    <row r="498" spans="1:10" x14ac:dyDescent="0.2">
      <c r="A498" s="9"/>
      <c r="B498" s="12"/>
      <c r="C498" s="9"/>
      <c r="D498" s="12"/>
      <c r="E498" s="12"/>
      <c r="F498" s="12"/>
      <c r="G498" s="12"/>
      <c r="H498" s="12"/>
      <c r="I498" s="9"/>
      <c r="J498" s="9"/>
    </row>
    <row r="499" spans="1:10" x14ac:dyDescent="0.2">
      <c r="A499" s="9"/>
      <c r="B499" s="12"/>
      <c r="C499" s="9"/>
      <c r="D499" s="12"/>
      <c r="E499" s="12"/>
      <c r="F499" s="12"/>
      <c r="G499" s="12"/>
      <c r="H499" s="12"/>
      <c r="I499" s="9"/>
      <c r="J499" s="9"/>
    </row>
    <row r="500" spans="1:10" x14ac:dyDescent="0.2">
      <c r="A500" s="9"/>
      <c r="B500" s="12"/>
      <c r="C500" s="9"/>
      <c r="D500" s="12"/>
      <c r="E500" s="12"/>
      <c r="F500" s="12"/>
      <c r="G500" s="12"/>
      <c r="H500" s="12"/>
      <c r="I500" s="9"/>
      <c r="J500" s="9"/>
    </row>
    <row r="501" spans="1:10" x14ac:dyDescent="0.2">
      <c r="A501" s="9"/>
      <c r="B501" s="12"/>
      <c r="C501" s="9"/>
      <c r="D501" s="12"/>
      <c r="E501" s="12"/>
      <c r="F501" s="12"/>
      <c r="G501" s="12"/>
      <c r="H501" s="12"/>
      <c r="I501" s="9"/>
      <c r="J501" s="9"/>
    </row>
    <row r="502" spans="1:10" x14ac:dyDescent="0.2">
      <c r="A502" s="9"/>
      <c r="B502" s="12"/>
      <c r="C502" s="9"/>
      <c r="D502" s="12"/>
      <c r="E502" s="12"/>
      <c r="F502" s="12"/>
      <c r="G502" s="12"/>
      <c r="H502" s="12"/>
      <c r="I502" s="9"/>
      <c r="J502" s="9"/>
    </row>
    <row r="503" spans="1:10" x14ac:dyDescent="0.2">
      <c r="A503" s="9"/>
      <c r="B503" s="12"/>
      <c r="C503" s="9"/>
      <c r="D503" s="12"/>
      <c r="E503" s="12"/>
      <c r="F503" s="12"/>
      <c r="G503" s="12"/>
      <c r="H503" s="12"/>
      <c r="I503" s="9"/>
      <c r="J503" s="9"/>
    </row>
    <row r="504" spans="1:10" x14ac:dyDescent="0.2">
      <c r="A504" s="9"/>
      <c r="B504" s="12"/>
      <c r="C504" s="9"/>
      <c r="D504" s="12"/>
      <c r="E504" s="12"/>
      <c r="F504" s="12"/>
      <c r="G504" s="12"/>
      <c r="H504" s="12"/>
      <c r="I504" s="9"/>
      <c r="J504" s="9"/>
    </row>
    <row r="505" spans="1:10" x14ac:dyDescent="0.2">
      <c r="A505" s="9"/>
      <c r="B505" s="12"/>
      <c r="C505" s="9"/>
      <c r="D505" s="12"/>
      <c r="E505" s="12"/>
      <c r="F505" s="12"/>
      <c r="G505" s="12"/>
      <c r="H505" s="12"/>
      <c r="I505" s="9"/>
      <c r="J505" s="9"/>
    </row>
    <row r="506" spans="1:10" x14ac:dyDescent="0.2">
      <c r="A506" s="9"/>
      <c r="B506" s="12"/>
      <c r="C506" s="9"/>
      <c r="D506" s="12"/>
      <c r="E506" s="12"/>
      <c r="F506" s="12"/>
      <c r="G506" s="12"/>
      <c r="H506" s="12"/>
      <c r="I506" s="9"/>
      <c r="J506" s="9"/>
    </row>
    <row r="507" spans="1:10" x14ac:dyDescent="0.2">
      <c r="A507" s="9"/>
      <c r="B507" s="12"/>
      <c r="C507" s="9"/>
      <c r="D507" s="12"/>
      <c r="E507" s="12"/>
      <c r="F507" s="12"/>
      <c r="G507" s="12"/>
      <c r="H507" s="12"/>
      <c r="I507" s="9"/>
      <c r="J507" s="9"/>
    </row>
    <row r="508" spans="1:10" x14ac:dyDescent="0.2">
      <c r="A508" s="9"/>
      <c r="B508" s="12"/>
      <c r="C508" s="9"/>
      <c r="D508" s="12"/>
      <c r="E508" s="12"/>
      <c r="F508" s="12"/>
      <c r="G508" s="12"/>
      <c r="H508" s="12"/>
      <c r="I508" s="9"/>
      <c r="J508" s="9"/>
    </row>
    <row r="509" spans="1:10" x14ac:dyDescent="0.2">
      <c r="A509" s="9"/>
      <c r="B509" s="12"/>
      <c r="C509" s="9"/>
      <c r="D509" s="12"/>
      <c r="E509" s="12"/>
      <c r="F509" s="12"/>
      <c r="G509" s="12"/>
      <c r="H509" s="12"/>
      <c r="I509" s="9"/>
      <c r="J509" s="9"/>
    </row>
    <row r="510" spans="1:10" x14ac:dyDescent="0.2">
      <c r="A510" s="9"/>
      <c r="B510" s="12"/>
      <c r="C510" s="9"/>
      <c r="D510" s="12"/>
      <c r="E510" s="12"/>
      <c r="F510" s="12"/>
      <c r="G510" s="12"/>
      <c r="H510" s="12"/>
      <c r="I510" s="9"/>
      <c r="J510" s="9"/>
    </row>
    <row r="511" spans="1:10" x14ac:dyDescent="0.2">
      <c r="A511" s="9"/>
      <c r="B511" s="12"/>
      <c r="C511" s="9"/>
      <c r="D511" s="12"/>
      <c r="E511" s="12"/>
      <c r="F511" s="12"/>
      <c r="G511" s="12"/>
      <c r="H511" s="12"/>
      <c r="I511" s="9"/>
      <c r="J511" s="9"/>
    </row>
    <row r="512" spans="1:10" x14ac:dyDescent="0.2">
      <c r="A512" s="9"/>
      <c r="B512" s="12"/>
      <c r="C512" s="9"/>
      <c r="D512" s="12"/>
      <c r="E512" s="12"/>
      <c r="F512" s="12"/>
      <c r="G512" s="12"/>
      <c r="H512" s="12"/>
      <c r="I512" s="9"/>
      <c r="J512" s="9"/>
    </row>
    <row r="513" spans="1:10" x14ac:dyDescent="0.2">
      <c r="A513" s="9"/>
      <c r="B513" s="12"/>
      <c r="C513" s="9"/>
      <c r="D513" s="12"/>
      <c r="E513" s="12"/>
      <c r="F513" s="12"/>
      <c r="G513" s="12"/>
      <c r="H513" s="12"/>
      <c r="I513" s="9"/>
      <c r="J513" s="9"/>
    </row>
    <row r="514" spans="1:10" x14ac:dyDescent="0.2">
      <c r="A514" s="9"/>
      <c r="B514" s="12"/>
      <c r="C514" s="9"/>
      <c r="D514" s="12"/>
      <c r="E514" s="12"/>
      <c r="F514" s="12"/>
      <c r="G514" s="12"/>
      <c r="H514" s="12"/>
      <c r="I514" s="9"/>
      <c r="J514" s="9"/>
    </row>
    <row r="515" spans="1:10" x14ac:dyDescent="0.2">
      <c r="A515" s="9"/>
      <c r="B515" s="12"/>
      <c r="C515" s="9"/>
      <c r="D515" s="12"/>
      <c r="E515" s="12"/>
      <c r="F515" s="12"/>
      <c r="G515" s="12"/>
      <c r="H515" s="12"/>
      <c r="I515" s="9"/>
      <c r="J515" s="9"/>
    </row>
    <row r="516" spans="1:10" x14ac:dyDescent="0.2">
      <c r="A516" s="9"/>
      <c r="B516" s="12"/>
      <c r="C516" s="9"/>
      <c r="D516" s="12"/>
      <c r="E516" s="12"/>
      <c r="F516" s="12"/>
      <c r="G516" s="12"/>
      <c r="H516" s="12"/>
      <c r="I516" s="9"/>
      <c r="J516" s="9"/>
    </row>
    <row r="517" spans="1:10" x14ac:dyDescent="0.2">
      <c r="A517" s="9"/>
      <c r="B517" s="12"/>
      <c r="C517" s="9"/>
      <c r="D517" s="12"/>
      <c r="E517" s="12"/>
      <c r="F517" s="12"/>
      <c r="G517" s="12"/>
      <c r="H517" s="12"/>
      <c r="I517" s="9"/>
      <c r="J517" s="9"/>
    </row>
    <row r="518" spans="1:10" x14ac:dyDescent="0.2">
      <c r="A518" s="9"/>
      <c r="B518" s="12"/>
      <c r="C518" s="9"/>
      <c r="D518" s="12"/>
      <c r="E518" s="12"/>
      <c r="F518" s="12"/>
      <c r="G518" s="12"/>
      <c r="H518" s="12"/>
      <c r="I518" s="9"/>
      <c r="J518" s="9"/>
    </row>
    <row r="519" spans="1:10" x14ac:dyDescent="0.2">
      <c r="A519" s="9"/>
      <c r="B519" s="12"/>
      <c r="C519" s="9"/>
      <c r="D519" s="12"/>
      <c r="E519" s="12"/>
      <c r="F519" s="12"/>
      <c r="G519" s="12"/>
      <c r="H519" s="12"/>
      <c r="I519" s="9"/>
      <c r="J519" s="9"/>
    </row>
    <row r="520" spans="1:10" x14ac:dyDescent="0.2">
      <c r="A520" s="9"/>
      <c r="B520" s="12"/>
      <c r="C520" s="9"/>
      <c r="D520" s="12"/>
      <c r="E520" s="12"/>
      <c r="F520" s="12"/>
      <c r="G520" s="12"/>
      <c r="H520" s="12"/>
      <c r="I520" s="9"/>
      <c r="J520" s="9"/>
    </row>
    <row r="521" spans="1:10" x14ac:dyDescent="0.2">
      <c r="A521" s="9"/>
      <c r="B521" s="12"/>
      <c r="C521" s="9"/>
      <c r="D521" s="12"/>
      <c r="E521" s="12"/>
      <c r="F521" s="12"/>
      <c r="G521" s="12"/>
      <c r="H521" s="12"/>
      <c r="I521" s="9"/>
      <c r="J521" s="9"/>
    </row>
    <row r="522" spans="1:10" x14ac:dyDescent="0.2">
      <c r="A522" s="9"/>
      <c r="B522" s="12"/>
      <c r="C522" s="9"/>
      <c r="D522" s="12"/>
      <c r="E522" s="12"/>
      <c r="F522" s="12"/>
      <c r="G522" s="12"/>
      <c r="H522" s="12"/>
      <c r="I522" s="9"/>
      <c r="J522" s="9"/>
    </row>
    <row r="523" spans="1:10" x14ac:dyDescent="0.2">
      <c r="A523" s="9"/>
      <c r="B523" s="12"/>
      <c r="C523" s="9"/>
      <c r="D523" s="12"/>
      <c r="E523" s="12"/>
      <c r="F523" s="12"/>
      <c r="G523" s="12"/>
      <c r="H523" s="12"/>
      <c r="I523" s="9"/>
      <c r="J523" s="9"/>
    </row>
    <row r="524" spans="1:10" x14ac:dyDescent="0.2">
      <c r="A524" s="9"/>
      <c r="B524" s="12"/>
      <c r="C524" s="9"/>
      <c r="D524" s="12"/>
      <c r="E524" s="12"/>
      <c r="F524" s="12"/>
      <c r="G524" s="12"/>
      <c r="H524" s="12"/>
      <c r="I524" s="9"/>
      <c r="J524" s="9"/>
    </row>
    <row r="525" spans="1:10" x14ac:dyDescent="0.2">
      <c r="A525" s="9"/>
      <c r="B525" s="12"/>
      <c r="C525" s="9"/>
      <c r="D525" s="12"/>
      <c r="E525" s="12"/>
      <c r="F525" s="12"/>
      <c r="G525" s="12"/>
      <c r="H525" s="12"/>
      <c r="I525" s="9"/>
      <c r="J525" s="9"/>
    </row>
    <row r="526" spans="1:10" x14ac:dyDescent="0.2">
      <c r="A526" s="9"/>
      <c r="B526" s="12"/>
      <c r="C526" s="9"/>
      <c r="D526" s="12"/>
      <c r="E526" s="12"/>
      <c r="F526" s="12"/>
      <c r="G526" s="12"/>
      <c r="H526" s="12"/>
      <c r="I526" s="9"/>
      <c r="J526" s="9"/>
    </row>
    <row r="527" spans="1:10" x14ac:dyDescent="0.2">
      <c r="A527" s="9"/>
      <c r="B527" s="12"/>
      <c r="C527" s="9"/>
      <c r="D527" s="12"/>
      <c r="E527" s="12"/>
      <c r="F527" s="12"/>
      <c r="G527" s="12"/>
      <c r="H527" s="12"/>
      <c r="I527" s="9"/>
      <c r="J527" s="9"/>
    </row>
    <row r="528" spans="1:10" x14ac:dyDescent="0.2">
      <c r="A528" s="9"/>
      <c r="B528" s="12"/>
      <c r="C528" s="9"/>
      <c r="D528" s="12"/>
      <c r="E528" s="12"/>
      <c r="F528" s="12"/>
      <c r="G528" s="12"/>
      <c r="H528" s="12"/>
      <c r="I528" s="9"/>
      <c r="J528" s="9"/>
    </row>
    <row r="529" spans="1:10" x14ac:dyDescent="0.2">
      <c r="A529" s="9"/>
      <c r="B529" s="12"/>
      <c r="C529" s="9"/>
      <c r="D529" s="12"/>
      <c r="E529" s="12"/>
      <c r="F529" s="12"/>
      <c r="G529" s="12"/>
      <c r="H529" s="12"/>
      <c r="I529" s="9"/>
      <c r="J529" s="9"/>
    </row>
    <row r="530" spans="1:10" x14ac:dyDescent="0.2">
      <c r="A530" s="9"/>
      <c r="B530" s="12"/>
      <c r="C530" s="9"/>
      <c r="D530" s="12"/>
      <c r="E530" s="12"/>
      <c r="F530" s="12"/>
      <c r="G530" s="12"/>
      <c r="H530" s="12"/>
      <c r="I530" s="9"/>
      <c r="J530" s="9"/>
    </row>
    <row r="531" spans="1:10" x14ac:dyDescent="0.2">
      <c r="A531" s="9"/>
      <c r="B531" s="12"/>
      <c r="C531" s="9"/>
      <c r="D531" s="12"/>
      <c r="E531" s="12"/>
      <c r="F531" s="12"/>
      <c r="G531" s="12"/>
      <c r="H531" s="12"/>
      <c r="I531" s="9"/>
      <c r="J531" s="9"/>
    </row>
    <row r="532" spans="1:10" x14ac:dyDescent="0.2">
      <c r="A532" s="9"/>
      <c r="B532" s="12"/>
      <c r="C532" s="9"/>
      <c r="D532" s="12"/>
      <c r="E532" s="12"/>
      <c r="F532" s="12"/>
      <c r="G532" s="12"/>
      <c r="H532" s="12"/>
      <c r="I532" s="9"/>
      <c r="J532" s="9"/>
    </row>
    <row r="533" spans="1:10" x14ac:dyDescent="0.2">
      <c r="A533" s="9"/>
      <c r="B533" s="12"/>
      <c r="C533" s="9"/>
      <c r="D533" s="12"/>
      <c r="E533" s="12"/>
      <c r="F533" s="12"/>
      <c r="G533" s="12"/>
      <c r="H533" s="12"/>
      <c r="I533" s="9"/>
      <c r="J533" s="9"/>
    </row>
    <row r="534" spans="1:10" x14ac:dyDescent="0.2">
      <c r="A534" s="9"/>
      <c r="B534" s="12"/>
      <c r="C534" s="9"/>
      <c r="D534" s="12"/>
      <c r="E534" s="12"/>
      <c r="F534" s="12"/>
      <c r="G534" s="12"/>
      <c r="H534" s="12"/>
      <c r="I534" s="9"/>
      <c r="J534" s="9"/>
    </row>
    <row r="535" spans="1:10" x14ac:dyDescent="0.2">
      <c r="A535" s="9"/>
      <c r="B535" s="12"/>
      <c r="C535" s="9"/>
      <c r="D535" s="12"/>
      <c r="E535" s="12"/>
      <c r="F535" s="12"/>
      <c r="G535" s="12"/>
      <c r="H535" s="12"/>
      <c r="I535" s="9"/>
      <c r="J535" s="9"/>
    </row>
    <row r="536" spans="1:10" x14ac:dyDescent="0.2">
      <c r="A536" s="9"/>
      <c r="B536" s="12"/>
      <c r="C536" s="9"/>
      <c r="D536" s="12"/>
      <c r="E536" s="12"/>
      <c r="F536" s="12"/>
      <c r="G536" s="12"/>
      <c r="H536" s="12"/>
      <c r="I536" s="9"/>
      <c r="J536" s="9"/>
    </row>
    <row r="537" spans="1:10" x14ac:dyDescent="0.2">
      <c r="A537" s="9"/>
      <c r="B537" s="12"/>
      <c r="C537" s="9"/>
      <c r="D537" s="12"/>
      <c r="E537" s="12"/>
      <c r="F537" s="12"/>
      <c r="G537" s="12"/>
      <c r="H537" s="12"/>
      <c r="I537" s="9"/>
      <c r="J537" s="9"/>
    </row>
    <row r="538" spans="1:10" x14ac:dyDescent="0.2">
      <c r="A538" s="9"/>
      <c r="B538" s="12"/>
      <c r="C538" s="9"/>
      <c r="D538" s="12"/>
      <c r="E538" s="12"/>
      <c r="F538" s="12"/>
      <c r="G538" s="12"/>
      <c r="H538" s="12"/>
      <c r="I538" s="9"/>
      <c r="J538" s="9"/>
    </row>
    <row r="539" spans="1:10" x14ac:dyDescent="0.2">
      <c r="A539" s="9"/>
      <c r="B539" s="12"/>
      <c r="C539" s="9"/>
      <c r="D539" s="12"/>
      <c r="E539" s="12"/>
      <c r="F539" s="12"/>
      <c r="G539" s="12"/>
      <c r="H539" s="12"/>
      <c r="I539" s="9"/>
      <c r="J539" s="9"/>
    </row>
    <row r="540" spans="1:10" x14ac:dyDescent="0.2">
      <c r="A540" s="9"/>
      <c r="B540" s="12"/>
      <c r="C540" s="9"/>
      <c r="D540" s="12"/>
      <c r="E540" s="12"/>
      <c r="F540" s="12"/>
      <c r="G540" s="12"/>
      <c r="H540" s="12"/>
      <c r="I540" s="9"/>
      <c r="J540" s="9"/>
    </row>
    <row r="541" spans="1:10" x14ac:dyDescent="0.2">
      <c r="A541" s="9"/>
      <c r="B541" s="12"/>
      <c r="C541" s="9"/>
      <c r="D541" s="12"/>
      <c r="E541" s="12"/>
      <c r="F541" s="12"/>
      <c r="G541" s="12"/>
      <c r="H541" s="12"/>
      <c r="I541" s="9"/>
      <c r="J541" s="9"/>
    </row>
    <row r="542" spans="1:10" x14ac:dyDescent="0.2">
      <c r="A542" s="9"/>
      <c r="B542" s="12"/>
      <c r="C542" s="9"/>
      <c r="D542" s="12"/>
      <c r="E542" s="12"/>
      <c r="F542" s="12"/>
      <c r="G542" s="12"/>
      <c r="H542" s="12"/>
      <c r="I542" s="9"/>
      <c r="J542" s="9"/>
    </row>
    <row r="543" spans="1:10" x14ac:dyDescent="0.2">
      <c r="A543" s="9"/>
      <c r="B543" s="12"/>
      <c r="C543" s="9"/>
      <c r="D543" s="12"/>
      <c r="E543" s="12"/>
      <c r="F543" s="12"/>
      <c r="G543" s="12"/>
      <c r="H543" s="12"/>
      <c r="I543" s="9"/>
      <c r="J543" s="9"/>
    </row>
    <row r="544" spans="1:10" x14ac:dyDescent="0.2">
      <c r="A544" s="9"/>
      <c r="B544" s="12"/>
      <c r="C544" s="9"/>
      <c r="D544" s="12"/>
      <c r="E544" s="12"/>
      <c r="F544" s="12"/>
      <c r="G544" s="12"/>
      <c r="H544" s="12"/>
      <c r="I544" s="9"/>
      <c r="J544" s="9"/>
    </row>
    <row r="545" spans="1:10" x14ac:dyDescent="0.2">
      <c r="A545" s="9"/>
      <c r="B545" s="12"/>
      <c r="C545" s="9"/>
      <c r="D545" s="12"/>
      <c r="E545" s="12"/>
      <c r="F545" s="12"/>
      <c r="G545" s="12"/>
      <c r="H545" s="12"/>
      <c r="I545" s="9"/>
      <c r="J545" s="9"/>
    </row>
    <row r="546" spans="1:10" x14ac:dyDescent="0.2">
      <c r="A546" s="9"/>
      <c r="B546" s="12"/>
      <c r="C546" s="9"/>
      <c r="D546" s="12"/>
      <c r="E546" s="12"/>
      <c r="F546" s="12"/>
      <c r="G546" s="12"/>
      <c r="H546" s="12"/>
      <c r="I546" s="9"/>
      <c r="J546" s="9"/>
    </row>
    <row r="547" spans="1:10" x14ac:dyDescent="0.2">
      <c r="A547" s="9"/>
      <c r="B547" s="12"/>
      <c r="C547" s="9"/>
      <c r="D547" s="12"/>
      <c r="E547" s="12"/>
      <c r="F547" s="12"/>
      <c r="G547" s="12"/>
      <c r="H547" s="12"/>
      <c r="I547" s="9"/>
      <c r="J547" s="9"/>
    </row>
    <row r="548" spans="1:10" x14ac:dyDescent="0.2">
      <c r="A548" s="9"/>
      <c r="B548" s="12"/>
      <c r="C548" s="9"/>
      <c r="D548" s="12"/>
      <c r="E548" s="12"/>
      <c r="F548" s="12"/>
      <c r="G548" s="12"/>
      <c r="H548" s="12"/>
      <c r="I548" s="9"/>
      <c r="J548" s="9"/>
    </row>
    <row r="549" spans="1:10" x14ac:dyDescent="0.2">
      <c r="A549" s="9"/>
      <c r="B549" s="12"/>
      <c r="C549" s="9"/>
      <c r="D549" s="12"/>
      <c r="E549" s="12"/>
      <c r="F549" s="12"/>
      <c r="G549" s="12"/>
      <c r="H549" s="12"/>
      <c r="I549" s="9"/>
      <c r="J549" s="9"/>
    </row>
    <row r="550" spans="1:10" x14ac:dyDescent="0.2">
      <c r="A550" s="9"/>
      <c r="B550" s="12"/>
      <c r="C550" s="9"/>
      <c r="D550" s="12"/>
      <c r="E550" s="12"/>
      <c r="F550" s="12"/>
      <c r="G550" s="12"/>
      <c r="H550" s="12"/>
      <c r="I550" s="9"/>
      <c r="J550" s="9"/>
    </row>
    <row r="551" spans="1:10" x14ac:dyDescent="0.2">
      <c r="A551" s="9"/>
      <c r="B551" s="12"/>
      <c r="C551" s="9"/>
      <c r="D551" s="12"/>
      <c r="E551" s="12"/>
      <c r="F551" s="12"/>
      <c r="G551" s="12"/>
      <c r="H551" s="12"/>
      <c r="I551" s="9"/>
      <c r="J551" s="9"/>
    </row>
    <row r="552" spans="1:10" x14ac:dyDescent="0.2">
      <c r="A552" s="9"/>
      <c r="B552" s="12"/>
      <c r="C552" s="9"/>
      <c r="D552" s="12"/>
      <c r="E552" s="12"/>
      <c r="F552" s="12"/>
      <c r="G552" s="12"/>
      <c r="H552" s="12"/>
      <c r="I552" s="9"/>
      <c r="J552" s="9"/>
    </row>
    <row r="553" spans="1:10" x14ac:dyDescent="0.2">
      <c r="A553" s="9"/>
      <c r="B553" s="12"/>
      <c r="C553" s="9"/>
      <c r="D553" s="12"/>
      <c r="E553" s="12"/>
      <c r="F553" s="12"/>
      <c r="G553" s="12"/>
      <c r="H553" s="12"/>
      <c r="I553" s="9"/>
      <c r="J553" s="9"/>
    </row>
    <row r="554" spans="1:10" x14ac:dyDescent="0.2">
      <c r="A554" s="9"/>
      <c r="B554" s="12"/>
      <c r="C554" s="9"/>
      <c r="D554" s="12"/>
      <c r="E554" s="12"/>
      <c r="F554" s="12"/>
      <c r="G554" s="12"/>
      <c r="H554" s="12"/>
      <c r="I554" s="9"/>
      <c r="J554" s="9"/>
    </row>
    <row r="555" spans="1:10" x14ac:dyDescent="0.2">
      <c r="A555" s="9"/>
      <c r="B555" s="12"/>
      <c r="C555" s="9"/>
      <c r="D555" s="12"/>
      <c r="E555" s="12"/>
      <c r="F555" s="12"/>
      <c r="G555" s="12"/>
      <c r="H555" s="12"/>
      <c r="I555" s="9"/>
      <c r="J555" s="9"/>
    </row>
    <row r="556" spans="1:10" x14ac:dyDescent="0.2">
      <c r="A556" s="9"/>
      <c r="B556" s="12"/>
      <c r="C556" s="9"/>
      <c r="D556" s="12"/>
      <c r="E556" s="12"/>
      <c r="F556" s="12"/>
      <c r="G556" s="12"/>
      <c r="H556" s="12"/>
      <c r="I556" s="9"/>
      <c r="J556" s="9"/>
    </row>
    <row r="557" spans="1:10" x14ac:dyDescent="0.2">
      <c r="A557" s="9"/>
      <c r="B557" s="12"/>
      <c r="C557" s="9"/>
      <c r="D557" s="12"/>
      <c r="E557" s="12"/>
      <c r="F557" s="12"/>
      <c r="G557" s="12"/>
      <c r="H557" s="12"/>
      <c r="I557" s="9"/>
      <c r="J557" s="9"/>
    </row>
    <row r="558" spans="1:10" x14ac:dyDescent="0.2">
      <c r="A558" s="9"/>
      <c r="B558" s="12"/>
      <c r="C558" s="9"/>
      <c r="D558" s="12"/>
      <c r="E558" s="12"/>
      <c r="F558" s="12"/>
      <c r="G558" s="12"/>
      <c r="H558" s="12"/>
      <c r="I558" s="9"/>
      <c r="J558" s="9"/>
    </row>
    <row r="559" spans="1:10" x14ac:dyDescent="0.2">
      <c r="A559" s="9"/>
      <c r="B559" s="12"/>
      <c r="C559" s="9"/>
      <c r="D559" s="12"/>
      <c r="E559" s="12"/>
      <c r="F559" s="12"/>
      <c r="G559" s="12"/>
      <c r="H559" s="12"/>
      <c r="I559" s="9"/>
      <c r="J559" s="9"/>
    </row>
    <row r="560" spans="1:10" x14ac:dyDescent="0.2">
      <c r="A560" s="9"/>
      <c r="B560" s="12"/>
      <c r="C560" s="9"/>
      <c r="D560" s="12"/>
      <c r="E560" s="12"/>
      <c r="F560" s="12"/>
      <c r="G560" s="12"/>
      <c r="H560" s="12"/>
      <c r="I560" s="9"/>
      <c r="J560" s="9"/>
    </row>
    <row r="561" spans="1:10" x14ac:dyDescent="0.2">
      <c r="A561" s="9"/>
      <c r="B561" s="12"/>
      <c r="C561" s="9"/>
      <c r="D561" s="12"/>
      <c r="E561" s="12"/>
      <c r="F561" s="12"/>
      <c r="G561" s="12"/>
      <c r="H561" s="12"/>
      <c r="I561" s="9"/>
      <c r="J561" s="9"/>
    </row>
    <row r="562" spans="1:10" x14ac:dyDescent="0.2">
      <c r="A562" s="9"/>
      <c r="B562" s="12"/>
      <c r="C562" s="9"/>
      <c r="D562" s="12"/>
      <c r="E562" s="12"/>
      <c r="F562" s="12"/>
      <c r="G562" s="12"/>
      <c r="H562" s="12"/>
      <c r="I562" s="9"/>
      <c r="J562" s="9"/>
    </row>
    <row r="563" spans="1:10" x14ac:dyDescent="0.2">
      <c r="A563" s="9"/>
      <c r="B563" s="12"/>
      <c r="C563" s="9"/>
      <c r="D563" s="12"/>
      <c r="E563" s="12"/>
      <c r="F563" s="12"/>
      <c r="G563" s="12"/>
      <c r="H563" s="12"/>
      <c r="I563" s="9"/>
      <c r="J563" s="9"/>
    </row>
    <row r="564" spans="1:10" x14ac:dyDescent="0.2">
      <c r="A564" s="9"/>
      <c r="B564" s="12"/>
      <c r="C564" s="9"/>
      <c r="D564" s="12"/>
      <c r="E564" s="12"/>
      <c r="F564" s="12"/>
      <c r="G564" s="12"/>
      <c r="H564" s="12"/>
      <c r="I564" s="9"/>
      <c r="J564" s="9"/>
    </row>
    <row r="565" spans="1:10" x14ac:dyDescent="0.2">
      <c r="A565" s="9"/>
      <c r="B565" s="12"/>
      <c r="C565" s="9"/>
      <c r="D565" s="12"/>
      <c r="E565" s="12"/>
      <c r="F565" s="12"/>
      <c r="G565" s="12"/>
      <c r="H565" s="12"/>
      <c r="I565" s="9"/>
      <c r="J565" s="9"/>
    </row>
    <row r="566" spans="1:10" x14ac:dyDescent="0.2">
      <c r="A566" s="9"/>
      <c r="B566" s="12"/>
      <c r="C566" s="9"/>
      <c r="D566" s="12"/>
      <c r="E566" s="12"/>
      <c r="F566" s="12"/>
      <c r="G566" s="12"/>
      <c r="H566" s="12"/>
      <c r="I566" s="9"/>
      <c r="J566" s="9"/>
    </row>
    <row r="567" spans="1:10" x14ac:dyDescent="0.2">
      <c r="A567" s="9"/>
      <c r="B567" s="12"/>
      <c r="C567" s="9"/>
      <c r="D567" s="12"/>
      <c r="E567" s="12"/>
      <c r="F567" s="12"/>
      <c r="G567" s="12"/>
      <c r="H567" s="12"/>
      <c r="I567" s="9"/>
      <c r="J567" s="9"/>
    </row>
    <row r="568" spans="1:10" x14ac:dyDescent="0.2">
      <c r="A568" s="9"/>
      <c r="B568" s="12"/>
      <c r="C568" s="9"/>
      <c r="D568" s="12"/>
      <c r="E568" s="12"/>
      <c r="F568" s="12"/>
      <c r="G568" s="12"/>
      <c r="H568" s="12"/>
      <c r="I568" s="9"/>
      <c r="J568" s="9"/>
    </row>
    <row r="569" spans="1:10" x14ac:dyDescent="0.2">
      <c r="A569" s="9"/>
      <c r="B569" s="12"/>
      <c r="C569" s="9"/>
      <c r="D569" s="12"/>
      <c r="E569" s="12"/>
      <c r="F569" s="12"/>
      <c r="G569" s="12"/>
      <c r="H569" s="12"/>
      <c r="I569" s="9"/>
      <c r="J569" s="9"/>
    </row>
    <row r="570" spans="1:10" x14ac:dyDescent="0.2">
      <c r="A570" s="9"/>
      <c r="B570" s="12"/>
      <c r="C570" s="9"/>
      <c r="D570" s="12"/>
      <c r="E570" s="12"/>
      <c r="F570" s="12"/>
      <c r="G570" s="12"/>
      <c r="H570" s="12"/>
      <c r="I570" s="9"/>
      <c r="J570" s="9"/>
    </row>
    <row r="571" spans="1:10" x14ac:dyDescent="0.2">
      <c r="A571" s="9"/>
      <c r="B571" s="12"/>
      <c r="C571" s="9"/>
      <c r="D571" s="12"/>
      <c r="E571" s="12"/>
      <c r="F571" s="12"/>
      <c r="G571" s="12"/>
      <c r="H571" s="12"/>
      <c r="I571" s="9"/>
      <c r="J571" s="9"/>
    </row>
    <row r="572" spans="1:10" x14ac:dyDescent="0.2">
      <c r="A572" s="9"/>
      <c r="B572" s="12"/>
      <c r="C572" s="9"/>
      <c r="D572" s="12"/>
      <c r="E572" s="12"/>
      <c r="F572" s="12"/>
      <c r="G572" s="12"/>
      <c r="H572" s="12"/>
      <c r="I572" s="9"/>
      <c r="J572" s="9"/>
    </row>
    <row r="573" spans="1:10" x14ac:dyDescent="0.2">
      <c r="A573" s="9"/>
      <c r="B573" s="12"/>
      <c r="C573" s="9"/>
      <c r="D573" s="12"/>
      <c r="E573" s="12"/>
      <c r="F573" s="12"/>
      <c r="G573" s="12"/>
      <c r="H573" s="12"/>
      <c r="I573" s="9"/>
      <c r="J573" s="9"/>
    </row>
    <row r="574" spans="1:10" x14ac:dyDescent="0.2">
      <c r="A574" s="9"/>
      <c r="B574" s="12"/>
      <c r="C574" s="9"/>
      <c r="D574" s="12"/>
      <c r="E574" s="12"/>
      <c r="F574" s="12"/>
      <c r="G574" s="12"/>
      <c r="H574" s="12"/>
      <c r="I574" s="9"/>
      <c r="J574" s="9"/>
    </row>
    <row r="575" spans="1:10" x14ac:dyDescent="0.2">
      <c r="A575" s="9"/>
      <c r="B575" s="12"/>
      <c r="C575" s="9"/>
      <c r="D575" s="12"/>
      <c r="E575" s="12"/>
      <c r="F575" s="12"/>
      <c r="G575" s="12"/>
      <c r="H575" s="12"/>
      <c r="I575" s="9"/>
      <c r="J575" s="9"/>
    </row>
    <row r="576" spans="1:10" x14ac:dyDescent="0.2">
      <c r="A576" s="9"/>
      <c r="B576" s="12"/>
      <c r="C576" s="9"/>
      <c r="D576" s="12"/>
      <c r="E576" s="12"/>
      <c r="F576" s="12"/>
      <c r="G576" s="12"/>
      <c r="H576" s="12"/>
      <c r="I576" s="9"/>
      <c r="J576" s="9"/>
    </row>
  </sheetData>
  <autoFilter ref="A1:J1" xr:uid="{1C25AA86-C164-4D56-972F-B1BD407D1FFB}"/>
  <sortState ref="A2:J308">
    <sortCondition ref="B308"/>
  </sortState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0A17B-4866-E74C-8DF6-593B8680B4B1}">
  <dimension ref="A1:J502"/>
  <sheetViews>
    <sheetView topLeftCell="E1" zoomScale="151" zoomScaleNormal="151" workbookViewId="0">
      <pane ySplit="1" topLeftCell="A2" activePane="bottomLeft" state="frozen"/>
      <selection pane="bottomLeft" activeCell="H308" sqref="H3:H308"/>
    </sheetView>
  </sheetViews>
  <sheetFormatPr baseColWidth="10" defaultColWidth="11.5" defaultRowHeight="15" x14ac:dyDescent="0.2"/>
  <cols>
    <col min="1" max="1" width="11.5" style="10" customWidth="1"/>
    <col min="2" max="2" width="10" style="11" customWidth="1"/>
    <col min="3" max="3" width="19.33203125" style="10" customWidth="1"/>
    <col min="4" max="4" width="21.6640625" style="11" customWidth="1"/>
    <col min="5" max="5" width="18.33203125" style="11" customWidth="1"/>
    <col min="6" max="6" width="25" style="11" customWidth="1"/>
    <col min="7" max="7" width="50.33203125" style="11" customWidth="1"/>
    <col min="8" max="8" width="56.5" style="11" customWidth="1"/>
    <col min="9" max="10" width="11.5" style="10"/>
    <col min="11" max="16384" width="11.5" style="11"/>
  </cols>
  <sheetData>
    <row r="1" spans="1:10" ht="49.5" customHeight="1" thickBot="1" x14ac:dyDescent="0.25">
      <c r="A1" s="1" t="s">
        <v>1</v>
      </c>
      <c r="B1" s="2" t="s">
        <v>0</v>
      </c>
      <c r="C1" s="7" t="s">
        <v>203</v>
      </c>
      <c r="D1" s="4" t="s">
        <v>38</v>
      </c>
      <c r="E1" s="6" t="s">
        <v>91</v>
      </c>
      <c r="F1" s="5" t="s">
        <v>90</v>
      </c>
      <c r="G1" s="3" t="s">
        <v>2</v>
      </c>
      <c r="H1" s="3" t="s">
        <v>108</v>
      </c>
      <c r="I1" s="16" t="s">
        <v>341</v>
      </c>
      <c r="J1" s="16" t="s">
        <v>340</v>
      </c>
    </row>
    <row r="2" spans="1:10" x14ac:dyDescent="0.2">
      <c r="A2" s="8">
        <v>43526</v>
      </c>
      <c r="B2" s="12" t="s">
        <v>6</v>
      </c>
      <c r="C2" s="9">
        <v>13005</v>
      </c>
      <c r="D2" s="12" t="s">
        <v>774</v>
      </c>
      <c r="E2" s="12" t="s">
        <v>6</v>
      </c>
      <c r="F2" s="12" t="s">
        <v>15</v>
      </c>
      <c r="G2" s="12" t="s">
        <v>194</v>
      </c>
      <c r="H2" s="12"/>
      <c r="I2" s="9"/>
      <c r="J2" s="9"/>
    </row>
    <row r="3" spans="1:10" x14ac:dyDescent="0.2">
      <c r="A3" s="8">
        <v>43526</v>
      </c>
      <c r="B3" s="12" t="s">
        <v>14</v>
      </c>
      <c r="C3" s="9">
        <v>6760</v>
      </c>
      <c r="D3" s="12" t="s">
        <v>257</v>
      </c>
      <c r="E3" s="12" t="s">
        <v>6</v>
      </c>
      <c r="F3" s="12" t="s">
        <v>15</v>
      </c>
      <c r="G3" s="12" t="s">
        <v>194</v>
      </c>
      <c r="H3" s="12"/>
      <c r="I3" s="9">
        <v>41</v>
      </c>
      <c r="J3" s="9" t="s">
        <v>380</v>
      </c>
    </row>
    <row r="4" spans="1:10" x14ac:dyDescent="0.2">
      <c r="A4" s="8">
        <v>43526</v>
      </c>
      <c r="B4" s="12" t="s">
        <v>3</v>
      </c>
      <c r="C4" s="9">
        <v>4955</v>
      </c>
      <c r="D4" s="12" t="s">
        <v>55</v>
      </c>
      <c r="E4" s="12" t="s">
        <v>4</v>
      </c>
      <c r="F4" s="12" t="s">
        <v>6</v>
      </c>
      <c r="G4" s="12" t="s">
        <v>194</v>
      </c>
      <c r="H4" s="12"/>
      <c r="I4" s="9">
        <v>12</v>
      </c>
      <c r="J4" s="9">
        <v>7</v>
      </c>
    </row>
    <row r="5" spans="1:10" x14ac:dyDescent="0.2">
      <c r="A5" s="8">
        <v>43526</v>
      </c>
      <c r="B5" s="12" t="s">
        <v>3</v>
      </c>
      <c r="C5" s="9">
        <v>1476</v>
      </c>
      <c r="D5" s="12" t="s">
        <v>43</v>
      </c>
      <c r="E5" s="12" t="s">
        <v>6</v>
      </c>
      <c r="F5" s="12" t="s">
        <v>15</v>
      </c>
      <c r="G5" s="12" t="s">
        <v>194</v>
      </c>
      <c r="H5" s="12"/>
      <c r="I5" s="9">
        <v>22</v>
      </c>
      <c r="J5" s="9" t="s">
        <v>567</v>
      </c>
    </row>
    <row r="6" spans="1:10" x14ac:dyDescent="0.2">
      <c r="A6" s="8">
        <v>43526</v>
      </c>
      <c r="B6" s="12" t="s">
        <v>3</v>
      </c>
      <c r="C6" s="9">
        <v>1940</v>
      </c>
      <c r="D6" s="12" t="s">
        <v>92</v>
      </c>
      <c r="E6" s="12" t="s">
        <v>6</v>
      </c>
      <c r="F6" s="12" t="s">
        <v>15</v>
      </c>
      <c r="G6" s="12" t="s">
        <v>194</v>
      </c>
      <c r="H6" s="12"/>
      <c r="I6" s="9">
        <v>21</v>
      </c>
      <c r="J6" s="9" t="s">
        <v>355</v>
      </c>
    </row>
    <row r="7" spans="1:10" x14ac:dyDescent="0.2">
      <c r="A7" s="8">
        <v>43527</v>
      </c>
      <c r="B7" s="12" t="s">
        <v>3</v>
      </c>
      <c r="C7" s="9">
        <v>3454</v>
      </c>
      <c r="D7" s="12" t="s">
        <v>67</v>
      </c>
      <c r="E7" s="12" t="s">
        <v>4</v>
      </c>
      <c r="F7" s="12" t="s">
        <v>5</v>
      </c>
      <c r="G7" s="12" t="s">
        <v>194</v>
      </c>
      <c r="H7" s="12"/>
      <c r="I7" s="9">
        <v>19</v>
      </c>
      <c r="J7" s="9" t="s">
        <v>665</v>
      </c>
    </row>
    <row r="8" spans="1:10" x14ac:dyDescent="0.2">
      <c r="A8" s="8">
        <v>43527</v>
      </c>
      <c r="B8" s="12" t="s">
        <v>14</v>
      </c>
      <c r="C8" s="9">
        <v>6700</v>
      </c>
      <c r="D8" s="12" t="s">
        <v>127</v>
      </c>
      <c r="E8" s="12" t="s">
        <v>6</v>
      </c>
      <c r="F8" s="12" t="s">
        <v>818</v>
      </c>
      <c r="G8" s="12" t="s">
        <v>194</v>
      </c>
      <c r="H8" s="12"/>
      <c r="I8" s="9">
        <v>29</v>
      </c>
      <c r="J8" s="9" t="s">
        <v>390</v>
      </c>
    </row>
    <row r="9" spans="1:10" x14ac:dyDescent="0.2">
      <c r="A9" s="8">
        <v>43531</v>
      </c>
      <c r="B9" s="12" t="s">
        <v>14</v>
      </c>
      <c r="C9" s="9">
        <v>6810</v>
      </c>
      <c r="D9" s="12" t="s">
        <v>297</v>
      </c>
      <c r="E9" s="12" t="s">
        <v>6</v>
      </c>
      <c r="F9" s="12" t="s">
        <v>15</v>
      </c>
      <c r="G9" s="12" t="s">
        <v>194</v>
      </c>
      <c r="H9" s="12"/>
      <c r="I9" s="9">
        <v>56</v>
      </c>
      <c r="J9" s="9" t="s">
        <v>481</v>
      </c>
    </row>
    <row r="10" spans="1:10" x14ac:dyDescent="0.2">
      <c r="A10" s="8">
        <v>43540</v>
      </c>
      <c r="B10" s="12" t="s">
        <v>6</v>
      </c>
      <c r="C10" s="9">
        <v>57570</v>
      </c>
      <c r="D10" s="12" t="s">
        <v>983</v>
      </c>
      <c r="E10" s="12" t="s">
        <v>6</v>
      </c>
      <c r="F10" s="12" t="s">
        <v>15</v>
      </c>
      <c r="G10" s="12" t="s">
        <v>194</v>
      </c>
      <c r="H10" s="12"/>
      <c r="I10" s="9">
        <v>34</v>
      </c>
      <c r="J10" s="9">
        <v>36</v>
      </c>
    </row>
    <row r="11" spans="1:10" x14ac:dyDescent="0.2">
      <c r="A11" s="8">
        <v>43541</v>
      </c>
      <c r="B11" s="12" t="s">
        <v>3</v>
      </c>
      <c r="C11" s="9">
        <v>1944</v>
      </c>
      <c r="D11" s="12" t="s">
        <v>92</v>
      </c>
      <c r="E11" s="12" t="s">
        <v>140</v>
      </c>
      <c r="F11" s="12" t="s">
        <v>333</v>
      </c>
      <c r="G11" s="12" t="s">
        <v>194</v>
      </c>
      <c r="H11" s="12"/>
      <c r="I11" s="9">
        <v>21</v>
      </c>
      <c r="J11" s="9" t="s">
        <v>390</v>
      </c>
    </row>
    <row r="12" spans="1:10" x14ac:dyDescent="0.2">
      <c r="A12" s="8">
        <v>43541</v>
      </c>
      <c r="B12" s="12" t="s">
        <v>3</v>
      </c>
      <c r="C12" s="9">
        <v>3762</v>
      </c>
      <c r="D12" s="12" t="s">
        <v>82</v>
      </c>
      <c r="E12" s="12" t="s">
        <v>4</v>
      </c>
      <c r="F12" s="12" t="s">
        <v>5</v>
      </c>
      <c r="G12" s="12" t="s">
        <v>194</v>
      </c>
      <c r="H12" s="12"/>
      <c r="I12" s="9">
        <v>17</v>
      </c>
      <c r="J12" s="9" t="s">
        <v>1020</v>
      </c>
    </row>
    <row r="13" spans="1:10" x14ac:dyDescent="0.2">
      <c r="A13" s="8">
        <v>43541</v>
      </c>
      <c r="B13" s="12" t="s">
        <v>3</v>
      </c>
      <c r="C13" s="9">
        <v>4411</v>
      </c>
      <c r="D13" s="12" t="s">
        <v>46</v>
      </c>
      <c r="E13" s="12" t="s">
        <v>4</v>
      </c>
      <c r="F13" s="12" t="s">
        <v>6</v>
      </c>
      <c r="G13" s="12" t="s">
        <v>194</v>
      </c>
      <c r="H13" s="12"/>
      <c r="I13" s="9">
        <v>6</v>
      </c>
      <c r="J13" s="9" t="s">
        <v>1023</v>
      </c>
    </row>
    <row r="14" spans="1:10" x14ac:dyDescent="0.2">
      <c r="A14" s="8">
        <v>43541</v>
      </c>
      <c r="B14" s="12" t="s">
        <v>3</v>
      </c>
      <c r="C14" s="9">
        <v>4760</v>
      </c>
      <c r="D14" s="12" t="s">
        <v>75</v>
      </c>
      <c r="E14" s="12" t="s">
        <v>4</v>
      </c>
      <c r="F14" s="12" t="s">
        <v>6</v>
      </c>
      <c r="G14" s="12" t="s">
        <v>194</v>
      </c>
      <c r="H14" s="12"/>
      <c r="I14" s="9">
        <v>8</v>
      </c>
      <c r="J14" s="9" t="s">
        <v>374</v>
      </c>
    </row>
    <row r="15" spans="1:10" x14ac:dyDescent="0.2">
      <c r="A15" s="8">
        <v>43554</v>
      </c>
      <c r="B15" s="12" t="s">
        <v>3</v>
      </c>
      <c r="C15" s="9">
        <v>5323</v>
      </c>
      <c r="D15" s="12" t="s">
        <v>280</v>
      </c>
      <c r="E15" s="12" t="s">
        <v>19</v>
      </c>
      <c r="F15" s="12" t="s">
        <v>15</v>
      </c>
      <c r="G15" s="12" t="s">
        <v>194</v>
      </c>
      <c r="H15" s="12"/>
      <c r="I15" s="9">
        <v>29</v>
      </c>
      <c r="J15" s="9" t="s">
        <v>1070</v>
      </c>
    </row>
    <row r="16" spans="1:10" x14ac:dyDescent="0.2">
      <c r="A16" s="8">
        <v>43527</v>
      </c>
      <c r="B16" s="12" t="s">
        <v>3</v>
      </c>
      <c r="C16" s="9">
        <v>2551</v>
      </c>
      <c r="D16" s="12" t="s">
        <v>92</v>
      </c>
      <c r="E16" s="12" t="s">
        <v>275</v>
      </c>
      <c r="F16" s="12" t="s">
        <v>10</v>
      </c>
      <c r="G16" s="12" t="s">
        <v>222</v>
      </c>
      <c r="H16" s="12"/>
      <c r="I16" s="9">
        <v>21</v>
      </c>
      <c r="J16" s="9" t="s">
        <v>373</v>
      </c>
    </row>
    <row r="17" spans="1:10" x14ac:dyDescent="0.2">
      <c r="A17" s="8">
        <v>43541</v>
      </c>
      <c r="B17" s="12" t="s">
        <v>3</v>
      </c>
      <c r="C17" s="9">
        <v>4059</v>
      </c>
      <c r="D17" s="12" t="s">
        <v>506</v>
      </c>
      <c r="E17" s="12" t="s">
        <v>6</v>
      </c>
      <c r="F17" s="12" t="s">
        <v>4</v>
      </c>
      <c r="G17" s="12" t="s">
        <v>222</v>
      </c>
      <c r="H17" s="12"/>
      <c r="I17" s="9">
        <v>13</v>
      </c>
      <c r="J17" s="9" t="s">
        <v>512</v>
      </c>
    </row>
    <row r="18" spans="1:10" x14ac:dyDescent="0.2">
      <c r="A18" s="8">
        <v>43533</v>
      </c>
      <c r="B18" s="12" t="s">
        <v>3</v>
      </c>
      <c r="C18" s="9">
        <v>8077</v>
      </c>
      <c r="D18" s="12" t="s">
        <v>41</v>
      </c>
      <c r="E18" s="12" t="s">
        <v>6</v>
      </c>
      <c r="F18" s="12" t="s">
        <v>6</v>
      </c>
      <c r="G18" s="12" t="s">
        <v>786</v>
      </c>
      <c r="H18" s="12"/>
      <c r="I18" s="9">
        <v>23</v>
      </c>
      <c r="J18" s="9">
        <v>20</v>
      </c>
    </row>
    <row r="19" spans="1:10" x14ac:dyDescent="0.2">
      <c r="A19" s="8">
        <v>43527</v>
      </c>
      <c r="B19" s="12" t="s">
        <v>3</v>
      </c>
      <c r="C19" s="9">
        <v>5836</v>
      </c>
      <c r="D19" s="12" t="s">
        <v>261</v>
      </c>
      <c r="E19" s="12" t="s">
        <v>6</v>
      </c>
      <c r="F19" s="12" t="s">
        <v>15</v>
      </c>
      <c r="G19" s="12" t="s">
        <v>258</v>
      </c>
      <c r="H19" s="12"/>
      <c r="I19" s="9">
        <v>24</v>
      </c>
      <c r="J19" s="9" t="s">
        <v>569</v>
      </c>
    </row>
    <row r="20" spans="1:10" x14ac:dyDescent="0.2">
      <c r="A20" s="8">
        <v>43527</v>
      </c>
      <c r="B20" s="12" t="s">
        <v>3</v>
      </c>
      <c r="C20" s="9">
        <v>4570</v>
      </c>
      <c r="D20" s="12" t="s">
        <v>93</v>
      </c>
      <c r="E20" s="12" t="s">
        <v>4</v>
      </c>
      <c r="F20" s="12" t="s">
        <v>6</v>
      </c>
      <c r="G20" s="12" t="s">
        <v>821</v>
      </c>
      <c r="H20" s="12"/>
      <c r="I20" s="9">
        <v>4</v>
      </c>
      <c r="J20" s="9" t="s">
        <v>749</v>
      </c>
    </row>
    <row r="21" spans="1:10" x14ac:dyDescent="0.2">
      <c r="A21" s="8">
        <v>43550</v>
      </c>
      <c r="B21" s="12" t="s">
        <v>3</v>
      </c>
      <c r="C21" s="9">
        <v>4251</v>
      </c>
      <c r="D21" s="12" t="s">
        <v>432</v>
      </c>
      <c r="E21" s="12" t="s">
        <v>6</v>
      </c>
      <c r="F21" s="12" t="s">
        <v>6</v>
      </c>
      <c r="G21" s="12" t="s">
        <v>863</v>
      </c>
      <c r="H21" s="12"/>
      <c r="I21" s="9">
        <v>19</v>
      </c>
      <c r="J21" s="9" t="s">
        <v>1062</v>
      </c>
    </row>
    <row r="22" spans="1:10" x14ac:dyDescent="0.2">
      <c r="A22" s="8">
        <v>43530</v>
      </c>
      <c r="B22" s="12" t="s">
        <v>6</v>
      </c>
      <c r="C22" s="9">
        <v>54350</v>
      </c>
      <c r="D22" s="12" t="s">
        <v>686</v>
      </c>
      <c r="E22" s="12" t="s">
        <v>6</v>
      </c>
      <c r="F22" s="12" t="s">
        <v>6</v>
      </c>
      <c r="G22" s="12" t="s">
        <v>146</v>
      </c>
      <c r="H22" s="12"/>
      <c r="I22" s="9">
        <v>23</v>
      </c>
      <c r="J22" s="9">
        <v>13</v>
      </c>
    </row>
    <row r="23" spans="1:10" x14ac:dyDescent="0.2">
      <c r="A23" s="8">
        <v>43534</v>
      </c>
      <c r="B23" s="12" t="s">
        <v>6</v>
      </c>
      <c r="C23" s="9">
        <v>54620</v>
      </c>
      <c r="D23" s="12" t="s">
        <v>967</v>
      </c>
      <c r="E23" s="12" t="s">
        <v>6</v>
      </c>
      <c r="F23" s="12" t="s">
        <v>6</v>
      </c>
      <c r="G23" s="12" t="s">
        <v>146</v>
      </c>
      <c r="H23" s="12"/>
      <c r="I23" s="9">
        <v>26</v>
      </c>
      <c r="J23" s="9">
        <v>22</v>
      </c>
    </row>
    <row r="24" spans="1:10" x14ac:dyDescent="0.2">
      <c r="A24" s="8">
        <v>43555</v>
      </c>
      <c r="B24" s="12" t="s">
        <v>5</v>
      </c>
      <c r="C24" s="9">
        <v>52074</v>
      </c>
      <c r="D24" s="12" t="s">
        <v>1079</v>
      </c>
      <c r="E24" s="12" t="s">
        <v>5</v>
      </c>
      <c r="F24" s="12" t="s">
        <v>15</v>
      </c>
      <c r="G24" s="12" t="s">
        <v>1080</v>
      </c>
      <c r="H24" s="12"/>
      <c r="I24" s="9">
        <v>80</v>
      </c>
      <c r="J24" s="9">
        <v>198</v>
      </c>
    </row>
    <row r="25" spans="1:10" x14ac:dyDescent="0.2">
      <c r="A25" s="8">
        <v>43525</v>
      </c>
      <c r="B25" s="12" t="s">
        <v>3</v>
      </c>
      <c r="C25" s="9">
        <v>8311</v>
      </c>
      <c r="D25" s="12" t="s">
        <v>196</v>
      </c>
      <c r="E25" s="12" t="s">
        <v>106</v>
      </c>
      <c r="F25" s="12" t="s">
        <v>5</v>
      </c>
      <c r="G25" s="12" t="s">
        <v>151</v>
      </c>
      <c r="H25" s="12"/>
      <c r="I25" s="9">
        <v>28</v>
      </c>
      <c r="J25" s="9">
        <v>19</v>
      </c>
    </row>
    <row r="26" spans="1:10" x14ac:dyDescent="0.2">
      <c r="A26" s="8">
        <v>43525</v>
      </c>
      <c r="B26" s="12" t="s">
        <v>5</v>
      </c>
      <c r="C26" s="9">
        <v>54426</v>
      </c>
      <c r="D26" s="12" t="s">
        <v>803</v>
      </c>
      <c r="E26" s="12" t="s">
        <v>5</v>
      </c>
      <c r="F26" s="12" t="s">
        <v>5</v>
      </c>
      <c r="G26" s="12" t="s">
        <v>151</v>
      </c>
      <c r="H26" s="12"/>
      <c r="I26" s="9">
        <v>66</v>
      </c>
      <c r="J26" s="9">
        <v>100</v>
      </c>
    </row>
    <row r="27" spans="1:10" x14ac:dyDescent="0.2">
      <c r="A27" s="8">
        <v>43525</v>
      </c>
      <c r="B27" s="12" t="s">
        <v>3</v>
      </c>
      <c r="C27" s="9">
        <v>4932</v>
      </c>
      <c r="D27" s="12" t="s">
        <v>273</v>
      </c>
      <c r="E27" s="12" t="s">
        <v>5</v>
      </c>
      <c r="F27" s="12" t="s">
        <v>5</v>
      </c>
      <c r="G27" s="12" t="s">
        <v>151</v>
      </c>
      <c r="H27" s="12"/>
      <c r="I27" s="9">
        <v>15</v>
      </c>
      <c r="J27" s="9" t="s">
        <v>802</v>
      </c>
    </row>
    <row r="28" spans="1:10" x14ac:dyDescent="0.2">
      <c r="A28" s="8">
        <v>43525</v>
      </c>
      <c r="B28" s="12" t="s">
        <v>3</v>
      </c>
      <c r="C28" s="9">
        <v>1865</v>
      </c>
      <c r="D28" s="12" t="s">
        <v>92</v>
      </c>
      <c r="E28" s="12" t="s">
        <v>6</v>
      </c>
      <c r="F28" s="12" t="s">
        <v>6</v>
      </c>
      <c r="G28" s="12" t="s">
        <v>151</v>
      </c>
      <c r="H28" s="12"/>
      <c r="I28" s="9">
        <v>31</v>
      </c>
      <c r="J28" s="9">
        <v>27</v>
      </c>
    </row>
    <row r="29" spans="1:10" x14ac:dyDescent="0.2">
      <c r="A29" s="8">
        <v>43526</v>
      </c>
      <c r="B29" s="12" t="s">
        <v>3</v>
      </c>
      <c r="C29" s="9">
        <v>6946</v>
      </c>
      <c r="D29" s="12" t="s">
        <v>73</v>
      </c>
      <c r="E29" s="12" t="s">
        <v>6</v>
      </c>
      <c r="F29" s="12" t="s">
        <v>15</v>
      </c>
      <c r="G29" s="12" t="s">
        <v>151</v>
      </c>
      <c r="H29" s="12"/>
      <c r="I29" s="9">
        <v>29</v>
      </c>
      <c r="J29" s="9">
        <v>42</v>
      </c>
    </row>
    <row r="30" spans="1:10" x14ac:dyDescent="0.2">
      <c r="A30" s="8">
        <v>43526</v>
      </c>
      <c r="B30" s="12" t="s">
        <v>3</v>
      </c>
      <c r="C30" s="9">
        <v>5222</v>
      </c>
      <c r="D30" s="12" t="s">
        <v>66</v>
      </c>
      <c r="E30" s="12" t="s">
        <v>6</v>
      </c>
      <c r="F30" s="12" t="s">
        <v>15</v>
      </c>
      <c r="G30" s="12" t="s">
        <v>151</v>
      </c>
      <c r="H30" s="12"/>
      <c r="I30" s="9">
        <v>25</v>
      </c>
      <c r="J30" s="9" t="s">
        <v>397</v>
      </c>
    </row>
    <row r="31" spans="1:10" x14ac:dyDescent="0.2">
      <c r="A31" s="8">
        <v>43526</v>
      </c>
      <c r="B31" s="12" t="s">
        <v>3</v>
      </c>
      <c r="C31" s="9">
        <v>3780</v>
      </c>
      <c r="D31" s="12" t="s">
        <v>82</v>
      </c>
      <c r="E31" s="12" t="s">
        <v>4</v>
      </c>
      <c r="F31" s="12" t="s">
        <v>6</v>
      </c>
      <c r="G31" s="12" t="s">
        <v>151</v>
      </c>
      <c r="H31" s="12"/>
      <c r="I31" s="9">
        <v>17</v>
      </c>
      <c r="J31" s="9" t="s">
        <v>406</v>
      </c>
    </row>
    <row r="32" spans="1:10" x14ac:dyDescent="0.2">
      <c r="A32" s="8">
        <v>43526</v>
      </c>
      <c r="B32" s="12" t="s">
        <v>6</v>
      </c>
      <c r="C32" s="9">
        <v>57000</v>
      </c>
      <c r="D32" s="12" t="s">
        <v>211</v>
      </c>
      <c r="E32" s="12" t="s">
        <v>9</v>
      </c>
      <c r="F32" s="12" t="s">
        <v>6</v>
      </c>
      <c r="G32" s="12" t="s">
        <v>151</v>
      </c>
      <c r="H32" s="12"/>
      <c r="I32" s="9">
        <v>50</v>
      </c>
      <c r="J32" s="9" t="s">
        <v>811</v>
      </c>
    </row>
    <row r="33" spans="1:10" x14ac:dyDescent="0.2">
      <c r="A33" s="8">
        <v>43526</v>
      </c>
      <c r="B33" s="12" t="s">
        <v>6</v>
      </c>
      <c r="C33" s="9">
        <v>57440</v>
      </c>
      <c r="D33" s="12" t="s">
        <v>217</v>
      </c>
      <c r="E33" s="12" t="s">
        <v>6</v>
      </c>
      <c r="F33" s="12" t="s">
        <v>15</v>
      </c>
      <c r="G33" s="12" t="s">
        <v>151</v>
      </c>
      <c r="H33" s="12"/>
      <c r="I33" s="9">
        <v>31</v>
      </c>
      <c r="J33" s="9" t="s">
        <v>812</v>
      </c>
    </row>
    <row r="34" spans="1:10" x14ac:dyDescent="0.2">
      <c r="A34" s="8">
        <v>43526</v>
      </c>
      <c r="B34" s="12" t="s">
        <v>6</v>
      </c>
      <c r="C34" s="9">
        <v>70250</v>
      </c>
      <c r="D34" s="12" t="s">
        <v>807</v>
      </c>
      <c r="E34" s="12" t="s">
        <v>6</v>
      </c>
      <c r="F34" s="12" t="s">
        <v>6</v>
      </c>
      <c r="G34" s="12" t="s">
        <v>151</v>
      </c>
      <c r="H34" s="12"/>
      <c r="I34" s="9">
        <v>179</v>
      </c>
      <c r="J34" s="9">
        <v>276</v>
      </c>
    </row>
    <row r="35" spans="1:10" x14ac:dyDescent="0.2">
      <c r="A35" s="8">
        <v>43526</v>
      </c>
      <c r="B35" s="12" t="s">
        <v>6</v>
      </c>
      <c r="C35" s="9">
        <v>79330</v>
      </c>
      <c r="D35" s="12" t="s">
        <v>808</v>
      </c>
      <c r="E35" s="12" t="s">
        <v>6</v>
      </c>
      <c r="F35" s="12" t="s">
        <v>15</v>
      </c>
      <c r="G35" s="12" t="s">
        <v>151</v>
      </c>
      <c r="H35" s="12"/>
      <c r="I35" s="9"/>
      <c r="J35" s="9"/>
    </row>
    <row r="36" spans="1:10" x14ac:dyDescent="0.2">
      <c r="A36" s="8">
        <v>43526</v>
      </c>
      <c r="B36" s="12" t="s">
        <v>14</v>
      </c>
      <c r="C36" s="9">
        <v>6750</v>
      </c>
      <c r="D36" s="12" t="s">
        <v>160</v>
      </c>
      <c r="E36" s="12" t="s">
        <v>5</v>
      </c>
      <c r="F36" s="12" t="s">
        <v>4</v>
      </c>
      <c r="G36" s="12" t="s">
        <v>151</v>
      </c>
      <c r="H36" s="12"/>
      <c r="I36" s="9">
        <v>29</v>
      </c>
      <c r="J36" s="9" t="s">
        <v>351</v>
      </c>
    </row>
    <row r="37" spans="1:10" x14ac:dyDescent="0.2">
      <c r="A37" s="8">
        <v>43526</v>
      </c>
      <c r="B37" s="12" t="s">
        <v>3</v>
      </c>
      <c r="C37" s="9">
        <v>8367</v>
      </c>
      <c r="D37" s="12" t="s">
        <v>72</v>
      </c>
      <c r="E37" s="12" t="s">
        <v>5</v>
      </c>
      <c r="F37" s="12" t="s">
        <v>4</v>
      </c>
      <c r="G37" s="12" t="s">
        <v>151</v>
      </c>
      <c r="H37" s="12"/>
      <c r="I37" s="9">
        <v>24</v>
      </c>
      <c r="J37" s="9" t="s">
        <v>814</v>
      </c>
    </row>
    <row r="38" spans="1:10" x14ac:dyDescent="0.2">
      <c r="A38" s="8">
        <v>43526</v>
      </c>
      <c r="B38" s="12" t="s">
        <v>3</v>
      </c>
      <c r="C38" s="9">
        <v>1457</v>
      </c>
      <c r="D38" s="12" t="s">
        <v>92</v>
      </c>
      <c r="E38" s="12" t="s">
        <v>17</v>
      </c>
      <c r="F38" s="12" t="s">
        <v>15</v>
      </c>
      <c r="G38" s="12" t="s">
        <v>151</v>
      </c>
      <c r="H38" s="12"/>
      <c r="I38" s="9">
        <v>28</v>
      </c>
      <c r="J38" s="9" t="s">
        <v>561</v>
      </c>
    </row>
    <row r="39" spans="1:10" x14ac:dyDescent="0.2">
      <c r="A39" s="8">
        <v>43527</v>
      </c>
      <c r="B39" s="12" t="s">
        <v>6</v>
      </c>
      <c r="C39" s="9">
        <v>54560</v>
      </c>
      <c r="D39" s="12" t="s">
        <v>417</v>
      </c>
      <c r="E39" s="12" t="s">
        <v>6</v>
      </c>
      <c r="F39" s="12" t="s">
        <v>15</v>
      </c>
      <c r="G39" s="12" t="s">
        <v>151</v>
      </c>
      <c r="H39" s="12"/>
      <c r="I39" s="9">
        <v>30</v>
      </c>
      <c r="J39" s="9" t="s">
        <v>827</v>
      </c>
    </row>
    <row r="40" spans="1:10" x14ac:dyDescent="0.2">
      <c r="A40" s="8">
        <v>43527</v>
      </c>
      <c r="B40" s="12" t="s">
        <v>3</v>
      </c>
      <c r="C40" s="9">
        <v>7517</v>
      </c>
      <c r="D40" s="12" t="s">
        <v>162</v>
      </c>
      <c r="E40" s="12" t="s">
        <v>4</v>
      </c>
      <c r="F40" s="12" t="s">
        <v>6</v>
      </c>
      <c r="G40" s="12" t="s">
        <v>151</v>
      </c>
      <c r="H40" s="12"/>
      <c r="I40" s="9">
        <v>20</v>
      </c>
      <c r="J40" s="9">
        <v>25</v>
      </c>
    </row>
    <row r="41" spans="1:10" x14ac:dyDescent="0.2">
      <c r="A41" s="8">
        <v>43527</v>
      </c>
      <c r="B41" s="12" t="s">
        <v>14</v>
      </c>
      <c r="C41" s="9">
        <v>6700</v>
      </c>
      <c r="D41" s="12" t="s">
        <v>127</v>
      </c>
      <c r="E41" s="12" t="s">
        <v>6</v>
      </c>
      <c r="F41" s="12" t="s">
        <v>15</v>
      </c>
      <c r="G41" s="12" t="s">
        <v>151</v>
      </c>
      <c r="H41" s="12"/>
      <c r="I41" s="9">
        <v>29</v>
      </c>
      <c r="J41" s="9" t="s">
        <v>390</v>
      </c>
    </row>
    <row r="42" spans="1:10" x14ac:dyDescent="0.2">
      <c r="A42" s="8">
        <v>43527</v>
      </c>
      <c r="B42" s="12" t="s">
        <v>3</v>
      </c>
      <c r="C42" s="9">
        <v>3316</v>
      </c>
      <c r="D42" s="12" t="s">
        <v>44</v>
      </c>
      <c r="E42" s="12" t="s">
        <v>4</v>
      </c>
      <c r="F42" s="12" t="s">
        <v>6</v>
      </c>
      <c r="G42" s="12" t="s">
        <v>151</v>
      </c>
      <c r="H42" s="12"/>
      <c r="I42" s="9">
        <v>16</v>
      </c>
      <c r="J42" s="9" t="s">
        <v>829</v>
      </c>
    </row>
    <row r="43" spans="1:10" x14ac:dyDescent="0.2">
      <c r="A43" s="8">
        <v>43527</v>
      </c>
      <c r="B43" s="12" t="s">
        <v>3</v>
      </c>
      <c r="C43" s="9">
        <v>2612</v>
      </c>
      <c r="D43" s="12" t="s">
        <v>92</v>
      </c>
      <c r="E43" s="12" t="s">
        <v>4</v>
      </c>
      <c r="F43" s="12" t="s">
        <v>6</v>
      </c>
      <c r="G43" s="12" t="s">
        <v>151</v>
      </c>
      <c r="H43" s="12"/>
      <c r="I43" s="9">
        <v>25</v>
      </c>
      <c r="J43" s="9" t="s">
        <v>834</v>
      </c>
    </row>
    <row r="44" spans="1:10" x14ac:dyDescent="0.2">
      <c r="A44" s="8">
        <v>43527</v>
      </c>
      <c r="B44" s="12" t="s">
        <v>3</v>
      </c>
      <c r="C44" s="9">
        <v>1161</v>
      </c>
      <c r="D44" s="12" t="s">
        <v>92</v>
      </c>
      <c r="E44" s="12" t="s">
        <v>10</v>
      </c>
      <c r="F44" s="12" t="s">
        <v>228</v>
      </c>
      <c r="G44" s="33" t="s">
        <v>151</v>
      </c>
      <c r="H44" s="12"/>
      <c r="I44" s="9">
        <v>24</v>
      </c>
      <c r="J44" s="9" t="s">
        <v>390</v>
      </c>
    </row>
    <row r="45" spans="1:10" x14ac:dyDescent="0.2">
      <c r="A45" s="8">
        <v>43528</v>
      </c>
      <c r="B45" s="12" t="s">
        <v>3</v>
      </c>
      <c r="C45" s="9">
        <v>9633</v>
      </c>
      <c r="D45" s="12" t="s">
        <v>130</v>
      </c>
      <c r="E45" s="12" t="s">
        <v>5</v>
      </c>
      <c r="F45" s="12" t="s">
        <v>5</v>
      </c>
      <c r="G45" s="33" t="s">
        <v>151</v>
      </c>
      <c r="H45" s="12"/>
      <c r="I45" s="9">
        <v>59</v>
      </c>
      <c r="J45" s="9">
        <v>55</v>
      </c>
    </row>
    <row r="46" spans="1:10" x14ac:dyDescent="0.2">
      <c r="A46" s="8">
        <v>43529</v>
      </c>
      <c r="B46" s="12" t="s">
        <v>14</v>
      </c>
      <c r="C46" s="9">
        <v>6700</v>
      </c>
      <c r="D46" s="12" t="s">
        <v>127</v>
      </c>
      <c r="E46" s="12" t="s">
        <v>6</v>
      </c>
      <c r="F46" s="12" t="s">
        <v>15</v>
      </c>
      <c r="G46" s="12" t="s">
        <v>151</v>
      </c>
      <c r="H46" s="12"/>
      <c r="I46" s="9">
        <v>32</v>
      </c>
      <c r="J46" s="9" t="s">
        <v>390</v>
      </c>
    </row>
    <row r="47" spans="1:10" x14ac:dyDescent="0.2">
      <c r="A47" s="8">
        <v>43529</v>
      </c>
      <c r="B47" s="12" t="s">
        <v>3</v>
      </c>
      <c r="C47" s="9">
        <v>3393</v>
      </c>
      <c r="D47" s="12" t="s">
        <v>114</v>
      </c>
      <c r="E47" s="12" t="s">
        <v>4</v>
      </c>
      <c r="F47" s="12" t="s">
        <v>20</v>
      </c>
      <c r="G47" s="12" t="s">
        <v>151</v>
      </c>
      <c r="H47" s="12"/>
      <c r="I47" s="9">
        <v>18</v>
      </c>
      <c r="J47" s="9">
        <v>14</v>
      </c>
    </row>
    <row r="48" spans="1:10" x14ac:dyDescent="0.2">
      <c r="A48" s="8">
        <v>43529</v>
      </c>
      <c r="B48" s="12" t="s">
        <v>3</v>
      </c>
      <c r="C48" s="9">
        <v>8436</v>
      </c>
      <c r="D48" s="12" t="s">
        <v>149</v>
      </c>
      <c r="E48" s="12" t="s">
        <v>16</v>
      </c>
      <c r="F48" s="12" t="s">
        <v>15</v>
      </c>
      <c r="G48" s="12" t="s">
        <v>151</v>
      </c>
      <c r="H48" s="12"/>
      <c r="I48" s="9">
        <v>24</v>
      </c>
      <c r="J48" s="9" t="s">
        <v>513</v>
      </c>
    </row>
    <row r="49" spans="1:10" x14ac:dyDescent="0.2">
      <c r="A49" s="8">
        <v>43529</v>
      </c>
      <c r="B49" s="12" t="s">
        <v>3</v>
      </c>
      <c r="C49" s="9">
        <v>8384</v>
      </c>
      <c r="D49" s="12" t="s">
        <v>117</v>
      </c>
      <c r="E49" s="12" t="s">
        <v>11</v>
      </c>
      <c r="F49" s="12" t="s">
        <v>6</v>
      </c>
      <c r="G49" s="12" t="s">
        <v>151</v>
      </c>
      <c r="H49" s="12"/>
      <c r="I49" s="9">
        <v>26</v>
      </c>
      <c r="J49" s="9" t="s">
        <v>409</v>
      </c>
    </row>
    <row r="50" spans="1:10" x14ac:dyDescent="0.2">
      <c r="A50" s="8">
        <v>43531</v>
      </c>
      <c r="B50" s="12" t="s">
        <v>14</v>
      </c>
      <c r="C50" s="9">
        <v>6840</v>
      </c>
      <c r="D50" s="12" t="s">
        <v>192</v>
      </c>
      <c r="E50" s="12" t="s">
        <v>6</v>
      </c>
      <c r="F50" s="12" t="s">
        <v>6</v>
      </c>
      <c r="G50" s="12" t="s">
        <v>151</v>
      </c>
      <c r="H50" s="12"/>
      <c r="I50" s="9">
        <v>53</v>
      </c>
      <c r="J50" s="9" t="s">
        <v>859</v>
      </c>
    </row>
    <row r="51" spans="1:10" x14ac:dyDescent="0.2">
      <c r="A51" s="8">
        <v>43531</v>
      </c>
      <c r="B51" s="12" t="s">
        <v>14</v>
      </c>
      <c r="C51" s="9">
        <v>6750</v>
      </c>
      <c r="D51" s="12" t="s">
        <v>160</v>
      </c>
      <c r="E51" s="12" t="s">
        <v>6</v>
      </c>
      <c r="F51" s="12" t="s">
        <v>4</v>
      </c>
      <c r="G51" s="12" t="s">
        <v>151</v>
      </c>
      <c r="H51" s="12"/>
      <c r="I51" s="9">
        <v>34</v>
      </c>
      <c r="J51" s="9" t="s">
        <v>351</v>
      </c>
    </row>
    <row r="52" spans="1:10" x14ac:dyDescent="0.2">
      <c r="A52" s="8">
        <v>43531</v>
      </c>
      <c r="B52" s="12" t="s">
        <v>6</v>
      </c>
      <c r="C52" s="9">
        <v>57100</v>
      </c>
      <c r="D52" s="12" t="s">
        <v>141</v>
      </c>
      <c r="E52" s="12" t="s">
        <v>6</v>
      </c>
      <c r="F52" s="12" t="s">
        <v>5</v>
      </c>
      <c r="G52" s="12" t="s">
        <v>151</v>
      </c>
      <c r="H52" s="12"/>
      <c r="I52" s="9">
        <v>43</v>
      </c>
      <c r="J52" s="9" t="s">
        <v>413</v>
      </c>
    </row>
    <row r="53" spans="1:10" x14ac:dyDescent="0.2">
      <c r="A53" s="8">
        <v>43531</v>
      </c>
      <c r="B53" s="12" t="s">
        <v>3</v>
      </c>
      <c r="C53" s="9">
        <v>4039</v>
      </c>
      <c r="D53" s="12" t="s">
        <v>506</v>
      </c>
      <c r="E53" s="12" t="s">
        <v>8</v>
      </c>
      <c r="F53" s="12" t="s">
        <v>4</v>
      </c>
      <c r="G53" s="12" t="s">
        <v>151</v>
      </c>
      <c r="H53" s="12"/>
      <c r="I53" s="9">
        <v>17</v>
      </c>
      <c r="J53" s="9" t="s">
        <v>389</v>
      </c>
    </row>
    <row r="54" spans="1:10" x14ac:dyDescent="0.2">
      <c r="A54" s="8">
        <v>43532</v>
      </c>
      <c r="B54" s="12" t="s">
        <v>14</v>
      </c>
      <c r="C54" s="9">
        <v>6700</v>
      </c>
      <c r="D54" s="12" t="s">
        <v>127</v>
      </c>
      <c r="E54" s="12" t="s">
        <v>6</v>
      </c>
      <c r="F54" s="12" t="s">
        <v>5</v>
      </c>
      <c r="G54" s="12" t="s">
        <v>151</v>
      </c>
      <c r="H54" s="12"/>
      <c r="I54" s="9">
        <v>34</v>
      </c>
      <c r="J54" s="9" t="s">
        <v>393</v>
      </c>
    </row>
    <row r="55" spans="1:10" x14ac:dyDescent="0.2">
      <c r="A55" s="8">
        <v>43532</v>
      </c>
      <c r="B55" s="12" t="s">
        <v>14</v>
      </c>
      <c r="C55" s="9">
        <v>3080</v>
      </c>
      <c r="D55" s="12" t="s">
        <v>853</v>
      </c>
      <c r="E55" s="12" t="s">
        <v>234</v>
      </c>
      <c r="F55" s="12" t="s">
        <v>856</v>
      </c>
      <c r="G55" s="12" t="s">
        <v>151</v>
      </c>
      <c r="H55" s="12"/>
      <c r="I55" s="9">
        <v>141</v>
      </c>
      <c r="J55" s="9">
        <v>207</v>
      </c>
    </row>
    <row r="56" spans="1:10" x14ac:dyDescent="0.2">
      <c r="A56" s="8">
        <v>43532</v>
      </c>
      <c r="B56" s="12" t="s">
        <v>14</v>
      </c>
      <c r="C56" s="9">
        <v>2390</v>
      </c>
      <c r="D56" s="12" t="s">
        <v>854</v>
      </c>
      <c r="E56" s="12" t="s">
        <v>234</v>
      </c>
      <c r="F56" s="12" t="s">
        <v>857</v>
      </c>
      <c r="G56" s="12" t="s">
        <v>151</v>
      </c>
      <c r="H56" s="12"/>
      <c r="I56" s="9">
        <v>187</v>
      </c>
      <c r="J56" s="9">
        <v>286</v>
      </c>
    </row>
    <row r="57" spans="1:10" x14ac:dyDescent="0.2">
      <c r="A57" s="8">
        <v>43532</v>
      </c>
      <c r="B57" s="12" t="s">
        <v>3</v>
      </c>
      <c r="C57" s="9">
        <v>1363</v>
      </c>
      <c r="D57" s="12" t="s">
        <v>43</v>
      </c>
      <c r="E57" s="12" t="s">
        <v>6</v>
      </c>
      <c r="F57" s="12" t="s">
        <v>15</v>
      </c>
      <c r="G57" s="12" t="s">
        <v>151</v>
      </c>
      <c r="H57" s="12"/>
      <c r="I57" s="9">
        <v>26</v>
      </c>
      <c r="J57" s="9" t="s">
        <v>567</v>
      </c>
    </row>
    <row r="58" spans="1:10" x14ac:dyDescent="0.2">
      <c r="A58" s="8">
        <v>43532</v>
      </c>
      <c r="B58" s="12" t="s">
        <v>14</v>
      </c>
      <c r="C58" s="9">
        <v>6700</v>
      </c>
      <c r="D58" s="12" t="s">
        <v>127</v>
      </c>
      <c r="E58" s="12" t="s">
        <v>6</v>
      </c>
      <c r="F58" s="12" t="s">
        <v>15</v>
      </c>
      <c r="G58" s="12" t="s">
        <v>151</v>
      </c>
      <c r="H58" s="12"/>
      <c r="I58" s="9">
        <v>34</v>
      </c>
      <c r="J58" s="9" t="s">
        <v>393</v>
      </c>
    </row>
    <row r="59" spans="1:10" x14ac:dyDescent="0.2">
      <c r="A59" s="8">
        <v>43533</v>
      </c>
      <c r="B59" s="12" t="s">
        <v>3</v>
      </c>
      <c r="C59" s="9">
        <v>1525</v>
      </c>
      <c r="D59" s="12" t="s">
        <v>92</v>
      </c>
      <c r="E59" s="12" t="s">
        <v>15</v>
      </c>
      <c r="F59" s="12" t="s">
        <v>15</v>
      </c>
      <c r="G59" s="12" t="s">
        <v>151</v>
      </c>
      <c r="H59" s="12"/>
      <c r="I59" s="9">
        <v>27</v>
      </c>
      <c r="J59" s="9">
        <v>27</v>
      </c>
    </row>
    <row r="60" spans="1:10" x14ac:dyDescent="0.2">
      <c r="A60" s="8">
        <v>43533</v>
      </c>
      <c r="B60" s="12" t="s">
        <v>6</v>
      </c>
      <c r="C60" s="9">
        <v>54190</v>
      </c>
      <c r="D60" s="12" t="s">
        <v>277</v>
      </c>
      <c r="E60" s="12" t="s">
        <v>6</v>
      </c>
      <c r="F60" s="12" t="s">
        <v>6</v>
      </c>
      <c r="G60" s="12" t="s">
        <v>151</v>
      </c>
      <c r="H60" s="12"/>
      <c r="I60" s="9">
        <v>17</v>
      </c>
      <c r="J60" s="9">
        <v>12</v>
      </c>
    </row>
    <row r="61" spans="1:10" x14ac:dyDescent="0.2">
      <c r="A61" s="8">
        <v>43533</v>
      </c>
      <c r="B61" s="12" t="s">
        <v>6</v>
      </c>
      <c r="C61" s="9">
        <v>57100</v>
      </c>
      <c r="D61" s="12" t="s">
        <v>141</v>
      </c>
      <c r="E61" s="12" t="s">
        <v>6</v>
      </c>
      <c r="F61" s="12" t="s">
        <v>6</v>
      </c>
      <c r="G61" s="12" t="s">
        <v>151</v>
      </c>
      <c r="H61" s="12"/>
      <c r="I61" s="9">
        <v>34</v>
      </c>
      <c r="J61" s="9">
        <v>42</v>
      </c>
    </row>
    <row r="62" spans="1:10" x14ac:dyDescent="0.2">
      <c r="A62" s="8">
        <v>43533</v>
      </c>
      <c r="B62" s="12" t="s">
        <v>3</v>
      </c>
      <c r="C62" s="9">
        <v>6370</v>
      </c>
      <c r="D62" s="12" t="s">
        <v>912</v>
      </c>
      <c r="E62" s="12" t="s">
        <v>15</v>
      </c>
      <c r="F62" s="12" t="s">
        <v>184</v>
      </c>
      <c r="G62" s="12" t="s">
        <v>151</v>
      </c>
      <c r="H62" s="12"/>
      <c r="I62" s="9">
        <v>55</v>
      </c>
      <c r="J62" s="9">
        <v>61</v>
      </c>
    </row>
    <row r="63" spans="1:10" x14ac:dyDescent="0.2">
      <c r="A63" s="8">
        <v>43533</v>
      </c>
      <c r="B63" s="12" t="s">
        <v>3</v>
      </c>
      <c r="C63" s="9">
        <v>4182</v>
      </c>
      <c r="D63" s="12" t="s">
        <v>432</v>
      </c>
      <c r="E63" s="12" t="s">
        <v>16</v>
      </c>
      <c r="F63" s="12" t="s">
        <v>6</v>
      </c>
      <c r="G63" s="12" t="s">
        <v>151</v>
      </c>
      <c r="H63" s="12"/>
      <c r="I63" s="9">
        <v>16</v>
      </c>
      <c r="J63" s="9" t="s">
        <v>914</v>
      </c>
    </row>
    <row r="64" spans="1:10" x14ac:dyDescent="0.2">
      <c r="A64" s="8">
        <v>43533</v>
      </c>
      <c r="B64" s="12" t="s">
        <v>3</v>
      </c>
      <c r="C64" s="9">
        <v>8095</v>
      </c>
      <c r="D64" s="12" t="s">
        <v>41</v>
      </c>
      <c r="E64" s="12" t="s">
        <v>6</v>
      </c>
      <c r="F64" s="12" t="s">
        <v>6</v>
      </c>
      <c r="G64" s="12" t="s">
        <v>151</v>
      </c>
      <c r="H64" s="12"/>
      <c r="I64" s="9">
        <v>24</v>
      </c>
      <c r="J64" s="9">
        <v>20</v>
      </c>
    </row>
    <row r="65" spans="1:10" x14ac:dyDescent="0.2">
      <c r="A65" s="8">
        <v>43534</v>
      </c>
      <c r="B65" s="12" t="s">
        <v>6</v>
      </c>
      <c r="C65" s="9">
        <v>57100</v>
      </c>
      <c r="D65" s="12" t="s">
        <v>141</v>
      </c>
      <c r="E65" s="12" t="s">
        <v>6</v>
      </c>
      <c r="F65" s="12" t="s">
        <v>15</v>
      </c>
      <c r="G65" s="12" t="s">
        <v>151</v>
      </c>
      <c r="H65" s="12"/>
      <c r="I65" s="9">
        <v>34</v>
      </c>
      <c r="J65" s="9">
        <v>42</v>
      </c>
    </row>
    <row r="66" spans="1:10" x14ac:dyDescent="0.2">
      <c r="A66" s="8">
        <v>43534</v>
      </c>
      <c r="B66" s="12" t="s">
        <v>3</v>
      </c>
      <c r="C66" s="9">
        <v>3259</v>
      </c>
      <c r="D66" s="12" t="s">
        <v>131</v>
      </c>
      <c r="E66" s="12" t="s">
        <v>6</v>
      </c>
      <c r="F66" s="12" t="s">
        <v>6</v>
      </c>
      <c r="G66" s="12" t="s">
        <v>151</v>
      </c>
      <c r="H66" s="12"/>
      <c r="I66" s="9">
        <v>21</v>
      </c>
      <c r="J66" s="9">
        <v>20</v>
      </c>
    </row>
    <row r="67" spans="1:10" x14ac:dyDescent="0.2">
      <c r="A67" s="8">
        <v>43534</v>
      </c>
      <c r="B67" s="12" t="s">
        <v>3</v>
      </c>
      <c r="C67" s="9">
        <v>8255</v>
      </c>
      <c r="D67" s="12" t="s">
        <v>64</v>
      </c>
      <c r="E67" s="12" t="s">
        <v>4</v>
      </c>
      <c r="F67" s="12" t="s">
        <v>6</v>
      </c>
      <c r="G67" s="12" t="s">
        <v>151</v>
      </c>
      <c r="H67" s="12"/>
      <c r="I67" s="9">
        <v>24</v>
      </c>
      <c r="J67" s="9" t="s">
        <v>965</v>
      </c>
    </row>
    <row r="68" spans="1:10" x14ac:dyDescent="0.2">
      <c r="A68" s="8">
        <v>43534</v>
      </c>
      <c r="B68" s="12" t="s">
        <v>3</v>
      </c>
      <c r="C68" s="9">
        <v>1200</v>
      </c>
      <c r="D68" s="12" t="s">
        <v>92</v>
      </c>
      <c r="E68" s="12" t="s">
        <v>15</v>
      </c>
      <c r="F68" s="12" t="s">
        <v>15</v>
      </c>
      <c r="G68" s="12" t="s">
        <v>151</v>
      </c>
      <c r="H68" s="12"/>
      <c r="I68" s="9">
        <v>10</v>
      </c>
      <c r="J68" s="9" t="s">
        <v>744</v>
      </c>
    </row>
    <row r="69" spans="1:10" x14ac:dyDescent="0.2">
      <c r="A69" s="8">
        <v>43534</v>
      </c>
      <c r="B69" s="12" t="s">
        <v>3</v>
      </c>
      <c r="C69" s="9">
        <v>2542</v>
      </c>
      <c r="D69" s="12" t="s">
        <v>92</v>
      </c>
      <c r="E69" s="12" t="s">
        <v>157</v>
      </c>
      <c r="F69" s="12" t="s">
        <v>968</v>
      </c>
      <c r="G69" s="12" t="s">
        <v>151</v>
      </c>
      <c r="H69" s="12"/>
      <c r="I69" s="9">
        <v>27</v>
      </c>
      <c r="J69" s="9">
        <v>31</v>
      </c>
    </row>
    <row r="70" spans="1:10" x14ac:dyDescent="0.2">
      <c r="A70" s="8">
        <v>43534</v>
      </c>
      <c r="B70" s="12" t="s">
        <v>3</v>
      </c>
      <c r="C70" s="9">
        <v>1243</v>
      </c>
      <c r="D70" s="12" t="s">
        <v>92</v>
      </c>
      <c r="E70" s="12" t="s">
        <v>6</v>
      </c>
      <c r="F70" s="12" t="s">
        <v>6</v>
      </c>
      <c r="G70" s="12" t="s">
        <v>151</v>
      </c>
      <c r="H70" s="12"/>
      <c r="I70" s="9">
        <v>22</v>
      </c>
      <c r="J70" s="9">
        <v>27</v>
      </c>
    </row>
    <row r="71" spans="1:10" x14ac:dyDescent="0.2">
      <c r="A71" s="8">
        <v>43534</v>
      </c>
      <c r="B71" s="12" t="s">
        <v>3</v>
      </c>
      <c r="C71" s="9">
        <v>1354</v>
      </c>
      <c r="D71" s="12" t="s">
        <v>92</v>
      </c>
      <c r="E71" s="12" t="s">
        <v>8</v>
      </c>
      <c r="F71" s="12" t="s">
        <v>6</v>
      </c>
      <c r="G71" s="12" t="s">
        <v>151</v>
      </c>
      <c r="H71" s="12"/>
      <c r="I71" s="9">
        <v>23</v>
      </c>
      <c r="J71" s="9">
        <v>32</v>
      </c>
    </row>
    <row r="72" spans="1:10" x14ac:dyDescent="0.2">
      <c r="A72" s="8">
        <v>43536</v>
      </c>
      <c r="B72" s="12" t="s">
        <v>3</v>
      </c>
      <c r="C72" s="9">
        <v>8260</v>
      </c>
      <c r="D72" s="12" t="s">
        <v>64</v>
      </c>
      <c r="E72" s="12" t="s">
        <v>4</v>
      </c>
      <c r="F72" s="12" t="s">
        <v>15</v>
      </c>
      <c r="G72" s="12" t="s">
        <v>151</v>
      </c>
      <c r="H72" s="12"/>
      <c r="I72" s="9">
        <v>24</v>
      </c>
      <c r="J72" s="9">
        <v>20</v>
      </c>
    </row>
    <row r="73" spans="1:10" x14ac:dyDescent="0.2">
      <c r="A73" s="8">
        <v>43537</v>
      </c>
      <c r="B73" s="12" t="s">
        <v>6</v>
      </c>
      <c r="C73" s="9">
        <v>54400</v>
      </c>
      <c r="D73" s="12" t="s">
        <v>626</v>
      </c>
      <c r="E73" s="12" t="s">
        <v>5</v>
      </c>
      <c r="F73" s="12" t="s">
        <v>6</v>
      </c>
      <c r="G73" s="12" t="s">
        <v>151</v>
      </c>
      <c r="H73" s="12"/>
      <c r="I73" s="9">
        <v>28</v>
      </c>
      <c r="J73" s="9" t="s">
        <v>979</v>
      </c>
    </row>
    <row r="74" spans="1:10" x14ac:dyDescent="0.2">
      <c r="A74" s="8">
        <v>43538</v>
      </c>
      <c r="B74" s="12" t="s">
        <v>3</v>
      </c>
      <c r="C74" s="9">
        <v>5411</v>
      </c>
      <c r="D74" s="12" t="s">
        <v>112</v>
      </c>
      <c r="E74" s="12" t="s">
        <v>4</v>
      </c>
      <c r="F74" s="12" t="s">
        <v>4</v>
      </c>
      <c r="G74" s="12" t="s">
        <v>151</v>
      </c>
      <c r="H74" s="12"/>
      <c r="I74" s="9">
        <v>23</v>
      </c>
      <c r="J74" s="9">
        <v>14</v>
      </c>
    </row>
    <row r="75" spans="1:10" x14ac:dyDescent="0.2">
      <c r="A75" s="8">
        <v>43540</v>
      </c>
      <c r="B75" s="12" t="s">
        <v>3</v>
      </c>
      <c r="C75" s="9">
        <v>3340</v>
      </c>
      <c r="D75" s="12" t="s">
        <v>115</v>
      </c>
      <c r="E75" s="12" t="s">
        <v>4</v>
      </c>
      <c r="F75" s="12" t="s">
        <v>6</v>
      </c>
      <c r="G75" s="12" t="s">
        <v>151</v>
      </c>
      <c r="H75" s="12"/>
      <c r="I75" s="9">
        <v>18</v>
      </c>
      <c r="J75" s="9" t="s">
        <v>513</v>
      </c>
    </row>
    <row r="76" spans="1:10" x14ac:dyDescent="0.2">
      <c r="A76" s="8">
        <v>43540</v>
      </c>
      <c r="B76" s="12" t="s">
        <v>6</v>
      </c>
      <c r="C76" s="9">
        <v>57330</v>
      </c>
      <c r="D76" s="12" t="s">
        <v>315</v>
      </c>
      <c r="E76" s="12" t="s">
        <v>6</v>
      </c>
      <c r="F76" s="12" t="s">
        <v>15</v>
      </c>
      <c r="G76" s="12" t="s">
        <v>151</v>
      </c>
      <c r="H76" s="12"/>
      <c r="I76" s="9">
        <v>24</v>
      </c>
      <c r="J76" s="9" t="s">
        <v>416</v>
      </c>
    </row>
    <row r="77" spans="1:10" x14ac:dyDescent="0.2">
      <c r="A77" s="8">
        <v>43540</v>
      </c>
      <c r="B77" s="12" t="s">
        <v>3</v>
      </c>
      <c r="C77" s="9">
        <v>6930</v>
      </c>
      <c r="D77" s="12" t="s">
        <v>987</v>
      </c>
      <c r="E77" s="12" t="s">
        <v>4</v>
      </c>
      <c r="F77" s="12" t="s">
        <v>6</v>
      </c>
      <c r="G77" s="12" t="s">
        <v>151</v>
      </c>
      <c r="H77" s="12"/>
      <c r="I77" s="9">
        <v>37</v>
      </c>
      <c r="J77" s="9" t="s">
        <v>988</v>
      </c>
    </row>
    <row r="78" spans="1:10" x14ac:dyDescent="0.2">
      <c r="A78" s="8">
        <v>43540</v>
      </c>
      <c r="B78" s="12" t="s">
        <v>6</v>
      </c>
      <c r="C78" s="9">
        <v>57640</v>
      </c>
      <c r="D78" s="12" t="s">
        <v>991</v>
      </c>
      <c r="E78" s="12" t="s">
        <v>6</v>
      </c>
      <c r="F78" s="12" t="s">
        <v>15</v>
      </c>
      <c r="G78" s="12" t="s">
        <v>151</v>
      </c>
      <c r="H78" s="12"/>
      <c r="I78" s="9">
        <v>58</v>
      </c>
      <c r="J78" s="9" t="s">
        <v>992</v>
      </c>
    </row>
    <row r="79" spans="1:10" x14ac:dyDescent="0.2">
      <c r="A79" s="8">
        <v>43540</v>
      </c>
      <c r="B79" s="12" t="s">
        <v>3</v>
      </c>
      <c r="C79" s="9">
        <v>5692</v>
      </c>
      <c r="D79" s="12" t="s">
        <v>993</v>
      </c>
      <c r="E79" s="12" t="s">
        <v>4</v>
      </c>
      <c r="F79" s="12" t="s">
        <v>140</v>
      </c>
      <c r="G79" s="12" t="s">
        <v>151</v>
      </c>
      <c r="H79" s="12"/>
      <c r="I79" s="9">
        <v>26</v>
      </c>
      <c r="J79" s="9" t="s">
        <v>994</v>
      </c>
    </row>
    <row r="80" spans="1:10" x14ac:dyDescent="0.2">
      <c r="A80" s="8">
        <v>43540</v>
      </c>
      <c r="B80" s="12" t="s">
        <v>3</v>
      </c>
      <c r="C80" s="9">
        <v>4967</v>
      </c>
      <c r="D80" s="12" t="s">
        <v>265</v>
      </c>
      <c r="E80" s="12" t="s">
        <v>6</v>
      </c>
      <c r="F80" s="12" t="s">
        <v>5</v>
      </c>
      <c r="G80" s="12" t="s">
        <v>151</v>
      </c>
      <c r="H80" s="12"/>
      <c r="I80" s="9">
        <v>15</v>
      </c>
      <c r="J80" s="9" t="s">
        <v>361</v>
      </c>
    </row>
    <row r="81" spans="1:10" x14ac:dyDescent="0.2">
      <c r="A81" s="8">
        <v>43540</v>
      </c>
      <c r="B81" s="12" t="s">
        <v>3</v>
      </c>
      <c r="C81" s="9">
        <v>6791</v>
      </c>
      <c r="D81" s="12" t="s">
        <v>998</v>
      </c>
      <c r="E81" s="12" t="s">
        <v>6</v>
      </c>
      <c r="F81" s="12" t="s">
        <v>188</v>
      </c>
      <c r="G81" s="12" t="s">
        <v>151</v>
      </c>
      <c r="H81" s="12"/>
      <c r="I81" s="9">
        <v>13</v>
      </c>
      <c r="J81" s="9" t="s">
        <v>999</v>
      </c>
    </row>
    <row r="82" spans="1:10" x14ac:dyDescent="0.2">
      <c r="A82" s="8">
        <v>43541</v>
      </c>
      <c r="B82" s="12" t="s">
        <v>14</v>
      </c>
      <c r="C82" s="9">
        <v>6780</v>
      </c>
      <c r="D82" s="12" t="s">
        <v>142</v>
      </c>
      <c r="E82" s="12" t="s">
        <v>6</v>
      </c>
      <c r="F82" s="12" t="s">
        <v>15</v>
      </c>
      <c r="G82" s="12" t="s">
        <v>151</v>
      </c>
      <c r="H82" s="12"/>
      <c r="I82" s="9">
        <v>24</v>
      </c>
      <c r="J82" s="9" t="s">
        <v>850</v>
      </c>
    </row>
    <row r="83" spans="1:10" x14ac:dyDescent="0.2">
      <c r="A83" s="8">
        <v>43541</v>
      </c>
      <c r="B83" s="12" t="s">
        <v>6</v>
      </c>
      <c r="C83" s="9">
        <v>57258</v>
      </c>
      <c r="D83" s="12" t="s">
        <v>1005</v>
      </c>
      <c r="E83" s="12" t="s">
        <v>6</v>
      </c>
      <c r="F83" s="12" t="s">
        <v>15</v>
      </c>
      <c r="G83" s="12" t="s">
        <v>151</v>
      </c>
      <c r="H83" s="12"/>
      <c r="I83" s="9">
        <v>49</v>
      </c>
      <c r="J83" s="9" t="s">
        <v>1006</v>
      </c>
    </row>
    <row r="84" spans="1:10" x14ac:dyDescent="0.2">
      <c r="A84" s="8">
        <v>43541</v>
      </c>
      <c r="B84" s="12" t="s">
        <v>3</v>
      </c>
      <c r="C84" s="9">
        <v>2518</v>
      </c>
      <c r="D84" s="12" t="s">
        <v>92</v>
      </c>
      <c r="E84" s="12" t="s">
        <v>21</v>
      </c>
      <c r="F84" s="12" t="s">
        <v>15</v>
      </c>
      <c r="G84" s="12" t="s">
        <v>151</v>
      </c>
      <c r="H84" s="12"/>
      <c r="I84" s="9">
        <v>29</v>
      </c>
      <c r="J84" s="9" t="s">
        <v>1007</v>
      </c>
    </row>
    <row r="85" spans="1:10" x14ac:dyDescent="0.2">
      <c r="A85" s="8">
        <v>43541</v>
      </c>
      <c r="B85" s="12" t="s">
        <v>3</v>
      </c>
      <c r="C85" s="9">
        <v>5670</v>
      </c>
      <c r="D85" s="12" t="s">
        <v>1011</v>
      </c>
      <c r="E85" s="12" t="s">
        <v>4</v>
      </c>
      <c r="F85" s="12" t="s">
        <v>6</v>
      </c>
      <c r="G85" s="12" t="s">
        <v>151</v>
      </c>
      <c r="H85" s="12"/>
      <c r="I85" s="9">
        <v>22</v>
      </c>
      <c r="J85" s="9">
        <v>32</v>
      </c>
    </row>
    <row r="86" spans="1:10" x14ac:dyDescent="0.2">
      <c r="A86" s="8">
        <v>43541</v>
      </c>
      <c r="B86" s="12" t="s">
        <v>5</v>
      </c>
      <c r="C86" s="9">
        <v>54308</v>
      </c>
      <c r="D86" s="12" t="s">
        <v>1012</v>
      </c>
      <c r="E86" s="12" t="s">
        <v>140</v>
      </c>
      <c r="F86" s="12" t="s">
        <v>15</v>
      </c>
      <c r="G86" s="12" t="s">
        <v>151</v>
      </c>
      <c r="H86" s="12"/>
      <c r="I86" s="9">
        <v>44</v>
      </c>
      <c r="J86" s="9" t="s">
        <v>1013</v>
      </c>
    </row>
    <row r="87" spans="1:10" x14ac:dyDescent="0.2">
      <c r="A87" s="8">
        <v>43541</v>
      </c>
      <c r="B87" s="12" t="s">
        <v>6</v>
      </c>
      <c r="C87" s="9">
        <v>54880</v>
      </c>
      <c r="D87" s="12" t="s">
        <v>1003</v>
      </c>
      <c r="E87" s="12" t="s">
        <v>6</v>
      </c>
      <c r="F87" s="12" t="s">
        <v>15</v>
      </c>
      <c r="G87" s="12" t="s">
        <v>151</v>
      </c>
      <c r="H87" s="12"/>
      <c r="I87" s="9">
        <v>16</v>
      </c>
      <c r="J87" s="9" t="s">
        <v>833</v>
      </c>
    </row>
    <row r="88" spans="1:10" x14ac:dyDescent="0.2">
      <c r="A88" s="8">
        <v>43541</v>
      </c>
      <c r="B88" s="12" t="s">
        <v>6</v>
      </c>
      <c r="C88" s="9">
        <v>54880</v>
      </c>
      <c r="D88" s="12" t="s">
        <v>1003</v>
      </c>
      <c r="E88" s="12" t="s">
        <v>6</v>
      </c>
      <c r="F88" s="12" t="s">
        <v>15</v>
      </c>
      <c r="G88" s="12" t="s">
        <v>151</v>
      </c>
      <c r="H88" s="12"/>
      <c r="I88" s="9">
        <v>16</v>
      </c>
      <c r="J88" s="9" t="s">
        <v>833</v>
      </c>
    </row>
    <row r="89" spans="1:10" x14ac:dyDescent="0.2">
      <c r="A89" s="8">
        <v>43541</v>
      </c>
      <c r="B89" s="12" t="s">
        <v>3</v>
      </c>
      <c r="C89" s="9">
        <v>8272</v>
      </c>
      <c r="D89" s="12" t="s">
        <v>64</v>
      </c>
      <c r="E89" s="12" t="s">
        <v>8</v>
      </c>
      <c r="F89" s="12" t="s">
        <v>6</v>
      </c>
      <c r="G89" s="12" t="s">
        <v>151</v>
      </c>
      <c r="H89" s="12"/>
      <c r="I89" s="9">
        <v>26</v>
      </c>
      <c r="J89" s="9" t="s">
        <v>1015</v>
      </c>
    </row>
    <row r="90" spans="1:10" x14ac:dyDescent="0.2">
      <c r="A90" s="8">
        <v>43541</v>
      </c>
      <c r="B90" s="12" t="s">
        <v>3</v>
      </c>
      <c r="C90" s="9">
        <v>7324</v>
      </c>
      <c r="D90" s="12" t="s">
        <v>1017</v>
      </c>
      <c r="E90" s="12" t="s">
        <v>15</v>
      </c>
      <c r="F90" s="12" t="s">
        <v>1018</v>
      </c>
      <c r="G90" s="12" t="s">
        <v>151</v>
      </c>
      <c r="H90" s="12"/>
      <c r="I90" s="9">
        <v>32</v>
      </c>
      <c r="J90" s="9" t="s">
        <v>1019</v>
      </c>
    </row>
    <row r="91" spans="1:10" x14ac:dyDescent="0.2">
      <c r="A91" s="8">
        <v>43541</v>
      </c>
      <c r="B91" s="12" t="s">
        <v>6</v>
      </c>
      <c r="C91" s="9">
        <v>57570</v>
      </c>
      <c r="D91" s="12" t="s">
        <v>182</v>
      </c>
      <c r="E91" s="12" t="s">
        <v>6</v>
      </c>
      <c r="F91" s="12" t="s">
        <v>15</v>
      </c>
      <c r="G91" s="12" t="s">
        <v>151</v>
      </c>
      <c r="H91" s="12"/>
      <c r="I91" s="9">
        <v>33</v>
      </c>
      <c r="J91" s="9">
        <v>36</v>
      </c>
    </row>
    <row r="92" spans="1:10" x14ac:dyDescent="0.2">
      <c r="A92" s="8">
        <v>43541</v>
      </c>
      <c r="B92" s="12" t="s">
        <v>3</v>
      </c>
      <c r="C92" s="9">
        <v>8227</v>
      </c>
      <c r="D92" s="12" t="s">
        <v>64</v>
      </c>
      <c r="E92" s="12" t="s">
        <v>8</v>
      </c>
      <c r="F92" s="12" t="s">
        <v>6</v>
      </c>
      <c r="G92" s="12" t="s">
        <v>151</v>
      </c>
      <c r="H92" s="12"/>
      <c r="I92" s="9">
        <v>23</v>
      </c>
      <c r="J92" s="9" t="s">
        <v>714</v>
      </c>
    </row>
    <row r="93" spans="1:10" x14ac:dyDescent="0.2">
      <c r="A93" s="8">
        <v>43541</v>
      </c>
      <c r="B93" s="12" t="s">
        <v>3</v>
      </c>
      <c r="C93" s="9">
        <v>1211</v>
      </c>
      <c r="D93" s="12" t="s">
        <v>92</v>
      </c>
      <c r="E93" s="12" t="s">
        <v>12</v>
      </c>
      <c r="F93" s="12" t="s">
        <v>15</v>
      </c>
      <c r="G93" s="12" t="s">
        <v>151</v>
      </c>
      <c r="H93" s="12"/>
      <c r="I93" s="9">
        <v>24</v>
      </c>
      <c r="J93" s="9" t="s">
        <v>424</v>
      </c>
    </row>
    <row r="94" spans="1:10" x14ac:dyDescent="0.2">
      <c r="A94" s="8">
        <v>43541</v>
      </c>
      <c r="B94" s="12" t="s">
        <v>3</v>
      </c>
      <c r="C94" s="9">
        <v>3825</v>
      </c>
      <c r="D94" s="12" t="s">
        <v>116</v>
      </c>
      <c r="E94" s="12" t="s">
        <v>4</v>
      </c>
      <c r="F94" s="12" t="s">
        <v>6</v>
      </c>
      <c r="G94" s="12" t="s">
        <v>151</v>
      </c>
      <c r="H94" s="12"/>
      <c r="I94" s="9">
        <v>15</v>
      </c>
      <c r="J94" s="9" t="s">
        <v>404</v>
      </c>
    </row>
    <row r="95" spans="1:10" x14ac:dyDescent="0.2">
      <c r="A95" s="8">
        <v>43541</v>
      </c>
      <c r="B95" s="12" t="s">
        <v>3</v>
      </c>
      <c r="C95" s="9">
        <v>1473</v>
      </c>
      <c r="D95" s="12" t="s">
        <v>92</v>
      </c>
      <c r="E95" s="12" t="s">
        <v>21</v>
      </c>
      <c r="F95" s="12" t="s">
        <v>31</v>
      </c>
      <c r="G95" s="12" t="s">
        <v>151</v>
      </c>
      <c r="H95" s="12"/>
      <c r="I95" s="9">
        <v>22</v>
      </c>
      <c r="J95" s="9" t="s">
        <v>1028</v>
      </c>
    </row>
    <row r="96" spans="1:10" x14ac:dyDescent="0.2">
      <c r="A96" s="8">
        <v>43541</v>
      </c>
      <c r="B96" s="12" t="s">
        <v>3</v>
      </c>
      <c r="C96" s="9">
        <v>4560</v>
      </c>
      <c r="D96" s="12" t="s">
        <v>40</v>
      </c>
      <c r="E96" s="12" t="s">
        <v>31</v>
      </c>
      <c r="F96" s="12" t="s">
        <v>5</v>
      </c>
      <c r="G96" s="12" t="s">
        <v>151</v>
      </c>
      <c r="H96" s="12"/>
      <c r="I96" s="9">
        <v>5</v>
      </c>
      <c r="J96" s="9" t="s">
        <v>1029</v>
      </c>
    </row>
    <row r="97" spans="1:10" x14ac:dyDescent="0.2">
      <c r="A97" s="8">
        <v>43541</v>
      </c>
      <c r="B97" s="12" t="s">
        <v>3</v>
      </c>
      <c r="C97" s="9">
        <v>7653</v>
      </c>
      <c r="D97" s="12" t="s">
        <v>123</v>
      </c>
      <c r="E97" s="12" t="s">
        <v>4</v>
      </c>
      <c r="F97" s="12" t="s">
        <v>6</v>
      </c>
      <c r="G97" s="12" t="s">
        <v>151</v>
      </c>
      <c r="H97" s="12"/>
      <c r="I97" s="9">
        <v>52</v>
      </c>
      <c r="J97" s="9" t="s">
        <v>1030</v>
      </c>
    </row>
    <row r="98" spans="1:10" x14ac:dyDescent="0.2">
      <c r="A98" s="8">
        <v>43541</v>
      </c>
      <c r="B98" s="12" t="s">
        <v>6</v>
      </c>
      <c r="C98" s="9">
        <v>57270</v>
      </c>
      <c r="D98" s="12" t="s">
        <v>161</v>
      </c>
      <c r="E98" s="12" t="s">
        <v>6</v>
      </c>
      <c r="F98" s="12" t="s">
        <v>15</v>
      </c>
      <c r="G98" s="12" t="s">
        <v>151</v>
      </c>
      <c r="H98" s="12"/>
      <c r="I98" s="9">
        <v>40</v>
      </c>
      <c r="J98" s="9" t="s">
        <v>420</v>
      </c>
    </row>
    <row r="99" spans="1:10" x14ac:dyDescent="0.2">
      <c r="A99" s="8">
        <v>43541</v>
      </c>
      <c r="B99" s="12" t="s">
        <v>3</v>
      </c>
      <c r="C99" s="9">
        <v>2313</v>
      </c>
      <c r="D99" s="12" t="s">
        <v>92</v>
      </c>
      <c r="E99" s="12" t="s">
        <v>4</v>
      </c>
      <c r="F99" s="12" t="s">
        <v>5</v>
      </c>
      <c r="G99" s="12" t="s">
        <v>151</v>
      </c>
      <c r="H99" s="12"/>
      <c r="I99" s="9">
        <v>35</v>
      </c>
      <c r="J99" s="9" t="s">
        <v>424</v>
      </c>
    </row>
    <row r="100" spans="1:10" x14ac:dyDescent="0.2">
      <c r="A100" s="8">
        <v>43541</v>
      </c>
      <c r="B100" s="12" t="s">
        <v>3</v>
      </c>
      <c r="C100" s="9">
        <v>1880</v>
      </c>
      <c r="D100" s="12" t="s">
        <v>92</v>
      </c>
      <c r="E100" s="12" t="s">
        <v>4</v>
      </c>
      <c r="F100" s="12" t="s">
        <v>5</v>
      </c>
      <c r="G100" s="12" t="s">
        <v>151</v>
      </c>
      <c r="H100" s="12"/>
      <c r="I100" s="9">
        <v>35</v>
      </c>
      <c r="J100" s="9" t="s">
        <v>347</v>
      </c>
    </row>
    <row r="101" spans="1:10" x14ac:dyDescent="0.2">
      <c r="A101" s="8">
        <v>43541</v>
      </c>
      <c r="B101" s="12" t="s">
        <v>3</v>
      </c>
      <c r="C101" s="9">
        <v>1949</v>
      </c>
      <c r="D101" s="12" t="s">
        <v>43</v>
      </c>
      <c r="E101" s="12" t="s">
        <v>228</v>
      </c>
      <c r="F101" s="12" t="s">
        <v>6</v>
      </c>
      <c r="G101" s="12" t="s">
        <v>151</v>
      </c>
      <c r="H101" s="12"/>
      <c r="I101" s="9">
        <v>33</v>
      </c>
      <c r="J101" s="9" t="s">
        <v>827</v>
      </c>
    </row>
    <row r="102" spans="1:10" x14ac:dyDescent="0.2">
      <c r="A102" s="8">
        <v>43541</v>
      </c>
      <c r="B102" s="12" t="s">
        <v>3</v>
      </c>
      <c r="C102" s="9">
        <v>6230</v>
      </c>
      <c r="D102" s="12" t="s">
        <v>1036</v>
      </c>
      <c r="E102" s="12" t="s">
        <v>6</v>
      </c>
      <c r="F102" s="12" t="s">
        <v>6</v>
      </c>
      <c r="G102" s="12" t="s">
        <v>151</v>
      </c>
      <c r="H102" s="12"/>
      <c r="I102" s="9">
        <v>130</v>
      </c>
      <c r="J102" s="9">
        <v>198</v>
      </c>
    </row>
    <row r="103" spans="1:10" x14ac:dyDescent="0.2">
      <c r="A103" s="8">
        <v>43547</v>
      </c>
      <c r="B103" s="12" t="s">
        <v>6</v>
      </c>
      <c r="C103" s="9">
        <v>57000</v>
      </c>
      <c r="D103" s="12" t="s">
        <v>211</v>
      </c>
      <c r="E103" s="12" t="s">
        <v>6</v>
      </c>
      <c r="F103" s="12" t="s">
        <v>6</v>
      </c>
      <c r="G103" s="12" t="s">
        <v>151</v>
      </c>
      <c r="H103" s="12"/>
      <c r="I103" s="9">
        <v>48</v>
      </c>
      <c r="J103" s="9">
        <v>65</v>
      </c>
    </row>
    <row r="104" spans="1:10" x14ac:dyDescent="0.2">
      <c r="A104" s="8">
        <v>43534</v>
      </c>
      <c r="B104" s="12" t="s">
        <v>3</v>
      </c>
      <c r="C104" s="9">
        <v>2412</v>
      </c>
      <c r="D104" s="12" t="s">
        <v>92</v>
      </c>
      <c r="E104" s="12" t="s">
        <v>6</v>
      </c>
      <c r="F104" s="12" t="s">
        <v>6</v>
      </c>
      <c r="G104" s="12" t="s">
        <v>151</v>
      </c>
      <c r="H104" s="12"/>
      <c r="I104" s="9">
        <v>18</v>
      </c>
      <c r="J104" s="9">
        <v>25</v>
      </c>
    </row>
    <row r="105" spans="1:10" x14ac:dyDescent="0.2">
      <c r="A105" s="8">
        <v>43548</v>
      </c>
      <c r="B105" s="12" t="s">
        <v>14</v>
      </c>
      <c r="C105" s="9">
        <v>4130</v>
      </c>
      <c r="D105" s="12" t="s">
        <v>1054</v>
      </c>
      <c r="E105" s="12" t="s">
        <v>6</v>
      </c>
      <c r="F105" s="12" t="s">
        <v>6</v>
      </c>
      <c r="G105" s="12" t="s">
        <v>151</v>
      </c>
      <c r="H105" s="12"/>
      <c r="I105" s="9">
        <v>95</v>
      </c>
      <c r="J105" s="9">
        <v>153</v>
      </c>
    </row>
    <row r="106" spans="1:10" x14ac:dyDescent="0.2">
      <c r="A106" s="8">
        <v>43550</v>
      </c>
      <c r="B106" s="12" t="s">
        <v>6</v>
      </c>
      <c r="C106" s="9">
        <v>57270</v>
      </c>
      <c r="D106" s="12" t="s">
        <v>161</v>
      </c>
      <c r="E106" s="12" t="s">
        <v>6</v>
      </c>
      <c r="F106" s="12" t="s">
        <v>6</v>
      </c>
      <c r="G106" s="12" t="s">
        <v>151</v>
      </c>
      <c r="H106" s="12"/>
      <c r="I106" s="9">
        <v>37</v>
      </c>
      <c r="J106" s="9">
        <v>43</v>
      </c>
    </row>
    <row r="107" spans="1:10" x14ac:dyDescent="0.2">
      <c r="A107" s="8">
        <v>43554</v>
      </c>
      <c r="B107" s="12" t="s">
        <v>6</v>
      </c>
      <c r="C107" s="9">
        <v>54640</v>
      </c>
      <c r="D107" s="12" t="s">
        <v>1069</v>
      </c>
      <c r="E107" s="12" t="s">
        <v>6</v>
      </c>
      <c r="F107" s="12" t="s">
        <v>5</v>
      </c>
      <c r="G107" s="12" t="s">
        <v>151</v>
      </c>
      <c r="H107" s="12"/>
      <c r="I107" s="9">
        <v>37</v>
      </c>
      <c r="J107" s="9" t="s">
        <v>568</v>
      </c>
    </row>
    <row r="108" spans="1:10" x14ac:dyDescent="0.2">
      <c r="A108" s="8">
        <v>43555</v>
      </c>
      <c r="B108" s="12" t="s">
        <v>3</v>
      </c>
      <c r="C108" s="9">
        <v>8283</v>
      </c>
      <c r="D108" s="12" t="s">
        <v>229</v>
      </c>
      <c r="E108" s="12" t="s">
        <v>6</v>
      </c>
      <c r="F108" s="12" t="s">
        <v>4</v>
      </c>
      <c r="G108" s="12" t="s">
        <v>151</v>
      </c>
      <c r="H108" s="12"/>
      <c r="I108" s="9">
        <v>29</v>
      </c>
      <c r="J108" s="9" t="s">
        <v>1075</v>
      </c>
    </row>
    <row r="109" spans="1:10" x14ac:dyDescent="0.2">
      <c r="A109" s="8">
        <v>43555</v>
      </c>
      <c r="B109" s="12" t="s">
        <v>3</v>
      </c>
      <c r="C109" s="9">
        <v>8079</v>
      </c>
      <c r="D109" s="12" t="s">
        <v>41</v>
      </c>
      <c r="E109" s="12" t="s">
        <v>6</v>
      </c>
      <c r="F109" s="12" t="s">
        <v>234</v>
      </c>
      <c r="G109" s="12" t="s">
        <v>151</v>
      </c>
      <c r="H109" s="12"/>
      <c r="I109" s="9">
        <v>24</v>
      </c>
      <c r="J109" s="9" t="s">
        <v>1077</v>
      </c>
    </row>
    <row r="110" spans="1:10" x14ac:dyDescent="0.2">
      <c r="A110" s="8">
        <v>43555</v>
      </c>
      <c r="B110" s="12" t="s">
        <v>3</v>
      </c>
      <c r="C110" s="9">
        <v>3620</v>
      </c>
      <c r="D110" s="12" t="s">
        <v>76</v>
      </c>
      <c r="E110" s="12" t="s">
        <v>4</v>
      </c>
      <c r="F110" s="12" t="s">
        <v>6</v>
      </c>
      <c r="G110" s="12" t="s">
        <v>151</v>
      </c>
      <c r="H110" s="12"/>
      <c r="I110" s="9">
        <v>17</v>
      </c>
      <c r="J110" s="9" t="s">
        <v>406</v>
      </c>
    </row>
    <row r="111" spans="1:10" x14ac:dyDescent="0.2">
      <c r="A111" s="8">
        <v>43525</v>
      </c>
      <c r="B111" s="12" t="s">
        <v>3</v>
      </c>
      <c r="C111" s="9">
        <v>1250</v>
      </c>
      <c r="D111" s="12" t="s">
        <v>92</v>
      </c>
      <c r="E111" s="12" t="s">
        <v>15</v>
      </c>
      <c r="F111" s="12" t="s">
        <v>15</v>
      </c>
      <c r="G111" s="12" t="s">
        <v>865</v>
      </c>
      <c r="H111" s="12"/>
      <c r="I111" s="9">
        <v>28</v>
      </c>
      <c r="J111" s="9">
        <v>27</v>
      </c>
    </row>
    <row r="112" spans="1:10" x14ac:dyDescent="0.2">
      <c r="A112" s="8">
        <v>43528</v>
      </c>
      <c r="B112" s="12" t="s">
        <v>3</v>
      </c>
      <c r="C112" s="9">
        <v>8011</v>
      </c>
      <c r="D112" s="12" t="s">
        <v>42</v>
      </c>
      <c r="E112" s="12" t="s">
        <v>16</v>
      </c>
      <c r="F112" s="12" t="s">
        <v>6</v>
      </c>
      <c r="G112" s="12" t="s">
        <v>865</v>
      </c>
      <c r="H112" s="12"/>
      <c r="I112" s="9">
        <v>24</v>
      </c>
      <c r="J112" s="9">
        <v>28</v>
      </c>
    </row>
    <row r="113" spans="1:10" x14ac:dyDescent="0.2">
      <c r="A113" s="8">
        <v>43530</v>
      </c>
      <c r="B113" s="12" t="s">
        <v>3</v>
      </c>
      <c r="C113" s="9">
        <v>8355</v>
      </c>
      <c r="D113" s="12" t="s">
        <v>112</v>
      </c>
      <c r="E113" s="12" t="s">
        <v>6</v>
      </c>
      <c r="F113" s="12" t="s">
        <v>6</v>
      </c>
      <c r="G113" s="12" t="s">
        <v>865</v>
      </c>
      <c r="H113" s="12"/>
      <c r="I113" s="9">
        <v>19</v>
      </c>
      <c r="J113" s="9">
        <v>14</v>
      </c>
    </row>
    <row r="114" spans="1:10" x14ac:dyDescent="0.2">
      <c r="A114" s="8">
        <v>43533</v>
      </c>
      <c r="B114" s="12" t="s">
        <v>6</v>
      </c>
      <c r="C114" s="9">
        <v>57330</v>
      </c>
      <c r="D114" s="12" t="s">
        <v>164</v>
      </c>
      <c r="E114" s="12" t="s">
        <v>6</v>
      </c>
      <c r="F114" s="12" t="s">
        <v>6</v>
      </c>
      <c r="G114" s="12" t="s">
        <v>865</v>
      </c>
      <c r="H114" s="12"/>
      <c r="I114" s="9">
        <v>30</v>
      </c>
      <c r="J114" s="9">
        <v>34</v>
      </c>
    </row>
    <row r="115" spans="1:10" x14ac:dyDescent="0.2">
      <c r="A115" s="8">
        <v>43533</v>
      </c>
      <c r="B115" s="12" t="s">
        <v>5</v>
      </c>
      <c r="C115" s="9">
        <v>54294</v>
      </c>
      <c r="D115" s="12" t="s">
        <v>154</v>
      </c>
      <c r="E115" s="12" t="s">
        <v>5</v>
      </c>
      <c r="F115" s="12" t="s">
        <v>6</v>
      </c>
      <c r="G115" s="12" t="s">
        <v>865</v>
      </c>
      <c r="H115" s="12"/>
      <c r="I115" s="9">
        <v>55</v>
      </c>
      <c r="J115" s="9">
        <v>68</v>
      </c>
    </row>
    <row r="116" spans="1:10" x14ac:dyDescent="0.2">
      <c r="A116" s="8">
        <v>43533</v>
      </c>
      <c r="B116" s="12" t="s">
        <v>3</v>
      </c>
      <c r="C116" s="9">
        <v>7358</v>
      </c>
      <c r="D116" s="12" t="s">
        <v>186</v>
      </c>
      <c r="E116" s="12" t="s">
        <v>4</v>
      </c>
      <c r="F116" s="12" t="s">
        <v>4</v>
      </c>
      <c r="G116" s="12" t="s">
        <v>865</v>
      </c>
      <c r="H116" s="12"/>
      <c r="I116" s="9">
        <v>38</v>
      </c>
      <c r="J116" s="9">
        <v>50</v>
      </c>
    </row>
    <row r="117" spans="1:10" x14ac:dyDescent="0.2">
      <c r="A117" s="8">
        <v>43525</v>
      </c>
      <c r="B117" s="12" t="s">
        <v>3</v>
      </c>
      <c r="C117" s="9">
        <v>8289</v>
      </c>
      <c r="D117" s="12" t="s">
        <v>229</v>
      </c>
      <c r="E117" s="12" t="s">
        <v>4</v>
      </c>
      <c r="F117" s="12" t="s">
        <v>4</v>
      </c>
      <c r="G117" s="12" t="s">
        <v>903</v>
      </c>
      <c r="H117" s="12"/>
      <c r="I117" s="9">
        <v>32</v>
      </c>
      <c r="J117" s="9">
        <v>25</v>
      </c>
    </row>
    <row r="118" spans="1:10" x14ac:dyDescent="0.2">
      <c r="A118" s="8">
        <v>43527</v>
      </c>
      <c r="B118" s="12" t="s">
        <v>3</v>
      </c>
      <c r="C118" s="9">
        <v>9012</v>
      </c>
      <c r="D118" s="12" t="s">
        <v>63</v>
      </c>
      <c r="E118" s="12" t="s">
        <v>8</v>
      </c>
      <c r="F118" s="12" t="s">
        <v>6</v>
      </c>
      <c r="G118" s="12" t="s">
        <v>905</v>
      </c>
      <c r="H118" s="12"/>
      <c r="I118" s="9">
        <v>44</v>
      </c>
      <c r="J118" s="9" t="s">
        <v>824</v>
      </c>
    </row>
    <row r="119" spans="1:10" x14ac:dyDescent="0.2">
      <c r="A119" s="8">
        <v>43540</v>
      </c>
      <c r="B119" s="12" t="s">
        <v>3</v>
      </c>
      <c r="C119" s="9">
        <v>4423</v>
      </c>
      <c r="D119" s="12" t="s">
        <v>46</v>
      </c>
      <c r="E119" s="12" t="s">
        <v>6</v>
      </c>
      <c r="F119" s="12" t="s">
        <v>4</v>
      </c>
      <c r="G119" s="12" t="s">
        <v>1001</v>
      </c>
      <c r="H119" s="12"/>
      <c r="I119" s="9">
        <v>6</v>
      </c>
      <c r="J119" s="9" t="s">
        <v>996</v>
      </c>
    </row>
    <row r="120" spans="1:10" x14ac:dyDescent="0.2">
      <c r="A120" s="8">
        <v>43533</v>
      </c>
      <c r="B120" s="12" t="s">
        <v>6</v>
      </c>
      <c r="C120" s="9">
        <v>57570</v>
      </c>
      <c r="D120" s="12" t="s">
        <v>269</v>
      </c>
      <c r="E120" s="12" t="s">
        <v>6</v>
      </c>
      <c r="F120" s="12" t="s">
        <v>6</v>
      </c>
      <c r="G120" s="12" t="s">
        <v>863</v>
      </c>
      <c r="H120" s="12"/>
      <c r="I120" s="9">
        <v>19</v>
      </c>
      <c r="J120" s="9">
        <v>26</v>
      </c>
    </row>
    <row r="121" spans="1:10" x14ac:dyDescent="0.2">
      <c r="A121" s="8">
        <v>43534</v>
      </c>
      <c r="B121" s="12" t="s">
        <v>6</v>
      </c>
      <c r="C121" s="9">
        <v>54530</v>
      </c>
      <c r="D121" s="12" t="s">
        <v>950</v>
      </c>
      <c r="E121" s="12" t="s">
        <v>6</v>
      </c>
      <c r="F121" s="12" t="s">
        <v>6</v>
      </c>
      <c r="G121" s="34" t="s">
        <v>863</v>
      </c>
      <c r="H121" s="12"/>
      <c r="I121" s="9">
        <v>64</v>
      </c>
      <c r="J121" s="9">
        <v>89</v>
      </c>
    </row>
    <row r="122" spans="1:10" x14ac:dyDescent="0.2">
      <c r="A122" s="8">
        <v>43534</v>
      </c>
      <c r="B122" s="12" t="s">
        <v>6</v>
      </c>
      <c r="C122" s="9">
        <v>54530</v>
      </c>
      <c r="D122" s="12" t="s">
        <v>950</v>
      </c>
      <c r="E122" s="12" t="s">
        <v>6</v>
      </c>
      <c r="F122" s="12" t="s">
        <v>6</v>
      </c>
      <c r="G122" s="12" t="s">
        <v>863</v>
      </c>
      <c r="H122" s="12"/>
      <c r="I122" s="9">
        <v>64</v>
      </c>
      <c r="J122" s="9">
        <v>89</v>
      </c>
    </row>
    <row r="123" spans="1:10" x14ac:dyDescent="0.2">
      <c r="A123" s="8">
        <v>43534</v>
      </c>
      <c r="B123" s="12" t="s">
        <v>3</v>
      </c>
      <c r="C123" s="9">
        <v>8381</v>
      </c>
      <c r="D123" s="12" t="s">
        <v>959</v>
      </c>
      <c r="E123" s="12" t="s">
        <v>6</v>
      </c>
      <c r="F123" s="12" t="s">
        <v>6</v>
      </c>
      <c r="G123" s="12" t="s">
        <v>863</v>
      </c>
      <c r="H123" s="12"/>
      <c r="I123" s="9">
        <v>22</v>
      </c>
      <c r="J123" s="9">
        <v>17.5</v>
      </c>
    </row>
    <row r="124" spans="1:10" x14ac:dyDescent="0.2">
      <c r="A124" s="8">
        <v>43534</v>
      </c>
      <c r="B124" s="12" t="s">
        <v>6</v>
      </c>
      <c r="C124" s="9">
        <v>57000</v>
      </c>
      <c r="D124" s="12" t="s">
        <v>211</v>
      </c>
      <c r="E124" s="12" t="s">
        <v>6</v>
      </c>
      <c r="F124" s="12" t="s">
        <v>6</v>
      </c>
      <c r="G124" s="12" t="s">
        <v>863</v>
      </c>
      <c r="H124" s="12"/>
      <c r="I124" s="9">
        <v>46</v>
      </c>
      <c r="J124" s="9">
        <v>70</v>
      </c>
    </row>
    <row r="125" spans="1:10" x14ac:dyDescent="0.2">
      <c r="A125" s="8">
        <v>43534</v>
      </c>
      <c r="B125" s="12" t="s">
        <v>6</v>
      </c>
      <c r="C125" s="9">
        <v>57420</v>
      </c>
      <c r="D125" s="12" t="s">
        <v>973</v>
      </c>
      <c r="E125" s="12" t="s">
        <v>6</v>
      </c>
      <c r="F125" s="12" t="s">
        <v>6</v>
      </c>
      <c r="G125" s="12" t="s">
        <v>863</v>
      </c>
      <c r="H125" s="12"/>
      <c r="I125" s="9">
        <v>55</v>
      </c>
      <c r="J125" s="9">
        <v>86</v>
      </c>
    </row>
    <row r="126" spans="1:10" x14ac:dyDescent="0.2">
      <c r="A126" s="8">
        <v>43534</v>
      </c>
      <c r="B126" s="12" t="s">
        <v>3</v>
      </c>
      <c r="C126" s="9">
        <v>2210</v>
      </c>
      <c r="D126" s="12" t="s">
        <v>92</v>
      </c>
      <c r="E126" s="12" t="s">
        <v>10</v>
      </c>
      <c r="F126" s="12" t="s">
        <v>6</v>
      </c>
      <c r="G126" s="12" t="s">
        <v>863</v>
      </c>
      <c r="H126" s="12"/>
      <c r="I126" s="9">
        <v>23</v>
      </c>
      <c r="J126" s="9">
        <v>27</v>
      </c>
    </row>
    <row r="127" spans="1:10" x14ac:dyDescent="0.2">
      <c r="A127" s="8">
        <v>43547</v>
      </c>
      <c r="B127" s="12" t="s">
        <v>6</v>
      </c>
      <c r="C127" s="9">
        <v>54400</v>
      </c>
      <c r="D127" s="12" t="s">
        <v>626</v>
      </c>
      <c r="E127" s="12" t="s">
        <v>6</v>
      </c>
      <c r="F127" s="12" t="s">
        <v>6</v>
      </c>
      <c r="G127" s="12" t="s">
        <v>863</v>
      </c>
      <c r="H127" s="12"/>
      <c r="I127" s="9">
        <v>26</v>
      </c>
      <c r="J127" s="9">
        <v>23</v>
      </c>
    </row>
    <row r="128" spans="1:10" x14ac:dyDescent="0.2">
      <c r="A128" s="8">
        <v>43548</v>
      </c>
      <c r="B128" s="12" t="s">
        <v>3</v>
      </c>
      <c r="C128" s="9">
        <v>5353</v>
      </c>
      <c r="D128" s="12" t="s">
        <v>1058</v>
      </c>
      <c r="E128" s="12" t="s">
        <v>15</v>
      </c>
      <c r="F128" s="12" t="s">
        <v>6</v>
      </c>
      <c r="G128" s="12" t="s">
        <v>863</v>
      </c>
      <c r="H128" s="12"/>
      <c r="I128" s="9">
        <v>32</v>
      </c>
      <c r="J128" s="9" t="s">
        <v>1059</v>
      </c>
    </row>
    <row r="129" spans="1:10" x14ac:dyDescent="0.2">
      <c r="A129" s="8">
        <v>43527</v>
      </c>
      <c r="B129" s="12" t="s">
        <v>6</v>
      </c>
      <c r="C129" s="9">
        <v>57525</v>
      </c>
      <c r="D129" s="12" t="s">
        <v>408</v>
      </c>
      <c r="E129" s="12" t="s">
        <v>6</v>
      </c>
      <c r="F129" s="12" t="s">
        <v>15</v>
      </c>
      <c r="G129" s="12" t="s">
        <v>947</v>
      </c>
      <c r="H129" s="12"/>
      <c r="I129" s="9">
        <v>38</v>
      </c>
      <c r="J129" s="9">
        <v>55</v>
      </c>
    </row>
    <row r="130" spans="1:10" x14ac:dyDescent="0.2">
      <c r="A130" s="8">
        <v>43527</v>
      </c>
      <c r="B130" s="12" t="s">
        <v>3</v>
      </c>
      <c r="C130" s="9">
        <v>4046</v>
      </c>
      <c r="D130" s="12" t="s">
        <v>506</v>
      </c>
      <c r="E130" s="12" t="s">
        <v>4</v>
      </c>
      <c r="F130" s="12" t="s">
        <v>6</v>
      </c>
      <c r="G130" s="12" t="s">
        <v>948</v>
      </c>
      <c r="H130" s="12"/>
      <c r="I130" s="9">
        <v>11</v>
      </c>
      <c r="J130" s="9" t="s">
        <v>833</v>
      </c>
    </row>
    <row r="131" spans="1:10" x14ac:dyDescent="0.2">
      <c r="A131" s="8">
        <v>43534</v>
      </c>
      <c r="B131" s="12" t="s">
        <v>6</v>
      </c>
      <c r="C131" s="9">
        <v>57100</v>
      </c>
      <c r="D131" s="12" t="s">
        <v>141</v>
      </c>
      <c r="E131" s="12" t="s">
        <v>6</v>
      </c>
      <c r="F131" s="12" t="s">
        <v>6</v>
      </c>
      <c r="G131" s="12" t="s">
        <v>976</v>
      </c>
      <c r="H131" s="12"/>
      <c r="I131" s="9">
        <v>34</v>
      </c>
      <c r="J131" s="9">
        <v>42</v>
      </c>
    </row>
    <row r="132" spans="1:10" x14ac:dyDescent="0.2">
      <c r="A132" s="8">
        <v>43540</v>
      </c>
      <c r="B132" s="12" t="s">
        <v>3</v>
      </c>
      <c r="C132" s="9">
        <v>55750</v>
      </c>
      <c r="D132" s="12" t="s">
        <v>128</v>
      </c>
      <c r="E132" s="12" t="s">
        <v>306</v>
      </c>
      <c r="F132" s="12" t="s">
        <v>5</v>
      </c>
      <c r="G132" s="12" t="s">
        <v>1002</v>
      </c>
      <c r="H132" s="12"/>
      <c r="I132" s="9">
        <v>21</v>
      </c>
      <c r="J132" s="9" t="s">
        <v>358</v>
      </c>
    </row>
    <row r="133" spans="1:10" x14ac:dyDescent="0.2">
      <c r="A133" s="8">
        <v>43533</v>
      </c>
      <c r="B133" s="12" t="s">
        <v>6</v>
      </c>
      <c r="C133" s="9">
        <v>54560</v>
      </c>
      <c r="D133" s="12" t="s">
        <v>225</v>
      </c>
      <c r="E133" s="12" t="s">
        <v>6</v>
      </c>
      <c r="F133" s="12" t="s">
        <v>6</v>
      </c>
      <c r="G133" s="12" t="s">
        <v>949</v>
      </c>
      <c r="H133" s="12"/>
      <c r="I133" s="9">
        <v>23</v>
      </c>
      <c r="J133" s="9">
        <v>21</v>
      </c>
    </row>
    <row r="134" spans="1:10" x14ac:dyDescent="0.2">
      <c r="A134" s="8">
        <v>43534</v>
      </c>
      <c r="B134" s="12" t="s">
        <v>3</v>
      </c>
      <c r="C134" s="9">
        <v>5929</v>
      </c>
      <c r="D134" s="12" t="s">
        <v>273</v>
      </c>
      <c r="E134" s="12" t="s">
        <v>5</v>
      </c>
      <c r="F134" s="12" t="s">
        <v>5</v>
      </c>
      <c r="G134" s="12" t="s">
        <v>975</v>
      </c>
      <c r="H134" s="12"/>
      <c r="I134" s="9">
        <v>171</v>
      </c>
      <c r="J134" s="9">
        <v>305</v>
      </c>
    </row>
    <row r="135" spans="1:10" x14ac:dyDescent="0.2">
      <c r="A135" s="8">
        <v>43527</v>
      </c>
      <c r="B135" s="12" t="s">
        <v>6</v>
      </c>
      <c r="C135" s="9">
        <v>54190</v>
      </c>
      <c r="D135" s="12" t="s">
        <v>277</v>
      </c>
      <c r="E135" s="12" t="s">
        <v>6</v>
      </c>
      <c r="F135" s="12" t="s">
        <v>8</v>
      </c>
      <c r="G135" s="12" t="s">
        <v>946</v>
      </c>
      <c r="H135" s="12"/>
      <c r="I135" s="9">
        <v>18</v>
      </c>
      <c r="J135" s="9" t="s">
        <v>389</v>
      </c>
    </row>
    <row r="136" spans="1:10" x14ac:dyDescent="0.2">
      <c r="A136" s="8">
        <v>43527</v>
      </c>
      <c r="B136" s="12" t="s">
        <v>3</v>
      </c>
      <c r="C136" s="9">
        <v>8353</v>
      </c>
      <c r="D136" s="12" t="s">
        <v>112</v>
      </c>
      <c r="E136" s="12" t="s">
        <v>4</v>
      </c>
      <c r="F136" s="12" t="s">
        <v>5</v>
      </c>
      <c r="G136" s="12" t="s">
        <v>37</v>
      </c>
      <c r="H136" s="12"/>
      <c r="I136" s="9">
        <v>19</v>
      </c>
      <c r="J136" s="9">
        <v>14</v>
      </c>
    </row>
    <row r="137" spans="1:10" x14ac:dyDescent="0.2">
      <c r="A137" s="8">
        <v>43527</v>
      </c>
      <c r="B137" s="12" t="s">
        <v>3</v>
      </c>
      <c r="C137" s="9">
        <v>3739</v>
      </c>
      <c r="D137" s="12" t="s">
        <v>83</v>
      </c>
      <c r="E137" s="12" t="s">
        <v>4</v>
      </c>
      <c r="F137" s="12" t="s">
        <v>6</v>
      </c>
      <c r="G137" s="12" t="s">
        <v>37</v>
      </c>
      <c r="H137" s="12"/>
      <c r="I137" s="9">
        <v>19</v>
      </c>
      <c r="J137" s="9" t="s">
        <v>363</v>
      </c>
    </row>
    <row r="138" spans="1:10" x14ac:dyDescent="0.2">
      <c r="A138" s="8">
        <v>43530</v>
      </c>
      <c r="B138" s="12" t="s">
        <v>3</v>
      </c>
      <c r="C138" s="9">
        <v>4671</v>
      </c>
      <c r="D138" s="12" t="s">
        <v>94</v>
      </c>
      <c r="E138" s="12" t="s">
        <v>4</v>
      </c>
      <c r="F138" s="12" t="s">
        <v>4</v>
      </c>
      <c r="G138" s="12" t="s">
        <v>37</v>
      </c>
      <c r="H138" s="12"/>
      <c r="I138" s="9">
        <v>5</v>
      </c>
      <c r="J138" s="9" t="s">
        <v>368</v>
      </c>
    </row>
    <row r="139" spans="1:10" x14ac:dyDescent="0.2">
      <c r="A139" s="8">
        <v>43533</v>
      </c>
      <c r="B139" s="12" t="s">
        <v>3</v>
      </c>
      <c r="C139" s="9">
        <v>1469</v>
      </c>
      <c r="D139" s="12" t="s">
        <v>92</v>
      </c>
      <c r="E139" s="12" t="s">
        <v>8</v>
      </c>
      <c r="F139" s="12" t="s">
        <v>6</v>
      </c>
      <c r="G139" s="12" t="s">
        <v>37</v>
      </c>
      <c r="H139" s="12"/>
      <c r="I139" s="9">
        <v>26</v>
      </c>
      <c r="J139" s="9">
        <v>27</v>
      </c>
    </row>
    <row r="140" spans="1:10" x14ac:dyDescent="0.2">
      <c r="A140" s="8">
        <v>43534</v>
      </c>
      <c r="B140" s="12" t="s">
        <v>6</v>
      </c>
      <c r="C140" s="9">
        <v>57290</v>
      </c>
      <c r="D140" s="12" t="s">
        <v>138</v>
      </c>
      <c r="E140" s="12" t="s">
        <v>6</v>
      </c>
      <c r="F140" s="12" t="s">
        <v>9</v>
      </c>
      <c r="G140" s="12" t="s">
        <v>37</v>
      </c>
      <c r="H140" s="12"/>
      <c r="I140" s="9">
        <v>33</v>
      </c>
      <c r="J140" s="9">
        <v>39</v>
      </c>
    </row>
    <row r="141" spans="1:10" x14ac:dyDescent="0.2">
      <c r="A141" s="8">
        <v>43534</v>
      </c>
      <c r="B141" s="12" t="s">
        <v>3</v>
      </c>
      <c r="C141" s="9">
        <v>4888</v>
      </c>
      <c r="D141" s="12" t="s">
        <v>971</v>
      </c>
      <c r="E141" s="12" t="s">
        <v>4</v>
      </c>
      <c r="F141" s="12" t="s">
        <v>4</v>
      </c>
      <c r="G141" s="12" t="s">
        <v>37</v>
      </c>
      <c r="H141" s="12"/>
      <c r="I141" s="9">
        <v>12</v>
      </c>
      <c r="J141" s="9" t="s">
        <v>972</v>
      </c>
    </row>
    <row r="142" spans="1:10" x14ac:dyDescent="0.2">
      <c r="A142" s="8">
        <v>43540</v>
      </c>
      <c r="B142" s="12" t="s">
        <v>3</v>
      </c>
      <c r="C142" s="9">
        <v>8323</v>
      </c>
      <c r="D142" s="12" t="s">
        <v>89</v>
      </c>
      <c r="E142" s="12" t="s">
        <v>4</v>
      </c>
      <c r="F142" s="12" t="s">
        <v>6</v>
      </c>
      <c r="G142" s="12" t="s">
        <v>37</v>
      </c>
      <c r="H142" s="12"/>
      <c r="I142" s="9">
        <v>24</v>
      </c>
      <c r="J142" s="9" t="s">
        <v>714</v>
      </c>
    </row>
    <row r="143" spans="1:10" x14ac:dyDescent="0.2">
      <c r="A143" s="8">
        <v>43540</v>
      </c>
      <c r="B143" s="12" t="s">
        <v>3</v>
      </c>
      <c r="C143" s="9">
        <v>8450</v>
      </c>
      <c r="D143" s="12" t="s">
        <v>149</v>
      </c>
      <c r="E143" s="12" t="s">
        <v>4</v>
      </c>
      <c r="F143" s="12" t="s">
        <v>140</v>
      </c>
      <c r="G143" s="12" t="s">
        <v>37</v>
      </c>
      <c r="H143" s="12"/>
      <c r="I143" s="9">
        <v>28</v>
      </c>
      <c r="J143" s="9" t="s">
        <v>356</v>
      </c>
    </row>
    <row r="144" spans="1:10" x14ac:dyDescent="0.2">
      <c r="A144" s="8">
        <v>43541</v>
      </c>
      <c r="B144" s="12" t="s">
        <v>3</v>
      </c>
      <c r="C144" s="9">
        <v>8261</v>
      </c>
      <c r="D144" s="12" t="s">
        <v>64</v>
      </c>
      <c r="E144" s="12" t="s">
        <v>4</v>
      </c>
      <c r="F144" s="12" t="s">
        <v>6</v>
      </c>
      <c r="G144" s="12" t="s">
        <v>37</v>
      </c>
      <c r="H144" s="12"/>
      <c r="I144" s="9">
        <v>26</v>
      </c>
      <c r="J144" s="9" t="s">
        <v>547</v>
      </c>
    </row>
    <row r="145" spans="1:10" x14ac:dyDescent="0.2">
      <c r="A145" s="8">
        <v>43548</v>
      </c>
      <c r="B145" s="12" t="s">
        <v>3</v>
      </c>
      <c r="C145" s="9">
        <v>5252</v>
      </c>
      <c r="D145" s="12" t="s">
        <v>66</v>
      </c>
      <c r="E145" s="12" t="s">
        <v>4</v>
      </c>
      <c r="F145" s="12" t="s">
        <v>4</v>
      </c>
      <c r="G145" s="12" t="s">
        <v>37</v>
      </c>
      <c r="H145" s="12"/>
      <c r="I145" s="9">
        <v>24</v>
      </c>
      <c r="J145" s="9">
        <v>33</v>
      </c>
    </row>
    <row r="146" spans="1:10" x14ac:dyDescent="0.2">
      <c r="A146" s="8">
        <v>43550</v>
      </c>
      <c r="B146" s="12" t="s">
        <v>3</v>
      </c>
      <c r="C146" s="9">
        <v>8232</v>
      </c>
      <c r="D146" s="12" t="s">
        <v>64</v>
      </c>
      <c r="E146" s="12" t="s">
        <v>4</v>
      </c>
      <c r="F146" s="12" t="s">
        <v>4</v>
      </c>
      <c r="G146" s="12" t="s">
        <v>37</v>
      </c>
      <c r="H146" s="12"/>
      <c r="I146" s="9">
        <v>25</v>
      </c>
      <c r="J146" s="9">
        <v>18</v>
      </c>
    </row>
    <row r="147" spans="1:10" x14ac:dyDescent="0.2">
      <c r="A147" s="8">
        <v>43554</v>
      </c>
      <c r="B147" s="12" t="s">
        <v>3</v>
      </c>
      <c r="C147" s="9">
        <v>1550</v>
      </c>
      <c r="D147" s="12" t="s">
        <v>92</v>
      </c>
      <c r="E147" s="12" t="s">
        <v>6</v>
      </c>
      <c r="F147" s="12" t="s">
        <v>15</v>
      </c>
      <c r="G147" s="12" t="s">
        <v>37</v>
      </c>
      <c r="H147" s="12"/>
      <c r="I147" s="9">
        <v>27</v>
      </c>
      <c r="J147" s="9" t="s">
        <v>390</v>
      </c>
    </row>
    <row r="148" spans="1:10" x14ac:dyDescent="0.2">
      <c r="A148" s="8">
        <v>43555</v>
      </c>
      <c r="B148" s="12" t="s">
        <v>3</v>
      </c>
      <c r="C148" s="9">
        <v>1255</v>
      </c>
      <c r="D148" s="12" t="s">
        <v>92</v>
      </c>
      <c r="E148" s="12" t="s">
        <v>5</v>
      </c>
      <c r="F148" s="12" t="s">
        <v>15</v>
      </c>
      <c r="G148" s="12" t="s">
        <v>37</v>
      </c>
      <c r="H148" s="12"/>
      <c r="I148" s="9">
        <v>21</v>
      </c>
      <c r="J148" s="9" t="s">
        <v>355</v>
      </c>
    </row>
    <row r="149" spans="1:10" x14ac:dyDescent="0.2">
      <c r="A149" s="8">
        <v>43555</v>
      </c>
      <c r="B149" s="12" t="s">
        <v>6</v>
      </c>
      <c r="C149" s="9">
        <v>2343</v>
      </c>
      <c r="D149" s="12" t="s">
        <v>92</v>
      </c>
      <c r="E149" s="12" t="s">
        <v>15</v>
      </c>
      <c r="F149" s="12" t="s">
        <v>10</v>
      </c>
      <c r="G149" s="12" t="s">
        <v>37</v>
      </c>
      <c r="H149" s="12"/>
      <c r="I149" s="9">
        <v>25</v>
      </c>
      <c r="J149" s="9" t="s">
        <v>1076</v>
      </c>
    </row>
    <row r="150" spans="1:10" x14ac:dyDescent="0.2">
      <c r="A150" s="8">
        <v>43555</v>
      </c>
      <c r="B150" s="12" t="s">
        <v>3</v>
      </c>
      <c r="C150" s="9">
        <v>1918</v>
      </c>
      <c r="D150" s="12" t="s">
        <v>92</v>
      </c>
      <c r="E150" s="12" t="s">
        <v>8</v>
      </c>
      <c r="F150" s="12" t="s">
        <v>15</v>
      </c>
      <c r="G150" s="12" t="s">
        <v>37</v>
      </c>
      <c r="H150" s="12"/>
      <c r="I150" s="9">
        <v>30</v>
      </c>
      <c r="J150" s="9" t="s">
        <v>645</v>
      </c>
    </row>
    <row r="151" spans="1:10" x14ac:dyDescent="0.2">
      <c r="A151" s="8">
        <v>43538</v>
      </c>
      <c r="B151" s="12" t="s">
        <v>3</v>
      </c>
      <c r="C151" s="9">
        <v>5534</v>
      </c>
      <c r="D151" s="12" t="s">
        <v>283</v>
      </c>
      <c r="E151" s="12" t="s">
        <v>8</v>
      </c>
      <c r="F151" s="12" t="s">
        <v>6</v>
      </c>
      <c r="G151" s="12" t="s">
        <v>167</v>
      </c>
      <c r="H151" s="12"/>
      <c r="I151" s="9">
        <v>35</v>
      </c>
      <c r="J151" s="9">
        <v>40</v>
      </c>
    </row>
    <row r="152" spans="1:10" x14ac:dyDescent="0.2">
      <c r="A152" s="8">
        <v>43547</v>
      </c>
      <c r="B152" s="12" t="s">
        <v>3</v>
      </c>
      <c r="C152" s="9">
        <v>1457</v>
      </c>
      <c r="D152" s="12" t="s">
        <v>92</v>
      </c>
      <c r="E152" s="12" t="s">
        <v>18</v>
      </c>
      <c r="F152" s="12" t="s">
        <v>6</v>
      </c>
      <c r="G152" s="12" t="s">
        <v>167</v>
      </c>
      <c r="H152" s="12"/>
      <c r="I152" s="9">
        <v>28</v>
      </c>
      <c r="J152" s="9">
        <v>29</v>
      </c>
    </row>
    <row r="153" spans="1:10" x14ac:dyDescent="0.2">
      <c r="A153" s="8">
        <v>43548</v>
      </c>
      <c r="B153" s="12" t="s">
        <v>3</v>
      </c>
      <c r="C153" s="9">
        <v>3320</v>
      </c>
      <c r="D153" s="12" t="s">
        <v>1040</v>
      </c>
      <c r="E153" s="12" t="s">
        <v>12</v>
      </c>
      <c r="F153" s="12" t="s">
        <v>1056</v>
      </c>
      <c r="G153" s="12" t="s">
        <v>167</v>
      </c>
      <c r="H153" s="12"/>
      <c r="I153" s="9">
        <v>20</v>
      </c>
      <c r="J153" s="9">
        <v>26</v>
      </c>
    </row>
    <row r="154" spans="1:10" x14ac:dyDescent="0.2">
      <c r="A154" s="8">
        <v>43552</v>
      </c>
      <c r="B154" s="12" t="s">
        <v>3</v>
      </c>
      <c r="C154" s="9">
        <v>8352</v>
      </c>
      <c r="D154" s="12" t="s">
        <v>1067</v>
      </c>
      <c r="E154" s="12" t="s">
        <v>4</v>
      </c>
      <c r="F154" s="12" t="s">
        <v>4</v>
      </c>
      <c r="G154" s="12" t="s">
        <v>167</v>
      </c>
      <c r="H154" s="12"/>
      <c r="I154" s="9">
        <v>19</v>
      </c>
      <c r="J154" s="9" t="s">
        <v>379</v>
      </c>
    </row>
    <row r="155" spans="1:10" x14ac:dyDescent="0.2">
      <c r="A155" s="8">
        <v>43530</v>
      </c>
      <c r="B155" s="12" t="s">
        <v>3</v>
      </c>
      <c r="C155" s="9">
        <v>8358</v>
      </c>
      <c r="D155" s="12" t="s">
        <v>117</v>
      </c>
      <c r="E155" s="12" t="s">
        <v>16</v>
      </c>
      <c r="F155" s="12" t="s">
        <v>6</v>
      </c>
      <c r="G155" s="12" t="s">
        <v>851</v>
      </c>
      <c r="H155" s="12"/>
      <c r="I155" s="9">
        <v>27</v>
      </c>
      <c r="J155" s="9">
        <v>21</v>
      </c>
    </row>
    <row r="156" spans="1:10" x14ac:dyDescent="0.2">
      <c r="A156" s="8">
        <v>43527</v>
      </c>
      <c r="B156" s="12" t="s">
        <v>3</v>
      </c>
      <c r="C156" s="9">
        <v>6917</v>
      </c>
      <c r="D156" s="12" t="s">
        <v>109</v>
      </c>
      <c r="E156" s="12" t="s">
        <v>4</v>
      </c>
      <c r="F156" s="12" t="s">
        <v>6</v>
      </c>
      <c r="G156" s="12" t="s">
        <v>906</v>
      </c>
      <c r="H156" s="12"/>
      <c r="I156" s="9">
        <v>33</v>
      </c>
      <c r="J156" s="9" t="s">
        <v>832</v>
      </c>
    </row>
    <row r="157" spans="1:10" x14ac:dyDescent="0.2">
      <c r="A157" s="8">
        <v>43525</v>
      </c>
      <c r="B157" s="12" t="s">
        <v>5</v>
      </c>
      <c r="C157" s="9">
        <v>56355</v>
      </c>
      <c r="D157" s="12" t="s">
        <v>799</v>
      </c>
      <c r="E157" s="12" t="s">
        <v>5</v>
      </c>
      <c r="F157" s="12" t="s">
        <v>5</v>
      </c>
      <c r="G157" s="12" t="s">
        <v>800</v>
      </c>
      <c r="H157" s="12"/>
      <c r="I157" s="9">
        <v>130</v>
      </c>
      <c r="J157" s="9">
        <v>221</v>
      </c>
    </row>
    <row r="158" spans="1:10" x14ac:dyDescent="0.2">
      <c r="A158" s="8">
        <v>43526</v>
      </c>
      <c r="B158" s="12" t="s">
        <v>6</v>
      </c>
      <c r="C158" s="9">
        <v>57920</v>
      </c>
      <c r="D158" s="12" t="s">
        <v>805</v>
      </c>
      <c r="E158" s="12" t="s">
        <v>6</v>
      </c>
      <c r="F158" s="12" t="s">
        <v>5</v>
      </c>
      <c r="G158" s="12" t="s">
        <v>23</v>
      </c>
      <c r="H158" s="12"/>
      <c r="I158" s="9">
        <v>56</v>
      </c>
      <c r="J158" s="9">
        <v>62</v>
      </c>
    </row>
    <row r="159" spans="1:10" x14ac:dyDescent="0.2">
      <c r="A159" s="8">
        <v>43526</v>
      </c>
      <c r="B159" s="12" t="s">
        <v>3</v>
      </c>
      <c r="C159" s="9">
        <v>7570</v>
      </c>
      <c r="D159" s="12" t="s">
        <v>162</v>
      </c>
      <c r="E159" s="12" t="s">
        <v>810</v>
      </c>
      <c r="F159" s="12" t="s">
        <v>6</v>
      </c>
      <c r="G159" s="12" t="s">
        <v>23</v>
      </c>
      <c r="H159" s="12"/>
      <c r="I159" s="9">
        <v>37</v>
      </c>
      <c r="J159" s="9">
        <v>43</v>
      </c>
    </row>
    <row r="160" spans="1:10" x14ac:dyDescent="0.2">
      <c r="A160" s="8">
        <v>43526</v>
      </c>
      <c r="B160" s="12" t="s">
        <v>6</v>
      </c>
      <c r="C160" s="9">
        <v>57270</v>
      </c>
      <c r="D160" s="12" t="s">
        <v>161</v>
      </c>
      <c r="E160" s="12" t="s">
        <v>6</v>
      </c>
      <c r="F160" s="12" t="s">
        <v>15</v>
      </c>
      <c r="G160" s="12" t="s">
        <v>23</v>
      </c>
      <c r="H160" s="12"/>
      <c r="I160" s="9">
        <v>40</v>
      </c>
      <c r="J160" s="9" t="s">
        <v>758</v>
      </c>
    </row>
    <row r="161" spans="1:10" x14ac:dyDescent="0.2">
      <c r="A161" s="8">
        <v>43526</v>
      </c>
      <c r="B161" s="12" t="s">
        <v>3</v>
      </c>
      <c r="C161" s="9">
        <v>5750</v>
      </c>
      <c r="D161" s="12" t="s">
        <v>128</v>
      </c>
      <c r="E161" s="12" t="s">
        <v>15</v>
      </c>
      <c r="F161" s="12" t="s">
        <v>31</v>
      </c>
      <c r="G161" s="12" t="s">
        <v>23</v>
      </c>
      <c r="H161" s="12"/>
      <c r="I161" s="9">
        <v>21</v>
      </c>
      <c r="J161" s="9" t="s">
        <v>358</v>
      </c>
    </row>
    <row r="162" spans="1:10" x14ac:dyDescent="0.2">
      <c r="A162" s="8">
        <v>43527</v>
      </c>
      <c r="B162" s="12" t="s">
        <v>6</v>
      </c>
      <c r="C162" s="9">
        <v>54920</v>
      </c>
      <c r="D162" s="12" t="s">
        <v>209</v>
      </c>
      <c r="E162" s="12" t="s">
        <v>6</v>
      </c>
      <c r="F162" s="12" t="s">
        <v>16</v>
      </c>
      <c r="G162" s="12" t="s">
        <v>23</v>
      </c>
      <c r="H162" s="12"/>
      <c r="I162" s="9">
        <v>19</v>
      </c>
      <c r="J162" s="9" t="s">
        <v>639</v>
      </c>
    </row>
    <row r="163" spans="1:10" x14ac:dyDescent="0.2">
      <c r="A163" s="8">
        <v>43527</v>
      </c>
      <c r="B163" s="12" t="s">
        <v>3</v>
      </c>
      <c r="C163" s="9">
        <v>8805</v>
      </c>
      <c r="D163" s="12" t="s">
        <v>272</v>
      </c>
      <c r="E163" s="12" t="s">
        <v>4</v>
      </c>
      <c r="F163" s="12" t="s">
        <v>5</v>
      </c>
      <c r="G163" s="12" t="s">
        <v>23</v>
      </c>
      <c r="H163" s="12"/>
      <c r="I163" s="9">
        <v>48</v>
      </c>
      <c r="J163" s="9" t="s">
        <v>826</v>
      </c>
    </row>
    <row r="164" spans="1:10" x14ac:dyDescent="0.2">
      <c r="A164" s="8">
        <v>43527</v>
      </c>
      <c r="B164" s="12" t="s">
        <v>3</v>
      </c>
      <c r="C164" s="9">
        <v>2127</v>
      </c>
      <c r="D164" s="12" t="s">
        <v>92</v>
      </c>
      <c r="E164" s="12" t="s">
        <v>4</v>
      </c>
      <c r="F164" s="12" t="s">
        <v>6</v>
      </c>
      <c r="G164" s="12" t="s">
        <v>23</v>
      </c>
      <c r="H164" s="12"/>
      <c r="I164" s="9">
        <v>28</v>
      </c>
      <c r="J164" s="9" t="s">
        <v>830</v>
      </c>
    </row>
    <row r="165" spans="1:10" x14ac:dyDescent="0.2">
      <c r="A165" s="8">
        <v>43528</v>
      </c>
      <c r="B165" s="12" t="s">
        <v>3</v>
      </c>
      <c r="C165" s="9">
        <v>54331</v>
      </c>
      <c r="D165" s="12" t="s">
        <v>836</v>
      </c>
      <c r="E165" s="12" t="s">
        <v>5</v>
      </c>
      <c r="F165" s="12" t="s">
        <v>5</v>
      </c>
      <c r="G165" s="12" t="s">
        <v>23</v>
      </c>
      <c r="H165" s="12"/>
      <c r="I165" s="9">
        <v>41</v>
      </c>
      <c r="J165" s="9">
        <v>59</v>
      </c>
    </row>
    <row r="166" spans="1:10" x14ac:dyDescent="0.2">
      <c r="A166" s="8">
        <v>43530</v>
      </c>
      <c r="B166" s="12" t="s">
        <v>5</v>
      </c>
      <c r="C166" s="9">
        <v>55294</v>
      </c>
      <c r="D166" s="12" t="s">
        <v>852</v>
      </c>
      <c r="E166" s="12" t="s">
        <v>5</v>
      </c>
      <c r="F166" s="12" t="s">
        <v>15</v>
      </c>
      <c r="G166" s="12" t="s">
        <v>23</v>
      </c>
      <c r="H166" s="12"/>
      <c r="I166" s="9">
        <v>139</v>
      </c>
      <c r="J166" s="9">
        <v>242</v>
      </c>
    </row>
    <row r="167" spans="1:10" x14ac:dyDescent="0.2">
      <c r="A167" s="8">
        <v>43532</v>
      </c>
      <c r="B167" s="12" t="s">
        <v>6</v>
      </c>
      <c r="C167" s="9">
        <v>54730</v>
      </c>
      <c r="D167" s="12" t="s">
        <v>345</v>
      </c>
      <c r="E167" s="12" t="s">
        <v>6</v>
      </c>
      <c r="F167" s="12" t="s">
        <v>6</v>
      </c>
      <c r="G167" s="12" t="s">
        <v>23</v>
      </c>
      <c r="H167" s="12"/>
      <c r="I167" s="9">
        <v>37</v>
      </c>
      <c r="J167" s="9">
        <v>30</v>
      </c>
    </row>
    <row r="168" spans="1:10" x14ac:dyDescent="0.2">
      <c r="A168" s="8">
        <v>43532</v>
      </c>
      <c r="B168" s="12" t="s">
        <v>14</v>
      </c>
      <c r="C168" s="9">
        <v>6730</v>
      </c>
      <c r="D168" s="12" t="s">
        <v>267</v>
      </c>
      <c r="E168" s="12" t="s">
        <v>6</v>
      </c>
      <c r="F168" s="12" t="s">
        <v>15</v>
      </c>
      <c r="G168" s="12" t="s">
        <v>23</v>
      </c>
      <c r="H168" s="12"/>
      <c r="I168" s="9">
        <v>47</v>
      </c>
      <c r="J168" s="9" t="s">
        <v>861</v>
      </c>
    </row>
    <row r="169" spans="1:10" x14ac:dyDescent="0.2">
      <c r="A169" s="8">
        <v>43532</v>
      </c>
      <c r="B169" s="12" t="s">
        <v>6</v>
      </c>
      <c r="C169" s="9">
        <v>55600</v>
      </c>
      <c r="D169" s="12" t="s">
        <v>855</v>
      </c>
      <c r="E169" s="12" t="s">
        <v>6</v>
      </c>
      <c r="F169" s="12" t="s">
        <v>6</v>
      </c>
      <c r="G169" s="12" t="s">
        <v>23</v>
      </c>
      <c r="H169" s="12"/>
      <c r="I169" s="9">
        <v>59</v>
      </c>
      <c r="J169" s="9" t="s">
        <v>862</v>
      </c>
    </row>
    <row r="170" spans="1:10" x14ac:dyDescent="0.2">
      <c r="A170" s="8">
        <v>43533</v>
      </c>
      <c r="B170" s="12" t="s">
        <v>3</v>
      </c>
      <c r="C170" s="9">
        <v>4470</v>
      </c>
      <c r="D170" s="12" t="s">
        <v>46</v>
      </c>
      <c r="E170" s="12" t="s">
        <v>5</v>
      </c>
      <c r="F170" s="12" t="s">
        <v>5</v>
      </c>
      <c r="G170" s="12" t="s">
        <v>23</v>
      </c>
      <c r="H170" s="12"/>
      <c r="I170" s="9">
        <v>5</v>
      </c>
      <c r="J170" s="9" t="s">
        <v>908</v>
      </c>
    </row>
    <row r="171" spans="1:10" x14ac:dyDescent="0.2">
      <c r="A171" s="8">
        <v>43534</v>
      </c>
      <c r="B171" s="12" t="s">
        <v>3</v>
      </c>
      <c r="C171" s="9">
        <v>5670</v>
      </c>
      <c r="D171" s="12" t="s">
        <v>952</v>
      </c>
      <c r="E171" s="12" t="s">
        <v>4</v>
      </c>
      <c r="F171" s="12" t="s">
        <v>953</v>
      </c>
      <c r="G171" s="12" t="s">
        <v>23</v>
      </c>
      <c r="H171" s="12"/>
      <c r="I171" s="9">
        <v>21</v>
      </c>
      <c r="J171" s="9">
        <v>31</v>
      </c>
    </row>
    <row r="172" spans="1:10" x14ac:dyDescent="0.2">
      <c r="A172" s="8">
        <v>43534</v>
      </c>
      <c r="B172" s="12" t="s">
        <v>6</v>
      </c>
      <c r="C172" s="9">
        <v>54400</v>
      </c>
      <c r="D172" s="12" t="s">
        <v>179</v>
      </c>
      <c r="E172" s="12" t="s">
        <v>26</v>
      </c>
      <c r="F172" s="12" t="s">
        <v>6</v>
      </c>
      <c r="G172" s="12" t="s">
        <v>23</v>
      </c>
      <c r="H172" s="12"/>
      <c r="I172" s="9">
        <v>20</v>
      </c>
      <c r="J172" s="9">
        <v>19</v>
      </c>
    </row>
    <row r="173" spans="1:10" x14ac:dyDescent="0.2">
      <c r="A173" s="8">
        <v>43534</v>
      </c>
      <c r="B173" s="12" t="s">
        <v>5</v>
      </c>
      <c r="C173" s="9">
        <v>66333</v>
      </c>
      <c r="D173" s="12" t="s">
        <v>956</v>
      </c>
      <c r="E173" s="12" t="s">
        <v>5</v>
      </c>
      <c r="F173" s="12" t="s">
        <v>5</v>
      </c>
      <c r="G173" s="12" t="s">
        <v>23</v>
      </c>
      <c r="H173" s="12"/>
      <c r="I173" s="9">
        <v>64</v>
      </c>
      <c r="J173" s="9">
        <v>96</v>
      </c>
    </row>
    <row r="174" spans="1:10" x14ac:dyDescent="0.2">
      <c r="A174" s="8">
        <v>43534</v>
      </c>
      <c r="B174" s="12" t="s">
        <v>6</v>
      </c>
      <c r="C174" s="9">
        <v>54720</v>
      </c>
      <c r="D174" s="12" t="s">
        <v>240</v>
      </c>
      <c r="E174" s="12" t="s">
        <v>6</v>
      </c>
      <c r="F174" s="12" t="s">
        <v>15</v>
      </c>
      <c r="G174" s="12" t="s">
        <v>23</v>
      </c>
      <c r="H174" s="12"/>
      <c r="I174" s="9">
        <v>22</v>
      </c>
      <c r="J174" s="9">
        <v>18</v>
      </c>
    </row>
    <row r="175" spans="1:10" x14ac:dyDescent="0.2">
      <c r="A175" s="8">
        <v>43534</v>
      </c>
      <c r="B175" s="12" t="s">
        <v>3</v>
      </c>
      <c r="C175" s="9">
        <v>1429</v>
      </c>
      <c r="D175" s="12" t="s">
        <v>92</v>
      </c>
      <c r="E175" s="12" t="s">
        <v>5</v>
      </c>
      <c r="F175" s="12" t="s">
        <v>15</v>
      </c>
      <c r="G175" s="12" t="s">
        <v>23</v>
      </c>
      <c r="H175" s="12"/>
      <c r="I175" s="9">
        <v>22</v>
      </c>
      <c r="J175" s="9">
        <v>28</v>
      </c>
    </row>
    <row r="176" spans="1:10" x14ac:dyDescent="0.2">
      <c r="A176" s="8">
        <v>43534</v>
      </c>
      <c r="B176" s="12" t="s">
        <v>6</v>
      </c>
      <c r="C176" s="9">
        <v>54680</v>
      </c>
      <c r="D176" s="12" t="s">
        <v>291</v>
      </c>
      <c r="E176" s="12" t="s">
        <v>6</v>
      </c>
      <c r="F176" s="12" t="s">
        <v>6</v>
      </c>
      <c r="G176" s="12" t="s">
        <v>23</v>
      </c>
      <c r="H176" s="12"/>
      <c r="I176" s="9">
        <v>21</v>
      </c>
      <c r="J176" s="9">
        <v>17</v>
      </c>
    </row>
    <row r="177" spans="1:10" x14ac:dyDescent="0.2">
      <c r="A177" s="8">
        <v>43537</v>
      </c>
      <c r="B177" s="12" t="s">
        <v>6</v>
      </c>
      <c r="C177" s="9">
        <v>57330</v>
      </c>
      <c r="D177" s="12" t="s">
        <v>125</v>
      </c>
      <c r="E177" s="12" t="s">
        <v>31</v>
      </c>
      <c r="F177" s="12" t="s">
        <v>6</v>
      </c>
      <c r="G177" s="12" t="s">
        <v>23</v>
      </c>
      <c r="H177" s="12"/>
      <c r="I177" s="9">
        <v>37</v>
      </c>
      <c r="J177" s="9">
        <v>33</v>
      </c>
    </row>
    <row r="178" spans="1:10" x14ac:dyDescent="0.2">
      <c r="A178" s="8">
        <v>43540</v>
      </c>
      <c r="B178" s="12" t="s">
        <v>6</v>
      </c>
      <c r="C178" s="9">
        <v>57150</v>
      </c>
      <c r="D178" s="12" t="s">
        <v>984</v>
      </c>
      <c r="E178" s="12" t="s">
        <v>985</v>
      </c>
      <c r="F178" s="12" t="s">
        <v>15</v>
      </c>
      <c r="G178" s="12" t="s">
        <v>23</v>
      </c>
      <c r="H178" s="12"/>
      <c r="I178" s="9">
        <v>65</v>
      </c>
      <c r="J178" s="9" t="s">
        <v>986</v>
      </c>
    </row>
    <row r="179" spans="1:10" x14ac:dyDescent="0.2">
      <c r="A179" s="8">
        <v>43541</v>
      </c>
      <c r="B179" s="12" t="s">
        <v>3</v>
      </c>
      <c r="C179" s="9">
        <v>2521</v>
      </c>
      <c r="D179" s="12" t="s">
        <v>92</v>
      </c>
      <c r="E179" s="12" t="s">
        <v>12</v>
      </c>
      <c r="F179" s="12" t="s">
        <v>33</v>
      </c>
      <c r="G179" s="12" t="s">
        <v>23</v>
      </c>
      <c r="H179" s="12"/>
      <c r="I179" s="9">
        <v>23</v>
      </c>
      <c r="J179" s="9" t="s">
        <v>347</v>
      </c>
    </row>
    <row r="180" spans="1:10" x14ac:dyDescent="0.2">
      <c r="A180" s="8">
        <v>43541</v>
      </c>
      <c r="B180" s="12" t="s">
        <v>3</v>
      </c>
      <c r="C180" s="9">
        <v>5675</v>
      </c>
      <c r="D180" s="12" t="s">
        <v>176</v>
      </c>
      <c r="E180" s="12" t="s">
        <v>4</v>
      </c>
      <c r="F180" s="12" t="s">
        <v>5</v>
      </c>
      <c r="G180" s="12" t="s">
        <v>23</v>
      </c>
      <c r="H180" s="12"/>
      <c r="I180" s="9">
        <v>28</v>
      </c>
      <c r="J180" s="9" t="s">
        <v>1014</v>
      </c>
    </row>
    <row r="181" spans="1:10" x14ac:dyDescent="0.2">
      <c r="A181" s="8">
        <v>43541</v>
      </c>
      <c r="B181" s="12" t="s">
        <v>3</v>
      </c>
      <c r="C181" s="9">
        <v>6240</v>
      </c>
      <c r="D181" s="12" t="s">
        <v>1024</v>
      </c>
      <c r="E181" s="12" t="s">
        <v>10</v>
      </c>
      <c r="F181" s="12" t="s">
        <v>15</v>
      </c>
      <c r="G181" s="12" t="s">
        <v>23</v>
      </c>
      <c r="H181" s="12"/>
      <c r="I181" s="9">
        <v>35</v>
      </c>
      <c r="J181" s="9" t="s">
        <v>649</v>
      </c>
    </row>
    <row r="182" spans="1:10" x14ac:dyDescent="0.2">
      <c r="A182" s="8">
        <v>43541</v>
      </c>
      <c r="B182" s="12" t="s">
        <v>3</v>
      </c>
      <c r="C182" s="9">
        <v>5362</v>
      </c>
      <c r="D182" s="12" t="s">
        <v>84</v>
      </c>
      <c r="E182" s="12" t="s">
        <v>15</v>
      </c>
      <c r="F182" s="12" t="s">
        <v>4</v>
      </c>
      <c r="G182" s="12" t="s">
        <v>23</v>
      </c>
      <c r="H182" s="12"/>
      <c r="I182" s="9">
        <v>40</v>
      </c>
      <c r="J182" s="9" t="s">
        <v>604</v>
      </c>
    </row>
    <row r="183" spans="1:10" x14ac:dyDescent="0.2">
      <c r="A183" s="8">
        <v>43546</v>
      </c>
      <c r="B183" s="12" t="s">
        <v>14</v>
      </c>
      <c r="C183" s="9">
        <v>1170</v>
      </c>
      <c r="D183" s="12" t="s">
        <v>1039</v>
      </c>
      <c r="E183" s="12" t="s">
        <v>6</v>
      </c>
      <c r="F183" s="12" t="s">
        <v>6</v>
      </c>
      <c r="G183" s="12" t="s">
        <v>23</v>
      </c>
      <c r="H183" s="12"/>
      <c r="I183" s="9">
        <v>146</v>
      </c>
      <c r="J183" s="9">
        <v>203</v>
      </c>
    </row>
    <row r="184" spans="1:10" x14ac:dyDescent="0.2">
      <c r="A184" s="8">
        <v>43546</v>
      </c>
      <c r="B184" s="12" t="s">
        <v>3</v>
      </c>
      <c r="C184" s="9">
        <v>3320</v>
      </c>
      <c r="D184" s="12" t="s">
        <v>1040</v>
      </c>
      <c r="E184" s="12" t="s">
        <v>275</v>
      </c>
      <c r="F184" s="12" t="s">
        <v>15</v>
      </c>
      <c r="G184" s="12" t="s">
        <v>23</v>
      </c>
      <c r="H184" s="12"/>
      <c r="I184" s="9">
        <v>22</v>
      </c>
      <c r="J184" s="9" t="s">
        <v>400</v>
      </c>
    </row>
    <row r="185" spans="1:10" x14ac:dyDescent="0.2">
      <c r="A185" s="8">
        <v>43546</v>
      </c>
      <c r="B185" s="12" t="s">
        <v>3</v>
      </c>
      <c r="C185" s="9">
        <v>4538</v>
      </c>
      <c r="D185" s="12" t="s">
        <v>40</v>
      </c>
      <c r="E185" s="12" t="s">
        <v>4</v>
      </c>
      <c r="F185" s="12" t="s">
        <v>6</v>
      </c>
      <c r="G185" s="12" t="s">
        <v>23</v>
      </c>
      <c r="H185" s="12"/>
      <c r="I185" s="9">
        <v>6</v>
      </c>
      <c r="J185" s="9" t="s">
        <v>749</v>
      </c>
    </row>
    <row r="186" spans="1:10" x14ac:dyDescent="0.2">
      <c r="A186" s="8">
        <v>43547</v>
      </c>
      <c r="B186" s="12" t="s">
        <v>6</v>
      </c>
      <c r="C186" s="9">
        <v>54750</v>
      </c>
      <c r="D186" s="12" t="s">
        <v>255</v>
      </c>
      <c r="E186" s="12" t="s">
        <v>6</v>
      </c>
      <c r="F186" s="12" t="s">
        <v>6</v>
      </c>
      <c r="G186" s="12" t="s">
        <v>23</v>
      </c>
      <c r="H186" s="12"/>
      <c r="I186" s="9">
        <v>29</v>
      </c>
      <c r="J186" s="9">
        <v>28</v>
      </c>
    </row>
    <row r="187" spans="1:10" x14ac:dyDescent="0.2">
      <c r="A187" s="8">
        <v>43547</v>
      </c>
      <c r="B187" s="12" t="s">
        <v>6</v>
      </c>
      <c r="C187" s="9">
        <v>54640</v>
      </c>
      <c r="D187" s="12" t="s">
        <v>1044</v>
      </c>
      <c r="E187" s="12" t="s">
        <v>6</v>
      </c>
      <c r="F187" s="12" t="s">
        <v>6</v>
      </c>
      <c r="G187" s="12" t="s">
        <v>23</v>
      </c>
      <c r="H187" s="12"/>
      <c r="I187" s="9">
        <v>34</v>
      </c>
      <c r="J187" s="9">
        <v>32</v>
      </c>
    </row>
    <row r="188" spans="1:10" x14ac:dyDescent="0.2">
      <c r="A188" s="8">
        <v>43548</v>
      </c>
      <c r="B188" s="12" t="s">
        <v>3</v>
      </c>
      <c r="C188" s="9">
        <v>1140</v>
      </c>
      <c r="D188" s="12" t="s">
        <v>92</v>
      </c>
      <c r="E188" s="12" t="s">
        <v>8</v>
      </c>
      <c r="F188" s="12" t="s">
        <v>6</v>
      </c>
      <c r="G188" s="12" t="s">
        <v>23</v>
      </c>
      <c r="H188" s="12"/>
      <c r="I188" s="9">
        <v>22</v>
      </c>
      <c r="J188" s="9" t="s">
        <v>1060</v>
      </c>
    </row>
    <row r="189" spans="1:10" x14ac:dyDescent="0.2">
      <c r="A189" s="8">
        <v>43529</v>
      </c>
      <c r="B189" s="12" t="s">
        <v>14</v>
      </c>
      <c r="C189" s="9">
        <v>7900</v>
      </c>
      <c r="D189" s="12" t="s">
        <v>843</v>
      </c>
      <c r="E189" s="12" t="s">
        <v>6</v>
      </c>
      <c r="F189" s="12" t="s">
        <v>6</v>
      </c>
      <c r="G189" s="12" t="s">
        <v>844</v>
      </c>
      <c r="H189" s="12"/>
      <c r="I189" s="9">
        <v>168</v>
      </c>
      <c r="J189" s="9">
        <v>261</v>
      </c>
    </row>
    <row r="190" spans="1:10" x14ac:dyDescent="0.2">
      <c r="A190" s="8">
        <v>43541</v>
      </c>
      <c r="B190" s="12" t="s">
        <v>3</v>
      </c>
      <c r="C190" s="9">
        <v>8035</v>
      </c>
      <c r="D190" s="12" t="s">
        <v>42</v>
      </c>
      <c r="E190" s="12" t="s">
        <v>1021</v>
      </c>
      <c r="F190" s="12" t="s">
        <v>5</v>
      </c>
      <c r="G190" s="12" t="s">
        <v>1022</v>
      </c>
      <c r="H190" s="12"/>
      <c r="I190" s="9">
        <v>20</v>
      </c>
      <c r="J190" s="9" t="s">
        <v>393</v>
      </c>
    </row>
    <row r="191" spans="1:10" x14ac:dyDescent="0.2">
      <c r="A191" s="8">
        <v>43525</v>
      </c>
      <c r="B191" s="12" t="s">
        <v>5</v>
      </c>
      <c r="C191" s="9">
        <v>54668</v>
      </c>
      <c r="D191" s="12" t="s">
        <v>801</v>
      </c>
      <c r="E191" s="12" t="s">
        <v>5</v>
      </c>
      <c r="F191" s="12" t="s">
        <v>5</v>
      </c>
      <c r="G191" s="12" t="s">
        <v>172</v>
      </c>
      <c r="H191" s="12"/>
      <c r="I191" s="9">
        <v>59</v>
      </c>
      <c r="J191" s="9">
        <v>72</v>
      </c>
    </row>
    <row r="192" spans="1:10" x14ac:dyDescent="0.2">
      <c r="A192" s="8">
        <v>43528</v>
      </c>
      <c r="B192" s="12" t="s">
        <v>14</v>
      </c>
      <c r="C192" s="9">
        <v>6780</v>
      </c>
      <c r="D192" s="12" t="s">
        <v>127</v>
      </c>
      <c r="E192" s="12" t="s">
        <v>234</v>
      </c>
      <c r="F192" s="12" t="s">
        <v>837</v>
      </c>
      <c r="G192" s="12" t="s">
        <v>172</v>
      </c>
      <c r="H192" s="12"/>
      <c r="I192" s="9">
        <v>33</v>
      </c>
      <c r="J192" s="9">
        <v>25</v>
      </c>
    </row>
    <row r="193" spans="1:10" x14ac:dyDescent="0.2">
      <c r="A193" s="8">
        <v>43528</v>
      </c>
      <c r="B193" s="12" t="s">
        <v>6</v>
      </c>
      <c r="C193" s="9">
        <v>94240</v>
      </c>
      <c r="D193" s="12" t="s">
        <v>838</v>
      </c>
      <c r="E193" s="12" t="s">
        <v>6</v>
      </c>
      <c r="F193" s="12" t="s">
        <v>6</v>
      </c>
      <c r="G193" s="12" t="s">
        <v>172</v>
      </c>
      <c r="H193" s="12"/>
      <c r="I193" s="9"/>
      <c r="J193" s="9"/>
    </row>
    <row r="194" spans="1:10" x14ac:dyDescent="0.2">
      <c r="A194" s="8">
        <v>43528</v>
      </c>
      <c r="B194" s="12" t="s">
        <v>5</v>
      </c>
      <c r="C194" s="9">
        <v>54450</v>
      </c>
      <c r="D194" s="12" t="s">
        <v>276</v>
      </c>
      <c r="E194" s="12" t="s">
        <v>5</v>
      </c>
      <c r="F194" s="12" t="s">
        <v>5</v>
      </c>
      <c r="G194" s="12" t="s">
        <v>172</v>
      </c>
      <c r="H194" s="12"/>
      <c r="I194" s="9">
        <v>42</v>
      </c>
      <c r="J194" s="9">
        <v>59</v>
      </c>
    </row>
    <row r="195" spans="1:10" x14ac:dyDescent="0.2">
      <c r="A195" s="8">
        <v>43529</v>
      </c>
      <c r="B195" s="12" t="s">
        <v>5</v>
      </c>
      <c r="C195" s="9">
        <v>65830</v>
      </c>
      <c r="D195" s="12" t="s">
        <v>842</v>
      </c>
      <c r="E195" s="12" t="s">
        <v>5</v>
      </c>
      <c r="F195" s="12" t="s">
        <v>5</v>
      </c>
      <c r="G195" s="12" t="s">
        <v>172</v>
      </c>
      <c r="H195" s="12"/>
      <c r="I195" s="9">
        <v>170</v>
      </c>
      <c r="J195" s="9">
        <v>239</v>
      </c>
    </row>
    <row r="196" spans="1:10" x14ac:dyDescent="0.2">
      <c r="A196" s="8">
        <v>43530</v>
      </c>
      <c r="B196" s="12" t="s">
        <v>14</v>
      </c>
      <c r="C196" s="9">
        <v>6700</v>
      </c>
      <c r="D196" s="12" t="s">
        <v>127</v>
      </c>
      <c r="E196" s="12" t="s">
        <v>6</v>
      </c>
      <c r="F196" s="12" t="s">
        <v>6</v>
      </c>
      <c r="G196" s="12" t="s">
        <v>172</v>
      </c>
      <c r="H196" s="12"/>
      <c r="I196" s="9">
        <v>33</v>
      </c>
      <c r="J196" s="9">
        <v>25</v>
      </c>
    </row>
    <row r="197" spans="1:10" x14ac:dyDescent="0.2">
      <c r="A197" s="8">
        <v>43530</v>
      </c>
      <c r="B197" s="12" t="s">
        <v>14</v>
      </c>
      <c r="C197" s="9">
        <v>6792</v>
      </c>
      <c r="D197" s="12" t="s">
        <v>845</v>
      </c>
      <c r="E197" s="12" t="s">
        <v>6</v>
      </c>
      <c r="F197" s="12" t="s">
        <v>6</v>
      </c>
      <c r="G197" s="12" t="s">
        <v>172</v>
      </c>
      <c r="H197" s="12"/>
      <c r="I197" s="9">
        <v>25</v>
      </c>
      <c r="J197" s="9">
        <v>16</v>
      </c>
    </row>
    <row r="198" spans="1:10" x14ac:dyDescent="0.2">
      <c r="A198" s="8">
        <v>43533</v>
      </c>
      <c r="B198" s="12" t="s">
        <v>6</v>
      </c>
      <c r="C198" s="9">
        <v>57160</v>
      </c>
      <c r="D198" s="12" t="s">
        <v>909</v>
      </c>
      <c r="E198" s="12" t="s">
        <v>6</v>
      </c>
      <c r="F198" s="12" t="s">
        <v>6</v>
      </c>
      <c r="G198" s="12" t="s">
        <v>172</v>
      </c>
      <c r="H198" s="12"/>
      <c r="I198" s="9">
        <v>50</v>
      </c>
      <c r="J198" s="9">
        <v>68</v>
      </c>
    </row>
    <row r="199" spans="1:10" x14ac:dyDescent="0.2">
      <c r="A199" s="8">
        <v>43533</v>
      </c>
      <c r="B199" s="12" t="s">
        <v>3</v>
      </c>
      <c r="C199" s="9">
        <v>8410</v>
      </c>
      <c r="D199" s="12" t="s">
        <v>149</v>
      </c>
      <c r="E199" s="12" t="s">
        <v>18</v>
      </c>
      <c r="F199" s="12" t="s">
        <v>6</v>
      </c>
      <c r="G199" s="12" t="s">
        <v>172</v>
      </c>
      <c r="H199" s="12"/>
      <c r="I199" s="9">
        <v>24</v>
      </c>
      <c r="J199" s="9">
        <v>18</v>
      </c>
    </row>
    <row r="200" spans="1:10" x14ac:dyDescent="0.2">
      <c r="A200" s="8">
        <v>43533</v>
      </c>
      <c r="B200" s="12" t="s">
        <v>3</v>
      </c>
      <c r="C200" s="9">
        <v>6555</v>
      </c>
      <c r="D200" s="12" t="s">
        <v>911</v>
      </c>
      <c r="E200" s="12" t="s">
        <v>4</v>
      </c>
      <c r="F200" s="12" t="s">
        <v>4</v>
      </c>
      <c r="G200" s="12" t="s">
        <v>172</v>
      </c>
      <c r="H200" s="12"/>
      <c r="I200" s="9">
        <v>57</v>
      </c>
      <c r="J200" s="9">
        <v>64</v>
      </c>
    </row>
    <row r="201" spans="1:10" x14ac:dyDescent="0.2">
      <c r="A201" s="8">
        <v>43533</v>
      </c>
      <c r="B201" s="12" t="s">
        <v>3</v>
      </c>
      <c r="C201" s="9">
        <v>2713</v>
      </c>
      <c r="D201" s="12" t="s">
        <v>92</v>
      </c>
      <c r="E201" s="12" t="s">
        <v>467</v>
      </c>
      <c r="F201" s="12" t="s">
        <v>6</v>
      </c>
      <c r="G201" s="12" t="s">
        <v>172</v>
      </c>
      <c r="H201" s="12"/>
      <c r="I201" s="9">
        <v>24</v>
      </c>
      <c r="J201" s="9">
        <v>25</v>
      </c>
    </row>
    <row r="202" spans="1:10" x14ac:dyDescent="0.2">
      <c r="A202" s="8">
        <v>43533</v>
      </c>
      <c r="B202" s="12" t="s">
        <v>3</v>
      </c>
      <c r="C202" s="9">
        <v>1550</v>
      </c>
      <c r="D202" s="12" t="s">
        <v>92</v>
      </c>
      <c r="E202" s="12" t="s">
        <v>913</v>
      </c>
      <c r="F202" s="12" t="s">
        <v>6</v>
      </c>
      <c r="G202" s="12" t="s">
        <v>172</v>
      </c>
      <c r="H202" s="12"/>
      <c r="I202" s="9">
        <v>20</v>
      </c>
      <c r="J202" s="9">
        <v>24</v>
      </c>
    </row>
    <row r="203" spans="1:10" x14ac:dyDescent="0.2">
      <c r="A203" s="8">
        <v>43533</v>
      </c>
      <c r="B203" s="12" t="s">
        <v>3</v>
      </c>
      <c r="C203" s="9">
        <v>1617</v>
      </c>
      <c r="D203" s="12" t="s">
        <v>92</v>
      </c>
      <c r="E203" s="12" t="s">
        <v>16</v>
      </c>
      <c r="F203" s="12" t="s">
        <v>6</v>
      </c>
      <c r="G203" s="12" t="s">
        <v>172</v>
      </c>
      <c r="H203" s="12"/>
      <c r="I203" s="9">
        <v>23</v>
      </c>
      <c r="J203" s="9">
        <v>25</v>
      </c>
    </row>
    <row r="204" spans="1:10" x14ac:dyDescent="0.2">
      <c r="A204" s="8">
        <v>43534</v>
      </c>
      <c r="B204" s="12" t="s">
        <v>5</v>
      </c>
      <c r="C204" s="9">
        <v>54290</v>
      </c>
      <c r="D204" s="12" t="s">
        <v>154</v>
      </c>
      <c r="E204" s="12" t="s">
        <v>5</v>
      </c>
      <c r="F204" s="12" t="s">
        <v>5</v>
      </c>
      <c r="G204" s="12" t="s">
        <v>172</v>
      </c>
      <c r="H204" s="12"/>
      <c r="I204" s="9">
        <v>54</v>
      </c>
      <c r="J204" s="9">
        <v>75</v>
      </c>
    </row>
    <row r="205" spans="1:10" x14ac:dyDescent="0.2">
      <c r="A205" s="8">
        <v>43534</v>
      </c>
      <c r="B205" s="12" t="s">
        <v>6</v>
      </c>
      <c r="C205" s="9">
        <v>88140</v>
      </c>
      <c r="D205" s="12" t="s">
        <v>955</v>
      </c>
      <c r="E205" s="12" t="s">
        <v>6</v>
      </c>
      <c r="F205" s="12" t="s">
        <v>6</v>
      </c>
      <c r="G205" s="12" t="s">
        <v>172</v>
      </c>
      <c r="H205" s="12"/>
      <c r="I205" s="9">
        <v>114</v>
      </c>
      <c r="J205" s="9">
        <v>189</v>
      </c>
    </row>
    <row r="206" spans="1:10" x14ac:dyDescent="0.2">
      <c r="A206" s="8">
        <v>43534</v>
      </c>
      <c r="B206" s="12" t="s">
        <v>5</v>
      </c>
      <c r="C206" s="9">
        <v>54292</v>
      </c>
      <c r="D206" s="12" t="s">
        <v>154</v>
      </c>
      <c r="E206" s="12" t="s">
        <v>5</v>
      </c>
      <c r="F206" s="12" t="s">
        <v>5</v>
      </c>
      <c r="G206" s="12" t="s">
        <v>172</v>
      </c>
      <c r="H206" s="12"/>
      <c r="I206" s="9">
        <v>54</v>
      </c>
      <c r="J206" s="9">
        <v>75</v>
      </c>
    </row>
    <row r="207" spans="1:10" x14ac:dyDescent="0.2">
      <c r="A207" s="8">
        <v>43534</v>
      </c>
      <c r="B207" s="12" t="s">
        <v>14</v>
      </c>
      <c r="C207" s="9">
        <v>3890</v>
      </c>
      <c r="D207" s="12" t="s">
        <v>957</v>
      </c>
      <c r="E207" s="12" t="s">
        <v>6</v>
      </c>
      <c r="F207" s="12" t="s">
        <v>6</v>
      </c>
      <c r="G207" s="12" t="s">
        <v>172</v>
      </c>
      <c r="H207" s="12"/>
      <c r="I207" s="9">
        <v>123</v>
      </c>
      <c r="J207" s="9">
        <v>189</v>
      </c>
    </row>
    <row r="208" spans="1:10" x14ac:dyDescent="0.2">
      <c r="A208" s="8">
        <v>43534</v>
      </c>
      <c r="B208" s="12" t="s">
        <v>5</v>
      </c>
      <c r="C208" s="9">
        <v>54439</v>
      </c>
      <c r="D208" s="12" t="s">
        <v>970</v>
      </c>
      <c r="E208" s="12" t="s">
        <v>5</v>
      </c>
      <c r="F208" s="12" t="s">
        <v>5</v>
      </c>
      <c r="G208" s="12" t="s">
        <v>172</v>
      </c>
      <c r="H208" s="12"/>
      <c r="I208" s="9">
        <v>34</v>
      </c>
      <c r="J208" s="9">
        <v>44</v>
      </c>
    </row>
    <row r="209" spans="1:10" x14ac:dyDescent="0.2">
      <c r="A209" s="8">
        <v>43534</v>
      </c>
      <c r="B209" s="12" t="s">
        <v>3</v>
      </c>
      <c r="C209" s="9">
        <v>3384</v>
      </c>
      <c r="D209" s="12" t="s">
        <v>195</v>
      </c>
      <c r="E209" s="12" t="s">
        <v>4</v>
      </c>
      <c r="F209" s="12" t="s">
        <v>4</v>
      </c>
      <c r="G209" s="12" t="s">
        <v>172</v>
      </c>
      <c r="H209" s="12"/>
      <c r="I209" s="9">
        <v>14</v>
      </c>
      <c r="J209" s="9">
        <v>16</v>
      </c>
    </row>
    <row r="210" spans="1:10" x14ac:dyDescent="0.2">
      <c r="A210" s="8">
        <v>43536</v>
      </c>
      <c r="B210" s="12" t="s">
        <v>3</v>
      </c>
      <c r="C210" s="9">
        <v>5770</v>
      </c>
      <c r="D210" s="12" t="s">
        <v>978</v>
      </c>
      <c r="E210" s="12" t="s">
        <v>8</v>
      </c>
      <c r="F210" s="12" t="s">
        <v>4</v>
      </c>
      <c r="G210" s="12" t="s">
        <v>172</v>
      </c>
      <c r="H210" s="12"/>
      <c r="I210" s="9">
        <v>25</v>
      </c>
      <c r="J210" s="9">
        <v>30</v>
      </c>
    </row>
    <row r="211" spans="1:10" x14ac:dyDescent="0.2">
      <c r="A211" s="8">
        <v>43547</v>
      </c>
      <c r="B211" s="12" t="s">
        <v>3</v>
      </c>
      <c r="C211" s="9">
        <v>1250</v>
      </c>
      <c r="D211" s="12" t="s">
        <v>92</v>
      </c>
      <c r="E211" s="12" t="s">
        <v>15</v>
      </c>
      <c r="F211" s="12" t="s">
        <v>15</v>
      </c>
      <c r="G211" s="12" t="s">
        <v>172</v>
      </c>
      <c r="H211" s="12"/>
      <c r="I211" s="9">
        <v>26</v>
      </c>
      <c r="J211" s="9">
        <v>27</v>
      </c>
    </row>
    <row r="212" spans="1:10" x14ac:dyDescent="0.2">
      <c r="A212" s="8">
        <v>43548</v>
      </c>
      <c r="B212" s="12" t="s">
        <v>5</v>
      </c>
      <c r="C212" s="9">
        <v>54338</v>
      </c>
      <c r="D212" s="12" t="s">
        <v>154</v>
      </c>
      <c r="E212" s="12" t="s">
        <v>5</v>
      </c>
      <c r="F212" s="12" t="s">
        <v>5</v>
      </c>
      <c r="G212" s="12" t="s">
        <v>172</v>
      </c>
      <c r="H212" s="12"/>
      <c r="I212" s="9">
        <v>52</v>
      </c>
      <c r="J212" s="9">
        <v>85</v>
      </c>
    </row>
    <row r="213" spans="1:10" x14ac:dyDescent="0.2">
      <c r="A213" s="8">
        <v>43529</v>
      </c>
      <c r="B213" s="12" t="s">
        <v>14</v>
      </c>
      <c r="C213" s="9">
        <v>6780</v>
      </c>
      <c r="D213" s="12" t="s">
        <v>142</v>
      </c>
      <c r="E213" s="12" t="s">
        <v>6</v>
      </c>
      <c r="F213" s="12" t="s">
        <v>221</v>
      </c>
      <c r="G213" s="12" t="s">
        <v>849</v>
      </c>
      <c r="H213" s="12"/>
      <c r="I213" s="9">
        <v>25</v>
      </c>
      <c r="J213" s="9" t="s">
        <v>850</v>
      </c>
    </row>
    <row r="214" spans="1:10" x14ac:dyDescent="0.2">
      <c r="A214" s="8">
        <v>43529</v>
      </c>
      <c r="B214" s="12" t="s">
        <v>14</v>
      </c>
      <c r="C214" s="9">
        <v>6792</v>
      </c>
      <c r="D214" s="12" t="s">
        <v>845</v>
      </c>
      <c r="E214" s="12" t="s">
        <v>6</v>
      </c>
      <c r="F214" s="12" t="s">
        <v>6</v>
      </c>
      <c r="G214" s="12" t="s">
        <v>846</v>
      </c>
      <c r="H214" s="12"/>
      <c r="I214" s="9">
        <v>23</v>
      </c>
      <c r="J214" s="9" t="s">
        <v>847</v>
      </c>
    </row>
    <row r="215" spans="1:10" x14ac:dyDescent="0.2">
      <c r="A215" s="8">
        <v>43554</v>
      </c>
      <c r="B215" s="12" t="s">
        <v>6</v>
      </c>
      <c r="C215" s="9">
        <v>57860</v>
      </c>
      <c r="D215" s="12" t="s">
        <v>1072</v>
      </c>
      <c r="E215" s="12" t="s">
        <v>6</v>
      </c>
      <c r="F215" s="12" t="s">
        <v>15</v>
      </c>
      <c r="G215" s="12" t="s">
        <v>1073</v>
      </c>
      <c r="H215" s="12"/>
      <c r="I215" s="9">
        <v>48</v>
      </c>
      <c r="J215" s="9" t="s">
        <v>1074</v>
      </c>
    </row>
    <row r="216" spans="1:10" x14ac:dyDescent="0.2">
      <c r="A216" s="8">
        <v>43542</v>
      </c>
      <c r="B216" s="12" t="s">
        <v>5</v>
      </c>
      <c r="C216" s="9">
        <v>26133</v>
      </c>
      <c r="D216" s="12" t="s">
        <v>1037</v>
      </c>
      <c r="E216" s="12" t="s">
        <v>5</v>
      </c>
      <c r="F216" s="12" t="s">
        <v>15</v>
      </c>
      <c r="G216" s="12" t="s">
        <v>1038</v>
      </c>
      <c r="H216" s="12"/>
      <c r="I216" s="9"/>
      <c r="J216" s="9"/>
    </row>
    <row r="217" spans="1:10" x14ac:dyDescent="0.2">
      <c r="A217" s="8">
        <v>43541</v>
      </c>
      <c r="B217" s="12" t="s">
        <v>6</v>
      </c>
      <c r="C217" s="9">
        <v>57330</v>
      </c>
      <c r="D217" s="12" t="s">
        <v>315</v>
      </c>
      <c r="E217" s="12" t="s">
        <v>99</v>
      </c>
      <c r="F217" s="12" t="s">
        <v>15</v>
      </c>
      <c r="G217" s="12" t="s">
        <v>318</v>
      </c>
      <c r="H217" s="12"/>
      <c r="I217" s="9">
        <v>23</v>
      </c>
      <c r="J217" s="9" t="s">
        <v>416</v>
      </c>
    </row>
    <row r="218" spans="1:10" x14ac:dyDescent="0.2">
      <c r="A218" s="8">
        <v>43541</v>
      </c>
      <c r="B218" s="12" t="s">
        <v>3</v>
      </c>
      <c r="C218" s="9">
        <v>1255</v>
      </c>
      <c r="D218" s="12" t="s">
        <v>92</v>
      </c>
      <c r="E218" s="12" t="s">
        <v>8</v>
      </c>
      <c r="F218" s="12" t="s">
        <v>15</v>
      </c>
      <c r="G218" s="12" t="s">
        <v>318</v>
      </c>
      <c r="H218" s="12"/>
      <c r="I218" s="9">
        <v>30</v>
      </c>
      <c r="J218" s="9" t="s">
        <v>1034</v>
      </c>
    </row>
    <row r="219" spans="1:10" x14ac:dyDescent="0.2">
      <c r="A219" s="8">
        <v>43546</v>
      </c>
      <c r="B219" s="12" t="s">
        <v>3</v>
      </c>
      <c r="C219" s="9">
        <v>5690</v>
      </c>
      <c r="D219" s="12" t="s">
        <v>1041</v>
      </c>
      <c r="E219" s="12" t="s">
        <v>6</v>
      </c>
      <c r="F219" s="12" t="s">
        <v>15</v>
      </c>
      <c r="G219" s="12" t="s">
        <v>318</v>
      </c>
      <c r="H219" s="12"/>
      <c r="I219" s="9">
        <v>27</v>
      </c>
      <c r="J219" s="9" t="s">
        <v>1042</v>
      </c>
    </row>
    <row r="220" spans="1:10" x14ac:dyDescent="0.2">
      <c r="A220" s="8">
        <v>43527</v>
      </c>
      <c r="B220" s="12" t="s">
        <v>3</v>
      </c>
      <c r="C220" s="9">
        <v>5247</v>
      </c>
      <c r="D220" s="12" t="s">
        <v>816</v>
      </c>
      <c r="E220" s="12" t="s">
        <v>234</v>
      </c>
      <c r="F220" s="12" t="s">
        <v>15</v>
      </c>
      <c r="G220" s="12" t="s">
        <v>644</v>
      </c>
      <c r="H220" s="12"/>
      <c r="I220" s="9">
        <v>192</v>
      </c>
      <c r="J220" s="9">
        <v>321</v>
      </c>
    </row>
    <row r="221" spans="1:10" x14ac:dyDescent="0.2">
      <c r="A221" s="8">
        <v>43541</v>
      </c>
      <c r="B221" s="12" t="s">
        <v>5</v>
      </c>
      <c r="C221" s="9">
        <v>66701</v>
      </c>
      <c r="D221" s="12" t="s">
        <v>633</v>
      </c>
      <c r="E221" s="12" t="s">
        <v>5</v>
      </c>
      <c r="F221" s="12" t="s">
        <v>15</v>
      </c>
      <c r="G221" s="12" t="s">
        <v>644</v>
      </c>
      <c r="H221" s="12"/>
      <c r="I221" s="9">
        <v>59</v>
      </c>
      <c r="J221" s="9" t="s">
        <v>1031</v>
      </c>
    </row>
    <row r="222" spans="1:10" x14ac:dyDescent="0.2">
      <c r="A222" s="8">
        <v>43527</v>
      </c>
      <c r="B222" s="12" t="s">
        <v>5</v>
      </c>
      <c r="C222" s="9">
        <v>54329</v>
      </c>
      <c r="D222" s="12" t="s">
        <v>224</v>
      </c>
      <c r="E222" s="12" t="s">
        <v>248</v>
      </c>
      <c r="F222" s="12" t="s">
        <v>221</v>
      </c>
      <c r="G222" s="12" t="s">
        <v>477</v>
      </c>
      <c r="H222" s="12"/>
      <c r="I222" s="9">
        <v>60</v>
      </c>
      <c r="J222" s="9" t="s">
        <v>376</v>
      </c>
    </row>
    <row r="223" spans="1:10" x14ac:dyDescent="0.2">
      <c r="A223" s="8">
        <v>43527</v>
      </c>
      <c r="B223" s="12" t="s">
        <v>3</v>
      </c>
      <c r="C223" s="9">
        <v>7260</v>
      </c>
      <c r="D223" s="33" t="s">
        <v>56</v>
      </c>
      <c r="E223" s="12" t="s">
        <v>31</v>
      </c>
      <c r="F223" s="12" t="s">
        <v>256</v>
      </c>
      <c r="G223" s="12" t="s">
        <v>477</v>
      </c>
      <c r="H223" s="12"/>
      <c r="I223" s="9">
        <v>27</v>
      </c>
      <c r="J223" s="9" t="s">
        <v>825</v>
      </c>
    </row>
    <row r="224" spans="1:10" x14ac:dyDescent="0.2">
      <c r="A224" s="8">
        <v>43540</v>
      </c>
      <c r="B224" s="12" t="s">
        <v>14</v>
      </c>
      <c r="C224" s="9">
        <v>6700</v>
      </c>
      <c r="D224" s="12" t="s">
        <v>127</v>
      </c>
      <c r="E224" s="12" t="s">
        <v>6</v>
      </c>
      <c r="F224" s="12" t="s">
        <v>6</v>
      </c>
      <c r="G224" s="12" t="s">
        <v>477</v>
      </c>
      <c r="H224" s="12"/>
      <c r="I224" s="9">
        <v>33</v>
      </c>
      <c r="J224" s="9" t="s">
        <v>393</v>
      </c>
    </row>
    <row r="225" spans="1:10" x14ac:dyDescent="0.2">
      <c r="A225" s="8">
        <v>43540</v>
      </c>
      <c r="B225" s="12" t="s">
        <v>3</v>
      </c>
      <c r="C225" s="9">
        <v>7545</v>
      </c>
      <c r="D225" s="12" t="s">
        <v>162</v>
      </c>
      <c r="E225" s="12" t="s">
        <v>10</v>
      </c>
      <c r="F225" s="12" t="s">
        <v>15</v>
      </c>
      <c r="G225" s="12" t="s">
        <v>477</v>
      </c>
      <c r="H225" s="12"/>
      <c r="I225" s="9">
        <v>42</v>
      </c>
      <c r="J225" s="9" t="s">
        <v>766</v>
      </c>
    </row>
    <row r="226" spans="1:10" x14ac:dyDescent="0.2">
      <c r="A226" s="8">
        <v>43526</v>
      </c>
      <c r="B226" s="12" t="s">
        <v>3</v>
      </c>
      <c r="C226" s="9">
        <v>7625</v>
      </c>
      <c r="D226" s="12" t="s">
        <v>366</v>
      </c>
      <c r="E226" s="12" t="s">
        <v>15</v>
      </c>
      <c r="F226" s="12" t="s">
        <v>157</v>
      </c>
      <c r="G226" s="12" t="s">
        <v>391</v>
      </c>
      <c r="H226" s="12"/>
      <c r="I226" s="9">
        <v>42</v>
      </c>
      <c r="J226" s="9" t="s">
        <v>722</v>
      </c>
    </row>
    <row r="227" spans="1:10" x14ac:dyDescent="0.2">
      <c r="A227" s="8">
        <v>43526</v>
      </c>
      <c r="B227" s="12" t="s">
        <v>3</v>
      </c>
      <c r="C227" s="9">
        <v>8096</v>
      </c>
      <c r="D227" s="12" t="s">
        <v>41</v>
      </c>
      <c r="E227" s="12" t="s">
        <v>809</v>
      </c>
      <c r="F227" s="12" t="s">
        <v>15</v>
      </c>
      <c r="G227" s="12" t="s">
        <v>391</v>
      </c>
      <c r="H227" s="12"/>
      <c r="I227" s="9">
        <v>22</v>
      </c>
      <c r="J227" s="9" t="s">
        <v>385</v>
      </c>
    </row>
    <row r="228" spans="1:10" x14ac:dyDescent="0.2">
      <c r="A228" s="8">
        <v>43526</v>
      </c>
      <c r="B228" s="12" t="s">
        <v>5</v>
      </c>
      <c r="C228" s="9">
        <v>54668</v>
      </c>
      <c r="D228" s="12" t="s">
        <v>309</v>
      </c>
      <c r="E228" s="12" t="s">
        <v>5</v>
      </c>
      <c r="F228" s="12" t="s">
        <v>234</v>
      </c>
      <c r="G228" s="12" t="s">
        <v>691</v>
      </c>
      <c r="H228" s="12"/>
      <c r="I228" s="9">
        <v>58</v>
      </c>
      <c r="J228" s="9" t="s">
        <v>804</v>
      </c>
    </row>
    <row r="229" spans="1:10" x14ac:dyDescent="0.2">
      <c r="A229" s="8">
        <v>43526</v>
      </c>
      <c r="B229" s="12" t="s">
        <v>6</v>
      </c>
      <c r="C229" s="9">
        <v>54430</v>
      </c>
      <c r="D229" s="12" t="s">
        <v>218</v>
      </c>
      <c r="E229" s="12" t="s">
        <v>6</v>
      </c>
      <c r="F229" s="12" t="s">
        <v>15</v>
      </c>
      <c r="G229" s="12" t="s">
        <v>422</v>
      </c>
      <c r="H229" s="12"/>
      <c r="I229" s="9">
        <v>25</v>
      </c>
      <c r="J229" s="9" t="s">
        <v>369</v>
      </c>
    </row>
    <row r="230" spans="1:10" x14ac:dyDescent="0.2">
      <c r="A230" s="8">
        <v>43529</v>
      </c>
      <c r="B230" s="12" t="s">
        <v>3</v>
      </c>
      <c r="C230" s="9">
        <v>7181</v>
      </c>
      <c r="D230" s="12" t="s">
        <v>848</v>
      </c>
      <c r="E230" s="12" t="s">
        <v>6</v>
      </c>
      <c r="F230" s="12" t="s">
        <v>336</v>
      </c>
      <c r="G230" s="12" t="s">
        <v>422</v>
      </c>
      <c r="H230" s="12"/>
      <c r="I230" s="9">
        <v>135</v>
      </c>
      <c r="J230" s="9">
        <v>207</v>
      </c>
    </row>
    <row r="231" spans="1:10" x14ac:dyDescent="0.2">
      <c r="A231" s="8">
        <v>43541</v>
      </c>
      <c r="B231" s="12" t="s">
        <v>3</v>
      </c>
      <c r="C231" s="9">
        <v>4870</v>
      </c>
      <c r="D231" s="12" t="s">
        <v>971</v>
      </c>
      <c r="E231" s="12" t="s">
        <v>6</v>
      </c>
      <c r="F231" s="12" t="s">
        <v>15</v>
      </c>
      <c r="G231" s="12" t="s">
        <v>422</v>
      </c>
      <c r="H231" s="12"/>
      <c r="I231" s="9">
        <v>13</v>
      </c>
      <c r="J231" s="9" t="s">
        <v>802</v>
      </c>
    </row>
    <row r="232" spans="1:10" x14ac:dyDescent="0.2">
      <c r="A232" s="8">
        <v>43554</v>
      </c>
      <c r="B232" s="12" t="s">
        <v>3</v>
      </c>
      <c r="C232" s="9">
        <v>7651</v>
      </c>
      <c r="D232" s="12" t="s">
        <v>123</v>
      </c>
      <c r="E232" s="12" t="s">
        <v>31</v>
      </c>
      <c r="F232" s="12" t="s">
        <v>5</v>
      </c>
      <c r="G232" s="12" t="s">
        <v>422</v>
      </c>
      <c r="H232" s="12"/>
      <c r="I232" s="9">
        <v>41</v>
      </c>
      <c r="J232" s="9" t="s">
        <v>1071</v>
      </c>
    </row>
    <row r="233" spans="1:10" x14ac:dyDescent="0.2">
      <c r="A233" s="8">
        <v>43534</v>
      </c>
      <c r="B233" s="12" t="s">
        <v>3</v>
      </c>
      <c r="C233" s="9">
        <v>5405</v>
      </c>
      <c r="D233" s="12" t="s">
        <v>486</v>
      </c>
      <c r="E233" s="12" t="s">
        <v>4</v>
      </c>
      <c r="F233" s="12" t="s">
        <v>4</v>
      </c>
      <c r="G233" s="12" t="s">
        <v>465</v>
      </c>
      <c r="H233" s="12"/>
      <c r="I233" s="9">
        <v>29</v>
      </c>
      <c r="J233" s="9">
        <v>39</v>
      </c>
    </row>
    <row r="234" spans="1:10" x14ac:dyDescent="0.2">
      <c r="A234" s="8">
        <v>43534</v>
      </c>
      <c r="B234" s="12" t="s">
        <v>3</v>
      </c>
      <c r="C234" s="9">
        <v>1268</v>
      </c>
      <c r="D234" s="12" t="s">
        <v>92</v>
      </c>
      <c r="E234" s="12" t="s">
        <v>15</v>
      </c>
      <c r="F234" s="12" t="s">
        <v>6</v>
      </c>
      <c r="G234" s="12" t="s">
        <v>974</v>
      </c>
      <c r="H234" s="12"/>
      <c r="I234" s="9">
        <v>23</v>
      </c>
      <c r="J234" s="9">
        <v>32</v>
      </c>
    </row>
    <row r="235" spans="1:10" x14ac:dyDescent="0.2">
      <c r="A235" s="8">
        <v>43541</v>
      </c>
      <c r="B235" s="12" t="s">
        <v>6</v>
      </c>
      <c r="C235" s="9">
        <v>57700</v>
      </c>
      <c r="D235" s="12" t="s">
        <v>178</v>
      </c>
      <c r="E235" s="12" t="s">
        <v>6</v>
      </c>
      <c r="F235" s="12" t="s">
        <v>15</v>
      </c>
      <c r="G235" s="12" t="s">
        <v>1047</v>
      </c>
      <c r="H235" s="12"/>
      <c r="I235" s="9">
        <v>42</v>
      </c>
      <c r="J235" s="9" t="s">
        <v>1033</v>
      </c>
    </row>
    <row r="236" spans="1:10" x14ac:dyDescent="0.2">
      <c r="A236" s="8">
        <v>43529</v>
      </c>
      <c r="B236" s="12" t="s">
        <v>5</v>
      </c>
      <c r="C236" s="9">
        <v>87435</v>
      </c>
      <c r="D236" s="12" t="s">
        <v>839</v>
      </c>
      <c r="E236" s="12" t="s">
        <v>5</v>
      </c>
      <c r="F236" s="12" t="s">
        <v>840</v>
      </c>
      <c r="G236" s="12" t="s">
        <v>841</v>
      </c>
      <c r="H236" s="12"/>
      <c r="I236" s="9"/>
      <c r="J236" s="9"/>
    </row>
    <row r="237" spans="1:10" x14ac:dyDescent="0.2">
      <c r="A237" s="8">
        <v>43540</v>
      </c>
      <c r="B237" s="12" t="s">
        <v>3</v>
      </c>
      <c r="C237" s="9">
        <v>4514</v>
      </c>
      <c r="D237" s="12" t="s">
        <v>40</v>
      </c>
      <c r="E237" s="12" t="s">
        <v>6</v>
      </c>
      <c r="F237" s="12" t="s">
        <v>15</v>
      </c>
      <c r="G237" s="12" t="s">
        <v>989</v>
      </c>
      <c r="H237" s="12"/>
      <c r="I237" s="9">
        <v>5</v>
      </c>
      <c r="J237" s="9" t="s">
        <v>990</v>
      </c>
    </row>
    <row r="238" spans="1:10" x14ac:dyDescent="0.2">
      <c r="A238" s="8">
        <v>43526</v>
      </c>
      <c r="B238" s="12" t="s">
        <v>6</v>
      </c>
      <c r="C238" s="9">
        <v>57970</v>
      </c>
      <c r="D238" s="12" t="s">
        <v>316</v>
      </c>
      <c r="E238" s="12" t="s">
        <v>6</v>
      </c>
      <c r="F238" s="12" t="s">
        <v>15</v>
      </c>
      <c r="G238" s="12" t="s">
        <v>319</v>
      </c>
      <c r="H238" s="12"/>
      <c r="I238" s="9">
        <v>46</v>
      </c>
      <c r="J238" s="9">
        <v>47</v>
      </c>
    </row>
    <row r="239" spans="1:10" x14ac:dyDescent="0.2">
      <c r="A239" s="8">
        <v>43527</v>
      </c>
      <c r="B239" s="12" t="s">
        <v>6</v>
      </c>
      <c r="C239" s="9">
        <v>57050</v>
      </c>
      <c r="D239" s="12" t="s">
        <v>330</v>
      </c>
      <c r="E239" s="12" t="s">
        <v>6</v>
      </c>
      <c r="F239" s="12" t="s">
        <v>15</v>
      </c>
      <c r="G239" s="12" t="s">
        <v>319</v>
      </c>
      <c r="H239" s="12"/>
      <c r="I239" s="9">
        <v>50</v>
      </c>
      <c r="J239" s="9" t="s">
        <v>641</v>
      </c>
    </row>
    <row r="240" spans="1:10" x14ac:dyDescent="0.2">
      <c r="A240" s="8">
        <v>43527</v>
      </c>
      <c r="B240" s="12" t="s">
        <v>3</v>
      </c>
      <c r="C240" s="9">
        <v>5884</v>
      </c>
      <c r="D240" s="12" t="s">
        <v>118</v>
      </c>
      <c r="E240" s="12" t="s">
        <v>15</v>
      </c>
      <c r="F240" s="12" t="s">
        <v>6</v>
      </c>
      <c r="G240" s="12" t="s">
        <v>319</v>
      </c>
      <c r="H240" s="12"/>
      <c r="I240" s="9">
        <v>22</v>
      </c>
      <c r="J240" s="9" t="s">
        <v>347</v>
      </c>
    </row>
    <row r="241" spans="1:10" x14ac:dyDescent="0.2">
      <c r="A241" s="8">
        <v>43527</v>
      </c>
      <c r="B241" s="12" t="s">
        <v>3</v>
      </c>
      <c r="C241" s="9">
        <v>1638</v>
      </c>
      <c r="D241" s="12" t="s">
        <v>190</v>
      </c>
      <c r="E241" s="12" t="s">
        <v>6</v>
      </c>
      <c r="F241" s="12" t="s">
        <v>15</v>
      </c>
      <c r="G241" s="12" t="s">
        <v>319</v>
      </c>
      <c r="H241" s="12"/>
      <c r="I241" s="9">
        <v>25</v>
      </c>
      <c r="J241" s="9" t="s">
        <v>831</v>
      </c>
    </row>
    <row r="242" spans="1:10" x14ac:dyDescent="0.2">
      <c r="A242" s="8">
        <v>43529</v>
      </c>
      <c r="B242" s="12" t="s">
        <v>5</v>
      </c>
      <c r="C242" s="9">
        <v>66706</v>
      </c>
      <c r="D242" s="12" t="s">
        <v>97</v>
      </c>
      <c r="E242" s="12" t="s">
        <v>5</v>
      </c>
      <c r="F242" s="12" t="s">
        <v>15</v>
      </c>
      <c r="G242" s="12" t="s">
        <v>319</v>
      </c>
      <c r="H242" s="12"/>
      <c r="I242" s="9">
        <v>34</v>
      </c>
      <c r="J242" s="9">
        <v>44</v>
      </c>
    </row>
    <row r="243" spans="1:10" x14ac:dyDescent="0.2">
      <c r="A243" s="8">
        <v>43531</v>
      </c>
      <c r="B243" s="12" t="s">
        <v>3</v>
      </c>
      <c r="C243" s="9">
        <v>7380</v>
      </c>
      <c r="D243" s="12" t="s">
        <v>186</v>
      </c>
      <c r="E243" s="12" t="s">
        <v>3</v>
      </c>
      <c r="F243" s="12" t="s">
        <v>6</v>
      </c>
      <c r="G243" s="12" t="s">
        <v>319</v>
      </c>
      <c r="H243" s="12"/>
      <c r="I243" s="9">
        <v>38</v>
      </c>
      <c r="J243" s="9" t="s">
        <v>860</v>
      </c>
    </row>
    <row r="244" spans="1:10" x14ac:dyDescent="0.2">
      <c r="A244" s="8">
        <v>43532</v>
      </c>
      <c r="B244" s="12" t="s">
        <v>3</v>
      </c>
      <c r="C244" s="9">
        <v>7480</v>
      </c>
      <c r="D244" s="12" t="s">
        <v>144</v>
      </c>
      <c r="E244" s="12" t="s">
        <v>6</v>
      </c>
      <c r="F244" s="12" t="s">
        <v>15</v>
      </c>
      <c r="G244" s="12" t="s">
        <v>319</v>
      </c>
      <c r="H244" s="12"/>
      <c r="I244" s="9">
        <v>37</v>
      </c>
      <c r="J244" s="9" t="s">
        <v>717</v>
      </c>
    </row>
    <row r="245" spans="1:10" x14ac:dyDescent="0.2">
      <c r="A245" s="8">
        <v>43541</v>
      </c>
      <c r="B245" s="12" t="s">
        <v>5</v>
      </c>
      <c r="C245" s="9">
        <v>54295</v>
      </c>
      <c r="D245" s="12" t="s">
        <v>154</v>
      </c>
      <c r="E245" s="12" t="s">
        <v>5</v>
      </c>
      <c r="F245" s="12" t="s">
        <v>15</v>
      </c>
      <c r="G245" s="12" t="s">
        <v>319</v>
      </c>
      <c r="H245" s="12"/>
      <c r="I245" s="9">
        <v>54</v>
      </c>
      <c r="J245" s="9">
        <v>73</v>
      </c>
    </row>
    <row r="246" spans="1:10" x14ac:dyDescent="0.2">
      <c r="A246" s="8">
        <v>43541</v>
      </c>
      <c r="B246" s="12" t="s">
        <v>3</v>
      </c>
      <c r="C246" s="9">
        <v>9119</v>
      </c>
      <c r="D246" s="12" t="s">
        <v>121</v>
      </c>
      <c r="E246" s="12" t="s">
        <v>4</v>
      </c>
      <c r="F246" s="12" t="s">
        <v>4</v>
      </c>
      <c r="G246" s="12" t="s">
        <v>319</v>
      </c>
      <c r="H246" s="12"/>
      <c r="I246" s="9">
        <v>41</v>
      </c>
      <c r="J246" s="9" t="s">
        <v>1027</v>
      </c>
    </row>
    <row r="247" spans="1:10" x14ac:dyDescent="0.2">
      <c r="A247" s="8">
        <v>43541</v>
      </c>
      <c r="B247" s="12" t="s">
        <v>3</v>
      </c>
      <c r="C247" s="9">
        <v>4494</v>
      </c>
      <c r="D247" s="12" t="s">
        <v>46</v>
      </c>
      <c r="E247" s="12" t="s">
        <v>31</v>
      </c>
      <c r="F247" s="12" t="s">
        <v>15</v>
      </c>
      <c r="G247" s="12" t="s">
        <v>319</v>
      </c>
      <c r="H247" s="12"/>
      <c r="I247" s="9">
        <v>6</v>
      </c>
      <c r="J247" s="9" t="s">
        <v>1023</v>
      </c>
    </row>
    <row r="248" spans="1:10" x14ac:dyDescent="0.2">
      <c r="A248" s="8">
        <v>43533</v>
      </c>
      <c r="B248" s="12" t="s">
        <v>3</v>
      </c>
      <c r="C248" s="9">
        <v>1256</v>
      </c>
      <c r="D248" s="12" t="s">
        <v>92</v>
      </c>
      <c r="E248" s="12" t="s">
        <v>31</v>
      </c>
      <c r="F248" s="12" t="s">
        <v>6</v>
      </c>
      <c r="G248" s="12" t="s">
        <v>647</v>
      </c>
      <c r="H248" s="12"/>
      <c r="I248" s="9">
        <v>28</v>
      </c>
      <c r="J248" s="9">
        <v>32</v>
      </c>
    </row>
    <row r="249" spans="1:10" x14ac:dyDescent="0.2">
      <c r="A249" s="8">
        <v>43534</v>
      </c>
      <c r="B249" s="12" t="s">
        <v>6</v>
      </c>
      <c r="C249" s="9">
        <v>57645</v>
      </c>
      <c r="D249" s="12" t="s">
        <v>954</v>
      </c>
      <c r="E249" s="12" t="s">
        <v>6</v>
      </c>
      <c r="F249" s="12" t="s">
        <v>6</v>
      </c>
      <c r="G249" s="12" t="s">
        <v>647</v>
      </c>
      <c r="H249" s="12"/>
      <c r="I249" s="9">
        <v>48</v>
      </c>
      <c r="J249" s="9">
        <v>76</v>
      </c>
    </row>
    <row r="250" spans="1:10" x14ac:dyDescent="0.2">
      <c r="A250" s="8">
        <v>43534</v>
      </c>
      <c r="B250" s="12" t="s">
        <v>6</v>
      </c>
      <c r="C250" s="9">
        <v>54430</v>
      </c>
      <c r="D250" s="12" t="s">
        <v>218</v>
      </c>
      <c r="E250" s="12" t="s">
        <v>6</v>
      </c>
      <c r="F250" s="12" t="s">
        <v>6</v>
      </c>
      <c r="G250" s="12" t="s">
        <v>647</v>
      </c>
      <c r="H250" s="12"/>
      <c r="I250" s="9">
        <v>22</v>
      </c>
      <c r="J250" s="9">
        <v>19</v>
      </c>
    </row>
    <row r="251" spans="1:10" x14ac:dyDescent="0.2">
      <c r="A251" s="8">
        <v>43527</v>
      </c>
      <c r="B251" s="12" t="s">
        <v>6</v>
      </c>
      <c r="C251" s="9">
        <v>57570</v>
      </c>
      <c r="D251" s="12" t="s">
        <v>72</v>
      </c>
      <c r="E251" s="12" t="s">
        <v>6</v>
      </c>
      <c r="F251" s="12" t="s">
        <v>817</v>
      </c>
      <c r="G251" s="12" t="s">
        <v>820</v>
      </c>
      <c r="H251" s="12"/>
      <c r="I251" s="9">
        <v>33</v>
      </c>
      <c r="J251" s="9">
        <v>36</v>
      </c>
    </row>
    <row r="252" spans="1:10" x14ac:dyDescent="0.2">
      <c r="A252" s="8">
        <v>43553</v>
      </c>
      <c r="B252" s="12" t="s">
        <v>5</v>
      </c>
      <c r="C252" s="9">
        <v>76131</v>
      </c>
      <c r="D252" s="12" t="s">
        <v>1068</v>
      </c>
      <c r="E252" s="12" t="s">
        <v>5</v>
      </c>
      <c r="F252" s="12" t="s">
        <v>5</v>
      </c>
      <c r="G252" s="12" t="s">
        <v>279</v>
      </c>
      <c r="H252" s="12"/>
      <c r="I252" s="9">
        <v>153</v>
      </c>
      <c r="J252" s="9">
        <v>244</v>
      </c>
    </row>
    <row r="253" spans="1:10" x14ac:dyDescent="0.2">
      <c r="A253" s="8">
        <v>43541</v>
      </c>
      <c r="B253" s="12" t="s">
        <v>5</v>
      </c>
      <c r="C253" s="9">
        <v>54317</v>
      </c>
      <c r="D253" s="12" t="s">
        <v>1008</v>
      </c>
      <c r="E253" s="12" t="s">
        <v>5</v>
      </c>
      <c r="F253" s="12" t="s">
        <v>6</v>
      </c>
      <c r="G253" s="12" t="s">
        <v>1009</v>
      </c>
      <c r="H253" s="12"/>
      <c r="I253" s="9">
        <v>58</v>
      </c>
      <c r="J253" s="9" t="s">
        <v>1010</v>
      </c>
    </row>
    <row r="254" spans="1:10" x14ac:dyDescent="0.2">
      <c r="A254" s="8">
        <v>43548</v>
      </c>
      <c r="B254" s="12" t="s">
        <v>5</v>
      </c>
      <c r="C254" s="9">
        <v>54439</v>
      </c>
      <c r="D254" s="12" t="s">
        <v>970</v>
      </c>
      <c r="E254" s="12" t="s">
        <v>5</v>
      </c>
      <c r="F254" s="12" t="s">
        <v>5</v>
      </c>
      <c r="G254" s="12" t="s">
        <v>1061</v>
      </c>
      <c r="H254" s="12"/>
      <c r="I254" s="9">
        <v>39</v>
      </c>
      <c r="J254" s="9">
        <v>56</v>
      </c>
    </row>
    <row r="255" spans="1:10" x14ac:dyDescent="0.2">
      <c r="A255" s="8">
        <v>43551</v>
      </c>
      <c r="B255" s="12" t="s">
        <v>5</v>
      </c>
      <c r="C255" s="9">
        <v>54456</v>
      </c>
      <c r="D255" s="12" t="s">
        <v>1064</v>
      </c>
      <c r="E255" s="12" t="s">
        <v>5</v>
      </c>
      <c r="F255" s="12" t="s">
        <v>15</v>
      </c>
      <c r="G255" s="12" t="s">
        <v>1065</v>
      </c>
      <c r="H255" s="12"/>
      <c r="I255" s="9">
        <v>56</v>
      </c>
      <c r="J255" s="9" t="s">
        <v>1066</v>
      </c>
    </row>
    <row r="256" spans="1:10" x14ac:dyDescent="0.2">
      <c r="A256" s="8">
        <v>43555</v>
      </c>
      <c r="B256" s="12" t="s">
        <v>3</v>
      </c>
      <c r="C256" s="9">
        <v>6790</v>
      </c>
      <c r="D256" s="12" t="s">
        <v>49</v>
      </c>
      <c r="E256" s="12" t="s">
        <v>5</v>
      </c>
      <c r="F256" s="12" t="s">
        <v>4</v>
      </c>
      <c r="G256" s="12" t="s">
        <v>1065</v>
      </c>
      <c r="H256" s="12"/>
      <c r="I256" s="9">
        <v>36</v>
      </c>
      <c r="J256" s="9" t="s">
        <v>1078</v>
      </c>
    </row>
    <row r="257" spans="1:10" x14ac:dyDescent="0.2">
      <c r="A257" s="8">
        <v>43527</v>
      </c>
      <c r="B257" s="12" t="s">
        <v>14</v>
      </c>
      <c r="C257" s="9">
        <v>6700</v>
      </c>
      <c r="D257" s="12" t="s">
        <v>127</v>
      </c>
      <c r="E257" s="12" t="s">
        <v>6</v>
      </c>
      <c r="F257" s="12" t="s">
        <v>15</v>
      </c>
      <c r="G257" s="12" t="s">
        <v>245</v>
      </c>
      <c r="H257" s="12"/>
      <c r="I257" s="9">
        <v>29</v>
      </c>
      <c r="J257" s="9" t="s">
        <v>390</v>
      </c>
    </row>
    <row r="258" spans="1:10" x14ac:dyDescent="0.2">
      <c r="A258" s="8">
        <v>43527</v>
      </c>
      <c r="B258" s="12" t="s">
        <v>3</v>
      </c>
      <c r="C258" s="9">
        <v>7220</v>
      </c>
      <c r="D258" s="12" t="s">
        <v>120</v>
      </c>
      <c r="E258" s="12" t="s">
        <v>15</v>
      </c>
      <c r="F258" s="12" t="s">
        <v>6</v>
      </c>
      <c r="G258" s="12" t="s">
        <v>163</v>
      </c>
      <c r="H258" s="12"/>
      <c r="I258" s="9">
        <v>29</v>
      </c>
      <c r="J258" s="9" t="s">
        <v>563</v>
      </c>
    </row>
    <row r="259" spans="1:10" x14ac:dyDescent="0.2">
      <c r="A259" s="8">
        <v>43534</v>
      </c>
      <c r="B259" s="12" t="s">
        <v>3</v>
      </c>
      <c r="C259" s="9">
        <v>4581</v>
      </c>
      <c r="D259" s="12" t="s">
        <v>40</v>
      </c>
      <c r="E259" s="12" t="s">
        <v>6</v>
      </c>
      <c r="F259" s="12" t="s">
        <v>6</v>
      </c>
      <c r="G259" s="12" t="s">
        <v>163</v>
      </c>
      <c r="H259" s="12"/>
      <c r="I259" s="9">
        <v>3</v>
      </c>
      <c r="J259" s="9" t="s">
        <v>724</v>
      </c>
    </row>
    <row r="260" spans="1:10" x14ac:dyDescent="0.2">
      <c r="A260" s="8">
        <v>43547</v>
      </c>
      <c r="B260" s="12" t="s">
        <v>3</v>
      </c>
      <c r="C260" s="9">
        <v>4505</v>
      </c>
      <c r="D260" s="12" t="s">
        <v>941</v>
      </c>
      <c r="E260" s="12" t="s">
        <v>4</v>
      </c>
      <c r="F260" s="12" t="s">
        <v>4</v>
      </c>
      <c r="G260" s="12" t="s">
        <v>763</v>
      </c>
      <c r="H260" s="12"/>
      <c r="I260" s="9">
        <v>5</v>
      </c>
      <c r="J260" s="9" t="s">
        <v>797</v>
      </c>
    </row>
    <row r="261" spans="1:10" x14ac:dyDescent="0.2">
      <c r="A261" s="8">
        <v>43541</v>
      </c>
      <c r="B261" s="12" t="s">
        <v>3</v>
      </c>
      <c r="C261" s="9">
        <v>4595</v>
      </c>
      <c r="D261" s="12" t="s">
        <v>40</v>
      </c>
      <c r="E261" s="12" t="s">
        <v>4</v>
      </c>
      <c r="F261" s="12" t="s">
        <v>99</v>
      </c>
      <c r="G261" s="12" t="s">
        <v>1045</v>
      </c>
      <c r="H261" s="12"/>
      <c r="I261" s="9">
        <v>5</v>
      </c>
      <c r="J261" s="9" t="s">
        <v>990</v>
      </c>
    </row>
    <row r="262" spans="1:10" x14ac:dyDescent="0.2">
      <c r="A262" s="8">
        <v>43527</v>
      </c>
      <c r="B262" s="12" t="s">
        <v>3</v>
      </c>
      <c r="C262" s="9">
        <v>4561</v>
      </c>
      <c r="D262" s="12" t="s">
        <v>40</v>
      </c>
      <c r="E262" s="12" t="s">
        <v>12</v>
      </c>
      <c r="F262" s="12" t="s">
        <v>6</v>
      </c>
      <c r="G262" s="12" t="s">
        <v>977</v>
      </c>
      <c r="H262" s="12"/>
      <c r="I262" s="9">
        <v>4</v>
      </c>
      <c r="J262" s="9" t="s">
        <v>602</v>
      </c>
    </row>
    <row r="263" spans="1:10" x14ac:dyDescent="0.2">
      <c r="A263" s="8">
        <v>43527</v>
      </c>
      <c r="B263" s="12" t="s">
        <v>3</v>
      </c>
      <c r="C263" s="9">
        <v>4540</v>
      </c>
      <c r="D263" s="12" t="s">
        <v>40</v>
      </c>
      <c r="E263" s="12" t="s">
        <v>4</v>
      </c>
      <c r="F263" s="12" t="s">
        <v>6</v>
      </c>
      <c r="G263" s="12" t="s">
        <v>977</v>
      </c>
      <c r="H263" s="12"/>
      <c r="I263" s="9">
        <v>2</v>
      </c>
      <c r="J263" s="9" t="s">
        <v>828</v>
      </c>
    </row>
    <row r="264" spans="1:10" x14ac:dyDescent="0.2">
      <c r="A264" s="8">
        <v>43527</v>
      </c>
      <c r="B264" s="12" t="s">
        <v>3</v>
      </c>
      <c r="C264" s="9">
        <v>4492</v>
      </c>
      <c r="D264" s="12" t="s">
        <v>46</v>
      </c>
      <c r="E264" s="12" t="s">
        <v>4</v>
      </c>
      <c r="F264" s="12" t="s">
        <v>5</v>
      </c>
      <c r="G264" s="12" t="s">
        <v>977</v>
      </c>
      <c r="H264" s="12"/>
      <c r="I264" s="9">
        <v>5</v>
      </c>
      <c r="J264" s="9">
        <v>3</v>
      </c>
    </row>
    <row r="265" spans="1:10" x14ac:dyDescent="0.2">
      <c r="A265" s="8">
        <v>43527</v>
      </c>
      <c r="B265" s="12" t="s">
        <v>3</v>
      </c>
      <c r="C265" s="9">
        <v>4601</v>
      </c>
      <c r="D265" s="12" t="s">
        <v>93</v>
      </c>
      <c r="E265" s="12" t="s">
        <v>3</v>
      </c>
      <c r="F265" s="12" t="s">
        <v>99</v>
      </c>
      <c r="G265" s="12" t="s">
        <v>977</v>
      </c>
      <c r="H265" s="12"/>
      <c r="I265" s="9">
        <v>3</v>
      </c>
      <c r="J265" s="9" t="s">
        <v>399</v>
      </c>
    </row>
    <row r="266" spans="1:10" x14ac:dyDescent="0.2">
      <c r="A266" s="8">
        <v>43531</v>
      </c>
      <c r="B266" s="12" t="s">
        <v>3</v>
      </c>
      <c r="C266" s="9">
        <v>4681</v>
      </c>
      <c r="D266" s="12" t="s">
        <v>40</v>
      </c>
      <c r="E266" s="12" t="s">
        <v>15</v>
      </c>
      <c r="F266" s="12" t="s">
        <v>213</v>
      </c>
      <c r="G266" s="12" t="s">
        <v>977</v>
      </c>
      <c r="H266" s="12"/>
      <c r="I266" s="9">
        <v>3</v>
      </c>
      <c r="J266" s="9" t="s">
        <v>619</v>
      </c>
    </row>
    <row r="267" spans="1:10" x14ac:dyDescent="0.2">
      <c r="A267" s="8">
        <v>43533</v>
      </c>
      <c r="B267" s="12" t="s">
        <v>3</v>
      </c>
      <c r="C267" s="9">
        <v>1430</v>
      </c>
      <c r="D267" s="12" t="s">
        <v>92</v>
      </c>
      <c r="E267" s="12" t="s">
        <v>4</v>
      </c>
      <c r="F267" s="12" t="s">
        <v>4</v>
      </c>
      <c r="G267" s="12" t="s">
        <v>227</v>
      </c>
      <c r="H267" s="12"/>
      <c r="I267" s="9">
        <v>23</v>
      </c>
      <c r="J267" s="9">
        <v>24</v>
      </c>
    </row>
    <row r="268" spans="1:10" x14ac:dyDescent="0.2">
      <c r="A268" s="8">
        <v>43541</v>
      </c>
      <c r="B268" s="12" t="s">
        <v>3</v>
      </c>
      <c r="C268" s="9">
        <v>2410</v>
      </c>
      <c r="D268" s="12" t="s">
        <v>92</v>
      </c>
      <c r="E268" s="12" t="s">
        <v>6</v>
      </c>
      <c r="F268" s="12" t="s">
        <v>6</v>
      </c>
      <c r="G268" s="12" t="s">
        <v>227</v>
      </c>
      <c r="H268" s="12"/>
      <c r="I268" s="9">
        <v>22</v>
      </c>
      <c r="J268" s="9" t="s">
        <v>354</v>
      </c>
    </row>
    <row r="269" spans="1:10" x14ac:dyDescent="0.2">
      <c r="A269" s="8">
        <v>43541</v>
      </c>
      <c r="B269" s="12" t="s">
        <v>6</v>
      </c>
      <c r="C269" s="9">
        <v>57100</v>
      </c>
      <c r="D269" s="12" t="s">
        <v>141</v>
      </c>
      <c r="E269" s="12" t="s">
        <v>6</v>
      </c>
      <c r="F269" s="12" t="s">
        <v>15</v>
      </c>
      <c r="G269" s="12" t="s">
        <v>227</v>
      </c>
      <c r="H269" s="12"/>
      <c r="I269" s="9">
        <v>36</v>
      </c>
      <c r="J269" s="9" t="s">
        <v>1032</v>
      </c>
    </row>
    <row r="270" spans="1:10" x14ac:dyDescent="0.2">
      <c r="A270" s="8">
        <v>43545</v>
      </c>
      <c r="B270" s="12" t="s">
        <v>3</v>
      </c>
      <c r="C270" s="9">
        <v>3838</v>
      </c>
      <c r="D270" s="12" t="s">
        <v>116</v>
      </c>
      <c r="E270" s="12" t="s">
        <v>6</v>
      </c>
      <c r="F270" s="12" t="s">
        <v>5</v>
      </c>
      <c r="G270" s="12" t="s">
        <v>227</v>
      </c>
      <c r="H270" s="12"/>
      <c r="I270" s="9">
        <v>18</v>
      </c>
      <c r="J270" s="9" t="s">
        <v>411</v>
      </c>
    </row>
    <row r="271" spans="1:10" x14ac:dyDescent="0.2">
      <c r="A271" s="8">
        <v>43541</v>
      </c>
      <c r="B271" s="12" t="s">
        <v>6</v>
      </c>
      <c r="C271" s="9">
        <v>57100</v>
      </c>
      <c r="D271" s="12" t="s">
        <v>141</v>
      </c>
      <c r="E271" s="12" t="s">
        <v>6</v>
      </c>
      <c r="F271" s="12" t="s">
        <v>15</v>
      </c>
      <c r="G271" s="12" t="s">
        <v>153</v>
      </c>
      <c r="H271" s="12"/>
      <c r="I271" s="9">
        <v>35</v>
      </c>
      <c r="J271" s="9" t="s">
        <v>413</v>
      </c>
    </row>
    <row r="272" spans="1:10" x14ac:dyDescent="0.2">
      <c r="A272" s="8">
        <v>43534</v>
      </c>
      <c r="B272" s="12" t="s">
        <v>6</v>
      </c>
      <c r="C272" s="9">
        <v>57390</v>
      </c>
      <c r="D272" s="12" t="s">
        <v>962</v>
      </c>
      <c r="E272" s="12" t="s">
        <v>6</v>
      </c>
      <c r="F272" s="12" t="s">
        <v>6</v>
      </c>
      <c r="G272" s="12" t="s">
        <v>963</v>
      </c>
      <c r="H272" s="12"/>
      <c r="I272" s="9">
        <v>16</v>
      </c>
      <c r="J272" s="9" t="s">
        <v>964</v>
      </c>
    </row>
    <row r="273" spans="1:10" x14ac:dyDescent="0.2">
      <c r="A273" s="8">
        <v>43540</v>
      </c>
      <c r="B273" s="12" t="s">
        <v>3</v>
      </c>
      <c r="C273" s="9">
        <v>8285</v>
      </c>
      <c r="D273" s="12" t="s">
        <v>229</v>
      </c>
      <c r="E273" s="12" t="s">
        <v>4</v>
      </c>
      <c r="F273" s="12" t="s">
        <v>6</v>
      </c>
      <c r="G273" s="12" t="s">
        <v>1000</v>
      </c>
      <c r="H273" s="12"/>
      <c r="I273" s="9">
        <v>27</v>
      </c>
      <c r="J273" s="9" t="s">
        <v>981</v>
      </c>
    </row>
    <row r="274" spans="1:10" x14ac:dyDescent="0.2">
      <c r="A274" s="8">
        <v>43527</v>
      </c>
      <c r="B274" s="12" t="s">
        <v>3</v>
      </c>
      <c r="C274" s="9">
        <v>2435</v>
      </c>
      <c r="D274" s="12" t="s">
        <v>92</v>
      </c>
      <c r="E274" s="12" t="s">
        <v>6</v>
      </c>
      <c r="F274" s="12" t="s">
        <v>6</v>
      </c>
      <c r="G274" s="12" t="s">
        <v>897</v>
      </c>
      <c r="H274" s="12"/>
      <c r="I274" s="9">
        <v>29</v>
      </c>
      <c r="J274" s="9" t="s">
        <v>427</v>
      </c>
    </row>
    <row r="275" spans="1:10" x14ac:dyDescent="0.2">
      <c r="A275" s="8">
        <v>43548</v>
      </c>
      <c r="B275" s="12" t="s">
        <v>3</v>
      </c>
      <c r="C275" s="9">
        <v>2121</v>
      </c>
      <c r="D275" s="12" t="s">
        <v>92</v>
      </c>
      <c r="E275" s="12" t="s">
        <v>6</v>
      </c>
      <c r="F275" s="12" t="s">
        <v>15</v>
      </c>
      <c r="G275" s="12" t="s">
        <v>897</v>
      </c>
      <c r="H275" s="12"/>
      <c r="I275" s="9">
        <v>27</v>
      </c>
      <c r="J275" s="9">
        <v>31</v>
      </c>
    </row>
    <row r="276" spans="1:10" x14ac:dyDescent="0.2">
      <c r="A276" s="8">
        <v>43548</v>
      </c>
      <c r="B276" s="12" t="s">
        <v>3</v>
      </c>
      <c r="C276" s="9">
        <v>6700</v>
      </c>
      <c r="D276" s="12" t="s">
        <v>127</v>
      </c>
      <c r="E276" s="12" t="s">
        <v>6</v>
      </c>
      <c r="F276" s="12" t="s">
        <v>270</v>
      </c>
      <c r="G276" s="12" t="s">
        <v>897</v>
      </c>
      <c r="H276" s="12"/>
      <c r="I276" s="9">
        <v>29</v>
      </c>
      <c r="J276" s="9">
        <v>25</v>
      </c>
    </row>
    <row r="277" spans="1:10" x14ac:dyDescent="0.2">
      <c r="A277" s="8">
        <v>43548</v>
      </c>
      <c r="B277" s="12" t="s">
        <v>3</v>
      </c>
      <c r="C277" s="9">
        <v>4545</v>
      </c>
      <c r="D277" s="12" t="s">
        <v>40</v>
      </c>
      <c r="E277" s="12" t="s">
        <v>15</v>
      </c>
      <c r="F277" s="12" t="s">
        <v>15</v>
      </c>
      <c r="G277" s="12" t="s">
        <v>897</v>
      </c>
      <c r="H277" s="12"/>
      <c r="I277" s="9">
        <v>3</v>
      </c>
      <c r="J277" s="9" t="s">
        <v>368</v>
      </c>
    </row>
    <row r="278" spans="1:10" x14ac:dyDescent="0.2">
      <c r="A278" s="8">
        <v>43527</v>
      </c>
      <c r="B278" s="12" t="s">
        <v>3</v>
      </c>
      <c r="C278" s="9">
        <v>4976</v>
      </c>
      <c r="D278" s="12" t="s">
        <v>87</v>
      </c>
      <c r="E278" s="12" t="s">
        <v>4</v>
      </c>
      <c r="F278" s="12" t="s">
        <v>5</v>
      </c>
      <c r="G278" s="12" t="s">
        <v>907</v>
      </c>
      <c r="H278" s="12"/>
      <c r="I278" s="9">
        <v>16</v>
      </c>
      <c r="J278" s="9" t="s">
        <v>835</v>
      </c>
    </row>
    <row r="279" spans="1:10" x14ac:dyDescent="0.2">
      <c r="A279" s="8">
        <v>43526</v>
      </c>
      <c r="B279" s="12" t="s">
        <v>3</v>
      </c>
      <c r="C279" s="9">
        <v>7391</v>
      </c>
      <c r="D279" s="12" t="s">
        <v>806</v>
      </c>
      <c r="E279" s="12" t="s">
        <v>6</v>
      </c>
      <c r="F279" s="12" t="s">
        <v>4</v>
      </c>
      <c r="G279" s="12" t="s">
        <v>904</v>
      </c>
      <c r="H279" s="12"/>
      <c r="I279" s="9">
        <v>35</v>
      </c>
      <c r="J279" s="9" t="s">
        <v>813</v>
      </c>
    </row>
    <row r="280" spans="1:10" x14ac:dyDescent="0.2">
      <c r="A280" s="8">
        <v>43541</v>
      </c>
      <c r="B280" s="12" t="s">
        <v>3</v>
      </c>
      <c r="C280" s="9">
        <v>4967</v>
      </c>
      <c r="D280" s="12" t="s">
        <v>265</v>
      </c>
      <c r="E280" s="12" t="s">
        <v>4</v>
      </c>
      <c r="F280" s="12" t="s">
        <v>140</v>
      </c>
      <c r="G280" s="12" t="s">
        <v>904</v>
      </c>
      <c r="H280" s="12"/>
      <c r="I280" s="9">
        <v>15</v>
      </c>
      <c r="J280" s="9" t="s">
        <v>361</v>
      </c>
    </row>
    <row r="281" spans="1:10" x14ac:dyDescent="0.2">
      <c r="A281" s="8">
        <v>43534</v>
      </c>
      <c r="B281" s="12" t="s">
        <v>6</v>
      </c>
      <c r="C281" s="9">
        <v>54850</v>
      </c>
      <c r="D281" s="12" t="s">
        <v>324</v>
      </c>
      <c r="E281" s="12" t="s">
        <v>6</v>
      </c>
      <c r="F281" s="12" t="s">
        <v>6</v>
      </c>
      <c r="G281" s="12" t="s">
        <v>874</v>
      </c>
      <c r="H281" s="12"/>
      <c r="I281" s="9">
        <v>84</v>
      </c>
      <c r="J281" s="9">
        <v>138</v>
      </c>
    </row>
    <row r="282" spans="1:10" x14ac:dyDescent="0.2">
      <c r="A282" s="8">
        <v>43554</v>
      </c>
      <c r="B282" s="12" t="s">
        <v>6</v>
      </c>
      <c r="C282" s="9">
        <v>57420</v>
      </c>
      <c r="D282" s="12" t="s">
        <v>730</v>
      </c>
      <c r="E282" s="12" t="s">
        <v>6</v>
      </c>
      <c r="F282" s="12" t="s">
        <v>15</v>
      </c>
      <c r="G282" s="12" t="s">
        <v>874</v>
      </c>
      <c r="H282" s="12"/>
      <c r="I282" s="9">
        <v>61</v>
      </c>
      <c r="J282" s="9" t="s">
        <v>407</v>
      </c>
    </row>
    <row r="283" spans="1:10" x14ac:dyDescent="0.2">
      <c r="A283" s="8">
        <v>43534</v>
      </c>
      <c r="B283" s="12" t="s">
        <v>3</v>
      </c>
      <c r="C283" s="9">
        <v>7780</v>
      </c>
      <c r="D283" s="12" t="s">
        <v>47</v>
      </c>
      <c r="E283" s="12" t="s">
        <v>4</v>
      </c>
      <c r="F283" s="12" t="s">
        <v>4</v>
      </c>
      <c r="G283" s="12" t="s">
        <v>899</v>
      </c>
      <c r="H283" s="12"/>
      <c r="I283" s="9">
        <v>41</v>
      </c>
      <c r="J283" s="9">
        <v>55</v>
      </c>
    </row>
    <row r="284" spans="1:10" x14ac:dyDescent="0.2">
      <c r="A284" s="8">
        <v>43526</v>
      </c>
      <c r="B284" s="12" t="s">
        <v>3</v>
      </c>
      <c r="C284" s="9">
        <v>5252</v>
      </c>
      <c r="D284" s="12" t="s">
        <v>66</v>
      </c>
      <c r="E284" s="12" t="s">
        <v>4</v>
      </c>
      <c r="F284" s="12" t="s">
        <v>6</v>
      </c>
      <c r="G284" s="12" t="s">
        <v>876</v>
      </c>
      <c r="H284" s="12"/>
      <c r="I284" s="9">
        <v>26</v>
      </c>
      <c r="J284" s="9" t="s">
        <v>505</v>
      </c>
    </row>
    <row r="285" spans="1:10" x14ac:dyDescent="0.2">
      <c r="A285" s="8">
        <v>43527</v>
      </c>
      <c r="B285" s="12" t="s">
        <v>3</v>
      </c>
      <c r="C285" s="9">
        <v>2672</v>
      </c>
      <c r="D285" s="12" t="s">
        <v>92</v>
      </c>
      <c r="E285" s="12" t="s">
        <v>4</v>
      </c>
      <c r="F285" s="12" t="s">
        <v>6</v>
      </c>
      <c r="G285" s="12" t="s">
        <v>876</v>
      </c>
      <c r="H285" s="12"/>
      <c r="I285" s="9">
        <v>37</v>
      </c>
      <c r="J285" s="9" t="s">
        <v>420</v>
      </c>
    </row>
    <row r="286" spans="1:10" x14ac:dyDescent="0.2">
      <c r="A286" s="8">
        <v>43540</v>
      </c>
      <c r="B286" s="12" t="s">
        <v>3</v>
      </c>
      <c r="C286" s="9">
        <v>4438</v>
      </c>
      <c r="D286" s="12" t="s">
        <v>46</v>
      </c>
      <c r="E286" s="12" t="s">
        <v>4</v>
      </c>
      <c r="F286" s="12" t="s">
        <v>6</v>
      </c>
      <c r="G286" s="12" t="s">
        <v>876</v>
      </c>
      <c r="H286" s="12"/>
      <c r="I286" s="9">
        <v>5</v>
      </c>
      <c r="J286" s="9">
        <v>2</v>
      </c>
    </row>
    <row r="287" spans="1:10" x14ac:dyDescent="0.2">
      <c r="A287" s="8">
        <v>43532</v>
      </c>
      <c r="B287" s="12" t="s">
        <v>14</v>
      </c>
      <c r="C287" s="9">
        <v>6700</v>
      </c>
      <c r="D287" s="12" t="s">
        <v>127</v>
      </c>
      <c r="E287" s="12" t="s">
        <v>6</v>
      </c>
      <c r="F287" s="12" t="s">
        <v>6</v>
      </c>
      <c r="G287" s="12" t="s">
        <v>858</v>
      </c>
      <c r="H287" s="12"/>
      <c r="I287" s="9">
        <v>34</v>
      </c>
      <c r="J287" s="9" t="s">
        <v>393</v>
      </c>
    </row>
    <row r="288" spans="1:10" x14ac:dyDescent="0.2">
      <c r="A288" s="8">
        <v>43527</v>
      </c>
      <c r="B288" s="12" t="s">
        <v>3</v>
      </c>
      <c r="C288" s="9">
        <v>5753</v>
      </c>
      <c r="D288" s="12" t="s">
        <v>128</v>
      </c>
      <c r="E288" s="12" t="s">
        <v>4</v>
      </c>
      <c r="F288" s="12" t="s">
        <v>6</v>
      </c>
      <c r="G288" s="12" t="s">
        <v>100</v>
      </c>
      <c r="H288" s="12"/>
      <c r="I288" s="9">
        <v>21</v>
      </c>
      <c r="J288" s="9" t="s">
        <v>400</v>
      </c>
    </row>
    <row r="289" spans="1:10" x14ac:dyDescent="0.2">
      <c r="A289" s="8">
        <v>43541</v>
      </c>
      <c r="B289" s="12" t="s">
        <v>3</v>
      </c>
      <c r="C289" s="9">
        <v>3670</v>
      </c>
      <c r="D289" s="12" t="s">
        <v>76</v>
      </c>
      <c r="E289" s="12" t="s">
        <v>6</v>
      </c>
      <c r="F289" s="12" t="s">
        <v>15</v>
      </c>
      <c r="G289" s="12" t="s">
        <v>1025</v>
      </c>
      <c r="H289" s="12"/>
      <c r="I289" s="9">
        <v>13</v>
      </c>
      <c r="J289" s="9" t="s">
        <v>1026</v>
      </c>
    </row>
    <row r="290" spans="1:10" x14ac:dyDescent="0.2">
      <c r="A290" s="8">
        <v>43541</v>
      </c>
      <c r="B290" s="12" t="s">
        <v>3</v>
      </c>
      <c r="C290" s="9">
        <v>4408</v>
      </c>
      <c r="D290" s="12" t="s">
        <v>50</v>
      </c>
      <c r="E290" s="12" t="s">
        <v>6</v>
      </c>
      <c r="F290" s="12" t="s">
        <v>15</v>
      </c>
      <c r="G290" s="12" t="s">
        <v>1004</v>
      </c>
      <c r="H290" s="12"/>
      <c r="I290" s="9">
        <v>9</v>
      </c>
      <c r="J290" s="9" t="s">
        <v>419</v>
      </c>
    </row>
    <row r="291" spans="1:10" x14ac:dyDescent="0.2">
      <c r="A291" s="8">
        <v>43541</v>
      </c>
      <c r="B291" s="12" t="s">
        <v>3</v>
      </c>
      <c r="C291" s="9">
        <v>3249</v>
      </c>
      <c r="D291" s="12" t="s">
        <v>131</v>
      </c>
      <c r="E291" s="12" t="s">
        <v>140</v>
      </c>
      <c r="F291" s="12" t="s">
        <v>15</v>
      </c>
      <c r="G291" s="12" t="s">
        <v>24</v>
      </c>
      <c r="H291" s="12"/>
      <c r="I291" s="9">
        <v>21</v>
      </c>
      <c r="J291" s="9" t="s">
        <v>981</v>
      </c>
    </row>
    <row r="292" spans="1:10" x14ac:dyDescent="0.2">
      <c r="A292" s="8">
        <v>43527</v>
      </c>
      <c r="B292" s="12" t="s">
        <v>5</v>
      </c>
      <c r="C292" s="9">
        <v>78467</v>
      </c>
      <c r="D292" s="12" t="s">
        <v>815</v>
      </c>
      <c r="E292" s="12" t="s">
        <v>5</v>
      </c>
      <c r="F292" s="12" t="s">
        <v>15</v>
      </c>
      <c r="G292" s="12" t="s">
        <v>292</v>
      </c>
      <c r="H292" s="12"/>
      <c r="I292" s="9">
        <v>271</v>
      </c>
      <c r="J292" s="9">
        <v>411</v>
      </c>
    </row>
    <row r="293" spans="1:10" x14ac:dyDescent="0.2">
      <c r="A293" s="8">
        <v>43527</v>
      </c>
      <c r="B293" s="12" t="s">
        <v>3</v>
      </c>
      <c r="C293" s="9">
        <v>9521</v>
      </c>
      <c r="D293" s="12" t="s">
        <v>52</v>
      </c>
      <c r="E293" s="12" t="s">
        <v>12</v>
      </c>
      <c r="F293" s="12" t="s">
        <v>15</v>
      </c>
      <c r="G293" s="12" t="s">
        <v>292</v>
      </c>
      <c r="H293" s="12"/>
      <c r="I293" s="9">
        <v>65</v>
      </c>
      <c r="J293" s="9" t="s">
        <v>764</v>
      </c>
    </row>
    <row r="294" spans="1:10" x14ac:dyDescent="0.2">
      <c r="A294" s="8">
        <v>43529</v>
      </c>
      <c r="B294" s="12" t="s">
        <v>3</v>
      </c>
      <c r="C294" s="9">
        <v>6646</v>
      </c>
      <c r="D294" s="12" t="s">
        <v>232</v>
      </c>
      <c r="E294" s="12" t="s">
        <v>4</v>
      </c>
      <c r="F294" s="12" t="s">
        <v>6</v>
      </c>
      <c r="G294" s="12" t="s">
        <v>292</v>
      </c>
      <c r="H294" s="12"/>
      <c r="I294" s="9">
        <v>45</v>
      </c>
      <c r="J294" s="9">
        <v>70</v>
      </c>
    </row>
    <row r="295" spans="1:10" x14ac:dyDescent="0.2">
      <c r="A295" s="8">
        <v>43534</v>
      </c>
      <c r="B295" s="12" t="s">
        <v>3</v>
      </c>
      <c r="C295" s="9">
        <v>5419</v>
      </c>
      <c r="D295" s="12" t="s">
        <v>960</v>
      </c>
      <c r="E295" s="12" t="s">
        <v>6</v>
      </c>
      <c r="F295" s="12" t="s">
        <v>16</v>
      </c>
      <c r="G295" s="12" t="s">
        <v>292</v>
      </c>
      <c r="H295" s="12"/>
      <c r="I295" s="9">
        <v>42</v>
      </c>
      <c r="J295" s="9" t="s">
        <v>961</v>
      </c>
    </row>
    <row r="296" spans="1:10" x14ac:dyDescent="0.2">
      <c r="A296" s="8">
        <v>43534</v>
      </c>
      <c r="B296" s="12" t="s">
        <v>5</v>
      </c>
      <c r="C296" s="9">
        <v>66663</v>
      </c>
      <c r="D296" s="12" t="s">
        <v>191</v>
      </c>
      <c r="E296" s="12" t="s">
        <v>5</v>
      </c>
      <c r="F296" s="12" t="s">
        <v>5</v>
      </c>
      <c r="G296" s="12" t="s">
        <v>292</v>
      </c>
      <c r="H296" s="12"/>
      <c r="I296" s="9">
        <v>46</v>
      </c>
      <c r="J296" s="9">
        <v>63</v>
      </c>
    </row>
    <row r="297" spans="1:10" x14ac:dyDescent="0.2">
      <c r="A297" s="8">
        <v>43540</v>
      </c>
      <c r="B297" s="12" t="s">
        <v>3</v>
      </c>
      <c r="C297" s="9">
        <v>1311</v>
      </c>
      <c r="D297" s="12" t="s">
        <v>92</v>
      </c>
      <c r="E297" s="12" t="s">
        <v>18</v>
      </c>
      <c r="F297" s="12" t="s">
        <v>16</v>
      </c>
      <c r="G297" s="12" t="s">
        <v>292</v>
      </c>
      <c r="H297" s="12"/>
      <c r="I297" s="9">
        <v>20</v>
      </c>
      <c r="J297" s="9" t="s">
        <v>402</v>
      </c>
    </row>
    <row r="298" spans="1:10" x14ac:dyDescent="0.2">
      <c r="A298" s="8">
        <v>43540</v>
      </c>
      <c r="B298" s="12" t="s">
        <v>6</v>
      </c>
      <c r="C298" s="9">
        <v>57100</v>
      </c>
      <c r="D298" s="12" t="s">
        <v>141</v>
      </c>
      <c r="E298" s="12" t="s">
        <v>6</v>
      </c>
      <c r="F298" s="12" t="s">
        <v>4</v>
      </c>
      <c r="G298" s="33" t="s">
        <v>292</v>
      </c>
      <c r="H298" s="12"/>
      <c r="I298" s="9">
        <v>37</v>
      </c>
      <c r="J298" s="9" t="s">
        <v>413</v>
      </c>
    </row>
    <row r="299" spans="1:10" x14ac:dyDescent="0.2">
      <c r="A299" s="8">
        <v>43540</v>
      </c>
      <c r="B299" s="12" t="s">
        <v>6</v>
      </c>
      <c r="C299" s="9">
        <v>57258</v>
      </c>
      <c r="D299" s="12" t="s">
        <v>997</v>
      </c>
      <c r="E299" s="12" t="s">
        <v>6</v>
      </c>
      <c r="F299" s="12" t="s">
        <v>15</v>
      </c>
      <c r="G299" s="12" t="s">
        <v>292</v>
      </c>
      <c r="H299" s="12"/>
      <c r="I299" s="9">
        <v>51</v>
      </c>
      <c r="J299" s="9">
        <v>59</v>
      </c>
    </row>
    <row r="300" spans="1:10" x14ac:dyDescent="0.2">
      <c r="A300" s="8">
        <v>43540</v>
      </c>
      <c r="B300" s="12" t="s">
        <v>3</v>
      </c>
      <c r="C300" s="9">
        <v>9521</v>
      </c>
      <c r="D300" s="12" t="s">
        <v>52</v>
      </c>
      <c r="E300" s="12" t="s">
        <v>12</v>
      </c>
      <c r="F300" s="12" t="s">
        <v>6</v>
      </c>
      <c r="G300" s="12" t="s">
        <v>292</v>
      </c>
      <c r="H300" s="12"/>
      <c r="I300" s="9">
        <v>86</v>
      </c>
      <c r="J300" s="9">
        <v>66</v>
      </c>
    </row>
    <row r="301" spans="1:10" x14ac:dyDescent="0.2">
      <c r="A301" s="8">
        <v>43541</v>
      </c>
      <c r="B301" s="12" t="s">
        <v>6</v>
      </c>
      <c r="C301" s="9">
        <v>54880</v>
      </c>
      <c r="D301" s="12" t="s">
        <v>1003</v>
      </c>
      <c r="E301" s="12" t="s">
        <v>6</v>
      </c>
      <c r="F301" s="12" t="s">
        <v>15</v>
      </c>
      <c r="G301" s="12" t="s">
        <v>292</v>
      </c>
      <c r="H301" s="12"/>
      <c r="I301" s="9">
        <v>16</v>
      </c>
      <c r="J301" s="9" t="s">
        <v>833</v>
      </c>
    </row>
    <row r="302" spans="1:10" x14ac:dyDescent="0.2">
      <c r="A302" s="8">
        <v>43541</v>
      </c>
      <c r="B302" s="12" t="s">
        <v>14</v>
      </c>
      <c r="C302" s="9">
        <v>9820</v>
      </c>
      <c r="D302" s="12" t="s">
        <v>1035</v>
      </c>
      <c r="E302" s="12" t="s">
        <v>234</v>
      </c>
      <c r="F302" s="12" t="s">
        <v>140</v>
      </c>
      <c r="G302" s="12" t="s">
        <v>292</v>
      </c>
      <c r="H302" s="12"/>
      <c r="I302" s="9">
        <v>170</v>
      </c>
      <c r="J302" s="9">
        <v>267</v>
      </c>
    </row>
    <row r="303" spans="1:10" x14ac:dyDescent="0.2">
      <c r="A303" s="8">
        <v>43548</v>
      </c>
      <c r="B303" s="12" t="s">
        <v>14</v>
      </c>
      <c r="C303" s="9">
        <v>5030</v>
      </c>
      <c r="D303" s="12" t="s">
        <v>1055</v>
      </c>
      <c r="E303" s="12" t="s">
        <v>6</v>
      </c>
      <c r="F303" s="12" t="s">
        <v>6</v>
      </c>
      <c r="G303" s="12" t="s">
        <v>292</v>
      </c>
      <c r="H303" s="12"/>
      <c r="I303" s="9">
        <v>104</v>
      </c>
      <c r="J303" s="9">
        <v>171</v>
      </c>
    </row>
    <row r="304" spans="1:10" x14ac:dyDescent="0.2">
      <c r="A304" s="8">
        <v>43548</v>
      </c>
      <c r="B304" s="12" t="s">
        <v>3</v>
      </c>
      <c r="C304" s="9">
        <v>8125</v>
      </c>
      <c r="D304" s="12" t="s">
        <v>53</v>
      </c>
      <c r="E304" s="12" t="s">
        <v>6</v>
      </c>
      <c r="F304" s="12" t="s">
        <v>6</v>
      </c>
      <c r="G304" s="12" t="s">
        <v>292</v>
      </c>
      <c r="H304" s="12"/>
      <c r="I304" s="9">
        <v>22</v>
      </c>
      <c r="J304" s="9">
        <v>30</v>
      </c>
    </row>
    <row r="305" spans="1:10" x14ac:dyDescent="0.2">
      <c r="A305" s="8">
        <v>43551</v>
      </c>
      <c r="B305" s="12" t="s">
        <v>3</v>
      </c>
      <c r="C305" s="9">
        <v>4830</v>
      </c>
      <c r="D305" s="12" t="s">
        <v>113</v>
      </c>
      <c r="E305" s="12" t="s">
        <v>12</v>
      </c>
      <c r="F305" s="12" t="s">
        <v>22</v>
      </c>
      <c r="G305" s="12" t="s">
        <v>292</v>
      </c>
      <c r="H305" s="12"/>
      <c r="I305" s="9">
        <v>14</v>
      </c>
      <c r="J305" s="9" t="s">
        <v>1063</v>
      </c>
    </row>
    <row r="306" spans="1:10" x14ac:dyDescent="0.2">
      <c r="A306" s="8">
        <v>43547</v>
      </c>
      <c r="B306" s="12" t="s">
        <v>5</v>
      </c>
      <c r="C306" s="9">
        <v>66123</v>
      </c>
      <c r="D306" s="12" t="s">
        <v>1043</v>
      </c>
      <c r="E306" s="12" t="s">
        <v>5</v>
      </c>
      <c r="F306" s="12" t="s">
        <v>5</v>
      </c>
      <c r="G306" s="12" t="s">
        <v>1046</v>
      </c>
      <c r="H306" s="12"/>
      <c r="I306" s="9">
        <v>70</v>
      </c>
      <c r="J306" s="9">
        <v>109</v>
      </c>
    </row>
    <row r="307" spans="1:10" x14ac:dyDescent="0.2">
      <c r="A307" s="8">
        <v>43540</v>
      </c>
      <c r="B307" s="12" t="s">
        <v>5</v>
      </c>
      <c r="C307" s="9">
        <v>54298</v>
      </c>
      <c r="D307" s="12" t="s">
        <v>581</v>
      </c>
      <c r="E307" s="12" t="s">
        <v>15</v>
      </c>
      <c r="F307" s="12" t="s">
        <v>256</v>
      </c>
      <c r="G307" s="12" t="s">
        <v>244</v>
      </c>
      <c r="H307" s="12"/>
      <c r="I307" s="9">
        <v>52</v>
      </c>
      <c r="J307" s="9" t="s">
        <v>588</v>
      </c>
    </row>
    <row r="308" spans="1:10" x14ac:dyDescent="0.2">
      <c r="A308" s="8">
        <v>43541</v>
      </c>
      <c r="B308" s="12" t="s">
        <v>6</v>
      </c>
      <c r="C308" s="9">
        <v>57840</v>
      </c>
      <c r="D308" s="12" t="s">
        <v>1016</v>
      </c>
      <c r="E308" s="12" t="s">
        <v>18</v>
      </c>
      <c r="F308" s="12" t="s">
        <v>6</v>
      </c>
      <c r="G308" s="12" t="s">
        <v>244</v>
      </c>
      <c r="H308" s="12"/>
      <c r="I308" s="9">
        <v>28</v>
      </c>
      <c r="J308" s="9" t="s">
        <v>665</v>
      </c>
    </row>
    <row r="309" spans="1:10" x14ac:dyDescent="0.2">
      <c r="A309" s="9"/>
      <c r="B309" s="12"/>
      <c r="C309" s="9"/>
      <c r="D309" s="12"/>
      <c r="E309" s="12"/>
      <c r="F309" s="12"/>
      <c r="G309" s="12"/>
      <c r="H309" s="12"/>
      <c r="I309" s="9"/>
      <c r="J309" s="9"/>
    </row>
    <row r="310" spans="1:10" x14ac:dyDescent="0.2">
      <c r="A310" s="9"/>
      <c r="B310" s="12"/>
      <c r="C310" s="9"/>
      <c r="D310" s="12"/>
      <c r="E310" s="12"/>
      <c r="F310" s="12"/>
      <c r="G310" s="12"/>
      <c r="H310" s="12"/>
      <c r="I310" s="9"/>
      <c r="J310" s="9"/>
    </row>
    <row r="311" spans="1:10" x14ac:dyDescent="0.2">
      <c r="A311" s="9"/>
      <c r="B311" s="12" t="s">
        <v>1154</v>
      </c>
      <c r="C311" s="9"/>
      <c r="D311" s="12" t="s">
        <v>1155</v>
      </c>
      <c r="E311" s="12"/>
      <c r="F311" s="12"/>
      <c r="G311" s="12"/>
      <c r="H311" s="12"/>
      <c r="I311" s="9"/>
      <c r="J311" s="9"/>
    </row>
    <row r="312" spans="1:10" x14ac:dyDescent="0.2">
      <c r="A312" s="26" t="s">
        <v>916</v>
      </c>
      <c r="B312" s="12">
        <v>49</v>
      </c>
      <c r="C312" s="27">
        <f>B312/$B$321</f>
        <v>0.11694510739856802</v>
      </c>
      <c r="D312" s="9">
        <v>19</v>
      </c>
      <c r="E312" s="25">
        <f>D312/$D$321</f>
        <v>6.1889250814332247E-2</v>
      </c>
      <c r="F312" s="12"/>
      <c r="G312" s="12"/>
      <c r="H312" s="12"/>
      <c r="I312" s="9"/>
      <c r="J312" s="9"/>
    </row>
    <row r="313" spans="1:10" x14ac:dyDescent="0.2">
      <c r="A313" s="26" t="s">
        <v>308</v>
      </c>
      <c r="B313" s="12">
        <f>169-54</f>
        <v>115</v>
      </c>
      <c r="C313" s="27">
        <f t="shared" ref="C313:C320" si="0">B313/$B$321</f>
        <v>0.27446300715990452</v>
      </c>
      <c r="D313" s="9">
        <f>134-24+1</f>
        <v>111</v>
      </c>
      <c r="E313" s="25">
        <f t="shared" ref="E313:E320" si="1">D313/$D$321</f>
        <v>0.36156351791530944</v>
      </c>
      <c r="F313" s="12"/>
      <c r="G313" s="12"/>
      <c r="H313" s="12"/>
      <c r="I313" s="9"/>
      <c r="J313" s="9"/>
    </row>
    <row r="314" spans="1:10" x14ac:dyDescent="0.2">
      <c r="A314" s="26" t="s">
        <v>284</v>
      </c>
      <c r="B314" s="12">
        <f>26+10</f>
        <v>36</v>
      </c>
      <c r="C314" s="27">
        <f t="shared" si="0"/>
        <v>8.5918854415274457E-2</v>
      </c>
      <c r="D314" s="10">
        <v>21</v>
      </c>
      <c r="E314" s="25">
        <f t="shared" si="1"/>
        <v>6.8403908794788276E-2</v>
      </c>
      <c r="F314" s="12"/>
      <c r="G314" s="12"/>
      <c r="H314" s="12"/>
      <c r="I314" s="9"/>
      <c r="J314" s="9"/>
    </row>
    <row r="315" spans="1:10" x14ac:dyDescent="0.2">
      <c r="A315" s="26" t="s">
        <v>922</v>
      </c>
      <c r="B315" s="12">
        <v>26</v>
      </c>
      <c r="C315" s="27">
        <f t="shared" si="0"/>
        <v>6.205250596658711E-2</v>
      </c>
      <c r="D315" s="9">
        <v>16</v>
      </c>
      <c r="E315" s="25">
        <f t="shared" si="1"/>
        <v>5.2117263843648211E-2</v>
      </c>
      <c r="F315" s="12"/>
      <c r="G315" s="12"/>
      <c r="H315" s="12"/>
      <c r="I315" s="9"/>
      <c r="J315" s="9"/>
    </row>
    <row r="316" spans="1:10" x14ac:dyDescent="0.2">
      <c r="A316" s="26" t="s">
        <v>23</v>
      </c>
      <c r="B316" s="12">
        <f>270-194</f>
        <v>76</v>
      </c>
      <c r="C316" s="27">
        <f t="shared" si="0"/>
        <v>0.18138424821002386</v>
      </c>
      <c r="D316" s="9">
        <f>188-156+1</f>
        <v>33</v>
      </c>
      <c r="E316" s="25">
        <f t="shared" si="1"/>
        <v>0.10749185667752444</v>
      </c>
      <c r="F316" s="12"/>
      <c r="G316" s="12"/>
      <c r="H316" s="12"/>
      <c r="I316" s="9"/>
      <c r="J316" s="9"/>
    </row>
    <row r="317" spans="1:10" x14ac:dyDescent="0.2">
      <c r="A317" s="26" t="s">
        <v>923</v>
      </c>
      <c r="B317" s="12">
        <f>330-272</f>
        <v>58</v>
      </c>
      <c r="C317" s="27">
        <f t="shared" si="0"/>
        <v>0.13842482100238662</v>
      </c>
      <c r="D317" s="9">
        <f>236-190+10</f>
        <v>56</v>
      </c>
      <c r="E317" s="25">
        <f t="shared" si="1"/>
        <v>0.18241042345276873</v>
      </c>
      <c r="F317" s="12"/>
      <c r="G317" s="12"/>
      <c r="H317" s="12"/>
      <c r="I317" s="9"/>
      <c r="J317" s="9"/>
    </row>
    <row r="318" spans="1:10" x14ac:dyDescent="0.2">
      <c r="A318" s="26" t="s">
        <v>924</v>
      </c>
      <c r="B318" s="12">
        <v>15</v>
      </c>
      <c r="C318" s="27">
        <f t="shared" si="0"/>
        <v>3.5799522673031027E-2</v>
      </c>
      <c r="D318" s="9">
        <v>15</v>
      </c>
      <c r="E318" s="25">
        <f t="shared" si="1"/>
        <v>4.8859934853420196E-2</v>
      </c>
      <c r="F318" s="12"/>
      <c r="G318" s="12"/>
      <c r="H318" s="12"/>
      <c r="I318" s="9"/>
      <c r="J318" s="9"/>
    </row>
    <row r="319" spans="1:10" x14ac:dyDescent="0.2">
      <c r="A319" s="26" t="s">
        <v>925</v>
      </c>
      <c r="B319" s="12">
        <v>14</v>
      </c>
      <c r="C319" s="27">
        <f t="shared" si="0"/>
        <v>3.3412887828162291E-2</v>
      </c>
      <c r="D319" s="9">
        <v>9</v>
      </c>
      <c r="E319" s="25">
        <f t="shared" si="1"/>
        <v>2.9315960912052116E-2</v>
      </c>
      <c r="F319" s="12"/>
      <c r="G319" s="12"/>
      <c r="H319" s="12"/>
      <c r="I319" s="9"/>
      <c r="J319" s="9"/>
    </row>
    <row r="320" spans="1:10" x14ac:dyDescent="0.2">
      <c r="A320" s="26" t="s">
        <v>915</v>
      </c>
      <c r="B320" s="12">
        <v>30</v>
      </c>
      <c r="C320" s="27">
        <f t="shared" si="0"/>
        <v>7.1599045346062054E-2</v>
      </c>
      <c r="D320" s="9">
        <v>27</v>
      </c>
      <c r="E320" s="25">
        <f t="shared" si="1"/>
        <v>8.7947882736156349E-2</v>
      </c>
      <c r="F320" s="12"/>
      <c r="G320" s="12"/>
      <c r="H320" s="12"/>
      <c r="I320" s="9"/>
      <c r="J320" s="9"/>
    </row>
    <row r="321" spans="1:10" x14ac:dyDescent="0.2">
      <c r="A321" s="12"/>
      <c r="B321" s="12">
        <v>419</v>
      </c>
      <c r="C321" s="29">
        <f>SUM(C312:C314)</f>
        <v>0.47732696897374699</v>
      </c>
      <c r="D321" s="9">
        <f>SUM(D312:D320)</f>
        <v>307</v>
      </c>
      <c r="E321" s="49">
        <f>E312+E313+E314</f>
        <v>0.49185667752442996</v>
      </c>
      <c r="F321" s="12"/>
      <c r="G321" s="12"/>
      <c r="H321" s="12"/>
      <c r="I321" s="9"/>
      <c r="J321" s="9"/>
    </row>
    <row r="322" spans="1:10" x14ac:dyDescent="0.2">
      <c r="A322" s="9"/>
      <c r="B322" s="12"/>
      <c r="C322" s="9"/>
      <c r="D322" s="12"/>
      <c r="E322" s="12"/>
      <c r="F322" s="12"/>
      <c r="G322" s="12"/>
      <c r="H322" s="12"/>
      <c r="I322" s="9"/>
      <c r="J322" s="9"/>
    </row>
    <row r="323" spans="1:10" x14ac:dyDescent="0.2">
      <c r="A323" s="9"/>
      <c r="B323" s="12"/>
      <c r="C323" s="9"/>
      <c r="D323" s="12"/>
      <c r="E323" s="12"/>
      <c r="F323" s="12"/>
      <c r="G323" s="12"/>
      <c r="H323" s="12"/>
      <c r="I323" s="9"/>
      <c r="J323" s="9"/>
    </row>
    <row r="324" spans="1:10" x14ac:dyDescent="0.2">
      <c r="A324" s="9"/>
      <c r="B324" s="12"/>
      <c r="C324" s="9"/>
      <c r="D324" s="12"/>
      <c r="E324" s="12"/>
      <c r="F324" s="12"/>
      <c r="G324" s="12"/>
      <c r="H324" s="12"/>
      <c r="I324" s="9"/>
      <c r="J324" s="9"/>
    </row>
    <row r="325" spans="1:10" x14ac:dyDescent="0.2">
      <c r="A325" s="9"/>
      <c r="B325" s="12"/>
      <c r="C325" s="9"/>
      <c r="D325" s="12"/>
      <c r="E325" s="12"/>
      <c r="F325" s="12"/>
      <c r="G325" s="12"/>
      <c r="H325" s="12"/>
      <c r="I325" s="9"/>
      <c r="J325" s="9"/>
    </row>
    <row r="326" spans="1:10" x14ac:dyDescent="0.2">
      <c r="A326" s="9"/>
      <c r="B326" s="12"/>
      <c r="C326" s="9"/>
      <c r="D326" s="12"/>
      <c r="E326" s="12"/>
      <c r="F326" s="12"/>
      <c r="G326" s="12"/>
      <c r="H326" s="12"/>
      <c r="I326" s="9"/>
      <c r="J326" s="9"/>
    </row>
    <row r="327" spans="1:10" x14ac:dyDescent="0.2">
      <c r="A327" s="9"/>
      <c r="B327" s="12"/>
      <c r="C327" s="9"/>
      <c r="D327" s="12"/>
      <c r="E327" s="12"/>
      <c r="F327" s="12"/>
      <c r="G327" s="12"/>
      <c r="H327" s="12"/>
      <c r="I327" s="9"/>
      <c r="J327" s="9"/>
    </row>
    <row r="328" spans="1:10" x14ac:dyDescent="0.2">
      <c r="A328" s="9"/>
      <c r="B328" s="12"/>
      <c r="C328" s="9"/>
      <c r="D328" s="12"/>
      <c r="E328" s="12"/>
      <c r="F328" s="12"/>
      <c r="G328" s="12"/>
      <c r="H328" s="12"/>
      <c r="I328" s="9"/>
      <c r="J328" s="9"/>
    </row>
    <row r="329" spans="1:10" x14ac:dyDescent="0.2">
      <c r="A329" s="9"/>
      <c r="B329" s="12"/>
      <c r="C329" s="9"/>
      <c r="D329" s="12"/>
      <c r="E329" s="12"/>
      <c r="F329" s="12"/>
      <c r="G329" s="12"/>
      <c r="H329" s="12"/>
      <c r="I329" s="9"/>
      <c r="J329" s="9"/>
    </row>
    <row r="330" spans="1:10" x14ac:dyDescent="0.2">
      <c r="A330" s="9"/>
      <c r="B330" s="12"/>
      <c r="C330" s="9"/>
      <c r="D330" s="12"/>
      <c r="E330" s="12"/>
      <c r="F330" s="12"/>
      <c r="G330" s="12"/>
      <c r="H330" s="12"/>
      <c r="I330" s="9"/>
      <c r="J330" s="9"/>
    </row>
    <row r="331" spans="1:10" x14ac:dyDescent="0.2">
      <c r="A331" s="9"/>
      <c r="B331" s="12"/>
      <c r="C331" s="9"/>
      <c r="D331" s="12"/>
      <c r="E331" s="12"/>
      <c r="F331" s="12"/>
      <c r="G331" s="12"/>
      <c r="H331" s="12"/>
      <c r="I331" s="9"/>
      <c r="J331" s="9"/>
    </row>
    <row r="332" spans="1:10" x14ac:dyDescent="0.2">
      <c r="A332" s="9"/>
      <c r="B332" s="12"/>
      <c r="C332" s="9"/>
      <c r="D332" s="12"/>
      <c r="E332" s="12"/>
      <c r="F332" s="12"/>
      <c r="G332" s="12"/>
      <c r="H332" s="12"/>
      <c r="I332" s="9"/>
      <c r="J332" s="9"/>
    </row>
    <row r="333" spans="1:10" x14ac:dyDescent="0.2">
      <c r="A333" s="9"/>
      <c r="B333" s="12"/>
      <c r="C333" s="9"/>
      <c r="D333" s="12"/>
      <c r="E333" s="12"/>
      <c r="F333" s="12"/>
      <c r="G333" s="12"/>
      <c r="H333" s="12"/>
      <c r="I333" s="9"/>
      <c r="J333" s="9"/>
    </row>
    <row r="334" spans="1:10" x14ac:dyDescent="0.2">
      <c r="A334" s="9"/>
      <c r="B334" s="12"/>
      <c r="C334" s="9"/>
      <c r="D334" s="12"/>
      <c r="E334" s="12"/>
      <c r="F334" s="12"/>
      <c r="G334" s="12"/>
      <c r="H334" s="12"/>
      <c r="I334" s="9"/>
      <c r="J334" s="9"/>
    </row>
    <row r="335" spans="1:10" x14ac:dyDescent="0.2">
      <c r="A335" s="9"/>
      <c r="B335" s="12"/>
      <c r="C335" s="9"/>
      <c r="D335" s="12"/>
      <c r="E335" s="12"/>
      <c r="F335" s="12"/>
      <c r="G335" s="12"/>
      <c r="H335" s="12"/>
      <c r="I335" s="9"/>
      <c r="J335" s="9"/>
    </row>
    <row r="336" spans="1:10" x14ac:dyDescent="0.2">
      <c r="A336" s="9"/>
      <c r="B336" s="12"/>
      <c r="C336" s="9"/>
      <c r="D336" s="12"/>
      <c r="E336" s="12"/>
      <c r="F336" s="12"/>
      <c r="G336" s="12"/>
      <c r="H336" s="12"/>
      <c r="I336" s="9"/>
      <c r="J336" s="9"/>
    </row>
    <row r="337" spans="1:10" x14ac:dyDescent="0.2">
      <c r="A337" s="9"/>
      <c r="B337" s="12"/>
      <c r="C337" s="9"/>
      <c r="D337" s="12"/>
      <c r="E337" s="12"/>
      <c r="F337" s="12"/>
      <c r="G337" s="12"/>
      <c r="H337" s="12"/>
      <c r="I337" s="9"/>
      <c r="J337" s="9"/>
    </row>
    <row r="338" spans="1:10" x14ac:dyDescent="0.2">
      <c r="A338" s="9"/>
      <c r="B338" s="12"/>
      <c r="C338" s="9"/>
      <c r="D338" s="12"/>
      <c r="E338" s="12"/>
      <c r="F338" s="12"/>
      <c r="G338" s="12"/>
      <c r="H338" s="12"/>
      <c r="I338" s="9"/>
      <c r="J338" s="9"/>
    </row>
    <row r="339" spans="1:10" x14ac:dyDescent="0.2">
      <c r="A339" s="9"/>
      <c r="B339" s="12"/>
      <c r="C339" s="9"/>
      <c r="D339" s="12"/>
      <c r="E339" s="12"/>
      <c r="F339" s="12"/>
      <c r="G339" s="12"/>
      <c r="H339" s="12"/>
      <c r="I339" s="9"/>
      <c r="J339" s="9"/>
    </row>
    <row r="340" spans="1:10" x14ac:dyDescent="0.2">
      <c r="A340" s="9"/>
      <c r="B340" s="12"/>
      <c r="C340" s="9"/>
      <c r="D340" s="12"/>
      <c r="E340" s="12"/>
      <c r="F340" s="12"/>
      <c r="G340" s="12"/>
      <c r="H340" s="12"/>
      <c r="I340" s="9"/>
      <c r="J340" s="9"/>
    </row>
    <row r="341" spans="1:10" x14ac:dyDescent="0.2">
      <c r="A341" s="9"/>
      <c r="B341" s="12"/>
      <c r="C341" s="9"/>
      <c r="D341" s="12"/>
      <c r="E341" s="12"/>
      <c r="F341" s="12"/>
      <c r="G341" s="12"/>
      <c r="H341" s="12"/>
      <c r="I341" s="9"/>
      <c r="J341" s="9"/>
    </row>
    <row r="342" spans="1:10" x14ac:dyDescent="0.2">
      <c r="A342" s="9"/>
      <c r="B342" s="12"/>
      <c r="C342" s="9"/>
      <c r="D342" s="12"/>
      <c r="E342" s="12"/>
      <c r="F342" s="12"/>
      <c r="G342" s="12"/>
      <c r="H342" s="12"/>
      <c r="I342" s="9"/>
      <c r="J342" s="9"/>
    </row>
    <row r="343" spans="1:10" x14ac:dyDescent="0.2">
      <c r="A343" s="9"/>
      <c r="B343" s="12"/>
      <c r="C343" s="9"/>
      <c r="D343" s="12"/>
      <c r="E343" s="12"/>
      <c r="F343" s="12"/>
      <c r="G343" s="12"/>
      <c r="H343" s="12"/>
      <c r="I343" s="9"/>
      <c r="J343" s="9"/>
    </row>
    <row r="344" spans="1:10" x14ac:dyDescent="0.2">
      <c r="A344" s="9"/>
      <c r="B344" s="12"/>
      <c r="C344" s="9"/>
      <c r="D344" s="12"/>
      <c r="E344" s="12"/>
      <c r="F344" s="12"/>
      <c r="G344" s="12"/>
      <c r="H344" s="12"/>
      <c r="I344" s="9"/>
      <c r="J344" s="9"/>
    </row>
    <row r="345" spans="1:10" x14ac:dyDescent="0.2">
      <c r="A345" s="9"/>
      <c r="B345" s="12"/>
      <c r="C345" s="9"/>
      <c r="D345" s="12"/>
      <c r="E345" s="12"/>
      <c r="F345" s="12"/>
      <c r="G345" s="12"/>
      <c r="H345" s="12"/>
      <c r="I345" s="9"/>
      <c r="J345" s="9"/>
    </row>
    <row r="346" spans="1:10" x14ac:dyDescent="0.2">
      <c r="A346" s="9"/>
      <c r="B346" s="12"/>
      <c r="C346" s="9"/>
      <c r="D346" s="12"/>
      <c r="E346" s="12"/>
      <c r="F346" s="12"/>
      <c r="G346" s="12"/>
      <c r="H346" s="12"/>
      <c r="I346" s="9"/>
      <c r="J346" s="9"/>
    </row>
    <row r="347" spans="1:10" x14ac:dyDescent="0.2">
      <c r="A347" s="9"/>
      <c r="B347" s="12"/>
      <c r="C347" s="9"/>
      <c r="D347" s="12"/>
      <c r="E347" s="12"/>
      <c r="F347" s="12"/>
      <c r="G347" s="12"/>
      <c r="H347" s="12"/>
      <c r="I347" s="9"/>
      <c r="J347" s="9"/>
    </row>
    <row r="348" spans="1:10" x14ac:dyDescent="0.2">
      <c r="A348" s="9"/>
      <c r="B348" s="12"/>
      <c r="C348" s="9"/>
      <c r="D348" s="12"/>
      <c r="E348" s="12"/>
      <c r="F348" s="12"/>
      <c r="G348" s="12"/>
      <c r="H348" s="12"/>
      <c r="I348" s="9"/>
      <c r="J348" s="9"/>
    </row>
    <row r="349" spans="1:10" x14ac:dyDescent="0.2">
      <c r="A349" s="9"/>
      <c r="B349" s="12"/>
      <c r="C349" s="9"/>
      <c r="D349" s="12"/>
      <c r="E349" s="12"/>
      <c r="F349" s="12"/>
      <c r="G349" s="12"/>
      <c r="H349" s="12"/>
      <c r="I349" s="9"/>
      <c r="J349" s="9"/>
    </row>
    <row r="350" spans="1:10" x14ac:dyDescent="0.2">
      <c r="A350" s="9"/>
      <c r="B350" s="12"/>
      <c r="C350" s="9"/>
      <c r="D350" s="12"/>
      <c r="E350" s="12"/>
      <c r="F350" s="12"/>
      <c r="G350" s="12"/>
      <c r="H350" s="12"/>
      <c r="I350" s="9"/>
      <c r="J350" s="9"/>
    </row>
    <row r="351" spans="1:10" x14ac:dyDescent="0.2">
      <c r="A351" s="9"/>
      <c r="B351" s="12"/>
      <c r="C351" s="9"/>
      <c r="D351" s="12"/>
      <c r="E351" s="12"/>
      <c r="F351" s="12"/>
      <c r="G351" s="12"/>
      <c r="H351" s="12"/>
      <c r="I351" s="9"/>
      <c r="J351" s="9"/>
    </row>
    <row r="352" spans="1:10" x14ac:dyDescent="0.2">
      <c r="A352" s="9"/>
      <c r="B352" s="12"/>
      <c r="C352" s="9"/>
      <c r="D352" s="12"/>
      <c r="E352" s="12"/>
      <c r="F352" s="12"/>
      <c r="G352" s="12"/>
      <c r="H352" s="12"/>
      <c r="I352" s="9"/>
      <c r="J352" s="9"/>
    </row>
    <row r="353" spans="1:10" x14ac:dyDescent="0.2">
      <c r="A353" s="9"/>
      <c r="B353" s="12"/>
      <c r="C353" s="9"/>
      <c r="D353" s="12"/>
      <c r="E353" s="12"/>
      <c r="F353" s="12"/>
      <c r="G353" s="12"/>
      <c r="H353" s="12"/>
      <c r="I353" s="9"/>
      <c r="J353" s="9"/>
    </row>
    <row r="354" spans="1:10" x14ac:dyDescent="0.2">
      <c r="A354" s="9"/>
      <c r="B354" s="12"/>
      <c r="C354" s="9"/>
      <c r="D354" s="12"/>
      <c r="E354" s="12"/>
      <c r="F354" s="12"/>
      <c r="G354" s="12"/>
      <c r="H354" s="12"/>
      <c r="I354" s="9"/>
      <c r="J354" s="9"/>
    </row>
    <row r="355" spans="1:10" x14ac:dyDescent="0.2">
      <c r="A355" s="9"/>
      <c r="B355" s="12"/>
      <c r="C355" s="9"/>
      <c r="D355" s="12"/>
      <c r="E355" s="12"/>
      <c r="F355" s="12"/>
      <c r="G355" s="12"/>
      <c r="H355" s="12"/>
      <c r="I355" s="9"/>
      <c r="J355" s="9"/>
    </row>
    <row r="356" spans="1:10" x14ac:dyDescent="0.2">
      <c r="A356" s="9"/>
      <c r="B356" s="12"/>
      <c r="C356" s="9"/>
      <c r="D356" s="12"/>
      <c r="E356" s="12"/>
      <c r="F356" s="12"/>
      <c r="G356" s="12"/>
      <c r="H356" s="12"/>
      <c r="I356" s="9"/>
      <c r="J356" s="9"/>
    </row>
    <row r="357" spans="1:10" x14ac:dyDescent="0.2">
      <c r="A357" s="9"/>
      <c r="B357" s="12"/>
      <c r="C357" s="9"/>
      <c r="D357" s="12"/>
      <c r="E357" s="12"/>
      <c r="F357" s="12"/>
      <c r="G357" s="12"/>
      <c r="H357" s="12"/>
      <c r="I357" s="9"/>
      <c r="J357" s="9"/>
    </row>
    <row r="358" spans="1:10" x14ac:dyDescent="0.2">
      <c r="A358" s="9"/>
      <c r="B358" s="12"/>
      <c r="C358" s="9"/>
      <c r="D358" s="12"/>
      <c r="E358" s="12"/>
      <c r="F358" s="12"/>
      <c r="G358" s="12"/>
      <c r="H358" s="12"/>
      <c r="I358" s="9"/>
      <c r="J358" s="9"/>
    </row>
    <row r="359" spans="1:10" x14ac:dyDescent="0.2">
      <c r="A359" s="9"/>
      <c r="B359" s="12"/>
      <c r="C359" s="9"/>
      <c r="D359" s="12"/>
      <c r="E359" s="12"/>
      <c r="F359" s="12"/>
      <c r="G359" s="12"/>
      <c r="H359" s="12"/>
      <c r="I359" s="9"/>
      <c r="J359" s="9"/>
    </row>
    <row r="360" spans="1:10" x14ac:dyDescent="0.2">
      <c r="A360" s="9"/>
      <c r="B360" s="12"/>
      <c r="C360" s="9"/>
      <c r="D360" s="12"/>
      <c r="E360" s="12"/>
      <c r="F360" s="12"/>
      <c r="G360" s="12"/>
      <c r="H360" s="12"/>
      <c r="I360" s="9"/>
      <c r="J360" s="9"/>
    </row>
    <row r="361" spans="1:10" x14ac:dyDescent="0.2">
      <c r="A361" s="9"/>
      <c r="B361" s="12"/>
      <c r="C361" s="9"/>
      <c r="D361" s="12"/>
      <c r="E361" s="12"/>
      <c r="F361" s="12"/>
      <c r="G361" s="12"/>
      <c r="H361" s="12"/>
      <c r="I361" s="9"/>
      <c r="J361" s="9"/>
    </row>
    <row r="362" spans="1:10" x14ac:dyDescent="0.2">
      <c r="A362" s="9"/>
      <c r="B362" s="12"/>
      <c r="C362" s="9"/>
      <c r="D362" s="12"/>
      <c r="E362" s="12"/>
      <c r="F362" s="12"/>
      <c r="G362" s="12"/>
      <c r="H362" s="12"/>
      <c r="I362" s="9"/>
      <c r="J362" s="9"/>
    </row>
    <row r="363" spans="1:10" x14ac:dyDescent="0.2">
      <c r="A363" s="9"/>
      <c r="B363" s="12"/>
      <c r="C363" s="9"/>
      <c r="D363" s="12"/>
      <c r="E363" s="12"/>
      <c r="F363" s="12"/>
      <c r="G363" s="12"/>
      <c r="H363" s="12"/>
      <c r="I363" s="9"/>
      <c r="J363" s="9"/>
    </row>
    <row r="364" spans="1:10" x14ac:dyDescent="0.2">
      <c r="A364" s="9"/>
      <c r="B364" s="12"/>
      <c r="C364" s="9"/>
      <c r="D364" s="12"/>
      <c r="E364" s="12"/>
      <c r="F364" s="12"/>
      <c r="G364" s="12"/>
      <c r="H364" s="12"/>
      <c r="I364" s="9"/>
      <c r="J364" s="9"/>
    </row>
    <row r="365" spans="1:10" x14ac:dyDescent="0.2">
      <c r="A365" s="9"/>
      <c r="B365" s="12"/>
      <c r="C365" s="9"/>
      <c r="D365" s="12"/>
      <c r="E365" s="12"/>
      <c r="F365" s="12"/>
      <c r="G365" s="12"/>
      <c r="H365" s="12"/>
      <c r="I365" s="9"/>
      <c r="J365" s="9"/>
    </row>
    <row r="366" spans="1:10" x14ac:dyDescent="0.2">
      <c r="A366" s="9"/>
      <c r="B366" s="12"/>
      <c r="C366" s="9"/>
      <c r="D366" s="12"/>
      <c r="E366" s="12"/>
      <c r="F366" s="12"/>
      <c r="G366" s="12"/>
      <c r="H366" s="12"/>
      <c r="I366" s="9"/>
      <c r="J366" s="9"/>
    </row>
    <row r="367" spans="1:10" x14ac:dyDescent="0.2">
      <c r="A367" s="9"/>
      <c r="B367" s="12"/>
      <c r="C367" s="9"/>
      <c r="D367" s="12"/>
      <c r="E367" s="12"/>
      <c r="F367" s="12"/>
      <c r="G367" s="12"/>
      <c r="H367" s="12"/>
      <c r="I367" s="9"/>
      <c r="J367" s="9"/>
    </row>
    <row r="368" spans="1:10" x14ac:dyDescent="0.2">
      <c r="A368" s="9"/>
      <c r="B368" s="12"/>
      <c r="C368" s="9"/>
      <c r="D368" s="12"/>
      <c r="E368" s="12"/>
      <c r="F368" s="12"/>
      <c r="G368" s="12"/>
      <c r="H368" s="12"/>
      <c r="I368" s="9"/>
      <c r="J368" s="9"/>
    </row>
    <row r="369" spans="1:10" x14ac:dyDescent="0.2">
      <c r="A369" s="9"/>
      <c r="B369" s="12"/>
      <c r="C369" s="9"/>
      <c r="D369" s="12"/>
      <c r="E369" s="12"/>
      <c r="F369" s="12"/>
      <c r="G369" s="12"/>
      <c r="H369" s="12"/>
      <c r="I369" s="9"/>
      <c r="J369" s="9"/>
    </row>
    <row r="370" spans="1:10" x14ac:dyDescent="0.2">
      <c r="A370" s="9"/>
      <c r="B370" s="12"/>
      <c r="C370" s="9"/>
      <c r="D370" s="12"/>
      <c r="E370" s="12"/>
      <c r="F370" s="12"/>
      <c r="G370" s="12"/>
      <c r="H370" s="12"/>
      <c r="I370" s="9"/>
      <c r="J370" s="9"/>
    </row>
    <row r="371" spans="1:10" x14ac:dyDescent="0.2">
      <c r="A371" s="9"/>
      <c r="B371" s="12"/>
      <c r="C371" s="9"/>
      <c r="D371" s="12"/>
      <c r="E371" s="12"/>
      <c r="F371" s="12"/>
      <c r="G371" s="12"/>
      <c r="H371" s="12"/>
      <c r="I371" s="9"/>
      <c r="J371" s="9"/>
    </row>
    <row r="372" spans="1:10" x14ac:dyDescent="0.2">
      <c r="A372" s="9"/>
      <c r="B372" s="12"/>
      <c r="C372" s="9"/>
      <c r="D372" s="12"/>
      <c r="E372" s="12"/>
      <c r="F372" s="12"/>
      <c r="G372" s="12"/>
      <c r="H372" s="12"/>
      <c r="I372" s="9"/>
      <c r="J372" s="9"/>
    </row>
    <row r="373" spans="1:10" x14ac:dyDescent="0.2">
      <c r="A373" s="9"/>
      <c r="B373" s="12"/>
      <c r="C373" s="9"/>
      <c r="D373" s="12"/>
      <c r="E373" s="12"/>
      <c r="F373" s="12"/>
      <c r="G373" s="12"/>
      <c r="H373" s="12"/>
      <c r="I373" s="9"/>
      <c r="J373" s="9"/>
    </row>
    <row r="374" spans="1:10" x14ac:dyDescent="0.2">
      <c r="A374" s="9"/>
      <c r="B374" s="12"/>
      <c r="C374" s="9"/>
      <c r="D374" s="12"/>
      <c r="E374" s="12"/>
      <c r="F374" s="12"/>
      <c r="G374" s="12"/>
      <c r="H374" s="12"/>
      <c r="I374" s="9"/>
      <c r="J374" s="9"/>
    </row>
    <row r="375" spans="1:10" x14ac:dyDescent="0.2">
      <c r="A375" s="9"/>
      <c r="B375" s="12"/>
      <c r="C375" s="9"/>
      <c r="D375" s="12"/>
      <c r="E375" s="12"/>
      <c r="F375" s="12"/>
      <c r="G375" s="12"/>
      <c r="H375" s="12"/>
      <c r="I375" s="9"/>
      <c r="J375" s="9"/>
    </row>
    <row r="376" spans="1:10" x14ac:dyDescent="0.2">
      <c r="A376" s="9"/>
      <c r="B376" s="12"/>
      <c r="C376" s="9"/>
      <c r="D376" s="12"/>
      <c r="E376" s="12"/>
      <c r="F376" s="12"/>
      <c r="G376" s="12"/>
      <c r="H376" s="12"/>
      <c r="I376" s="9"/>
      <c r="J376" s="9"/>
    </row>
    <row r="377" spans="1:10" x14ac:dyDescent="0.2">
      <c r="A377" s="9"/>
      <c r="B377" s="12"/>
      <c r="C377" s="9"/>
      <c r="D377" s="12"/>
      <c r="E377" s="12"/>
      <c r="F377" s="12"/>
      <c r="G377" s="12"/>
      <c r="H377" s="12"/>
      <c r="I377" s="9"/>
      <c r="J377" s="9"/>
    </row>
    <row r="378" spans="1:10" x14ac:dyDescent="0.2">
      <c r="A378" s="9"/>
      <c r="B378" s="12"/>
      <c r="C378" s="9"/>
      <c r="D378" s="12"/>
      <c r="E378" s="12"/>
      <c r="F378" s="12"/>
      <c r="G378" s="12"/>
      <c r="H378" s="12"/>
      <c r="I378" s="9"/>
      <c r="J378" s="9"/>
    </row>
    <row r="379" spans="1:10" x14ac:dyDescent="0.2">
      <c r="A379" s="9"/>
      <c r="B379" s="12"/>
      <c r="C379" s="9"/>
      <c r="D379" s="12"/>
      <c r="E379" s="12"/>
      <c r="F379" s="12"/>
      <c r="G379" s="12"/>
      <c r="H379" s="12"/>
      <c r="I379" s="9"/>
      <c r="J379" s="9"/>
    </row>
    <row r="380" spans="1:10" x14ac:dyDescent="0.2">
      <c r="A380" s="9"/>
      <c r="B380" s="12"/>
      <c r="C380" s="9"/>
      <c r="D380" s="12"/>
      <c r="E380" s="12"/>
      <c r="F380" s="12"/>
      <c r="G380" s="12"/>
      <c r="H380" s="12"/>
      <c r="I380" s="9"/>
      <c r="J380" s="9"/>
    </row>
    <row r="381" spans="1:10" x14ac:dyDescent="0.2">
      <c r="A381" s="9"/>
      <c r="B381" s="12"/>
      <c r="C381" s="9"/>
      <c r="D381" s="12"/>
      <c r="E381" s="12"/>
      <c r="F381" s="12"/>
      <c r="G381" s="12"/>
      <c r="H381" s="12"/>
      <c r="I381" s="9"/>
      <c r="J381" s="9"/>
    </row>
    <row r="382" spans="1:10" x14ac:dyDescent="0.2">
      <c r="A382" s="9"/>
      <c r="B382" s="12"/>
      <c r="C382" s="9"/>
      <c r="D382" s="12"/>
      <c r="E382" s="12"/>
      <c r="F382" s="12"/>
      <c r="G382" s="12"/>
      <c r="H382" s="12"/>
      <c r="I382" s="9"/>
      <c r="J382" s="9"/>
    </row>
    <row r="383" spans="1:10" x14ac:dyDescent="0.2">
      <c r="A383" s="9"/>
      <c r="B383" s="12"/>
      <c r="C383" s="9"/>
      <c r="D383" s="12"/>
      <c r="E383" s="12"/>
      <c r="F383" s="12"/>
      <c r="G383" s="12"/>
      <c r="H383" s="12"/>
      <c r="I383" s="9"/>
      <c r="J383" s="9"/>
    </row>
    <row r="384" spans="1:10" x14ac:dyDescent="0.2">
      <c r="A384" s="9"/>
      <c r="B384" s="12"/>
      <c r="C384" s="9"/>
      <c r="D384" s="12"/>
      <c r="E384" s="12"/>
      <c r="F384" s="12"/>
      <c r="G384" s="12"/>
      <c r="H384" s="12"/>
      <c r="I384" s="9"/>
      <c r="J384" s="9"/>
    </row>
    <row r="385" spans="1:10" x14ac:dyDescent="0.2">
      <c r="A385" s="9"/>
      <c r="B385" s="12"/>
      <c r="C385" s="9"/>
      <c r="D385" s="12"/>
      <c r="E385" s="12"/>
      <c r="F385" s="12"/>
      <c r="G385" s="12"/>
      <c r="H385" s="12"/>
      <c r="I385" s="9"/>
      <c r="J385" s="9"/>
    </row>
    <row r="386" spans="1:10" x14ac:dyDescent="0.2">
      <c r="A386" s="9"/>
      <c r="B386" s="12"/>
      <c r="C386" s="9"/>
      <c r="D386" s="12"/>
      <c r="E386" s="12"/>
      <c r="F386" s="12"/>
      <c r="G386" s="12"/>
      <c r="H386" s="12"/>
      <c r="I386" s="9"/>
      <c r="J386" s="9"/>
    </row>
    <row r="387" spans="1:10" x14ac:dyDescent="0.2">
      <c r="A387" s="9"/>
      <c r="B387" s="12"/>
      <c r="C387" s="9"/>
      <c r="D387" s="12"/>
      <c r="E387" s="12"/>
      <c r="F387" s="12"/>
      <c r="G387" s="12"/>
      <c r="H387" s="12"/>
      <c r="I387" s="9"/>
      <c r="J387" s="9"/>
    </row>
    <row r="388" spans="1:10" x14ac:dyDescent="0.2">
      <c r="A388" s="9"/>
      <c r="B388" s="12"/>
      <c r="C388" s="9"/>
      <c r="D388" s="12"/>
      <c r="E388" s="12"/>
      <c r="F388" s="12"/>
      <c r="G388" s="12"/>
      <c r="H388" s="12"/>
      <c r="I388" s="9"/>
      <c r="J388" s="9"/>
    </row>
    <row r="389" spans="1:10" x14ac:dyDescent="0.2">
      <c r="A389" s="9"/>
      <c r="B389" s="12"/>
      <c r="C389" s="9"/>
      <c r="D389" s="12"/>
      <c r="E389" s="12"/>
      <c r="F389" s="12"/>
      <c r="G389" s="12"/>
      <c r="H389" s="12"/>
      <c r="I389" s="9"/>
      <c r="J389" s="9"/>
    </row>
    <row r="390" spans="1:10" x14ac:dyDescent="0.2">
      <c r="A390" s="9"/>
      <c r="B390" s="12"/>
      <c r="C390" s="9"/>
      <c r="D390" s="12"/>
      <c r="E390" s="12"/>
      <c r="F390" s="12"/>
      <c r="G390" s="12"/>
      <c r="H390" s="12"/>
      <c r="I390" s="9"/>
      <c r="J390" s="9"/>
    </row>
    <row r="391" spans="1:10" x14ac:dyDescent="0.2">
      <c r="A391" s="9"/>
      <c r="B391" s="12"/>
      <c r="C391" s="9"/>
      <c r="D391" s="12"/>
      <c r="E391" s="12"/>
      <c r="F391" s="12"/>
      <c r="G391" s="12"/>
      <c r="H391" s="12"/>
      <c r="I391" s="9"/>
      <c r="J391" s="9"/>
    </row>
    <row r="392" spans="1:10" x14ac:dyDescent="0.2">
      <c r="A392" s="9"/>
      <c r="B392" s="12"/>
      <c r="C392" s="9"/>
      <c r="D392" s="12"/>
      <c r="E392" s="12"/>
      <c r="F392" s="12"/>
      <c r="G392" s="12"/>
      <c r="H392" s="12"/>
      <c r="I392" s="9"/>
      <c r="J392" s="9"/>
    </row>
    <row r="393" spans="1:10" x14ac:dyDescent="0.2">
      <c r="A393" s="9"/>
      <c r="B393" s="12"/>
      <c r="C393" s="9"/>
      <c r="D393" s="12"/>
      <c r="E393" s="12"/>
      <c r="F393" s="12"/>
      <c r="G393" s="12"/>
      <c r="H393" s="12"/>
      <c r="I393" s="9"/>
      <c r="J393" s="9"/>
    </row>
    <row r="394" spans="1:10" x14ac:dyDescent="0.2">
      <c r="A394" s="9"/>
      <c r="B394" s="12"/>
      <c r="C394" s="9"/>
      <c r="D394" s="12"/>
      <c r="E394" s="12"/>
      <c r="F394" s="12"/>
      <c r="G394" s="12"/>
      <c r="H394" s="12"/>
      <c r="I394" s="9"/>
      <c r="J394" s="9"/>
    </row>
    <row r="395" spans="1:10" x14ac:dyDescent="0.2">
      <c r="A395" s="9"/>
      <c r="B395" s="12"/>
      <c r="C395" s="9"/>
      <c r="D395" s="12"/>
      <c r="E395" s="12"/>
      <c r="F395" s="12"/>
      <c r="G395" s="12"/>
      <c r="H395" s="12"/>
      <c r="I395" s="9"/>
      <c r="J395" s="9"/>
    </row>
    <row r="396" spans="1:10" x14ac:dyDescent="0.2">
      <c r="A396" s="9"/>
      <c r="B396" s="12"/>
      <c r="C396" s="9"/>
      <c r="D396" s="12"/>
      <c r="E396" s="12"/>
      <c r="F396" s="12"/>
      <c r="G396" s="12"/>
      <c r="H396" s="12"/>
      <c r="I396" s="9"/>
      <c r="J396" s="9"/>
    </row>
    <row r="397" spans="1:10" x14ac:dyDescent="0.2">
      <c r="A397" s="9"/>
      <c r="B397" s="12"/>
      <c r="C397" s="9"/>
      <c r="D397" s="12"/>
      <c r="E397" s="12"/>
      <c r="F397" s="12"/>
      <c r="G397" s="12"/>
      <c r="H397" s="12"/>
      <c r="I397" s="9"/>
      <c r="J397" s="9"/>
    </row>
    <row r="398" spans="1:10" x14ac:dyDescent="0.2">
      <c r="A398" s="9"/>
      <c r="B398" s="12"/>
      <c r="C398" s="9"/>
      <c r="D398" s="12"/>
      <c r="E398" s="12"/>
      <c r="F398" s="12"/>
      <c r="G398" s="12"/>
      <c r="H398" s="12"/>
      <c r="I398" s="9"/>
      <c r="J398" s="9"/>
    </row>
    <row r="399" spans="1:10" x14ac:dyDescent="0.2">
      <c r="A399" s="9"/>
      <c r="B399" s="12"/>
      <c r="C399" s="9"/>
      <c r="D399" s="12"/>
      <c r="E399" s="12"/>
      <c r="F399" s="12"/>
      <c r="G399" s="12"/>
      <c r="H399" s="12"/>
      <c r="I399" s="9"/>
      <c r="J399" s="9"/>
    </row>
    <row r="400" spans="1:10" x14ac:dyDescent="0.2">
      <c r="A400" s="9"/>
      <c r="B400" s="12"/>
      <c r="C400" s="9"/>
      <c r="D400" s="12"/>
      <c r="E400" s="12"/>
      <c r="F400" s="12"/>
      <c r="G400" s="12"/>
      <c r="H400" s="12"/>
      <c r="I400" s="9"/>
      <c r="J400" s="9"/>
    </row>
    <row r="401" spans="1:10" x14ac:dyDescent="0.2">
      <c r="A401" s="9"/>
      <c r="B401" s="12"/>
      <c r="C401" s="9"/>
      <c r="D401" s="12"/>
      <c r="E401" s="12"/>
      <c r="F401" s="12"/>
      <c r="G401" s="12"/>
      <c r="H401" s="12"/>
      <c r="I401" s="9"/>
      <c r="J401" s="9"/>
    </row>
    <row r="402" spans="1:10" x14ac:dyDescent="0.2">
      <c r="A402" s="9"/>
      <c r="B402" s="12"/>
      <c r="C402" s="9"/>
      <c r="D402" s="12"/>
      <c r="E402" s="12"/>
      <c r="F402" s="12"/>
      <c r="G402" s="12"/>
      <c r="H402" s="12"/>
      <c r="I402" s="9"/>
      <c r="J402" s="9"/>
    </row>
    <row r="403" spans="1:10" x14ac:dyDescent="0.2">
      <c r="A403" s="9"/>
      <c r="B403" s="12"/>
      <c r="C403" s="9"/>
      <c r="D403" s="12"/>
      <c r="E403" s="12"/>
      <c r="F403" s="12"/>
      <c r="G403" s="12"/>
      <c r="H403" s="12"/>
      <c r="I403" s="9"/>
      <c r="J403" s="9"/>
    </row>
    <row r="404" spans="1:10" x14ac:dyDescent="0.2">
      <c r="A404" s="9"/>
      <c r="B404" s="12"/>
      <c r="C404" s="9"/>
      <c r="D404" s="12"/>
      <c r="E404" s="12"/>
      <c r="F404" s="12"/>
      <c r="G404" s="12"/>
      <c r="H404" s="12"/>
      <c r="I404" s="9"/>
      <c r="J404" s="9"/>
    </row>
    <row r="405" spans="1:10" x14ac:dyDescent="0.2">
      <c r="A405" s="9"/>
      <c r="B405" s="12"/>
      <c r="C405" s="9"/>
      <c r="D405" s="12"/>
      <c r="E405" s="12"/>
      <c r="F405" s="12"/>
      <c r="G405" s="12"/>
      <c r="H405" s="12"/>
      <c r="I405" s="9"/>
      <c r="J405" s="9"/>
    </row>
    <row r="406" spans="1:10" x14ac:dyDescent="0.2">
      <c r="A406" s="9"/>
      <c r="B406" s="12"/>
      <c r="C406" s="9"/>
      <c r="D406" s="12"/>
      <c r="E406" s="12"/>
      <c r="F406" s="12"/>
      <c r="G406" s="12"/>
      <c r="H406" s="12"/>
      <c r="I406" s="9"/>
      <c r="J406" s="9"/>
    </row>
    <row r="407" spans="1:10" x14ac:dyDescent="0.2">
      <c r="A407" s="9"/>
      <c r="B407" s="12"/>
      <c r="C407" s="9"/>
      <c r="D407" s="12"/>
      <c r="E407" s="12"/>
      <c r="F407" s="12"/>
      <c r="G407" s="12"/>
      <c r="H407" s="12"/>
      <c r="I407" s="9"/>
      <c r="J407" s="9"/>
    </row>
    <row r="408" spans="1:10" x14ac:dyDescent="0.2">
      <c r="A408" s="9"/>
      <c r="B408" s="12"/>
      <c r="C408" s="9"/>
      <c r="D408" s="12"/>
      <c r="E408" s="12"/>
      <c r="F408" s="12"/>
      <c r="G408" s="12"/>
      <c r="H408" s="12"/>
      <c r="I408" s="9"/>
      <c r="J408" s="9"/>
    </row>
    <row r="409" spans="1:10" x14ac:dyDescent="0.2">
      <c r="A409" s="9"/>
      <c r="B409" s="12"/>
      <c r="C409" s="9"/>
      <c r="D409" s="12"/>
      <c r="E409" s="12"/>
      <c r="F409" s="12"/>
      <c r="G409" s="12"/>
      <c r="H409" s="12"/>
      <c r="I409" s="9"/>
      <c r="J409" s="9"/>
    </row>
    <row r="410" spans="1:10" x14ac:dyDescent="0.2">
      <c r="A410" s="9"/>
      <c r="B410" s="12"/>
      <c r="C410" s="9"/>
      <c r="D410" s="12"/>
      <c r="E410" s="12"/>
      <c r="F410" s="12"/>
      <c r="G410" s="12"/>
      <c r="H410" s="12"/>
      <c r="I410" s="9"/>
      <c r="J410" s="9"/>
    </row>
    <row r="411" spans="1:10" x14ac:dyDescent="0.2">
      <c r="A411" s="9"/>
      <c r="B411" s="12"/>
      <c r="C411" s="9"/>
      <c r="D411" s="12"/>
      <c r="E411" s="12"/>
      <c r="F411" s="12"/>
      <c r="G411" s="12"/>
      <c r="H411" s="12"/>
      <c r="I411" s="9"/>
      <c r="J411" s="9"/>
    </row>
    <row r="412" spans="1:10" x14ac:dyDescent="0.2">
      <c r="A412" s="9"/>
      <c r="B412" s="12"/>
      <c r="C412" s="9"/>
      <c r="D412" s="12"/>
      <c r="E412" s="12"/>
      <c r="F412" s="12"/>
      <c r="G412" s="12"/>
      <c r="H412" s="12"/>
      <c r="I412" s="9"/>
      <c r="J412" s="9"/>
    </row>
    <row r="413" spans="1:10" x14ac:dyDescent="0.2">
      <c r="A413" s="9"/>
      <c r="B413" s="12"/>
      <c r="C413" s="9"/>
      <c r="D413" s="12"/>
      <c r="E413" s="12"/>
      <c r="F413" s="12"/>
      <c r="G413" s="12"/>
      <c r="H413" s="12"/>
      <c r="I413" s="9"/>
      <c r="J413" s="9"/>
    </row>
    <row r="414" spans="1:10" x14ac:dyDescent="0.2">
      <c r="A414" s="9"/>
      <c r="B414" s="12"/>
      <c r="C414" s="9"/>
      <c r="D414" s="12"/>
      <c r="E414" s="12"/>
      <c r="F414" s="12"/>
      <c r="G414" s="12"/>
      <c r="H414" s="12"/>
      <c r="I414" s="9"/>
      <c r="J414" s="9"/>
    </row>
    <row r="415" spans="1:10" x14ac:dyDescent="0.2">
      <c r="A415" s="9"/>
      <c r="B415" s="12"/>
      <c r="C415" s="9"/>
      <c r="D415" s="12"/>
      <c r="E415" s="12"/>
      <c r="F415" s="12"/>
      <c r="G415" s="12"/>
      <c r="H415" s="12"/>
      <c r="I415" s="9"/>
      <c r="J415" s="9"/>
    </row>
    <row r="416" spans="1:10" x14ac:dyDescent="0.2">
      <c r="A416" s="9"/>
      <c r="B416" s="12"/>
      <c r="C416" s="9"/>
      <c r="D416" s="12"/>
      <c r="E416" s="12"/>
      <c r="F416" s="12"/>
      <c r="G416" s="12"/>
      <c r="H416" s="12"/>
      <c r="I416" s="9"/>
      <c r="J416" s="9"/>
    </row>
    <row r="417" spans="1:10" x14ac:dyDescent="0.2">
      <c r="A417" s="9"/>
      <c r="B417" s="12"/>
      <c r="C417" s="9"/>
      <c r="D417" s="12"/>
      <c r="E417" s="12"/>
      <c r="F417" s="12"/>
      <c r="G417" s="12"/>
      <c r="H417" s="12"/>
      <c r="I417" s="9"/>
      <c r="J417" s="9"/>
    </row>
    <row r="418" spans="1:10" x14ac:dyDescent="0.2">
      <c r="A418" s="9"/>
      <c r="B418" s="12"/>
      <c r="C418" s="9"/>
      <c r="D418" s="12"/>
      <c r="E418" s="12"/>
      <c r="F418" s="12"/>
      <c r="G418" s="12"/>
      <c r="H418" s="12"/>
      <c r="I418" s="9"/>
      <c r="J418" s="9"/>
    </row>
    <row r="419" spans="1:10" x14ac:dyDescent="0.2">
      <c r="A419" s="9"/>
      <c r="B419" s="12"/>
      <c r="C419" s="9"/>
      <c r="D419" s="12"/>
      <c r="E419" s="12"/>
      <c r="F419" s="12"/>
      <c r="G419" s="12"/>
      <c r="H419" s="12"/>
      <c r="I419" s="9"/>
      <c r="J419" s="9"/>
    </row>
    <row r="420" spans="1:10" x14ac:dyDescent="0.2">
      <c r="A420" s="9"/>
      <c r="B420" s="12"/>
      <c r="C420" s="9"/>
      <c r="D420" s="12"/>
      <c r="E420" s="12"/>
      <c r="F420" s="12"/>
      <c r="G420" s="12"/>
      <c r="H420" s="12"/>
      <c r="I420" s="9"/>
      <c r="J420" s="9"/>
    </row>
    <row r="421" spans="1:10" x14ac:dyDescent="0.2">
      <c r="A421" s="9"/>
      <c r="B421" s="12"/>
      <c r="C421" s="9"/>
      <c r="D421" s="12"/>
      <c r="E421" s="12"/>
      <c r="F421" s="12"/>
      <c r="G421" s="12"/>
      <c r="H421" s="12"/>
      <c r="I421" s="9"/>
      <c r="J421" s="9"/>
    </row>
    <row r="422" spans="1:10" x14ac:dyDescent="0.2">
      <c r="A422" s="9"/>
      <c r="B422" s="12"/>
      <c r="C422" s="9"/>
      <c r="D422" s="12"/>
      <c r="E422" s="12"/>
      <c r="F422" s="12"/>
      <c r="G422" s="12"/>
      <c r="H422" s="12"/>
      <c r="I422" s="9"/>
      <c r="J422" s="9"/>
    </row>
    <row r="423" spans="1:10" x14ac:dyDescent="0.2">
      <c r="A423" s="9"/>
      <c r="B423" s="12"/>
      <c r="C423" s="9"/>
      <c r="D423" s="12"/>
      <c r="E423" s="12"/>
      <c r="F423" s="12"/>
      <c r="G423" s="12"/>
      <c r="H423" s="12"/>
      <c r="I423" s="9"/>
      <c r="J423" s="9"/>
    </row>
    <row r="424" spans="1:10" x14ac:dyDescent="0.2">
      <c r="A424" s="9"/>
      <c r="B424" s="12"/>
      <c r="C424" s="9"/>
      <c r="D424" s="12"/>
      <c r="E424" s="12"/>
      <c r="F424" s="12"/>
      <c r="G424" s="12"/>
      <c r="H424" s="12"/>
      <c r="I424" s="9"/>
      <c r="J424" s="9"/>
    </row>
    <row r="425" spans="1:10" x14ac:dyDescent="0.2">
      <c r="A425" s="9"/>
      <c r="B425" s="12"/>
      <c r="C425" s="9"/>
      <c r="D425" s="12"/>
      <c r="E425" s="12"/>
      <c r="F425" s="12"/>
      <c r="G425" s="12"/>
      <c r="H425" s="12"/>
      <c r="I425" s="9"/>
      <c r="J425" s="9"/>
    </row>
    <row r="426" spans="1:10" x14ac:dyDescent="0.2">
      <c r="A426" s="9"/>
      <c r="B426" s="12"/>
      <c r="C426" s="9"/>
      <c r="D426" s="12"/>
      <c r="E426" s="12"/>
      <c r="F426" s="12"/>
      <c r="G426" s="12"/>
      <c r="H426" s="12"/>
      <c r="I426" s="9"/>
      <c r="J426" s="9"/>
    </row>
    <row r="427" spans="1:10" x14ac:dyDescent="0.2">
      <c r="A427" s="9"/>
      <c r="B427" s="12"/>
      <c r="C427" s="9"/>
      <c r="D427" s="12"/>
      <c r="E427" s="12"/>
      <c r="F427" s="12"/>
      <c r="G427" s="12"/>
      <c r="H427" s="12"/>
      <c r="I427" s="9"/>
      <c r="J427" s="9"/>
    </row>
    <row r="428" spans="1:10" x14ac:dyDescent="0.2">
      <c r="A428" s="9"/>
      <c r="B428" s="12"/>
      <c r="C428" s="9"/>
      <c r="D428" s="12"/>
      <c r="E428" s="12"/>
      <c r="F428" s="12"/>
      <c r="G428" s="12"/>
      <c r="H428" s="12"/>
      <c r="I428" s="9"/>
      <c r="J428" s="9"/>
    </row>
    <row r="429" spans="1:10" x14ac:dyDescent="0.2">
      <c r="A429" s="9"/>
      <c r="B429" s="12"/>
      <c r="C429" s="9"/>
      <c r="D429" s="12"/>
      <c r="E429" s="12"/>
      <c r="F429" s="12"/>
      <c r="G429" s="12"/>
      <c r="H429" s="12"/>
      <c r="I429" s="9"/>
      <c r="J429" s="9"/>
    </row>
    <row r="430" spans="1:10" x14ac:dyDescent="0.2">
      <c r="A430" s="9"/>
      <c r="B430" s="12"/>
      <c r="C430" s="9"/>
      <c r="D430" s="12"/>
      <c r="E430" s="12"/>
      <c r="F430" s="12"/>
      <c r="G430" s="12"/>
      <c r="H430" s="12"/>
      <c r="I430" s="9"/>
      <c r="J430" s="9"/>
    </row>
    <row r="431" spans="1:10" x14ac:dyDescent="0.2">
      <c r="A431" s="9"/>
      <c r="B431" s="12"/>
      <c r="C431" s="9"/>
      <c r="D431" s="12"/>
      <c r="E431" s="12"/>
      <c r="F431" s="12"/>
      <c r="G431" s="12"/>
      <c r="H431" s="12"/>
      <c r="I431" s="9"/>
      <c r="J431" s="9"/>
    </row>
    <row r="432" spans="1:10" x14ac:dyDescent="0.2">
      <c r="A432" s="9"/>
      <c r="B432" s="12"/>
      <c r="C432" s="9"/>
      <c r="D432" s="12"/>
      <c r="E432" s="12"/>
      <c r="F432" s="12"/>
      <c r="G432" s="12"/>
      <c r="H432" s="12"/>
      <c r="I432" s="9"/>
      <c r="J432" s="9"/>
    </row>
    <row r="433" spans="1:10" x14ac:dyDescent="0.2">
      <c r="A433" s="9"/>
      <c r="B433" s="12"/>
      <c r="C433" s="9"/>
      <c r="D433" s="12"/>
      <c r="E433" s="12"/>
      <c r="F433" s="12"/>
      <c r="G433" s="12"/>
      <c r="H433" s="12"/>
      <c r="I433" s="9"/>
      <c r="J433" s="9"/>
    </row>
    <row r="434" spans="1:10" x14ac:dyDescent="0.2">
      <c r="A434" s="9"/>
      <c r="B434" s="12"/>
      <c r="C434" s="9"/>
      <c r="D434" s="12"/>
      <c r="E434" s="12"/>
      <c r="F434" s="12"/>
      <c r="G434" s="12"/>
      <c r="H434" s="12"/>
      <c r="I434" s="9"/>
      <c r="J434" s="9"/>
    </row>
    <row r="435" spans="1:10" x14ac:dyDescent="0.2">
      <c r="A435" s="9"/>
      <c r="B435" s="12"/>
      <c r="C435" s="9"/>
      <c r="D435" s="12"/>
      <c r="E435" s="12"/>
      <c r="F435" s="12"/>
      <c r="G435" s="12"/>
      <c r="H435" s="12"/>
      <c r="I435" s="9"/>
      <c r="J435" s="9"/>
    </row>
    <row r="436" spans="1:10" x14ac:dyDescent="0.2">
      <c r="A436" s="9"/>
      <c r="B436" s="12"/>
      <c r="C436" s="9"/>
      <c r="D436" s="12"/>
      <c r="E436" s="12"/>
      <c r="F436" s="12"/>
      <c r="G436" s="12"/>
      <c r="H436" s="12"/>
      <c r="I436" s="9"/>
      <c r="J436" s="9"/>
    </row>
    <row r="437" spans="1:10" x14ac:dyDescent="0.2">
      <c r="A437" s="9"/>
      <c r="B437" s="12"/>
      <c r="C437" s="9"/>
      <c r="D437" s="12"/>
      <c r="E437" s="12"/>
      <c r="F437" s="12"/>
      <c r="G437" s="12"/>
      <c r="H437" s="12"/>
      <c r="I437" s="9"/>
      <c r="J437" s="9"/>
    </row>
    <row r="438" spans="1:10" x14ac:dyDescent="0.2">
      <c r="A438" s="9"/>
      <c r="B438" s="12"/>
      <c r="C438" s="9"/>
      <c r="D438" s="12"/>
      <c r="E438" s="12"/>
      <c r="F438" s="12"/>
      <c r="G438" s="12"/>
      <c r="H438" s="12"/>
      <c r="I438" s="9"/>
      <c r="J438" s="9"/>
    </row>
    <row r="439" spans="1:10" x14ac:dyDescent="0.2">
      <c r="A439" s="9"/>
      <c r="B439" s="12"/>
      <c r="C439" s="9"/>
      <c r="D439" s="12"/>
      <c r="E439" s="12"/>
      <c r="F439" s="12"/>
      <c r="G439" s="12"/>
      <c r="H439" s="12"/>
      <c r="I439" s="9"/>
      <c r="J439" s="9"/>
    </row>
    <row r="440" spans="1:10" x14ac:dyDescent="0.2">
      <c r="A440" s="9"/>
      <c r="B440" s="12"/>
      <c r="C440" s="9"/>
      <c r="D440" s="12"/>
      <c r="E440" s="12"/>
      <c r="F440" s="12"/>
      <c r="G440" s="12"/>
      <c r="H440" s="12"/>
      <c r="I440" s="9"/>
      <c r="J440" s="9"/>
    </row>
    <row r="441" spans="1:10" x14ac:dyDescent="0.2">
      <c r="A441" s="9"/>
      <c r="B441" s="12"/>
      <c r="C441" s="9"/>
      <c r="D441" s="12"/>
      <c r="E441" s="12"/>
      <c r="F441" s="12"/>
      <c r="G441" s="12"/>
      <c r="H441" s="12"/>
      <c r="I441" s="9"/>
      <c r="J441" s="9"/>
    </row>
    <row r="442" spans="1:10" x14ac:dyDescent="0.2">
      <c r="A442" s="9"/>
      <c r="B442" s="12"/>
      <c r="C442" s="9"/>
      <c r="D442" s="12"/>
      <c r="E442" s="12"/>
      <c r="F442" s="12"/>
      <c r="G442" s="12"/>
      <c r="H442" s="12"/>
      <c r="I442" s="9"/>
      <c r="J442" s="9"/>
    </row>
    <row r="443" spans="1:10" x14ac:dyDescent="0.2">
      <c r="A443" s="9"/>
      <c r="B443" s="12"/>
      <c r="C443" s="9"/>
      <c r="D443" s="12"/>
      <c r="E443" s="12"/>
      <c r="F443" s="12"/>
      <c r="G443" s="12"/>
      <c r="H443" s="12"/>
      <c r="I443" s="9"/>
      <c r="J443" s="9"/>
    </row>
    <row r="444" spans="1:10" x14ac:dyDescent="0.2">
      <c r="A444" s="9"/>
      <c r="B444" s="12"/>
      <c r="C444" s="9"/>
      <c r="D444" s="12"/>
      <c r="E444" s="12"/>
      <c r="F444" s="12"/>
      <c r="G444" s="12"/>
      <c r="H444" s="12"/>
      <c r="I444" s="9"/>
      <c r="J444" s="9"/>
    </row>
    <row r="445" spans="1:10" x14ac:dyDescent="0.2">
      <c r="A445" s="9"/>
      <c r="B445" s="12"/>
      <c r="C445" s="9"/>
      <c r="D445" s="12"/>
      <c r="E445" s="12"/>
      <c r="F445" s="12"/>
      <c r="G445" s="12"/>
      <c r="H445" s="12"/>
      <c r="I445" s="9"/>
      <c r="J445" s="9"/>
    </row>
    <row r="446" spans="1:10" x14ac:dyDescent="0.2">
      <c r="A446" s="9"/>
      <c r="B446" s="12"/>
      <c r="C446" s="9"/>
      <c r="D446" s="12"/>
      <c r="E446" s="12"/>
      <c r="F446" s="12"/>
      <c r="G446" s="12"/>
      <c r="H446" s="12"/>
      <c r="I446" s="9"/>
      <c r="J446" s="9"/>
    </row>
    <row r="447" spans="1:10" x14ac:dyDescent="0.2">
      <c r="A447" s="9"/>
      <c r="B447" s="12"/>
      <c r="C447" s="9"/>
      <c r="D447" s="12"/>
      <c r="E447" s="12"/>
      <c r="F447" s="12"/>
      <c r="G447" s="12"/>
      <c r="H447" s="12"/>
      <c r="I447" s="9"/>
      <c r="J447" s="9"/>
    </row>
    <row r="448" spans="1:10" x14ac:dyDescent="0.2">
      <c r="A448" s="9"/>
      <c r="B448" s="12"/>
      <c r="C448" s="9"/>
      <c r="D448" s="12"/>
      <c r="E448" s="12"/>
      <c r="F448" s="12"/>
      <c r="G448" s="12"/>
      <c r="H448" s="12"/>
      <c r="I448" s="9"/>
      <c r="J448" s="9"/>
    </row>
    <row r="449" spans="1:10" x14ac:dyDescent="0.2">
      <c r="A449" s="9"/>
      <c r="B449" s="12"/>
      <c r="C449" s="9"/>
      <c r="D449" s="12"/>
      <c r="E449" s="12"/>
      <c r="F449" s="12"/>
      <c r="G449" s="12"/>
      <c r="H449" s="12"/>
      <c r="I449" s="9"/>
      <c r="J449" s="9"/>
    </row>
    <row r="450" spans="1:10" x14ac:dyDescent="0.2">
      <c r="A450" s="9"/>
      <c r="B450" s="12"/>
      <c r="C450" s="9"/>
      <c r="D450" s="12"/>
      <c r="E450" s="12"/>
      <c r="F450" s="12"/>
      <c r="G450" s="12"/>
      <c r="H450" s="12"/>
      <c r="I450" s="9"/>
      <c r="J450" s="9"/>
    </row>
    <row r="451" spans="1:10" x14ac:dyDescent="0.2">
      <c r="A451" s="9"/>
      <c r="B451" s="12"/>
      <c r="C451" s="9"/>
      <c r="D451" s="12"/>
      <c r="E451" s="12"/>
      <c r="F451" s="12"/>
      <c r="G451" s="12"/>
      <c r="H451" s="12"/>
      <c r="I451" s="9"/>
      <c r="J451" s="9"/>
    </row>
    <row r="452" spans="1:10" x14ac:dyDescent="0.2">
      <c r="A452" s="9"/>
      <c r="B452" s="12"/>
      <c r="C452" s="9"/>
      <c r="D452" s="12"/>
      <c r="E452" s="12"/>
      <c r="F452" s="12"/>
      <c r="G452" s="12"/>
      <c r="H452" s="12"/>
      <c r="I452" s="9"/>
      <c r="J452" s="9"/>
    </row>
    <row r="453" spans="1:10" x14ac:dyDescent="0.2">
      <c r="A453" s="9"/>
      <c r="B453" s="12"/>
      <c r="C453" s="9"/>
      <c r="D453" s="12"/>
      <c r="E453" s="12"/>
      <c r="F453" s="12"/>
      <c r="G453" s="12"/>
      <c r="H453" s="12"/>
      <c r="I453" s="9"/>
      <c r="J453" s="9"/>
    </row>
    <row r="454" spans="1:10" x14ac:dyDescent="0.2">
      <c r="A454" s="9"/>
      <c r="B454" s="12"/>
      <c r="C454" s="9"/>
      <c r="D454" s="12"/>
      <c r="E454" s="12"/>
      <c r="F454" s="12"/>
      <c r="G454" s="12"/>
      <c r="H454" s="12"/>
      <c r="I454" s="9"/>
      <c r="J454" s="9"/>
    </row>
    <row r="455" spans="1:10" x14ac:dyDescent="0.2">
      <c r="A455" s="9"/>
      <c r="B455" s="12"/>
      <c r="C455" s="9"/>
      <c r="D455" s="12"/>
      <c r="E455" s="12"/>
      <c r="F455" s="12"/>
      <c r="G455" s="12"/>
      <c r="H455" s="12"/>
      <c r="I455" s="9"/>
      <c r="J455" s="9"/>
    </row>
    <row r="456" spans="1:10" x14ac:dyDescent="0.2">
      <c r="A456" s="9"/>
      <c r="B456" s="12"/>
      <c r="C456" s="9"/>
      <c r="D456" s="12"/>
      <c r="E456" s="12"/>
      <c r="F456" s="12"/>
      <c r="G456" s="12"/>
      <c r="H456" s="12"/>
      <c r="I456" s="9"/>
      <c r="J456" s="9"/>
    </row>
    <row r="457" spans="1:10" x14ac:dyDescent="0.2">
      <c r="A457" s="9"/>
      <c r="B457" s="12"/>
      <c r="C457" s="9"/>
      <c r="D457" s="12"/>
      <c r="E457" s="12"/>
      <c r="F457" s="12"/>
      <c r="G457" s="12"/>
      <c r="H457" s="12"/>
      <c r="I457" s="9"/>
      <c r="J457" s="9"/>
    </row>
    <row r="458" spans="1:10" x14ac:dyDescent="0.2">
      <c r="A458" s="9"/>
      <c r="B458" s="12"/>
      <c r="C458" s="9"/>
      <c r="D458" s="12"/>
      <c r="E458" s="12"/>
      <c r="F458" s="12"/>
      <c r="G458" s="12"/>
      <c r="H458" s="12"/>
      <c r="I458" s="9"/>
      <c r="J458" s="9"/>
    </row>
    <row r="459" spans="1:10" x14ac:dyDescent="0.2">
      <c r="A459" s="9"/>
      <c r="B459" s="12"/>
      <c r="C459" s="9"/>
      <c r="D459" s="12"/>
      <c r="E459" s="12"/>
      <c r="F459" s="12"/>
      <c r="G459" s="12"/>
      <c r="H459" s="12"/>
      <c r="I459" s="9"/>
      <c r="J459" s="9"/>
    </row>
    <row r="460" spans="1:10" x14ac:dyDescent="0.2">
      <c r="A460" s="9"/>
      <c r="B460" s="12"/>
      <c r="C460" s="9"/>
      <c r="D460" s="12"/>
      <c r="E460" s="12"/>
      <c r="F460" s="12"/>
      <c r="G460" s="12"/>
      <c r="H460" s="12"/>
      <c r="I460" s="9"/>
      <c r="J460" s="9"/>
    </row>
    <row r="461" spans="1:10" x14ac:dyDescent="0.2">
      <c r="A461" s="9"/>
      <c r="B461" s="12"/>
      <c r="C461" s="9"/>
      <c r="D461" s="12"/>
      <c r="E461" s="12"/>
      <c r="F461" s="12"/>
      <c r="G461" s="12"/>
      <c r="H461" s="12"/>
      <c r="I461" s="9"/>
      <c r="J461" s="9"/>
    </row>
    <row r="462" spans="1:10" x14ac:dyDescent="0.2">
      <c r="A462" s="9"/>
      <c r="B462" s="12"/>
      <c r="C462" s="9"/>
      <c r="D462" s="12"/>
      <c r="E462" s="12"/>
      <c r="F462" s="12"/>
      <c r="G462" s="12"/>
      <c r="H462" s="12"/>
      <c r="I462" s="9"/>
      <c r="J462" s="9"/>
    </row>
    <row r="463" spans="1:10" x14ac:dyDescent="0.2">
      <c r="A463" s="9"/>
      <c r="B463" s="12"/>
      <c r="C463" s="9"/>
      <c r="D463" s="12"/>
      <c r="E463" s="12"/>
      <c r="F463" s="12"/>
      <c r="G463" s="12"/>
      <c r="H463" s="12"/>
      <c r="I463" s="9"/>
      <c r="J463" s="9"/>
    </row>
    <row r="464" spans="1:10" x14ac:dyDescent="0.2">
      <c r="A464" s="9"/>
      <c r="B464" s="12"/>
      <c r="C464" s="9"/>
      <c r="D464" s="12"/>
      <c r="E464" s="12"/>
      <c r="F464" s="12"/>
      <c r="G464" s="12"/>
      <c r="H464" s="12"/>
      <c r="I464" s="9"/>
      <c r="J464" s="9"/>
    </row>
    <row r="465" spans="1:10" x14ac:dyDescent="0.2">
      <c r="A465" s="9"/>
      <c r="B465" s="12"/>
      <c r="C465" s="9"/>
      <c r="D465" s="12"/>
      <c r="E465" s="12"/>
      <c r="F465" s="12"/>
      <c r="G465" s="12"/>
      <c r="H465" s="12"/>
      <c r="I465" s="9"/>
      <c r="J465" s="9"/>
    </row>
    <row r="466" spans="1:10" x14ac:dyDescent="0.2">
      <c r="A466" s="9"/>
      <c r="B466" s="12"/>
      <c r="C466" s="9"/>
      <c r="D466" s="12"/>
      <c r="E466" s="12"/>
      <c r="F466" s="12"/>
      <c r="G466" s="12"/>
      <c r="H466" s="12"/>
      <c r="I466" s="9"/>
      <c r="J466" s="9"/>
    </row>
    <row r="467" spans="1:10" x14ac:dyDescent="0.2">
      <c r="A467" s="9"/>
      <c r="B467" s="12"/>
      <c r="C467" s="9"/>
      <c r="D467" s="12"/>
      <c r="E467" s="12"/>
      <c r="F467" s="12"/>
      <c r="G467" s="12"/>
      <c r="H467" s="12"/>
      <c r="I467" s="9"/>
      <c r="J467" s="9"/>
    </row>
    <row r="468" spans="1:10" x14ac:dyDescent="0.2">
      <c r="A468" s="9"/>
      <c r="B468" s="12"/>
      <c r="C468" s="9"/>
      <c r="D468" s="12"/>
      <c r="E468" s="12"/>
      <c r="F468" s="12"/>
      <c r="G468" s="12"/>
      <c r="H468" s="12"/>
      <c r="I468" s="9"/>
      <c r="J468" s="9"/>
    </row>
    <row r="469" spans="1:10" x14ac:dyDescent="0.2">
      <c r="A469" s="9"/>
      <c r="B469" s="12"/>
      <c r="C469" s="9"/>
      <c r="D469" s="12"/>
      <c r="E469" s="12"/>
      <c r="F469" s="12"/>
      <c r="G469" s="12"/>
      <c r="H469" s="12"/>
      <c r="I469" s="9"/>
      <c r="J469" s="9"/>
    </row>
    <row r="470" spans="1:10" x14ac:dyDescent="0.2">
      <c r="A470" s="9"/>
      <c r="B470" s="12"/>
      <c r="C470" s="9"/>
      <c r="D470" s="12"/>
      <c r="E470" s="12"/>
      <c r="F470" s="12"/>
      <c r="G470" s="12"/>
      <c r="H470" s="12"/>
      <c r="I470" s="9"/>
      <c r="J470" s="9"/>
    </row>
    <row r="471" spans="1:10" x14ac:dyDescent="0.2">
      <c r="A471" s="9"/>
      <c r="B471" s="12"/>
      <c r="C471" s="9"/>
      <c r="D471" s="12"/>
      <c r="E471" s="12"/>
      <c r="F471" s="12"/>
      <c r="G471" s="12"/>
      <c r="H471" s="12"/>
      <c r="I471" s="9"/>
      <c r="J471" s="9"/>
    </row>
    <row r="472" spans="1:10" x14ac:dyDescent="0.2">
      <c r="A472" s="9"/>
      <c r="B472" s="12"/>
      <c r="C472" s="9"/>
      <c r="D472" s="12"/>
      <c r="E472" s="12"/>
      <c r="F472" s="12"/>
      <c r="G472" s="12"/>
      <c r="H472" s="12"/>
      <c r="I472" s="9"/>
      <c r="J472" s="9"/>
    </row>
    <row r="473" spans="1:10" x14ac:dyDescent="0.2">
      <c r="A473" s="9"/>
      <c r="B473" s="12"/>
      <c r="C473" s="9"/>
      <c r="D473" s="12"/>
      <c r="E473" s="12"/>
      <c r="F473" s="12"/>
      <c r="G473" s="12"/>
      <c r="H473" s="12"/>
      <c r="I473" s="9"/>
      <c r="J473" s="9"/>
    </row>
    <row r="474" spans="1:10" x14ac:dyDescent="0.2">
      <c r="A474" s="9"/>
      <c r="B474" s="12"/>
      <c r="C474" s="9"/>
      <c r="D474" s="12"/>
      <c r="E474" s="12"/>
      <c r="F474" s="12"/>
      <c r="G474" s="12"/>
      <c r="H474" s="12"/>
      <c r="I474" s="9"/>
      <c r="J474" s="9"/>
    </row>
    <row r="475" spans="1:10" x14ac:dyDescent="0.2">
      <c r="A475" s="9"/>
      <c r="B475" s="12"/>
      <c r="C475" s="9"/>
      <c r="D475" s="12"/>
      <c r="E475" s="12"/>
      <c r="F475" s="12"/>
      <c r="G475" s="12"/>
      <c r="H475" s="12"/>
      <c r="I475" s="9"/>
      <c r="J475" s="9"/>
    </row>
    <row r="476" spans="1:10" x14ac:dyDescent="0.2">
      <c r="A476" s="9"/>
      <c r="B476" s="12"/>
      <c r="C476" s="9"/>
      <c r="D476" s="12"/>
      <c r="E476" s="12"/>
      <c r="F476" s="12"/>
      <c r="G476" s="12"/>
      <c r="H476" s="12"/>
      <c r="I476" s="9"/>
      <c r="J476" s="9"/>
    </row>
    <row r="477" spans="1:10" x14ac:dyDescent="0.2">
      <c r="A477" s="9"/>
      <c r="B477" s="12"/>
      <c r="C477" s="9"/>
      <c r="D477" s="12"/>
      <c r="E477" s="12"/>
      <c r="F477" s="12"/>
      <c r="G477" s="12"/>
      <c r="H477" s="12"/>
      <c r="I477" s="9"/>
      <c r="J477" s="9"/>
    </row>
    <row r="478" spans="1:10" x14ac:dyDescent="0.2">
      <c r="A478" s="9"/>
      <c r="B478" s="12"/>
      <c r="C478" s="9"/>
      <c r="D478" s="12"/>
      <c r="E478" s="12"/>
      <c r="F478" s="12"/>
      <c r="G478" s="12"/>
      <c r="H478" s="12"/>
      <c r="I478" s="9"/>
      <c r="J478" s="9"/>
    </row>
    <row r="479" spans="1:10" x14ac:dyDescent="0.2">
      <c r="A479" s="9"/>
      <c r="B479" s="12"/>
      <c r="C479" s="9"/>
      <c r="D479" s="12"/>
      <c r="E479" s="12"/>
      <c r="F479" s="12"/>
      <c r="G479" s="12"/>
      <c r="H479" s="12"/>
      <c r="I479" s="9"/>
      <c r="J479" s="9"/>
    </row>
    <row r="480" spans="1:10" x14ac:dyDescent="0.2">
      <c r="A480" s="9"/>
      <c r="B480" s="12"/>
      <c r="C480" s="9"/>
      <c r="D480" s="12"/>
      <c r="E480" s="12"/>
      <c r="F480" s="12"/>
      <c r="G480" s="12"/>
      <c r="H480" s="12"/>
      <c r="I480" s="9"/>
      <c r="J480" s="9"/>
    </row>
    <row r="481" spans="1:10" x14ac:dyDescent="0.2">
      <c r="A481" s="9"/>
      <c r="B481" s="12"/>
      <c r="C481" s="9"/>
      <c r="D481" s="12"/>
      <c r="E481" s="12"/>
      <c r="F481" s="12"/>
      <c r="G481" s="12"/>
      <c r="H481" s="12"/>
      <c r="I481" s="9"/>
      <c r="J481" s="9"/>
    </row>
    <row r="482" spans="1:10" x14ac:dyDescent="0.2">
      <c r="A482" s="9"/>
      <c r="B482" s="12"/>
      <c r="C482" s="9"/>
      <c r="D482" s="12"/>
      <c r="E482" s="12"/>
      <c r="F482" s="12"/>
      <c r="G482" s="12"/>
      <c r="H482" s="12"/>
      <c r="I482" s="9"/>
      <c r="J482" s="9"/>
    </row>
    <row r="483" spans="1:10" x14ac:dyDescent="0.2">
      <c r="A483" s="9"/>
      <c r="B483" s="12"/>
      <c r="C483" s="9"/>
      <c r="D483" s="12"/>
      <c r="E483" s="12"/>
      <c r="F483" s="12"/>
      <c r="G483" s="12"/>
      <c r="H483" s="12"/>
      <c r="I483" s="9"/>
      <c r="J483" s="9"/>
    </row>
    <row r="484" spans="1:10" x14ac:dyDescent="0.2">
      <c r="A484" s="9"/>
      <c r="B484" s="12"/>
      <c r="C484" s="9"/>
      <c r="D484" s="12"/>
      <c r="E484" s="12"/>
      <c r="F484" s="12"/>
      <c r="G484" s="12"/>
      <c r="H484" s="12"/>
      <c r="I484" s="9"/>
      <c r="J484" s="9"/>
    </row>
    <row r="485" spans="1:10" x14ac:dyDescent="0.2">
      <c r="A485" s="9"/>
      <c r="B485" s="12"/>
      <c r="C485" s="9"/>
      <c r="D485" s="12"/>
      <c r="E485" s="12"/>
      <c r="F485" s="12"/>
      <c r="G485" s="12"/>
      <c r="H485" s="12"/>
      <c r="I485" s="9"/>
      <c r="J485" s="9"/>
    </row>
    <row r="486" spans="1:10" x14ac:dyDescent="0.2">
      <c r="A486" s="9"/>
      <c r="B486" s="12"/>
      <c r="C486" s="9"/>
      <c r="D486" s="12"/>
      <c r="E486" s="12"/>
      <c r="F486" s="12"/>
      <c r="G486" s="12"/>
      <c r="H486" s="12"/>
      <c r="I486" s="9"/>
      <c r="J486" s="9"/>
    </row>
    <row r="487" spans="1:10" x14ac:dyDescent="0.2">
      <c r="A487" s="9"/>
      <c r="B487" s="12"/>
      <c r="C487" s="9"/>
      <c r="D487" s="12"/>
      <c r="E487" s="12"/>
      <c r="F487" s="12"/>
      <c r="G487" s="12"/>
      <c r="H487" s="12"/>
      <c r="I487" s="9"/>
      <c r="J487" s="9"/>
    </row>
    <row r="488" spans="1:10" x14ac:dyDescent="0.2">
      <c r="A488" s="9"/>
      <c r="B488" s="12"/>
      <c r="C488" s="9"/>
      <c r="D488" s="12"/>
      <c r="E488" s="12"/>
      <c r="F488" s="12"/>
      <c r="G488" s="12"/>
      <c r="H488" s="12"/>
      <c r="I488" s="9"/>
      <c r="J488" s="9"/>
    </row>
    <row r="489" spans="1:10" x14ac:dyDescent="0.2">
      <c r="A489" s="9"/>
      <c r="B489" s="12"/>
      <c r="C489" s="9"/>
      <c r="D489" s="12"/>
      <c r="E489" s="12"/>
      <c r="F489" s="12"/>
      <c r="G489" s="12"/>
      <c r="H489" s="12"/>
      <c r="I489" s="9"/>
      <c r="J489" s="9"/>
    </row>
    <row r="490" spans="1:10" x14ac:dyDescent="0.2">
      <c r="A490" s="9"/>
      <c r="B490" s="12"/>
      <c r="C490" s="9"/>
      <c r="D490" s="12"/>
      <c r="E490" s="12"/>
      <c r="F490" s="12"/>
      <c r="G490" s="12"/>
      <c r="H490" s="12"/>
      <c r="I490" s="9"/>
      <c r="J490" s="9"/>
    </row>
    <row r="491" spans="1:10" x14ac:dyDescent="0.2">
      <c r="A491" s="9"/>
      <c r="B491" s="12"/>
      <c r="C491" s="9"/>
      <c r="D491" s="12"/>
      <c r="E491" s="12"/>
      <c r="F491" s="12"/>
      <c r="G491" s="12"/>
      <c r="H491" s="12"/>
      <c r="I491" s="9"/>
      <c r="J491" s="9"/>
    </row>
    <row r="492" spans="1:10" x14ac:dyDescent="0.2">
      <c r="A492" s="9"/>
      <c r="B492" s="12"/>
      <c r="C492" s="9"/>
      <c r="D492" s="12"/>
      <c r="E492" s="12"/>
      <c r="F492" s="12"/>
      <c r="G492" s="12"/>
      <c r="H492" s="12"/>
      <c r="I492" s="9"/>
      <c r="J492" s="9"/>
    </row>
    <row r="493" spans="1:10" x14ac:dyDescent="0.2">
      <c r="A493" s="9"/>
      <c r="B493" s="12"/>
      <c r="C493" s="9"/>
      <c r="D493" s="12"/>
      <c r="E493" s="12"/>
      <c r="F493" s="12"/>
      <c r="G493" s="12"/>
      <c r="H493" s="12"/>
      <c r="I493" s="9"/>
      <c r="J493" s="9"/>
    </row>
    <row r="494" spans="1:10" x14ac:dyDescent="0.2">
      <c r="A494" s="9"/>
      <c r="B494" s="12"/>
      <c r="C494" s="9"/>
      <c r="D494" s="12"/>
      <c r="E494" s="12"/>
      <c r="F494" s="12"/>
      <c r="G494" s="12"/>
      <c r="H494" s="12"/>
      <c r="I494" s="9"/>
      <c r="J494" s="9"/>
    </row>
    <row r="495" spans="1:10" x14ac:dyDescent="0.2">
      <c r="A495" s="9"/>
      <c r="B495" s="12"/>
      <c r="C495" s="9"/>
      <c r="D495" s="12"/>
      <c r="E495" s="12"/>
      <c r="F495" s="12"/>
      <c r="G495" s="12"/>
      <c r="H495" s="12"/>
      <c r="I495" s="9"/>
      <c r="J495" s="9"/>
    </row>
    <row r="496" spans="1:10" x14ac:dyDescent="0.2">
      <c r="A496" s="9"/>
      <c r="B496" s="12"/>
      <c r="C496" s="9"/>
      <c r="D496" s="12"/>
      <c r="E496" s="12"/>
      <c r="F496" s="12"/>
      <c r="G496" s="12"/>
      <c r="H496" s="12"/>
      <c r="I496" s="9"/>
      <c r="J496" s="9"/>
    </row>
    <row r="497" spans="1:10" x14ac:dyDescent="0.2">
      <c r="A497" s="9"/>
      <c r="B497" s="12"/>
      <c r="C497" s="9"/>
      <c r="D497" s="12"/>
      <c r="E497" s="12"/>
      <c r="F497" s="12"/>
      <c r="G497" s="12"/>
      <c r="H497" s="12"/>
      <c r="I497" s="9"/>
      <c r="J497" s="9"/>
    </row>
    <row r="498" spans="1:10" x14ac:dyDescent="0.2">
      <c r="A498" s="9"/>
      <c r="B498" s="12"/>
      <c r="C498" s="9"/>
      <c r="D498" s="12"/>
      <c r="E498" s="12"/>
      <c r="F498" s="12"/>
      <c r="G498" s="12"/>
      <c r="H498" s="12"/>
      <c r="I498" s="9"/>
      <c r="J498" s="9"/>
    </row>
    <row r="499" spans="1:10" x14ac:dyDescent="0.2">
      <c r="A499" s="9"/>
      <c r="B499" s="12"/>
      <c r="C499" s="9"/>
      <c r="D499" s="12"/>
      <c r="E499" s="12"/>
      <c r="F499" s="12"/>
      <c r="G499" s="12"/>
      <c r="H499" s="12"/>
      <c r="I499" s="9"/>
      <c r="J499" s="9"/>
    </row>
    <row r="500" spans="1:10" x14ac:dyDescent="0.2">
      <c r="A500" s="9"/>
      <c r="B500" s="12"/>
      <c r="C500" s="9"/>
      <c r="D500" s="12"/>
      <c r="E500" s="12"/>
      <c r="F500" s="12"/>
      <c r="G500" s="12"/>
      <c r="H500" s="12"/>
      <c r="I500" s="9"/>
      <c r="J500" s="9"/>
    </row>
    <row r="501" spans="1:10" x14ac:dyDescent="0.2">
      <c r="A501" s="9"/>
      <c r="B501" s="12"/>
      <c r="C501" s="9"/>
      <c r="D501" s="12"/>
      <c r="E501" s="12"/>
      <c r="F501" s="12"/>
      <c r="G501" s="12"/>
      <c r="H501" s="12"/>
      <c r="I501" s="9"/>
      <c r="J501" s="9"/>
    </row>
    <row r="502" spans="1:10" x14ac:dyDescent="0.2">
      <c r="G502" s="12"/>
    </row>
  </sheetData>
  <autoFilter ref="A1:J1" xr:uid="{1C25AA86-C164-4D56-972F-B1BD407D1FFB}"/>
  <sortState ref="A2:J308">
    <sortCondition ref="G308"/>
  </sortState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99272-D232-F047-9F91-D4B82F8BB91B}">
  <dimension ref="A3:J348"/>
  <sheetViews>
    <sheetView topLeftCell="D296" zoomScale="157" zoomScaleNormal="157" workbookViewId="0">
      <selection activeCell="H309" sqref="H3:H309"/>
    </sheetView>
  </sheetViews>
  <sheetFormatPr baseColWidth="10" defaultRowHeight="15" x14ac:dyDescent="0.2"/>
  <cols>
    <col min="1" max="1" width="22.6640625" customWidth="1"/>
    <col min="4" max="4" width="24" customWidth="1"/>
    <col min="5" max="5" width="16.6640625" customWidth="1"/>
    <col min="6" max="6" width="16.1640625" customWidth="1"/>
    <col min="7" max="7" width="39" customWidth="1"/>
    <col min="8" max="8" width="29" customWidth="1"/>
  </cols>
  <sheetData>
    <row r="3" spans="1:10" s="11" customFormat="1" x14ac:dyDescent="0.2">
      <c r="A3" s="8">
        <v>43555</v>
      </c>
      <c r="B3" s="12" t="s">
        <v>5</v>
      </c>
      <c r="C3" s="9">
        <v>52074</v>
      </c>
      <c r="D3" s="12" t="s">
        <v>1079</v>
      </c>
      <c r="E3" s="12" t="s">
        <v>5</v>
      </c>
      <c r="F3" s="12" t="s">
        <v>15</v>
      </c>
      <c r="G3" s="12" t="s">
        <v>1080</v>
      </c>
      <c r="H3" s="12"/>
      <c r="I3" s="9">
        <v>80</v>
      </c>
      <c r="J3" s="9">
        <v>198</v>
      </c>
    </row>
    <row r="4" spans="1:10" s="11" customFormat="1" x14ac:dyDescent="0.2">
      <c r="A4" s="8">
        <v>43525</v>
      </c>
      <c r="B4" s="12" t="s">
        <v>5</v>
      </c>
      <c r="C4" s="9">
        <v>54668</v>
      </c>
      <c r="D4" s="12" t="s">
        <v>801</v>
      </c>
      <c r="E4" s="12" t="s">
        <v>5</v>
      </c>
      <c r="F4" s="12" t="s">
        <v>5</v>
      </c>
      <c r="G4" s="12" t="s">
        <v>172</v>
      </c>
      <c r="H4" s="12"/>
      <c r="I4" s="9">
        <v>59</v>
      </c>
      <c r="J4" s="9">
        <v>72</v>
      </c>
    </row>
    <row r="5" spans="1:10" s="11" customFormat="1" x14ac:dyDescent="0.2">
      <c r="A5" s="8">
        <v>43541</v>
      </c>
      <c r="B5" s="12" t="s">
        <v>3</v>
      </c>
      <c r="C5" s="9">
        <v>5670</v>
      </c>
      <c r="D5" s="12" t="s">
        <v>1011</v>
      </c>
      <c r="E5" s="12" t="s">
        <v>4</v>
      </c>
      <c r="F5" s="12" t="s">
        <v>6</v>
      </c>
      <c r="G5" s="12" t="s">
        <v>151</v>
      </c>
      <c r="H5" s="12"/>
      <c r="I5" s="9">
        <v>22</v>
      </c>
      <c r="J5" s="9">
        <v>32</v>
      </c>
    </row>
    <row r="6" spans="1:10" s="11" customFormat="1" x14ac:dyDescent="0.2">
      <c r="A6" s="8">
        <v>43527</v>
      </c>
      <c r="B6" s="12" t="s">
        <v>3</v>
      </c>
      <c r="C6" s="9">
        <v>5836</v>
      </c>
      <c r="D6" s="12" t="s">
        <v>261</v>
      </c>
      <c r="E6" s="12" t="s">
        <v>6</v>
      </c>
      <c r="F6" s="12" t="s">
        <v>15</v>
      </c>
      <c r="G6" s="12" t="s">
        <v>258</v>
      </c>
      <c r="H6" s="12"/>
      <c r="I6" s="9">
        <v>24</v>
      </c>
      <c r="J6" s="9" t="s">
        <v>569</v>
      </c>
    </row>
    <row r="7" spans="1:10" s="11" customFormat="1" x14ac:dyDescent="0.2">
      <c r="A7" s="8">
        <v>43526</v>
      </c>
      <c r="B7" s="12" t="s">
        <v>6</v>
      </c>
      <c r="C7" s="9">
        <v>57440</v>
      </c>
      <c r="D7" s="12" t="s">
        <v>217</v>
      </c>
      <c r="E7" s="12" t="s">
        <v>6</v>
      </c>
      <c r="F7" s="12" t="s">
        <v>15</v>
      </c>
      <c r="G7" s="12" t="s">
        <v>151</v>
      </c>
      <c r="H7" s="12"/>
      <c r="I7" s="9">
        <v>31</v>
      </c>
      <c r="J7" s="9" t="s">
        <v>812</v>
      </c>
    </row>
    <row r="8" spans="1:10" s="11" customFormat="1" x14ac:dyDescent="0.2">
      <c r="A8" s="8">
        <v>43527</v>
      </c>
      <c r="B8" s="12" t="s">
        <v>14</v>
      </c>
      <c r="C8" s="9">
        <v>6700</v>
      </c>
      <c r="D8" s="12" t="s">
        <v>127</v>
      </c>
      <c r="E8" s="12" t="s">
        <v>6</v>
      </c>
      <c r="F8" s="12" t="s">
        <v>818</v>
      </c>
      <c r="G8" s="12" t="s">
        <v>194</v>
      </c>
      <c r="H8" s="12"/>
      <c r="I8" s="9">
        <v>29</v>
      </c>
      <c r="J8" s="9" t="s">
        <v>390</v>
      </c>
    </row>
    <row r="9" spans="1:10" s="11" customFormat="1" x14ac:dyDescent="0.2">
      <c r="A9" s="8">
        <v>43527</v>
      </c>
      <c r="B9" s="12" t="s">
        <v>14</v>
      </c>
      <c r="C9" s="9">
        <v>6700</v>
      </c>
      <c r="D9" s="12" t="s">
        <v>127</v>
      </c>
      <c r="E9" s="12" t="s">
        <v>6</v>
      </c>
      <c r="F9" s="12" t="s">
        <v>15</v>
      </c>
      <c r="G9" s="12" t="s">
        <v>151</v>
      </c>
      <c r="H9" s="12"/>
      <c r="I9" s="9">
        <v>29</v>
      </c>
      <c r="J9" s="9" t="s">
        <v>390</v>
      </c>
    </row>
    <row r="10" spans="1:10" s="11" customFormat="1" x14ac:dyDescent="0.2">
      <c r="A10" s="8">
        <v>43527</v>
      </c>
      <c r="B10" s="12" t="s">
        <v>14</v>
      </c>
      <c r="C10" s="9">
        <v>6700</v>
      </c>
      <c r="D10" s="12" t="s">
        <v>127</v>
      </c>
      <c r="E10" s="12" t="s">
        <v>6</v>
      </c>
      <c r="F10" s="12" t="s">
        <v>15</v>
      </c>
      <c r="G10" s="12" t="s">
        <v>245</v>
      </c>
      <c r="H10" s="12"/>
      <c r="I10" s="9">
        <v>29</v>
      </c>
      <c r="J10" s="9" t="s">
        <v>390</v>
      </c>
    </row>
    <row r="11" spans="1:10" s="11" customFormat="1" x14ac:dyDescent="0.2">
      <c r="A11" s="8">
        <v>43528</v>
      </c>
      <c r="B11" s="12" t="s">
        <v>14</v>
      </c>
      <c r="C11" s="9">
        <v>6780</v>
      </c>
      <c r="D11" s="12" t="s">
        <v>127</v>
      </c>
      <c r="E11" s="12" t="s">
        <v>234</v>
      </c>
      <c r="F11" s="12" t="s">
        <v>837</v>
      </c>
      <c r="G11" s="12" t="s">
        <v>172</v>
      </c>
      <c r="H11" s="12"/>
      <c r="I11" s="9">
        <v>33</v>
      </c>
      <c r="J11" s="9">
        <v>25</v>
      </c>
    </row>
    <row r="12" spans="1:10" s="11" customFormat="1" x14ac:dyDescent="0.2">
      <c r="A12" s="8">
        <v>43529</v>
      </c>
      <c r="B12" s="12" t="s">
        <v>14</v>
      </c>
      <c r="C12" s="9">
        <v>6700</v>
      </c>
      <c r="D12" s="12" t="s">
        <v>127</v>
      </c>
      <c r="E12" s="12" t="s">
        <v>6</v>
      </c>
      <c r="F12" s="12" t="s">
        <v>15</v>
      </c>
      <c r="G12" s="12" t="s">
        <v>151</v>
      </c>
      <c r="H12" s="12"/>
      <c r="I12" s="9">
        <v>32</v>
      </c>
      <c r="J12" s="9" t="s">
        <v>390</v>
      </c>
    </row>
    <row r="13" spans="1:10" s="11" customFormat="1" x14ac:dyDescent="0.2">
      <c r="A13" s="8">
        <v>43530</v>
      </c>
      <c r="B13" s="12" t="s">
        <v>14</v>
      </c>
      <c r="C13" s="9">
        <v>6700</v>
      </c>
      <c r="D13" s="12" t="s">
        <v>127</v>
      </c>
      <c r="E13" s="12" t="s">
        <v>6</v>
      </c>
      <c r="F13" s="12" t="s">
        <v>6</v>
      </c>
      <c r="G13" s="12" t="s">
        <v>172</v>
      </c>
      <c r="H13" s="12"/>
      <c r="I13" s="9">
        <v>33</v>
      </c>
      <c r="J13" s="9">
        <v>25</v>
      </c>
    </row>
    <row r="14" spans="1:10" s="11" customFormat="1" x14ac:dyDescent="0.2">
      <c r="A14" s="8">
        <v>43532</v>
      </c>
      <c r="B14" s="12" t="s">
        <v>14</v>
      </c>
      <c r="C14" s="9">
        <v>6700</v>
      </c>
      <c r="D14" s="12" t="s">
        <v>127</v>
      </c>
      <c r="E14" s="12" t="s">
        <v>6</v>
      </c>
      <c r="F14" s="12" t="s">
        <v>5</v>
      </c>
      <c r="G14" s="12" t="s">
        <v>151</v>
      </c>
      <c r="H14" s="12"/>
      <c r="I14" s="9">
        <v>34</v>
      </c>
      <c r="J14" s="9" t="s">
        <v>393</v>
      </c>
    </row>
    <row r="15" spans="1:10" s="11" customFormat="1" x14ac:dyDescent="0.2">
      <c r="A15" s="8">
        <v>43532</v>
      </c>
      <c r="B15" s="12" t="s">
        <v>14</v>
      </c>
      <c r="C15" s="9">
        <v>6700</v>
      </c>
      <c r="D15" s="12" t="s">
        <v>127</v>
      </c>
      <c r="E15" s="12" t="s">
        <v>6</v>
      </c>
      <c r="F15" s="12" t="s">
        <v>6</v>
      </c>
      <c r="G15" s="12" t="s">
        <v>858</v>
      </c>
      <c r="H15" s="12"/>
      <c r="I15" s="9">
        <v>34</v>
      </c>
      <c r="J15" s="9" t="s">
        <v>393</v>
      </c>
    </row>
    <row r="16" spans="1:10" s="11" customFormat="1" x14ac:dyDescent="0.2">
      <c r="A16" s="8">
        <v>43532</v>
      </c>
      <c r="B16" s="12" t="s">
        <v>14</v>
      </c>
      <c r="C16" s="9">
        <v>6700</v>
      </c>
      <c r="D16" s="12" t="s">
        <v>127</v>
      </c>
      <c r="E16" s="12" t="s">
        <v>6</v>
      </c>
      <c r="F16" s="12" t="s">
        <v>15</v>
      </c>
      <c r="G16" s="12" t="s">
        <v>151</v>
      </c>
      <c r="H16" s="12"/>
      <c r="I16" s="9">
        <v>34</v>
      </c>
      <c r="J16" s="9" t="s">
        <v>393</v>
      </c>
    </row>
    <row r="17" spans="1:10" s="11" customFormat="1" x14ac:dyDescent="0.2">
      <c r="A17" s="8">
        <v>43540</v>
      </c>
      <c r="B17" s="12" t="s">
        <v>14</v>
      </c>
      <c r="C17" s="9">
        <v>6700</v>
      </c>
      <c r="D17" s="12" t="s">
        <v>127</v>
      </c>
      <c r="E17" s="12" t="s">
        <v>6</v>
      </c>
      <c r="F17" s="12" t="s">
        <v>6</v>
      </c>
      <c r="G17" s="12" t="s">
        <v>477</v>
      </c>
      <c r="H17" s="12"/>
      <c r="I17" s="9">
        <v>33</v>
      </c>
      <c r="J17" s="9" t="s">
        <v>393</v>
      </c>
    </row>
    <row r="18" spans="1:10" s="11" customFormat="1" x14ac:dyDescent="0.2">
      <c r="A18" s="8">
        <v>43548</v>
      </c>
      <c r="B18" s="12" t="s">
        <v>3</v>
      </c>
      <c r="C18" s="9">
        <v>6700</v>
      </c>
      <c r="D18" s="12" t="s">
        <v>127</v>
      </c>
      <c r="E18" s="12" t="s">
        <v>6</v>
      </c>
      <c r="F18" s="12" t="s">
        <v>270</v>
      </c>
      <c r="G18" s="12" t="s">
        <v>1057</v>
      </c>
      <c r="H18" s="12"/>
      <c r="I18" s="9">
        <v>29</v>
      </c>
      <c r="J18" s="9">
        <v>25</v>
      </c>
    </row>
    <row r="19" spans="1:10" s="11" customFormat="1" x14ac:dyDescent="0.2">
      <c r="A19" s="8">
        <v>43540</v>
      </c>
      <c r="B19" s="12" t="s">
        <v>3</v>
      </c>
      <c r="C19" s="9">
        <v>6791</v>
      </c>
      <c r="D19" s="12" t="s">
        <v>998</v>
      </c>
      <c r="E19" s="12" t="s">
        <v>6</v>
      </c>
      <c r="F19" s="12" t="s">
        <v>188</v>
      </c>
      <c r="G19" s="12" t="s">
        <v>151</v>
      </c>
      <c r="H19" s="12"/>
      <c r="I19" s="9">
        <v>13</v>
      </c>
      <c r="J19" s="9" t="s">
        <v>999</v>
      </c>
    </row>
    <row r="20" spans="1:10" s="11" customFormat="1" x14ac:dyDescent="0.2">
      <c r="A20" s="8">
        <v>43534</v>
      </c>
      <c r="B20" s="12" t="s">
        <v>6</v>
      </c>
      <c r="C20" s="9">
        <v>57390</v>
      </c>
      <c r="D20" s="12" t="s">
        <v>962</v>
      </c>
      <c r="E20" s="12" t="s">
        <v>6</v>
      </c>
      <c r="F20" s="12" t="s">
        <v>6</v>
      </c>
      <c r="G20" s="12" t="s">
        <v>963</v>
      </c>
      <c r="H20" s="12"/>
      <c r="I20" s="9">
        <v>16</v>
      </c>
      <c r="J20" s="9" t="s">
        <v>964</v>
      </c>
    </row>
    <row r="21" spans="1:10" s="11" customFormat="1" x14ac:dyDescent="0.2">
      <c r="A21" s="8">
        <v>43533</v>
      </c>
      <c r="B21" s="12" t="s">
        <v>6</v>
      </c>
      <c r="C21" s="9">
        <v>54560</v>
      </c>
      <c r="D21" s="12" t="s">
        <v>225</v>
      </c>
      <c r="E21" s="12" t="s">
        <v>6</v>
      </c>
      <c r="F21" s="12" t="s">
        <v>6</v>
      </c>
      <c r="G21" s="12" t="s">
        <v>910</v>
      </c>
      <c r="H21" s="12"/>
      <c r="I21" s="9">
        <v>23</v>
      </c>
      <c r="J21" s="9">
        <v>21</v>
      </c>
    </row>
    <row r="22" spans="1:10" s="11" customFormat="1" x14ac:dyDescent="0.2">
      <c r="A22" s="8">
        <v>43526</v>
      </c>
      <c r="B22" s="12" t="s">
        <v>3</v>
      </c>
      <c r="C22" s="9">
        <v>4955</v>
      </c>
      <c r="D22" s="12" t="s">
        <v>55</v>
      </c>
      <c r="E22" s="12" t="s">
        <v>4</v>
      </c>
      <c r="F22" s="12" t="s">
        <v>6</v>
      </c>
      <c r="G22" s="12" t="s">
        <v>194</v>
      </c>
      <c r="H22" s="12"/>
      <c r="I22" s="9">
        <v>12</v>
      </c>
      <c r="J22" s="9">
        <v>7</v>
      </c>
    </row>
    <row r="23" spans="1:10" s="11" customFormat="1" x14ac:dyDescent="0.2">
      <c r="A23" s="8">
        <v>43528</v>
      </c>
      <c r="B23" s="12" t="s">
        <v>3</v>
      </c>
      <c r="C23" s="9">
        <v>9633</v>
      </c>
      <c r="D23" s="12" t="s">
        <v>130</v>
      </c>
      <c r="E23" s="12" t="s">
        <v>5</v>
      </c>
      <c r="F23" s="12" t="s">
        <v>5</v>
      </c>
      <c r="G23" s="12" t="s">
        <v>151</v>
      </c>
      <c r="H23" s="12"/>
      <c r="I23" s="9">
        <v>59</v>
      </c>
      <c r="J23" s="9">
        <v>55</v>
      </c>
    </row>
    <row r="24" spans="1:10" s="11" customFormat="1" x14ac:dyDescent="0.2">
      <c r="A24" s="8">
        <v>43541</v>
      </c>
      <c r="B24" s="12" t="s">
        <v>5</v>
      </c>
      <c r="C24" s="9">
        <v>66701</v>
      </c>
      <c r="D24" s="12" t="s">
        <v>633</v>
      </c>
      <c r="E24" s="12" t="s">
        <v>5</v>
      </c>
      <c r="F24" s="12" t="s">
        <v>15</v>
      </c>
      <c r="G24" s="12" t="s">
        <v>644</v>
      </c>
      <c r="H24" s="12"/>
      <c r="I24" s="9">
        <v>59</v>
      </c>
      <c r="J24" s="9" t="s">
        <v>1031</v>
      </c>
    </row>
    <row r="25" spans="1:10" s="11" customFormat="1" x14ac:dyDescent="0.2">
      <c r="A25" s="8">
        <v>43541</v>
      </c>
      <c r="B25" s="12" t="s">
        <v>3</v>
      </c>
      <c r="C25" s="9">
        <v>4408</v>
      </c>
      <c r="D25" s="12" t="s">
        <v>50</v>
      </c>
      <c r="E25" s="12" t="s">
        <v>6</v>
      </c>
      <c r="F25" s="12" t="s">
        <v>15</v>
      </c>
      <c r="G25" s="12" t="s">
        <v>1004</v>
      </c>
      <c r="H25" s="12"/>
      <c r="I25" s="9">
        <v>9</v>
      </c>
      <c r="J25" s="9" t="s">
        <v>419</v>
      </c>
    </row>
    <row r="26" spans="1:10" s="11" customFormat="1" x14ac:dyDescent="0.2">
      <c r="A26" s="8">
        <v>43546</v>
      </c>
      <c r="B26" s="12" t="s">
        <v>3</v>
      </c>
      <c r="C26" s="9">
        <v>3320</v>
      </c>
      <c r="D26" s="12" t="s">
        <v>1040</v>
      </c>
      <c r="E26" s="12" t="s">
        <v>275</v>
      </c>
      <c r="F26" s="12" t="s">
        <v>15</v>
      </c>
      <c r="G26" s="12" t="s">
        <v>23</v>
      </c>
      <c r="H26" s="12"/>
      <c r="I26" s="9">
        <v>22</v>
      </c>
      <c r="J26" s="9" t="s">
        <v>400</v>
      </c>
    </row>
    <row r="27" spans="1:10" s="11" customFormat="1" x14ac:dyDescent="0.2">
      <c r="A27" s="8">
        <v>43548</v>
      </c>
      <c r="B27" s="12" t="s">
        <v>3</v>
      </c>
      <c r="C27" s="9">
        <v>3320</v>
      </c>
      <c r="D27" s="12" t="s">
        <v>1040</v>
      </c>
      <c r="E27" s="12" t="s">
        <v>12</v>
      </c>
      <c r="F27" s="12" t="s">
        <v>1056</v>
      </c>
      <c r="G27" s="12" t="s">
        <v>167</v>
      </c>
      <c r="H27" s="12"/>
      <c r="I27" s="9">
        <v>20</v>
      </c>
      <c r="J27" s="9">
        <v>26</v>
      </c>
    </row>
    <row r="28" spans="1:10" s="11" customFormat="1" x14ac:dyDescent="0.2">
      <c r="A28" s="8">
        <v>43527</v>
      </c>
      <c r="B28" s="12" t="s">
        <v>3</v>
      </c>
      <c r="C28" s="9">
        <v>7260</v>
      </c>
      <c r="D28" s="12" t="s">
        <v>56</v>
      </c>
      <c r="E28" s="12" t="s">
        <v>31</v>
      </c>
      <c r="F28" s="12" t="s">
        <v>256</v>
      </c>
      <c r="G28" s="12" t="s">
        <v>477</v>
      </c>
      <c r="H28" s="12"/>
      <c r="I28" s="9">
        <v>27</v>
      </c>
      <c r="J28" s="9" t="s">
        <v>825</v>
      </c>
    </row>
    <row r="29" spans="1:10" s="11" customFormat="1" x14ac:dyDescent="0.2">
      <c r="A29" s="8">
        <v>43527</v>
      </c>
      <c r="B29" s="12" t="s">
        <v>3</v>
      </c>
      <c r="C29" s="9">
        <v>3316</v>
      </c>
      <c r="D29" s="12" t="s">
        <v>44</v>
      </c>
      <c r="E29" s="12" t="s">
        <v>4</v>
      </c>
      <c r="F29" s="12" t="s">
        <v>6</v>
      </c>
      <c r="G29" s="12" t="s">
        <v>151</v>
      </c>
      <c r="H29" s="12"/>
      <c r="I29" s="9">
        <v>16</v>
      </c>
      <c r="J29" s="9" t="s">
        <v>829</v>
      </c>
    </row>
    <row r="30" spans="1:10" s="11" customFormat="1" x14ac:dyDescent="0.2">
      <c r="A30" s="8">
        <v>43526</v>
      </c>
      <c r="B30" s="12" t="s">
        <v>3</v>
      </c>
      <c r="C30" s="9">
        <v>8096</v>
      </c>
      <c r="D30" s="12" t="s">
        <v>41</v>
      </c>
      <c r="E30" s="12" t="s">
        <v>809</v>
      </c>
      <c r="F30" s="12" t="s">
        <v>15</v>
      </c>
      <c r="G30" s="12" t="s">
        <v>391</v>
      </c>
      <c r="H30" s="12"/>
      <c r="I30" s="9">
        <v>22</v>
      </c>
      <c r="J30" s="9" t="s">
        <v>385</v>
      </c>
    </row>
    <row r="31" spans="1:10" s="11" customFormat="1" x14ac:dyDescent="0.2">
      <c r="A31" s="8">
        <v>43533</v>
      </c>
      <c r="B31" s="12" t="s">
        <v>3</v>
      </c>
      <c r="C31" s="9">
        <v>8077</v>
      </c>
      <c r="D31" s="12" t="s">
        <v>41</v>
      </c>
      <c r="E31" s="12" t="s">
        <v>6</v>
      </c>
      <c r="F31" s="12" t="s">
        <v>6</v>
      </c>
      <c r="G31" s="12" t="s">
        <v>786</v>
      </c>
      <c r="H31" s="12"/>
      <c r="I31" s="9">
        <v>23</v>
      </c>
      <c r="J31" s="9">
        <v>20</v>
      </c>
    </row>
    <row r="32" spans="1:10" s="11" customFormat="1" x14ac:dyDescent="0.2">
      <c r="A32" s="8">
        <v>43533</v>
      </c>
      <c r="B32" s="12" t="s">
        <v>3</v>
      </c>
      <c r="C32" s="9">
        <v>8095</v>
      </c>
      <c r="D32" s="12" t="s">
        <v>41</v>
      </c>
      <c r="E32" s="12" t="s">
        <v>6</v>
      </c>
      <c r="F32" s="12" t="s">
        <v>6</v>
      </c>
      <c r="G32" s="12" t="s">
        <v>151</v>
      </c>
      <c r="H32" s="12"/>
      <c r="I32" s="9">
        <v>24</v>
      </c>
      <c r="J32" s="9">
        <v>20</v>
      </c>
    </row>
    <row r="33" spans="1:10" s="11" customFormat="1" x14ac:dyDescent="0.2">
      <c r="A33" s="8">
        <v>43555</v>
      </c>
      <c r="B33" s="12" t="s">
        <v>3</v>
      </c>
      <c r="C33" s="9">
        <v>8079</v>
      </c>
      <c r="D33" s="12" t="s">
        <v>41</v>
      </c>
      <c r="E33" s="12" t="s">
        <v>6</v>
      </c>
      <c r="F33" s="12" t="s">
        <v>234</v>
      </c>
      <c r="G33" s="12" t="s">
        <v>151</v>
      </c>
      <c r="H33" s="12"/>
      <c r="I33" s="9">
        <v>24</v>
      </c>
      <c r="J33" s="9" t="s">
        <v>1077</v>
      </c>
    </row>
    <row r="34" spans="1:10" s="11" customFormat="1" x14ac:dyDescent="0.2">
      <c r="A34" s="8">
        <v>43554</v>
      </c>
      <c r="B34" s="12" t="s">
        <v>6</v>
      </c>
      <c r="C34" s="9">
        <v>54640</v>
      </c>
      <c r="D34" s="12" t="s">
        <v>1069</v>
      </c>
      <c r="E34" s="12" t="s">
        <v>6</v>
      </c>
      <c r="F34" s="12" t="s">
        <v>5</v>
      </c>
      <c r="G34" s="12" t="s">
        <v>151</v>
      </c>
      <c r="H34" s="12"/>
      <c r="I34" s="9">
        <v>37</v>
      </c>
      <c r="J34" s="9" t="s">
        <v>568</v>
      </c>
    </row>
    <row r="35" spans="1:10" s="11" customFormat="1" x14ac:dyDescent="0.2">
      <c r="A35" s="8">
        <v>43527</v>
      </c>
      <c r="B35" s="12" t="s">
        <v>3</v>
      </c>
      <c r="C35" s="9">
        <v>4976</v>
      </c>
      <c r="D35" s="12" t="s">
        <v>87</v>
      </c>
      <c r="E35" s="12" t="s">
        <v>4</v>
      </c>
      <c r="F35" s="12" t="s">
        <v>5</v>
      </c>
      <c r="G35" s="12" t="s">
        <v>907</v>
      </c>
      <c r="H35" s="12"/>
      <c r="I35" s="9">
        <v>16</v>
      </c>
      <c r="J35" s="9" t="s">
        <v>835</v>
      </c>
    </row>
    <row r="36" spans="1:10" s="11" customFormat="1" x14ac:dyDescent="0.2">
      <c r="A36" s="8">
        <v>43534</v>
      </c>
      <c r="B36" s="12" t="s">
        <v>3</v>
      </c>
      <c r="C36" s="9">
        <v>3259</v>
      </c>
      <c r="D36" s="12" t="s">
        <v>131</v>
      </c>
      <c r="E36" s="12" t="s">
        <v>6</v>
      </c>
      <c r="F36" s="12" t="s">
        <v>6</v>
      </c>
      <c r="G36" s="12" t="s">
        <v>151</v>
      </c>
      <c r="H36" s="12"/>
      <c r="I36" s="9">
        <v>21</v>
      </c>
      <c r="J36" s="9">
        <v>20</v>
      </c>
    </row>
    <row r="37" spans="1:10" s="11" customFormat="1" x14ac:dyDescent="0.2">
      <c r="A37" s="8">
        <v>43541</v>
      </c>
      <c r="B37" s="12" t="s">
        <v>3</v>
      </c>
      <c r="C37" s="9">
        <v>3249</v>
      </c>
      <c r="D37" s="12" t="s">
        <v>131</v>
      </c>
      <c r="E37" s="12" t="s">
        <v>140</v>
      </c>
      <c r="F37" s="12" t="s">
        <v>15</v>
      </c>
      <c r="G37" s="12" t="s">
        <v>24</v>
      </c>
      <c r="H37" s="12"/>
      <c r="I37" s="9">
        <v>21</v>
      </c>
      <c r="J37" s="9" t="s">
        <v>981</v>
      </c>
    </row>
    <row r="38" spans="1:10" s="11" customFormat="1" x14ac:dyDescent="0.2">
      <c r="A38" s="8">
        <v>43540</v>
      </c>
      <c r="B38" s="12" t="s">
        <v>3</v>
      </c>
      <c r="C38" s="9">
        <v>6930</v>
      </c>
      <c r="D38" s="12" t="s">
        <v>987</v>
      </c>
      <c r="E38" s="12" t="s">
        <v>4</v>
      </c>
      <c r="F38" s="12" t="s">
        <v>6</v>
      </c>
      <c r="G38" s="12" t="s">
        <v>151</v>
      </c>
      <c r="H38" s="12"/>
      <c r="I38" s="9">
        <v>37</v>
      </c>
      <c r="J38" s="9" t="s">
        <v>988</v>
      </c>
    </row>
    <row r="39" spans="1:10" s="11" customFormat="1" x14ac:dyDescent="0.2">
      <c r="A39" s="8">
        <v>43534</v>
      </c>
      <c r="B39" s="12" t="s">
        <v>3</v>
      </c>
      <c r="C39" s="9">
        <v>7780</v>
      </c>
      <c r="D39" s="12" t="s">
        <v>47</v>
      </c>
      <c r="E39" s="12" t="s">
        <v>4</v>
      </c>
      <c r="F39" s="12" t="s">
        <v>4</v>
      </c>
      <c r="G39" s="12" t="s">
        <v>958</v>
      </c>
      <c r="H39" s="12"/>
      <c r="I39" s="9">
        <v>41</v>
      </c>
      <c r="J39" s="9">
        <v>55</v>
      </c>
    </row>
    <row r="40" spans="1:10" s="11" customFormat="1" x14ac:dyDescent="0.2">
      <c r="A40" s="8">
        <v>43526</v>
      </c>
      <c r="B40" s="12" t="s">
        <v>3</v>
      </c>
      <c r="C40" s="9">
        <v>7391</v>
      </c>
      <c r="D40" s="12" t="s">
        <v>806</v>
      </c>
      <c r="E40" s="12" t="s">
        <v>6</v>
      </c>
      <c r="F40" s="12" t="s">
        <v>4</v>
      </c>
      <c r="G40" s="12" t="s">
        <v>904</v>
      </c>
      <c r="H40" s="12"/>
      <c r="I40" s="9">
        <v>35</v>
      </c>
      <c r="J40" s="9" t="s">
        <v>813</v>
      </c>
    </row>
    <row r="41" spans="1:10" s="11" customFormat="1" x14ac:dyDescent="0.2">
      <c r="A41" s="8">
        <v>43530</v>
      </c>
      <c r="B41" s="12" t="s">
        <v>5</v>
      </c>
      <c r="C41" s="9">
        <v>55294</v>
      </c>
      <c r="D41" s="12" t="s">
        <v>852</v>
      </c>
      <c r="E41" s="12" t="s">
        <v>5</v>
      </c>
      <c r="F41" s="12" t="s">
        <v>15</v>
      </c>
      <c r="G41" s="12" t="s">
        <v>23</v>
      </c>
      <c r="H41" s="12"/>
      <c r="I41" s="9">
        <v>139</v>
      </c>
      <c r="J41" s="9">
        <v>242</v>
      </c>
    </row>
    <row r="42" spans="1:10" s="11" customFormat="1" x14ac:dyDescent="0.2">
      <c r="A42" s="8">
        <v>43534</v>
      </c>
      <c r="B42" s="12" t="s">
        <v>6</v>
      </c>
      <c r="C42" s="9">
        <v>54620</v>
      </c>
      <c r="D42" s="12" t="s">
        <v>967</v>
      </c>
      <c r="E42" s="12" t="s">
        <v>6</v>
      </c>
      <c r="F42" s="12" t="s">
        <v>6</v>
      </c>
      <c r="G42" s="12" t="s">
        <v>146</v>
      </c>
      <c r="H42" s="12"/>
      <c r="I42" s="9">
        <v>26</v>
      </c>
      <c r="J42" s="9">
        <v>22</v>
      </c>
    </row>
    <row r="43" spans="1:10" s="11" customFormat="1" x14ac:dyDescent="0.2">
      <c r="A43" s="8">
        <v>43533</v>
      </c>
      <c r="B43" s="12" t="s">
        <v>3</v>
      </c>
      <c r="C43" s="9">
        <v>6555</v>
      </c>
      <c r="D43" s="12" t="s">
        <v>911</v>
      </c>
      <c r="E43" s="12" t="s">
        <v>4</v>
      </c>
      <c r="F43" s="12" t="s">
        <v>4</v>
      </c>
      <c r="G43" s="12" t="s">
        <v>172</v>
      </c>
      <c r="H43" s="12"/>
      <c r="I43" s="9">
        <v>57</v>
      </c>
      <c r="J43" s="9">
        <v>64</v>
      </c>
    </row>
    <row r="44" spans="1:10" s="11" customFormat="1" x14ac:dyDescent="0.2">
      <c r="A44" s="8">
        <v>43548</v>
      </c>
      <c r="B44" s="12" t="s">
        <v>3</v>
      </c>
      <c r="C44" s="9">
        <v>8125</v>
      </c>
      <c r="D44" s="12" t="s">
        <v>53</v>
      </c>
      <c r="E44" s="12" t="s">
        <v>6</v>
      </c>
      <c r="F44" s="12" t="s">
        <v>6</v>
      </c>
      <c r="G44" s="12" t="s">
        <v>292</v>
      </c>
      <c r="H44" s="12"/>
      <c r="I44" s="9">
        <v>22</v>
      </c>
      <c r="J44" s="9">
        <v>30</v>
      </c>
    </row>
    <row r="45" spans="1:10" s="11" customFormat="1" x14ac:dyDescent="0.2">
      <c r="A45" s="8">
        <v>43526</v>
      </c>
      <c r="B45" s="12" t="s">
        <v>6</v>
      </c>
      <c r="C45" s="9">
        <v>57920</v>
      </c>
      <c r="D45" s="12" t="s">
        <v>805</v>
      </c>
      <c r="E45" s="12" t="s">
        <v>6</v>
      </c>
      <c r="F45" s="12" t="s">
        <v>5</v>
      </c>
      <c r="G45" s="33" t="s">
        <v>23</v>
      </c>
      <c r="H45" s="12"/>
      <c r="I45" s="9">
        <v>56</v>
      </c>
      <c r="J45" s="9">
        <v>62</v>
      </c>
    </row>
    <row r="46" spans="1:10" s="11" customFormat="1" x14ac:dyDescent="0.2">
      <c r="A46" s="8">
        <v>43534</v>
      </c>
      <c r="B46" s="12" t="s">
        <v>6</v>
      </c>
      <c r="C46" s="9">
        <v>88140</v>
      </c>
      <c r="D46" s="12" t="s">
        <v>955</v>
      </c>
      <c r="E46" s="12" t="s">
        <v>6</v>
      </c>
      <c r="F46" s="12" t="s">
        <v>6</v>
      </c>
      <c r="G46" s="33" t="s">
        <v>172</v>
      </c>
      <c r="H46" s="12"/>
      <c r="I46" s="9">
        <v>114</v>
      </c>
      <c r="J46" s="9">
        <v>189</v>
      </c>
    </row>
    <row r="47" spans="1:10" s="11" customFormat="1" x14ac:dyDescent="0.2">
      <c r="A47" s="8">
        <v>43541</v>
      </c>
      <c r="B47" s="12" t="s">
        <v>3</v>
      </c>
      <c r="C47" s="9">
        <v>5675</v>
      </c>
      <c r="D47" s="12" t="s">
        <v>176</v>
      </c>
      <c r="E47" s="12" t="s">
        <v>4</v>
      </c>
      <c r="F47" s="12" t="s">
        <v>5</v>
      </c>
      <c r="G47" s="12" t="s">
        <v>23</v>
      </c>
      <c r="H47" s="12"/>
      <c r="I47" s="9">
        <v>28</v>
      </c>
      <c r="J47" s="9" t="s">
        <v>1014</v>
      </c>
    </row>
    <row r="48" spans="1:10" s="11" customFormat="1" x14ac:dyDescent="0.2">
      <c r="A48" s="8">
        <v>43525</v>
      </c>
      <c r="B48" s="12" t="s">
        <v>3</v>
      </c>
      <c r="C48" s="9">
        <v>8311</v>
      </c>
      <c r="D48" s="12" t="s">
        <v>196</v>
      </c>
      <c r="E48" s="12" t="s">
        <v>106</v>
      </c>
      <c r="F48" s="12" t="s">
        <v>5</v>
      </c>
      <c r="G48" s="12" t="s">
        <v>151</v>
      </c>
      <c r="H48" s="12"/>
      <c r="I48" s="9">
        <v>28</v>
      </c>
      <c r="J48" s="9">
        <v>19</v>
      </c>
    </row>
    <row r="49" spans="1:10" s="11" customFormat="1" x14ac:dyDescent="0.2">
      <c r="A49" s="8">
        <v>43533</v>
      </c>
      <c r="B49" s="12" t="s">
        <v>6</v>
      </c>
      <c r="C49" s="9">
        <v>57160</v>
      </c>
      <c r="D49" s="12" t="s">
        <v>909</v>
      </c>
      <c r="E49" s="12" t="s">
        <v>6</v>
      </c>
      <c r="F49" s="12" t="s">
        <v>6</v>
      </c>
      <c r="G49" s="12" t="s">
        <v>172</v>
      </c>
      <c r="H49" s="12"/>
      <c r="I49" s="9">
        <v>50</v>
      </c>
      <c r="J49" s="9">
        <v>68</v>
      </c>
    </row>
    <row r="50" spans="1:10" s="11" customFormat="1" x14ac:dyDescent="0.2">
      <c r="A50" s="8">
        <v>43554</v>
      </c>
      <c r="B50" s="12" t="s">
        <v>6</v>
      </c>
      <c r="C50" s="9">
        <v>57420</v>
      </c>
      <c r="D50" s="12" t="s">
        <v>730</v>
      </c>
      <c r="E50" s="12" t="s">
        <v>6</v>
      </c>
      <c r="F50" s="12" t="s">
        <v>15</v>
      </c>
      <c r="G50" s="12" t="s">
        <v>207</v>
      </c>
      <c r="H50" s="12"/>
      <c r="I50" s="9">
        <v>61</v>
      </c>
      <c r="J50" s="9" t="s">
        <v>407</v>
      </c>
    </row>
    <row r="51" spans="1:10" s="11" customFormat="1" x14ac:dyDescent="0.2">
      <c r="A51" s="8">
        <v>43531</v>
      </c>
      <c r="B51" s="12" t="s">
        <v>14</v>
      </c>
      <c r="C51" s="9">
        <v>6810</v>
      </c>
      <c r="D51" s="12" t="s">
        <v>297</v>
      </c>
      <c r="E51" s="12" t="s">
        <v>6</v>
      </c>
      <c r="F51" s="12" t="s">
        <v>15</v>
      </c>
      <c r="G51" s="12" t="s">
        <v>194</v>
      </c>
      <c r="H51" s="12"/>
      <c r="I51" s="9">
        <v>56</v>
      </c>
      <c r="J51" s="9" t="s">
        <v>481</v>
      </c>
    </row>
    <row r="52" spans="1:10" s="11" customFormat="1" x14ac:dyDescent="0.2">
      <c r="A52" s="8">
        <v>43554</v>
      </c>
      <c r="B52" s="12" t="s">
        <v>3</v>
      </c>
      <c r="C52" s="9">
        <v>5323</v>
      </c>
      <c r="D52" s="12" t="s">
        <v>280</v>
      </c>
      <c r="E52" s="12" t="s">
        <v>19</v>
      </c>
      <c r="F52" s="12" t="s">
        <v>15</v>
      </c>
      <c r="G52" s="12" t="s">
        <v>194</v>
      </c>
      <c r="H52" s="12"/>
      <c r="I52" s="9">
        <v>29</v>
      </c>
      <c r="J52" s="9" t="s">
        <v>1070</v>
      </c>
    </row>
    <row r="53" spans="1:10" s="11" customFormat="1" x14ac:dyDescent="0.2">
      <c r="A53" s="8">
        <v>43537</v>
      </c>
      <c r="B53" s="12" t="s">
        <v>6</v>
      </c>
      <c r="C53" s="9">
        <v>54400</v>
      </c>
      <c r="D53" s="85" t="s">
        <v>1640</v>
      </c>
      <c r="E53" s="12" t="s">
        <v>5</v>
      </c>
      <c r="F53" s="12" t="s">
        <v>6</v>
      </c>
      <c r="G53" s="12" t="s">
        <v>151</v>
      </c>
      <c r="H53" s="12"/>
      <c r="I53" s="9">
        <v>28</v>
      </c>
      <c r="J53" s="9" t="s">
        <v>979</v>
      </c>
    </row>
    <row r="54" spans="1:10" s="11" customFormat="1" x14ac:dyDescent="0.2">
      <c r="A54" s="8">
        <v>43547</v>
      </c>
      <c r="B54" s="12" t="s">
        <v>6</v>
      </c>
      <c r="C54" s="9">
        <v>54400</v>
      </c>
      <c r="D54" s="85" t="s">
        <v>1640</v>
      </c>
      <c r="E54" s="12" t="s">
        <v>6</v>
      </c>
      <c r="F54" s="12" t="s">
        <v>6</v>
      </c>
      <c r="G54" s="12" t="s">
        <v>863</v>
      </c>
      <c r="H54" s="12"/>
      <c r="I54" s="9">
        <v>26</v>
      </c>
      <c r="J54" s="9">
        <v>23</v>
      </c>
    </row>
    <row r="55" spans="1:10" s="11" customFormat="1" x14ac:dyDescent="0.2">
      <c r="A55" s="8">
        <v>43540</v>
      </c>
      <c r="B55" s="12" t="s">
        <v>6</v>
      </c>
      <c r="C55" s="9">
        <v>57150</v>
      </c>
      <c r="D55" s="12" t="s">
        <v>984</v>
      </c>
      <c r="E55" s="12" t="s">
        <v>985</v>
      </c>
      <c r="F55" s="12" t="s">
        <v>15</v>
      </c>
      <c r="G55" s="12" t="s">
        <v>23</v>
      </c>
      <c r="H55" s="12"/>
      <c r="I55" s="9">
        <v>65</v>
      </c>
      <c r="J55" s="9" t="s">
        <v>986</v>
      </c>
    </row>
    <row r="56" spans="1:10" s="11" customFormat="1" x14ac:dyDescent="0.2">
      <c r="A56" s="8">
        <v>43534</v>
      </c>
      <c r="B56" s="12" t="s">
        <v>6</v>
      </c>
      <c r="C56" s="9">
        <v>54680</v>
      </c>
      <c r="D56" s="12" t="s">
        <v>291</v>
      </c>
      <c r="E56" s="12" t="s">
        <v>6</v>
      </c>
      <c r="F56" s="12" t="s">
        <v>6</v>
      </c>
      <c r="G56" s="12" t="s">
        <v>23</v>
      </c>
      <c r="H56" s="12"/>
      <c r="I56" s="9">
        <v>21</v>
      </c>
      <c r="J56" s="9">
        <v>17</v>
      </c>
    </row>
    <row r="57" spans="1:10" s="11" customFormat="1" x14ac:dyDescent="0.2">
      <c r="A57" s="8">
        <v>43534</v>
      </c>
      <c r="B57" s="12" t="s">
        <v>6</v>
      </c>
      <c r="C57" s="9">
        <v>54720</v>
      </c>
      <c r="D57" s="12" t="s">
        <v>240</v>
      </c>
      <c r="E57" s="12" t="s">
        <v>6</v>
      </c>
      <c r="F57" s="12" t="s">
        <v>15</v>
      </c>
      <c r="G57" s="12" t="s">
        <v>23</v>
      </c>
      <c r="H57" s="12"/>
      <c r="I57" s="9">
        <v>22</v>
      </c>
      <c r="J57" s="9">
        <v>18</v>
      </c>
    </row>
    <row r="58" spans="1:10" s="11" customFormat="1" x14ac:dyDescent="0.2">
      <c r="A58" s="8">
        <v>43552</v>
      </c>
      <c r="B58" s="12" t="s">
        <v>3</v>
      </c>
      <c r="C58" s="9">
        <v>8352</v>
      </c>
      <c r="D58" s="12" t="s">
        <v>1067</v>
      </c>
      <c r="E58" s="12" t="s">
        <v>4</v>
      </c>
      <c r="F58" s="12" t="s">
        <v>4</v>
      </c>
      <c r="G58" s="12" t="s">
        <v>167</v>
      </c>
      <c r="H58" s="12"/>
      <c r="I58" s="9">
        <v>19</v>
      </c>
      <c r="J58" s="9" t="s">
        <v>379</v>
      </c>
    </row>
    <row r="59" spans="1:10" s="11" customFormat="1" x14ac:dyDescent="0.2">
      <c r="A59" s="8">
        <v>43527</v>
      </c>
      <c r="B59" s="12" t="s">
        <v>3</v>
      </c>
      <c r="C59" s="9">
        <v>4561</v>
      </c>
      <c r="D59" s="12" t="s">
        <v>40</v>
      </c>
      <c r="E59" s="12" t="s">
        <v>12</v>
      </c>
      <c r="F59" s="12" t="s">
        <v>6</v>
      </c>
      <c r="G59" s="12" t="s">
        <v>103</v>
      </c>
      <c r="H59" s="12"/>
      <c r="I59" s="9">
        <v>8</v>
      </c>
      <c r="J59" s="9" t="s">
        <v>602</v>
      </c>
    </row>
    <row r="60" spans="1:10" s="11" customFormat="1" x14ac:dyDescent="0.2">
      <c r="A60" s="8">
        <v>43527</v>
      </c>
      <c r="B60" s="12" t="s">
        <v>3</v>
      </c>
      <c r="C60" s="9">
        <v>4540</v>
      </c>
      <c r="D60" s="12" t="s">
        <v>40</v>
      </c>
      <c r="E60" s="12" t="s">
        <v>4</v>
      </c>
      <c r="F60" s="12" t="s">
        <v>6</v>
      </c>
      <c r="G60" s="12" t="s">
        <v>103</v>
      </c>
      <c r="H60" s="12"/>
      <c r="I60" s="9">
        <v>8</v>
      </c>
      <c r="J60" s="9" t="s">
        <v>828</v>
      </c>
    </row>
    <row r="61" spans="1:10" s="11" customFormat="1" x14ac:dyDescent="0.2">
      <c r="A61" s="8">
        <v>43531</v>
      </c>
      <c r="B61" s="12" t="s">
        <v>3</v>
      </c>
      <c r="C61" s="9">
        <v>4681</v>
      </c>
      <c r="D61" s="12" t="s">
        <v>40</v>
      </c>
      <c r="E61" s="12" t="s">
        <v>15</v>
      </c>
      <c r="F61" s="12" t="s">
        <v>213</v>
      </c>
      <c r="G61" s="12" t="s">
        <v>103</v>
      </c>
      <c r="H61" s="12"/>
      <c r="I61" s="9">
        <v>8</v>
      </c>
      <c r="J61" s="9" t="s">
        <v>619</v>
      </c>
    </row>
    <row r="62" spans="1:10" s="11" customFormat="1" x14ac:dyDescent="0.2">
      <c r="A62" s="8">
        <v>43534</v>
      </c>
      <c r="B62" s="12" t="s">
        <v>3</v>
      </c>
      <c r="C62" s="9">
        <v>4581</v>
      </c>
      <c r="D62" s="12" t="s">
        <v>40</v>
      </c>
      <c r="E62" s="12" t="s">
        <v>6</v>
      </c>
      <c r="F62" s="12" t="s">
        <v>6</v>
      </c>
      <c r="G62" s="12" t="s">
        <v>163</v>
      </c>
      <c r="H62" s="12"/>
      <c r="I62" s="9">
        <v>8</v>
      </c>
      <c r="J62" s="9" t="s">
        <v>724</v>
      </c>
    </row>
    <row r="63" spans="1:10" s="11" customFormat="1" x14ac:dyDescent="0.2">
      <c r="A63" s="8">
        <v>43540</v>
      </c>
      <c r="B63" s="12" t="s">
        <v>3</v>
      </c>
      <c r="C63" s="9">
        <v>4514</v>
      </c>
      <c r="D63" s="12" t="s">
        <v>40</v>
      </c>
      <c r="E63" s="12" t="s">
        <v>6</v>
      </c>
      <c r="F63" s="12" t="s">
        <v>15</v>
      </c>
      <c r="G63" s="12" t="s">
        <v>989</v>
      </c>
      <c r="H63" s="12"/>
      <c r="I63" s="9">
        <v>8</v>
      </c>
      <c r="J63" s="9" t="s">
        <v>990</v>
      </c>
    </row>
    <row r="64" spans="1:10" s="11" customFormat="1" x14ac:dyDescent="0.2">
      <c r="A64" s="8">
        <v>43541</v>
      </c>
      <c r="B64" s="12" t="s">
        <v>3</v>
      </c>
      <c r="C64" s="9">
        <v>4560</v>
      </c>
      <c r="D64" s="12" t="s">
        <v>40</v>
      </c>
      <c r="E64" s="12" t="s">
        <v>31</v>
      </c>
      <c r="F64" s="12" t="s">
        <v>5</v>
      </c>
      <c r="G64" s="12" t="s">
        <v>151</v>
      </c>
      <c r="H64" s="12"/>
      <c r="I64" s="9">
        <v>8</v>
      </c>
      <c r="J64" s="9" t="s">
        <v>1029</v>
      </c>
    </row>
    <row r="65" spans="1:10" s="11" customFormat="1" x14ac:dyDescent="0.2">
      <c r="A65" s="8">
        <v>43541</v>
      </c>
      <c r="B65" s="12" t="s">
        <v>3</v>
      </c>
      <c r="C65" s="9">
        <v>4595</v>
      </c>
      <c r="D65" s="12" t="s">
        <v>40</v>
      </c>
      <c r="E65" s="12" t="s">
        <v>4</v>
      </c>
      <c r="F65" s="12" t="s">
        <v>99</v>
      </c>
      <c r="G65" s="12" t="s">
        <v>1045</v>
      </c>
      <c r="H65" s="12"/>
      <c r="I65" s="9">
        <v>8</v>
      </c>
      <c r="J65" s="9" t="s">
        <v>990</v>
      </c>
    </row>
    <row r="66" spans="1:10" s="11" customFormat="1" x14ac:dyDescent="0.2">
      <c r="A66" s="8">
        <v>43546</v>
      </c>
      <c r="B66" s="12" t="s">
        <v>3</v>
      </c>
      <c r="C66" s="9">
        <v>4538</v>
      </c>
      <c r="D66" s="12" t="s">
        <v>40</v>
      </c>
      <c r="E66" s="12" t="s">
        <v>4</v>
      </c>
      <c r="F66" s="12" t="s">
        <v>6</v>
      </c>
      <c r="G66" s="12" t="s">
        <v>23</v>
      </c>
      <c r="H66" s="12"/>
      <c r="I66" s="9">
        <v>8</v>
      </c>
      <c r="J66" s="9" t="s">
        <v>749</v>
      </c>
    </row>
    <row r="67" spans="1:10" s="11" customFormat="1" x14ac:dyDescent="0.2">
      <c r="A67" s="8">
        <v>43548</v>
      </c>
      <c r="B67" s="12" t="s">
        <v>3</v>
      </c>
      <c r="C67" s="9">
        <v>4545</v>
      </c>
      <c r="D67" s="12" t="s">
        <v>40</v>
      </c>
      <c r="E67" s="12" t="s">
        <v>15</v>
      </c>
      <c r="F67" s="12" t="s">
        <v>15</v>
      </c>
      <c r="G67" s="12" t="s">
        <v>151</v>
      </c>
      <c r="H67" s="12"/>
      <c r="I67" s="9">
        <v>8</v>
      </c>
      <c r="J67" s="9" t="s">
        <v>368</v>
      </c>
    </row>
    <row r="68" spans="1:10" s="11" customFormat="1" x14ac:dyDescent="0.2">
      <c r="A68" s="8">
        <v>43547</v>
      </c>
      <c r="B68" s="12" t="s">
        <v>3</v>
      </c>
      <c r="C68" s="9">
        <v>4505</v>
      </c>
      <c r="D68" s="12" t="s">
        <v>941</v>
      </c>
      <c r="E68" s="12" t="s">
        <v>4</v>
      </c>
      <c r="F68" s="12" t="s">
        <v>4</v>
      </c>
      <c r="G68" s="12" t="s">
        <v>763</v>
      </c>
      <c r="H68" s="12"/>
      <c r="I68" s="9">
        <v>8</v>
      </c>
      <c r="J68" s="9" t="s">
        <v>797</v>
      </c>
    </row>
    <row r="69" spans="1:10" s="11" customFormat="1" x14ac:dyDescent="0.2">
      <c r="A69" s="8">
        <v>43527</v>
      </c>
      <c r="B69" s="12" t="s">
        <v>3</v>
      </c>
      <c r="C69" s="9">
        <v>4570</v>
      </c>
      <c r="D69" s="12" t="s">
        <v>941</v>
      </c>
      <c r="E69" s="12" t="s">
        <v>4</v>
      </c>
      <c r="F69" s="12" t="s">
        <v>6</v>
      </c>
      <c r="G69" s="12" t="s">
        <v>821</v>
      </c>
      <c r="H69" s="12"/>
      <c r="I69" s="9">
        <v>4</v>
      </c>
      <c r="J69" s="9" t="s">
        <v>749</v>
      </c>
    </row>
    <row r="70" spans="1:10" s="11" customFormat="1" x14ac:dyDescent="0.2">
      <c r="A70" s="8">
        <v>43527</v>
      </c>
      <c r="B70" s="12" t="s">
        <v>3</v>
      </c>
      <c r="C70" s="9">
        <v>4601</v>
      </c>
      <c r="D70" s="12" t="s">
        <v>941</v>
      </c>
      <c r="E70" s="12" t="s">
        <v>3</v>
      </c>
      <c r="F70" s="12" t="s">
        <v>99</v>
      </c>
      <c r="G70" s="12" t="s">
        <v>103</v>
      </c>
      <c r="H70" s="12"/>
      <c r="I70" s="9">
        <v>3</v>
      </c>
      <c r="J70" s="9" t="s">
        <v>399</v>
      </c>
    </row>
    <row r="71" spans="1:10" s="11" customFormat="1" x14ac:dyDescent="0.2">
      <c r="A71" s="8">
        <v>43530</v>
      </c>
      <c r="B71" s="12" t="s">
        <v>3</v>
      </c>
      <c r="C71" s="9">
        <v>4671</v>
      </c>
      <c r="D71" s="12" t="s">
        <v>942</v>
      </c>
      <c r="E71" s="12" t="s">
        <v>4</v>
      </c>
      <c r="F71" s="12" t="s">
        <v>4</v>
      </c>
      <c r="G71" s="12" t="s">
        <v>37</v>
      </c>
      <c r="H71" s="12"/>
      <c r="I71" s="9">
        <v>5</v>
      </c>
      <c r="J71" s="9" t="s">
        <v>368</v>
      </c>
    </row>
    <row r="72" spans="1:10" s="11" customFormat="1" x14ac:dyDescent="0.2">
      <c r="A72" s="8">
        <v>43527</v>
      </c>
      <c r="B72" s="12" t="s">
        <v>3</v>
      </c>
      <c r="C72" s="9">
        <v>3454</v>
      </c>
      <c r="D72" s="12" t="s">
        <v>67</v>
      </c>
      <c r="E72" s="12" t="s">
        <v>4</v>
      </c>
      <c r="F72" s="12" t="s">
        <v>5</v>
      </c>
      <c r="G72" s="12" t="s">
        <v>194</v>
      </c>
      <c r="H72" s="12"/>
      <c r="I72" s="9">
        <v>19</v>
      </c>
      <c r="J72" s="9" t="s">
        <v>665</v>
      </c>
    </row>
    <row r="73" spans="1:10" s="11" customFormat="1" x14ac:dyDescent="0.2">
      <c r="A73" s="8">
        <v>43534</v>
      </c>
      <c r="B73" s="12" t="s">
        <v>3</v>
      </c>
      <c r="C73" s="9">
        <v>5419</v>
      </c>
      <c r="D73" s="12" t="s">
        <v>960</v>
      </c>
      <c r="E73" s="12" t="s">
        <v>6</v>
      </c>
      <c r="F73" s="12" t="s">
        <v>16</v>
      </c>
      <c r="G73" s="12" t="s">
        <v>292</v>
      </c>
      <c r="H73" s="12"/>
      <c r="I73" s="9">
        <v>42</v>
      </c>
      <c r="J73" s="9" t="s">
        <v>961</v>
      </c>
    </row>
    <row r="74" spans="1:10" s="11" customFormat="1" x14ac:dyDescent="0.2">
      <c r="A74" s="8">
        <v>43540</v>
      </c>
      <c r="B74" s="12" t="s">
        <v>5</v>
      </c>
      <c r="C74" s="9">
        <v>54298</v>
      </c>
      <c r="D74" s="12" t="s">
        <v>581</v>
      </c>
      <c r="E74" s="12" t="s">
        <v>15</v>
      </c>
      <c r="F74" s="12" t="s">
        <v>256</v>
      </c>
      <c r="G74" s="12" t="s">
        <v>244</v>
      </c>
      <c r="H74" s="12"/>
      <c r="I74" s="9">
        <v>52</v>
      </c>
      <c r="J74" s="9" t="s">
        <v>588</v>
      </c>
    </row>
    <row r="75" spans="1:10" s="11" customFormat="1" x14ac:dyDescent="0.2">
      <c r="A75" s="8">
        <v>43546</v>
      </c>
      <c r="B75" s="12" t="s">
        <v>3</v>
      </c>
      <c r="C75" s="9">
        <v>5690</v>
      </c>
      <c r="D75" s="12" t="s">
        <v>1041</v>
      </c>
      <c r="E75" s="12" t="s">
        <v>6</v>
      </c>
      <c r="F75" s="12" t="s">
        <v>15</v>
      </c>
      <c r="G75" s="12" t="s">
        <v>318</v>
      </c>
      <c r="H75" s="12"/>
      <c r="I75" s="9">
        <v>27</v>
      </c>
      <c r="J75" s="9" t="s">
        <v>1042</v>
      </c>
    </row>
    <row r="76" spans="1:10" s="11" customFormat="1" x14ac:dyDescent="0.2">
      <c r="A76" s="8">
        <v>43540</v>
      </c>
      <c r="B76" s="12" t="s">
        <v>3</v>
      </c>
      <c r="C76" s="9">
        <v>5692</v>
      </c>
      <c r="D76" s="12" t="s">
        <v>993</v>
      </c>
      <c r="E76" s="12" t="s">
        <v>4</v>
      </c>
      <c r="F76" s="12" t="s">
        <v>140</v>
      </c>
      <c r="G76" s="12" t="s">
        <v>151</v>
      </c>
      <c r="H76" s="12"/>
      <c r="I76" s="9">
        <v>26</v>
      </c>
      <c r="J76" s="9" t="s">
        <v>994</v>
      </c>
    </row>
    <row r="77" spans="1:10" s="11" customFormat="1" x14ac:dyDescent="0.2">
      <c r="A77" s="8">
        <v>43541</v>
      </c>
      <c r="B77" s="12" t="s">
        <v>6</v>
      </c>
      <c r="C77" s="9">
        <v>57570</v>
      </c>
      <c r="D77" s="12" t="s">
        <v>182</v>
      </c>
      <c r="E77" s="12" t="s">
        <v>6</v>
      </c>
      <c r="F77" s="12" t="s">
        <v>15</v>
      </c>
      <c r="G77" s="12" t="s">
        <v>151</v>
      </c>
      <c r="H77" s="12"/>
      <c r="I77" s="9">
        <v>33</v>
      </c>
      <c r="J77" s="9">
        <v>36</v>
      </c>
    </row>
    <row r="78" spans="1:10" s="11" customFormat="1" x14ac:dyDescent="0.2">
      <c r="A78" s="8">
        <v>43526</v>
      </c>
      <c r="B78" s="12" t="s">
        <v>5</v>
      </c>
      <c r="C78" s="9">
        <v>54668</v>
      </c>
      <c r="D78" s="12" t="s">
        <v>309</v>
      </c>
      <c r="E78" s="12" t="s">
        <v>5</v>
      </c>
      <c r="F78" s="12" t="s">
        <v>234</v>
      </c>
      <c r="G78" s="12" t="s">
        <v>691</v>
      </c>
      <c r="H78" s="12"/>
      <c r="I78" s="9">
        <v>58</v>
      </c>
      <c r="J78" s="9" t="s">
        <v>804</v>
      </c>
    </row>
    <row r="79" spans="1:10" s="11" customFormat="1" x14ac:dyDescent="0.2">
      <c r="A79" s="8">
        <v>43533</v>
      </c>
      <c r="B79" s="12" t="s">
        <v>3</v>
      </c>
      <c r="C79" s="9">
        <v>4182</v>
      </c>
      <c r="D79" s="12" t="s">
        <v>432</v>
      </c>
      <c r="E79" s="12" t="s">
        <v>16</v>
      </c>
      <c r="F79" s="12" t="s">
        <v>6</v>
      </c>
      <c r="G79" s="12" t="s">
        <v>151</v>
      </c>
      <c r="H79" s="12"/>
      <c r="I79" s="9">
        <v>16</v>
      </c>
      <c r="J79" s="9" t="s">
        <v>914</v>
      </c>
    </row>
    <row r="80" spans="1:10" s="11" customFormat="1" x14ac:dyDescent="0.2">
      <c r="A80" s="8">
        <v>43550</v>
      </c>
      <c r="B80" s="12" t="s">
        <v>3</v>
      </c>
      <c r="C80" s="9">
        <v>4251</v>
      </c>
      <c r="D80" s="12" t="s">
        <v>432</v>
      </c>
      <c r="E80" s="12" t="s">
        <v>6</v>
      </c>
      <c r="F80" s="12" t="s">
        <v>6</v>
      </c>
      <c r="G80" s="12" t="s">
        <v>35</v>
      </c>
      <c r="H80" s="12"/>
      <c r="I80" s="9">
        <v>19</v>
      </c>
      <c r="J80" s="9" t="s">
        <v>1062</v>
      </c>
    </row>
    <row r="81" spans="1:10" s="11" customFormat="1" x14ac:dyDescent="0.2">
      <c r="A81" s="8">
        <v>43527</v>
      </c>
      <c r="B81" s="12" t="s">
        <v>3</v>
      </c>
      <c r="C81" s="9">
        <v>4046</v>
      </c>
      <c r="D81" s="12" t="s">
        <v>506</v>
      </c>
      <c r="E81" s="12" t="s">
        <v>4</v>
      </c>
      <c r="F81" s="12" t="s">
        <v>6</v>
      </c>
      <c r="G81" s="12" t="s">
        <v>823</v>
      </c>
      <c r="H81" s="12"/>
      <c r="I81" s="9">
        <v>11</v>
      </c>
      <c r="J81" s="9" t="s">
        <v>833</v>
      </c>
    </row>
    <row r="82" spans="1:10" s="11" customFormat="1" x14ac:dyDescent="0.2">
      <c r="A82" s="8">
        <v>43531</v>
      </c>
      <c r="B82" s="12" t="s">
        <v>3</v>
      </c>
      <c r="C82" s="9">
        <v>4039</v>
      </c>
      <c r="D82" s="12" t="s">
        <v>506</v>
      </c>
      <c r="E82" s="12" t="s">
        <v>8</v>
      </c>
      <c r="F82" s="12" t="s">
        <v>4</v>
      </c>
      <c r="G82" s="12" t="s">
        <v>151</v>
      </c>
      <c r="H82" s="12"/>
      <c r="I82" s="9">
        <v>17</v>
      </c>
      <c r="J82" s="9" t="s">
        <v>389</v>
      </c>
    </row>
    <row r="83" spans="1:10" s="11" customFormat="1" x14ac:dyDescent="0.2">
      <c r="A83" s="8">
        <v>43541</v>
      </c>
      <c r="B83" s="12" t="s">
        <v>3</v>
      </c>
      <c r="C83" s="9">
        <v>4059</v>
      </c>
      <c r="D83" s="12" t="s">
        <v>506</v>
      </c>
      <c r="E83" s="12" t="s">
        <v>6</v>
      </c>
      <c r="F83" s="12" t="s">
        <v>4</v>
      </c>
      <c r="G83" s="12" t="s">
        <v>222</v>
      </c>
      <c r="H83" s="12"/>
      <c r="I83" s="9">
        <v>13</v>
      </c>
      <c r="J83" s="9" t="s">
        <v>512</v>
      </c>
    </row>
    <row r="84" spans="1:10" s="11" customFormat="1" x14ac:dyDescent="0.2">
      <c r="A84" s="8">
        <v>43540</v>
      </c>
      <c r="B84" s="12" t="s">
        <v>6</v>
      </c>
      <c r="C84" s="9">
        <v>57330</v>
      </c>
      <c r="D84" s="12" t="s">
        <v>315</v>
      </c>
      <c r="E84" s="12" t="s">
        <v>6</v>
      </c>
      <c r="F84" s="12" t="s">
        <v>15</v>
      </c>
      <c r="G84" s="12" t="s">
        <v>151</v>
      </c>
      <c r="H84" s="12"/>
      <c r="I84" s="9">
        <v>24</v>
      </c>
      <c r="J84" s="9" t="s">
        <v>416</v>
      </c>
    </row>
    <row r="85" spans="1:10" s="11" customFormat="1" x14ac:dyDescent="0.2">
      <c r="A85" s="8">
        <v>43541</v>
      </c>
      <c r="B85" s="12" t="s">
        <v>6</v>
      </c>
      <c r="C85" s="9">
        <v>57330</v>
      </c>
      <c r="D85" s="12" t="s">
        <v>315</v>
      </c>
      <c r="E85" s="12" t="s">
        <v>99</v>
      </c>
      <c r="F85" s="12" t="s">
        <v>15</v>
      </c>
      <c r="G85" s="12" t="s">
        <v>318</v>
      </c>
      <c r="H85" s="12"/>
      <c r="I85" s="9">
        <v>23</v>
      </c>
      <c r="J85" s="9" t="s">
        <v>416</v>
      </c>
    </row>
    <row r="86" spans="1:10" s="11" customFormat="1" x14ac:dyDescent="0.2">
      <c r="A86" s="8">
        <v>43548</v>
      </c>
      <c r="B86" s="12" t="s">
        <v>14</v>
      </c>
      <c r="C86" s="9">
        <v>4130</v>
      </c>
      <c r="D86" s="12" t="s">
        <v>1054</v>
      </c>
      <c r="E86" s="12" t="s">
        <v>6</v>
      </c>
      <c r="F86" s="12" t="s">
        <v>6</v>
      </c>
      <c r="G86" s="12" t="s">
        <v>151</v>
      </c>
      <c r="H86" s="12"/>
      <c r="I86" s="9">
        <v>95</v>
      </c>
      <c r="J86" s="9">
        <v>153</v>
      </c>
    </row>
    <row r="87" spans="1:10" s="11" customFormat="1" x14ac:dyDescent="0.2">
      <c r="A87" s="8">
        <v>43527</v>
      </c>
      <c r="B87" s="12" t="s">
        <v>3</v>
      </c>
      <c r="C87" s="9">
        <v>9012</v>
      </c>
      <c r="D87" s="85" t="s">
        <v>63</v>
      </c>
      <c r="E87" s="12" t="s">
        <v>8</v>
      </c>
      <c r="F87" s="12" t="s">
        <v>6</v>
      </c>
      <c r="G87" s="12" t="s">
        <v>905</v>
      </c>
      <c r="H87" s="12"/>
      <c r="I87" s="9">
        <v>44</v>
      </c>
      <c r="J87" s="9" t="s">
        <v>824</v>
      </c>
    </row>
    <row r="88" spans="1:10" s="11" customFormat="1" x14ac:dyDescent="0.2">
      <c r="A88" s="8">
        <v>43534</v>
      </c>
      <c r="B88" s="12" t="s">
        <v>6</v>
      </c>
      <c r="C88" s="9">
        <v>57290</v>
      </c>
      <c r="D88" s="12" t="s">
        <v>138</v>
      </c>
      <c r="E88" s="12" t="s">
        <v>6</v>
      </c>
      <c r="F88" s="12" t="s">
        <v>9</v>
      </c>
      <c r="G88" s="12" t="s">
        <v>37</v>
      </c>
      <c r="H88" s="12"/>
      <c r="I88" s="9">
        <v>33</v>
      </c>
      <c r="J88" s="9">
        <v>39</v>
      </c>
    </row>
    <row r="89" spans="1:10" s="11" customFormat="1" x14ac:dyDescent="0.2">
      <c r="A89" s="8">
        <v>43540</v>
      </c>
      <c r="B89" s="12" t="s">
        <v>3</v>
      </c>
      <c r="C89" s="9">
        <v>3340</v>
      </c>
      <c r="D89" s="12" t="s">
        <v>115</v>
      </c>
      <c r="E89" s="12" t="s">
        <v>4</v>
      </c>
      <c r="F89" s="12" t="s">
        <v>6</v>
      </c>
      <c r="G89" s="12" t="s">
        <v>151</v>
      </c>
      <c r="H89" s="12"/>
      <c r="I89" s="9">
        <v>18</v>
      </c>
      <c r="J89" s="9" t="s">
        <v>513</v>
      </c>
    </row>
    <row r="90" spans="1:10" s="11" customFormat="1" x14ac:dyDescent="0.2">
      <c r="A90" s="8">
        <v>43528</v>
      </c>
      <c r="B90" s="12" t="s">
        <v>5</v>
      </c>
      <c r="C90" s="9">
        <v>54450</v>
      </c>
      <c r="D90" s="12" t="s">
        <v>276</v>
      </c>
      <c r="E90" s="12" t="s">
        <v>5</v>
      </c>
      <c r="F90" s="12" t="s">
        <v>5</v>
      </c>
      <c r="G90" s="12" t="s">
        <v>172</v>
      </c>
      <c r="H90" s="12"/>
      <c r="I90" s="9">
        <v>42</v>
      </c>
      <c r="J90" s="9">
        <v>59</v>
      </c>
    </row>
    <row r="91" spans="1:10" s="11" customFormat="1" x14ac:dyDescent="0.2">
      <c r="A91" s="8">
        <v>43526</v>
      </c>
      <c r="B91" s="12" t="s">
        <v>3</v>
      </c>
      <c r="C91" s="9">
        <v>5750</v>
      </c>
      <c r="D91" s="12" t="s">
        <v>128</v>
      </c>
      <c r="E91" s="12" t="s">
        <v>15</v>
      </c>
      <c r="F91" s="12" t="s">
        <v>31</v>
      </c>
      <c r="G91" s="12" t="s">
        <v>23</v>
      </c>
      <c r="H91" s="12"/>
      <c r="I91" s="9">
        <v>21</v>
      </c>
      <c r="J91" s="9" t="s">
        <v>358</v>
      </c>
    </row>
    <row r="92" spans="1:10" s="11" customFormat="1" x14ac:dyDescent="0.2">
      <c r="A92" s="8">
        <v>43527</v>
      </c>
      <c r="B92" s="12" t="s">
        <v>3</v>
      </c>
      <c r="C92" s="9">
        <v>5753</v>
      </c>
      <c r="D92" s="12" t="s">
        <v>128</v>
      </c>
      <c r="E92" s="12" t="s">
        <v>4</v>
      </c>
      <c r="F92" s="12" t="s">
        <v>6</v>
      </c>
      <c r="G92" s="12" t="s">
        <v>100</v>
      </c>
      <c r="H92" s="12"/>
      <c r="I92" s="9">
        <v>21</v>
      </c>
      <c r="J92" s="9" t="s">
        <v>400</v>
      </c>
    </row>
    <row r="93" spans="1:10" s="11" customFormat="1" x14ac:dyDescent="0.2">
      <c r="A93" s="8">
        <v>43540</v>
      </c>
      <c r="B93" s="12" t="s">
        <v>3</v>
      </c>
      <c r="C93" s="9">
        <v>55750</v>
      </c>
      <c r="D93" s="12" t="s">
        <v>128</v>
      </c>
      <c r="E93" s="12" t="s">
        <v>306</v>
      </c>
      <c r="F93" s="12" t="s">
        <v>5</v>
      </c>
      <c r="G93" s="12" t="s">
        <v>1002</v>
      </c>
      <c r="H93" s="12"/>
      <c r="I93" s="9">
        <v>21</v>
      </c>
      <c r="J93" s="9" t="s">
        <v>358</v>
      </c>
    </row>
    <row r="94" spans="1:10" s="11" customFormat="1" x14ac:dyDescent="0.2">
      <c r="A94" s="8">
        <v>43527</v>
      </c>
      <c r="B94" s="12" t="s">
        <v>3</v>
      </c>
      <c r="C94" s="9">
        <v>8353</v>
      </c>
      <c r="D94" s="85" t="s">
        <v>112</v>
      </c>
      <c r="E94" s="12" t="s">
        <v>4</v>
      </c>
      <c r="F94" s="12" t="s">
        <v>5</v>
      </c>
      <c r="G94" s="12" t="s">
        <v>37</v>
      </c>
      <c r="H94" s="12"/>
      <c r="I94" s="9">
        <v>19</v>
      </c>
      <c r="J94" s="9">
        <v>14</v>
      </c>
    </row>
    <row r="95" spans="1:10" s="11" customFormat="1" x14ac:dyDescent="0.2">
      <c r="A95" s="8">
        <v>43530</v>
      </c>
      <c r="B95" s="12" t="s">
        <v>3</v>
      </c>
      <c r="C95" s="9">
        <v>8355</v>
      </c>
      <c r="D95" s="85" t="s">
        <v>112</v>
      </c>
      <c r="E95" s="12" t="s">
        <v>6</v>
      </c>
      <c r="F95" s="12" t="s">
        <v>6</v>
      </c>
      <c r="G95" s="12" t="s">
        <v>865</v>
      </c>
      <c r="H95" s="12"/>
      <c r="I95" s="9">
        <v>19</v>
      </c>
      <c r="J95" s="9">
        <v>14</v>
      </c>
    </row>
    <row r="96" spans="1:10" s="11" customFormat="1" x14ac:dyDescent="0.2">
      <c r="A96" s="8">
        <v>43538</v>
      </c>
      <c r="B96" s="12" t="s">
        <v>3</v>
      </c>
      <c r="C96" s="9">
        <v>5411</v>
      </c>
      <c r="D96" s="85" t="s">
        <v>112</v>
      </c>
      <c r="E96" s="12" t="s">
        <v>4</v>
      </c>
      <c r="F96" s="12" t="s">
        <v>4</v>
      </c>
      <c r="G96" s="12" t="s">
        <v>151</v>
      </c>
      <c r="H96" s="12"/>
      <c r="I96" s="9">
        <v>23</v>
      </c>
      <c r="J96" s="9">
        <v>14</v>
      </c>
    </row>
    <row r="97" spans="1:10" s="11" customFormat="1" x14ac:dyDescent="0.2">
      <c r="A97" s="8">
        <v>43548</v>
      </c>
      <c r="B97" s="12" t="s">
        <v>14</v>
      </c>
      <c r="C97" s="9">
        <v>5030</v>
      </c>
      <c r="D97" s="12" t="s">
        <v>1055</v>
      </c>
      <c r="E97" s="12" t="s">
        <v>6</v>
      </c>
      <c r="F97" s="12" t="s">
        <v>6</v>
      </c>
      <c r="G97" s="12" t="s">
        <v>292</v>
      </c>
      <c r="H97" s="12"/>
      <c r="I97" s="9">
        <v>104</v>
      </c>
      <c r="J97" s="9">
        <v>171</v>
      </c>
    </row>
    <row r="98" spans="1:10" s="11" customFormat="1" x14ac:dyDescent="0.2">
      <c r="A98" s="8">
        <v>43532</v>
      </c>
      <c r="B98" s="12" t="s">
        <v>6</v>
      </c>
      <c r="C98" s="9">
        <v>54730</v>
      </c>
      <c r="D98" s="12" t="s">
        <v>345</v>
      </c>
      <c r="E98" s="12" t="s">
        <v>6</v>
      </c>
      <c r="F98" s="12" t="s">
        <v>6</v>
      </c>
      <c r="G98" s="12" t="s">
        <v>23</v>
      </c>
      <c r="H98" s="12"/>
      <c r="I98" s="9">
        <v>37</v>
      </c>
      <c r="J98" s="9">
        <v>30</v>
      </c>
    </row>
    <row r="99" spans="1:10" s="11" customFormat="1" x14ac:dyDescent="0.2">
      <c r="A99" s="8">
        <v>43541</v>
      </c>
      <c r="B99" s="12" t="s">
        <v>3</v>
      </c>
      <c r="C99" s="9">
        <v>6240</v>
      </c>
      <c r="D99" s="12" t="s">
        <v>1024</v>
      </c>
      <c r="E99" s="12" t="s">
        <v>10</v>
      </c>
      <c r="F99" s="12" t="s">
        <v>15</v>
      </c>
      <c r="G99" s="12" t="s">
        <v>23</v>
      </c>
      <c r="H99" s="12"/>
      <c r="I99" s="9">
        <v>35</v>
      </c>
      <c r="J99" s="9" t="s">
        <v>649</v>
      </c>
    </row>
    <row r="100" spans="1:10" s="11" customFormat="1" x14ac:dyDescent="0.2">
      <c r="A100" s="8">
        <v>43555</v>
      </c>
      <c r="B100" s="12" t="s">
        <v>3</v>
      </c>
      <c r="C100" s="9">
        <v>6790</v>
      </c>
      <c r="D100" s="12" t="s">
        <v>49</v>
      </c>
      <c r="E100" s="12" t="s">
        <v>5</v>
      </c>
      <c r="F100" s="12" t="s">
        <v>4</v>
      </c>
      <c r="G100" s="12" t="s">
        <v>1065</v>
      </c>
      <c r="H100" s="12"/>
      <c r="I100" s="9">
        <v>36</v>
      </c>
      <c r="J100" s="9" t="s">
        <v>1078</v>
      </c>
    </row>
    <row r="101" spans="1:10" s="11" customFormat="1" x14ac:dyDescent="0.2">
      <c r="A101" s="8">
        <v>43526</v>
      </c>
      <c r="B101" s="12" t="s">
        <v>3</v>
      </c>
      <c r="C101" s="9">
        <v>8367</v>
      </c>
      <c r="D101" s="12" t="s">
        <v>72</v>
      </c>
      <c r="E101" s="12" t="s">
        <v>5</v>
      </c>
      <c r="F101" s="12" t="s">
        <v>4</v>
      </c>
      <c r="G101" s="12" t="s">
        <v>151</v>
      </c>
      <c r="H101" s="12"/>
      <c r="I101" s="9">
        <v>24</v>
      </c>
      <c r="J101" s="9" t="s">
        <v>814</v>
      </c>
    </row>
    <row r="102" spans="1:10" s="11" customFormat="1" x14ac:dyDescent="0.2">
      <c r="A102" s="8">
        <v>43527</v>
      </c>
      <c r="B102" s="12" t="s">
        <v>6</v>
      </c>
      <c r="C102" s="9">
        <v>57570</v>
      </c>
      <c r="D102" s="12" t="s">
        <v>72</v>
      </c>
      <c r="E102" s="12" t="s">
        <v>6</v>
      </c>
      <c r="F102" s="12" t="s">
        <v>817</v>
      </c>
      <c r="G102" s="12" t="s">
        <v>820</v>
      </c>
      <c r="H102" s="12"/>
      <c r="I102" s="9">
        <v>33</v>
      </c>
      <c r="J102" s="9">
        <v>36</v>
      </c>
    </row>
    <row r="103" spans="1:10" s="11" customFormat="1" x14ac:dyDescent="0.2">
      <c r="A103" s="8">
        <v>43529</v>
      </c>
      <c r="B103" s="12" t="s">
        <v>14</v>
      </c>
      <c r="C103" s="9">
        <v>6792</v>
      </c>
      <c r="D103" s="12" t="s">
        <v>845</v>
      </c>
      <c r="E103" s="12" t="s">
        <v>6</v>
      </c>
      <c r="F103" s="12" t="s">
        <v>6</v>
      </c>
      <c r="G103" s="12" t="s">
        <v>846</v>
      </c>
      <c r="H103" s="12"/>
      <c r="I103" s="9">
        <v>23</v>
      </c>
      <c r="J103" s="9" t="s">
        <v>847</v>
      </c>
    </row>
    <row r="104" spans="1:10" s="11" customFormat="1" x14ac:dyDescent="0.2">
      <c r="A104" s="8">
        <v>43530</v>
      </c>
      <c r="B104" s="12" t="s">
        <v>14</v>
      </c>
      <c r="C104" s="9">
        <v>6792</v>
      </c>
      <c r="D104" s="12" t="s">
        <v>845</v>
      </c>
      <c r="E104" s="12" t="s">
        <v>6</v>
      </c>
      <c r="F104" s="12" t="s">
        <v>6</v>
      </c>
      <c r="G104" s="12" t="s">
        <v>172</v>
      </c>
      <c r="H104" s="12"/>
      <c r="I104" s="9">
        <v>25</v>
      </c>
      <c r="J104" s="9">
        <v>16</v>
      </c>
    </row>
    <row r="105" spans="1:10" s="11" customFormat="1" x14ac:dyDescent="0.2">
      <c r="A105" s="8">
        <v>43533</v>
      </c>
      <c r="B105" s="12" t="s">
        <v>3</v>
      </c>
      <c r="C105" s="9">
        <v>6370</v>
      </c>
      <c r="D105" s="12" t="s">
        <v>912</v>
      </c>
      <c r="E105" s="12" t="s">
        <v>15</v>
      </c>
      <c r="F105" s="12" t="s">
        <v>184</v>
      </c>
      <c r="G105" s="12" t="s">
        <v>151</v>
      </c>
      <c r="H105" s="12"/>
      <c r="I105" s="9">
        <v>55</v>
      </c>
      <c r="J105" s="9">
        <v>61</v>
      </c>
    </row>
    <row r="106" spans="1:10" s="11" customFormat="1" x14ac:dyDescent="0.2">
      <c r="A106" s="8">
        <v>43534</v>
      </c>
      <c r="B106" s="12" t="s">
        <v>6</v>
      </c>
      <c r="C106" s="9">
        <v>54850</v>
      </c>
      <c r="D106" s="12" t="s">
        <v>324</v>
      </c>
      <c r="E106" s="12" t="s">
        <v>6</v>
      </c>
      <c r="F106" s="12" t="s">
        <v>6</v>
      </c>
      <c r="G106" s="12" t="s">
        <v>207</v>
      </c>
      <c r="H106" s="12"/>
      <c r="I106" s="9">
        <v>84</v>
      </c>
      <c r="J106" s="9">
        <v>138</v>
      </c>
    </row>
    <row r="107" spans="1:10" s="11" customFormat="1" x14ac:dyDescent="0.2">
      <c r="A107" s="8">
        <v>43525</v>
      </c>
      <c r="B107" s="12" t="s">
        <v>3</v>
      </c>
      <c r="C107" s="9">
        <v>4932</v>
      </c>
      <c r="D107" s="12" t="s">
        <v>273</v>
      </c>
      <c r="E107" s="12" t="s">
        <v>5</v>
      </c>
      <c r="F107" s="12" t="s">
        <v>5</v>
      </c>
      <c r="G107" s="12" t="s">
        <v>151</v>
      </c>
      <c r="H107" s="12"/>
      <c r="I107" s="9">
        <v>15</v>
      </c>
      <c r="J107" s="9" t="s">
        <v>802</v>
      </c>
    </row>
    <row r="108" spans="1:10" s="11" customFormat="1" x14ac:dyDescent="0.2">
      <c r="A108" s="8">
        <v>43534</v>
      </c>
      <c r="B108" s="12" t="s">
        <v>3</v>
      </c>
      <c r="C108" s="9">
        <v>5929</v>
      </c>
      <c r="D108" s="12" t="s">
        <v>273</v>
      </c>
      <c r="E108" s="12" t="s">
        <v>5</v>
      </c>
      <c r="F108" s="12" t="s">
        <v>5</v>
      </c>
      <c r="G108" s="12" t="s">
        <v>966</v>
      </c>
      <c r="H108" s="12"/>
      <c r="I108" s="9">
        <v>171</v>
      </c>
      <c r="J108" s="9">
        <v>305</v>
      </c>
    </row>
    <row r="109" spans="1:10" s="11" customFormat="1" x14ac:dyDescent="0.2">
      <c r="A109" s="8">
        <v>43541</v>
      </c>
      <c r="B109" s="12" t="s">
        <v>6</v>
      </c>
      <c r="C109" s="9">
        <v>57700</v>
      </c>
      <c r="D109" s="12" t="s">
        <v>178</v>
      </c>
      <c r="E109" s="12" t="s">
        <v>6</v>
      </c>
      <c r="F109" s="12" t="s">
        <v>15</v>
      </c>
      <c r="G109" s="12" t="s">
        <v>1047</v>
      </c>
      <c r="H109" s="12"/>
      <c r="I109" s="9">
        <v>42</v>
      </c>
      <c r="J109" s="9" t="s">
        <v>1033</v>
      </c>
    </row>
    <row r="110" spans="1:10" s="11" customFormat="1" x14ac:dyDescent="0.2">
      <c r="A110" s="8">
        <v>43541</v>
      </c>
      <c r="B110" s="12" t="s">
        <v>3</v>
      </c>
      <c r="C110" s="9">
        <v>7653</v>
      </c>
      <c r="D110" s="12" t="s">
        <v>123</v>
      </c>
      <c r="E110" s="12" t="s">
        <v>4</v>
      </c>
      <c r="F110" s="12" t="s">
        <v>6</v>
      </c>
      <c r="G110" s="12" t="s">
        <v>151</v>
      </c>
      <c r="H110" s="12"/>
      <c r="I110" s="9">
        <v>52</v>
      </c>
      <c r="J110" s="9" t="s">
        <v>1030</v>
      </c>
    </row>
    <row r="111" spans="1:10" s="11" customFormat="1" x14ac:dyDescent="0.2">
      <c r="A111" s="8">
        <v>43554</v>
      </c>
      <c r="B111" s="12" t="s">
        <v>3</v>
      </c>
      <c r="C111" s="9">
        <v>7651</v>
      </c>
      <c r="D111" s="12" t="s">
        <v>123</v>
      </c>
      <c r="E111" s="12" t="s">
        <v>31</v>
      </c>
      <c r="F111" s="12" t="s">
        <v>5</v>
      </c>
      <c r="G111" s="12" t="s">
        <v>422</v>
      </c>
      <c r="H111" s="12"/>
      <c r="I111" s="9">
        <v>41</v>
      </c>
      <c r="J111" s="9" t="s">
        <v>1071</v>
      </c>
    </row>
    <row r="112" spans="1:10" s="11" customFormat="1" x14ac:dyDescent="0.2">
      <c r="A112" s="8">
        <v>43525</v>
      </c>
      <c r="B112" s="12" t="s">
        <v>5</v>
      </c>
      <c r="C112" s="9">
        <v>54426</v>
      </c>
      <c r="D112" s="12" t="s">
        <v>803</v>
      </c>
      <c r="E112" s="12" t="s">
        <v>5</v>
      </c>
      <c r="F112" s="12" t="s">
        <v>5</v>
      </c>
      <c r="G112" s="12" t="s">
        <v>151</v>
      </c>
      <c r="H112" s="12"/>
      <c r="I112" s="9">
        <v>66</v>
      </c>
      <c r="J112" s="9">
        <v>100</v>
      </c>
    </row>
    <row r="113" spans="1:10" s="11" customFormat="1" x14ac:dyDescent="0.2">
      <c r="A113" s="8">
        <v>43527</v>
      </c>
      <c r="B113" s="12" t="s">
        <v>3</v>
      </c>
      <c r="C113" s="9">
        <v>5884</v>
      </c>
      <c r="D113" s="12" t="s">
        <v>118</v>
      </c>
      <c r="E113" s="12" t="s">
        <v>15</v>
      </c>
      <c r="F113" s="12" t="s">
        <v>6</v>
      </c>
      <c r="G113" s="12" t="s">
        <v>319</v>
      </c>
      <c r="H113" s="12"/>
      <c r="I113" s="9">
        <v>22</v>
      </c>
      <c r="J113" s="9" t="s">
        <v>347</v>
      </c>
    </row>
    <row r="114" spans="1:10" s="11" customFormat="1" x14ac:dyDescent="0.2">
      <c r="A114" s="8">
        <v>43533</v>
      </c>
      <c r="B114" s="12" t="s">
        <v>6</v>
      </c>
      <c r="C114" s="9">
        <v>57330</v>
      </c>
      <c r="D114" s="12" t="s">
        <v>164</v>
      </c>
      <c r="E114" s="12" t="s">
        <v>6</v>
      </c>
      <c r="F114" s="12" t="s">
        <v>6</v>
      </c>
      <c r="G114" s="12" t="s">
        <v>865</v>
      </c>
      <c r="H114" s="12"/>
      <c r="I114" s="9">
        <v>30</v>
      </c>
      <c r="J114" s="9">
        <v>34</v>
      </c>
    </row>
    <row r="115" spans="1:10" s="11" customFormat="1" x14ac:dyDescent="0.2">
      <c r="A115" s="8">
        <v>43526</v>
      </c>
      <c r="B115" s="12" t="s">
        <v>3</v>
      </c>
      <c r="C115" s="9">
        <v>1476</v>
      </c>
      <c r="D115" s="85" t="s">
        <v>43</v>
      </c>
      <c r="E115" s="12" t="s">
        <v>6</v>
      </c>
      <c r="F115" s="12" t="s">
        <v>15</v>
      </c>
      <c r="G115" s="12" t="s">
        <v>194</v>
      </c>
      <c r="H115" s="12"/>
      <c r="I115" s="9">
        <v>22</v>
      </c>
      <c r="J115" s="9" t="s">
        <v>567</v>
      </c>
    </row>
    <row r="116" spans="1:10" s="11" customFormat="1" x14ac:dyDescent="0.2">
      <c r="A116" s="8">
        <v>43532</v>
      </c>
      <c r="B116" s="12" t="s">
        <v>3</v>
      </c>
      <c r="C116" s="9">
        <v>1363</v>
      </c>
      <c r="D116" s="85" t="s">
        <v>43</v>
      </c>
      <c r="E116" s="12" t="s">
        <v>6</v>
      </c>
      <c r="F116" s="12" t="s">
        <v>15</v>
      </c>
      <c r="G116" s="12" t="s">
        <v>151</v>
      </c>
      <c r="H116" s="12"/>
      <c r="I116" s="9">
        <v>26</v>
      </c>
      <c r="J116" s="9" t="s">
        <v>567</v>
      </c>
    </row>
    <row r="117" spans="1:10" s="11" customFormat="1" x14ac:dyDescent="0.2">
      <c r="A117" s="8">
        <v>43541</v>
      </c>
      <c r="B117" s="12" t="s">
        <v>3</v>
      </c>
      <c r="C117" s="9">
        <v>1949</v>
      </c>
      <c r="D117" s="85" t="s">
        <v>43</v>
      </c>
      <c r="E117" s="12" t="s">
        <v>228</v>
      </c>
      <c r="F117" s="12" t="s">
        <v>6</v>
      </c>
      <c r="G117" s="12" t="s">
        <v>151</v>
      </c>
      <c r="H117" s="12"/>
      <c r="I117" s="9">
        <v>33</v>
      </c>
      <c r="J117" s="9" t="s">
        <v>827</v>
      </c>
    </row>
    <row r="118" spans="1:10" s="11" customFormat="1" x14ac:dyDescent="0.2">
      <c r="A118" s="8">
        <v>43540</v>
      </c>
      <c r="B118" s="12" t="s">
        <v>3</v>
      </c>
      <c r="C118" s="9">
        <v>4967</v>
      </c>
      <c r="D118" s="12" t="s">
        <v>265</v>
      </c>
      <c r="E118" s="12" t="s">
        <v>6</v>
      </c>
      <c r="F118" s="12" t="s">
        <v>5</v>
      </c>
      <c r="G118" s="12" t="s">
        <v>151</v>
      </c>
      <c r="H118" s="12"/>
      <c r="I118" s="9">
        <v>15</v>
      </c>
      <c r="J118" s="9" t="s">
        <v>361</v>
      </c>
    </row>
    <row r="119" spans="1:10" s="11" customFormat="1" x14ac:dyDescent="0.2">
      <c r="A119" s="8">
        <v>43541</v>
      </c>
      <c r="B119" s="12" t="s">
        <v>3</v>
      </c>
      <c r="C119" s="9">
        <v>4967</v>
      </c>
      <c r="D119" s="12" t="s">
        <v>265</v>
      </c>
      <c r="E119" s="12" t="s">
        <v>4</v>
      </c>
      <c r="F119" s="12" t="s">
        <v>140</v>
      </c>
      <c r="G119" s="12" t="s">
        <v>904</v>
      </c>
      <c r="H119" s="12"/>
      <c r="I119" s="9">
        <v>15</v>
      </c>
      <c r="J119" s="9" t="s">
        <v>361</v>
      </c>
    </row>
    <row r="120" spans="1:10" s="11" customFormat="1" x14ac:dyDescent="0.2">
      <c r="A120" s="8">
        <v>43553</v>
      </c>
      <c r="B120" s="12" t="s">
        <v>5</v>
      </c>
      <c r="C120" s="9">
        <v>76131</v>
      </c>
      <c r="D120" s="12" t="s">
        <v>1068</v>
      </c>
      <c r="E120" s="12" t="s">
        <v>5</v>
      </c>
      <c r="F120" s="12" t="s">
        <v>5</v>
      </c>
      <c r="G120" s="12" t="s">
        <v>279</v>
      </c>
      <c r="H120" s="12"/>
      <c r="I120" s="9">
        <v>153</v>
      </c>
      <c r="J120" s="9">
        <v>244</v>
      </c>
    </row>
    <row r="121" spans="1:10" s="11" customFormat="1" x14ac:dyDescent="0.2">
      <c r="A121" s="8">
        <v>43541</v>
      </c>
      <c r="B121" s="12" t="s">
        <v>3</v>
      </c>
      <c r="C121" s="9">
        <v>3670</v>
      </c>
      <c r="D121" s="12" t="s">
        <v>76</v>
      </c>
      <c r="E121" s="12" t="s">
        <v>6</v>
      </c>
      <c r="F121" s="12" t="s">
        <v>15</v>
      </c>
      <c r="G121" s="12" t="s">
        <v>1025</v>
      </c>
      <c r="H121" s="12"/>
      <c r="I121" s="9">
        <v>13</v>
      </c>
      <c r="J121" s="9" t="s">
        <v>1026</v>
      </c>
    </row>
    <row r="122" spans="1:10" s="11" customFormat="1" x14ac:dyDescent="0.2">
      <c r="A122" s="8">
        <v>43555</v>
      </c>
      <c r="B122" s="12" t="s">
        <v>3</v>
      </c>
      <c r="C122" s="9">
        <v>3620</v>
      </c>
      <c r="D122" s="12" t="s">
        <v>76</v>
      </c>
      <c r="E122" s="12" t="s">
        <v>4</v>
      </c>
      <c r="F122" s="12" t="s">
        <v>6</v>
      </c>
      <c r="G122" s="12" t="s">
        <v>151</v>
      </c>
      <c r="H122" s="12"/>
      <c r="I122" s="9">
        <v>17</v>
      </c>
      <c r="J122" s="9" t="s">
        <v>406</v>
      </c>
    </row>
    <row r="123" spans="1:10" s="11" customFormat="1" x14ac:dyDescent="0.2">
      <c r="A123" s="8">
        <v>43525</v>
      </c>
      <c r="B123" s="12" t="s">
        <v>3</v>
      </c>
      <c r="C123" s="9">
        <v>8289</v>
      </c>
      <c r="D123" s="85" t="s">
        <v>229</v>
      </c>
      <c r="E123" s="12" t="s">
        <v>4</v>
      </c>
      <c r="F123" s="12" t="s">
        <v>4</v>
      </c>
      <c r="G123" s="12" t="s">
        <v>903</v>
      </c>
      <c r="H123" s="12"/>
      <c r="I123" s="9">
        <v>32</v>
      </c>
      <c r="J123" s="9">
        <v>25</v>
      </c>
    </row>
    <row r="124" spans="1:10" s="11" customFormat="1" x14ac:dyDescent="0.2">
      <c r="A124" s="8">
        <v>43540</v>
      </c>
      <c r="B124" s="12" t="s">
        <v>3</v>
      </c>
      <c r="C124" s="9">
        <v>8285</v>
      </c>
      <c r="D124" s="85" t="s">
        <v>229</v>
      </c>
      <c r="E124" s="12" t="s">
        <v>4</v>
      </c>
      <c r="F124" s="12" t="s">
        <v>6</v>
      </c>
      <c r="G124" s="12" t="s">
        <v>1000</v>
      </c>
      <c r="H124" s="12"/>
      <c r="I124" s="9">
        <v>27</v>
      </c>
      <c r="J124" s="9" t="s">
        <v>981</v>
      </c>
    </row>
    <row r="125" spans="1:10" s="11" customFormat="1" x14ac:dyDescent="0.2">
      <c r="A125" s="8">
        <v>43555</v>
      </c>
      <c r="B125" s="12" t="s">
        <v>3</v>
      </c>
      <c r="C125" s="9">
        <v>8283</v>
      </c>
      <c r="D125" s="85" t="s">
        <v>229</v>
      </c>
      <c r="E125" s="12" t="s">
        <v>6</v>
      </c>
      <c r="F125" s="12" t="s">
        <v>4</v>
      </c>
      <c r="G125" s="12" t="s">
        <v>151</v>
      </c>
      <c r="H125" s="12"/>
      <c r="I125" s="9">
        <v>29</v>
      </c>
      <c r="J125" s="9" t="s">
        <v>1075</v>
      </c>
    </row>
    <row r="126" spans="1:10" s="11" customFormat="1" x14ac:dyDescent="0.2">
      <c r="A126" s="8">
        <v>43529</v>
      </c>
      <c r="B126" s="12" t="s">
        <v>5</v>
      </c>
      <c r="C126" s="9">
        <v>87435</v>
      </c>
      <c r="D126" s="12" t="s">
        <v>839</v>
      </c>
      <c r="E126" s="12" t="s">
        <v>5</v>
      </c>
      <c r="F126" s="12" t="s">
        <v>840</v>
      </c>
      <c r="G126" s="12" t="s">
        <v>841</v>
      </c>
      <c r="H126" s="12"/>
      <c r="I126" s="31"/>
      <c r="J126" s="31"/>
    </row>
    <row r="127" spans="1:10" s="11" customFormat="1" x14ac:dyDescent="0.2">
      <c r="A127" s="8">
        <v>43534</v>
      </c>
      <c r="B127" s="12" t="s">
        <v>3</v>
      </c>
      <c r="C127" s="9">
        <v>8381</v>
      </c>
      <c r="D127" s="12" t="s">
        <v>959</v>
      </c>
      <c r="E127" s="12" t="s">
        <v>6</v>
      </c>
      <c r="F127" s="12" t="s">
        <v>6</v>
      </c>
      <c r="G127" s="12" t="s">
        <v>35</v>
      </c>
      <c r="H127" s="12"/>
      <c r="I127" s="9">
        <v>22</v>
      </c>
      <c r="J127" s="9">
        <v>17.5</v>
      </c>
    </row>
    <row r="128" spans="1:10" s="11" customFormat="1" x14ac:dyDescent="0.2">
      <c r="A128" s="8">
        <v>43529</v>
      </c>
      <c r="B128" s="12" t="s">
        <v>3</v>
      </c>
      <c r="C128" s="9">
        <v>8384</v>
      </c>
      <c r="D128" s="12" t="s">
        <v>117</v>
      </c>
      <c r="E128" s="12" t="s">
        <v>11</v>
      </c>
      <c r="F128" s="12" t="s">
        <v>6</v>
      </c>
      <c r="G128" s="12" t="s">
        <v>151</v>
      </c>
      <c r="H128" s="12"/>
      <c r="I128" s="9">
        <v>26</v>
      </c>
      <c r="J128" s="9" t="s">
        <v>409</v>
      </c>
    </row>
    <row r="129" spans="1:10" s="11" customFormat="1" x14ac:dyDescent="0.2">
      <c r="A129" s="8">
        <v>43530</v>
      </c>
      <c r="B129" s="12" t="s">
        <v>3</v>
      </c>
      <c r="C129" s="9">
        <v>8358</v>
      </c>
      <c r="D129" s="12" t="s">
        <v>117</v>
      </c>
      <c r="E129" s="12" t="s">
        <v>16</v>
      </c>
      <c r="F129" s="12" t="s">
        <v>6</v>
      </c>
      <c r="G129" s="12" t="s">
        <v>851</v>
      </c>
      <c r="H129" s="12"/>
      <c r="I129" s="9">
        <v>27</v>
      </c>
      <c r="J129" s="9">
        <v>21</v>
      </c>
    </row>
    <row r="130" spans="1:10" s="11" customFormat="1" x14ac:dyDescent="0.2">
      <c r="A130" s="8">
        <v>43527</v>
      </c>
      <c r="B130" s="12" t="s">
        <v>5</v>
      </c>
      <c r="C130" s="9">
        <v>78467</v>
      </c>
      <c r="D130" s="12" t="s">
        <v>815</v>
      </c>
      <c r="E130" s="12" t="s">
        <v>5</v>
      </c>
      <c r="F130" s="12" t="s">
        <v>15</v>
      </c>
      <c r="G130" s="12" t="s">
        <v>292</v>
      </c>
      <c r="H130" s="12"/>
      <c r="I130" s="9">
        <v>271</v>
      </c>
      <c r="J130" s="9">
        <v>411</v>
      </c>
    </row>
    <row r="131" spans="1:10" s="11" customFormat="1" x14ac:dyDescent="0.2">
      <c r="A131" s="8">
        <v>43527</v>
      </c>
      <c r="B131" s="12" t="s">
        <v>5</v>
      </c>
      <c r="C131" s="9">
        <v>54329</v>
      </c>
      <c r="D131" s="12" t="s">
        <v>224</v>
      </c>
      <c r="E131" s="12" t="s">
        <v>248</v>
      </c>
      <c r="F131" s="12" t="s">
        <v>221</v>
      </c>
      <c r="G131" s="12" t="s">
        <v>477</v>
      </c>
      <c r="H131" s="12"/>
      <c r="I131" s="9">
        <v>60</v>
      </c>
      <c r="J131" s="9" t="s">
        <v>376</v>
      </c>
    </row>
    <row r="132" spans="1:10" s="11" customFormat="1" x14ac:dyDescent="0.2">
      <c r="A132" s="8">
        <v>43529</v>
      </c>
      <c r="B132" s="12" t="s">
        <v>5</v>
      </c>
      <c r="C132" s="9">
        <v>65830</v>
      </c>
      <c r="D132" s="12" t="s">
        <v>842</v>
      </c>
      <c r="E132" s="12" t="s">
        <v>5</v>
      </c>
      <c r="F132" s="12" t="s">
        <v>5</v>
      </c>
      <c r="G132" s="12" t="s">
        <v>172</v>
      </c>
      <c r="H132" s="12"/>
      <c r="I132" s="9">
        <v>170</v>
      </c>
      <c r="J132" s="9">
        <v>239</v>
      </c>
    </row>
    <row r="133" spans="1:10" s="11" customFormat="1" x14ac:dyDescent="0.2">
      <c r="A133" s="8">
        <v>43528</v>
      </c>
      <c r="B133" s="12" t="s">
        <v>6</v>
      </c>
      <c r="C133" s="9">
        <v>94240</v>
      </c>
      <c r="D133" s="12" t="s">
        <v>838</v>
      </c>
      <c r="E133" s="12" t="s">
        <v>6</v>
      </c>
      <c r="F133" s="12" t="s">
        <v>6</v>
      </c>
      <c r="G133" s="12" t="s">
        <v>172</v>
      </c>
      <c r="H133" s="12"/>
      <c r="I133" s="31"/>
      <c r="J133" s="31"/>
    </row>
    <row r="134" spans="1:10" s="11" customFormat="1" x14ac:dyDescent="0.2">
      <c r="A134" s="8">
        <v>43534</v>
      </c>
      <c r="B134" s="12" t="s">
        <v>3</v>
      </c>
      <c r="C134" s="9">
        <v>4888</v>
      </c>
      <c r="D134" s="12" t="s">
        <v>971</v>
      </c>
      <c r="E134" s="12" t="s">
        <v>4</v>
      </c>
      <c r="F134" s="12" t="s">
        <v>4</v>
      </c>
      <c r="G134" s="12" t="s">
        <v>37</v>
      </c>
      <c r="H134" s="12"/>
      <c r="I134" s="9">
        <v>12</v>
      </c>
      <c r="J134" s="9" t="s">
        <v>972</v>
      </c>
    </row>
    <row r="135" spans="1:10" s="11" customFormat="1" x14ac:dyDescent="0.2">
      <c r="A135" s="8">
        <v>43541</v>
      </c>
      <c r="B135" s="12" t="s">
        <v>3</v>
      </c>
      <c r="C135" s="9">
        <v>4870</v>
      </c>
      <c r="D135" s="12" t="s">
        <v>971</v>
      </c>
      <c r="E135" s="12" t="s">
        <v>6</v>
      </c>
      <c r="F135" s="12" t="s">
        <v>15</v>
      </c>
      <c r="G135" s="12" t="s">
        <v>422</v>
      </c>
      <c r="H135" s="12"/>
      <c r="I135" s="9">
        <v>13</v>
      </c>
      <c r="J135" s="9" t="s">
        <v>802</v>
      </c>
    </row>
    <row r="136" spans="1:10" s="11" customFormat="1" x14ac:dyDescent="0.2">
      <c r="A136" s="8">
        <v>43541</v>
      </c>
      <c r="B136" s="12" t="s">
        <v>5</v>
      </c>
      <c r="C136" s="9">
        <v>54308</v>
      </c>
      <c r="D136" s="12" t="s">
        <v>1012</v>
      </c>
      <c r="E136" s="12" t="s">
        <v>140</v>
      </c>
      <c r="F136" s="12" t="s">
        <v>15</v>
      </c>
      <c r="G136" s="12" t="s">
        <v>151</v>
      </c>
      <c r="H136" s="12"/>
      <c r="I136" s="9">
        <v>44</v>
      </c>
      <c r="J136" s="9" t="s">
        <v>1013</v>
      </c>
    </row>
    <row r="137" spans="1:10" s="11" customFormat="1" x14ac:dyDescent="0.2">
      <c r="A137" s="8">
        <v>43526</v>
      </c>
      <c r="B137" s="12" t="s">
        <v>3</v>
      </c>
      <c r="C137" s="9">
        <v>7625</v>
      </c>
      <c r="D137" s="12" t="s">
        <v>366</v>
      </c>
      <c r="E137" s="12" t="s">
        <v>15</v>
      </c>
      <c r="F137" s="12" t="s">
        <v>157</v>
      </c>
      <c r="G137" s="12" t="s">
        <v>391</v>
      </c>
      <c r="H137" s="12"/>
      <c r="I137" s="9">
        <v>42</v>
      </c>
      <c r="J137" s="9" t="s">
        <v>722</v>
      </c>
    </row>
    <row r="138" spans="1:10" s="11" customFormat="1" x14ac:dyDescent="0.2">
      <c r="A138" s="8">
        <v>43529</v>
      </c>
      <c r="B138" s="12" t="s">
        <v>14</v>
      </c>
      <c r="C138" s="9">
        <v>7900</v>
      </c>
      <c r="D138" s="12" t="s">
        <v>843</v>
      </c>
      <c r="E138" s="12" t="s">
        <v>6</v>
      </c>
      <c r="F138" s="12" t="s">
        <v>6</v>
      </c>
      <c r="G138" s="12" t="s">
        <v>844</v>
      </c>
      <c r="H138" s="12"/>
      <c r="I138" s="9">
        <v>168</v>
      </c>
      <c r="J138" s="9">
        <v>261</v>
      </c>
    </row>
    <row r="139" spans="1:10" s="11" customFormat="1" x14ac:dyDescent="0.2">
      <c r="A139" s="8">
        <v>43534</v>
      </c>
      <c r="B139" s="12" t="s">
        <v>6</v>
      </c>
      <c r="C139" s="9">
        <v>54400</v>
      </c>
      <c r="D139" s="12" t="s">
        <v>179</v>
      </c>
      <c r="E139" s="12" t="s">
        <v>26</v>
      </c>
      <c r="F139" s="12" t="s">
        <v>6</v>
      </c>
      <c r="G139" s="12" t="s">
        <v>23</v>
      </c>
      <c r="H139" s="12"/>
      <c r="I139" s="9">
        <v>20</v>
      </c>
      <c r="J139" s="9">
        <v>19</v>
      </c>
    </row>
    <row r="140" spans="1:10" s="11" customFormat="1" x14ac:dyDescent="0.2">
      <c r="A140" s="8">
        <v>43531</v>
      </c>
      <c r="B140" s="12" t="s">
        <v>3</v>
      </c>
      <c r="C140" s="9">
        <v>7380</v>
      </c>
      <c r="D140" s="85" t="s">
        <v>186</v>
      </c>
      <c r="E140" s="12" t="s">
        <v>3</v>
      </c>
      <c r="F140" s="12" t="s">
        <v>6</v>
      </c>
      <c r="G140" s="12" t="s">
        <v>319</v>
      </c>
      <c r="H140" s="12"/>
      <c r="I140" s="9">
        <v>38</v>
      </c>
      <c r="J140" s="9" t="s">
        <v>860</v>
      </c>
    </row>
    <row r="141" spans="1:10" s="11" customFormat="1" x14ac:dyDescent="0.2">
      <c r="A141" s="8">
        <v>43533</v>
      </c>
      <c r="B141" s="12" t="s">
        <v>3</v>
      </c>
      <c r="C141" s="9">
        <v>7358</v>
      </c>
      <c r="D141" s="85" t="s">
        <v>186</v>
      </c>
      <c r="E141" s="12" t="s">
        <v>4</v>
      </c>
      <c r="F141" s="12" t="s">
        <v>4</v>
      </c>
      <c r="G141" s="12" t="s">
        <v>865</v>
      </c>
      <c r="H141" s="12"/>
      <c r="I141" s="9">
        <v>38</v>
      </c>
      <c r="J141" s="9">
        <v>50</v>
      </c>
    </row>
    <row r="142" spans="1:10" s="11" customFormat="1" x14ac:dyDescent="0.2">
      <c r="A142" s="8">
        <v>43527</v>
      </c>
      <c r="B142" s="12" t="s">
        <v>6</v>
      </c>
      <c r="C142" s="9">
        <v>57050</v>
      </c>
      <c r="D142" s="12" t="s">
        <v>330</v>
      </c>
      <c r="E142" s="12" t="s">
        <v>6</v>
      </c>
      <c r="F142" s="12" t="s">
        <v>15</v>
      </c>
      <c r="G142" s="12" t="s">
        <v>319</v>
      </c>
      <c r="H142" s="12"/>
      <c r="I142" s="9">
        <v>50</v>
      </c>
      <c r="J142" s="9" t="s">
        <v>641</v>
      </c>
    </row>
    <row r="143" spans="1:10" s="11" customFormat="1" x14ac:dyDescent="0.2">
      <c r="A143" s="8">
        <v>43525</v>
      </c>
      <c r="B143" s="12" t="s">
        <v>3</v>
      </c>
      <c r="C143" s="9">
        <v>1250</v>
      </c>
      <c r="D143" s="12" t="s">
        <v>92</v>
      </c>
      <c r="E143" s="12" t="s">
        <v>15</v>
      </c>
      <c r="F143" s="12" t="s">
        <v>15</v>
      </c>
      <c r="G143" s="12" t="s">
        <v>865</v>
      </c>
      <c r="H143" s="12"/>
      <c r="I143" s="9">
        <v>28</v>
      </c>
      <c r="J143" s="9">
        <v>27</v>
      </c>
    </row>
    <row r="144" spans="1:10" s="11" customFormat="1" x14ac:dyDescent="0.2">
      <c r="A144" s="8">
        <v>43525</v>
      </c>
      <c r="B144" s="12" t="s">
        <v>3</v>
      </c>
      <c r="C144" s="9">
        <v>1865</v>
      </c>
      <c r="D144" s="12" t="s">
        <v>92</v>
      </c>
      <c r="E144" s="12" t="s">
        <v>6</v>
      </c>
      <c r="F144" s="12" t="s">
        <v>6</v>
      </c>
      <c r="G144" s="12" t="s">
        <v>151</v>
      </c>
      <c r="H144" s="12"/>
      <c r="I144" s="9">
        <v>31</v>
      </c>
      <c r="J144" s="9">
        <v>27</v>
      </c>
    </row>
    <row r="145" spans="1:10" s="11" customFormat="1" x14ac:dyDescent="0.2">
      <c r="A145" s="8">
        <v>43526</v>
      </c>
      <c r="B145" s="12" t="s">
        <v>3</v>
      </c>
      <c r="C145" s="9">
        <v>1940</v>
      </c>
      <c r="D145" s="12" t="s">
        <v>92</v>
      </c>
      <c r="E145" s="12" t="s">
        <v>6</v>
      </c>
      <c r="F145" s="12" t="s">
        <v>15</v>
      </c>
      <c r="G145" s="12" t="s">
        <v>194</v>
      </c>
      <c r="H145" s="12"/>
      <c r="I145" s="9">
        <v>21</v>
      </c>
      <c r="J145" s="9" t="s">
        <v>355</v>
      </c>
    </row>
    <row r="146" spans="1:10" s="11" customFormat="1" x14ac:dyDescent="0.2">
      <c r="A146" s="8">
        <v>43526</v>
      </c>
      <c r="B146" s="12" t="s">
        <v>3</v>
      </c>
      <c r="C146" s="9">
        <v>1457</v>
      </c>
      <c r="D146" s="12" t="s">
        <v>92</v>
      </c>
      <c r="E146" s="12" t="s">
        <v>17</v>
      </c>
      <c r="F146" s="12" t="s">
        <v>15</v>
      </c>
      <c r="G146" s="12" t="s">
        <v>151</v>
      </c>
      <c r="H146" s="12"/>
      <c r="I146" s="9">
        <v>28</v>
      </c>
      <c r="J146" s="9" t="s">
        <v>561</v>
      </c>
    </row>
    <row r="147" spans="1:10" s="11" customFormat="1" x14ac:dyDescent="0.2">
      <c r="A147" s="8">
        <v>43527</v>
      </c>
      <c r="B147" s="12" t="s">
        <v>3</v>
      </c>
      <c r="C147" s="9">
        <v>2672</v>
      </c>
      <c r="D147" s="12" t="s">
        <v>92</v>
      </c>
      <c r="E147" s="12" t="s">
        <v>4</v>
      </c>
      <c r="F147" s="12" t="s">
        <v>6</v>
      </c>
      <c r="G147" s="12" t="s">
        <v>876</v>
      </c>
      <c r="H147" s="12"/>
      <c r="I147" s="9">
        <v>37</v>
      </c>
      <c r="J147" s="9" t="s">
        <v>420</v>
      </c>
    </row>
    <row r="148" spans="1:10" s="11" customFormat="1" x14ac:dyDescent="0.2">
      <c r="A148" s="8">
        <v>43527</v>
      </c>
      <c r="B148" s="12" t="s">
        <v>3</v>
      </c>
      <c r="C148" s="9">
        <v>2551</v>
      </c>
      <c r="D148" s="12" t="s">
        <v>92</v>
      </c>
      <c r="E148" s="12" t="s">
        <v>275</v>
      </c>
      <c r="F148" s="12" t="s">
        <v>10</v>
      </c>
      <c r="G148" s="12" t="s">
        <v>222</v>
      </c>
      <c r="H148" s="12"/>
      <c r="I148" s="9">
        <v>21</v>
      </c>
      <c r="J148" s="9" t="s">
        <v>373</v>
      </c>
    </row>
    <row r="149" spans="1:10" s="11" customFormat="1" x14ac:dyDescent="0.2">
      <c r="A149" s="8">
        <v>43527</v>
      </c>
      <c r="B149" s="12" t="s">
        <v>3</v>
      </c>
      <c r="C149" s="9">
        <v>2127</v>
      </c>
      <c r="D149" s="12" t="s">
        <v>92</v>
      </c>
      <c r="E149" s="12" t="s">
        <v>4</v>
      </c>
      <c r="F149" s="12" t="s">
        <v>6</v>
      </c>
      <c r="G149" s="12" t="s">
        <v>23</v>
      </c>
      <c r="H149" s="12"/>
      <c r="I149" s="9">
        <v>28</v>
      </c>
      <c r="J149" s="9" t="s">
        <v>830</v>
      </c>
    </row>
    <row r="150" spans="1:10" s="11" customFormat="1" x14ac:dyDescent="0.2">
      <c r="A150" s="8">
        <v>43527</v>
      </c>
      <c r="B150" s="12" t="s">
        <v>3</v>
      </c>
      <c r="C150" s="9">
        <v>2435</v>
      </c>
      <c r="D150" s="12" t="s">
        <v>92</v>
      </c>
      <c r="E150" s="12" t="s">
        <v>6</v>
      </c>
      <c r="F150" s="12" t="s">
        <v>6</v>
      </c>
      <c r="G150" s="12" t="s">
        <v>897</v>
      </c>
      <c r="H150" s="12"/>
      <c r="I150" s="9">
        <v>29</v>
      </c>
      <c r="J150" s="9" t="s">
        <v>427</v>
      </c>
    </row>
    <row r="151" spans="1:10" s="11" customFormat="1" x14ac:dyDescent="0.2">
      <c r="A151" s="8">
        <v>43527</v>
      </c>
      <c r="B151" s="12" t="s">
        <v>3</v>
      </c>
      <c r="C151" s="9">
        <v>2612</v>
      </c>
      <c r="D151" s="12" t="s">
        <v>92</v>
      </c>
      <c r="E151" s="12" t="s">
        <v>4</v>
      </c>
      <c r="F151" s="12" t="s">
        <v>6</v>
      </c>
      <c r="G151" s="12" t="s">
        <v>151</v>
      </c>
      <c r="H151" s="12"/>
      <c r="I151" s="9">
        <v>25</v>
      </c>
      <c r="J151" s="9" t="s">
        <v>834</v>
      </c>
    </row>
    <row r="152" spans="1:10" s="11" customFormat="1" x14ac:dyDescent="0.2">
      <c r="A152" s="8">
        <v>43527</v>
      </c>
      <c r="B152" s="12" t="s">
        <v>3</v>
      </c>
      <c r="C152" s="9">
        <v>1161</v>
      </c>
      <c r="D152" s="12" t="s">
        <v>92</v>
      </c>
      <c r="E152" s="12" t="s">
        <v>10</v>
      </c>
      <c r="F152" s="12" t="s">
        <v>228</v>
      </c>
      <c r="G152" s="12" t="s">
        <v>151</v>
      </c>
      <c r="H152" s="12"/>
      <c r="I152" s="9">
        <v>24</v>
      </c>
      <c r="J152" s="9" t="s">
        <v>390</v>
      </c>
    </row>
    <row r="153" spans="1:10" s="11" customFormat="1" x14ac:dyDescent="0.2">
      <c r="A153" s="8">
        <v>43533</v>
      </c>
      <c r="B153" s="12" t="s">
        <v>3</v>
      </c>
      <c r="C153" s="9">
        <v>1256</v>
      </c>
      <c r="D153" s="12" t="s">
        <v>92</v>
      </c>
      <c r="E153" s="12" t="s">
        <v>31</v>
      </c>
      <c r="F153" s="12" t="s">
        <v>6</v>
      </c>
      <c r="G153" s="12" t="s">
        <v>647</v>
      </c>
      <c r="H153" s="12"/>
      <c r="I153" s="9">
        <v>28</v>
      </c>
      <c r="J153" s="9">
        <v>32</v>
      </c>
    </row>
    <row r="154" spans="1:10" s="11" customFormat="1" x14ac:dyDescent="0.2">
      <c r="A154" s="8">
        <v>43533</v>
      </c>
      <c r="B154" s="12" t="s">
        <v>3</v>
      </c>
      <c r="C154" s="9">
        <v>1430</v>
      </c>
      <c r="D154" s="12" t="s">
        <v>92</v>
      </c>
      <c r="E154" s="12" t="s">
        <v>4</v>
      </c>
      <c r="F154" s="12" t="s">
        <v>4</v>
      </c>
      <c r="G154" s="12" t="s">
        <v>227</v>
      </c>
      <c r="H154" s="12"/>
      <c r="I154" s="9">
        <v>23</v>
      </c>
      <c r="J154" s="9">
        <v>24</v>
      </c>
    </row>
    <row r="155" spans="1:10" s="11" customFormat="1" x14ac:dyDescent="0.2">
      <c r="A155" s="8">
        <v>43533</v>
      </c>
      <c r="B155" s="12" t="s">
        <v>3</v>
      </c>
      <c r="C155" s="9">
        <v>1525</v>
      </c>
      <c r="D155" s="12" t="s">
        <v>92</v>
      </c>
      <c r="E155" s="12" t="s">
        <v>15</v>
      </c>
      <c r="F155" s="12" t="s">
        <v>15</v>
      </c>
      <c r="G155" s="12" t="s">
        <v>151</v>
      </c>
      <c r="H155" s="12"/>
      <c r="I155" s="9">
        <v>27</v>
      </c>
      <c r="J155" s="9">
        <v>27</v>
      </c>
    </row>
    <row r="156" spans="1:10" s="11" customFormat="1" x14ac:dyDescent="0.2">
      <c r="A156" s="8">
        <v>43533</v>
      </c>
      <c r="B156" s="12" t="s">
        <v>3</v>
      </c>
      <c r="C156" s="9">
        <v>2713</v>
      </c>
      <c r="D156" s="12" t="s">
        <v>92</v>
      </c>
      <c r="E156" s="12" t="s">
        <v>467</v>
      </c>
      <c r="F156" s="12" t="s">
        <v>6</v>
      </c>
      <c r="G156" s="12" t="s">
        <v>172</v>
      </c>
      <c r="H156" s="12"/>
      <c r="I156" s="9">
        <v>24</v>
      </c>
      <c r="J156" s="9">
        <v>25</v>
      </c>
    </row>
    <row r="157" spans="1:10" s="11" customFormat="1" x14ac:dyDescent="0.2">
      <c r="A157" s="8">
        <v>43533</v>
      </c>
      <c r="B157" s="12" t="s">
        <v>3</v>
      </c>
      <c r="C157" s="9">
        <v>1550</v>
      </c>
      <c r="D157" s="12" t="s">
        <v>92</v>
      </c>
      <c r="E157" s="12" t="s">
        <v>913</v>
      </c>
      <c r="F157" s="12" t="s">
        <v>6</v>
      </c>
      <c r="G157" s="12" t="s">
        <v>172</v>
      </c>
      <c r="H157" s="12"/>
      <c r="I157" s="9">
        <v>20</v>
      </c>
      <c r="J157" s="9">
        <v>24</v>
      </c>
    </row>
    <row r="158" spans="1:10" s="11" customFormat="1" x14ac:dyDescent="0.2">
      <c r="A158" s="8">
        <v>43533</v>
      </c>
      <c r="B158" s="12" t="s">
        <v>3</v>
      </c>
      <c r="C158" s="9">
        <v>1469</v>
      </c>
      <c r="D158" s="12" t="s">
        <v>92</v>
      </c>
      <c r="E158" s="12" t="s">
        <v>8</v>
      </c>
      <c r="F158" s="12" t="s">
        <v>6</v>
      </c>
      <c r="G158" s="12" t="s">
        <v>37</v>
      </c>
      <c r="H158" s="12"/>
      <c r="I158" s="9">
        <v>26</v>
      </c>
      <c r="J158" s="9">
        <v>27</v>
      </c>
    </row>
    <row r="159" spans="1:10" s="11" customFormat="1" x14ac:dyDescent="0.2">
      <c r="A159" s="8">
        <v>43533</v>
      </c>
      <c r="B159" s="12" t="s">
        <v>3</v>
      </c>
      <c r="C159" s="9">
        <v>1617</v>
      </c>
      <c r="D159" s="12" t="s">
        <v>92</v>
      </c>
      <c r="E159" s="12" t="s">
        <v>16</v>
      </c>
      <c r="F159" s="12" t="s">
        <v>6</v>
      </c>
      <c r="G159" s="12" t="s">
        <v>172</v>
      </c>
      <c r="H159" s="12"/>
      <c r="I159" s="9">
        <v>23</v>
      </c>
      <c r="J159" s="9">
        <v>25</v>
      </c>
    </row>
    <row r="160" spans="1:10" s="11" customFormat="1" x14ac:dyDescent="0.2">
      <c r="A160" s="8">
        <v>43534</v>
      </c>
      <c r="B160" s="12" t="s">
        <v>3</v>
      </c>
      <c r="C160" s="9">
        <v>2412</v>
      </c>
      <c r="D160" s="12" t="s">
        <v>92</v>
      </c>
      <c r="E160" s="12" t="s">
        <v>6</v>
      </c>
      <c r="F160" s="12" t="s">
        <v>6</v>
      </c>
      <c r="G160" s="12"/>
      <c r="H160" s="12"/>
      <c r="I160" s="9">
        <v>18</v>
      </c>
      <c r="J160" s="9">
        <v>25</v>
      </c>
    </row>
    <row r="161" spans="1:10" s="11" customFormat="1" x14ac:dyDescent="0.2">
      <c r="A161" s="8">
        <v>43534</v>
      </c>
      <c r="B161" s="12" t="s">
        <v>3</v>
      </c>
      <c r="C161" s="9">
        <v>1200</v>
      </c>
      <c r="D161" s="12" t="s">
        <v>92</v>
      </c>
      <c r="E161" s="12" t="s">
        <v>15</v>
      </c>
      <c r="F161" s="12" t="s">
        <v>15</v>
      </c>
      <c r="G161" s="12" t="s">
        <v>151</v>
      </c>
      <c r="H161" s="12"/>
      <c r="I161" s="9">
        <v>10</v>
      </c>
      <c r="J161" s="9" t="s">
        <v>744</v>
      </c>
    </row>
    <row r="162" spans="1:10" s="11" customFormat="1" x14ac:dyDescent="0.2">
      <c r="A162" s="8">
        <v>43534</v>
      </c>
      <c r="B162" s="12" t="s">
        <v>3</v>
      </c>
      <c r="C162" s="9">
        <v>1429</v>
      </c>
      <c r="D162" s="12" t="s">
        <v>92</v>
      </c>
      <c r="E162" s="12" t="s">
        <v>5</v>
      </c>
      <c r="F162" s="12" t="s">
        <v>15</v>
      </c>
      <c r="G162" s="12" t="s">
        <v>23</v>
      </c>
      <c r="H162" s="12"/>
      <c r="I162" s="9">
        <v>22</v>
      </c>
      <c r="J162" s="9">
        <v>28</v>
      </c>
    </row>
    <row r="163" spans="1:10" s="11" customFormat="1" x14ac:dyDescent="0.2">
      <c r="A163" s="8">
        <v>43534</v>
      </c>
      <c r="B163" s="12" t="s">
        <v>3</v>
      </c>
      <c r="C163" s="9">
        <v>2542</v>
      </c>
      <c r="D163" s="12" t="s">
        <v>92</v>
      </c>
      <c r="E163" s="12" t="s">
        <v>157</v>
      </c>
      <c r="F163" s="12" t="s">
        <v>968</v>
      </c>
      <c r="G163" s="12" t="s">
        <v>151</v>
      </c>
      <c r="H163" s="12"/>
      <c r="I163" s="9">
        <v>27</v>
      </c>
      <c r="J163" s="9">
        <v>31</v>
      </c>
    </row>
    <row r="164" spans="1:10" s="11" customFormat="1" x14ac:dyDescent="0.2">
      <c r="A164" s="8">
        <v>43534</v>
      </c>
      <c r="B164" s="12" t="s">
        <v>3</v>
      </c>
      <c r="C164" s="9">
        <v>1268</v>
      </c>
      <c r="D164" s="12" t="s">
        <v>92</v>
      </c>
      <c r="E164" s="12" t="s">
        <v>15</v>
      </c>
      <c r="F164" s="12" t="s">
        <v>6</v>
      </c>
      <c r="G164" s="12" t="s">
        <v>969</v>
      </c>
      <c r="H164" s="12"/>
      <c r="I164" s="9">
        <v>23</v>
      </c>
      <c r="J164" s="9">
        <v>32</v>
      </c>
    </row>
    <row r="165" spans="1:10" s="11" customFormat="1" x14ac:dyDescent="0.2">
      <c r="A165" s="8">
        <v>43534</v>
      </c>
      <c r="B165" s="12" t="s">
        <v>3</v>
      </c>
      <c r="C165" s="9">
        <v>1243</v>
      </c>
      <c r="D165" s="12" t="s">
        <v>92</v>
      </c>
      <c r="E165" s="12" t="s">
        <v>6</v>
      </c>
      <c r="F165" s="12" t="s">
        <v>6</v>
      </c>
      <c r="G165" s="12" t="s">
        <v>151</v>
      </c>
      <c r="H165" s="12"/>
      <c r="I165" s="9">
        <v>22</v>
      </c>
      <c r="J165" s="9">
        <v>27</v>
      </c>
    </row>
    <row r="166" spans="1:10" s="11" customFormat="1" x14ac:dyDescent="0.2">
      <c r="A166" s="8">
        <v>43534</v>
      </c>
      <c r="B166" s="12" t="s">
        <v>3</v>
      </c>
      <c r="C166" s="9">
        <v>1354</v>
      </c>
      <c r="D166" s="12" t="s">
        <v>92</v>
      </c>
      <c r="E166" s="12" t="s">
        <v>8</v>
      </c>
      <c r="F166" s="12" t="s">
        <v>6</v>
      </c>
      <c r="G166" s="12" t="s">
        <v>151</v>
      </c>
      <c r="H166" s="12"/>
      <c r="I166" s="9">
        <v>23</v>
      </c>
      <c r="J166" s="9">
        <v>32</v>
      </c>
    </row>
    <row r="167" spans="1:10" s="11" customFormat="1" x14ac:dyDescent="0.2">
      <c r="A167" s="8">
        <v>43534</v>
      </c>
      <c r="B167" s="12" t="s">
        <v>3</v>
      </c>
      <c r="C167" s="9">
        <v>2210</v>
      </c>
      <c r="D167" s="12" t="s">
        <v>92</v>
      </c>
      <c r="E167" s="12" t="s">
        <v>10</v>
      </c>
      <c r="F167" s="12" t="s">
        <v>6</v>
      </c>
      <c r="G167" s="12" t="s">
        <v>863</v>
      </c>
      <c r="H167" s="12"/>
      <c r="I167" s="9">
        <v>23</v>
      </c>
      <c r="J167" s="9">
        <v>27</v>
      </c>
    </row>
    <row r="168" spans="1:10" s="11" customFormat="1" x14ac:dyDescent="0.2">
      <c r="A168" s="8">
        <v>43540</v>
      </c>
      <c r="B168" s="12" t="s">
        <v>3</v>
      </c>
      <c r="C168" s="9">
        <v>1311</v>
      </c>
      <c r="D168" s="12" t="s">
        <v>92</v>
      </c>
      <c r="E168" s="12" t="s">
        <v>18</v>
      </c>
      <c r="F168" s="12" t="s">
        <v>16</v>
      </c>
      <c r="G168" s="12" t="s">
        <v>292</v>
      </c>
      <c r="H168" s="12"/>
      <c r="I168" s="9">
        <v>20</v>
      </c>
      <c r="J168" s="9" t="s">
        <v>402</v>
      </c>
    </row>
    <row r="169" spans="1:10" s="11" customFormat="1" x14ac:dyDescent="0.2">
      <c r="A169" s="8">
        <v>43541</v>
      </c>
      <c r="B169" s="12" t="s">
        <v>3</v>
      </c>
      <c r="C169" s="9">
        <v>2518</v>
      </c>
      <c r="D169" s="12" t="s">
        <v>92</v>
      </c>
      <c r="E169" s="12" t="s">
        <v>21</v>
      </c>
      <c r="F169" s="12" t="s">
        <v>15</v>
      </c>
      <c r="G169" s="12" t="s">
        <v>151</v>
      </c>
      <c r="H169" s="12"/>
      <c r="I169" s="9">
        <v>29</v>
      </c>
      <c r="J169" s="9" t="s">
        <v>1007</v>
      </c>
    </row>
    <row r="170" spans="1:10" s="11" customFormat="1" x14ac:dyDescent="0.2">
      <c r="A170" s="8">
        <v>43541</v>
      </c>
      <c r="B170" s="12" t="s">
        <v>3</v>
      </c>
      <c r="C170" s="9">
        <v>2521</v>
      </c>
      <c r="D170" s="12" t="s">
        <v>92</v>
      </c>
      <c r="E170" s="12" t="s">
        <v>12</v>
      </c>
      <c r="F170" s="12" t="s">
        <v>33</v>
      </c>
      <c r="G170" s="12" t="s">
        <v>23</v>
      </c>
      <c r="H170" s="12"/>
      <c r="I170" s="9">
        <v>23</v>
      </c>
      <c r="J170" s="9" t="s">
        <v>347</v>
      </c>
    </row>
    <row r="171" spans="1:10" s="11" customFormat="1" x14ac:dyDescent="0.2">
      <c r="A171" s="8">
        <v>43541</v>
      </c>
      <c r="B171" s="12" t="s">
        <v>3</v>
      </c>
      <c r="C171" s="9">
        <v>1944</v>
      </c>
      <c r="D171" s="12" t="s">
        <v>92</v>
      </c>
      <c r="E171" s="12" t="s">
        <v>140</v>
      </c>
      <c r="F171" s="12" t="s">
        <v>333</v>
      </c>
      <c r="G171" s="12" t="s">
        <v>194</v>
      </c>
      <c r="H171" s="12"/>
      <c r="I171" s="9">
        <v>21</v>
      </c>
      <c r="J171" s="9" t="s">
        <v>390</v>
      </c>
    </row>
    <row r="172" spans="1:10" s="11" customFormat="1" x14ac:dyDescent="0.2">
      <c r="A172" s="8">
        <v>43541</v>
      </c>
      <c r="B172" s="12" t="s">
        <v>3</v>
      </c>
      <c r="C172" s="9">
        <v>2410</v>
      </c>
      <c r="D172" s="12" t="s">
        <v>92</v>
      </c>
      <c r="E172" s="12" t="s">
        <v>6</v>
      </c>
      <c r="F172" s="12" t="s">
        <v>6</v>
      </c>
      <c r="G172" s="12" t="s">
        <v>227</v>
      </c>
      <c r="H172" s="12"/>
      <c r="I172" s="9">
        <v>22</v>
      </c>
      <c r="J172" s="9" t="s">
        <v>354</v>
      </c>
    </row>
    <row r="173" spans="1:10" s="11" customFormat="1" x14ac:dyDescent="0.2">
      <c r="A173" s="8">
        <v>43541</v>
      </c>
      <c r="B173" s="12" t="s">
        <v>3</v>
      </c>
      <c r="C173" s="9">
        <v>1211</v>
      </c>
      <c r="D173" s="12" t="s">
        <v>92</v>
      </c>
      <c r="E173" s="12" t="s">
        <v>12</v>
      </c>
      <c r="F173" s="12" t="s">
        <v>15</v>
      </c>
      <c r="G173" s="12" t="s">
        <v>151</v>
      </c>
      <c r="H173" s="12"/>
      <c r="I173" s="9">
        <v>24</v>
      </c>
      <c r="J173" s="9" t="s">
        <v>424</v>
      </c>
    </row>
    <row r="174" spans="1:10" s="11" customFormat="1" x14ac:dyDescent="0.2">
      <c r="A174" s="8">
        <v>43541</v>
      </c>
      <c r="B174" s="12" t="s">
        <v>3</v>
      </c>
      <c r="C174" s="9">
        <v>1473</v>
      </c>
      <c r="D174" s="12" t="s">
        <v>92</v>
      </c>
      <c r="E174" s="12" t="s">
        <v>21</v>
      </c>
      <c r="F174" s="12" t="s">
        <v>31</v>
      </c>
      <c r="G174" s="12" t="s">
        <v>151</v>
      </c>
      <c r="H174" s="12"/>
      <c r="I174" s="9">
        <v>22</v>
      </c>
      <c r="J174" s="9" t="s">
        <v>1028</v>
      </c>
    </row>
    <row r="175" spans="1:10" s="11" customFormat="1" x14ac:dyDescent="0.2">
      <c r="A175" s="8">
        <v>43541</v>
      </c>
      <c r="B175" s="12" t="s">
        <v>3</v>
      </c>
      <c r="C175" s="9">
        <v>1255</v>
      </c>
      <c r="D175" s="12" t="s">
        <v>92</v>
      </c>
      <c r="E175" s="12" t="s">
        <v>8</v>
      </c>
      <c r="F175" s="12" t="s">
        <v>15</v>
      </c>
      <c r="G175" s="12" t="s">
        <v>318</v>
      </c>
      <c r="H175" s="12"/>
      <c r="I175" s="9">
        <v>30</v>
      </c>
      <c r="J175" s="9" t="s">
        <v>1034</v>
      </c>
    </row>
    <row r="176" spans="1:10" s="11" customFormat="1" x14ac:dyDescent="0.2">
      <c r="A176" s="8">
        <v>43541</v>
      </c>
      <c r="B176" s="12" t="s">
        <v>3</v>
      </c>
      <c r="C176" s="9">
        <v>2313</v>
      </c>
      <c r="D176" s="12" t="s">
        <v>92</v>
      </c>
      <c r="E176" s="12" t="s">
        <v>4</v>
      </c>
      <c r="F176" s="12" t="s">
        <v>5</v>
      </c>
      <c r="G176" s="12" t="s">
        <v>151</v>
      </c>
      <c r="H176" s="12"/>
      <c r="I176" s="9">
        <v>35</v>
      </c>
      <c r="J176" s="9" t="s">
        <v>424</v>
      </c>
    </row>
    <row r="177" spans="1:10" s="11" customFormat="1" x14ac:dyDescent="0.2">
      <c r="A177" s="8">
        <v>43541</v>
      </c>
      <c r="B177" s="12" t="s">
        <v>3</v>
      </c>
      <c r="C177" s="9">
        <v>1880</v>
      </c>
      <c r="D177" s="12" t="s">
        <v>92</v>
      </c>
      <c r="E177" s="12" t="s">
        <v>4</v>
      </c>
      <c r="F177" s="12" t="s">
        <v>5</v>
      </c>
      <c r="G177" s="12" t="s">
        <v>151</v>
      </c>
      <c r="H177" s="12"/>
      <c r="I177" s="9">
        <v>35</v>
      </c>
      <c r="J177" s="9" t="s">
        <v>347</v>
      </c>
    </row>
    <row r="178" spans="1:10" s="11" customFormat="1" x14ac:dyDescent="0.2">
      <c r="A178" s="8">
        <v>43547</v>
      </c>
      <c r="B178" s="12" t="s">
        <v>3</v>
      </c>
      <c r="C178" s="9">
        <v>1250</v>
      </c>
      <c r="D178" s="12" t="s">
        <v>92</v>
      </c>
      <c r="E178" s="12" t="s">
        <v>15</v>
      </c>
      <c r="F178" s="12" t="s">
        <v>15</v>
      </c>
      <c r="G178" s="12" t="s">
        <v>172</v>
      </c>
      <c r="H178" s="12"/>
      <c r="I178" s="9">
        <v>26</v>
      </c>
      <c r="J178" s="9">
        <v>27</v>
      </c>
    </row>
    <row r="179" spans="1:10" s="11" customFormat="1" x14ac:dyDescent="0.2">
      <c r="A179" s="8">
        <v>43547</v>
      </c>
      <c r="B179" s="12" t="s">
        <v>3</v>
      </c>
      <c r="C179" s="9">
        <v>1457</v>
      </c>
      <c r="D179" s="12" t="s">
        <v>92</v>
      </c>
      <c r="E179" s="12" t="s">
        <v>18</v>
      </c>
      <c r="F179" s="12" t="s">
        <v>6</v>
      </c>
      <c r="G179" s="12" t="s">
        <v>167</v>
      </c>
      <c r="H179" s="12"/>
      <c r="I179" s="9">
        <v>28</v>
      </c>
      <c r="J179" s="9">
        <v>29</v>
      </c>
    </row>
    <row r="180" spans="1:10" s="11" customFormat="1" x14ac:dyDescent="0.2">
      <c r="A180" s="8">
        <v>43548</v>
      </c>
      <c r="B180" s="12" t="s">
        <v>3</v>
      </c>
      <c r="C180" s="9">
        <v>2121</v>
      </c>
      <c r="D180" s="12" t="s">
        <v>92</v>
      </c>
      <c r="E180" s="12" t="s">
        <v>6</v>
      </c>
      <c r="F180" s="12" t="s">
        <v>15</v>
      </c>
      <c r="G180" s="12" t="s">
        <v>1057</v>
      </c>
      <c r="H180" s="12"/>
      <c r="I180" s="9">
        <v>27</v>
      </c>
      <c r="J180" s="9">
        <v>31</v>
      </c>
    </row>
    <row r="181" spans="1:10" s="11" customFormat="1" x14ac:dyDescent="0.2">
      <c r="A181" s="8">
        <v>43548</v>
      </c>
      <c r="B181" s="12" t="s">
        <v>3</v>
      </c>
      <c r="C181" s="9">
        <v>1140</v>
      </c>
      <c r="D181" s="12" t="s">
        <v>92</v>
      </c>
      <c r="E181" s="12" t="s">
        <v>8</v>
      </c>
      <c r="F181" s="12" t="s">
        <v>6</v>
      </c>
      <c r="G181" s="12" t="s">
        <v>23</v>
      </c>
      <c r="H181" s="12"/>
      <c r="I181" s="9">
        <v>22</v>
      </c>
      <c r="J181" s="9" t="s">
        <v>1060</v>
      </c>
    </row>
    <row r="182" spans="1:10" s="11" customFormat="1" x14ac:dyDescent="0.2">
      <c r="A182" s="8">
        <v>43554</v>
      </c>
      <c r="B182" s="12" t="s">
        <v>3</v>
      </c>
      <c r="C182" s="9">
        <v>1550</v>
      </c>
      <c r="D182" s="12" t="s">
        <v>92</v>
      </c>
      <c r="E182" s="12" t="s">
        <v>6</v>
      </c>
      <c r="F182" s="12" t="s">
        <v>15</v>
      </c>
      <c r="G182" s="12" t="s">
        <v>37</v>
      </c>
      <c r="H182" s="12"/>
      <c r="I182" s="9">
        <v>27</v>
      </c>
      <c r="J182" s="9" t="s">
        <v>390</v>
      </c>
    </row>
    <row r="183" spans="1:10" s="11" customFormat="1" x14ac:dyDescent="0.2">
      <c r="A183" s="8">
        <v>43555</v>
      </c>
      <c r="B183" s="12" t="s">
        <v>3</v>
      </c>
      <c r="C183" s="9">
        <v>1255</v>
      </c>
      <c r="D183" s="12" t="s">
        <v>92</v>
      </c>
      <c r="E183" s="12" t="s">
        <v>5</v>
      </c>
      <c r="F183" s="12" t="s">
        <v>15</v>
      </c>
      <c r="G183" s="12" t="s">
        <v>37</v>
      </c>
      <c r="H183" s="12"/>
      <c r="I183" s="9">
        <v>21</v>
      </c>
      <c r="J183" s="9" t="s">
        <v>355</v>
      </c>
    </row>
    <row r="184" spans="1:10" s="11" customFormat="1" x14ac:dyDescent="0.2">
      <c r="A184" s="8">
        <v>43555</v>
      </c>
      <c r="B184" s="12" t="s">
        <v>6</v>
      </c>
      <c r="C184" s="9">
        <v>2343</v>
      </c>
      <c r="D184" s="12" t="s">
        <v>92</v>
      </c>
      <c r="E184" s="12" t="s">
        <v>15</v>
      </c>
      <c r="F184" s="12" t="s">
        <v>10</v>
      </c>
      <c r="G184" s="12" t="s">
        <v>37</v>
      </c>
      <c r="H184" s="12"/>
      <c r="I184" s="9">
        <v>25</v>
      </c>
      <c r="J184" s="9" t="s">
        <v>1076</v>
      </c>
    </row>
    <row r="185" spans="1:10" s="11" customFormat="1" x14ac:dyDescent="0.2">
      <c r="A185" s="8">
        <v>43555</v>
      </c>
      <c r="B185" s="12" t="s">
        <v>3</v>
      </c>
      <c r="C185" s="9">
        <v>1918</v>
      </c>
      <c r="D185" s="12" t="s">
        <v>92</v>
      </c>
      <c r="E185" s="12" t="s">
        <v>8</v>
      </c>
      <c r="F185" s="12" t="s">
        <v>15</v>
      </c>
      <c r="G185" s="12" t="s">
        <v>37</v>
      </c>
      <c r="H185" s="12"/>
      <c r="I185" s="9">
        <v>30</v>
      </c>
      <c r="J185" s="9" t="s">
        <v>645</v>
      </c>
    </row>
    <row r="186" spans="1:10" s="11" customFormat="1" x14ac:dyDescent="0.2">
      <c r="A186" s="8">
        <v>43541</v>
      </c>
      <c r="B186" s="12" t="s">
        <v>14</v>
      </c>
      <c r="C186" s="9">
        <v>9820</v>
      </c>
      <c r="D186" s="12" t="s">
        <v>1035</v>
      </c>
      <c r="E186" s="12" t="s">
        <v>234</v>
      </c>
      <c r="F186" s="12" t="s">
        <v>140</v>
      </c>
      <c r="G186" s="12" t="s">
        <v>292</v>
      </c>
      <c r="H186" s="12"/>
      <c r="I186" s="9">
        <v>170</v>
      </c>
      <c r="J186" s="9">
        <v>267</v>
      </c>
    </row>
    <row r="187" spans="1:10" s="11" customFormat="1" x14ac:dyDescent="0.2">
      <c r="A187" s="8">
        <v>43532</v>
      </c>
      <c r="B187" s="12" t="s">
        <v>14</v>
      </c>
      <c r="C187" s="9">
        <v>2390</v>
      </c>
      <c r="D187" s="12" t="s">
        <v>854</v>
      </c>
      <c r="E187" s="12" t="s">
        <v>234</v>
      </c>
      <c r="F187" s="12" t="s">
        <v>857</v>
      </c>
      <c r="G187" s="12" t="s">
        <v>151</v>
      </c>
      <c r="H187" s="12"/>
      <c r="I187" s="9">
        <v>187</v>
      </c>
      <c r="J187" s="9">
        <v>286</v>
      </c>
    </row>
    <row r="188" spans="1:10" s="11" customFormat="1" x14ac:dyDescent="0.2">
      <c r="A188" s="8">
        <v>43540</v>
      </c>
      <c r="B188" s="12" t="s">
        <v>6</v>
      </c>
      <c r="C188" s="9">
        <v>57640</v>
      </c>
      <c r="D188" s="12" t="s">
        <v>991</v>
      </c>
      <c r="E188" s="12" t="s">
        <v>6</v>
      </c>
      <c r="F188" s="12" t="s">
        <v>15</v>
      </c>
      <c r="G188" s="12" t="s">
        <v>151</v>
      </c>
      <c r="H188" s="12"/>
      <c r="I188" s="9">
        <v>58</v>
      </c>
      <c r="J188" s="9" t="s">
        <v>992</v>
      </c>
    </row>
    <row r="189" spans="1:10" s="11" customFormat="1" x14ac:dyDescent="0.2">
      <c r="A189" s="8">
        <v>43534</v>
      </c>
      <c r="B189" s="12" t="s">
        <v>3</v>
      </c>
      <c r="C189" s="9">
        <v>8255</v>
      </c>
      <c r="D189" s="12" t="s">
        <v>64</v>
      </c>
      <c r="E189" s="12" t="s">
        <v>4</v>
      </c>
      <c r="F189" s="12" t="s">
        <v>6</v>
      </c>
      <c r="G189" s="12" t="s">
        <v>151</v>
      </c>
      <c r="H189" s="12"/>
      <c r="I189" s="9">
        <v>24</v>
      </c>
      <c r="J189" s="9" t="s">
        <v>965</v>
      </c>
    </row>
    <row r="190" spans="1:10" s="11" customFormat="1" x14ac:dyDescent="0.2">
      <c r="A190" s="8">
        <v>43536</v>
      </c>
      <c r="B190" s="12" t="s">
        <v>3</v>
      </c>
      <c r="C190" s="9">
        <v>8260</v>
      </c>
      <c r="D190" s="12" t="s">
        <v>64</v>
      </c>
      <c r="E190" s="12" t="s">
        <v>4</v>
      </c>
      <c r="F190" s="12" t="s">
        <v>15</v>
      </c>
      <c r="G190" s="12" t="s">
        <v>151</v>
      </c>
      <c r="H190" s="12"/>
      <c r="I190" s="9">
        <v>24</v>
      </c>
      <c r="J190" s="9">
        <v>20</v>
      </c>
    </row>
    <row r="191" spans="1:10" s="11" customFormat="1" x14ac:dyDescent="0.2">
      <c r="A191" s="8">
        <v>43541</v>
      </c>
      <c r="B191" s="12" t="s">
        <v>3</v>
      </c>
      <c r="C191" s="9">
        <v>8272</v>
      </c>
      <c r="D191" s="12" t="s">
        <v>64</v>
      </c>
      <c r="E191" s="12" t="s">
        <v>8</v>
      </c>
      <c r="F191" s="12" t="s">
        <v>6</v>
      </c>
      <c r="G191" s="12" t="s">
        <v>151</v>
      </c>
      <c r="H191" s="12"/>
      <c r="I191" s="9">
        <v>26</v>
      </c>
      <c r="J191" s="9" t="s">
        <v>1015</v>
      </c>
    </row>
    <row r="192" spans="1:10" s="11" customFormat="1" x14ac:dyDescent="0.2">
      <c r="A192" s="8">
        <v>43541</v>
      </c>
      <c r="B192" s="12" t="s">
        <v>3</v>
      </c>
      <c r="C192" s="9">
        <v>8227</v>
      </c>
      <c r="D192" s="12" t="s">
        <v>64</v>
      </c>
      <c r="E192" s="12" t="s">
        <v>8</v>
      </c>
      <c r="F192" s="12" t="s">
        <v>6</v>
      </c>
      <c r="G192" s="12" t="s">
        <v>151</v>
      </c>
      <c r="H192" s="12"/>
      <c r="I192" s="9">
        <v>23</v>
      </c>
      <c r="J192" s="9" t="s">
        <v>714</v>
      </c>
    </row>
    <row r="193" spans="1:10" s="11" customFormat="1" x14ac:dyDescent="0.2">
      <c r="A193" s="8">
        <v>43541</v>
      </c>
      <c r="B193" s="12" t="s">
        <v>3</v>
      </c>
      <c r="C193" s="9">
        <v>8261</v>
      </c>
      <c r="D193" s="12" t="s">
        <v>64</v>
      </c>
      <c r="E193" s="12" t="s">
        <v>4</v>
      </c>
      <c r="F193" s="12" t="s">
        <v>6</v>
      </c>
      <c r="G193" s="12" t="s">
        <v>37</v>
      </c>
      <c r="H193" s="12"/>
      <c r="I193" s="9">
        <v>26</v>
      </c>
      <c r="J193" s="9" t="s">
        <v>547</v>
      </c>
    </row>
    <row r="194" spans="1:10" s="11" customFormat="1" x14ac:dyDescent="0.2">
      <c r="A194" s="8">
        <v>43550</v>
      </c>
      <c r="B194" s="12" t="s">
        <v>3</v>
      </c>
      <c r="C194" s="9">
        <v>8232</v>
      </c>
      <c r="D194" s="12" t="s">
        <v>64</v>
      </c>
      <c r="E194" s="12" t="s">
        <v>4</v>
      </c>
      <c r="F194" s="12" t="s">
        <v>4</v>
      </c>
      <c r="G194" s="12" t="s">
        <v>37</v>
      </c>
      <c r="H194" s="12"/>
      <c r="I194" s="9">
        <v>25</v>
      </c>
      <c r="J194" s="9">
        <v>18</v>
      </c>
    </row>
    <row r="195" spans="1:10" s="11" customFormat="1" x14ac:dyDescent="0.2">
      <c r="A195" s="8">
        <v>43526</v>
      </c>
      <c r="B195" s="12" t="s">
        <v>6</v>
      </c>
      <c r="C195" s="9">
        <v>13005</v>
      </c>
      <c r="D195" s="12" t="s">
        <v>774</v>
      </c>
      <c r="E195" s="12" t="s">
        <v>6</v>
      </c>
      <c r="F195" s="12" t="s">
        <v>15</v>
      </c>
      <c r="G195" s="12" t="s">
        <v>194</v>
      </c>
      <c r="H195" s="12"/>
      <c r="I195" s="31"/>
      <c r="J195" s="31"/>
    </row>
    <row r="196" spans="1:10" s="11" customFormat="1" x14ac:dyDescent="0.2">
      <c r="A196" s="8">
        <v>43526</v>
      </c>
      <c r="B196" s="12" t="s">
        <v>3</v>
      </c>
      <c r="C196" s="9">
        <v>7570</v>
      </c>
      <c r="D196" s="12" t="s">
        <v>162</v>
      </c>
      <c r="E196" s="12" t="s">
        <v>810</v>
      </c>
      <c r="F196" s="12" t="s">
        <v>6</v>
      </c>
      <c r="G196" s="12" t="s">
        <v>23</v>
      </c>
      <c r="H196" s="12"/>
      <c r="I196" s="9">
        <v>37</v>
      </c>
      <c r="J196" s="9">
        <v>43</v>
      </c>
    </row>
    <row r="197" spans="1:10" s="11" customFormat="1" x14ac:dyDescent="0.2">
      <c r="A197" s="8">
        <v>43527</v>
      </c>
      <c r="B197" s="12" t="s">
        <v>3</v>
      </c>
      <c r="C197" s="9">
        <v>7517</v>
      </c>
      <c r="D197" s="12" t="s">
        <v>162</v>
      </c>
      <c r="E197" s="12" t="s">
        <v>4</v>
      </c>
      <c r="F197" s="12" t="s">
        <v>6</v>
      </c>
      <c r="G197" s="12" t="s">
        <v>151</v>
      </c>
      <c r="H197" s="12"/>
      <c r="I197" s="9">
        <v>20</v>
      </c>
      <c r="J197" s="9">
        <v>25</v>
      </c>
    </row>
    <row r="198" spans="1:10" s="11" customFormat="1" x14ac:dyDescent="0.2">
      <c r="A198" s="8">
        <v>43540</v>
      </c>
      <c r="B198" s="12" t="s">
        <v>3</v>
      </c>
      <c r="C198" s="9">
        <v>7545</v>
      </c>
      <c r="D198" s="12" t="s">
        <v>162</v>
      </c>
      <c r="E198" s="12" t="s">
        <v>10</v>
      </c>
      <c r="F198" s="12" t="s">
        <v>15</v>
      </c>
      <c r="G198" s="12" t="s">
        <v>477</v>
      </c>
      <c r="H198" s="12"/>
      <c r="I198" s="9">
        <v>42</v>
      </c>
      <c r="J198" s="9" t="s">
        <v>766</v>
      </c>
    </row>
    <row r="199" spans="1:10" s="11" customFormat="1" x14ac:dyDescent="0.2">
      <c r="A199" s="8">
        <v>43529</v>
      </c>
      <c r="B199" s="12" t="s">
        <v>3</v>
      </c>
      <c r="C199" s="9">
        <v>6646</v>
      </c>
      <c r="D199" s="12" t="s">
        <v>232</v>
      </c>
      <c r="E199" s="12" t="s">
        <v>4</v>
      </c>
      <c r="F199" s="12" t="s">
        <v>6</v>
      </c>
      <c r="G199" s="12" t="s">
        <v>292</v>
      </c>
      <c r="H199" s="12"/>
      <c r="I199" s="9">
        <v>45</v>
      </c>
      <c r="J199" s="9">
        <v>70</v>
      </c>
    </row>
    <row r="200" spans="1:10" s="11" customFormat="1" x14ac:dyDescent="0.2">
      <c r="A200" s="8">
        <v>43534</v>
      </c>
      <c r="B200" s="12" t="s">
        <v>5</v>
      </c>
      <c r="C200" s="9">
        <v>66663</v>
      </c>
      <c r="D200" s="12" t="s">
        <v>191</v>
      </c>
      <c r="E200" s="12" t="s">
        <v>5</v>
      </c>
      <c r="F200" s="12" t="s">
        <v>5</v>
      </c>
      <c r="G200" s="12" t="s">
        <v>292</v>
      </c>
      <c r="H200" s="12"/>
      <c r="I200" s="9">
        <v>46</v>
      </c>
      <c r="J200" s="9">
        <v>63</v>
      </c>
    </row>
    <row r="201" spans="1:10" s="11" customFormat="1" x14ac:dyDescent="0.2">
      <c r="A201" s="8">
        <v>43529</v>
      </c>
      <c r="B201" s="12" t="s">
        <v>14</v>
      </c>
      <c r="C201" s="9">
        <v>6780</v>
      </c>
      <c r="D201" s="12" t="s">
        <v>142</v>
      </c>
      <c r="E201" s="12" t="s">
        <v>6</v>
      </c>
      <c r="F201" s="12" t="s">
        <v>221</v>
      </c>
      <c r="G201" s="12" t="s">
        <v>849</v>
      </c>
      <c r="H201" s="12"/>
      <c r="I201" s="9">
        <v>25</v>
      </c>
      <c r="J201" s="9" t="s">
        <v>850</v>
      </c>
    </row>
    <row r="202" spans="1:10" s="11" customFormat="1" x14ac:dyDescent="0.2">
      <c r="A202" s="8">
        <v>43541</v>
      </c>
      <c r="B202" s="12" t="s">
        <v>14</v>
      </c>
      <c r="C202" s="9">
        <v>6780</v>
      </c>
      <c r="D202" s="12" t="s">
        <v>142</v>
      </c>
      <c r="E202" s="12" t="s">
        <v>6</v>
      </c>
      <c r="F202" s="12" t="s">
        <v>15</v>
      </c>
      <c r="G202" s="12" t="s">
        <v>151</v>
      </c>
      <c r="H202" s="12"/>
      <c r="I202" s="9">
        <v>24</v>
      </c>
      <c r="J202" s="9" t="s">
        <v>850</v>
      </c>
    </row>
    <row r="203" spans="1:10" s="11" customFormat="1" x14ac:dyDescent="0.2">
      <c r="A203" s="8">
        <v>43526</v>
      </c>
      <c r="B203" s="12" t="s">
        <v>6</v>
      </c>
      <c r="C203" s="9">
        <v>57000</v>
      </c>
      <c r="D203" s="12" t="s">
        <v>211</v>
      </c>
      <c r="E203" s="12" t="s">
        <v>9</v>
      </c>
      <c r="F203" s="12" t="s">
        <v>6</v>
      </c>
      <c r="G203" s="12" t="s">
        <v>151</v>
      </c>
      <c r="H203" s="12"/>
      <c r="I203" s="9">
        <v>50</v>
      </c>
      <c r="J203" s="9" t="s">
        <v>811</v>
      </c>
    </row>
    <row r="204" spans="1:10" s="11" customFormat="1" x14ac:dyDescent="0.2">
      <c r="A204" s="8">
        <v>43534</v>
      </c>
      <c r="B204" s="12" t="s">
        <v>6</v>
      </c>
      <c r="C204" s="9">
        <v>57000</v>
      </c>
      <c r="D204" s="12" t="s">
        <v>211</v>
      </c>
      <c r="E204" s="12" t="s">
        <v>6</v>
      </c>
      <c r="F204" s="12" t="s">
        <v>6</v>
      </c>
      <c r="G204" s="12" t="s">
        <v>35</v>
      </c>
      <c r="H204" s="12"/>
      <c r="I204" s="9">
        <v>46</v>
      </c>
      <c r="J204" s="9">
        <v>70</v>
      </c>
    </row>
    <row r="205" spans="1:10" s="11" customFormat="1" x14ac:dyDescent="0.2">
      <c r="A205" s="8">
        <v>43547</v>
      </c>
      <c r="B205" s="12" t="s">
        <v>6</v>
      </c>
      <c r="C205" s="9">
        <v>57000</v>
      </c>
      <c r="D205" s="12" t="s">
        <v>211</v>
      </c>
      <c r="E205" s="12" t="s">
        <v>6</v>
      </c>
      <c r="F205" s="12" t="s">
        <v>6</v>
      </c>
      <c r="G205" s="12" t="s">
        <v>151</v>
      </c>
      <c r="H205" s="12"/>
      <c r="I205" s="9">
        <v>48</v>
      </c>
      <c r="J205" s="9">
        <v>65</v>
      </c>
    </row>
    <row r="206" spans="1:10" s="11" customFormat="1" x14ac:dyDescent="0.2">
      <c r="A206" s="8">
        <v>43534</v>
      </c>
      <c r="B206" s="12" t="s">
        <v>3</v>
      </c>
      <c r="C206" s="9">
        <v>5670</v>
      </c>
      <c r="D206" s="12" t="s">
        <v>952</v>
      </c>
      <c r="E206" s="12" t="s">
        <v>4</v>
      </c>
      <c r="F206" s="12" t="s">
        <v>953</v>
      </c>
      <c r="G206" s="12" t="s">
        <v>23</v>
      </c>
      <c r="H206" s="12"/>
      <c r="I206" s="9">
        <v>21</v>
      </c>
      <c r="J206" s="9">
        <v>31</v>
      </c>
    </row>
    <row r="207" spans="1:10" s="11" customFormat="1" x14ac:dyDescent="0.2">
      <c r="A207" s="8">
        <v>43540</v>
      </c>
      <c r="B207" s="12" t="s">
        <v>6</v>
      </c>
      <c r="C207" s="9">
        <v>57570</v>
      </c>
      <c r="D207" s="12" t="s">
        <v>983</v>
      </c>
      <c r="E207" s="12" t="s">
        <v>6</v>
      </c>
      <c r="F207" s="12" t="s">
        <v>15</v>
      </c>
      <c r="G207" s="12" t="s">
        <v>194</v>
      </c>
      <c r="H207" s="12"/>
      <c r="I207" s="9">
        <v>34</v>
      </c>
      <c r="J207" s="9">
        <v>36</v>
      </c>
    </row>
    <row r="208" spans="1:10" s="11" customFormat="1" x14ac:dyDescent="0.2">
      <c r="A208" s="8">
        <v>43530</v>
      </c>
      <c r="B208" s="12" t="s">
        <v>6</v>
      </c>
      <c r="C208" s="9">
        <v>54350</v>
      </c>
      <c r="D208" s="12" t="s">
        <v>686</v>
      </c>
      <c r="E208" s="12" t="s">
        <v>6</v>
      </c>
      <c r="F208" s="12" t="s">
        <v>6</v>
      </c>
      <c r="G208" s="12" t="s">
        <v>146</v>
      </c>
      <c r="H208" s="12"/>
      <c r="I208" s="9">
        <v>23</v>
      </c>
      <c r="J208" s="9">
        <v>13</v>
      </c>
    </row>
    <row r="209" spans="1:10" s="11" customFormat="1" x14ac:dyDescent="0.2">
      <c r="A209" s="8">
        <v>43534</v>
      </c>
      <c r="B209" s="12" t="s">
        <v>14</v>
      </c>
      <c r="C209" s="9">
        <v>3890</v>
      </c>
      <c r="D209" s="12" t="s">
        <v>957</v>
      </c>
      <c r="E209" s="12" t="s">
        <v>6</v>
      </c>
      <c r="F209" s="12" t="s">
        <v>6</v>
      </c>
      <c r="G209" s="12" t="s">
        <v>172</v>
      </c>
      <c r="H209" s="12"/>
      <c r="I209" s="9">
        <v>123</v>
      </c>
      <c r="J209" s="9">
        <v>189</v>
      </c>
    </row>
    <row r="210" spans="1:10" s="11" customFormat="1" x14ac:dyDescent="0.2">
      <c r="A210" s="8">
        <v>43534</v>
      </c>
      <c r="B210" s="12" t="s">
        <v>6</v>
      </c>
      <c r="C210" s="9">
        <v>57645</v>
      </c>
      <c r="D210" s="12" t="s">
        <v>954</v>
      </c>
      <c r="E210" s="12" t="s">
        <v>6</v>
      </c>
      <c r="F210" s="12" t="s">
        <v>6</v>
      </c>
      <c r="G210" s="12" t="s">
        <v>647</v>
      </c>
      <c r="H210" s="12"/>
      <c r="I210" s="9">
        <v>48</v>
      </c>
      <c r="J210" s="9">
        <v>76</v>
      </c>
    </row>
    <row r="211" spans="1:10" s="11" customFormat="1" x14ac:dyDescent="0.2">
      <c r="A211" s="8">
        <v>43527</v>
      </c>
      <c r="B211" s="12" t="s">
        <v>6</v>
      </c>
      <c r="C211" s="9">
        <v>54920</v>
      </c>
      <c r="D211" s="12" t="s">
        <v>209</v>
      </c>
      <c r="E211" s="12" t="s">
        <v>6</v>
      </c>
      <c r="F211" s="12" t="s">
        <v>16</v>
      </c>
      <c r="G211" s="12" t="s">
        <v>23</v>
      </c>
      <c r="H211" s="12"/>
      <c r="I211" s="9">
        <v>19</v>
      </c>
      <c r="J211" s="9" t="s">
        <v>639</v>
      </c>
    </row>
    <row r="212" spans="1:10" s="11" customFormat="1" x14ac:dyDescent="0.2">
      <c r="A212" s="8">
        <v>43541</v>
      </c>
      <c r="B212" s="12" t="s">
        <v>3</v>
      </c>
      <c r="C212" s="9">
        <v>7324</v>
      </c>
      <c r="D212" s="12" t="s">
        <v>1017</v>
      </c>
      <c r="E212" s="12" t="s">
        <v>15</v>
      </c>
      <c r="F212" s="12" t="s">
        <v>1018</v>
      </c>
      <c r="G212" s="12" t="s">
        <v>151</v>
      </c>
      <c r="H212" s="12"/>
      <c r="I212" s="9">
        <v>32</v>
      </c>
      <c r="J212" s="9" t="s">
        <v>1019</v>
      </c>
    </row>
    <row r="213" spans="1:10" s="11" customFormat="1" x14ac:dyDescent="0.2">
      <c r="A213" s="8">
        <v>43526</v>
      </c>
      <c r="B213" s="12" t="s">
        <v>14</v>
      </c>
      <c r="C213" s="9">
        <v>6750</v>
      </c>
      <c r="D213" s="12" t="s">
        <v>160</v>
      </c>
      <c r="E213" s="12" t="s">
        <v>5</v>
      </c>
      <c r="F213" s="12" t="s">
        <v>4</v>
      </c>
      <c r="G213" s="12" t="s">
        <v>151</v>
      </c>
      <c r="H213" s="12"/>
      <c r="I213" s="9">
        <v>29</v>
      </c>
      <c r="J213" s="9" t="s">
        <v>351</v>
      </c>
    </row>
    <row r="214" spans="1:10" s="11" customFormat="1" x14ac:dyDescent="0.2">
      <c r="A214" s="8">
        <v>43531</v>
      </c>
      <c r="B214" s="12" t="s">
        <v>14</v>
      </c>
      <c r="C214" s="9">
        <v>6750</v>
      </c>
      <c r="D214" s="12" t="s">
        <v>160</v>
      </c>
      <c r="E214" s="12" t="s">
        <v>6</v>
      </c>
      <c r="F214" s="12" t="s">
        <v>4</v>
      </c>
      <c r="G214" s="12" t="s">
        <v>151</v>
      </c>
      <c r="H214" s="12"/>
      <c r="I214" s="9">
        <v>34</v>
      </c>
      <c r="J214" s="9" t="s">
        <v>351</v>
      </c>
    </row>
    <row r="215" spans="1:10" s="11" customFormat="1" x14ac:dyDescent="0.2">
      <c r="A215" s="8">
        <v>43525</v>
      </c>
      <c r="B215" s="12" t="s">
        <v>5</v>
      </c>
      <c r="C215" s="9">
        <v>56355</v>
      </c>
      <c r="D215" s="12" t="s">
        <v>799</v>
      </c>
      <c r="E215" s="12" t="s">
        <v>5</v>
      </c>
      <c r="F215" s="12" t="s">
        <v>5</v>
      </c>
      <c r="G215" s="12" t="s">
        <v>800</v>
      </c>
      <c r="H215" s="12"/>
      <c r="I215" s="9">
        <v>130</v>
      </c>
      <c r="J215" s="9">
        <v>221</v>
      </c>
    </row>
    <row r="216" spans="1:10" s="11" customFormat="1" x14ac:dyDescent="0.2">
      <c r="A216" s="8">
        <v>43531</v>
      </c>
      <c r="B216" s="12" t="s">
        <v>14</v>
      </c>
      <c r="C216" s="9">
        <v>6840</v>
      </c>
      <c r="D216" s="12" t="s">
        <v>192</v>
      </c>
      <c r="E216" s="12" t="s">
        <v>6</v>
      </c>
      <c r="F216" s="12" t="s">
        <v>6</v>
      </c>
      <c r="G216" s="12" t="s">
        <v>151</v>
      </c>
      <c r="H216" s="12"/>
      <c r="I216" s="9">
        <v>53</v>
      </c>
      <c r="J216" s="9" t="s">
        <v>859</v>
      </c>
    </row>
    <row r="217" spans="1:10" s="11" customFormat="1" x14ac:dyDescent="0.2">
      <c r="A217" s="8">
        <v>43526</v>
      </c>
      <c r="B217" s="12" t="s">
        <v>3</v>
      </c>
      <c r="C217" s="9">
        <v>6946</v>
      </c>
      <c r="D217" s="12" t="s">
        <v>73</v>
      </c>
      <c r="E217" s="12" t="s">
        <v>6</v>
      </c>
      <c r="F217" s="12" t="s">
        <v>15</v>
      </c>
      <c r="G217" s="12" t="s">
        <v>151</v>
      </c>
      <c r="H217" s="12"/>
      <c r="I217" s="9">
        <v>29</v>
      </c>
      <c r="J217" s="9">
        <v>42</v>
      </c>
    </row>
    <row r="218" spans="1:10" s="11" customFormat="1" x14ac:dyDescent="0.2">
      <c r="A218" s="8">
        <v>43534</v>
      </c>
      <c r="B218" s="12" t="s">
        <v>3</v>
      </c>
      <c r="C218" s="9">
        <v>3384</v>
      </c>
      <c r="D218" s="12" t="s">
        <v>195</v>
      </c>
      <c r="E218" s="12" t="s">
        <v>4</v>
      </c>
      <c r="F218" s="12" t="s">
        <v>4</v>
      </c>
      <c r="G218" s="12" t="s">
        <v>172</v>
      </c>
      <c r="H218" s="12"/>
      <c r="I218" s="9">
        <v>14</v>
      </c>
      <c r="J218" s="9">
        <v>16</v>
      </c>
    </row>
    <row r="219" spans="1:10" s="11" customFormat="1" x14ac:dyDescent="0.2">
      <c r="A219" s="8">
        <v>43528</v>
      </c>
      <c r="B219" s="12" t="s">
        <v>3</v>
      </c>
      <c r="C219" s="9">
        <v>54331</v>
      </c>
      <c r="D219" s="12" t="s">
        <v>836</v>
      </c>
      <c r="E219" s="12" t="s">
        <v>5</v>
      </c>
      <c r="F219" s="12" t="s">
        <v>5</v>
      </c>
      <c r="G219" s="12" t="s">
        <v>23</v>
      </c>
      <c r="H219" s="12"/>
      <c r="I219" s="9">
        <v>41</v>
      </c>
      <c r="J219" s="9">
        <v>59</v>
      </c>
    </row>
    <row r="220" spans="1:10" s="11" customFormat="1" x14ac:dyDescent="0.2">
      <c r="A220" s="8">
        <v>43548</v>
      </c>
      <c r="B220" s="12" t="s">
        <v>3</v>
      </c>
      <c r="C220" s="9">
        <v>5353</v>
      </c>
      <c r="D220" s="12" t="s">
        <v>1058</v>
      </c>
      <c r="E220" s="12" t="s">
        <v>15</v>
      </c>
      <c r="F220" s="12" t="s">
        <v>6</v>
      </c>
      <c r="G220" s="12" t="s">
        <v>35</v>
      </c>
      <c r="H220" s="12"/>
      <c r="I220" s="9">
        <v>32</v>
      </c>
      <c r="J220" s="9" t="s">
        <v>1059</v>
      </c>
    </row>
    <row r="221" spans="1:10" s="11" customFormat="1" x14ac:dyDescent="0.2">
      <c r="A221" s="8">
        <v>43542</v>
      </c>
      <c r="B221" s="12" t="s">
        <v>5</v>
      </c>
      <c r="C221" s="9">
        <v>26133</v>
      </c>
      <c r="D221" s="12" t="s">
        <v>1037</v>
      </c>
      <c r="E221" s="12" t="s">
        <v>5</v>
      </c>
      <c r="F221" s="12" t="s">
        <v>15</v>
      </c>
      <c r="G221" s="12" t="s">
        <v>1038</v>
      </c>
      <c r="H221" s="12"/>
      <c r="I221" s="31"/>
      <c r="J221" s="31"/>
    </row>
    <row r="222" spans="1:10" s="11" customFormat="1" x14ac:dyDescent="0.2">
      <c r="A222" s="8">
        <v>43540</v>
      </c>
      <c r="B222" s="12" t="s">
        <v>3</v>
      </c>
      <c r="C222" s="9">
        <v>8323</v>
      </c>
      <c r="D222" s="12" t="s">
        <v>89</v>
      </c>
      <c r="E222" s="12" t="s">
        <v>4</v>
      </c>
      <c r="F222" s="12" t="s">
        <v>6</v>
      </c>
      <c r="G222" s="12" t="s">
        <v>37</v>
      </c>
      <c r="H222" s="12"/>
      <c r="I222" s="9">
        <v>24</v>
      </c>
      <c r="J222" s="9" t="s">
        <v>714</v>
      </c>
    </row>
    <row r="223" spans="1:10" s="11" customFormat="1" x14ac:dyDescent="0.2">
      <c r="A223" s="8">
        <v>43541</v>
      </c>
      <c r="B223" s="12" t="s">
        <v>5</v>
      </c>
      <c r="C223" s="9">
        <v>54317</v>
      </c>
      <c r="D223" s="12" t="s">
        <v>1008</v>
      </c>
      <c r="E223" s="12" t="s">
        <v>5</v>
      </c>
      <c r="F223" s="12" t="s">
        <v>6</v>
      </c>
      <c r="G223" s="12" t="s">
        <v>1009</v>
      </c>
      <c r="H223" s="12"/>
      <c r="I223" s="9">
        <v>58</v>
      </c>
      <c r="J223" s="9" t="s">
        <v>1010</v>
      </c>
    </row>
    <row r="224" spans="1:10" s="11" customFormat="1" x14ac:dyDescent="0.2">
      <c r="A224" s="8">
        <v>43534</v>
      </c>
      <c r="B224" s="12" t="s">
        <v>6</v>
      </c>
      <c r="C224" s="9">
        <v>54530</v>
      </c>
      <c r="D224" s="33" t="s">
        <v>950</v>
      </c>
      <c r="E224" s="12" t="s">
        <v>6</v>
      </c>
      <c r="F224" s="12" t="s">
        <v>6</v>
      </c>
      <c r="G224" s="12" t="s">
        <v>951</v>
      </c>
      <c r="H224" s="12"/>
      <c r="I224" s="9">
        <v>64</v>
      </c>
      <c r="J224" s="9">
        <v>89</v>
      </c>
    </row>
    <row r="225" spans="1:10" s="11" customFormat="1" x14ac:dyDescent="0.2">
      <c r="A225" s="8">
        <v>43534</v>
      </c>
      <c r="B225" s="12" t="s">
        <v>6</v>
      </c>
      <c r="C225" s="9">
        <v>54530</v>
      </c>
      <c r="D225" s="12" t="s">
        <v>950</v>
      </c>
      <c r="E225" s="12" t="s">
        <v>6</v>
      </c>
      <c r="F225" s="12" t="s">
        <v>6</v>
      </c>
      <c r="G225" s="12" t="s">
        <v>35</v>
      </c>
      <c r="H225" s="12"/>
      <c r="I225" s="9">
        <v>64</v>
      </c>
      <c r="J225" s="9">
        <v>89</v>
      </c>
    </row>
    <row r="226" spans="1:10" s="11" customFormat="1" x14ac:dyDescent="0.2">
      <c r="A226" s="8">
        <v>43534</v>
      </c>
      <c r="B226" s="12" t="s">
        <v>5</v>
      </c>
      <c r="C226" s="9">
        <v>54439</v>
      </c>
      <c r="D226" s="12" t="s">
        <v>970</v>
      </c>
      <c r="E226" s="12" t="s">
        <v>5</v>
      </c>
      <c r="F226" s="12" t="s">
        <v>5</v>
      </c>
      <c r="G226" s="12" t="s">
        <v>172</v>
      </c>
      <c r="H226" s="12"/>
      <c r="I226" s="9">
        <v>34</v>
      </c>
      <c r="J226" s="9">
        <v>44</v>
      </c>
    </row>
    <row r="227" spans="1:10" s="11" customFormat="1" x14ac:dyDescent="0.2">
      <c r="A227" s="8">
        <v>43548</v>
      </c>
      <c r="B227" s="12" t="s">
        <v>5</v>
      </c>
      <c r="C227" s="9">
        <v>54439</v>
      </c>
      <c r="D227" s="12" t="s">
        <v>970</v>
      </c>
      <c r="E227" s="12" t="s">
        <v>5</v>
      </c>
      <c r="F227" s="12" t="s">
        <v>5</v>
      </c>
      <c r="G227" s="12" t="s">
        <v>1061</v>
      </c>
      <c r="H227" s="12"/>
      <c r="I227" s="9">
        <v>39</v>
      </c>
      <c r="J227" s="9">
        <v>56</v>
      </c>
    </row>
    <row r="228" spans="1:10" s="11" customFormat="1" x14ac:dyDescent="0.2">
      <c r="A228" s="8">
        <v>43529</v>
      </c>
      <c r="B228" s="12" t="s">
        <v>5</v>
      </c>
      <c r="C228" s="9">
        <v>66706</v>
      </c>
      <c r="D228" s="12" t="s">
        <v>97</v>
      </c>
      <c r="E228" s="12" t="s">
        <v>5</v>
      </c>
      <c r="F228" s="12" t="s">
        <v>15</v>
      </c>
      <c r="G228" s="12" t="s">
        <v>319</v>
      </c>
      <c r="H228" s="12"/>
      <c r="I228" s="9">
        <v>34</v>
      </c>
      <c r="J228" s="9">
        <v>44</v>
      </c>
    </row>
    <row r="229" spans="1:10" s="11" customFormat="1" x14ac:dyDescent="0.2">
      <c r="A229" s="8">
        <v>43541</v>
      </c>
      <c r="B229" s="12" t="s">
        <v>3</v>
      </c>
      <c r="C229" s="9">
        <v>4760</v>
      </c>
      <c r="D229" s="12" t="s">
        <v>75</v>
      </c>
      <c r="E229" s="12" t="s">
        <v>4</v>
      </c>
      <c r="F229" s="12" t="s">
        <v>6</v>
      </c>
      <c r="G229" s="12" t="s">
        <v>194</v>
      </c>
      <c r="H229" s="12"/>
      <c r="I229" s="9">
        <v>8</v>
      </c>
      <c r="J229" s="9" t="s">
        <v>374</v>
      </c>
    </row>
    <row r="230" spans="1:10" s="11" customFormat="1" x14ac:dyDescent="0.2">
      <c r="A230" s="8">
        <v>43541</v>
      </c>
      <c r="B230" s="12" t="s">
        <v>3</v>
      </c>
      <c r="C230" s="9">
        <v>6230</v>
      </c>
      <c r="D230" s="12" t="s">
        <v>1036</v>
      </c>
      <c r="E230" s="12" t="s">
        <v>6</v>
      </c>
      <c r="F230" s="12" t="s">
        <v>6</v>
      </c>
      <c r="G230" s="12" t="s">
        <v>151</v>
      </c>
      <c r="H230" s="12"/>
      <c r="I230" s="9">
        <v>130</v>
      </c>
      <c r="J230" s="9">
        <v>198</v>
      </c>
    </row>
    <row r="231" spans="1:10" s="11" customFormat="1" x14ac:dyDescent="0.2">
      <c r="A231" s="8">
        <v>43527</v>
      </c>
      <c r="B231" s="12" t="s">
        <v>3</v>
      </c>
      <c r="C231" s="9">
        <v>8805</v>
      </c>
      <c r="D231" s="12" t="s">
        <v>272</v>
      </c>
      <c r="E231" s="12" t="s">
        <v>4</v>
      </c>
      <c r="F231" s="12" t="s">
        <v>5</v>
      </c>
      <c r="G231" s="12" t="s">
        <v>23</v>
      </c>
      <c r="H231" s="12"/>
      <c r="I231" s="9">
        <v>48</v>
      </c>
      <c r="J231" s="9" t="s">
        <v>826</v>
      </c>
    </row>
    <row r="232" spans="1:10" s="11" customFormat="1" x14ac:dyDescent="0.2">
      <c r="A232" s="8">
        <v>43526</v>
      </c>
      <c r="B232" s="12" t="s">
        <v>6</v>
      </c>
      <c r="C232" s="9">
        <v>54430</v>
      </c>
      <c r="D232" s="12" t="s">
        <v>218</v>
      </c>
      <c r="E232" s="12" t="s">
        <v>6</v>
      </c>
      <c r="F232" s="12" t="s">
        <v>15</v>
      </c>
      <c r="G232" s="12" t="s">
        <v>422</v>
      </c>
      <c r="H232" s="12"/>
      <c r="I232" s="9">
        <v>25</v>
      </c>
      <c r="J232" s="9" t="s">
        <v>369</v>
      </c>
    </row>
    <row r="233" spans="1:10" s="11" customFormat="1" x14ac:dyDescent="0.2">
      <c r="A233" s="8">
        <v>43534</v>
      </c>
      <c r="B233" s="12" t="s">
        <v>6</v>
      </c>
      <c r="C233" s="9">
        <v>54430</v>
      </c>
      <c r="D233" s="12" t="s">
        <v>218</v>
      </c>
      <c r="E233" s="12" t="s">
        <v>6</v>
      </c>
      <c r="F233" s="12" t="s">
        <v>6</v>
      </c>
      <c r="G233" s="12" t="s">
        <v>647</v>
      </c>
      <c r="H233" s="12"/>
      <c r="I233" s="9">
        <v>22</v>
      </c>
      <c r="J233" s="9">
        <v>19</v>
      </c>
    </row>
    <row r="234" spans="1:10" s="11" customFormat="1" x14ac:dyDescent="0.2">
      <c r="A234" s="8">
        <v>43538</v>
      </c>
      <c r="B234" s="12" t="s">
        <v>3</v>
      </c>
      <c r="C234" s="9">
        <v>5534</v>
      </c>
      <c r="D234" s="12" t="s">
        <v>283</v>
      </c>
      <c r="E234" s="12" t="s">
        <v>8</v>
      </c>
      <c r="F234" s="12" t="s">
        <v>6</v>
      </c>
      <c r="G234" s="12" t="s">
        <v>167</v>
      </c>
      <c r="H234" s="12"/>
      <c r="I234" s="9">
        <v>35</v>
      </c>
      <c r="J234" s="9">
        <v>40</v>
      </c>
    </row>
    <row r="235" spans="1:10" s="11" customFormat="1" x14ac:dyDescent="0.2">
      <c r="A235" s="8">
        <v>43541</v>
      </c>
      <c r="B235" s="12" t="s">
        <v>6</v>
      </c>
      <c r="C235" s="9">
        <v>57840</v>
      </c>
      <c r="D235" s="12" t="s">
        <v>1016</v>
      </c>
      <c r="E235" s="12" t="s">
        <v>18</v>
      </c>
      <c r="F235" s="12" t="s">
        <v>6</v>
      </c>
      <c r="G235" s="12" t="s">
        <v>244</v>
      </c>
      <c r="H235" s="12"/>
      <c r="I235" s="9">
        <v>28</v>
      </c>
      <c r="J235" s="9" t="s">
        <v>665</v>
      </c>
    </row>
    <row r="236" spans="1:10" s="11" customFormat="1" x14ac:dyDescent="0.2">
      <c r="A236" s="8">
        <v>43551</v>
      </c>
      <c r="B236" s="12" t="s">
        <v>3</v>
      </c>
      <c r="C236" s="9">
        <v>4830</v>
      </c>
      <c r="D236" s="12" t="s">
        <v>113</v>
      </c>
      <c r="E236" s="12" t="s">
        <v>12</v>
      </c>
      <c r="F236" s="12" t="s">
        <v>22</v>
      </c>
      <c r="G236" s="12" t="s">
        <v>292</v>
      </c>
      <c r="H236" s="12"/>
      <c r="I236" s="9">
        <v>14</v>
      </c>
      <c r="J236" s="9" t="s">
        <v>1063</v>
      </c>
    </row>
    <row r="237" spans="1:10" s="11" customFormat="1" x14ac:dyDescent="0.2">
      <c r="A237" s="8">
        <v>43533</v>
      </c>
      <c r="B237" s="12" t="s">
        <v>6</v>
      </c>
      <c r="C237" s="9">
        <v>57570</v>
      </c>
      <c r="D237" s="12" t="s">
        <v>269</v>
      </c>
      <c r="E237" s="12" t="s">
        <v>6</v>
      </c>
      <c r="F237" s="12" t="s">
        <v>6</v>
      </c>
      <c r="G237" s="12" t="s">
        <v>35</v>
      </c>
      <c r="H237" s="12"/>
      <c r="I237" s="9">
        <v>19</v>
      </c>
      <c r="J237" s="9">
        <v>26</v>
      </c>
    </row>
    <row r="238" spans="1:10" s="11" customFormat="1" x14ac:dyDescent="0.2">
      <c r="A238" s="8">
        <v>43529</v>
      </c>
      <c r="B238" s="12" t="s">
        <v>3</v>
      </c>
      <c r="C238" s="9">
        <v>3393</v>
      </c>
      <c r="D238" s="12" t="s">
        <v>114</v>
      </c>
      <c r="E238" s="12" t="s">
        <v>4</v>
      </c>
      <c r="F238" s="12" t="s">
        <v>20</v>
      </c>
      <c r="G238" s="12" t="s">
        <v>151</v>
      </c>
      <c r="H238" s="12"/>
      <c r="I238" s="9">
        <v>18</v>
      </c>
      <c r="J238" s="9">
        <v>14</v>
      </c>
    </row>
    <row r="239" spans="1:10" s="11" customFormat="1" x14ac:dyDescent="0.2">
      <c r="A239" s="8">
        <v>43526</v>
      </c>
      <c r="B239" s="12" t="s">
        <v>6</v>
      </c>
      <c r="C239" s="9">
        <v>70250</v>
      </c>
      <c r="D239" s="12" t="s">
        <v>807</v>
      </c>
      <c r="E239" s="12" t="s">
        <v>6</v>
      </c>
      <c r="F239" s="12" t="s">
        <v>6</v>
      </c>
      <c r="G239" s="12" t="s">
        <v>151</v>
      </c>
      <c r="H239" s="12"/>
      <c r="I239" s="9">
        <v>179</v>
      </c>
      <c r="J239" s="9">
        <v>276</v>
      </c>
    </row>
    <row r="240" spans="1:10" s="11" customFormat="1" x14ac:dyDescent="0.2">
      <c r="A240" s="8">
        <v>43554</v>
      </c>
      <c r="B240" s="12" t="s">
        <v>6</v>
      </c>
      <c r="C240" s="9">
        <v>57860</v>
      </c>
      <c r="D240" s="12" t="s">
        <v>1072</v>
      </c>
      <c r="E240" s="12" t="s">
        <v>6</v>
      </c>
      <c r="F240" s="12" t="s">
        <v>15</v>
      </c>
      <c r="G240" s="12" t="s">
        <v>1073</v>
      </c>
      <c r="H240" s="12"/>
      <c r="I240" s="9">
        <v>48</v>
      </c>
      <c r="J240" s="9" t="s">
        <v>1074</v>
      </c>
    </row>
    <row r="241" spans="1:10" s="11" customFormat="1" x14ac:dyDescent="0.2">
      <c r="A241" s="8">
        <v>43527</v>
      </c>
      <c r="B241" s="12" t="s">
        <v>3</v>
      </c>
      <c r="C241" s="9">
        <v>6917</v>
      </c>
      <c r="D241" s="12" t="s">
        <v>109</v>
      </c>
      <c r="E241" s="12" t="s">
        <v>4</v>
      </c>
      <c r="F241" s="12" t="s">
        <v>6</v>
      </c>
      <c r="G241" s="12" t="s">
        <v>906</v>
      </c>
      <c r="H241" s="12"/>
      <c r="I241" s="9">
        <v>33</v>
      </c>
      <c r="J241" s="9" t="s">
        <v>832</v>
      </c>
    </row>
    <row r="242" spans="1:10" s="11" customFormat="1" x14ac:dyDescent="0.2">
      <c r="A242" s="8">
        <v>43527</v>
      </c>
      <c r="B242" s="12" t="s">
        <v>3</v>
      </c>
      <c r="C242" s="9">
        <v>5247</v>
      </c>
      <c r="D242" s="12" t="s">
        <v>816</v>
      </c>
      <c r="E242" s="12" t="s">
        <v>234</v>
      </c>
      <c r="F242" s="12" t="s">
        <v>15</v>
      </c>
      <c r="G242" s="12" t="s">
        <v>644</v>
      </c>
      <c r="H242" s="12"/>
      <c r="I242" s="9">
        <v>192</v>
      </c>
      <c r="J242" s="9">
        <v>321</v>
      </c>
    </row>
    <row r="243" spans="1:10" s="11" customFormat="1" x14ac:dyDescent="0.2">
      <c r="A243" s="8">
        <v>43527</v>
      </c>
      <c r="B243" s="12" t="s">
        <v>3</v>
      </c>
      <c r="C243" s="9">
        <v>3739</v>
      </c>
      <c r="D243" s="12" t="s">
        <v>83</v>
      </c>
      <c r="E243" s="12" t="s">
        <v>4</v>
      </c>
      <c r="F243" s="12" t="s">
        <v>6</v>
      </c>
      <c r="G243" s="12" t="s">
        <v>37</v>
      </c>
      <c r="H243" s="12"/>
      <c r="I243" s="9">
        <v>19</v>
      </c>
      <c r="J243" s="9" t="s">
        <v>363</v>
      </c>
    </row>
    <row r="244" spans="1:10" s="11" customFormat="1" x14ac:dyDescent="0.2">
      <c r="A244" s="8">
        <v>43526</v>
      </c>
      <c r="B244" s="12" t="s">
        <v>6</v>
      </c>
      <c r="C244" s="9">
        <v>79330</v>
      </c>
      <c r="D244" s="12" t="s">
        <v>808</v>
      </c>
      <c r="E244" s="12" t="s">
        <v>6</v>
      </c>
      <c r="F244" s="12" t="s">
        <v>15</v>
      </c>
      <c r="G244" s="12" t="s">
        <v>151</v>
      </c>
      <c r="H244" s="12"/>
      <c r="I244" s="31"/>
      <c r="J244" s="31"/>
    </row>
    <row r="245" spans="1:10" s="11" customFormat="1" x14ac:dyDescent="0.2">
      <c r="A245" s="8">
        <v>43541</v>
      </c>
      <c r="B245" s="12" t="s">
        <v>6</v>
      </c>
      <c r="C245" s="9">
        <v>57258</v>
      </c>
      <c r="D245" s="12" t="s">
        <v>1005</v>
      </c>
      <c r="E245" s="12" t="s">
        <v>6</v>
      </c>
      <c r="F245" s="12" t="s">
        <v>15</v>
      </c>
      <c r="G245" s="12" t="s">
        <v>151</v>
      </c>
      <c r="H245" s="12"/>
      <c r="I245" s="9">
        <v>49</v>
      </c>
      <c r="J245" s="9" t="s">
        <v>1006</v>
      </c>
    </row>
    <row r="246" spans="1:10" s="11" customFormat="1" x14ac:dyDescent="0.2">
      <c r="A246" s="8">
        <v>43527</v>
      </c>
      <c r="B246" s="12" t="s">
        <v>6</v>
      </c>
      <c r="C246" s="9">
        <v>54560</v>
      </c>
      <c r="D246" s="12" t="s">
        <v>417</v>
      </c>
      <c r="E246" s="12" t="s">
        <v>6</v>
      </c>
      <c r="F246" s="12" t="s">
        <v>15</v>
      </c>
      <c r="G246" s="12" t="s">
        <v>151</v>
      </c>
      <c r="H246" s="12"/>
      <c r="I246" s="9">
        <v>30</v>
      </c>
      <c r="J246" s="9" t="s">
        <v>827</v>
      </c>
    </row>
    <row r="247" spans="1:10" s="11" customFormat="1" x14ac:dyDescent="0.2">
      <c r="A247" s="8">
        <v>43526</v>
      </c>
      <c r="B247" s="12" t="s">
        <v>3</v>
      </c>
      <c r="C247" s="9">
        <v>5222</v>
      </c>
      <c r="D247" s="85" t="s">
        <v>66</v>
      </c>
      <c r="E247" s="12" t="s">
        <v>6</v>
      </c>
      <c r="F247" s="12" t="s">
        <v>15</v>
      </c>
      <c r="G247" s="12" t="s">
        <v>151</v>
      </c>
      <c r="H247" s="12"/>
      <c r="I247" s="9">
        <v>25</v>
      </c>
      <c r="J247" s="9" t="s">
        <v>397</v>
      </c>
    </row>
    <row r="248" spans="1:10" s="11" customFormat="1" x14ac:dyDescent="0.2">
      <c r="A248" s="8">
        <v>43526</v>
      </c>
      <c r="B248" s="12" t="s">
        <v>3</v>
      </c>
      <c r="C248" s="9">
        <v>5252</v>
      </c>
      <c r="D248" s="85" t="s">
        <v>66</v>
      </c>
      <c r="E248" s="12" t="s">
        <v>4</v>
      </c>
      <c r="F248" s="12" t="s">
        <v>6</v>
      </c>
      <c r="G248" s="12" t="s">
        <v>876</v>
      </c>
      <c r="H248" s="12"/>
      <c r="I248" s="9">
        <v>26</v>
      </c>
      <c r="J248" s="9" t="s">
        <v>505</v>
      </c>
    </row>
    <row r="249" spans="1:10" s="11" customFormat="1" x14ac:dyDescent="0.2">
      <c r="A249" s="8">
        <v>43548</v>
      </c>
      <c r="B249" s="12" t="s">
        <v>3</v>
      </c>
      <c r="C249" s="9">
        <v>5252</v>
      </c>
      <c r="D249" s="85" t="s">
        <v>66</v>
      </c>
      <c r="E249" s="12" t="s">
        <v>4</v>
      </c>
      <c r="F249" s="12" t="s">
        <v>4</v>
      </c>
      <c r="G249" s="12" t="s">
        <v>37</v>
      </c>
      <c r="H249" s="12"/>
      <c r="I249" s="9">
        <v>24</v>
      </c>
      <c r="J249" s="9">
        <v>33</v>
      </c>
    </row>
    <row r="250" spans="1:10" s="11" customFormat="1" x14ac:dyDescent="0.2">
      <c r="A250" s="8">
        <v>43547</v>
      </c>
      <c r="B250" s="12" t="s">
        <v>5</v>
      </c>
      <c r="C250" s="9">
        <v>66123</v>
      </c>
      <c r="D250" s="12" t="s">
        <v>1043</v>
      </c>
      <c r="E250" s="12" t="s">
        <v>5</v>
      </c>
      <c r="F250" s="12" t="s">
        <v>5</v>
      </c>
      <c r="G250" s="12" t="s">
        <v>1046</v>
      </c>
      <c r="H250" s="12"/>
      <c r="I250" s="9">
        <v>70</v>
      </c>
      <c r="J250" s="9">
        <v>109</v>
      </c>
    </row>
    <row r="251" spans="1:10" s="11" customFormat="1" x14ac:dyDescent="0.2">
      <c r="A251" s="8">
        <v>43534</v>
      </c>
      <c r="B251" s="12" t="s">
        <v>3</v>
      </c>
      <c r="C251" s="9">
        <v>5405</v>
      </c>
      <c r="D251" s="12" t="s">
        <v>486</v>
      </c>
      <c r="E251" s="12" t="s">
        <v>4</v>
      </c>
      <c r="F251" s="12" t="s">
        <v>4</v>
      </c>
      <c r="G251" s="12" t="s">
        <v>465</v>
      </c>
      <c r="H251" s="12"/>
      <c r="I251" s="9">
        <v>29</v>
      </c>
      <c r="J251" s="9">
        <v>39</v>
      </c>
    </row>
    <row r="252" spans="1:10" s="11" customFormat="1" x14ac:dyDescent="0.2">
      <c r="A252" s="8">
        <v>43541</v>
      </c>
      <c r="B252" s="12" t="s">
        <v>3</v>
      </c>
      <c r="C252" s="9">
        <v>9119</v>
      </c>
      <c r="D252" s="12" t="s">
        <v>121</v>
      </c>
      <c r="E252" s="12" t="s">
        <v>4</v>
      </c>
      <c r="F252" s="12" t="s">
        <v>4</v>
      </c>
      <c r="G252" s="12" t="s">
        <v>319</v>
      </c>
      <c r="H252" s="12"/>
      <c r="I252" s="9">
        <v>41</v>
      </c>
      <c r="J252" s="9" t="s">
        <v>1027</v>
      </c>
    </row>
    <row r="253" spans="1:10" s="11" customFormat="1" x14ac:dyDescent="0.2">
      <c r="A253" s="8">
        <v>43541</v>
      </c>
      <c r="B253" s="12" t="s">
        <v>3</v>
      </c>
      <c r="C253" s="9">
        <v>3825</v>
      </c>
      <c r="D253" s="12" t="s">
        <v>116</v>
      </c>
      <c r="E253" s="12" t="s">
        <v>4</v>
      </c>
      <c r="F253" s="12" t="s">
        <v>6</v>
      </c>
      <c r="G253" s="12" t="s">
        <v>151</v>
      </c>
      <c r="H253" s="12"/>
      <c r="I253" s="9">
        <v>15</v>
      </c>
      <c r="J253" s="9" t="s">
        <v>404</v>
      </c>
    </row>
    <row r="254" spans="1:10" s="11" customFormat="1" x14ac:dyDescent="0.2">
      <c r="A254" s="8">
        <v>43545</v>
      </c>
      <c r="B254" s="12" t="s">
        <v>3</v>
      </c>
      <c r="C254" s="9">
        <v>3838</v>
      </c>
      <c r="D254" s="12" t="s">
        <v>116</v>
      </c>
      <c r="E254" s="12" t="s">
        <v>6</v>
      </c>
      <c r="F254" s="12" t="s">
        <v>5</v>
      </c>
      <c r="G254" s="12" t="s">
        <v>227</v>
      </c>
      <c r="H254" s="12"/>
      <c r="I254" s="9">
        <v>18</v>
      </c>
      <c r="J254" s="9" t="s">
        <v>411</v>
      </c>
    </row>
    <row r="255" spans="1:10" s="11" customFormat="1" x14ac:dyDescent="0.2">
      <c r="A255" s="8">
        <v>43541</v>
      </c>
      <c r="B255" s="12" t="s">
        <v>3</v>
      </c>
      <c r="C255" s="9">
        <v>5362</v>
      </c>
      <c r="D255" s="12" t="s">
        <v>84</v>
      </c>
      <c r="E255" s="12" t="s">
        <v>15</v>
      </c>
      <c r="F255" s="12" t="s">
        <v>4</v>
      </c>
      <c r="G255" s="12" t="s">
        <v>23</v>
      </c>
      <c r="H255" s="12"/>
      <c r="I255" s="9">
        <v>40</v>
      </c>
      <c r="J255" s="9" t="s">
        <v>604</v>
      </c>
    </row>
    <row r="256" spans="1:10" s="11" customFormat="1" x14ac:dyDescent="0.2">
      <c r="A256" s="8">
        <v>43529</v>
      </c>
      <c r="B256" s="12" t="s">
        <v>3</v>
      </c>
      <c r="C256" s="9">
        <v>7181</v>
      </c>
      <c r="D256" s="12" t="s">
        <v>848</v>
      </c>
      <c r="E256" s="12" t="s">
        <v>6</v>
      </c>
      <c r="F256" s="12" t="s">
        <v>336</v>
      </c>
      <c r="G256" s="12" t="s">
        <v>422</v>
      </c>
      <c r="H256" s="12"/>
      <c r="I256" s="9">
        <v>135</v>
      </c>
      <c r="J256" s="9">
        <v>207</v>
      </c>
    </row>
    <row r="257" spans="1:10" s="11" customFormat="1" x14ac:dyDescent="0.2">
      <c r="A257" s="8">
        <v>43527</v>
      </c>
      <c r="B257" s="12" t="s">
        <v>3</v>
      </c>
      <c r="C257" s="9">
        <v>1638</v>
      </c>
      <c r="D257" s="12" t="s">
        <v>190</v>
      </c>
      <c r="E257" s="12" t="s">
        <v>6</v>
      </c>
      <c r="F257" s="12" t="s">
        <v>15</v>
      </c>
      <c r="G257" s="12" t="s">
        <v>319</v>
      </c>
      <c r="H257" s="12"/>
      <c r="I257" s="9">
        <v>25</v>
      </c>
      <c r="J257" s="9" t="s">
        <v>831</v>
      </c>
    </row>
    <row r="258" spans="1:10" s="11" customFormat="1" x14ac:dyDescent="0.2">
      <c r="A258" s="8">
        <v>43527</v>
      </c>
      <c r="B258" s="12" t="s">
        <v>3</v>
      </c>
      <c r="C258" s="9">
        <v>4492</v>
      </c>
      <c r="D258" s="12" t="s">
        <v>46</v>
      </c>
      <c r="E258" s="12" t="s">
        <v>4</v>
      </c>
      <c r="F258" s="12" t="s">
        <v>5</v>
      </c>
      <c r="G258" s="12" t="s">
        <v>103</v>
      </c>
      <c r="H258" s="12"/>
      <c r="I258" s="9">
        <v>10</v>
      </c>
      <c r="J258" s="9">
        <v>3</v>
      </c>
    </row>
    <row r="259" spans="1:10" s="11" customFormat="1" x14ac:dyDescent="0.2">
      <c r="A259" s="8">
        <v>43533</v>
      </c>
      <c r="B259" s="12" t="s">
        <v>3</v>
      </c>
      <c r="C259" s="9">
        <v>4470</v>
      </c>
      <c r="D259" s="12" t="s">
        <v>46</v>
      </c>
      <c r="E259" s="12" t="s">
        <v>5</v>
      </c>
      <c r="F259" s="12" t="s">
        <v>5</v>
      </c>
      <c r="G259" s="12" t="s">
        <v>23</v>
      </c>
      <c r="H259" s="12"/>
      <c r="I259" s="9">
        <v>10</v>
      </c>
      <c r="J259" s="9" t="s">
        <v>908</v>
      </c>
    </row>
    <row r="260" spans="1:10" s="11" customFormat="1" x14ac:dyDescent="0.2">
      <c r="A260" s="8">
        <v>43540</v>
      </c>
      <c r="B260" s="12" t="s">
        <v>3</v>
      </c>
      <c r="C260" s="9">
        <v>4423</v>
      </c>
      <c r="D260" s="12" t="s">
        <v>46</v>
      </c>
      <c r="E260" s="12" t="s">
        <v>6</v>
      </c>
      <c r="F260" s="12" t="s">
        <v>4</v>
      </c>
      <c r="G260" s="12" t="s">
        <v>995</v>
      </c>
      <c r="H260" s="12"/>
      <c r="I260" s="9">
        <v>10</v>
      </c>
      <c r="J260" s="9" t="s">
        <v>996</v>
      </c>
    </row>
    <row r="261" spans="1:10" s="11" customFormat="1" x14ac:dyDescent="0.2">
      <c r="A261" s="8">
        <v>43540</v>
      </c>
      <c r="B261" s="12" t="s">
        <v>3</v>
      </c>
      <c r="C261" s="9">
        <v>4438</v>
      </c>
      <c r="D261" s="12" t="s">
        <v>46</v>
      </c>
      <c r="E261" s="12" t="s">
        <v>4</v>
      </c>
      <c r="F261" s="12" t="s">
        <v>6</v>
      </c>
      <c r="G261" s="12" t="s">
        <v>876</v>
      </c>
      <c r="H261" s="12"/>
      <c r="I261" s="9">
        <v>10</v>
      </c>
      <c r="J261" s="9">
        <v>2</v>
      </c>
    </row>
    <row r="262" spans="1:10" s="11" customFormat="1" x14ac:dyDescent="0.2">
      <c r="A262" s="8">
        <v>43541</v>
      </c>
      <c r="B262" s="12" t="s">
        <v>3</v>
      </c>
      <c r="C262" s="9">
        <v>4411</v>
      </c>
      <c r="D262" s="12" t="s">
        <v>46</v>
      </c>
      <c r="E262" s="12" t="s">
        <v>4</v>
      </c>
      <c r="F262" s="12" t="s">
        <v>6</v>
      </c>
      <c r="G262" s="12" t="s">
        <v>194</v>
      </c>
      <c r="H262" s="12"/>
      <c r="I262" s="9">
        <v>10</v>
      </c>
      <c r="J262" s="9" t="s">
        <v>1023</v>
      </c>
    </row>
    <row r="263" spans="1:10" s="11" customFormat="1" x14ac:dyDescent="0.2">
      <c r="A263" s="8">
        <v>43541</v>
      </c>
      <c r="B263" s="12" t="s">
        <v>3</v>
      </c>
      <c r="C263" s="9">
        <v>4494</v>
      </c>
      <c r="D263" s="12" t="s">
        <v>46</v>
      </c>
      <c r="E263" s="12" t="s">
        <v>31</v>
      </c>
      <c r="F263" s="12" t="s">
        <v>15</v>
      </c>
      <c r="G263" s="12" t="s">
        <v>319</v>
      </c>
      <c r="H263" s="12"/>
      <c r="I263" s="9">
        <v>10</v>
      </c>
      <c r="J263" s="9" t="s">
        <v>1023</v>
      </c>
    </row>
    <row r="264" spans="1:10" s="11" customFormat="1" x14ac:dyDescent="0.2">
      <c r="A264" s="8">
        <v>43540</v>
      </c>
      <c r="B264" s="12" t="s">
        <v>6</v>
      </c>
      <c r="C264" s="9">
        <v>57258</v>
      </c>
      <c r="D264" s="12" t="s">
        <v>997</v>
      </c>
      <c r="E264" s="12" t="s">
        <v>6</v>
      </c>
      <c r="F264" s="12" t="s">
        <v>15</v>
      </c>
      <c r="G264" s="12" t="s">
        <v>292</v>
      </c>
      <c r="H264" s="12"/>
      <c r="I264" s="9">
        <v>51</v>
      </c>
      <c r="J264" s="9">
        <v>59</v>
      </c>
    </row>
    <row r="265" spans="1:10" s="11" customFormat="1" x14ac:dyDescent="0.2">
      <c r="A265" s="8">
        <v>43529</v>
      </c>
      <c r="B265" s="12" t="s">
        <v>3</v>
      </c>
      <c r="C265" s="9">
        <v>8436</v>
      </c>
      <c r="D265" s="85" t="s">
        <v>149</v>
      </c>
      <c r="E265" s="12" t="s">
        <v>16</v>
      </c>
      <c r="F265" s="12" t="s">
        <v>15</v>
      </c>
      <c r="G265" s="12" t="s">
        <v>151</v>
      </c>
      <c r="H265" s="12"/>
      <c r="I265" s="9">
        <v>24</v>
      </c>
      <c r="J265" s="9" t="s">
        <v>513</v>
      </c>
    </row>
    <row r="266" spans="1:10" s="11" customFormat="1" x14ac:dyDescent="0.2">
      <c r="A266" s="8">
        <v>43533</v>
      </c>
      <c r="B266" s="12" t="s">
        <v>3</v>
      </c>
      <c r="C266" s="9">
        <v>8410</v>
      </c>
      <c r="D266" s="85" t="s">
        <v>149</v>
      </c>
      <c r="E266" s="12" t="s">
        <v>18</v>
      </c>
      <c r="F266" s="12" t="s">
        <v>6</v>
      </c>
      <c r="G266" s="12" t="s">
        <v>172</v>
      </c>
      <c r="H266" s="12"/>
      <c r="I266" s="9">
        <v>24</v>
      </c>
      <c r="J266" s="9">
        <v>18</v>
      </c>
    </row>
    <row r="267" spans="1:10" s="11" customFormat="1" x14ac:dyDescent="0.2">
      <c r="A267" s="8">
        <v>43540</v>
      </c>
      <c r="B267" s="12" t="s">
        <v>3</v>
      </c>
      <c r="C267" s="9">
        <v>8450</v>
      </c>
      <c r="D267" s="85" t="s">
        <v>149</v>
      </c>
      <c r="E267" s="12" t="s">
        <v>4</v>
      </c>
      <c r="F267" s="12" t="s">
        <v>140</v>
      </c>
      <c r="G267" s="12" t="s">
        <v>37</v>
      </c>
      <c r="H267" s="12"/>
      <c r="I267" s="9">
        <v>28</v>
      </c>
      <c r="J267" s="9" t="s">
        <v>356</v>
      </c>
    </row>
    <row r="268" spans="1:10" s="11" customFormat="1" x14ac:dyDescent="0.2">
      <c r="A268" s="8">
        <v>43528</v>
      </c>
      <c r="B268" s="12" t="s">
        <v>3</v>
      </c>
      <c r="C268" s="9">
        <v>8011</v>
      </c>
      <c r="D268" s="12" t="s">
        <v>42</v>
      </c>
      <c r="E268" s="12" t="s">
        <v>16</v>
      </c>
      <c r="F268" s="12" t="s">
        <v>6</v>
      </c>
      <c r="G268" s="12" t="s">
        <v>865</v>
      </c>
      <c r="H268" s="12"/>
      <c r="I268" s="9">
        <v>24</v>
      </c>
      <c r="J268" s="9">
        <v>28</v>
      </c>
    </row>
    <row r="269" spans="1:10" s="11" customFormat="1" x14ac:dyDescent="0.2">
      <c r="A269" s="8">
        <v>43541</v>
      </c>
      <c r="B269" s="12" t="s">
        <v>3</v>
      </c>
      <c r="C269" s="9">
        <v>8035</v>
      </c>
      <c r="D269" s="12" t="s">
        <v>42</v>
      </c>
      <c r="E269" s="12" t="s">
        <v>1021</v>
      </c>
      <c r="F269" s="12" t="s">
        <v>5</v>
      </c>
      <c r="G269" s="12" t="s">
        <v>1022</v>
      </c>
      <c r="H269" s="12"/>
      <c r="I269" s="9">
        <v>20</v>
      </c>
      <c r="J269" s="9" t="s">
        <v>393</v>
      </c>
    </row>
    <row r="270" spans="1:10" s="11" customFormat="1" x14ac:dyDescent="0.2">
      <c r="A270" s="8">
        <v>43526</v>
      </c>
      <c r="B270" s="12" t="s">
        <v>6</v>
      </c>
      <c r="C270" s="9">
        <v>57970</v>
      </c>
      <c r="D270" s="12" t="s">
        <v>316</v>
      </c>
      <c r="E270" s="12" t="s">
        <v>6</v>
      </c>
      <c r="F270" s="12" t="s">
        <v>15</v>
      </c>
      <c r="G270" s="12" t="s">
        <v>319</v>
      </c>
      <c r="H270" s="12"/>
      <c r="I270" s="9">
        <v>46</v>
      </c>
      <c r="J270" s="9">
        <v>47</v>
      </c>
    </row>
    <row r="271" spans="1:10" s="11" customFormat="1" x14ac:dyDescent="0.2">
      <c r="A271" s="8">
        <v>43527</v>
      </c>
      <c r="B271" s="12" t="s">
        <v>6</v>
      </c>
      <c r="C271" s="9">
        <v>57525</v>
      </c>
      <c r="D271" s="12" t="s">
        <v>408</v>
      </c>
      <c r="E271" s="12" t="s">
        <v>6</v>
      </c>
      <c r="F271" s="12" t="s">
        <v>15</v>
      </c>
      <c r="G271" s="12" t="s">
        <v>822</v>
      </c>
      <c r="H271" s="12"/>
      <c r="I271" s="9">
        <v>38</v>
      </c>
      <c r="J271" s="9">
        <v>55</v>
      </c>
    </row>
    <row r="272" spans="1:10" s="11" customFormat="1" x14ac:dyDescent="0.2">
      <c r="A272" s="8">
        <v>43551</v>
      </c>
      <c r="B272" s="12" t="s">
        <v>5</v>
      </c>
      <c r="C272" s="9">
        <v>54456</v>
      </c>
      <c r="D272" s="12" t="s">
        <v>1064</v>
      </c>
      <c r="E272" s="12" t="s">
        <v>5</v>
      </c>
      <c r="F272" s="12" t="s">
        <v>15</v>
      </c>
      <c r="G272" s="12" t="s">
        <v>1065</v>
      </c>
      <c r="H272" s="12"/>
      <c r="I272" s="9">
        <v>56</v>
      </c>
      <c r="J272" s="9" t="s">
        <v>1066</v>
      </c>
    </row>
    <row r="273" spans="1:10" s="11" customFormat="1" x14ac:dyDescent="0.2">
      <c r="A273" s="8">
        <v>43532</v>
      </c>
      <c r="B273" s="12" t="s">
        <v>14</v>
      </c>
      <c r="C273" s="9">
        <v>3080</v>
      </c>
      <c r="D273" s="12" t="s">
        <v>853</v>
      </c>
      <c r="E273" s="12" t="s">
        <v>234</v>
      </c>
      <c r="F273" s="12" t="s">
        <v>856</v>
      </c>
      <c r="G273" s="12" t="s">
        <v>151</v>
      </c>
      <c r="H273" s="12"/>
      <c r="I273" s="9">
        <v>141</v>
      </c>
      <c r="J273" s="9">
        <v>207</v>
      </c>
    </row>
    <row r="274" spans="1:10" s="11" customFormat="1" x14ac:dyDescent="0.2">
      <c r="A274" s="8">
        <v>43526</v>
      </c>
      <c r="B274" s="12" t="s">
        <v>3</v>
      </c>
      <c r="C274" s="9">
        <v>3780</v>
      </c>
      <c r="D274" s="12" t="s">
        <v>82</v>
      </c>
      <c r="E274" s="12" t="s">
        <v>4</v>
      </c>
      <c r="F274" s="12" t="s">
        <v>6</v>
      </c>
      <c r="G274" s="12" t="s">
        <v>151</v>
      </c>
      <c r="H274" s="12"/>
      <c r="I274" s="9">
        <v>17</v>
      </c>
      <c r="J274" s="9" t="s">
        <v>406</v>
      </c>
    </row>
    <row r="275" spans="1:10" s="11" customFormat="1" x14ac:dyDescent="0.2">
      <c r="A275" s="8">
        <v>43541</v>
      </c>
      <c r="B275" s="12" t="s">
        <v>3</v>
      </c>
      <c r="C275" s="9">
        <v>3762</v>
      </c>
      <c r="D275" s="12" t="s">
        <v>82</v>
      </c>
      <c r="E275" s="12" t="s">
        <v>4</v>
      </c>
      <c r="F275" s="12" t="s">
        <v>5</v>
      </c>
      <c r="G275" s="12" t="s">
        <v>194</v>
      </c>
      <c r="H275" s="12"/>
      <c r="I275" s="9">
        <v>17</v>
      </c>
      <c r="J275" s="9" t="s">
        <v>1020</v>
      </c>
    </row>
    <row r="276" spans="1:10" s="11" customFormat="1" x14ac:dyDescent="0.2">
      <c r="A276" s="8">
        <v>43541</v>
      </c>
      <c r="B276" s="12" t="s">
        <v>6</v>
      </c>
      <c r="C276" s="9">
        <v>54880</v>
      </c>
      <c r="D276" s="12" t="s">
        <v>1003</v>
      </c>
      <c r="E276" s="12" t="s">
        <v>6</v>
      </c>
      <c r="F276" s="12" t="s">
        <v>15</v>
      </c>
      <c r="G276" s="12" t="s">
        <v>292</v>
      </c>
      <c r="H276" s="12"/>
      <c r="I276" s="9">
        <v>16</v>
      </c>
      <c r="J276" s="9" t="s">
        <v>833</v>
      </c>
    </row>
    <row r="277" spans="1:10" s="11" customFormat="1" x14ac:dyDescent="0.2">
      <c r="A277" s="8">
        <v>43541</v>
      </c>
      <c r="B277" s="12" t="s">
        <v>6</v>
      </c>
      <c r="C277" s="9">
        <v>54880</v>
      </c>
      <c r="D277" s="12" t="s">
        <v>1003</v>
      </c>
      <c r="E277" s="12" t="s">
        <v>6</v>
      </c>
      <c r="F277" s="12" t="s">
        <v>15</v>
      </c>
      <c r="G277" s="12" t="s">
        <v>151</v>
      </c>
      <c r="H277" s="12"/>
      <c r="I277" s="9">
        <v>16</v>
      </c>
      <c r="J277" s="9" t="s">
        <v>833</v>
      </c>
    </row>
    <row r="278" spans="1:10" s="11" customFormat="1" x14ac:dyDescent="0.2">
      <c r="A278" s="8">
        <v>43541</v>
      </c>
      <c r="B278" s="12" t="s">
        <v>6</v>
      </c>
      <c r="C278" s="9">
        <v>54880</v>
      </c>
      <c r="D278" s="12" t="s">
        <v>1003</v>
      </c>
      <c r="E278" s="12" t="s">
        <v>6</v>
      </c>
      <c r="F278" s="12" t="s">
        <v>15</v>
      </c>
      <c r="G278" s="12" t="s">
        <v>151</v>
      </c>
      <c r="H278" s="12"/>
      <c r="I278" s="9">
        <v>16</v>
      </c>
      <c r="J278" s="9" t="s">
        <v>833</v>
      </c>
    </row>
    <row r="279" spans="1:10" s="11" customFormat="1" x14ac:dyDescent="0.2">
      <c r="A279" s="8">
        <v>43531</v>
      </c>
      <c r="B279" s="12" t="s">
        <v>6</v>
      </c>
      <c r="C279" s="9">
        <v>57100</v>
      </c>
      <c r="D279" s="12" t="s">
        <v>141</v>
      </c>
      <c r="E279" s="12" t="s">
        <v>6</v>
      </c>
      <c r="F279" s="12" t="s">
        <v>5</v>
      </c>
      <c r="G279" s="12" t="s">
        <v>151</v>
      </c>
      <c r="H279" s="12"/>
      <c r="I279" s="9">
        <v>43</v>
      </c>
      <c r="J279" s="9" t="s">
        <v>413</v>
      </c>
    </row>
    <row r="280" spans="1:10" s="11" customFormat="1" x14ac:dyDescent="0.2">
      <c r="A280" s="8">
        <v>43533</v>
      </c>
      <c r="B280" s="12" t="s">
        <v>6</v>
      </c>
      <c r="C280" s="9">
        <v>57100</v>
      </c>
      <c r="D280" s="12" t="s">
        <v>141</v>
      </c>
      <c r="E280" s="12" t="s">
        <v>6</v>
      </c>
      <c r="F280" s="12" t="s">
        <v>6</v>
      </c>
      <c r="G280" s="12" t="s">
        <v>151</v>
      </c>
      <c r="H280" s="12"/>
      <c r="I280" s="9">
        <v>34</v>
      </c>
      <c r="J280" s="9">
        <v>42</v>
      </c>
    </row>
    <row r="281" spans="1:10" s="11" customFormat="1" x14ac:dyDescent="0.2">
      <c r="A281" s="8">
        <v>43534</v>
      </c>
      <c r="B281" s="12" t="s">
        <v>6</v>
      </c>
      <c r="C281" s="9">
        <v>57100</v>
      </c>
      <c r="D281" s="12" t="s">
        <v>141</v>
      </c>
      <c r="E281" s="12" t="s">
        <v>6</v>
      </c>
      <c r="F281" s="12" t="s">
        <v>15</v>
      </c>
      <c r="G281" s="12" t="s">
        <v>151</v>
      </c>
      <c r="H281" s="12"/>
      <c r="I281" s="9">
        <v>34</v>
      </c>
      <c r="J281" s="9">
        <v>42</v>
      </c>
    </row>
    <row r="282" spans="1:10" s="11" customFormat="1" x14ac:dyDescent="0.2">
      <c r="A282" s="8">
        <v>43534</v>
      </c>
      <c r="B282" s="12" t="s">
        <v>6</v>
      </c>
      <c r="C282" s="9">
        <v>57100</v>
      </c>
      <c r="D282" s="12" t="s">
        <v>141</v>
      </c>
      <c r="E282" s="12" t="s">
        <v>6</v>
      </c>
      <c r="F282" s="12" t="s">
        <v>6</v>
      </c>
      <c r="G282" s="12" t="s">
        <v>249</v>
      </c>
      <c r="H282" s="12"/>
      <c r="I282" s="9">
        <v>34</v>
      </c>
      <c r="J282" s="9">
        <v>42</v>
      </c>
    </row>
    <row r="283" spans="1:10" s="11" customFormat="1" x14ac:dyDescent="0.2">
      <c r="A283" s="8">
        <v>43540</v>
      </c>
      <c r="B283" s="12" t="s">
        <v>6</v>
      </c>
      <c r="C283" s="9">
        <v>57100</v>
      </c>
      <c r="D283" s="12" t="s">
        <v>141</v>
      </c>
      <c r="E283" s="12" t="s">
        <v>6</v>
      </c>
      <c r="F283" s="12" t="s">
        <v>4</v>
      </c>
      <c r="G283" s="12" t="s">
        <v>292</v>
      </c>
      <c r="H283" s="12"/>
      <c r="I283" s="9">
        <v>37</v>
      </c>
      <c r="J283" s="9" t="s">
        <v>413</v>
      </c>
    </row>
    <row r="284" spans="1:10" s="11" customFormat="1" x14ac:dyDescent="0.2">
      <c r="A284" s="8">
        <v>43541</v>
      </c>
      <c r="B284" s="12" t="s">
        <v>6</v>
      </c>
      <c r="C284" s="9">
        <v>57100</v>
      </c>
      <c r="D284" s="12" t="s">
        <v>141</v>
      </c>
      <c r="E284" s="12" t="s">
        <v>6</v>
      </c>
      <c r="F284" s="12" t="s">
        <v>15</v>
      </c>
      <c r="G284" s="12" t="s">
        <v>153</v>
      </c>
      <c r="H284" s="12"/>
      <c r="I284" s="9">
        <v>35</v>
      </c>
      <c r="J284" s="9" t="s">
        <v>413</v>
      </c>
    </row>
    <row r="285" spans="1:10" s="11" customFormat="1" x14ac:dyDescent="0.2">
      <c r="A285" s="8">
        <v>43541</v>
      </c>
      <c r="B285" s="12" t="s">
        <v>6</v>
      </c>
      <c r="C285" s="9">
        <v>57100</v>
      </c>
      <c r="D285" s="12" t="s">
        <v>141</v>
      </c>
      <c r="E285" s="12" t="s">
        <v>6</v>
      </c>
      <c r="F285" s="12" t="s">
        <v>15</v>
      </c>
      <c r="G285" s="12" t="s">
        <v>227</v>
      </c>
      <c r="H285" s="12"/>
      <c r="I285" s="9">
        <v>36</v>
      </c>
      <c r="J285" s="9" t="s">
        <v>1032</v>
      </c>
    </row>
    <row r="286" spans="1:10" s="11" customFormat="1" x14ac:dyDescent="0.2">
      <c r="A286" s="8">
        <v>43532</v>
      </c>
      <c r="B286" s="12" t="s">
        <v>6</v>
      </c>
      <c r="C286" s="9">
        <v>55600</v>
      </c>
      <c r="D286" s="12" t="s">
        <v>855</v>
      </c>
      <c r="E286" s="12" t="s">
        <v>6</v>
      </c>
      <c r="F286" s="12" t="s">
        <v>6</v>
      </c>
      <c r="G286" s="12" t="s">
        <v>23</v>
      </c>
      <c r="H286" s="12"/>
      <c r="I286" s="9">
        <v>59</v>
      </c>
      <c r="J286" s="9" t="s">
        <v>862</v>
      </c>
    </row>
    <row r="287" spans="1:10" s="11" customFormat="1" x14ac:dyDescent="0.2">
      <c r="A287" s="8">
        <v>43532</v>
      </c>
      <c r="B287" s="12" t="s">
        <v>14</v>
      </c>
      <c r="C287" s="9">
        <v>6730</v>
      </c>
      <c r="D287" s="12" t="s">
        <v>267</v>
      </c>
      <c r="E287" s="12" t="s">
        <v>6</v>
      </c>
      <c r="F287" s="12" t="s">
        <v>15</v>
      </c>
      <c r="G287" s="12" t="s">
        <v>23</v>
      </c>
      <c r="H287" s="12"/>
      <c r="I287" s="9">
        <v>47</v>
      </c>
      <c r="J287" s="9" t="s">
        <v>861</v>
      </c>
    </row>
    <row r="288" spans="1:10" s="11" customFormat="1" x14ac:dyDescent="0.2">
      <c r="A288" s="8">
        <v>43533</v>
      </c>
      <c r="B288" s="12" t="s">
        <v>5</v>
      </c>
      <c r="C288" s="9">
        <v>54294</v>
      </c>
      <c r="D288" s="12" t="s">
        <v>154</v>
      </c>
      <c r="E288" s="12" t="s">
        <v>5</v>
      </c>
      <c r="F288" s="12" t="s">
        <v>6</v>
      </c>
      <c r="G288" s="12" t="s">
        <v>865</v>
      </c>
      <c r="H288" s="12"/>
      <c r="I288" s="9">
        <v>55</v>
      </c>
      <c r="J288" s="9">
        <v>68</v>
      </c>
    </row>
    <row r="289" spans="1:10" s="11" customFormat="1" x14ac:dyDescent="0.2">
      <c r="A289" s="8">
        <v>43534</v>
      </c>
      <c r="B289" s="12" t="s">
        <v>5</v>
      </c>
      <c r="C289" s="9">
        <v>54290</v>
      </c>
      <c r="D289" s="12" t="s">
        <v>154</v>
      </c>
      <c r="E289" s="12" t="s">
        <v>5</v>
      </c>
      <c r="F289" s="12" t="s">
        <v>5</v>
      </c>
      <c r="G289" s="12" t="s">
        <v>172</v>
      </c>
      <c r="H289" s="12"/>
      <c r="I289" s="9">
        <v>54</v>
      </c>
      <c r="J289" s="9">
        <v>75</v>
      </c>
    </row>
    <row r="290" spans="1:10" s="11" customFormat="1" x14ac:dyDescent="0.2">
      <c r="A290" s="8">
        <v>43534</v>
      </c>
      <c r="B290" s="12" t="s">
        <v>5</v>
      </c>
      <c r="C290" s="9">
        <v>54292</v>
      </c>
      <c r="D290" s="12" t="s">
        <v>154</v>
      </c>
      <c r="E290" s="12" t="s">
        <v>5</v>
      </c>
      <c r="F290" s="12" t="s">
        <v>5</v>
      </c>
      <c r="G290" s="12" t="s">
        <v>172</v>
      </c>
      <c r="H290" s="12"/>
      <c r="I290" s="9">
        <v>54</v>
      </c>
      <c r="J290" s="9">
        <v>75</v>
      </c>
    </row>
    <row r="291" spans="1:10" s="11" customFormat="1" x14ac:dyDescent="0.2">
      <c r="A291" s="8">
        <v>43541</v>
      </c>
      <c r="B291" s="12" t="s">
        <v>5</v>
      </c>
      <c r="C291" s="9">
        <v>54295</v>
      </c>
      <c r="D291" s="12" t="s">
        <v>154</v>
      </c>
      <c r="E291" s="12" t="s">
        <v>5</v>
      </c>
      <c r="F291" s="12" t="s">
        <v>15</v>
      </c>
      <c r="G291" s="12" t="s">
        <v>319</v>
      </c>
      <c r="H291" s="12"/>
      <c r="I291" s="9">
        <v>54</v>
      </c>
      <c r="J291" s="9">
        <v>73</v>
      </c>
    </row>
    <row r="292" spans="1:10" s="11" customFormat="1" x14ac:dyDescent="0.2">
      <c r="A292" s="8">
        <v>43548</v>
      </c>
      <c r="B292" s="12" t="s">
        <v>5</v>
      </c>
      <c r="C292" s="9">
        <v>54338</v>
      </c>
      <c r="D292" s="12" t="s">
        <v>154</v>
      </c>
      <c r="E292" s="12" t="s">
        <v>5</v>
      </c>
      <c r="F292" s="12" t="s">
        <v>5</v>
      </c>
      <c r="G292" s="12" t="s">
        <v>172</v>
      </c>
      <c r="H292" s="12"/>
      <c r="I292" s="9">
        <v>52</v>
      </c>
      <c r="J292" s="9">
        <v>85</v>
      </c>
    </row>
    <row r="293" spans="1:10" s="11" customFormat="1" x14ac:dyDescent="0.2">
      <c r="A293" s="8">
        <v>43547</v>
      </c>
      <c r="B293" s="12" t="s">
        <v>6</v>
      </c>
      <c r="C293" s="9">
        <v>54750</v>
      </c>
      <c r="D293" s="12" t="s">
        <v>255</v>
      </c>
      <c r="E293" s="12" t="s">
        <v>6</v>
      </c>
      <c r="F293" s="12" t="s">
        <v>6</v>
      </c>
      <c r="G293" s="12" t="s">
        <v>23</v>
      </c>
      <c r="H293" s="12"/>
      <c r="I293" s="9">
        <v>29</v>
      </c>
      <c r="J293" s="9">
        <v>28</v>
      </c>
    </row>
    <row r="294" spans="1:10" s="11" customFormat="1" x14ac:dyDescent="0.2">
      <c r="A294" s="8">
        <v>43547</v>
      </c>
      <c r="B294" s="12" t="s">
        <v>6</v>
      </c>
      <c r="C294" s="9">
        <v>54640</v>
      </c>
      <c r="D294" s="12" t="s">
        <v>1044</v>
      </c>
      <c r="E294" s="12" t="s">
        <v>6</v>
      </c>
      <c r="F294" s="12" t="s">
        <v>6</v>
      </c>
      <c r="G294" s="12" t="s">
        <v>23</v>
      </c>
      <c r="H294" s="12"/>
      <c r="I294" s="9">
        <v>34</v>
      </c>
      <c r="J294" s="9">
        <v>32</v>
      </c>
    </row>
    <row r="295" spans="1:10" s="11" customFormat="1" x14ac:dyDescent="0.2">
      <c r="A295" s="8">
        <v>43532</v>
      </c>
      <c r="B295" s="12" t="s">
        <v>3</v>
      </c>
      <c r="C295" s="9">
        <v>7480</v>
      </c>
      <c r="D295" s="12" t="s">
        <v>144</v>
      </c>
      <c r="E295" s="12" t="s">
        <v>6</v>
      </c>
      <c r="F295" s="12" t="s">
        <v>15</v>
      </c>
      <c r="G295" s="12" t="s">
        <v>319</v>
      </c>
      <c r="H295" s="12"/>
      <c r="I295" s="9">
        <v>37</v>
      </c>
      <c r="J295" s="9" t="s">
        <v>717</v>
      </c>
    </row>
    <row r="296" spans="1:10" s="11" customFormat="1" x14ac:dyDescent="0.2">
      <c r="A296" s="8">
        <v>43526</v>
      </c>
      <c r="B296" s="12" t="s">
        <v>6</v>
      </c>
      <c r="C296" s="9">
        <v>57270</v>
      </c>
      <c r="D296" s="85" t="s">
        <v>161</v>
      </c>
      <c r="E296" s="12" t="s">
        <v>6</v>
      </c>
      <c r="F296" s="12" t="s">
        <v>15</v>
      </c>
      <c r="G296" s="12" t="s">
        <v>23</v>
      </c>
      <c r="H296" s="12"/>
      <c r="I296" s="9">
        <v>40</v>
      </c>
      <c r="J296" s="9" t="s">
        <v>758</v>
      </c>
    </row>
    <row r="297" spans="1:10" s="11" customFormat="1" x14ac:dyDescent="0.2">
      <c r="A297" s="8">
        <v>43541</v>
      </c>
      <c r="B297" s="12" t="s">
        <v>6</v>
      </c>
      <c r="C297" s="9">
        <v>57270</v>
      </c>
      <c r="D297" s="85" t="s">
        <v>161</v>
      </c>
      <c r="E297" s="12" t="s">
        <v>6</v>
      </c>
      <c r="F297" s="12" t="s">
        <v>15</v>
      </c>
      <c r="G297" s="12" t="s">
        <v>151</v>
      </c>
      <c r="H297" s="12"/>
      <c r="I297" s="9">
        <v>40</v>
      </c>
      <c r="J297" s="9" t="s">
        <v>420</v>
      </c>
    </row>
    <row r="298" spans="1:10" s="11" customFormat="1" x14ac:dyDescent="0.2">
      <c r="A298" s="8">
        <v>43550</v>
      </c>
      <c r="B298" s="12" t="s">
        <v>6</v>
      </c>
      <c r="C298" s="9">
        <v>57270</v>
      </c>
      <c r="D298" s="85" t="s">
        <v>161</v>
      </c>
      <c r="E298" s="12" t="s">
        <v>6</v>
      </c>
      <c r="F298" s="12" t="s">
        <v>6</v>
      </c>
      <c r="G298" s="12" t="s">
        <v>151</v>
      </c>
      <c r="H298" s="12"/>
      <c r="I298" s="9">
        <v>37</v>
      </c>
      <c r="J298" s="9">
        <v>43</v>
      </c>
    </row>
    <row r="299" spans="1:10" s="11" customFormat="1" x14ac:dyDescent="0.2">
      <c r="A299" s="8">
        <v>43534</v>
      </c>
      <c r="B299" s="12" t="s">
        <v>6</v>
      </c>
      <c r="C299" s="9">
        <v>57420</v>
      </c>
      <c r="D299" s="12" t="s">
        <v>973</v>
      </c>
      <c r="E299" s="12" t="s">
        <v>6</v>
      </c>
      <c r="F299" s="12" t="s">
        <v>6</v>
      </c>
      <c r="G299" s="33" t="s">
        <v>863</v>
      </c>
      <c r="H299" s="12"/>
      <c r="I299" s="9">
        <v>55</v>
      </c>
      <c r="J299" s="9">
        <v>86</v>
      </c>
    </row>
    <row r="300" spans="1:10" s="11" customFormat="1" x14ac:dyDescent="0.2">
      <c r="A300" s="8">
        <v>43527</v>
      </c>
      <c r="B300" s="12" t="s">
        <v>6</v>
      </c>
      <c r="C300" s="9">
        <v>54190</v>
      </c>
      <c r="D300" s="12" t="s">
        <v>277</v>
      </c>
      <c r="E300" s="12" t="s">
        <v>6</v>
      </c>
      <c r="F300" s="12" t="s">
        <v>8</v>
      </c>
      <c r="G300" s="12" t="s">
        <v>819</v>
      </c>
      <c r="H300" s="12"/>
      <c r="I300" s="9">
        <v>18</v>
      </c>
      <c r="J300" s="9" t="s">
        <v>389</v>
      </c>
    </row>
    <row r="301" spans="1:10" s="11" customFormat="1" x14ac:dyDescent="0.2">
      <c r="A301" s="8">
        <v>43533</v>
      </c>
      <c r="B301" s="12" t="s">
        <v>6</v>
      </c>
      <c r="C301" s="9">
        <v>54190</v>
      </c>
      <c r="D301" s="12" t="s">
        <v>277</v>
      </c>
      <c r="E301" s="12" t="s">
        <v>6</v>
      </c>
      <c r="F301" s="12" t="s">
        <v>6</v>
      </c>
      <c r="G301" s="12" t="s">
        <v>151</v>
      </c>
      <c r="H301" s="12"/>
      <c r="I301" s="9">
        <v>17</v>
      </c>
      <c r="J301" s="9">
        <v>12</v>
      </c>
    </row>
    <row r="302" spans="1:10" s="11" customFormat="1" x14ac:dyDescent="0.2">
      <c r="A302" s="8">
        <v>43526</v>
      </c>
      <c r="B302" s="12" t="s">
        <v>14</v>
      </c>
      <c r="C302" s="9">
        <v>6760</v>
      </c>
      <c r="D302" s="12" t="s">
        <v>257</v>
      </c>
      <c r="E302" s="12" t="s">
        <v>6</v>
      </c>
      <c r="F302" s="12" t="s">
        <v>15</v>
      </c>
      <c r="G302" s="12" t="s">
        <v>194</v>
      </c>
      <c r="H302" s="12"/>
      <c r="I302" s="9">
        <v>41</v>
      </c>
      <c r="J302" s="9" t="s">
        <v>380</v>
      </c>
    </row>
    <row r="303" spans="1:10" s="11" customFormat="1" x14ac:dyDescent="0.2">
      <c r="A303" s="8">
        <v>43534</v>
      </c>
      <c r="B303" s="12" t="s">
        <v>5</v>
      </c>
      <c r="C303" s="9">
        <v>66333</v>
      </c>
      <c r="D303" s="12" t="s">
        <v>956</v>
      </c>
      <c r="E303" s="12" t="s">
        <v>5</v>
      </c>
      <c r="F303" s="12" t="s">
        <v>5</v>
      </c>
      <c r="G303" s="12" t="s">
        <v>23</v>
      </c>
      <c r="H303" s="12"/>
      <c r="I303" s="9">
        <v>64</v>
      </c>
      <c r="J303" s="9">
        <v>96</v>
      </c>
    </row>
    <row r="304" spans="1:10" s="11" customFormat="1" x14ac:dyDescent="0.2">
      <c r="A304" s="8">
        <v>43527</v>
      </c>
      <c r="B304" s="12" t="s">
        <v>3</v>
      </c>
      <c r="C304" s="9">
        <v>7220</v>
      </c>
      <c r="D304" s="12" t="s">
        <v>120</v>
      </c>
      <c r="E304" s="12" t="s">
        <v>15</v>
      </c>
      <c r="F304" s="12" t="s">
        <v>6</v>
      </c>
      <c r="G304" s="12" t="s">
        <v>163</v>
      </c>
      <c r="H304" s="12"/>
      <c r="I304" s="9">
        <v>29</v>
      </c>
      <c r="J304" s="9" t="s">
        <v>563</v>
      </c>
    </row>
    <row r="305" spans="1:10" s="11" customFormat="1" x14ac:dyDescent="0.2">
      <c r="A305" s="8">
        <v>43546</v>
      </c>
      <c r="B305" s="12" t="s">
        <v>14</v>
      </c>
      <c r="C305" s="9">
        <v>1170</v>
      </c>
      <c r="D305" s="12" t="s">
        <v>1039</v>
      </c>
      <c r="E305" s="12" t="s">
        <v>6</v>
      </c>
      <c r="F305" s="12" t="s">
        <v>6</v>
      </c>
      <c r="G305" s="12" t="s">
        <v>23</v>
      </c>
      <c r="H305" s="12"/>
      <c r="I305" s="9">
        <v>146</v>
      </c>
      <c r="J305" s="9">
        <v>203</v>
      </c>
    </row>
    <row r="306" spans="1:10" s="11" customFormat="1" x14ac:dyDescent="0.2">
      <c r="A306" s="8">
        <v>43536</v>
      </c>
      <c r="B306" s="12" t="s">
        <v>3</v>
      </c>
      <c r="C306" s="9">
        <v>5770</v>
      </c>
      <c r="D306" s="12" t="s">
        <v>978</v>
      </c>
      <c r="E306" s="12" t="s">
        <v>8</v>
      </c>
      <c r="F306" s="12" t="s">
        <v>4</v>
      </c>
      <c r="G306" s="12" t="s">
        <v>172</v>
      </c>
      <c r="H306" s="12"/>
      <c r="I306" s="9">
        <v>25</v>
      </c>
      <c r="J306" s="9">
        <v>30</v>
      </c>
    </row>
    <row r="307" spans="1:10" s="11" customFormat="1" x14ac:dyDescent="0.2">
      <c r="A307" s="8">
        <v>43527</v>
      </c>
      <c r="B307" s="12" t="s">
        <v>3</v>
      </c>
      <c r="C307" s="9">
        <v>9521</v>
      </c>
      <c r="D307" s="85" t="s">
        <v>52</v>
      </c>
      <c r="E307" s="12" t="s">
        <v>12</v>
      </c>
      <c r="F307" s="12" t="s">
        <v>15</v>
      </c>
      <c r="G307" s="12" t="s">
        <v>292</v>
      </c>
      <c r="H307" s="12"/>
      <c r="I307" s="9">
        <v>65</v>
      </c>
      <c r="J307" s="9" t="s">
        <v>764</v>
      </c>
    </row>
    <row r="308" spans="1:10" s="11" customFormat="1" x14ac:dyDescent="0.2">
      <c r="A308" s="8">
        <v>43540</v>
      </c>
      <c r="B308" s="12" t="s">
        <v>3</v>
      </c>
      <c r="C308" s="9">
        <v>9521</v>
      </c>
      <c r="D308" s="85" t="s">
        <v>52</v>
      </c>
      <c r="E308" s="12" t="s">
        <v>12</v>
      </c>
      <c r="F308" s="12" t="s">
        <v>6</v>
      </c>
      <c r="G308" s="12" t="s">
        <v>292</v>
      </c>
      <c r="H308" s="12"/>
      <c r="I308" s="9">
        <v>86</v>
      </c>
      <c r="J308" s="9">
        <v>66</v>
      </c>
    </row>
    <row r="309" spans="1:10" s="11" customFormat="1" x14ac:dyDescent="0.2">
      <c r="A309" s="8">
        <v>43537</v>
      </c>
      <c r="B309" s="12" t="s">
        <v>6</v>
      </c>
      <c r="C309" s="9">
        <v>57330</v>
      </c>
      <c r="D309" s="12" t="s">
        <v>125</v>
      </c>
      <c r="E309" s="12" t="s">
        <v>31</v>
      </c>
      <c r="F309" s="12" t="s">
        <v>6</v>
      </c>
      <c r="G309" s="12" t="s">
        <v>23</v>
      </c>
      <c r="H309" s="12"/>
      <c r="I309" s="9">
        <v>37</v>
      </c>
      <c r="J309" s="9">
        <v>33</v>
      </c>
    </row>
    <row r="310" spans="1:10" x14ac:dyDescent="0.2">
      <c r="I310">
        <f>SUM(I3:I309)</f>
        <v>11465</v>
      </c>
      <c r="J310">
        <f>SUM(J3:J309)</f>
        <v>9153.5</v>
      </c>
    </row>
    <row r="311" spans="1:10" x14ac:dyDescent="0.2">
      <c r="I311">
        <f>307-5</f>
        <v>302</v>
      </c>
      <c r="J311">
        <f>307-5</f>
        <v>302</v>
      </c>
    </row>
    <row r="312" spans="1:10" x14ac:dyDescent="0.2">
      <c r="I312" s="101">
        <f>I310/I311</f>
        <v>37.963576158940398</v>
      </c>
      <c r="J312" s="101">
        <f>J310/J311</f>
        <v>30.309602649006621</v>
      </c>
    </row>
    <row r="315" spans="1:10" x14ac:dyDescent="0.2">
      <c r="C315" t="s">
        <v>1049</v>
      </c>
      <c r="D315" t="s">
        <v>1629</v>
      </c>
      <c r="E315" t="s">
        <v>1630</v>
      </c>
      <c r="F315" t="s">
        <v>1631</v>
      </c>
    </row>
    <row r="316" spans="1:10" x14ac:dyDescent="0.2">
      <c r="A316" t="s">
        <v>1606</v>
      </c>
      <c r="B316">
        <v>30360</v>
      </c>
      <c r="C316">
        <v>8</v>
      </c>
      <c r="D316">
        <v>3</v>
      </c>
      <c r="E316">
        <v>11</v>
      </c>
    </row>
    <row r="317" spans="1:10" x14ac:dyDescent="0.2">
      <c r="A317" t="s">
        <v>1607</v>
      </c>
      <c r="B317">
        <v>6750</v>
      </c>
      <c r="C317">
        <v>2</v>
      </c>
      <c r="D317">
        <v>1</v>
      </c>
      <c r="E317">
        <v>1</v>
      </c>
    </row>
    <row r="318" spans="1:10" x14ac:dyDescent="0.2">
      <c r="A318" t="s">
        <v>1608</v>
      </c>
      <c r="B318">
        <v>10500</v>
      </c>
      <c r="C318">
        <v>5</v>
      </c>
      <c r="D318">
        <v>4</v>
      </c>
      <c r="E318">
        <v>5</v>
      </c>
    </row>
    <row r="319" spans="1:10" x14ac:dyDescent="0.2">
      <c r="A319" t="s">
        <v>1609</v>
      </c>
      <c r="B319">
        <v>16100</v>
      </c>
      <c r="C319">
        <v>15</v>
      </c>
      <c r="D319">
        <v>1</v>
      </c>
      <c r="E319">
        <v>7</v>
      </c>
    </row>
    <row r="320" spans="1:10" x14ac:dyDescent="0.2">
      <c r="A320" t="s">
        <v>1610</v>
      </c>
      <c r="B320">
        <v>8150</v>
      </c>
      <c r="C320">
        <v>7</v>
      </c>
      <c r="D320">
        <v>9</v>
      </c>
      <c r="E320">
        <v>4</v>
      </c>
    </row>
    <row r="321" spans="1:5" x14ac:dyDescent="0.2">
      <c r="A321" t="s">
        <v>1611</v>
      </c>
      <c r="B321">
        <v>10730</v>
      </c>
      <c r="C321">
        <v>4</v>
      </c>
      <c r="D321">
        <v>6</v>
      </c>
      <c r="E321">
        <v>2</v>
      </c>
    </row>
    <row r="322" spans="1:5" x14ac:dyDescent="0.2">
      <c r="A322" t="s">
        <v>1612</v>
      </c>
      <c r="B322">
        <v>1211700</v>
      </c>
      <c r="C322">
        <v>2</v>
      </c>
      <c r="D322">
        <v>1</v>
      </c>
      <c r="E322">
        <v>0</v>
      </c>
    </row>
    <row r="323" spans="1:5" x14ac:dyDescent="0.2">
      <c r="A323" t="s">
        <v>1638</v>
      </c>
      <c r="B323">
        <v>2650</v>
      </c>
      <c r="C323">
        <v>0</v>
      </c>
      <c r="D323">
        <v>9</v>
      </c>
      <c r="E323">
        <v>1</v>
      </c>
    </row>
    <row r="324" spans="1:5" x14ac:dyDescent="0.2">
      <c r="A324" t="s">
        <v>1613</v>
      </c>
      <c r="B324">
        <v>25400</v>
      </c>
      <c r="C324">
        <v>19</v>
      </c>
      <c r="D324">
        <v>16</v>
      </c>
      <c r="E324">
        <f>71-58</f>
        <v>13</v>
      </c>
    </row>
    <row r="325" spans="1:5" x14ac:dyDescent="0.2">
      <c r="A325" t="s">
        <v>1614</v>
      </c>
      <c r="B325">
        <v>20500</v>
      </c>
      <c r="C325">
        <v>7</v>
      </c>
      <c r="D325">
        <v>7</v>
      </c>
      <c r="E325">
        <v>1</v>
      </c>
    </row>
    <row r="326" spans="1:5" x14ac:dyDescent="0.2">
      <c r="A326" t="s">
        <v>1615</v>
      </c>
      <c r="B326">
        <v>35040</v>
      </c>
      <c r="C326">
        <v>11</v>
      </c>
      <c r="D326">
        <v>9</v>
      </c>
      <c r="E326">
        <v>5</v>
      </c>
    </row>
    <row r="327" spans="1:5" x14ac:dyDescent="0.2">
      <c r="A327" t="s">
        <v>1639</v>
      </c>
      <c r="B327">
        <v>14400</v>
      </c>
      <c r="C327">
        <v>0</v>
      </c>
      <c r="D327">
        <v>4</v>
      </c>
      <c r="E327">
        <v>1</v>
      </c>
    </row>
    <row r="328" spans="1:5" x14ac:dyDescent="0.2">
      <c r="A328" t="s">
        <v>1616</v>
      </c>
      <c r="B328">
        <v>114300</v>
      </c>
      <c r="C328">
        <v>51</v>
      </c>
      <c r="D328">
        <v>61</v>
      </c>
      <c r="E328">
        <f>185-142</f>
        <v>43</v>
      </c>
    </row>
    <row r="329" spans="1:5" x14ac:dyDescent="0.2">
      <c r="A329" t="s">
        <v>1617</v>
      </c>
      <c r="B329">
        <v>9185</v>
      </c>
      <c r="C329">
        <v>5</v>
      </c>
      <c r="D329">
        <v>4</v>
      </c>
      <c r="E329">
        <v>6</v>
      </c>
    </row>
    <row r="330" spans="1:5" x14ac:dyDescent="0.2">
      <c r="A330" t="s">
        <v>1618</v>
      </c>
      <c r="B330">
        <v>9643</v>
      </c>
      <c r="C330">
        <v>3</v>
      </c>
      <c r="D330">
        <v>2</v>
      </c>
      <c r="E330">
        <v>3</v>
      </c>
    </row>
    <row r="331" spans="1:5" x14ac:dyDescent="0.2">
      <c r="A331" t="s">
        <v>1625</v>
      </c>
      <c r="B331">
        <v>117890</v>
      </c>
      <c r="C331">
        <v>0</v>
      </c>
      <c r="D331">
        <v>6</v>
      </c>
      <c r="E331">
        <v>3</v>
      </c>
    </row>
    <row r="332" spans="1:5" x14ac:dyDescent="0.2">
      <c r="A332" t="s">
        <v>1624</v>
      </c>
      <c r="B332">
        <v>104320</v>
      </c>
      <c r="C332">
        <v>1</v>
      </c>
      <c r="D332">
        <v>3</v>
      </c>
      <c r="E332">
        <v>0</v>
      </c>
    </row>
    <row r="333" spans="1:5" x14ac:dyDescent="0.2">
      <c r="A333" t="s">
        <v>1619</v>
      </c>
      <c r="B333">
        <v>19138</v>
      </c>
      <c r="C333">
        <v>3</v>
      </c>
      <c r="D333">
        <v>5</v>
      </c>
      <c r="E333">
        <v>4</v>
      </c>
    </row>
    <row r="334" spans="1:5" x14ac:dyDescent="0.2">
      <c r="A334" t="s">
        <v>1626</v>
      </c>
      <c r="B334">
        <v>180966</v>
      </c>
      <c r="C334">
        <v>1</v>
      </c>
      <c r="D334">
        <v>1</v>
      </c>
      <c r="E334">
        <v>1</v>
      </c>
    </row>
    <row r="335" spans="1:5" x14ac:dyDescent="0.2">
      <c r="A335" t="s">
        <v>1620</v>
      </c>
      <c r="B335">
        <v>11180</v>
      </c>
      <c r="C335">
        <v>4</v>
      </c>
      <c r="D335">
        <v>4</v>
      </c>
      <c r="E335">
        <v>2</v>
      </c>
    </row>
    <row r="336" spans="1:5" x14ac:dyDescent="0.2">
      <c r="A336" t="s">
        <v>1621</v>
      </c>
      <c r="B336">
        <v>9590</v>
      </c>
      <c r="C336">
        <v>10</v>
      </c>
      <c r="D336">
        <v>4</v>
      </c>
      <c r="E336">
        <v>2</v>
      </c>
    </row>
    <row r="337" spans="1:10" x14ac:dyDescent="0.2">
      <c r="A337" t="s">
        <v>1637</v>
      </c>
      <c r="B337">
        <v>1040</v>
      </c>
      <c r="C337">
        <v>2</v>
      </c>
      <c r="D337">
        <v>10</v>
      </c>
      <c r="E337">
        <v>1</v>
      </c>
    </row>
    <row r="338" spans="1:10" x14ac:dyDescent="0.2">
      <c r="A338" t="s">
        <v>1622</v>
      </c>
      <c r="B338">
        <v>41083</v>
      </c>
      <c r="C338">
        <v>5</v>
      </c>
      <c r="D338">
        <v>12</v>
      </c>
      <c r="E338">
        <v>7</v>
      </c>
    </row>
    <row r="339" spans="1:10" x14ac:dyDescent="0.2">
      <c r="A339" t="s">
        <v>1627</v>
      </c>
      <c r="B339">
        <v>110170</v>
      </c>
      <c r="C339">
        <v>1</v>
      </c>
      <c r="D339">
        <v>1</v>
      </c>
      <c r="E339">
        <v>5</v>
      </c>
    </row>
    <row r="340" spans="1:10" x14ac:dyDescent="0.2">
      <c r="A340" t="s">
        <v>1623</v>
      </c>
      <c r="B340">
        <v>8230</v>
      </c>
      <c r="C340">
        <v>4</v>
      </c>
      <c r="D340">
        <v>2</v>
      </c>
      <c r="E340">
        <v>1</v>
      </c>
    </row>
    <row r="341" spans="1:10" x14ac:dyDescent="0.2">
      <c r="C341">
        <v>170</v>
      </c>
      <c r="D341">
        <v>185</v>
      </c>
      <c r="E341">
        <f>SUM(E316:E340)</f>
        <v>129</v>
      </c>
    </row>
    <row r="342" spans="1:10" x14ac:dyDescent="0.2">
      <c r="B342">
        <v>2111965</v>
      </c>
      <c r="C342" s="99">
        <v>731</v>
      </c>
      <c r="D342" s="99">
        <v>795.5</v>
      </c>
      <c r="E342" s="99">
        <f>E341*4.3</f>
        <v>554.69999999999993</v>
      </c>
    </row>
    <row r="343" spans="1:10" x14ac:dyDescent="0.2">
      <c r="A343" t="s">
        <v>1628</v>
      </c>
      <c r="B343">
        <v>307686</v>
      </c>
      <c r="C343" s="99">
        <v>636.4</v>
      </c>
      <c r="D343" s="99">
        <v>576.19999999999993</v>
      </c>
      <c r="E343" s="99">
        <f>(E318+E319+E320+E321+E324+E325+E326+E328+E329+E330+E333+E335+E336+E340)*4.3</f>
        <v>421.4</v>
      </c>
    </row>
    <row r="344" spans="1:10" x14ac:dyDescent="0.2">
      <c r="C344" s="100">
        <v>2.0683424010192208E-3</v>
      </c>
      <c r="D344" s="100">
        <v>1.8726883901119971E-3</v>
      </c>
      <c r="E344" s="100">
        <f>E343/B343</f>
        <v>1.3695780763505652E-3</v>
      </c>
    </row>
    <row r="346" spans="1:10" x14ac:dyDescent="0.2">
      <c r="B346" t="s">
        <v>1288</v>
      </c>
      <c r="C346" t="s">
        <v>1162</v>
      </c>
      <c r="D346" t="s">
        <v>1163</v>
      </c>
      <c r="E346" t="s">
        <v>1189</v>
      </c>
      <c r="F346" t="s">
        <v>1678</v>
      </c>
      <c r="G346" t="s">
        <v>1874</v>
      </c>
      <c r="H346" t="s">
        <v>2058</v>
      </c>
      <c r="I346" t="s">
        <v>2202</v>
      </c>
      <c r="J346" t="s">
        <v>2456</v>
      </c>
    </row>
    <row r="347" spans="1:10" x14ac:dyDescent="0.2">
      <c r="A347" t="s">
        <v>341</v>
      </c>
      <c r="B347">
        <v>32.247058823529414</v>
      </c>
      <c r="C347">
        <v>36.671604938271606</v>
      </c>
      <c r="D347">
        <v>37.963576158940398</v>
      </c>
    </row>
    <row r="348" spans="1:10" x14ac:dyDescent="0.2">
      <c r="A348" t="s">
        <v>340</v>
      </c>
      <c r="B348">
        <v>34.491176470588236</v>
      </c>
      <c r="C348">
        <v>24.187654320987654</v>
      </c>
      <c r="D348">
        <v>30.309602649006621</v>
      </c>
    </row>
  </sheetData>
  <sortState ref="A3:J312">
    <sortCondition ref="D309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1250-8ABE-1449-A75C-278F7365C7C7}">
  <dimension ref="A2:J320"/>
  <sheetViews>
    <sheetView topLeftCell="A286" zoomScale="99" workbookViewId="0">
      <selection activeCell="H307" sqref="H4:H307"/>
    </sheetView>
  </sheetViews>
  <sheetFormatPr baseColWidth="10" defaultRowHeight="15" x14ac:dyDescent="0.2"/>
  <cols>
    <col min="4" max="4" width="15.1640625" customWidth="1"/>
    <col min="7" max="7" width="34.1640625" customWidth="1"/>
    <col min="8" max="8" width="28.5" customWidth="1"/>
  </cols>
  <sheetData>
    <row r="2" spans="1:10" s="11" customFormat="1" x14ac:dyDescent="0.2">
      <c r="A2" s="8">
        <v>43525</v>
      </c>
      <c r="B2" s="12" t="s">
        <v>3</v>
      </c>
      <c r="C2" s="9">
        <v>1250</v>
      </c>
      <c r="D2" s="12" t="s">
        <v>92</v>
      </c>
      <c r="E2" s="12" t="s">
        <v>15</v>
      </c>
      <c r="F2" s="12" t="s">
        <v>15</v>
      </c>
      <c r="G2" s="12" t="s">
        <v>865</v>
      </c>
      <c r="H2" s="12"/>
      <c r="I2" s="9">
        <v>28</v>
      </c>
      <c r="J2" s="9">
        <v>27</v>
      </c>
    </row>
    <row r="3" spans="1:10" s="11" customFormat="1" x14ac:dyDescent="0.2">
      <c r="A3" s="8">
        <v>43526</v>
      </c>
      <c r="B3" s="12" t="s">
        <v>3</v>
      </c>
      <c r="C3" s="9">
        <v>7625</v>
      </c>
      <c r="D3" s="12" t="s">
        <v>366</v>
      </c>
      <c r="E3" s="12" t="s">
        <v>15</v>
      </c>
      <c r="F3" s="12" t="s">
        <v>157</v>
      </c>
      <c r="G3" s="12" t="s">
        <v>391</v>
      </c>
      <c r="H3" s="12"/>
      <c r="I3" s="9">
        <v>42</v>
      </c>
      <c r="J3" s="9" t="s">
        <v>722</v>
      </c>
    </row>
    <row r="4" spans="1:10" s="11" customFormat="1" x14ac:dyDescent="0.2">
      <c r="A4" s="8">
        <v>43526</v>
      </c>
      <c r="B4" s="12" t="s">
        <v>3</v>
      </c>
      <c r="C4" s="9">
        <v>5750</v>
      </c>
      <c r="D4" s="12" t="s">
        <v>128</v>
      </c>
      <c r="E4" s="12" t="s">
        <v>15</v>
      </c>
      <c r="F4" s="12" t="s">
        <v>31</v>
      </c>
      <c r="G4" s="12" t="s">
        <v>23</v>
      </c>
      <c r="H4" s="12"/>
      <c r="I4" s="9">
        <v>21</v>
      </c>
      <c r="J4" s="9" t="s">
        <v>358</v>
      </c>
    </row>
    <row r="5" spans="1:10" s="11" customFormat="1" x14ac:dyDescent="0.2">
      <c r="A5" s="8">
        <v>43527</v>
      </c>
      <c r="B5" s="12" t="s">
        <v>3</v>
      </c>
      <c r="C5" s="9">
        <v>5884</v>
      </c>
      <c r="D5" s="12" t="s">
        <v>118</v>
      </c>
      <c r="E5" s="12" t="s">
        <v>15</v>
      </c>
      <c r="F5" s="12" t="s">
        <v>6</v>
      </c>
      <c r="G5" s="12" t="s">
        <v>319</v>
      </c>
      <c r="H5" s="12"/>
      <c r="I5" s="9">
        <v>22</v>
      </c>
      <c r="J5" s="9" t="s">
        <v>347</v>
      </c>
    </row>
    <row r="6" spans="1:10" s="11" customFormat="1" x14ac:dyDescent="0.2">
      <c r="A6" s="8">
        <v>43527</v>
      </c>
      <c r="B6" s="12" t="s">
        <v>3</v>
      </c>
      <c r="C6" s="9">
        <v>7220</v>
      </c>
      <c r="D6" s="12" t="s">
        <v>120</v>
      </c>
      <c r="E6" s="12" t="s">
        <v>15</v>
      </c>
      <c r="F6" s="12" t="s">
        <v>6</v>
      </c>
      <c r="G6" s="12" t="s">
        <v>163</v>
      </c>
      <c r="H6" s="12"/>
      <c r="I6" s="9">
        <v>29</v>
      </c>
      <c r="J6" s="9" t="s">
        <v>563</v>
      </c>
    </row>
    <row r="7" spans="1:10" s="11" customFormat="1" x14ac:dyDescent="0.2">
      <c r="A7" s="8">
        <v>43531</v>
      </c>
      <c r="B7" s="12" t="s">
        <v>3</v>
      </c>
      <c r="C7" s="9">
        <v>4681</v>
      </c>
      <c r="D7" s="12" t="s">
        <v>40</v>
      </c>
      <c r="E7" s="12" t="s">
        <v>15</v>
      </c>
      <c r="F7" s="12" t="s">
        <v>213</v>
      </c>
      <c r="G7" s="12" t="s">
        <v>103</v>
      </c>
      <c r="H7" s="12"/>
      <c r="I7" s="9">
        <v>3</v>
      </c>
      <c r="J7" s="9" t="s">
        <v>619</v>
      </c>
    </row>
    <row r="8" spans="1:10" s="11" customFormat="1" x14ac:dyDescent="0.2">
      <c r="A8" s="8">
        <v>43533</v>
      </c>
      <c r="B8" s="12" t="s">
        <v>3</v>
      </c>
      <c r="C8" s="9">
        <v>1525</v>
      </c>
      <c r="D8" s="12" t="s">
        <v>92</v>
      </c>
      <c r="E8" s="12" t="s">
        <v>15</v>
      </c>
      <c r="F8" s="12" t="s">
        <v>15</v>
      </c>
      <c r="G8" s="12" t="s">
        <v>151</v>
      </c>
      <c r="H8" s="12"/>
      <c r="I8" s="9">
        <v>27</v>
      </c>
      <c r="J8" s="9">
        <v>27</v>
      </c>
    </row>
    <row r="9" spans="1:10" s="11" customFormat="1" x14ac:dyDescent="0.2">
      <c r="A9" s="8">
        <v>43533</v>
      </c>
      <c r="B9" s="12" t="s">
        <v>3</v>
      </c>
      <c r="C9" s="9">
        <v>6370</v>
      </c>
      <c r="D9" s="12" t="s">
        <v>912</v>
      </c>
      <c r="E9" s="12" t="s">
        <v>15</v>
      </c>
      <c r="F9" s="12" t="s">
        <v>184</v>
      </c>
      <c r="G9" s="12" t="s">
        <v>151</v>
      </c>
      <c r="H9" s="12"/>
      <c r="I9" s="9">
        <v>55</v>
      </c>
      <c r="J9" s="9">
        <v>61</v>
      </c>
    </row>
    <row r="10" spans="1:10" s="11" customFormat="1" x14ac:dyDescent="0.2">
      <c r="A10" s="8">
        <v>43534</v>
      </c>
      <c r="B10" s="12" t="s">
        <v>3</v>
      </c>
      <c r="C10" s="9">
        <v>1200</v>
      </c>
      <c r="D10" s="12" t="s">
        <v>92</v>
      </c>
      <c r="E10" s="12" t="s">
        <v>15</v>
      </c>
      <c r="F10" s="12" t="s">
        <v>15</v>
      </c>
      <c r="G10" s="12" t="s">
        <v>151</v>
      </c>
      <c r="H10" s="12"/>
      <c r="I10" s="9">
        <v>10</v>
      </c>
      <c r="J10" s="9" t="s">
        <v>744</v>
      </c>
    </row>
    <row r="11" spans="1:10" s="11" customFormat="1" x14ac:dyDescent="0.2">
      <c r="A11" s="8">
        <v>43534</v>
      </c>
      <c r="B11" s="12" t="s">
        <v>3</v>
      </c>
      <c r="C11" s="9">
        <v>1268</v>
      </c>
      <c r="D11" s="12" t="s">
        <v>92</v>
      </c>
      <c r="E11" s="12" t="s">
        <v>15</v>
      </c>
      <c r="F11" s="12" t="s">
        <v>6</v>
      </c>
      <c r="G11" s="12" t="s">
        <v>969</v>
      </c>
      <c r="H11" s="12"/>
      <c r="I11" s="9">
        <v>23</v>
      </c>
      <c r="J11" s="9">
        <v>32</v>
      </c>
    </row>
    <row r="12" spans="1:10" s="11" customFormat="1" x14ac:dyDescent="0.2">
      <c r="A12" s="8">
        <v>43540</v>
      </c>
      <c r="B12" s="12" t="s">
        <v>5</v>
      </c>
      <c r="C12" s="9">
        <v>54298</v>
      </c>
      <c r="D12" s="12" t="s">
        <v>581</v>
      </c>
      <c r="E12" s="12" t="s">
        <v>15</v>
      </c>
      <c r="F12" s="12" t="s">
        <v>256</v>
      </c>
      <c r="G12" s="12" t="s">
        <v>244</v>
      </c>
      <c r="H12" s="12"/>
      <c r="I12" s="9">
        <v>52</v>
      </c>
      <c r="J12" s="9" t="s">
        <v>588</v>
      </c>
    </row>
    <row r="13" spans="1:10" s="11" customFormat="1" x14ac:dyDescent="0.2">
      <c r="A13" s="8">
        <v>43541</v>
      </c>
      <c r="B13" s="12" t="s">
        <v>3</v>
      </c>
      <c r="C13" s="9">
        <v>7324</v>
      </c>
      <c r="D13" s="12" t="s">
        <v>1017</v>
      </c>
      <c r="E13" s="12" t="s">
        <v>15</v>
      </c>
      <c r="F13" s="12" t="s">
        <v>1018</v>
      </c>
      <c r="G13" s="12" t="s">
        <v>151</v>
      </c>
      <c r="H13" s="12"/>
      <c r="I13" s="9">
        <v>32</v>
      </c>
      <c r="J13" s="9" t="s">
        <v>1019</v>
      </c>
    </row>
    <row r="14" spans="1:10" s="11" customFormat="1" x14ac:dyDescent="0.2">
      <c r="A14" s="8">
        <v>43541</v>
      </c>
      <c r="B14" s="12" t="s">
        <v>3</v>
      </c>
      <c r="C14" s="9">
        <v>5362</v>
      </c>
      <c r="D14" s="12" t="s">
        <v>84</v>
      </c>
      <c r="E14" s="12" t="s">
        <v>15</v>
      </c>
      <c r="F14" s="12" t="s">
        <v>4</v>
      </c>
      <c r="G14" s="12" t="s">
        <v>23</v>
      </c>
      <c r="H14" s="12"/>
      <c r="I14" s="9">
        <v>40</v>
      </c>
      <c r="J14" s="9" t="s">
        <v>604</v>
      </c>
    </row>
    <row r="15" spans="1:10" s="11" customFormat="1" x14ac:dyDescent="0.2">
      <c r="A15" s="8">
        <v>43547</v>
      </c>
      <c r="B15" s="12" t="s">
        <v>3</v>
      </c>
      <c r="C15" s="9">
        <v>1250</v>
      </c>
      <c r="D15" s="12" t="s">
        <v>92</v>
      </c>
      <c r="E15" s="12" t="s">
        <v>15</v>
      </c>
      <c r="F15" s="12" t="s">
        <v>15</v>
      </c>
      <c r="G15" s="12" t="s">
        <v>172</v>
      </c>
      <c r="H15" s="12"/>
      <c r="I15" s="9">
        <v>26</v>
      </c>
      <c r="J15" s="9">
        <v>27</v>
      </c>
    </row>
    <row r="16" spans="1:10" s="11" customFormat="1" x14ac:dyDescent="0.2">
      <c r="A16" s="8">
        <v>43548</v>
      </c>
      <c r="B16" s="12" t="s">
        <v>3</v>
      </c>
      <c r="C16" s="9">
        <v>4545</v>
      </c>
      <c r="D16" s="12" t="s">
        <v>40</v>
      </c>
      <c r="E16" s="12" t="s">
        <v>15</v>
      </c>
      <c r="F16" s="12" t="s">
        <v>15</v>
      </c>
      <c r="G16" s="12" t="s">
        <v>151</v>
      </c>
      <c r="H16" s="12"/>
      <c r="I16" s="9">
        <v>3</v>
      </c>
      <c r="J16" s="9" t="s">
        <v>368</v>
      </c>
    </row>
    <row r="17" spans="1:10" s="11" customFormat="1" x14ac:dyDescent="0.2">
      <c r="A17" s="8">
        <v>43548</v>
      </c>
      <c r="B17" s="12" t="s">
        <v>3</v>
      </c>
      <c r="C17" s="9">
        <v>5353</v>
      </c>
      <c r="D17" s="12" t="s">
        <v>1058</v>
      </c>
      <c r="E17" s="12" t="s">
        <v>15</v>
      </c>
      <c r="F17" s="12" t="s">
        <v>6</v>
      </c>
      <c r="G17" s="12" t="s">
        <v>35</v>
      </c>
      <c r="H17" s="12"/>
      <c r="I17" s="9">
        <v>32</v>
      </c>
      <c r="J17" s="9" t="s">
        <v>1059</v>
      </c>
    </row>
    <row r="18" spans="1:10" s="11" customFormat="1" x14ac:dyDescent="0.2">
      <c r="A18" s="8">
        <v>43555</v>
      </c>
      <c r="B18" s="12" t="s">
        <v>6</v>
      </c>
      <c r="C18" s="9">
        <v>2343</v>
      </c>
      <c r="D18" s="12" t="s">
        <v>92</v>
      </c>
      <c r="E18" s="12" t="s">
        <v>15</v>
      </c>
      <c r="F18" s="12" t="s">
        <v>10</v>
      </c>
      <c r="G18" s="12" t="s">
        <v>37</v>
      </c>
      <c r="H18" s="12"/>
      <c r="I18" s="9">
        <v>25</v>
      </c>
      <c r="J18" s="9" t="s">
        <v>1076</v>
      </c>
    </row>
    <row r="19" spans="1:10" s="11" customFormat="1" x14ac:dyDescent="0.2">
      <c r="A19" s="8">
        <v>43527</v>
      </c>
      <c r="B19" s="12" t="s">
        <v>5</v>
      </c>
      <c r="C19" s="9">
        <v>54329</v>
      </c>
      <c r="D19" s="12" t="s">
        <v>224</v>
      </c>
      <c r="E19" s="12" t="s">
        <v>248</v>
      </c>
      <c r="F19" s="12" t="s">
        <v>221</v>
      </c>
      <c r="G19" s="12" t="s">
        <v>477</v>
      </c>
      <c r="H19" s="12"/>
      <c r="I19" s="9">
        <v>60</v>
      </c>
      <c r="J19" s="9" t="s">
        <v>376</v>
      </c>
    </row>
    <row r="20" spans="1:10" s="11" customFormat="1" x14ac:dyDescent="0.2">
      <c r="A20" s="8">
        <v>43526</v>
      </c>
      <c r="B20" s="12" t="s">
        <v>6</v>
      </c>
      <c r="C20" s="9">
        <v>57000</v>
      </c>
      <c r="D20" s="12" t="s">
        <v>211</v>
      </c>
      <c r="E20" s="12" t="s">
        <v>9</v>
      </c>
      <c r="F20" s="12" t="s">
        <v>6</v>
      </c>
      <c r="G20" s="12" t="s">
        <v>151</v>
      </c>
      <c r="H20" s="12"/>
      <c r="I20" s="9">
        <v>50</v>
      </c>
      <c r="J20" s="9" t="s">
        <v>811</v>
      </c>
    </row>
    <row r="21" spans="1:10" s="11" customFormat="1" x14ac:dyDescent="0.2">
      <c r="A21" s="8">
        <v>43533</v>
      </c>
      <c r="B21" s="12" t="s">
        <v>3</v>
      </c>
      <c r="C21" s="9">
        <v>2713</v>
      </c>
      <c r="D21" s="12" t="s">
        <v>92</v>
      </c>
      <c r="E21" s="12" t="s">
        <v>467</v>
      </c>
      <c r="F21" s="12" t="s">
        <v>6</v>
      </c>
      <c r="G21" s="12" t="s">
        <v>172</v>
      </c>
      <c r="H21" s="12"/>
      <c r="I21" s="9">
        <v>24</v>
      </c>
      <c r="J21" s="9">
        <v>25</v>
      </c>
    </row>
    <row r="22" spans="1:10" s="11" customFormat="1" x14ac:dyDescent="0.2">
      <c r="A22" s="8">
        <v>43526</v>
      </c>
      <c r="B22" s="12" t="s">
        <v>3</v>
      </c>
      <c r="C22" s="9">
        <v>7570</v>
      </c>
      <c r="D22" s="12" t="s">
        <v>162</v>
      </c>
      <c r="E22" s="12" t="s">
        <v>810</v>
      </c>
      <c r="F22" s="12" t="s">
        <v>6</v>
      </c>
      <c r="G22" s="12" t="s">
        <v>23</v>
      </c>
      <c r="H22" s="12"/>
      <c r="I22" s="9">
        <v>37</v>
      </c>
      <c r="J22" s="9">
        <v>43</v>
      </c>
    </row>
    <row r="23" spans="1:10" s="11" customFormat="1" x14ac:dyDescent="0.2">
      <c r="A23" s="8">
        <v>43526</v>
      </c>
      <c r="B23" s="12" t="s">
        <v>3</v>
      </c>
      <c r="C23" s="9">
        <v>8096</v>
      </c>
      <c r="D23" s="12" t="s">
        <v>41</v>
      </c>
      <c r="E23" s="12" t="s">
        <v>809</v>
      </c>
      <c r="F23" s="12" t="s">
        <v>15</v>
      </c>
      <c r="G23" s="12" t="s">
        <v>391</v>
      </c>
      <c r="H23" s="12"/>
      <c r="I23" s="9">
        <v>22</v>
      </c>
      <c r="J23" s="9" t="s">
        <v>385</v>
      </c>
    </row>
    <row r="24" spans="1:10" s="11" customFormat="1" x14ac:dyDescent="0.2">
      <c r="A24" s="8">
        <v>43529</v>
      </c>
      <c r="B24" s="12" t="s">
        <v>3</v>
      </c>
      <c r="C24" s="9">
        <v>8384</v>
      </c>
      <c r="D24" s="12" t="s">
        <v>117</v>
      </c>
      <c r="E24" s="12" t="s">
        <v>11</v>
      </c>
      <c r="F24" s="12" t="s">
        <v>6</v>
      </c>
      <c r="G24" s="12" t="s">
        <v>151</v>
      </c>
      <c r="H24" s="12"/>
      <c r="I24" s="9">
        <v>26</v>
      </c>
      <c r="J24" s="9" t="s">
        <v>409</v>
      </c>
    </row>
    <row r="25" spans="1:10" s="11" customFormat="1" x14ac:dyDescent="0.2">
      <c r="A25" s="8">
        <v>43525</v>
      </c>
      <c r="B25" s="12" t="s">
        <v>5</v>
      </c>
      <c r="C25" s="9">
        <v>54426</v>
      </c>
      <c r="D25" s="12" t="s">
        <v>803</v>
      </c>
      <c r="E25" s="12" t="s">
        <v>5</v>
      </c>
      <c r="F25" s="12" t="s">
        <v>5</v>
      </c>
      <c r="G25" s="12" t="s">
        <v>151</v>
      </c>
      <c r="H25" s="12"/>
      <c r="I25" s="9">
        <v>66</v>
      </c>
      <c r="J25" s="9">
        <v>100</v>
      </c>
    </row>
    <row r="26" spans="1:10" s="11" customFormat="1" x14ac:dyDescent="0.2">
      <c r="A26" s="8">
        <v>43525</v>
      </c>
      <c r="B26" s="12" t="s">
        <v>3</v>
      </c>
      <c r="C26" s="9">
        <v>4932</v>
      </c>
      <c r="D26" s="12" t="s">
        <v>273</v>
      </c>
      <c r="E26" s="12" t="s">
        <v>5</v>
      </c>
      <c r="F26" s="12" t="s">
        <v>5</v>
      </c>
      <c r="G26" s="12" t="s">
        <v>151</v>
      </c>
      <c r="H26" s="12"/>
      <c r="I26" s="9">
        <v>15</v>
      </c>
      <c r="J26" s="9" t="s">
        <v>802</v>
      </c>
    </row>
    <row r="27" spans="1:10" s="11" customFormat="1" x14ac:dyDescent="0.2">
      <c r="A27" s="8">
        <v>43525</v>
      </c>
      <c r="B27" s="12" t="s">
        <v>5</v>
      </c>
      <c r="C27" s="9">
        <v>56355</v>
      </c>
      <c r="D27" s="12" t="s">
        <v>799</v>
      </c>
      <c r="E27" s="12" t="s">
        <v>5</v>
      </c>
      <c r="F27" s="12" t="s">
        <v>5</v>
      </c>
      <c r="G27" s="12" t="s">
        <v>800</v>
      </c>
      <c r="H27" s="12"/>
      <c r="I27" s="9">
        <v>130</v>
      </c>
      <c r="J27" s="9">
        <v>221</v>
      </c>
    </row>
    <row r="28" spans="1:10" s="11" customFormat="1" x14ac:dyDescent="0.2">
      <c r="A28" s="8">
        <v>43525</v>
      </c>
      <c r="B28" s="12" t="s">
        <v>5</v>
      </c>
      <c r="C28" s="9">
        <v>54668</v>
      </c>
      <c r="D28" s="12" t="s">
        <v>801</v>
      </c>
      <c r="E28" s="12" t="s">
        <v>5</v>
      </c>
      <c r="F28" s="12" t="s">
        <v>5</v>
      </c>
      <c r="G28" s="12" t="s">
        <v>172</v>
      </c>
      <c r="H28" s="12"/>
      <c r="I28" s="9">
        <v>59</v>
      </c>
      <c r="J28" s="9">
        <v>72</v>
      </c>
    </row>
    <row r="29" spans="1:10" s="11" customFormat="1" x14ac:dyDescent="0.2">
      <c r="A29" s="8">
        <v>43526</v>
      </c>
      <c r="B29" s="12" t="s">
        <v>5</v>
      </c>
      <c r="C29" s="9">
        <v>54668</v>
      </c>
      <c r="D29" s="12" t="s">
        <v>309</v>
      </c>
      <c r="E29" s="12" t="s">
        <v>5</v>
      </c>
      <c r="F29" s="12" t="s">
        <v>234</v>
      </c>
      <c r="G29" s="12" t="s">
        <v>691</v>
      </c>
      <c r="H29" s="12"/>
      <c r="I29" s="9">
        <v>58</v>
      </c>
      <c r="J29" s="9" t="s">
        <v>804</v>
      </c>
    </row>
    <row r="30" spans="1:10" s="11" customFormat="1" x14ac:dyDescent="0.2">
      <c r="A30" s="8">
        <v>43526</v>
      </c>
      <c r="B30" s="12" t="s">
        <v>14</v>
      </c>
      <c r="C30" s="9">
        <v>6750</v>
      </c>
      <c r="D30" s="12" t="s">
        <v>160</v>
      </c>
      <c r="E30" s="12" t="s">
        <v>5</v>
      </c>
      <c r="F30" s="12" t="s">
        <v>4</v>
      </c>
      <c r="G30" s="12" t="s">
        <v>151</v>
      </c>
      <c r="H30" s="12"/>
      <c r="I30" s="9">
        <v>29</v>
      </c>
      <c r="J30" s="9" t="s">
        <v>351</v>
      </c>
    </row>
    <row r="31" spans="1:10" s="11" customFormat="1" x14ac:dyDescent="0.2">
      <c r="A31" s="8">
        <v>43526</v>
      </c>
      <c r="B31" s="12" t="s">
        <v>3</v>
      </c>
      <c r="C31" s="9">
        <v>8367</v>
      </c>
      <c r="D31" s="12" t="s">
        <v>72</v>
      </c>
      <c r="E31" s="12" t="s">
        <v>5</v>
      </c>
      <c r="F31" s="12" t="s">
        <v>4</v>
      </c>
      <c r="G31" s="12" t="s">
        <v>151</v>
      </c>
      <c r="H31" s="12"/>
      <c r="I31" s="9">
        <v>24</v>
      </c>
      <c r="J31" s="9" t="s">
        <v>814</v>
      </c>
    </row>
    <row r="32" spans="1:10" s="11" customFormat="1" x14ac:dyDescent="0.2">
      <c r="A32" s="8">
        <v>43527</v>
      </c>
      <c r="B32" s="12" t="s">
        <v>5</v>
      </c>
      <c r="C32" s="9">
        <v>78467</v>
      </c>
      <c r="D32" s="12" t="s">
        <v>815</v>
      </c>
      <c r="E32" s="12" t="s">
        <v>5</v>
      </c>
      <c r="F32" s="12" t="s">
        <v>15</v>
      </c>
      <c r="G32" s="12" t="s">
        <v>292</v>
      </c>
      <c r="H32" s="12"/>
      <c r="I32" s="9">
        <v>271</v>
      </c>
      <c r="J32" s="9">
        <v>411</v>
      </c>
    </row>
    <row r="33" spans="1:10" s="11" customFormat="1" x14ac:dyDescent="0.2">
      <c r="A33" s="8">
        <v>43528</v>
      </c>
      <c r="B33" s="12" t="s">
        <v>3</v>
      </c>
      <c r="C33" s="9">
        <v>54331</v>
      </c>
      <c r="D33" s="12" t="s">
        <v>836</v>
      </c>
      <c r="E33" s="12" t="s">
        <v>5</v>
      </c>
      <c r="F33" s="12" t="s">
        <v>5</v>
      </c>
      <c r="G33" s="12" t="s">
        <v>23</v>
      </c>
      <c r="H33" s="12"/>
      <c r="I33" s="9">
        <v>41</v>
      </c>
      <c r="J33" s="9">
        <v>59</v>
      </c>
    </row>
    <row r="34" spans="1:10" s="11" customFormat="1" x14ac:dyDescent="0.2">
      <c r="A34" s="8">
        <v>43528</v>
      </c>
      <c r="B34" s="12" t="s">
        <v>3</v>
      </c>
      <c r="C34" s="9">
        <v>9633</v>
      </c>
      <c r="D34" s="12" t="s">
        <v>130</v>
      </c>
      <c r="E34" s="12" t="s">
        <v>5</v>
      </c>
      <c r="F34" s="12" t="s">
        <v>5</v>
      </c>
      <c r="G34" s="12" t="s">
        <v>151</v>
      </c>
      <c r="H34" s="12"/>
      <c r="I34" s="9">
        <v>59</v>
      </c>
      <c r="J34" s="9">
        <v>55</v>
      </c>
    </row>
    <row r="35" spans="1:10" s="11" customFormat="1" x14ac:dyDescent="0.2">
      <c r="A35" s="8">
        <v>43528</v>
      </c>
      <c r="B35" s="12" t="s">
        <v>5</v>
      </c>
      <c r="C35" s="9">
        <v>54450</v>
      </c>
      <c r="D35" s="12" t="s">
        <v>276</v>
      </c>
      <c r="E35" s="12" t="s">
        <v>5</v>
      </c>
      <c r="F35" s="12" t="s">
        <v>5</v>
      </c>
      <c r="G35" s="12" t="s">
        <v>172</v>
      </c>
      <c r="H35" s="12"/>
      <c r="I35" s="9">
        <v>42</v>
      </c>
      <c r="J35" s="9">
        <v>59</v>
      </c>
    </row>
    <row r="36" spans="1:10" s="11" customFormat="1" x14ac:dyDescent="0.2">
      <c r="A36" s="8">
        <v>43529</v>
      </c>
      <c r="B36" s="12" t="s">
        <v>5</v>
      </c>
      <c r="C36" s="9">
        <v>66706</v>
      </c>
      <c r="D36" s="12" t="s">
        <v>97</v>
      </c>
      <c r="E36" s="12" t="s">
        <v>5</v>
      </c>
      <c r="F36" s="12" t="s">
        <v>15</v>
      </c>
      <c r="G36" s="12" t="s">
        <v>319</v>
      </c>
      <c r="H36" s="12"/>
      <c r="I36" s="9">
        <v>34</v>
      </c>
      <c r="J36" s="9">
        <v>44</v>
      </c>
    </row>
    <row r="37" spans="1:10" s="11" customFormat="1" x14ac:dyDescent="0.2">
      <c r="A37" s="8">
        <v>43529</v>
      </c>
      <c r="B37" s="12" t="s">
        <v>5</v>
      </c>
      <c r="C37" s="9">
        <v>87435</v>
      </c>
      <c r="D37" s="12" t="s">
        <v>839</v>
      </c>
      <c r="E37" s="12" t="s">
        <v>5</v>
      </c>
      <c r="F37" s="12" t="s">
        <v>840</v>
      </c>
      <c r="G37" s="12" t="s">
        <v>841</v>
      </c>
      <c r="H37" s="12"/>
      <c r="I37" s="9"/>
      <c r="J37" s="9"/>
    </row>
    <row r="38" spans="1:10" s="11" customFormat="1" x14ac:dyDescent="0.2">
      <c r="A38" s="8">
        <v>43529</v>
      </c>
      <c r="B38" s="12" t="s">
        <v>5</v>
      </c>
      <c r="C38" s="9">
        <v>65830</v>
      </c>
      <c r="D38" s="12" t="s">
        <v>842</v>
      </c>
      <c r="E38" s="12" t="s">
        <v>5</v>
      </c>
      <c r="F38" s="12" t="s">
        <v>5</v>
      </c>
      <c r="G38" s="12" t="s">
        <v>172</v>
      </c>
      <c r="H38" s="12"/>
      <c r="I38" s="9">
        <v>170</v>
      </c>
      <c r="J38" s="9">
        <v>239</v>
      </c>
    </row>
    <row r="39" spans="1:10" s="11" customFormat="1" x14ac:dyDescent="0.2">
      <c r="A39" s="8">
        <v>43530</v>
      </c>
      <c r="B39" s="12" t="s">
        <v>5</v>
      </c>
      <c r="C39" s="9">
        <v>55294</v>
      </c>
      <c r="D39" s="12" t="s">
        <v>852</v>
      </c>
      <c r="E39" s="12" t="s">
        <v>5</v>
      </c>
      <c r="F39" s="12" t="s">
        <v>15</v>
      </c>
      <c r="G39" s="12" t="s">
        <v>23</v>
      </c>
      <c r="H39" s="12"/>
      <c r="I39" s="9">
        <v>139</v>
      </c>
      <c r="J39" s="9">
        <v>242</v>
      </c>
    </row>
    <row r="40" spans="1:10" s="11" customFormat="1" x14ac:dyDescent="0.2">
      <c r="A40" s="8">
        <v>43533</v>
      </c>
      <c r="B40" s="12" t="s">
        <v>3</v>
      </c>
      <c r="C40" s="9">
        <v>4470</v>
      </c>
      <c r="D40" s="12" t="s">
        <v>46</v>
      </c>
      <c r="E40" s="12" t="s">
        <v>5</v>
      </c>
      <c r="F40" s="12" t="s">
        <v>5</v>
      </c>
      <c r="G40" s="12" t="s">
        <v>23</v>
      </c>
      <c r="H40" s="12"/>
      <c r="I40" s="9">
        <v>5</v>
      </c>
      <c r="J40" s="9" t="s">
        <v>908</v>
      </c>
    </row>
    <row r="41" spans="1:10" s="11" customFormat="1" x14ac:dyDescent="0.2">
      <c r="A41" s="8">
        <v>43533</v>
      </c>
      <c r="B41" s="12" t="s">
        <v>5</v>
      </c>
      <c r="C41" s="9">
        <v>54294</v>
      </c>
      <c r="D41" s="12" t="s">
        <v>154</v>
      </c>
      <c r="E41" s="12" t="s">
        <v>5</v>
      </c>
      <c r="F41" s="12" t="s">
        <v>6</v>
      </c>
      <c r="G41" s="12" t="s">
        <v>865</v>
      </c>
      <c r="H41" s="12"/>
      <c r="I41" s="9">
        <v>55</v>
      </c>
      <c r="J41" s="9">
        <v>68</v>
      </c>
    </row>
    <row r="42" spans="1:10" s="11" customFormat="1" x14ac:dyDescent="0.2">
      <c r="A42" s="8">
        <v>43534</v>
      </c>
      <c r="B42" s="12" t="s">
        <v>5</v>
      </c>
      <c r="C42" s="9">
        <v>54290</v>
      </c>
      <c r="D42" s="12" t="s">
        <v>154</v>
      </c>
      <c r="E42" s="12" t="s">
        <v>5</v>
      </c>
      <c r="F42" s="12" t="s">
        <v>5</v>
      </c>
      <c r="G42" s="12" t="s">
        <v>172</v>
      </c>
      <c r="H42" s="12"/>
      <c r="I42" s="9">
        <v>54</v>
      </c>
      <c r="J42" s="9">
        <v>75</v>
      </c>
    </row>
    <row r="43" spans="1:10" s="11" customFormat="1" x14ac:dyDescent="0.2">
      <c r="A43" s="8">
        <v>43534</v>
      </c>
      <c r="B43" s="12" t="s">
        <v>5</v>
      </c>
      <c r="C43" s="9">
        <v>54292</v>
      </c>
      <c r="D43" s="12" t="s">
        <v>154</v>
      </c>
      <c r="E43" s="12" t="s">
        <v>5</v>
      </c>
      <c r="F43" s="12" t="s">
        <v>5</v>
      </c>
      <c r="G43" s="12" t="s">
        <v>172</v>
      </c>
      <c r="H43" s="12"/>
      <c r="I43" s="9">
        <v>54</v>
      </c>
      <c r="J43" s="9">
        <v>75</v>
      </c>
    </row>
    <row r="44" spans="1:10" s="11" customFormat="1" x14ac:dyDescent="0.2">
      <c r="A44" s="8">
        <v>43534</v>
      </c>
      <c r="B44" s="12" t="s">
        <v>5</v>
      </c>
      <c r="C44" s="9">
        <v>66333</v>
      </c>
      <c r="D44" s="12" t="s">
        <v>956</v>
      </c>
      <c r="E44" s="12" t="s">
        <v>5</v>
      </c>
      <c r="F44" s="12" t="s">
        <v>5</v>
      </c>
      <c r="G44" s="33" t="s">
        <v>23</v>
      </c>
      <c r="H44" s="12"/>
      <c r="I44" s="9">
        <v>64</v>
      </c>
      <c r="J44" s="9">
        <v>96</v>
      </c>
    </row>
    <row r="45" spans="1:10" s="11" customFormat="1" x14ac:dyDescent="0.2">
      <c r="A45" s="8">
        <v>43534</v>
      </c>
      <c r="B45" s="12" t="s">
        <v>3</v>
      </c>
      <c r="C45" s="9">
        <v>5929</v>
      </c>
      <c r="D45" s="12" t="s">
        <v>273</v>
      </c>
      <c r="E45" s="12" t="s">
        <v>5</v>
      </c>
      <c r="F45" s="12" t="s">
        <v>5</v>
      </c>
      <c r="G45" s="33" t="s">
        <v>966</v>
      </c>
      <c r="H45" s="12"/>
      <c r="I45" s="9">
        <v>171</v>
      </c>
      <c r="J45" s="9">
        <v>305</v>
      </c>
    </row>
    <row r="46" spans="1:10" s="11" customFormat="1" x14ac:dyDescent="0.2">
      <c r="A46" s="8">
        <v>43534</v>
      </c>
      <c r="B46" s="12" t="s">
        <v>3</v>
      </c>
      <c r="C46" s="9">
        <v>1429</v>
      </c>
      <c r="D46" s="12" t="s">
        <v>92</v>
      </c>
      <c r="E46" s="12" t="s">
        <v>5</v>
      </c>
      <c r="F46" s="12" t="s">
        <v>15</v>
      </c>
      <c r="G46" s="12" t="s">
        <v>23</v>
      </c>
      <c r="H46" s="12"/>
      <c r="I46" s="9">
        <v>22</v>
      </c>
      <c r="J46" s="9">
        <v>28</v>
      </c>
    </row>
    <row r="47" spans="1:10" s="11" customFormat="1" x14ac:dyDescent="0.2">
      <c r="A47" s="8">
        <v>43534</v>
      </c>
      <c r="B47" s="12" t="s">
        <v>5</v>
      </c>
      <c r="C47" s="9">
        <v>54439</v>
      </c>
      <c r="D47" s="12" t="s">
        <v>970</v>
      </c>
      <c r="E47" s="12" t="s">
        <v>5</v>
      </c>
      <c r="F47" s="12" t="s">
        <v>5</v>
      </c>
      <c r="G47" s="12" t="s">
        <v>172</v>
      </c>
      <c r="H47" s="12"/>
      <c r="I47" s="9">
        <v>34</v>
      </c>
      <c r="J47" s="9">
        <v>44</v>
      </c>
    </row>
    <row r="48" spans="1:10" s="11" customFormat="1" x14ac:dyDescent="0.2">
      <c r="A48" s="8">
        <v>43534</v>
      </c>
      <c r="B48" s="12" t="s">
        <v>5</v>
      </c>
      <c r="C48" s="9">
        <v>66663</v>
      </c>
      <c r="D48" s="12" t="s">
        <v>191</v>
      </c>
      <c r="E48" s="12" t="s">
        <v>5</v>
      </c>
      <c r="F48" s="12" t="s">
        <v>5</v>
      </c>
      <c r="G48" s="12" t="s">
        <v>292</v>
      </c>
      <c r="H48" s="12"/>
      <c r="I48" s="9">
        <v>46</v>
      </c>
      <c r="J48" s="9">
        <v>63</v>
      </c>
    </row>
    <row r="49" spans="1:10" s="11" customFormat="1" x14ac:dyDescent="0.2">
      <c r="A49" s="8">
        <v>43537</v>
      </c>
      <c r="B49" s="12" t="s">
        <v>6</v>
      </c>
      <c r="C49" s="9">
        <v>54400</v>
      </c>
      <c r="D49" s="12" t="s">
        <v>626</v>
      </c>
      <c r="E49" s="12" t="s">
        <v>5</v>
      </c>
      <c r="F49" s="12" t="s">
        <v>6</v>
      </c>
      <c r="G49" s="12" t="s">
        <v>151</v>
      </c>
      <c r="H49" s="12"/>
      <c r="I49" s="9">
        <v>28</v>
      </c>
      <c r="J49" s="9" t="s">
        <v>979</v>
      </c>
    </row>
    <row r="50" spans="1:10" s="11" customFormat="1" x14ac:dyDescent="0.2">
      <c r="A50" s="8">
        <v>43541</v>
      </c>
      <c r="B50" s="12" t="s">
        <v>5</v>
      </c>
      <c r="C50" s="9">
        <v>54295</v>
      </c>
      <c r="D50" s="12" t="s">
        <v>154</v>
      </c>
      <c r="E50" s="12" t="s">
        <v>5</v>
      </c>
      <c r="F50" s="12" t="s">
        <v>15</v>
      </c>
      <c r="G50" s="12" t="s">
        <v>319</v>
      </c>
      <c r="H50" s="12"/>
      <c r="I50" s="9">
        <v>54</v>
      </c>
      <c r="J50" s="9">
        <v>73</v>
      </c>
    </row>
    <row r="51" spans="1:10" s="11" customFormat="1" x14ac:dyDescent="0.2">
      <c r="A51" s="8">
        <v>43541</v>
      </c>
      <c r="B51" s="12" t="s">
        <v>5</v>
      </c>
      <c r="C51" s="9">
        <v>54317</v>
      </c>
      <c r="D51" s="12" t="s">
        <v>1008</v>
      </c>
      <c r="E51" s="12" t="s">
        <v>5</v>
      </c>
      <c r="F51" s="12" t="s">
        <v>6</v>
      </c>
      <c r="G51" s="12" t="s">
        <v>1009</v>
      </c>
      <c r="H51" s="12"/>
      <c r="I51" s="9">
        <v>58</v>
      </c>
      <c r="J51" s="9" t="s">
        <v>1010</v>
      </c>
    </row>
    <row r="52" spans="1:10" s="11" customFormat="1" x14ac:dyDescent="0.2">
      <c r="A52" s="8">
        <v>43541</v>
      </c>
      <c r="B52" s="12" t="s">
        <v>5</v>
      </c>
      <c r="C52" s="9">
        <v>66701</v>
      </c>
      <c r="D52" s="12" t="s">
        <v>633</v>
      </c>
      <c r="E52" s="12" t="s">
        <v>5</v>
      </c>
      <c r="F52" s="12" t="s">
        <v>15</v>
      </c>
      <c r="G52" s="12" t="s">
        <v>644</v>
      </c>
      <c r="H52" s="12"/>
      <c r="I52" s="9">
        <v>59</v>
      </c>
      <c r="J52" s="9" t="s">
        <v>1031</v>
      </c>
    </row>
    <row r="53" spans="1:10" s="11" customFormat="1" x14ac:dyDescent="0.2">
      <c r="A53" s="8">
        <v>43542</v>
      </c>
      <c r="B53" s="12" t="s">
        <v>5</v>
      </c>
      <c r="C53" s="9">
        <v>26133</v>
      </c>
      <c r="D53" s="12" t="s">
        <v>1037</v>
      </c>
      <c r="E53" s="12" t="s">
        <v>5</v>
      </c>
      <c r="F53" s="12" t="s">
        <v>15</v>
      </c>
      <c r="G53" s="12" t="s">
        <v>1038</v>
      </c>
      <c r="H53" s="12"/>
      <c r="I53" s="9"/>
      <c r="J53" s="9"/>
    </row>
    <row r="54" spans="1:10" s="11" customFormat="1" x14ac:dyDescent="0.2">
      <c r="A54" s="8">
        <v>43547</v>
      </c>
      <c r="B54" s="12" t="s">
        <v>5</v>
      </c>
      <c r="C54" s="9">
        <v>66123</v>
      </c>
      <c r="D54" s="12" t="s">
        <v>1043</v>
      </c>
      <c r="E54" s="12" t="s">
        <v>5</v>
      </c>
      <c r="F54" s="12" t="s">
        <v>5</v>
      </c>
      <c r="G54" s="12" t="s">
        <v>1046</v>
      </c>
      <c r="H54" s="12"/>
      <c r="I54" s="9">
        <v>70</v>
      </c>
      <c r="J54" s="9">
        <v>109</v>
      </c>
    </row>
    <row r="55" spans="1:10" s="11" customFormat="1" x14ac:dyDescent="0.2">
      <c r="A55" s="8">
        <v>43548</v>
      </c>
      <c r="B55" s="12" t="s">
        <v>5</v>
      </c>
      <c r="C55" s="9">
        <v>54338</v>
      </c>
      <c r="D55" s="12" t="s">
        <v>154</v>
      </c>
      <c r="E55" s="12" t="s">
        <v>5</v>
      </c>
      <c r="F55" s="12" t="s">
        <v>5</v>
      </c>
      <c r="G55" s="12" t="s">
        <v>172</v>
      </c>
      <c r="H55" s="12"/>
      <c r="I55" s="9">
        <v>52</v>
      </c>
      <c r="J55" s="9">
        <v>85</v>
      </c>
    </row>
    <row r="56" spans="1:10" s="11" customFormat="1" x14ac:dyDescent="0.2">
      <c r="A56" s="8">
        <v>43548</v>
      </c>
      <c r="B56" s="12" t="s">
        <v>5</v>
      </c>
      <c r="C56" s="9">
        <v>54439</v>
      </c>
      <c r="D56" s="12" t="s">
        <v>970</v>
      </c>
      <c r="E56" s="12" t="s">
        <v>5</v>
      </c>
      <c r="F56" s="12" t="s">
        <v>5</v>
      </c>
      <c r="G56" s="12" t="s">
        <v>1061</v>
      </c>
      <c r="H56" s="12"/>
      <c r="I56" s="9">
        <v>39</v>
      </c>
      <c r="J56" s="9">
        <v>56</v>
      </c>
    </row>
    <row r="57" spans="1:10" s="11" customFormat="1" x14ac:dyDescent="0.2">
      <c r="A57" s="8">
        <v>43551</v>
      </c>
      <c r="B57" s="12" t="s">
        <v>5</v>
      </c>
      <c r="C57" s="9">
        <v>54456</v>
      </c>
      <c r="D57" s="12" t="s">
        <v>1064</v>
      </c>
      <c r="E57" s="12" t="s">
        <v>5</v>
      </c>
      <c r="F57" s="12" t="s">
        <v>15</v>
      </c>
      <c r="G57" s="12" t="s">
        <v>1065</v>
      </c>
      <c r="H57" s="12"/>
      <c r="I57" s="9">
        <v>56</v>
      </c>
      <c r="J57" s="9" t="s">
        <v>1066</v>
      </c>
    </row>
    <row r="58" spans="1:10" s="11" customFormat="1" x14ac:dyDescent="0.2">
      <c r="A58" s="8">
        <v>43553</v>
      </c>
      <c r="B58" s="12" t="s">
        <v>5</v>
      </c>
      <c r="C58" s="9">
        <v>76131</v>
      </c>
      <c r="D58" s="12" t="s">
        <v>1068</v>
      </c>
      <c r="E58" s="12" t="s">
        <v>5</v>
      </c>
      <c r="F58" s="12" t="s">
        <v>5</v>
      </c>
      <c r="G58" s="12" t="s">
        <v>279</v>
      </c>
      <c r="H58" s="12"/>
      <c r="I58" s="9">
        <v>153</v>
      </c>
      <c r="J58" s="9">
        <v>244</v>
      </c>
    </row>
    <row r="59" spans="1:10" s="11" customFormat="1" x14ac:dyDescent="0.2">
      <c r="A59" s="8">
        <v>43555</v>
      </c>
      <c r="B59" s="12" t="s">
        <v>3</v>
      </c>
      <c r="C59" s="9">
        <v>1255</v>
      </c>
      <c r="D59" s="12" t="s">
        <v>92</v>
      </c>
      <c r="E59" s="12" t="s">
        <v>5</v>
      </c>
      <c r="F59" s="12" t="s">
        <v>15</v>
      </c>
      <c r="G59" s="12" t="s">
        <v>37</v>
      </c>
      <c r="H59" s="12"/>
      <c r="I59" s="9">
        <v>21</v>
      </c>
      <c r="J59" s="9" t="s">
        <v>355</v>
      </c>
    </row>
    <row r="60" spans="1:10" s="11" customFormat="1" x14ac:dyDescent="0.2">
      <c r="A60" s="8">
        <v>43555</v>
      </c>
      <c r="B60" s="12" t="s">
        <v>3</v>
      </c>
      <c r="C60" s="9">
        <v>6790</v>
      </c>
      <c r="D60" s="12" t="s">
        <v>49</v>
      </c>
      <c r="E60" s="12" t="s">
        <v>5</v>
      </c>
      <c r="F60" s="12" t="s">
        <v>4</v>
      </c>
      <c r="G60" s="12" t="s">
        <v>1065</v>
      </c>
      <c r="H60" s="12"/>
      <c r="I60" s="9">
        <v>36</v>
      </c>
      <c r="J60" s="9" t="s">
        <v>1078</v>
      </c>
    </row>
    <row r="61" spans="1:10" s="11" customFormat="1" x14ac:dyDescent="0.2">
      <c r="A61" s="8">
        <v>43555</v>
      </c>
      <c r="B61" s="12" t="s">
        <v>5</v>
      </c>
      <c r="C61" s="9">
        <v>52074</v>
      </c>
      <c r="D61" s="12" t="s">
        <v>1079</v>
      </c>
      <c r="E61" s="12" t="s">
        <v>5</v>
      </c>
      <c r="F61" s="12" t="s">
        <v>15</v>
      </c>
      <c r="G61" s="12" t="s">
        <v>1080</v>
      </c>
      <c r="H61" s="12"/>
      <c r="I61" s="9">
        <v>80</v>
      </c>
      <c r="J61" s="9">
        <v>198</v>
      </c>
    </row>
    <row r="62" spans="1:10" s="11" customFormat="1" x14ac:dyDescent="0.2">
      <c r="A62" s="8">
        <v>43541</v>
      </c>
      <c r="B62" s="12" t="s">
        <v>3</v>
      </c>
      <c r="C62" s="9">
        <v>3249</v>
      </c>
      <c r="D62" s="12" t="s">
        <v>131</v>
      </c>
      <c r="E62" s="12" t="s">
        <v>140</v>
      </c>
      <c r="F62" s="12" t="s">
        <v>15</v>
      </c>
      <c r="G62" s="12" t="s">
        <v>24</v>
      </c>
      <c r="H62" s="12"/>
      <c r="I62" s="9">
        <v>21</v>
      </c>
      <c r="J62" s="9" t="s">
        <v>981</v>
      </c>
    </row>
    <row r="63" spans="1:10" s="11" customFormat="1" x14ac:dyDescent="0.2">
      <c r="A63" s="8">
        <v>43541</v>
      </c>
      <c r="B63" s="12" t="s">
        <v>5</v>
      </c>
      <c r="C63" s="9">
        <v>54308</v>
      </c>
      <c r="D63" s="12" t="s">
        <v>1012</v>
      </c>
      <c r="E63" s="12" t="s">
        <v>140</v>
      </c>
      <c r="F63" s="12" t="s">
        <v>15</v>
      </c>
      <c r="G63" s="12" t="s">
        <v>151</v>
      </c>
      <c r="H63" s="12"/>
      <c r="I63" s="9">
        <v>44</v>
      </c>
      <c r="J63" s="9" t="s">
        <v>1013</v>
      </c>
    </row>
    <row r="64" spans="1:10" s="11" customFormat="1" x14ac:dyDescent="0.2">
      <c r="A64" s="8">
        <v>43541</v>
      </c>
      <c r="B64" s="12" t="s">
        <v>3</v>
      </c>
      <c r="C64" s="9">
        <v>1944</v>
      </c>
      <c r="D64" s="12" t="s">
        <v>92</v>
      </c>
      <c r="E64" s="12" t="s">
        <v>140</v>
      </c>
      <c r="F64" s="12" t="s">
        <v>333</v>
      </c>
      <c r="G64" s="12" t="s">
        <v>194</v>
      </c>
      <c r="H64" s="12"/>
      <c r="I64" s="9">
        <v>21</v>
      </c>
      <c r="J64" s="9" t="s">
        <v>390</v>
      </c>
    </row>
    <row r="65" spans="1:10" s="11" customFormat="1" x14ac:dyDescent="0.2">
      <c r="A65" s="8">
        <v>43533</v>
      </c>
      <c r="B65" s="12" t="s">
        <v>3</v>
      </c>
      <c r="C65" s="9">
        <v>8410</v>
      </c>
      <c r="D65" s="12" t="s">
        <v>149</v>
      </c>
      <c r="E65" s="12" t="s">
        <v>18</v>
      </c>
      <c r="F65" s="12" t="s">
        <v>6</v>
      </c>
      <c r="G65" s="12" t="s">
        <v>172</v>
      </c>
      <c r="H65" s="12"/>
      <c r="I65" s="9">
        <v>24</v>
      </c>
      <c r="J65" s="9">
        <v>18</v>
      </c>
    </row>
    <row r="66" spans="1:10" s="11" customFormat="1" x14ac:dyDescent="0.2">
      <c r="A66" s="8">
        <v>43540</v>
      </c>
      <c r="B66" s="12" t="s">
        <v>3</v>
      </c>
      <c r="C66" s="9">
        <v>1311</v>
      </c>
      <c r="D66" s="12" t="s">
        <v>92</v>
      </c>
      <c r="E66" s="12" t="s">
        <v>18</v>
      </c>
      <c r="F66" s="12" t="s">
        <v>16</v>
      </c>
      <c r="G66" s="12" t="s">
        <v>292</v>
      </c>
      <c r="H66" s="12"/>
      <c r="I66" s="9">
        <v>20</v>
      </c>
      <c r="J66" s="9" t="s">
        <v>402</v>
      </c>
    </row>
    <row r="67" spans="1:10" s="11" customFormat="1" x14ac:dyDescent="0.2">
      <c r="A67" s="8">
        <v>43541</v>
      </c>
      <c r="B67" s="12" t="s">
        <v>6</v>
      </c>
      <c r="C67" s="9">
        <v>57840</v>
      </c>
      <c r="D67" s="12" t="s">
        <v>1016</v>
      </c>
      <c r="E67" s="12" t="s">
        <v>18</v>
      </c>
      <c r="F67" s="12" t="s">
        <v>6</v>
      </c>
      <c r="G67" s="12" t="s">
        <v>244</v>
      </c>
      <c r="H67" s="12"/>
      <c r="I67" s="9">
        <v>28</v>
      </c>
      <c r="J67" s="9" t="s">
        <v>665</v>
      </c>
    </row>
    <row r="68" spans="1:10" s="11" customFormat="1" x14ac:dyDescent="0.2">
      <c r="A68" s="8">
        <v>43547</v>
      </c>
      <c r="B68" s="12" t="s">
        <v>3</v>
      </c>
      <c r="C68" s="9">
        <v>1457</v>
      </c>
      <c r="D68" s="12" t="s">
        <v>92</v>
      </c>
      <c r="E68" s="12" t="s">
        <v>18</v>
      </c>
      <c r="F68" s="12" t="s">
        <v>6</v>
      </c>
      <c r="G68" s="12" t="s">
        <v>167</v>
      </c>
      <c r="H68" s="12"/>
      <c r="I68" s="9">
        <v>28</v>
      </c>
      <c r="J68" s="9">
        <v>29</v>
      </c>
    </row>
    <row r="69" spans="1:10" s="11" customFormat="1" x14ac:dyDescent="0.2">
      <c r="A69" s="8">
        <v>43525</v>
      </c>
      <c r="B69" s="12" t="s">
        <v>3</v>
      </c>
      <c r="C69" s="9">
        <v>1865</v>
      </c>
      <c r="D69" s="12" t="s">
        <v>92</v>
      </c>
      <c r="E69" s="12" t="s">
        <v>6</v>
      </c>
      <c r="F69" s="12" t="s">
        <v>6</v>
      </c>
      <c r="G69" s="12" t="s">
        <v>151</v>
      </c>
      <c r="H69" s="12"/>
      <c r="I69" s="9">
        <v>31</v>
      </c>
      <c r="J69" s="9">
        <v>27</v>
      </c>
    </row>
    <row r="70" spans="1:10" s="11" customFormat="1" x14ac:dyDescent="0.2">
      <c r="A70" s="8">
        <v>43526</v>
      </c>
      <c r="B70" s="12" t="s">
        <v>6</v>
      </c>
      <c r="C70" s="9">
        <v>13005</v>
      </c>
      <c r="D70" s="12" t="s">
        <v>774</v>
      </c>
      <c r="E70" s="12" t="s">
        <v>6</v>
      </c>
      <c r="F70" s="12" t="s">
        <v>15</v>
      </c>
      <c r="G70" s="12" t="s">
        <v>194</v>
      </c>
      <c r="H70" s="12"/>
      <c r="I70" s="9"/>
      <c r="J70" s="9"/>
    </row>
    <row r="71" spans="1:10" s="11" customFormat="1" x14ac:dyDescent="0.2">
      <c r="A71" s="8">
        <v>43526</v>
      </c>
      <c r="B71" s="12" t="s">
        <v>3</v>
      </c>
      <c r="C71" s="9">
        <v>6946</v>
      </c>
      <c r="D71" s="12" t="s">
        <v>73</v>
      </c>
      <c r="E71" s="12" t="s">
        <v>6</v>
      </c>
      <c r="F71" s="12" t="s">
        <v>15</v>
      </c>
      <c r="G71" s="12" t="s">
        <v>151</v>
      </c>
      <c r="H71" s="12"/>
      <c r="I71" s="9">
        <v>29</v>
      </c>
      <c r="J71" s="9">
        <v>42</v>
      </c>
    </row>
    <row r="72" spans="1:10" s="11" customFormat="1" x14ac:dyDescent="0.2">
      <c r="A72" s="8">
        <v>43526</v>
      </c>
      <c r="B72" s="12" t="s">
        <v>3</v>
      </c>
      <c r="C72" s="9">
        <v>5222</v>
      </c>
      <c r="D72" s="12" t="s">
        <v>66</v>
      </c>
      <c r="E72" s="12" t="s">
        <v>6</v>
      </c>
      <c r="F72" s="12" t="s">
        <v>15</v>
      </c>
      <c r="G72" s="12" t="s">
        <v>151</v>
      </c>
      <c r="H72" s="12"/>
      <c r="I72" s="9">
        <v>25</v>
      </c>
      <c r="J72" s="9" t="s">
        <v>397</v>
      </c>
    </row>
    <row r="73" spans="1:10" s="11" customFormat="1" x14ac:dyDescent="0.2">
      <c r="A73" s="8">
        <v>43526</v>
      </c>
      <c r="B73" s="12" t="s">
        <v>6</v>
      </c>
      <c r="C73" s="9">
        <v>57970</v>
      </c>
      <c r="D73" s="12" t="s">
        <v>316</v>
      </c>
      <c r="E73" s="12" t="s">
        <v>6</v>
      </c>
      <c r="F73" s="12" t="s">
        <v>15</v>
      </c>
      <c r="G73" s="12" t="s">
        <v>319</v>
      </c>
      <c r="H73" s="12"/>
      <c r="I73" s="9">
        <v>46</v>
      </c>
      <c r="J73" s="9">
        <v>47</v>
      </c>
    </row>
    <row r="74" spans="1:10" s="11" customFormat="1" x14ac:dyDescent="0.2">
      <c r="A74" s="8">
        <v>43526</v>
      </c>
      <c r="B74" s="12" t="s">
        <v>6</v>
      </c>
      <c r="C74" s="9">
        <v>57920</v>
      </c>
      <c r="D74" s="12" t="s">
        <v>805</v>
      </c>
      <c r="E74" s="12" t="s">
        <v>6</v>
      </c>
      <c r="F74" s="12" t="s">
        <v>5</v>
      </c>
      <c r="G74" s="12" t="s">
        <v>23</v>
      </c>
      <c r="H74" s="12"/>
      <c r="I74" s="9">
        <v>56</v>
      </c>
      <c r="J74" s="9">
        <v>62</v>
      </c>
    </row>
    <row r="75" spans="1:10" s="11" customFormat="1" x14ac:dyDescent="0.2">
      <c r="A75" s="8">
        <v>43526</v>
      </c>
      <c r="B75" s="12" t="s">
        <v>6</v>
      </c>
      <c r="C75" s="9">
        <v>54430</v>
      </c>
      <c r="D75" s="12" t="s">
        <v>218</v>
      </c>
      <c r="E75" s="12" t="s">
        <v>6</v>
      </c>
      <c r="F75" s="12" t="s">
        <v>15</v>
      </c>
      <c r="G75" s="12" t="s">
        <v>422</v>
      </c>
      <c r="H75" s="12"/>
      <c r="I75" s="9">
        <v>25</v>
      </c>
      <c r="J75" s="9" t="s">
        <v>369</v>
      </c>
    </row>
    <row r="76" spans="1:10" s="11" customFormat="1" x14ac:dyDescent="0.2">
      <c r="A76" s="8">
        <v>43526</v>
      </c>
      <c r="B76" s="12" t="s">
        <v>6</v>
      </c>
      <c r="C76" s="9">
        <v>57440</v>
      </c>
      <c r="D76" s="12" t="s">
        <v>217</v>
      </c>
      <c r="E76" s="12" t="s">
        <v>6</v>
      </c>
      <c r="F76" s="12" t="s">
        <v>15</v>
      </c>
      <c r="G76" s="12" t="s">
        <v>151</v>
      </c>
      <c r="H76" s="12"/>
      <c r="I76" s="9">
        <v>31</v>
      </c>
      <c r="J76" s="9" t="s">
        <v>812</v>
      </c>
    </row>
    <row r="77" spans="1:10" s="11" customFormat="1" x14ac:dyDescent="0.2">
      <c r="A77" s="8">
        <v>43526</v>
      </c>
      <c r="B77" s="12" t="s">
        <v>14</v>
      </c>
      <c r="C77" s="9">
        <v>6760</v>
      </c>
      <c r="D77" s="12" t="s">
        <v>257</v>
      </c>
      <c r="E77" s="12" t="s">
        <v>6</v>
      </c>
      <c r="F77" s="12" t="s">
        <v>15</v>
      </c>
      <c r="G77" s="12" t="s">
        <v>194</v>
      </c>
      <c r="H77" s="12"/>
      <c r="I77" s="9">
        <v>41</v>
      </c>
      <c r="J77" s="9" t="s">
        <v>380</v>
      </c>
    </row>
    <row r="78" spans="1:10" s="11" customFormat="1" x14ac:dyDescent="0.2">
      <c r="A78" s="8">
        <v>43526</v>
      </c>
      <c r="B78" s="12" t="s">
        <v>3</v>
      </c>
      <c r="C78" s="9">
        <v>7391</v>
      </c>
      <c r="D78" s="12" t="s">
        <v>806</v>
      </c>
      <c r="E78" s="12" t="s">
        <v>6</v>
      </c>
      <c r="F78" s="12" t="s">
        <v>4</v>
      </c>
      <c r="G78" s="12" t="s">
        <v>904</v>
      </c>
      <c r="H78" s="12"/>
      <c r="I78" s="9">
        <v>35</v>
      </c>
      <c r="J78" s="9" t="s">
        <v>813</v>
      </c>
    </row>
    <row r="79" spans="1:10" s="11" customFormat="1" x14ac:dyDescent="0.2">
      <c r="A79" s="8">
        <v>43526</v>
      </c>
      <c r="B79" s="12" t="s">
        <v>6</v>
      </c>
      <c r="C79" s="9">
        <v>70250</v>
      </c>
      <c r="D79" s="12" t="s">
        <v>807</v>
      </c>
      <c r="E79" s="12" t="s">
        <v>6</v>
      </c>
      <c r="F79" s="12" t="s">
        <v>6</v>
      </c>
      <c r="G79" s="12" t="s">
        <v>151</v>
      </c>
      <c r="H79" s="12"/>
      <c r="I79" s="9">
        <v>179</v>
      </c>
      <c r="J79" s="9">
        <v>276</v>
      </c>
    </row>
    <row r="80" spans="1:10" s="11" customFormat="1" x14ac:dyDescent="0.2">
      <c r="A80" s="8">
        <v>43526</v>
      </c>
      <c r="B80" s="12" t="s">
        <v>6</v>
      </c>
      <c r="C80" s="9">
        <v>79330</v>
      </c>
      <c r="D80" s="12" t="s">
        <v>808</v>
      </c>
      <c r="E80" s="12" t="s">
        <v>6</v>
      </c>
      <c r="F80" s="12" t="s">
        <v>15</v>
      </c>
      <c r="G80" s="12" t="s">
        <v>151</v>
      </c>
      <c r="H80" s="12"/>
      <c r="I80" s="9"/>
      <c r="J80" s="9"/>
    </row>
    <row r="81" spans="1:10" s="11" customFormat="1" x14ac:dyDescent="0.2">
      <c r="A81" s="8">
        <v>43526</v>
      </c>
      <c r="B81" s="12" t="s">
        <v>6</v>
      </c>
      <c r="C81" s="9">
        <v>57270</v>
      </c>
      <c r="D81" s="12" t="s">
        <v>161</v>
      </c>
      <c r="E81" s="12" t="s">
        <v>6</v>
      </c>
      <c r="F81" s="12" t="s">
        <v>15</v>
      </c>
      <c r="G81" s="12" t="s">
        <v>23</v>
      </c>
      <c r="H81" s="12"/>
      <c r="I81" s="9">
        <v>40</v>
      </c>
      <c r="J81" s="9" t="s">
        <v>758</v>
      </c>
    </row>
    <row r="82" spans="1:10" s="11" customFormat="1" x14ac:dyDescent="0.2">
      <c r="A82" s="8">
        <v>43526</v>
      </c>
      <c r="B82" s="12" t="s">
        <v>3</v>
      </c>
      <c r="C82" s="9">
        <v>1476</v>
      </c>
      <c r="D82" s="12" t="s">
        <v>43</v>
      </c>
      <c r="E82" s="12" t="s">
        <v>6</v>
      </c>
      <c r="F82" s="12" t="s">
        <v>15</v>
      </c>
      <c r="G82" s="12" t="s">
        <v>194</v>
      </c>
      <c r="H82" s="12"/>
      <c r="I82" s="9">
        <v>22</v>
      </c>
      <c r="J82" s="9" t="s">
        <v>567</v>
      </c>
    </row>
    <row r="83" spans="1:10" s="11" customFormat="1" x14ac:dyDescent="0.2">
      <c r="A83" s="8">
        <v>43526</v>
      </c>
      <c r="B83" s="12" t="s">
        <v>3</v>
      </c>
      <c r="C83" s="9">
        <v>1940</v>
      </c>
      <c r="D83" s="12" t="s">
        <v>92</v>
      </c>
      <c r="E83" s="12" t="s">
        <v>6</v>
      </c>
      <c r="F83" s="12" t="s">
        <v>15</v>
      </c>
      <c r="G83" s="12" t="s">
        <v>194</v>
      </c>
      <c r="H83" s="12"/>
      <c r="I83" s="9">
        <v>21</v>
      </c>
      <c r="J83" s="9" t="s">
        <v>355</v>
      </c>
    </row>
    <row r="84" spans="1:10" s="11" customFormat="1" x14ac:dyDescent="0.2">
      <c r="A84" s="8">
        <v>43527</v>
      </c>
      <c r="B84" s="12" t="s">
        <v>6</v>
      </c>
      <c r="C84" s="9">
        <v>54190</v>
      </c>
      <c r="D84" s="12" t="s">
        <v>277</v>
      </c>
      <c r="E84" s="12" t="s">
        <v>6</v>
      </c>
      <c r="F84" s="12" t="s">
        <v>8</v>
      </c>
      <c r="G84" s="12" t="s">
        <v>819</v>
      </c>
      <c r="H84" s="12"/>
      <c r="I84" s="9">
        <v>18</v>
      </c>
      <c r="J84" s="9" t="s">
        <v>389</v>
      </c>
    </row>
    <row r="85" spans="1:10" s="11" customFormat="1" x14ac:dyDescent="0.2">
      <c r="A85" s="8">
        <v>43527</v>
      </c>
      <c r="B85" s="12" t="s">
        <v>6</v>
      </c>
      <c r="C85" s="9">
        <v>54920</v>
      </c>
      <c r="D85" s="12" t="s">
        <v>209</v>
      </c>
      <c r="E85" s="12" t="s">
        <v>6</v>
      </c>
      <c r="F85" s="12" t="s">
        <v>16</v>
      </c>
      <c r="G85" s="12" t="s">
        <v>23</v>
      </c>
      <c r="H85" s="12"/>
      <c r="I85" s="9">
        <v>19</v>
      </c>
      <c r="J85" s="9" t="s">
        <v>639</v>
      </c>
    </row>
    <row r="86" spans="1:10" s="11" customFormat="1" x14ac:dyDescent="0.2">
      <c r="A86" s="8">
        <v>43527</v>
      </c>
      <c r="B86" s="12" t="s">
        <v>6</v>
      </c>
      <c r="C86" s="9">
        <v>57050</v>
      </c>
      <c r="D86" s="12" t="s">
        <v>330</v>
      </c>
      <c r="E86" s="12" t="s">
        <v>6</v>
      </c>
      <c r="F86" s="12" t="s">
        <v>15</v>
      </c>
      <c r="G86" s="12" t="s">
        <v>319</v>
      </c>
      <c r="H86" s="12"/>
      <c r="I86" s="9">
        <v>50</v>
      </c>
      <c r="J86" s="9" t="s">
        <v>641</v>
      </c>
    </row>
    <row r="87" spans="1:10" s="11" customFormat="1" x14ac:dyDescent="0.2">
      <c r="A87" s="8">
        <v>43527</v>
      </c>
      <c r="B87" s="12" t="s">
        <v>6</v>
      </c>
      <c r="C87" s="9">
        <v>57570</v>
      </c>
      <c r="D87" s="12" t="s">
        <v>72</v>
      </c>
      <c r="E87" s="12" t="s">
        <v>6</v>
      </c>
      <c r="F87" s="12" t="s">
        <v>817</v>
      </c>
      <c r="G87" s="12" t="s">
        <v>820</v>
      </c>
      <c r="H87" s="12"/>
      <c r="I87" s="9">
        <v>33</v>
      </c>
      <c r="J87" s="9">
        <v>36</v>
      </c>
    </row>
    <row r="88" spans="1:10" s="11" customFormat="1" x14ac:dyDescent="0.2">
      <c r="A88" s="8">
        <v>43527</v>
      </c>
      <c r="B88" s="12" t="s">
        <v>6</v>
      </c>
      <c r="C88" s="9">
        <v>54560</v>
      </c>
      <c r="D88" s="12" t="s">
        <v>417</v>
      </c>
      <c r="E88" s="12" t="s">
        <v>6</v>
      </c>
      <c r="F88" s="12" t="s">
        <v>15</v>
      </c>
      <c r="G88" s="12" t="s">
        <v>151</v>
      </c>
      <c r="H88" s="12"/>
      <c r="I88" s="9">
        <v>30</v>
      </c>
      <c r="J88" s="9" t="s">
        <v>827</v>
      </c>
    </row>
    <row r="89" spans="1:10" s="11" customFormat="1" x14ac:dyDescent="0.2">
      <c r="A89" s="8">
        <v>43527</v>
      </c>
      <c r="B89" s="12" t="s">
        <v>14</v>
      </c>
      <c r="C89" s="9">
        <v>6700</v>
      </c>
      <c r="D89" s="12" t="s">
        <v>127</v>
      </c>
      <c r="E89" s="12" t="s">
        <v>6</v>
      </c>
      <c r="F89" s="12" t="s">
        <v>818</v>
      </c>
      <c r="G89" s="12" t="s">
        <v>194</v>
      </c>
      <c r="H89" s="12"/>
      <c r="I89" s="9">
        <v>29</v>
      </c>
      <c r="J89" s="9" t="s">
        <v>390</v>
      </c>
    </row>
    <row r="90" spans="1:10" s="11" customFormat="1" x14ac:dyDescent="0.2">
      <c r="A90" s="8">
        <v>43527</v>
      </c>
      <c r="B90" s="12" t="s">
        <v>14</v>
      </c>
      <c r="C90" s="9">
        <v>6700</v>
      </c>
      <c r="D90" s="12" t="s">
        <v>127</v>
      </c>
      <c r="E90" s="12" t="s">
        <v>6</v>
      </c>
      <c r="F90" s="12" t="s">
        <v>15</v>
      </c>
      <c r="G90" s="12" t="s">
        <v>151</v>
      </c>
      <c r="H90" s="12"/>
      <c r="I90" s="9">
        <v>29</v>
      </c>
      <c r="J90" s="9" t="s">
        <v>390</v>
      </c>
    </row>
    <row r="91" spans="1:10" s="11" customFormat="1" x14ac:dyDescent="0.2">
      <c r="A91" s="8">
        <v>43527</v>
      </c>
      <c r="B91" s="12" t="s">
        <v>3</v>
      </c>
      <c r="C91" s="9">
        <v>5836</v>
      </c>
      <c r="D91" s="12" t="s">
        <v>261</v>
      </c>
      <c r="E91" s="12" t="s">
        <v>6</v>
      </c>
      <c r="F91" s="12" t="s">
        <v>15</v>
      </c>
      <c r="G91" s="12" t="s">
        <v>258</v>
      </c>
      <c r="H91" s="12"/>
      <c r="I91" s="9">
        <v>24</v>
      </c>
      <c r="J91" s="9" t="s">
        <v>569</v>
      </c>
    </row>
    <row r="92" spans="1:10" s="11" customFormat="1" x14ac:dyDescent="0.2">
      <c r="A92" s="8">
        <v>43527</v>
      </c>
      <c r="B92" s="12" t="s">
        <v>14</v>
      </c>
      <c r="C92" s="9">
        <v>6700</v>
      </c>
      <c r="D92" s="12" t="s">
        <v>127</v>
      </c>
      <c r="E92" s="12" t="s">
        <v>6</v>
      </c>
      <c r="F92" s="12" t="s">
        <v>15</v>
      </c>
      <c r="G92" s="12" t="s">
        <v>245</v>
      </c>
      <c r="H92" s="12"/>
      <c r="I92" s="9">
        <v>29</v>
      </c>
      <c r="J92" s="9" t="s">
        <v>390</v>
      </c>
    </row>
    <row r="93" spans="1:10" s="11" customFormat="1" x14ac:dyDescent="0.2">
      <c r="A93" s="8">
        <v>43527</v>
      </c>
      <c r="B93" s="12" t="s">
        <v>3</v>
      </c>
      <c r="C93" s="9">
        <v>1638</v>
      </c>
      <c r="D93" s="12" t="s">
        <v>190</v>
      </c>
      <c r="E93" s="12" t="s">
        <v>6</v>
      </c>
      <c r="F93" s="12" t="s">
        <v>15</v>
      </c>
      <c r="G93" s="12" t="s">
        <v>319</v>
      </c>
      <c r="H93" s="12"/>
      <c r="I93" s="9">
        <v>25</v>
      </c>
      <c r="J93" s="9" t="s">
        <v>831</v>
      </c>
    </row>
    <row r="94" spans="1:10" s="11" customFormat="1" x14ac:dyDescent="0.2">
      <c r="A94" s="8">
        <v>43527</v>
      </c>
      <c r="B94" s="12" t="s">
        <v>6</v>
      </c>
      <c r="C94" s="9">
        <v>57525</v>
      </c>
      <c r="D94" s="12" t="s">
        <v>408</v>
      </c>
      <c r="E94" s="12" t="s">
        <v>6</v>
      </c>
      <c r="F94" s="12" t="s">
        <v>15</v>
      </c>
      <c r="G94" s="12" t="s">
        <v>822</v>
      </c>
      <c r="H94" s="12"/>
      <c r="I94" s="9">
        <v>38</v>
      </c>
      <c r="J94" s="9">
        <v>55</v>
      </c>
    </row>
    <row r="95" spans="1:10" s="11" customFormat="1" x14ac:dyDescent="0.2">
      <c r="A95" s="8">
        <v>43527</v>
      </c>
      <c r="B95" s="12" t="s">
        <v>3</v>
      </c>
      <c r="C95" s="9">
        <v>2435</v>
      </c>
      <c r="D95" s="12" t="s">
        <v>92</v>
      </c>
      <c r="E95" s="12" t="s">
        <v>6</v>
      </c>
      <c r="F95" s="12" t="s">
        <v>6</v>
      </c>
      <c r="G95" s="12" t="s">
        <v>897</v>
      </c>
      <c r="H95" s="12"/>
      <c r="I95" s="9">
        <v>29</v>
      </c>
      <c r="J95" s="9" t="s">
        <v>427</v>
      </c>
    </row>
    <row r="96" spans="1:10" s="11" customFormat="1" x14ac:dyDescent="0.2">
      <c r="A96" s="8">
        <v>43528</v>
      </c>
      <c r="B96" s="12" t="s">
        <v>6</v>
      </c>
      <c r="C96" s="9">
        <v>94240</v>
      </c>
      <c r="D96" s="12" t="s">
        <v>838</v>
      </c>
      <c r="E96" s="12" t="s">
        <v>6</v>
      </c>
      <c r="F96" s="12" t="s">
        <v>6</v>
      </c>
      <c r="G96" s="12" t="s">
        <v>172</v>
      </c>
      <c r="H96" s="12"/>
      <c r="I96" s="9"/>
      <c r="J96" s="9"/>
    </row>
    <row r="97" spans="1:10" s="11" customFormat="1" x14ac:dyDescent="0.2">
      <c r="A97" s="8">
        <v>43529</v>
      </c>
      <c r="B97" s="12" t="s">
        <v>14</v>
      </c>
      <c r="C97" s="9">
        <v>7900</v>
      </c>
      <c r="D97" s="12" t="s">
        <v>843</v>
      </c>
      <c r="E97" s="12" t="s">
        <v>6</v>
      </c>
      <c r="F97" s="12" t="s">
        <v>6</v>
      </c>
      <c r="G97" s="12" t="s">
        <v>844</v>
      </c>
      <c r="H97" s="12"/>
      <c r="I97" s="9">
        <v>168</v>
      </c>
      <c r="J97" s="9">
        <v>261</v>
      </c>
    </row>
    <row r="98" spans="1:10" s="11" customFormat="1" x14ac:dyDescent="0.2">
      <c r="A98" s="8">
        <v>43529</v>
      </c>
      <c r="B98" s="12" t="s">
        <v>14</v>
      </c>
      <c r="C98" s="9">
        <v>6792</v>
      </c>
      <c r="D98" s="12" t="s">
        <v>845</v>
      </c>
      <c r="E98" s="12" t="s">
        <v>6</v>
      </c>
      <c r="F98" s="12" t="s">
        <v>6</v>
      </c>
      <c r="G98" s="12" t="s">
        <v>846</v>
      </c>
      <c r="H98" s="12"/>
      <c r="I98" s="9">
        <v>23</v>
      </c>
      <c r="J98" s="9" t="s">
        <v>847</v>
      </c>
    </row>
    <row r="99" spans="1:10" s="11" customFormat="1" x14ac:dyDescent="0.2">
      <c r="A99" s="8">
        <v>43529</v>
      </c>
      <c r="B99" s="12" t="s">
        <v>14</v>
      </c>
      <c r="C99" s="9">
        <v>6700</v>
      </c>
      <c r="D99" s="12" t="s">
        <v>127</v>
      </c>
      <c r="E99" s="12" t="s">
        <v>6</v>
      </c>
      <c r="F99" s="12" t="s">
        <v>15</v>
      </c>
      <c r="G99" s="12" t="s">
        <v>151</v>
      </c>
      <c r="H99" s="12"/>
      <c r="I99" s="9">
        <v>32</v>
      </c>
      <c r="J99" s="9" t="s">
        <v>390</v>
      </c>
    </row>
    <row r="100" spans="1:10" s="11" customFormat="1" x14ac:dyDescent="0.2">
      <c r="A100" s="8">
        <v>43529</v>
      </c>
      <c r="B100" s="12" t="s">
        <v>14</v>
      </c>
      <c r="C100" s="9">
        <v>6780</v>
      </c>
      <c r="D100" s="12" t="s">
        <v>142</v>
      </c>
      <c r="E100" s="12" t="s">
        <v>6</v>
      </c>
      <c r="F100" s="12" t="s">
        <v>221</v>
      </c>
      <c r="G100" s="12" t="s">
        <v>849</v>
      </c>
      <c r="H100" s="12"/>
      <c r="I100" s="9">
        <v>25</v>
      </c>
      <c r="J100" s="9" t="s">
        <v>850</v>
      </c>
    </row>
    <row r="101" spans="1:10" s="11" customFormat="1" x14ac:dyDescent="0.2">
      <c r="A101" s="8">
        <v>43529</v>
      </c>
      <c r="B101" s="12" t="s">
        <v>3</v>
      </c>
      <c r="C101" s="9">
        <v>7181</v>
      </c>
      <c r="D101" s="12" t="s">
        <v>848</v>
      </c>
      <c r="E101" s="12" t="s">
        <v>6</v>
      </c>
      <c r="F101" s="12" t="s">
        <v>336</v>
      </c>
      <c r="G101" s="12" t="s">
        <v>422</v>
      </c>
      <c r="H101" s="12"/>
      <c r="I101" s="9">
        <v>135</v>
      </c>
      <c r="J101" s="9">
        <v>207</v>
      </c>
    </row>
    <row r="102" spans="1:10" s="11" customFormat="1" x14ac:dyDescent="0.2">
      <c r="A102" s="8">
        <v>43530</v>
      </c>
      <c r="B102" s="12" t="s">
        <v>3</v>
      </c>
      <c r="C102" s="9">
        <v>8355</v>
      </c>
      <c r="D102" s="12" t="s">
        <v>112</v>
      </c>
      <c r="E102" s="12" t="s">
        <v>6</v>
      </c>
      <c r="F102" s="12" t="s">
        <v>6</v>
      </c>
      <c r="G102" s="12" t="s">
        <v>865</v>
      </c>
      <c r="H102" s="12"/>
      <c r="I102" s="9">
        <v>19</v>
      </c>
      <c r="J102" s="9">
        <v>14</v>
      </c>
    </row>
    <row r="103" spans="1:10" s="11" customFormat="1" x14ac:dyDescent="0.2">
      <c r="A103" s="8">
        <v>43530</v>
      </c>
      <c r="B103" s="12" t="s">
        <v>14</v>
      </c>
      <c r="C103" s="9">
        <v>6700</v>
      </c>
      <c r="D103" s="12" t="s">
        <v>127</v>
      </c>
      <c r="E103" s="12" t="s">
        <v>6</v>
      </c>
      <c r="F103" s="12" t="s">
        <v>6</v>
      </c>
      <c r="G103" s="12" t="s">
        <v>172</v>
      </c>
      <c r="H103" s="12"/>
      <c r="I103" s="9">
        <v>33</v>
      </c>
      <c r="J103" s="9">
        <v>25</v>
      </c>
    </row>
    <row r="104" spans="1:10" s="11" customFormat="1" x14ac:dyDescent="0.2">
      <c r="A104" s="8">
        <v>43530</v>
      </c>
      <c r="B104" s="12" t="s">
        <v>14</v>
      </c>
      <c r="C104" s="9">
        <v>6792</v>
      </c>
      <c r="D104" s="12" t="s">
        <v>845</v>
      </c>
      <c r="E104" s="12" t="s">
        <v>6</v>
      </c>
      <c r="F104" s="12" t="s">
        <v>6</v>
      </c>
      <c r="G104" s="12" t="s">
        <v>172</v>
      </c>
      <c r="H104" s="12"/>
      <c r="I104" s="9">
        <v>25</v>
      </c>
      <c r="J104" s="9">
        <v>16</v>
      </c>
    </row>
    <row r="105" spans="1:10" s="11" customFormat="1" x14ac:dyDescent="0.2">
      <c r="A105" s="8">
        <v>43530</v>
      </c>
      <c r="B105" s="12" t="s">
        <v>6</v>
      </c>
      <c r="C105" s="9">
        <v>54350</v>
      </c>
      <c r="D105" s="12" t="s">
        <v>686</v>
      </c>
      <c r="E105" s="12" t="s">
        <v>6</v>
      </c>
      <c r="F105" s="12" t="s">
        <v>6</v>
      </c>
      <c r="G105" s="12" t="s">
        <v>146</v>
      </c>
      <c r="H105" s="12"/>
      <c r="I105" s="9">
        <v>23</v>
      </c>
      <c r="J105" s="9">
        <v>13</v>
      </c>
    </row>
    <row r="106" spans="1:10" s="11" customFormat="1" x14ac:dyDescent="0.2">
      <c r="A106" s="8">
        <v>43531</v>
      </c>
      <c r="B106" s="12" t="s">
        <v>14</v>
      </c>
      <c r="C106" s="9">
        <v>6840</v>
      </c>
      <c r="D106" s="12" t="s">
        <v>192</v>
      </c>
      <c r="E106" s="12" t="s">
        <v>6</v>
      </c>
      <c r="F106" s="12" t="s">
        <v>6</v>
      </c>
      <c r="G106" s="12" t="s">
        <v>151</v>
      </c>
      <c r="H106" s="12"/>
      <c r="I106" s="9">
        <v>53</v>
      </c>
      <c r="J106" s="9" t="s">
        <v>859</v>
      </c>
    </row>
    <row r="107" spans="1:10" s="11" customFormat="1" x14ac:dyDescent="0.2">
      <c r="A107" s="8">
        <v>43531</v>
      </c>
      <c r="B107" s="12" t="s">
        <v>14</v>
      </c>
      <c r="C107" s="9">
        <v>6810</v>
      </c>
      <c r="D107" s="12" t="s">
        <v>297</v>
      </c>
      <c r="E107" s="12" t="s">
        <v>6</v>
      </c>
      <c r="F107" s="12" t="s">
        <v>15</v>
      </c>
      <c r="G107" s="12" t="s">
        <v>194</v>
      </c>
      <c r="H107" s="12"/>
      <c r="I107" s="9">
        <v>56</v>
      </c>
      <c r="J107" s="9" t="s">
        <v>481</v>
      </c>
    </row>
    <row r="108" spans="1:10" s="11" customFormat="1" x14ac:dyDescent="0.2">
      <c r="A108" s="8">
        <v>43531</v>
      </c>
      <c r="B108" s="12" t="s">
        <v>14</v>
      </c>
      <c r="C108" s="9">
        <v>6750</v>
      </c>
      <c r="D108" s="12" t="s">
        <v>160</v>
      </c>
      <c r="E108" s="12" t="s">
        <v>6</v>
      </c>
      <c r="F108" s="12" t="s">
        <v>4</v>
      </c>
      <c r="G108" s="12" t="s">
        <v>151</v>
      </c>
      <c r="H108" s="12"/>
      <c r="I108" s="9">
        <v>34</v>
      </c>
      <c r="J108" s="9" t="s">
        <v>351</v>
      </c>
    </row>
    <row r="109" spans="1:10" s="11" customFormat="1" x14ac:dyDescent="0.2">
      <c r="A109" s="8">
        <v>43531</v>
      </c>
      <c r="B109" s="12" t="s">
        <v>6</v>
      </c>
      <c r="C109" s="9">
        <v>57100</v>
      </c>
      <c r="D109" s="12" t="s">
        <v>141</v>
      </c>
      <c r="E109" s="12" t="s">
        <v>6</v>
      </c>
      <c r="F109" s="12" t="s">
        <v>5</v>
      </c>
      <c r="G109" s="12" t="s">
        <v>151</v>
      </c>
      <c r="H109" s="12"/>
      <c r="I109" s="9">
        <v>43</v>
      </c>
      <c r="J109" s="9" t="s">
        <v>413</v>
      </c>
    </row>
    <row r="110" spans="1:10" s="11" customFormat="1" x14ac:dyDescent="0.2">
      <c r="A110" s="8">
        <v>43532</v>
      </c>
      <c r="B110" s="12" t="s">
        <v>14</v>
      </c>
      <c r="C110" s="9">
        <v>6700</v>
      </c>
      <c r="D110" s="12" t="s">
        <v>127</v>
      </c>
      <c r="E110" s="12" t="s">
        <v>6</v>
      </c>
      <c r="F110" s="12" t="s">
        <v>5</v>
      </c>
      <c r="G110" s="12" t="s">
        <v>151</v>
      </c>
      <c r="H110" s="12"/>
      <c r="I110" s="9">
        <v>34</v>
      </c>
      <c r="J110" s="9" t="s">
        <v>393</v>
      </c>
    </row>
    <row r="111" spans="1:10" s="11" customFormat="1" x14ac:dyDescent="0.2">
      <c r="A111" s="8">
        <v>43532</v>
      </c>
      <c r="B111" s="12" t="s">
        <v>6</v>
      </c>
      <c r="C111" s="9">
        <v>54730</v>
      </c>
      <c r="D111" s="12" t="s">
        <v>345</v>
      </c>
      <c r="E111" s="12" t="s">
        <v>6</v>
      </c>
      <c r="F111" s="12" t="s">
        <v>6</v>
      </c>
      <c r="G111" s="12" t="s">
        <v>23</v>
      </c>
      <c r="H111" s="12"/>
      <c r="I111" s="9">
        <v>37</v>
      </c>
      <c r="J111" s="9">
        <v>30</v>
      </c>
    </row>
    <row r="112" spans="1:10" s="11" customFormat="1" x14ac:dyDescent="0.2">
      <c r="A112" s="8">
        <v>43532</v>
      </c>
      <c r="B112" s="12" t="s">
        <v>14</v>
      </c>
      <c r="C112" s="9">
        <v>6730</v>
      </c>
      <c r="D112" s="12" t="s">
        <v>267</v>
      </c>
      <c r="E112" s="12" t="s">
        <v>6</v>
      </c>
      <c r="F112" s="12" t="s">
        <v>15</v>
      </c>
      <c r="G112" s="12" t="s">
        <v>23</v>
      </c>
      <c r="H112" s="12"/>
      <c r="I112" s="9">
        <v>47</v>
      </c>
      <c r="J112" s="9" t="s">
        <v>861</v>
      </c>
    </row>
    <row r="113" spans="1:10" s="11" customFormat="1" x14ac:dyDescent="0.2">
      <c r="A113" s="8">
        <v>43532</v>
      </c>
      <c r="B113" s="12" t="s">
        <v>3</v>
      </c>
      <c r="C113" s="9">
        <v>7480</v>
      </c>
      <c r="D113" s="12" t="s">
        <v>144</v>
      </c>
      <c r="E113" s="12" t="s">
        <v>6</v>
      </c>
      <c r="F113" s="12" t="s">
        <v>15</v>
      </c>
      <c r="G113" s="12" t="s">
        <v>319</v>
      </c>
      <c r="H113" s="12"/>
      <c r="I113" s="9">
        <v>37</v>
      </c>
      <c r="J113" s="9" t="s">
        <v>717</v>
      </c>
    </row>
    <row r="114" spans="1:10" s="11" customFormat="1" x14ac:dyDescent="0.2">
      <c r="A114" s="8">
        <v>43532</v>
      </c>
      <c r="B114" s="12" t="s">
        <v>14</v>
      </c>
      <c r="C114" s="9">
        <v>6700</v>
      </c>
      <c r="D114" s="12" t="s">
        <v>127</v>
      </c>
      <c r="E114" s="12" t="s">
        <v>6</v>
      </c>
      <c r="F114" s="12" t="s">
        <v>6</v>
      </c>
      <c r="G114" s="12" t="s">
        <v>858</v>
      </c>
      <c r="H114" s="12"/>
      <c r="I114" s="9">
        <v>34</v>
      </c>
      <c r="J114" s="9" t="s">
        <v>393</v>
      </c>
    </row>
    <row r="115" spans="1:10" s="11" customFormat="1" x14ac:dyDescent="0.2">
      <c r="A115" s="8">
        <v>43532</v>
      </c>
      <c r="B115" s="12" t="s">
        <v>6</v>
      </c>
      <c r="C115" s="9">
        <v>55600</v>
      </c>
      <c r="D115" s="12" t="s">
        <v>855</v>
      </c>
      <c r="E115" s="12" t="s">
        <v>6</v>
      </c>
      <c r="F115" s="12" t="s">
        <v>6</v>
      </c>
      <c r="G115" s="12" t="s">
        <v>23</v>
      </c>
      <c r="H115" s="12"/>
      <c r="I115" s="9">
        <v>59</v>
      </c>
      <c r="J115" s="9" t="s">
        <v>862</v>
      </c>
    </row>
    <row r="116" spans="1:10" s="11" customFormat="1" x14ac:dyDescent="0.2">
      <c r="A116" s="8">
        <v>43532</v>
      </c>
      <c r="B116" s="12" t="s">
        <v>3</v>
      </c>
      <c r="C116" s="9">
        <v>1363</v>
      </c>
      <c r="D116" s="12" t="s">
        <v>43</v>
      </c>
      <c r="E116" s="12" t="s">
        <v>6</v>
      </c>
      <c r="F116" s="12" t="s">
        <v>15</v>
      </c>
      <c r="G116" s="12" t="s">
        <v>151</v>
      </c>
      <c r="H116" s="12"/>
      <c r="I116" s="9">
        <v>26</v>
      </c>
      <c r="J116" s="9" t="s">
        <v>567</v>
      </c>
    </row>
    <row r="117" spans="1:10" s="11" customFormat="1" x14ac:dyDescent="0.2">
      <c r="A117" s="8">
        <v>43532</v>
      </c>
      <c r="B117" s="12" t="s">
        <v>14</v>
      </c>
      <c r="C117" s="9">
        <v>6700</v>
      </c>
      <c r="D117" s="12" t="s">
        <v>127</v>
      </c>
      <c r="E117" s="12" t="s">
        <v>6</v>
      </c>
      <c r="F117" s="12" t="s">
        <v>15</v>
      </c>
      <c r="G117" s="12" t="s">
        <v>151</v>
      </c>
      <c r="H117" s="12"/>
      <c r="I117" s="9">
        <v>34</v>
      </c>
      <c r="J117" s="9" t="s">
        <v>393</v>
      </c>
    </row>
    <row r="118" spans="1:10" s="11" customFormat="1" x14ac:dyDescent="0.2">
      <c r="A118" s="8">
        <v>43533</v>
      </c>
      <c r="B118" s="12" t="s">
        <v>3</v>
      </c>
      <c r="C118" s="9">
        <v>8077</v>
      </c>
      <c r="D118" s="12" t="s">
        <v>41</v>
      </c>
      <c r="E118" s="12" t="s">
        <v>6</v>
      </c>
      <c r="F118" s="12" t="s">
        <v>6</v>
      </c>
      <c r="G118" s="12" t="s">
        <v>786</v>
      </c>
      <c r="H118" s="12"/>
      <c r="I118" s="9">
        <v>23</v>
      </c>
      <c r="J118" s="9">
        <v>20</v>
      </c>
    </row>
    <row r="119" spans="1:10" s="11" customFormat="1" x14ac:dyDescent="0.2">
      <c r="A119" s="8">
        <v>43533</v>
      </c>
      <c r="B119" s="12" t="s">
        <v>6</v>
      </c>
      <c r="C119" s="9">
        <v>57330</v>
      </c>
      <c r="D119" s="12" t="s">
        <v>164</v>
      </c>
      <c r="E119" s="12" t="s">
        <v>6</v>
      </c>
      <c r="F119" s="12" t="s">
        <v>6</v>
      </c>
      <c r="G119" s="12" t="s">
        <v>865</v>
      </c>
      <c r="H119" s="12"/>
      <c r="I119" s="9">
        <v>30</v>
      </c>
      <c r="J119" s="9">
        <v>34</v>
      </c>
    </row>
    <row r="120" spans="1:10" s="11" customFormat="1" x14ac:dyDescent="0.2">
      <c r="A120" s="8">
        <v>43533</v>
      </c>
      <c r="B120" s="12" t="s">
        <v>6</v>
      </c>
      <c r="C120" s="9">
        <v>57160</v>
      </c>
      <c r="D120" s="12" t="s">
        <v>909</v>
      </c>
      <c r="E120" s="12" t="s">
        <v>6</v>
      </c>
      <c r="F120" s="12" t="s">
        <v>6</v>
      </c>
      <c r="G120" s="12" t="s">
        <v>172</v>
      </c>
      <c r="H120" s="12"/>
      <c r="I120" s="9">
        <v>50</v>
      </c>
      <c r="J120" s="9">
        <v>68</v>
      </c>
    </row>
    <row r="121" spans="1:10" s="11" customFormat="1" x14ac:dyDescent="0.2">
      <c r="A121" s="8">
        <v>43533</v>
      </c>
      <c r="B121" s="12" t="s">
        <v>6</v>
      </c>
      <c r="C121" s="9">
        <v>54560</v>
      </c>
      <c r="D121" s="12" t="s">
        <v>225</v>
      </c>
      <c r="E121" s="12" t="s">
        <v>6</v>
      </c>
      <c r="F121" s="12" t="s">
        <v>6</v>
      </c>
      <c r="G121" s="12" t="s">
        <v>910</v>
      </c>
      <c r="H121" s="12"/>
      <c r="I121" s="9">
        <v>23</v>
      </c>
      <c r="J121" s="9">
        <v>21</v>
      </c>
    </row>
    <row r="122" spans="1:10" s="11" customFormat="1" x14ac:dyDescent="0.2">
      <c r="A122" s="8">
        <v>43533</v>
      </c>
      <c r="B122" s="12" t="s">
        <v>6</v>
      </c>
      <c r="C122" s="9">
        <v>57570</v>
      </c>
      <c r="D122" s="12" t="s">
        <v>269</v>
      </c>
      <c r="E122" s="12" t="s">
        <v>6</v>
      </c>
      <c r="F122" s="12" t="s">
        <v>6</v>
      </c>
      <c r="G122" s="12" t="s">
        <v>35</v>
      </c>
      <c r="H122" s="12"/>
      <c r="I122" s="9">
        <v>19</v>
      </c>
      <c r="J122" s="9">
        <v>26</v>
      </c>
    </row>
    <row r="123" spans="1:10" s="11" customFormat="1" x14ac:dyDescent="0.2">
      <c r="A123" s="8">
        <v>43533</v>
      </c>
      <c r="B123" s="12" t="s">
        <v>6</v>
      </c>
      <c r="C123" s="9">
        <v>54190</v>
      </c>
      <c r="D123" s="12" t="s">
        <v>277</v>
      </c>
      <c r="E123" s="12" t="s">
        <v>6</v>
      </c>
      <c r="F123" s="12" t="s">
        <v>6</v>
      </c>
      <c r="G123" s="12" t="s">
        <v>151</v>
      </c>
      <c r="H123" s="12"/>
      <c r="I123" s="9">
        <v>17</v>
      </c>
      <c r="J123" s="9">
        <v>12</v>
      </c>
    </row>
    <row r="124" spans="1:10" s="11" customFormat="1" x14ac:dyDescent="0.2">
      <c r="A124" s="8">
        <v>43533</v>
      </c>
      <c r="B124" s="12" t="s">
        <v>6</v>
      </c>
      <c r="C124" s="9">
        <v>57100</v>
      </c>
      <c r="D124" s="12" t="s">
        <v>141</v>
      </c>
      <c r="E124" s="12" t="s">
        <v>6</v>
      </c>
      <c r="F124" s="12" t="s">
        <v>6</v>
      </c>
      <c r="G124" s="12" t="s">
        <v>151</v>
      </c>
      <c r="H124" s="12"/>
      <c r="I124" s="9">
        <v>34</v>
      </c>
      <c r="J124" s="9">
        <v>42</v>
      </c>
    </row>
    <row r="125" spans="1:10" s="11" customFormat="1" x14ac:dyDescent="0.2">
      <c r="A125" s="8">
        <v>43533</v>
      </c>
      <c r="B125" s="12" t="s">
        <v>3</v>
      </c>
      <c r="C125" s="9">
        <v>8095</v>
      </c>
      <c r="D125" s="12" t="s">
        <v>41</v>
      </c>
      <c r="E125" s="12" t="s">
        <v>6</v>
      </c>
      <c r="F125" s="12" t="s">
        <v>6</v>
      </c>
      <c r="G125" s="12" t="s">
        <v>151</v>
      </c>
      <c r="H125" s="12"/>
      <c r="I125" s="9">
        <v>24</v>
      </c>
      <c r="J125" s="9">
        <v>20</v>
      </c>
    </row>
    <row r="126" spans="1:10" s="11" customFormat="1" x14ac:dyDescent="0.2">
      <c r="A126" s="8">
        <v>43534</v>
      </c>
      <c r="B126" s="12" t="s">
        <v>6</v>
      </c>
      <c r="C126" s="9">
        <v>57100</v>
      </c>
      <c r="D126" s="12" t="s">
        <v>141</v>
      </c>
      <c r="E126" s="12" t="s">
        <v>6</v>
      </c>
      <c r="F126" s="12" t="s">
        <v>15</v>
      </c>
      <c r="G126" s="12" t="s">
        <v>151</v>
      </c>
      <c r="H126" s="12"/>
      <c r="I126" s="9">
        <v>34</v>
      </c>
      <c r="J126" s="9">
        <v>42</v>
      </c>
    </row>
    <row r="127" spans="1:10" s="11" customFormat="1" x14ac:dyDescent="0.2">
      <c r="A127" s="8">
        <v>43534</v>
      </c>
      <c r="B127" s="12" t="s">
        <v>6</v>
      </c>
      <c r="C127" s="9">
        <v>57100</v>
      </c>
      <c r="D127" s="12" t="s">
        <v>141</v>
      </c>
      <c r="E127" s="12" t="s">
        <v>6</v>
      </c>
      <c r="F127" s="12" t="s">
        <v>6</v>
      </c>
      <c r="G127" s="12" t="s">
        <v>249</v>
      </c>
      <c r="H127" s="12"/>
      <c r="I127" s="9">
        <v>34</v>
      </c>
      <c r="J127" s="9">
        <v>42</v>
      </c>
    </row>
    <row r="128" spans="1:10" s="11" customFormat="1" x14ac:dyDescent="0.2">
      <c r="A128" s="8">
        <v>43534</v>
      </c>
      <c r="B128" s="12" t="s">
        <v>6</v>
      </c>
      <c r="C128" s="9">
        <v>54530</v>
      </c>
      <c r="D128" s="12" t="s">
        <v>950</v>
      </c>
      <c r="E128" s="12" t="s">
        <v>6</v>
      </c>
      <c r="F128" s="12" t="s">
        <v>6</v>
      </c>
      <c r="G128" s="12" t="s">
        <v>951</v>
      </c>
      <c r="H128" s="12"/>
      <c r="I128" s="9">
        <v>64</v>
      </c>
      <c r="J128" s="9">
        <v>89</v>
      </c>
    </row>
    <row r="129" spans="1:10" s="11" customFormat="1" x14ac:dyDescent="0.2">
      <c r="A129" s="8">
        <v>43534</v>
      </c>
      <c r="B129" s="12" t="s">
        <v>6</v>
      </c>
      <c r="C129" s="9">
        <v>54530</v>
      </c>
      <c r="D129" s="12" t="s">
        <v>950</v>
      </c>
      <c r="E129" s="12" t="s">
        <v>6</v>
      </c>
      <c r="F129" s="12" t="s">
        <v>6</v>
      </c>
      <c r="G129" s="12" t="s">
        <v>35</v>
      </c>
      <c r="H129" s="12"/>
      <c r="I129" s="9">
        <v>64</v>
      </c>
      <c r="J129" s="9">
        <v>89</v>
      </c>
    </row>
    <row r="130" spans="1:10" s="11" customFormat="1" x14ac:dyDescent="0.2">
      <c r="A130" s="8">
        <v>43534</v>
      </c>
      <c r="B130" s="12" t="s">
        <v>6</v>
      </c>
      <c r="C130" s="9">
        <v>57645</v>
      </c>
      <c r="D130" s="12" t="s">
        <v>954</v>
      </c>
      <c r="E130" s="12" t="s">
        <v>6</v>
      </c>
      <c r="F130" s="12" t="s">
        <v>6</v>
      </c>
      <c r="G130" s="12" t="s">
        <v>647</v>
      </c>
      <c r="H130" s="12"/>
      <c r="I130" s="9">
        <v>48</v>
      </c>
      <c r="J130" s="9">
        <v>76</v>
      </c>
    </row>
    <row r="131" spans="1:10" s="11" customFormat="1" x14ac:dyDescent="0.2">
      <c r="A131" s="8">
        <v>43534</v>
      </c>
      <c r="B131" s="12" t="s">
        <v>3</v>
      </c>
      <c r="C131" s="9">
        <v>2412</v>
      </c>
      <c r="D131" s="12" t="s">
        <v>92</v>
      </c>
      <c r="E131" s="12" t="s">
        <v>6</v>
      </c>
      <c r="F131" s="12" t="s">
        <v>6</v>
      </c>
      <c r="G131" s="12"/>
      <c r="H131" s="12"/>
      <c r="I131" s="9">
        <v>18</v>
      </c>
      <c r="J131" s="9">
        <v>25</v>
      </c>
    </row>
    <row r="132" spans="1:10" s="11" customFormat="1" x14ac:dyDescent="0.2">
      <c r="A132" s="8">
        <v>43534</v>
      </c>
      <c r="B132" s="12" t="s">
        <v>6</v>
      </c>
      <c r="C132" s="9">
        <v>88140</v>
      </c>
      <c r="D132" s="12" t="s">
        <v>955</v>
      </c>
      <c r="E132" s="12" t="s">
        <v>6</v>
      </c>
      <c r="F132" s="12" t="s">
        <v>6</v>
      </c>
      <c r="G132" s="12" t="s">
        <v>172</v>
      </c>
      <c r="H132" s="12"/>
      <c r="I132" s="9">
        <v>114</v>
      </c>
      <c r="J132" s="9">
        <v>189</v>
      </c>
    </row>
    <row r="133" spans="1:10" s="11" customFormat="1" x14ac:dyDescent="0.2">
      <c r="A133" s="8">
        <v>43534</v>
      </c>
      <c r="B133" s="12" t="s">
        <v>3</v>
      </c>
      <c r="C133" s="9">
        <v>3259</v>
      </c>
      <c r="D133" s="12" t="s">
        <v>131</v>
      </c>
      <c r="E133" s="12" t="s">
        <v>6</v>
      </c>
      <c r="F133" s="12" t="s">
        <v>6</v>
      </c>
      <c r="G133" s="12" t="s">
        <v>151</v>
      </c>
      <c r="H133" s="12"/>
      <c r="I133" s="9">
        <v>21</v>
      </c>
      <c r="J133" s="9">
        <v>20</v>
      </c>
    </row>
    <row r="134" spans="1:10" s="11" customFormat="1" x14ac:dyDescent="0.2">
      <c r="A134" s="8">
        <v>43534</v>
      </c>
      <c r="B134" s="12" t="s">
        <v>14</v>
      </c>
      <c r="C134" s="9">
        <v>3890</v>
      </c>
      <c r="D134" s="12" t="s">
        <v>957</v>
      </c>
      <c r="E134" s="12" t="s">
        <v>6</v>
      </c>
      <c r="F134" s="12" t="s">
        <v>6</v>
      </c>
      <c r="G134" s="12" t="s">
        <v>172</v>
      </c>
      <c r="H134" s="12"/>
      <c r="I134" s="9">
        <v>123</v>
      </c>
      <c r="J134" s="9">
        <v>189</v>
      </c>
    </row>
    <row r="135" spans="1:10" s="11" customFormat="1" x14ac:dyDescent="0.2">
      <c r="A135" s="8">
        <v>43534</v>
      </c>
      <c r="B135" s="12" t="s">
        <v>3</v>
      </c>
      <c r="C135" s="9">
        <v>8381</v>
      </c>
      <c r="D135" s="12" t="s">
        <v>959</v>
      </c>
      <c r="E135" s="12" t="s">
        <v>6</v>
      </c>
      <c r="F135" s="12" t="s">
        <v>6</v>
      </c>
      <c r="G135" s="12" t="s">
        <v>35</v>
      </c>
      <c r="H135" s="12"/>
      <c r="I135" s="9">
        <v>22</v>
      </c>
      <c r="J135" s="9">
        <v>17.5</v>
      </c>
    </row>
    <row r="136" spans="1:10" s="11" customFormat="1" x14ac:dyDescent="0.2">
      <c r="A136" s="8">
        <v>43534</v>
      </c>
      <c r="B136" s="12" t="s">
        <v>3</v>
      </c>
      <c r="C136" s="9">
        <v>5419</v>
      </c>
      <c r="D136" s="12" t="s">
        <v>960</v>
      </c>
      <c r="E136" s="12" t="s">
        <v>6</v>
      </c>
      <c r="F136" s="12" t="s">
        <v>16</v>
      </c>
      <c r="G136" s="12" t="s">
        <v>292</v>
      </c>
      <c r="H136" s="12"/>
      <c r="I136" s="9">
        <v>42</v>
      </c>
      <c r="J136" s="9" t="s">
        <v>961</v>
      </c>
    </row>
    <row r="137" spans="1:10" s="11" customFormat="1" x14ac:dyDescent="0.2">
      <c r="A137" s="8">
        <v>43534</v>
      </c>
      <c r="B137" s="12" t="s">
        <v>6</v>
      </c>
      <c r="C137" s="9">
        <v>57390</v>
      </c>
      <c r="D137" s="12" t="s">
        <v>962</v>
      </c>
      <c r="E137" s="12" t="s">
        <v>6</v>
      </c>
      <c r="F137" s="12" t="s">
        <v>6</v>
      </c>
      <c r="G137" s="12" t="s">
        <v>963</v>
      </c>
      <c r="H137" s="12"/>
      <c r="I137" s="9">
        <v>16</v>
      </c>
      <c r="J137" s="9" t="s">
        <v>964</v>
      </c>
    </row>
    <row r="138" spans="1:10" s="11" customFormat="1" x14ac:dyDescent="0.2">
      <c r="A138" s="8">
        <v>43534</v>
      </c>
      <c r="B138" s="12" t="s">
        <v>6</v>
      </c>
      <c r="C138" s="9">
        <v>54430</v>
      </c>
      <c r="D138" s="12" t="s">
        <v>218</v>
      </c>
      <c r="E138" s="12" t="s">
        <v>6</v>
      </c>
      <c r="F138" s="12" t="s">
        <v>6</v>
      </c>
      <c r="G138" s="12" t="s">
        <v>647</v>
      </c>
      <c r="H138" s="12"/>
      <c r="I138" s="9">
        <v>22</v>
      </c>
      <c r="J138" s="9">
        <v>19</v>
      </c>
    </row>
    <row r="139" spans="1:10" s="11" customFormat="1" x14ac:dyDescent="0.2">
      <c r="A139" s="8">
        <v>43534</v>
      </c>
      <c r="B139" s="12" t="s">
        <v>6</v>
      </c>
      <c r="C139" s="9">
        <v>57290</v>
      </c>
      <c r="D139" s="12" t="s">
        <v>138</v>
      </c>
      <c r="E139" s="12" t="s">
        <v>6</v>
      </c>
      <c r="F139" s="12" t="s">
        <v>9</v>
      </c>
      <c r="G139" s="12" t="s">
        <v>37</v>
      </c>
      <c r="H139" s="12"/>
      <c r="I139" s="9">
        <v>33</v>
      </c>
      <c r="J139" s="9">
        <v>39</v>
      </c>
    </row>
    <row r="140" spans="1:10" s="11" customFormat="1" x14ac:dyDescent="0.2">
      <c r="A140" s="8">
        <v>43534</v>
      </c>
      <c r="B140" s="12" t="s">
        <v>6</v>
      </c>
      <c r="C140" s="9">
        <v>54620</v>
      </c>
      <c r="D140" s="12" t="s">
        <v>967</v>
      </c>
      <c r="E140" s="12" t="s">
        <v>6</v>
      </c>
      <c r="F140" s="12" t="s">
        <v>6</v>
      </c>
      <c r="G140" s="12" t="s">
        <v>146</v>
      </c>
      <c r="H140" s="12"/>
      <c r="I140" s="9">
        <v>26</v>
      </c>
      <c r="J140" s="9">
        <v>22</v>
      </c>
    </row>
    <row r="141" spans="1:10" s="11" customFormat="1" x14ac:dyDescent="0.2">
      <c r="A141" s="8">
        <v>43534</v>
      </c>
      <c r="B141" s="12" t="s">
        <v>6</v>
      </c>
      <c r="C141" s="9">
        <v>54720</v>
      </c>
      <c r="D141" s="12" t="s">
        <v>240</v>
      </c>
      <c r="E141" s="12" t="s">
        <v>6</v>
      </c>
      <c r="F141" s="12" t="s">
        <v>15</v>
      </c>
      <c r="G141" s="12" t="s">
        <v>23</v>
      </c>
      <c r="H141" s="12"/>
      <c r="I141" s="9">
        <v>22</v>
      </c>
      <c r="J141" s="9">
        <v>18</v>
      </c>
    </row>
    <row r="142" spans="1:10" s="11" customFormat="1" x14ac:dyDescent="0.2">
      <c r="A142" s="8">
        <v>43534</v>
      </c>
      <c r="B142" s="12" t="s">
        <v>6</v>
      </c>
      <c r="C142" s="9">
        <v>54680</v>
      </c>
      <c r="D142" s="12" t="s">
        <v>291</v>
      </c>
      <c r="E142" s="12" t="s">
        <v>6</v>
      </c>
      <c r="F142" s="12" t="s">
        <v>6</v>
      </c>
      <c r="G142" s="12" t="s">
        <v>23</v>
      </c>
      <c r="H142" s="12"/>
      <c r="I142" s="9">
        <v>21</v>
      </c>
      <c r="J142" s="9">
        <v>17</v>
      </c>
    </row>
    <row r="143" spans="1:10" s="11" customFormat="1" x14ac:dyDescent="0.2">
      <c r="A143" s="8">
        <v>43534</v>
      </c>
      <c r="B143" s="12" t="s">
        <v>6</v>
      </c>
      <c r="C143" s="9">
        <v>54850</v>
      </c>
      <c r="D143" s="12" t="s">
        <v>324</v>
      </c>
      <c r="E143" s="12" t="s">
        <v>6</v>
      </c>
      <c r="F143" s="12" t="s">
        <v>6</v>
      </c>
      <c r="G143" s="12" t="s">
        <v>207</v>
      </c>
      <c r="H143" s="12"/>
      <c r="I143" s="9">
        <v>84</v>
      </c>
      <c r="J143" s="9">
        <v>138</v>
      </c>
    </row>
    <row r="144" spans="1:10" s="11" customFormat="1" x14ac:dyDescent="0.2">
      <c r="A144" s="8">
        <v>43534</v>
      </c>
      <c r="B144" s="12" t="s">
        <v>6</v>
      </c>
      <c r="C144" s="9">
        <v>57000</v>
      </c>
      <c r="D144" s="12" t="s">
        <v>211</v>
      </c>
      <c r="E144" s="12" t="s">
        <v>6</v>
      </c>
      <c r="F144" s="12" t="s">
        <v>6</v>
      </c>
      <c r="G144" s="12" t="s">
        <v>35</v>
      </c>
      <c r="H144" s="12"/>
      <c r="I144" s="9">
        <v>46</v>
      </c>
      <c r="J144" s="9">
        <v>70</v>
      </c>
    </row>
    <row r="145" spans="1:10" s="11" customFormat="1" x14ac:dyDescent="0.2">
      <c r="A145" s="8">
        <v>43534</v>
      </c>
      <c r="B145" s="12" t="s">
        <v>6</v>
      </c>
      <c r="C145" s="9">
        <v>57420</v>
      </c>
      <c r="D145" s="12" t="s">
        <v>973</v>
      </c>
      <c r="E145" s="12" t="s">
        <v>6</v>
      </c>
      <c r="F145" s="12" t="s">
        <v>6</v>
      </c>
      <c r="G145" s="12" t="s">
        <v>863</v>
      </c>
      <c r="H145" s="12"/>
      <c r="I145" s="9">
        <v>55</v>
      </c>
      <c r="J145" s="9">
        <v>86</v>
      </c>
    </row>
    <row r="146" spans="1:10" s="11" customFormat="1" x14ac:dyDescent="0.2">
      <c r="A146" s="8">
        <v>43534</v>
      </c>
      <c r="B146" s="12" t="s">
        <v>3</v>
      </c>
      <c r="C146" s="9">
        <v>1243</v>
      </c>
      <c r="D146" s="12" t="s">
        <v>92</v>
      </c>
      <c r="E146" s="12" t="s">
        <v>6</v>
      </c>
      <c r="F146" s="12" t="s">
        <v>6</v>
      </c>
      <c r="G146" s="12" t="s">
        <v>151</v>
      </c>
      <c r="H146" s="12"/>
      <c r="I146" s="9">
        <v>22</v>
      </c>
      <c r="J146" s="9">
        <v>27</v>
      </c>
    </row>
    <row r="147" spans="1:10" s="11" customFormat="1" x14ac:dyDescent="0.2">
      <c r="A147" s="8">
        <v>43534</v>
      </c>
      <c r="B147" s="12" t="s">
        <v>3</v>
      </c>
      <c r="C147" s="9">
        <v>4581</v>
      </c>
      <c r="D147" s="12" t="s">
        <v>40</v>
      </c>
      <c r="E147" s="12" t="s">
        <v>6</v>
      </c>
      <c r="F147" s="12" t="s">
        <v>6</v>
      </c>
      <c r="G147" s="12" t="s">
        <v>163</v>
      </c>
      <c r="H147" s="12"/>
      <c r="I147" s="9">
        <v>3</v>
      </c>
      <c r="J147" s="9" t="s">
        <v>724</v>
      </c>
    </row>
    <row r="148" spans="1:10" s="11" customFormat="1" x14ac:dyDescent="0.2">
      <c r="A148" s="8">
        <v>43540</v>
      </c>
      <c r="B148" s="12" t="s">
        <v>14</v>
      </c>
      <c r="C148" s="9">
        <v>6700</v>
      </c>
      <c r="D148" s="12" t="s">
        <v>127</v>
      </c>
      <c r="E148" s="12" t="s">
        <v>6</v>
      </c>
      <c r="F148" s="12" t="s">
        <v>6</v>
      </c>
      <c r="G148" s="12" t="s">
        <v>477</v>
      </c>
      <c r="H148" s="12"/>
      <c r="I148" s="9">
        <v>33</v>
      </c>
      <c r="J148" s="9" t="s">
        <v>393</v>
      </c>
    </row>
    <row r="149" spans="1:10" s="11" customFormat="1" x14ac:dyDescent="0.2">
      <c r="A149" s="8">
        <v>43540</v>
      </c>
      <c r="B149" s="12" t="s">
        <v>6</v>
      </c>
      <c r="C149" s="9">
        <v>57570</v>
      </c>
      <c r="D149" s="12" t="s">
        <v>983</v>
      </c>
      <c r="E149" s="12" t="s">
        <v>6</v>
      </c>
      <c r="F149" s="12" t="s">
        <v>15</v>
      </c>
      <c r="G149" s="12" t="s">
        <v>194</v>
      </c>
      <c r="H149" s="12"/>
      <c r="I149" s="9">
        <v>34</v>
      </c>
      <c r="J149" s="9">
        <v>36</v>
      </c>
    </row>
    <row r="150" spans="1:10" s="11" customFormat="1" x14ac:dyDescent="0.2">
      <c r="A150" s="8">
        <v>43540</v>
      </c>
      <c r="B150" s="12" t="s">
        <v>6</v>
      </c>
      <c r="C150" s="9">
        <v>57330</v>
      </c>
      <c r="D150" s="12" t="s">
        <v>315</v>
      </c>
      <c r="E150" s="12" t="s">
        <v>6</v>
      </c>
      <c r="F150" s="12" t="s">
        <v>15</v>
      </c>
      <c r="G150" s="12" t="s">
        <v>151</v>
      </c>
      <c r="H150" s="12"/>
      <c r="I150" s="9">
        <v>24</v>
      </c>
      <c r="J150" s="9" t="s">
        <v>416</v>
      </c>
    </row>
    <row r="151" spans="1:10" s="11" customFormat="1" x14ac:dyDescent="0.2">
      <c r="A151" s="8">
        <v>43540</v>
      </c>
      <c r="B151" s="12" t="s">
        <v>3</v>
      </c>
      <c r="C151" s="9">
        <v>4514</v>
      </c>
      <c r="D151" s="12" t="s">
        <v>40</v>
      </c>
      <c r="E151" s="12" t="s">
        <v>6</v>
      </c>
      <c r="F151" s="12" t="s">
        <v>15</v>
      </c>
      <c r="G151" s="12" t="s">
        <v>989</v>
      </c>
      <c r="H151" s="12"/>
      <c r="I151" s="9">
        <v>5</v>
      </c>
      <c r="J151" s="9" t="s">
        <v>990</v>
      </c>
    </row>
    <row r="152" spans="1:10" s="11" customFormat="1" x14ac:dyDescent="0.2">
      <c r="A152" s="8">
        <v>43540</v>
      </c>
      <c r="B152" s="12" t="s">
        <v>6</v>
      </c>
      <c r="C152" s="9">
        <v>57100</v>
      </c>
      <c r="D152" s="12" t="s">
        <v>141</v>
      </c>
      <c r="E152" s="12" t="s">
        <v>6</v>
      </c>
      <c r="F152" s="12" t="s">
        <v>4</v>
      </c>
      <c r="G152" s="12" t="s">
        <v>292</v>
      </c>
      <c r="H152" s="12"/>
      <c r="I152" s="9">
        <v>37</v>
      </c>
      <c r="J152" s="9" t="s">
        <v>413</v>
      </c>
    </row>
    <row r="153" spans="1:10" s="11" customFormat="1" x14ac:dyDescent="0.2">
      <c r="A153" s="8">
        <v>43540</v>
      </c>
      <c r="B153" s="12" t="s">
        <v>6</v>
      </c>
      <c r="C153" s="9">
        <v>57640</v>
      </c>
      <c r="D153" s="12" t="s">
        <v>991</v>
      </c>
      <c r="E153" s="12" t="s">
        <v>6</v>
      </c>
      <c r="F153" s="12" t="s">
        <v>15</v>
      </c>
      <c r="G153" s="12" t="s">
        <v>151</v>
      </c>
      <c r="H153" s="12"/>
      <c r="I153" s="9">
        <v>58</v>
      </c>
      <c r="J153" s="9" t="s">
        <v>992</v>
      </c>
    </row>
    <row r="154" spans="1:10" s="11" customFormat="1" x14ac:dyDescent="0.2">
      <c r="A154" s="8">
        <v>43540</v>
      </c>
      <c r="B154" s="12" t="s">
        <v>3</v>
      </c>
      <c r="C154" s="9">
        <v>4967</v>
      </c>
      <c r="D154" s="12" t="s">
        <v>265</v>
      </c>
      <c r="E154" s="12" t="s">
        <v>6</v>
      </c>
      <c r="F154" s="12" t="s">
        <v>5</v>
      </c>
      <c r="G154" s="12" t="s">
        <v>151</v>
      </c>
      <c r="H154" s="12"/>
      <c r="I154" s="9">
        <v>15</v>
      </c>
      <c r="J154" s="9" t="s">
        <v>361</v>
      </c>
    </row>
    <row r="155" spans="1:10" s="11" customFormat="1" x14ac:dyDescent="0.2">
      <c r="A155" s="8">
        <v>43540</v>
      </c>
      <c r="B155" s="12" t="s">
        <v>3</v>
      </c>
      <c r="C155" s="9">
        <v>4423</v>
      </c>
      <c r="D155" s="12" t="s">
        <v>46</v>
      </c>
      <c r="E155" s="12" t="s">
        <v>6</v>
      </c>
      <c r="F155" s="12" t="s">
        <v>4</v>
      </c>
      <c r="G155" s="12" t="s">
        <v>995</v>
      </c>
      <c r="H155" s="12"/>
      <c r="I155" s="9">
        <v>6</v>
      </c>
      <c r="J155" s="9" t="s">
        <v>996</v>
      </c>
    </row>
    <row r="156" spans="1:10" s="11" customFormat="1" x14ac:dyDescent="0.2">
      <c r="A156" s="8">
        <v>43540</v>
      </c>
      <c r="B156" s="12" t="s">
        <v>6</v>
      </c>
      <c r="C156" s="9">
        <v>57258</v>
      </c>
      <c r="D156" s="12" t="s">
        <v>997</v>
      </c>
      <c r="E156" s="12" t="s">
        <v>6</v>
      </c>
      <c r="F156" s="12" t="s">
        <v>15</v>
      </c>
      <c r="G156" s="12" t="s">
        <v>292</v>
      </c>
      <c r="H156" s="12"/>
      <c r="I156" s="9">
        <v>51</v>
      </c>
      <c r="J156" s="9">
        <v>59</v>
      </c>
    </row>
    <row r="157" spans="1:10" s="11" customFormat="1" x14ac:dyDescent="0.2">
      <c r="A157" s="8">
        <v>43540</v>
      </c>
      <c r="B157" s="12" t="s">
        <v>3</v>
      </c>
      <c r="C157" s="9">
        <v>6791</v>
      </c>
      <c r="D157" s="12" t="s">
        <v>998</v>
      </c>
      <c r="E157" s="12" t="s">
        <v>6</v>
      </c>
      <c r="F157" s="12" t="s">
        <v>188</v>
      </c>
      <c r="G157" s="12" t="s">
        <v>151</v>
      </c>
      <c r="H157" s="12"/>
      <c r="I157" s="9">
        <v>13</v>
      </c>
      <c r="J157" s="9" t="s">
        <v>999</v>
      </c>
    </row>
    <row r="158" spans="1:10" s="11" customFormat="1" x14ac:dyDescent="0.2">
      <c r="A158" s="8">
        <v>43541</v>
      </c>
      <c r="B158" s="12" t="s">
        <v>6</v>
      </c>
      <c r="C158" s="9">
        <v>54880</v>
      </c>
      <c r="D158" s="12" t="s">
        <v>1003</v>
      </c>
      <c r="E158" s="12" t="s">
        <v>6</v>
      </c>
      <c r="F158" s="12" t="s">
        <v>15</v>
      </c>
      <c r="G158" s="12" t="s">
        <v>292</v>
      </c>
      <c r="H158" s="12"/>
      <c r="I158" s="9">
        <v>16</v>
      </c>
      <c r="J158" s="9" t="s">
        <v>833</v>
      </c>
    </row>
    <row r="159" spans="1:10" s="11" customFormat="1" x14ac:dyDescent="0.2">
      <c r="A159" s="8">
        <v>43541</v>
      </c>
      <c r="B159" s="12" t="s">
        <v>3</v>
      </c>
      <c r="C159" s="9">
        <v>4408</v>
      </c>
      <c r="D159" s="12" t="s">
        <v>50</v>
      </c>
      <c r="E159" s="12" t="s">
        <v>6</v>
      </c>
      <c r="F159" s="12" t="s">
        <v>15</v>
      </c>
      <c r="G159" s="12" t="s">
        <v>1004</v>
      </c>
      <c r="H159" s="12"/>
      <c r="I159" s="9">
        <v>9</v>
      </c>
      <c r="J159" s="9" t="s">
        <v>419</v>
      </c>
    </row>
    <row r="160" spans="1:10" s="11" customFormat="1" x14ac:dyDescent="0.2">
      <c r="A160" s="8">
        <v>43541</v>
      </c>
      <c r="B160" s="12" t="s">
        <v>14</v>
      </c>
      <c r="C160" s="9">
        <v>6780</v>
      </c>
      <c r="D160" s="12" t="s">
        <v>142</v>
      </c>
      <c r="E160" s="12" t="s">
        <v>6</v>
      </c>
      <c r="F160" s="12" t="s">
        <v>15</v>
      </c>
      <c r="G160" s="12" t="s">
        <v>151</v>
      </c>
      <c r="H160" s="12"/>
      <c r="I160" s="9">
        <v>24</v>
      </c>
      <c r="J160" s="9" t="s">
        <v>850</v>
      </c>
    </row>
    <row r="161" spans="1:10" s="11" customFormat="1" x14ac:dyDescent="0.2">
      <c r="A161" s="8">
        <v>43541</v>
      </c>
      <c r="B161" s="12" t="s">
        <v>3</v>
      </c>
      <c r="C161" s="9">
        <v>4870</v>
      </c>
      <c r="D161" s="12" t="s">
        <v>971</v>
      </c>
      <c r="E161" s="12" t="s">
        <v>6</v>
      </c>
      <c r="F161" s="12" t="s">
        <v>15</v>
      </c>
      <c r="G161" s="12" t="s">
        <v>422</v>
      </c>
      <c r="H161" s="12"/>
      <c r="I161" s="9">
        <v>13</v>
      </c>
      <c r="J161" s="9" t="s">
        <v>802</v>
      </c>
    </row>
    <row r="162" spans="1:10" s="11" customFormat="1" x14ac:dyDescent="0.2">
      <c r="A162" s="8">
        <v>43541</v>
      </c>
      <c r="B162" s="12" t="s">
        <v>6</v>
      </c>
      <c r="C162" s="9">
        <v>57258</v>
      </c>
      <c r="D162" s="12" t="s">
        <v>1005</v>
      </c>
      <c r="E162" s="12" t="s">
        <v>6</v>
      </c>
      <c r="F162" s="12" t="s">
        <v>15</v>
      </c>
      <c r="G162" s="12" t="s">
        <v>151</v>
      </c>
      <c r="H162" s="12"/>
      <c r="I162" s="9">
        <v>49</v>
      </c>
      <c r="J162" s="9" t="s">
        <v>1006</v>
      </c>
    </row>
    <row r="163" spans="1:10" s="11" customFormat="1" x14ac:dyDescent="0.2">
      <c r="A163" s="8">
        <v>43541</v>
      </c>
      <c r="B163" s="12" t="s">
        <v>6</v>
      </c>
      <c r="C163" s="9">
        <v>54880</v>
      </c>
      <c r="D163" s="12" t="s">
        <v>1003</v>
      </c>
      <c r="E163" s="12" t="s">
        <v>6</v>
      </c>
      <c r="F163" s="12" t="s">
        <v>15</v>
      </c>
      <c r="G163" s="12" t="s">
        <v>151</v>
      </c>
      <c r="H163" s="12"/>
      <c r="I163" s="9">
        <v>16</v>
      </c>
      <c r="J163" s="9" t="s">
        <v>833</v>
      </c>
    </row>
    <row r="164" spans="1:10" s="11" customFormat="1" x14ac:dyDescent="0.2">
      <c r="A164" s="8">
        <v>43541</v>
      </c>
      <c r="B164" s="12" t="s">
        <v>6</v>
      </c>
      <c r="C164" s="9">
        <v>54880</v>
      </c>
      <c r="D164" s="12" t="s">
        <v>1003</v>
      </c>
      <c r="E164" s="12" t="s">
        <v>6</v>
      </c>
      <c r="F164" s="12" t="s">
        <v>15</v>
      </c>
      <c r="G164" s="12" t="s">
        <v>151</v>
      </c>
      <c r="H164" s="12"/>
      <c r="I164" s="9">
        <v>16</v>
      </c>
      <c r="J164" s="9" t="s">
        <v>833</v>
      </c>
    </row>
    <row r="165" spans="1:10" s="11" customFormat="1" x14ac:dyDescent="0.2">
      <c r="A165" s="8">
        <v>43541</v>
      </c>
      <c r="B165" s="12" t="s">
        <v>6</v>
      </c>
      <c r="C165" s="9">
        <v>57100</v>
      </c>
      <c r="D165" s="12" t="s">
        <v>141</v>
      </c>
      <c r="E165" s="12" t="s">
        <v>6</v>
      </c>
      <c r="F165" s="12" t="s">
        <v>15</v>
      </c>
      <c r="G165" s="12" t="s">
        <v>153</v>
      </c>
      <c r="H165" s="12"/>
      <c r="I165" s="9">
        <v>35</v>
      </c>
      <c r="J165" s="9" t="s">
        <v>413</v>
      </c>
    </row>
    <row r="166" spans="1:10" s="11" customFormat="1" x14ac:dyDescent="0.2">
      <c r="A166" s="8">
        <v>43541</v>
      </c>
      <c r="B166" s="12" t="s">
        <v>3</v>
      </c>
      <c r="C166" s="9">
        <v>4059</v>
      </c>
      <c r="D166" s="12" t="s">
        <v>506</v>
      </c>
      <c r="E166" s="12" t="s">
        <v>6</v>
      </c>
      <c r="F166" s="12" t="s">
        <v>4</v>
      </c>
      <c r="G166" s="12" t="s">
        <v>222</v>
      </c>
      <c r="H166" s="12"/>
      <c r="I166" s="9">
        <v>13</v>
      </c>
      <c r="J166" s="9" t="s">
        <v>512</v>
      </c>
    </row>
    <row r="167" spans="1:10" s="11" customFormat="1" x14ac:dyDescent="0.2">
      <c r="A167" s="8">
        <v>43541</v>
      </c>
      <c r="B167" s="12" t="s">
        <v>6</v>
      </c>
      <c r="C167" s="9">
        <v>57570</v>
      </c>
      <c r="D167" s="12" t="s">
        <v>182</v>
      </c>
      <c r="E167" s="12" t="s">
        <v>6</v>
      </c>
      <c r="F167" s="12" t="s">
        <v>15</v>
      </c>
      <c r="G167" s="12" t="s">
        <v>151</v>
      </c>
      <c r="H167" s="12"/>
      <c r="I167" s="9">
        <v>33</v>
      </c>
      <c r="J167" s="9">
        <v>36</v>
      </c>
    </row>
    <row r="168" spans="1:10" s="11" customFormat="1" x14ac:dyDescent="0.2">
      <c r="A168" s="8">
        <v>43541</v>
      </c>
      <c r="B168" s="12" t="s">
        <v>3</v>
      </c>
      <c r="C168" s="9">
        <v>2410</v>
      </c>
      <c r="D168" s="12" t="s">
        <v>92</v>
      </c>
      <c r="E168" s="12" t="s">
        <v>6</v>
      </c>
      <c r="F168" s="12" t="s">
        <v>6</v>
      </c>
      <c r="G168" s="12" t="s">
        <v>227</v>
      </c>
      <c r="H168" s="12"/>
      <c r="I168" s="9">
        <v>22</v>
      </c>
      <c r="J168" s="9" t="s">
        <v>354</v>
      </c>
    </row>
    <row r="169" spans="1:10" s="11" customFormat="1" x14ac:dyDescent="0.2">
      <c r="A169" s="8">
        <v>43541</v>
      </c>
      <c r="B169" s="12" t="s">
        <v>3</v>
      </c>
      <c r="C169" s="9">
        <v>3670</v>
      </c>
      <c r="D169" s="12" t="s">
        <v>76</v>
      </c>
      <c r="E169" s="12" t="s">
        <v>6</v>
      </c>
      <c r="F169" s="12" t="s">
        <v>15</v>
      </c>
      <c r="G169" s="12" t="s">
        <v>1025</v>
      </c>
      <c r="H169" s="12"/>
      <c r="I169" s="9">
        <v>13</v>
      </c>
      <c r="J169" s="9" t="s">
        <v>1026</v>
      </c>
    </row>
    <row r="170" spans="1:10" s="11" customFormat="1" x14ac:dyDescent="0.2">
      <c r="A170" s="8">
        <v>43541</v>
      </c>
      <c r="B170" s="12" t="s">
        <v>6</v>
      </c>
      <c r="C170" s="9">
        <v>57270</v>
      </c>
      <c r="D170" s="12" t="s">
        <v>161</v>
      </c>
      <c r="E170" s="12" t="s">
        <v>6</v>
      </c>
      <c r="F170" s="12" t="s">
        <v>15</v>
      </c>
      <c r="G170" s="12" t="s">
        <v>151</v>
      </c>
      <c r="H170" s="12"/>
      <c r="I170" s="9">
        <v>40</v>
      </c>
      <c r="J170" s="9" t="s">
        <v>420</v>
      </c>
    </row>
    <row r="171" spans="1:10" s="11" customFormat="1" x14ac:dyDescent="0.2">
      <c r="A171" s="8">
        <v>43541</v>
      </c>
      <c r="B171" s="12" t="s">
        <v>6</v>
      </c>
      <c r="C171" s="9">
        <v>57100</v>
      </c>
      <c r="D171" s="12" t="s">
        <v>141</v>
      </c>
      <c r="E171" s="12" t="s">
        <v>6</v>
      </c>
      <c r="F171" s="12" t="s">
        <v>15</v>
      </c>
      <c r="G171" s="12" t="s">
        <v>227</v>
      </c>
      <c r="H171" s="12"/>
      <c r="I171" s="9">
        <v>36</v>
      </c>
      <c r="J171" s="9" t="s">
        <v>1032</v>
      </c>
    </row>
    <row r="172" spans="1:10" s="11" customFormat="1" x14ac:dyDescent="0.2">
      <c r="A172" s="8">
        <v>43541</v>
      </c>
      <c r="B172" s="12" t="s">
        <v>6</v>
      </c>
      <c r="C172" s="9">
        <v>57700</v>
      </c>
      <c r="D172" s="12" t="s">
        <v>178</v>
      </c>
      <c r="E172" s="12" t="s">
        <v>6</v>
      </c>
      <c r="F172" s="12" t="s">
        <v>15</v>
      </c>
      <c r="G172" s="12" t="s">
        <v>1047</v>
      </c>
      <c r="H172" s="12"/>
      <c r="I172" s="9">
        <v>42</v>
      </c>
      <c r="J172" s="9" t="s">
        <v>1033</v>
      </c>
    </row>
    <row r="173" spans="1:10" s="11" customFormat="1" x14ac:dyDescent="0.2">
      <c r="A173" s="8">
        <v>43541</v>
      </c>
      <c r="B173" s="12" t="s">
        <v>3</v>
      </c>
      <c r="C173" s="9">
        <v>6230</v>
      </c>
      <c r="D173" s="12" t="s">
        <v>1036</v>
      </c>
      <c r="E173" s="12" t="s">
        <v>6</v>
      </c>
      <c r="F173" s="12" t="s">
        <v>6</v>
      </c>
      <c r="G173" s="12" t="s">
        <v>151</v>
      </c>
      <c r="H173" s="12"/>
      <c r="I173" s="9">
        <v>130</v>
      </c>
      <c r="J173" s="9">
        <v>198</v>
      </c>
    </row>
    <row r="174" spans="1:10" s="11" customFormat="1" x14ac:dyDescent="0.2">
      <c r="A174" s="8">
        <v>43545</v>
      </c>
      <c r="B174" s="12" t="s">
        <v>3</v>
      </c>
      <c r="C174" s="9">
        <v>3838</v>
      </c>
      <c r="D174" s="12" t="s">
        <v>116</v>
      </c>
      <c r="E174" s="12" t="s">
        <v>6</v>
      </c>
      <c r="F174" s="12" t="s">
        <v>5</v>
      </c>
      <c r="G174" s="12" t="s">
        <v>227</v>
      </c>
      <c r="H174" s="12"/>
      <c r="I174" s="9">
        <v>18</v>
      </c>
      <c r="J174" s="9" t="s">
        <v>411</v>
      </c>
    </row>
    <row r="175" spans="1:10" s="11" customFormat="1" x14ac:dyDescent="0.2">
      <c r="A175" s="8">
        <v>43546</v>
      </c>
      <c r="B175" s="12" t="s">
        <v>14</v>
      </c>
      <c r="C175" s="9">
        <v>1170</v>
      </c>
      <c r="D175" s="12" t="s">
        <v>1039</v>
      </c>
      <c r="E175" s="12" t="s">
        <v>6</v>
      </c>
      <c r="F175" s="12" t="s">
        <v>6</v>
      </c>
      <c r="G175" s="12" t="s">
        <v>23</v>
      </c>
      <c r="H175" s="12"/>
      <c r="I175" s="9">
        <v>146</v>
      </c>
      <c r="J175" s="9">
        <v>203</v>
      </c>
    </row>
    <row r="176" spans="1:10" s="11" customFormat="1" x14ac:dyDescent="0.2">
      <c r="A176" s="8">
        <v>43546</v>
      </c>
      <c r="B176" s="12" t="s">
        <v>3</v>
      </c>
      <c r="C176" s="9">
        <v>5690</v>
      </c>
      <c r="D176" s="12" t="s">
        <v>1041</v>
      </c>
      <c r="E176" s="12" t="s">
        <v>6</v>
      </c>
      <c r="F176" s="12" t="s">
        <v>15</v>
      </c>
      <c r="G176" s="12" t="s">
        <v>318</v>
      </c>
      <c r="H176" s="12"/>
      <c r="I176" s="9">
        <v>27</v>
      </c>
      <c r="J176" s="9" t="s">
        <v>1042</v>
      </c>
    </row>
    <row r="177" spans="1:10" s="11" customFormat="1" x14ac:dyDescent="0.2">
      <c r="A177" s="8">
        <v>43547</v>
      </c>
      <c r="B177" s="12" t="s">
        <v>6</v>
      </c>
      <c r="C177" s="9">
        <v>54750</v>
      </c>
      <c r="D177" s="12" t="s">
        <v>255</v>
      </c>
      <c r="E177" s="12" t="s">
        <v>6</v>
      </c>
      <c r="F177" s="12" t="s">
        <v>6</v>
      </c>
      <c r="G177" s="12" t="s">
        <v>23</v>
      </c>
      <c r="H177" s="12"/>
      <c r="I177" s="9">
        <v>29</v>
      </c>
      <c r="J177" s="9">
        <v>28</v>
      </c>
    </row>
    <row r="178" spans="1:10" s="11" customFormat="1" x14ac:dyDescent="0.2">
      <c r="A178" s="8">
        <v>43547</v>
      </c>
      <c r="B178" s="12" t="s">
        <v>6</v>
      </c>
      <c r="C178" s="9">
        <v>54640</v>
      </c>
      <c r="D178" s="12" t="s">
        <v>1044</v>
      </c>
      <c r="E178" s="12" t="s">
        <v>6</v>
      </c>
      <c r="F178" s="12" t="s">
        <v>6</v>
      </c>
      <c r="G178" s="12" t="s">
        <v>23</v>
      </c>
      <c r="H178" s="12"/>
      <c r="I178" s="9">
        <v>34</v>
      </c>
      <c r="J178" s="9">
        <v>32</v>
      </c>
    </row>
    <row r="179" spans="1:10" s="11" customFormat="1" x14ac:dyDescent="0.2">
      <c r="A179" s="8">
        <v>43547</v>
      </c>
      <c r="B179" s="12" t="s">
        <v>6</v>
      </c>
      <c r="C179" s="9">
        <v>57000</v>
      </c>
      <c r="D179" s="12" t="s">
        <v>211</v>
      </c>
      <c r="E179" s="12" t="s">
        <v>6</v>
      </c>
      <c r="F179" s="12" t="s">
        <v>6</v>
      </c>
      <c r="G179" s="12" t="s">
        <v>151</v>
      </c>
      <c r="H179" s="12"/>
      <c r="I179" s="9">
        <v>48</v>
      </c>
      <c r="J179" s="9">
        <v>65</v>
      </c>
    </row>
    <row r="180" spans="1:10" s="11" customFormat="1" x14ac:dyDescent="0.2">
      <c r="A180" s="8">
        <v>43547</v>
      </c>
      <c r="B180" s="12" t="s">
        <v>6</v>
      </c>
      <c r="C180" s="9">
        <v>54400</v>
      </c>
      <c r="D180" s="12" t="s">
        <v>626</v>
      </c>
      <c r="E180" s="12" t="s">
        <v>6</v>
      </c>
      <c r="F180" s="12" t="s">
        <v>6</v>
      </c>
      <c r="G180" s="12" t="s">
        <v>863</v>
      </c>
      <c r="H180" s="12"/>
      <c r="I180" s="9">
        <v>26</v>
      </c>
      <c r="J180" s="9">
        <v>23</v>
      </c>
    </row>
    <row r="181" spans="1:10" s="11" customFormat="1" x14ac:dyDescent="0.2">
      <c r="A181" s="8">
        <v>43548</v>
      </c>
      <c r="B181" s="12" t="s">
        <v>14</v>
      </c>
      <c r="C181" s="9">
        <v>4130</v>
      </c>
      <c r="D181" s="12" t="s">
        <v>1054</v>
      </c>
      <c r="E181" s="12" t="s">
        <v>6</v>
      </c>
      <c r="F181" s="12" t="s">
        <v>6</v>
      </c>
      <c r="G181" s="12" t="s">
        <v>151</v>
      </c>
      <c r="H181" s="12"/>
      <c r="I181" s="9">
        <v>95</v>
      </c>
      <c r="J181" s="9">
        <v>153</v>
      </c>
    </row>
    <row r="182" spans="1:10" s="11" customFormat="1" x14ac:dyDescent="0.2">
      <c r="A182" s="8">
        <v>43548</v>
      </c>
      <c r="B182" s="12" t="s">
        <v>14</v>
      </c>
      <c r="C182" s="9">
        <v>5030</v>
      </c>
      <c r="D182" s="12" t="s">
        <v>1055</v>
      </c>
      <c r="E182" s="12" t="s">
        <v>6</v>
      </c>
      <c r="F182" s="12" t="s">
        <v>6</v>
      </c>
      <c r="G182" s="12" t="s">
        <v>292</v>
      </c>
      <c r="H182" s="12"/>
      <c r="I182" s="9">
        <v>104</v>
      </c>
      <c r="J182" s="9">
        <v>171</v>
      </c>
    </row>
    <row r="183" spans="1:10" s="11" customFormat="1" x14ac:dyDescent="0.2">
      <c r="A183" s="8">
        <v>43548</v>
      </c>
      <c r="B183" s="12" t="s">
        <v>3</v>
      </c>
      <c r="C183" s="9">
        <v>8125</v>
      </c>
      <c r="D183" s="12" t="s">
        <v>53</v>
      </c>
      <c r="E183" s="12" t="s">
        <v>6</v>
      </c>
      <c r="F183" s="12" t="s">
        <v>6</v>
      </c>
      <c r="G183" s="12" t="s">
        <v>292</v>
      </c>
      <c r="H183" s="12"/>
      <c r="I183" s="9">
        <v>22</v>
      </c>
      <c r="J183" s="9">
        <v>30</v>
      </c>
    </row>
    <row r="184" spans="1:10" s="11" customFormat="1" x14ac:dyDescent="0.2">
      <c r="A184" s="8">
        <v>43548</v>
      </c>
      <c r="B184" s="12" t="s">
        <v>3</v>
      </c>
      <c r="C184" s="9">
        <v>2121</v>
      </c>
      <c r="D184" s="12" t="s">
        <v>92</v>
      </c>
      <c r="E184" s="12" t="s">
        <v>6</v>
      </c>
      <c r="F184" s="12" t="s">
        <v>15</v>
      </c>
      <c r="G184" s="12" t="s">
        <v>1057</v>
      </c>
      <c r="H184" s="12"/>
      <c r="I184" s="9">
        <v>27</v>
      </c>
      <c r="J184" s="9">
        <v>31</v>
      </c>
    </row>
    <row r="185" spans="1:10" s="11" customFormat="1" x14ac:dyDescent="0.2">
      <c r="A185" s="8">
        <v>43548</v>
      </c>
      <c r="B185" s="12" t="s">
        <v>3</v>
      </c>
      <c r="C185" s="9">
        <v>6700</v>
      </c>
      <c r="D185" s="12" t="s">
        <v>127</v>
      </c>
      <c r="E185" s="12" t="s">
        <v>6</v>
      </c>
      <c r="F185" s="12" t="s">
        <v>270</v>
      </c>
      <c r="G185" s="12" t="s">
        <v>1057</v>
      </c>
      <c r="H185" s="12"/>
      <c r="I185" s="9">
        <v>29</v>
      </c>
      <c r="J185" s="9">
        <v>25</v>
      </c>
    </row>
    <row r="186" spans="1:10" s="11" customFormat="1" x14ac:dyDescent="0.2">
      <c r="A186" s="8">
        <v>43550</v>
      </c>
      <c r="B186" s="12" t="s">
        <v>6</v>
      </c>
      <c r="C186" s="9">
        <v>57270</v>
      </c>
      <c r="D186" s="12" t="s">
        <v>161</v>
      </c>
      <c r="E186" s="12" t="s">
        <v>6</v>
      </c>
      <c r="F186" s="12" t="s">
        <v>6</v>
      </c>
      <c r="G186" s="12" t="s">
        <v>151</v>
      </c>
      <c r="H186" s="12"/>
      <c r="I186" s="9">
        <v>37</v>
      </c>
      <c r="J186" s="9">
        <v>43</v>
      </c>
    </row>
    <row r="187" spans="1:10" s="11" customFormat="1" x14ac:dyDescent="0.2">
      <c r="A187" s="8">
        <v>43550</v>
      </c>
      <c r="B187" s="12" t="s">
        <v>3</v>
      </c>
      <c r="C187" s="9">
        <v>4251</v>
      </c>
      <c r="D187" s="12" t="s">
        <v>432</v>
      </c>
      <c r="E187" s="12" t="s">
        <v>6</v>
      </c>
      <c r="F187" s="12" t="s">
        <v>6</v>
      </c>
      <c r="G187" s="12" t="s">
        <v>35</v>
      </c>
      <c r="H187" s="12"/>
      <c r="I187" s="9">
        <v>19</v>
      </c>
      <c r="J187" s="9" t="s">
        <v>1062</v>
      </c>
    </row>
    <row r="188" spans="1:10" s="11" customFormat="1" x14ac:dyDescent="0.2">
      <c r="A188" s="8">
        <v>43554</v>
      </c>
      <c r="B188" s="12" t="s">
        <v>3</v>
      </c>
      <c r="C188" s="9">
        <v>1550</v>
      </c>
      <c r="D188" s="12" t="s">
        <v>92</v>
      </c>
      <c r="E188" s="12" t="s">
        <v>6</v>
      </c>
      <c r="F188" s="12" t="s">
        <v>15</v>
      </c>
      <c r="G188" s="12" t="s">
        <v>37</v>
      </c>
      <c r="H188" s="12"/>
      <c r="I188" s="9">
        <v>27</v>
      </c>
      <c r="J188" s="9" t="s">
        <v>390</v>
      </c>
    </row>
    <row r="189" spans="1:10" s="11" customFormat="1" x14ac:dyDescent="0.2">
      <c r="A189" s="8">
        <v>43554</v>
      </c>
      <c r="B189" s="12" t="s">
        <v>6</v>
      </c>
      <c r="C189" s="9">
        <v>54640</v>
      </c>
      <c r="D189" s="12" t="s">
        <v>1069</v>
      </c>
      <c r="E189" s="12" t="s">
        <v>6</v>
      </c>
      <c r="F189" s="12" t="s">
        <v>5</v>
      </c>
      <c r="G189" s="12" t="s">
        <v>151</v>
      </c>
      <c r="H189" s="12"/>
      <c r="I189" s="9">
        <v>37</v>
      </c>
      <c r="J189" s="9" t="s">
        <v>568</v>
      </c>
    </row>
    <row r="190" spans="1:10" s="11" customFormat="1" x14ac:dyDescent="0.2">
      <c r="A190" s="8">
        <v>43554</v>
      </c>
      <c r="B190" s="12" t="s">
        <v>6</v>
      </c>
      <c r="C190" s="9">
        <v>57420</v>
      </c>
      <c r="D190" s="12" t="s">
        <v>730</v>
      </c>
      <c r="E190" s="12" t="s">
        <v>6</v>
      </c>
      <c r="F190" s="12" t="s">
        <v>15</v>
      </c>
      <c r="G190" s="12" t="s">
        <v>207</v>
      </c>
      <c r="H190" s="12"/>
      <c r="I190" s="9">
        <v>61</v>
      </c>
      <c r="J190" s="9" t="s">
        <v>407</v>
      </c>
    </row>
    <row r="191" spans="1:10" s="11" customFormat="1" x14ac:dyDescent="0.2">
      <c r="A191" s="8">
        <v>43554</v>
      </c>
      <c r="B191" s="12" t="s">
        <v>6</v>
      </c>
      <c r="C191" s="9">
        <v>57860</v>
      </c>
      <c r="D191" s="12" t="s">
        <v>1072</v>
      </c>
      <c r="E191" s="12" t="s">
        <v>6</v>
      </c>
      <c r="F191" s="12" t="s">
        <v>15</v>
      </c>
      <c r="G191" s="12" t="s">
        <v>1073</v>
      </c>
      <c r="H191" s="12"/>
      <c r="I191" s="9">
        <v>48</v>
      </c>
      <c r="J191" s="9" t="s">
        <v>1074</v>
      </c>
    </row>
    <row r="192" spans="1:10" s="11" customFormat="1" x14ac:dyDescent="0.2">
      <c r="A192" s="8">
        <v>43555</v>
      </c>
      <c r="B192" s="12" t="s">
        <v>3</v>
      </c>
      <c r="C192" s="9">
        <v>8283</v>
      </c>
      <c r="D192" s="12" t="s">
        <v>229</v>
      </c>
      <c r="E192" s="12" t="s">
        <v>6</v>
      </c>
      <c r="F192" s="12" t="s">
        <v>4</v>
      </c>
      <c r="G192" s="12" t="s">
        <v>151</v>
      </c>
      <c r="H192" s="12"/>
      <c r="I192" s="9">
        <v>29</v>
      </c>
      <c r="J192" s="9" t="s">
        <v>1075</v>
      </c>
    </row>
    <row r="193" spans="1:10" s="11" customFormat="1" x14ac:dyDescent="0.2">
      <c r="A193" s="8">
        <v>43555</v>
      </c>
      <c r="B193" s="12" t="s">
        <v>3</v>
      </c>
      <c r="C193" s="9">
        <v>8079</v>
      </c>
      <c r="D193" s="12" t="s">
        <v>41</v>
      </c>
      <c r="E193" s="12" t="s">
        <v>6</v>
      </c>
      <c r="F193" s="12" t="s">
        <v>234</v>
      </c>
      <c r="G193" s="12" t="s">
        <v>151</v>
      </c>
      <c r="H193" s="12"/>
      <c r="I193" s="9">
        <v>24</v>
      </c>
      <c r="J193" s="9" t="s">
        <v>1077</v>
      </c>
    </row>
    <row r="194" spans="1:10" s="11" customFormat="1" x14ac:dyDescent="0.2">
      <c r="A194" s="8">
        <v>43534</v>
      </c>
      <c r="B194" s="12" t="s">
        <v>6</v>
      </c>
      <c r="C194" s="9">
        <v>54400</v>
      </c>
      <c r="D194" s="12" t="s">
        <v>179</v>
      </c>
      <c r="E194" s="12" t="s">
        <v>26</v>
      </c>
      <c r="F194" s="12" t="s">
        <v>6</v>
      </c>
      <c r="G194" s="12" t="s">
        <v>23</v>
      </c>
      <c r="H194" s="12"/>
      <c r="I194" s="9">
        <v>20</v>
      </c>
      <c r="J194" s="9">
        <v>19</v>
      </c>
    </row>
    <row r="195" spans="1:10" s="11" customFormat="1" x14ac:dyDescent="0.2">
      <c r="A195" s="8">
        <v>43541</v>
      </c>
      <c r="B195" s="12" t="s">
        <v>6</v>
      </c>
      <c r="C195" s="9">
        <v>57330</v>
      </c>
      <c r="D195" s="12" t="s">
        <v>315</v>
      </c>
      <c r="E195" s="12" t="s">
        <v>99</v>
      </c>
      <c r="F195" s="12" t="s">
        <v>15</v>
      </c>
      <c r="G195" s="12" t="s">
        <v>318</v>
      </c>
      <c r="H195" s="12"/>
      <c r="I195" s="9">
        <v>23</v>
      </c>
      <c r="J195" s="9" t="s">
        <v>416</v>
      </c>
    </row>
    <row r="196" spans="1:10" s="11" customFormat="1" x14ac:dyDescent="0.2">
      <c r="A196" s="8">
        <v>43526</v>
      </c>
      <c r="B196" s="12" t="s">
        <v>3</v>
      </c>
      <c r="C196" s="9">
        <v>1457</v>
      </c>
      <c r="D196" s="12" t="s">
        <v>92</v>
      </c>
      <c r="E196" s="12" t="s">
        <v>17</v>
      </c>
      <c r="F196" s="12" t="s">
        <v>15</v>
      </c>
      <c r="G196" s="12" t="s">
        <v>151</v>
      </c>
      <c r="H196" s="12"/>
      <c r="I196" s="9">
        <v>28</v>
      </c>
      <c r="J196" s="9" t="s">
        <v>561</v>
      </c>
    </row>
    <row r="197" spans="1:10" s="11" customFormat="1" x14ac:dyDescent="0.2">
      <c r="A197" s="8">
        <v>43540</v>
      </c>
      <c r="B197" s="12" t="s">
        <v>6</v>
      </c>
      <c r="C197" s="9">
        <v>57150</v>
      </c>
      <c r="D197" s="12" t="s">
        <v>984</v>
      </c>
      <c r="E197" s="12" t="s">
        <v>985</v>
      </c>
      <c r="F197" s="12" t="s">
        <v>15</v>
      </c>
      <c r="G197" s="12" t="s">
        <v>23</v>
      </c>
      <c r="H197" s="12"/>
      <c r="I197" s="9">
        <v>65</v>
      </c>
      <c r="J197" s="9" t="s">
        <v>986</v>
      </c>
    </row>
    <row r="198" spans="1:10" s="11" customFormat="1" x14ac:dyDescent="0.2">
      <c r="A198" s="8">
        <v>43525</v>
      </c>
      <c r="B198" s="12" t="s">
        <v>3</v>
      </c>
      <c r="C198" s="9">
        <v>8311</v>
      </c>
      <c r="D198" s="12" t="s">
        <v>196</v>
      </c>
      <c r="E198" s="12" t="s">
        <v>106</v>
      </c>
      <c r="F198" s="12" t="s">
        <v>5</v>
      </c>
      <c r="G198" s="12" t="s">
        <v>151</v>
      </c>
      <c r="H198" s="12"/>
      <c r="I198" s="9">
        <v>28</v>
      </c>
      <c r="J198" s="9">
        <v>19</v>
      </c>
    </row>
    <row r="199" spans="1:10" s="11" customFormat="1" x14ac:dyDescent="0.2">
      <c r="A199" s="8">
        <v>43527</v>
      </c>
      <c r="B199" s="12" t="s">
        <v>3</v>
      </c>
      <c r="C199" s="9">
        <v>9012</v>
      </c>
      <c r="D199" s="12" t="s">
        <v>63</v>
      </c>
      <c r="E199" s="12" t="s">
        <v>8</v>
      </c>
      <c r="F199" s="12" t="s">
        <v>6</v>
      </c>
      <c r="G199" s="12" t="s">
        <v>905</v>
      </c>
      <c r="H199" s="12"/>
      <c r="I199" s="9">
        <v>44</v>
      </c>
      <c r="J199" s="9" t="s">
        <v>824</v>
      </c>
    </row>
    <row r="200" spans="1:10" s="11" customFormat="1" x14ac:dyDescent="0.2">
      <c r="A200" s="8">
        <v>43531</v>
      </c>
      <c r="B200" s="12" t="s">
        <v>3</v>
      </c>
      <c r="C200" s="9">
        <v>4039</v>
      </c>
      <c r="D200" s="12" t="s">
        <v>506</v>
      </c>
      <c r="E200" s="12" t="s">
        <v>8</v>
      </c>
      <c r="F200" s="12" t="s">
        <v>4</v>
      </c>
      <c r="G200" s="12" t="s">
        <v>151</v>
      </c>
      <c r="H200" s="12"/>
      <c r="I200" s="9">
        <v>17</v>
      </c>
      <c r="J200" s="9" t="s">
        <v>389</v>
      </c>
    </row>
    <row r="201" spans="1:10" s="11" customFormat="1" x14ac:dyDescent="0.2">
      <c r="A201" s="8">
        <v>43533</v>
      </c>
      <c r="B201" s="12" t="s">
        <v>3</v>
      </c>
      <c r="C201" s="9">
        <v>1469</v>
      </c>
      <c r="D201" s="12" t="s">
        <v>92</v>
      </c>
      <c r="E201" s="12" t="s">
        <v>8</v>
      </c>
      <c r="F201" s="12" t="s">
        <v>6</v>
      </c>
      <c r="G201" s="12" t="s">
        <v>37</v>
      </c>
      <c r="H201" s="12"/>
      <c r="I201" s="9">
        <v>26</v>
      </c>
      <c r="J201" s="9">
        <v>27</v>
      </c>
    </row>
    <row r="202" spans="1:10" s="11" customFormat="1" x14ac:dyDescent="0.2">
      <c r="A202" s="8">
        <v>43534</v>
      </c>
      <c r="B202" s="12" t="s">
        <v>3</v>
      </c>
      <c r="C202" s="9">
        <v>1354</v>
      </c>
      <c r="D202" s="12" t="s">
        <v>92</v>
      </c>
      <c r="E202" s="12" t="s">
        <v>8</v>
      </c>
      <c r="F202" s="12" t="s">
        <v>6</v>
      </c>
      <c r="G202" s="12" t="s">
        <v>151</v>
      </c>
      <c r="H202" s="12"/>
      <c r="I202" s="9">
        <v>23</v>
      </c>
      <c r="J202" s="9">
        <v>32</v>
      </c>
    </row>
    <row r="203" spans="1:10" s="11" customFormat="1" x14ac:dyDescent="0.2">
      <c r="A203" s="8">
        <v>43536</v>
      </c>
      <c r="B203" s="12" t="s">
        <v>3</v>
      </c>
      <c r="C203" s="9">
        <v>5770</v>
      </c>
      <c r="D203" s="12" t="s">
        <v>978</v>
      </c>
      <c r="E203" s="12" t="s">
        <v>8</v>
      </c>
      <c r="F203" s="12" t="s">
        <v>4</v>
      </c>
      <c r="G203" s="12" t="s">
        <v>172</v>
      </c>
      <c r="H203" s="12"/>
      <c r="I203" s="9">
        <v>25</v>
      </c>
      <c r="J203" s="9">
        <v>30</v>
      </c>
    </row>
    <row r="204" spans="1:10" s="11" customFormat="1" x14ac:dyDescent="0.2">
      <c r="A204" s="8">
        <v>43538</v>
      </c>
      <c r="B204" s="12" t="s">
        <v>3</v>
      </c>
      <c r="C204" s="9">
        <v>5534</v>
      </c>
      <c r="D204" s="12" t="s">
        <v>283</v>
      </c>
      <c r="E204" s="12" t="s">
        <v>8</v>
      </c>
      <c r="F204" s="12" t="s">
        <v>6</v>
      </c>
      <c r="G204" s="12" t="s">
        <v>167</v>
      </c>
      <c r="H204" s="12"/>
      <c r="I204" s="9">
        <v>35</v>
      </c>
      <c r="J204" s="9">
        <v>40</v>
      </c>
    </row>
    <row r="205" spans="1:10" s="11" customFormat="1" x14ac:dyDescent="0.2">
      <c r="A205" s="8">
        <v>43541</v>
      </c>
      <c r="B205" s="12" t="s">
        <v>3</v>
      </c>
      <c r="C205" s="9">
        <v>8272</v>
      </c>
      <c r="D205" s="12" t="s">
        <v>64</v>
      </c>
      <c r="E205" s="12" t="s">
        <v>8</v>
      </c>
      <c r="F205" s="12" t="s">
        <v>6</v>
      </c>
      <c r="G205" s="12" t="s">
        <v>151</v>
      </c>
      <c r="H205" s="12"/>
      <c r="I205" s="9">
        <v>26</v>
      </c>
      <c r="J205" s="9" t="s">
        <v>1015</v>
      </c>
    </row>
    <row r="206" spans="1:10" s="11" customFormat="1" x14ac:dyDescent="0.2">
      <c r="A206" s="8">
        <v>43541</v>
      </c>
      <c r="B206" s="12" t="s">
        <v>3</v>
      </c>
      <c r="C206" s="9">
        <v>8227</v>
      </c>
      <c r="D206" s="12" t="s">
        <v>64</v>
      </c>
      <c r="E206" s="12" t="s">
        <v>8</v>
      </c>
      <c r="F206" s="12" t="s">
        <v>6</v>
      </c>
      <c r="G206" s="12" t="s">
        <v>151</v>
      </c>
      <c r="H206" s="12"/>
      <c r="I206" s="9">
        <v>23</v>
      </c>
      <c r="J206" s="9" t="s">
        <v>714</v>
      </c>
    </row>
    <row r="207" spans="1:10" s="11" customFormat="1" x14ac:dyDescent="0.2">
      <c r="A207" s="8">
        <v>43541</v>
      </c>
      <c r="B207" s="12" t="s">
        <v>3</v>
      </c>
      <c r="C207" s="9">
        <v>1255</v>
      </c>
      <c r="D207" s="12" t="s">
        <v>92</v>
      </c>
      <c r="E207" s="12" t="s">
        <v>8</v>
      </c>
      <c r="F207" s="12" t="s">
        <v>15</v>
      </c>
      <c r="G207" s="12" t="s">
        <v>318</v>
      </c>
      <c r="H207" s="12"/>
      <c r="I207" s="9">
        <v>30</v>
      </c>
      <c r="J207" s="9" t="s">
        <v>1034</v>
      </c>
    </row>
    <row r="208" spans="1:10" s="11" customFormat="1" x14ac:dyDescent="0.2">
      <c r="A208" s="8">
        <v>43548</v>
      </c>
      <c r="B208" s="12" t="s">
        <v>3</v>
      </c>
      <c r="C208" s="9">
        <v>1140</v>
      </c>
      <c r="D208" s="12" t="s">
        <v>92</v>
      </c>
      <c r="E208" s="12" t="s">
        <v>8</v>
      </c>
      <c r="F208" s="12" t="s">
        <v>6</v>
      </c>
      <c r="G208" s="12" t="s">
        <v>23</v>
      </c>
      <c r="H208" s="12"/>
      <c r="I208" s="9">
        <v>22</v>
      </c>
      <c r="J208" s="9" t="s">
        <v>1060</v>
      </c>
    </row>
    <row r="209" spans="1:10" s="11" customFormat="1" x14ac:dyDescent="0.2">
      <c r="A209" s="8">
        <v>43555</v>
      </c>
      <c r="B209" s="12" t="s">
        <v>3</v>
      </c>
      <c r="C209" s="9">
        <v>1918</v>
      </c>
      <c r="D209" s="12" t="s">
        <v>92</v>
      </c>
      <c r="E209" s="12" t="s">
        <v>8</v>
      </c>
      <c r="F209" s="12" t="s">
        <v>15</v>
      </c>
      <c r="G209" s="12" t="s">
        <v>37</v>
      </c>
      <c r="H209" s="12"/>
      <c r="I209" s="9">
        <v>30</v>
      </c>
      <c r="J209" s="9" t="s">
        <v>645</v>
      </c>
    </row>
    <row r="210" spans="1:10" s="11" customFormat="1" x14ac:dyDescent="0.2">
      <c r="A210" s="8">
        <v>43541</v>
      </c>
      <c r="B210" s="12" t="s">
        <v>3</v>
      </c>
      <c r="C210" s="9">
        <v>1949</v>
      </c>
      <c r="D210" s="12" t="s">
        <v>43</v>
      </c>
      <c r="E210" s="12" t="s">
        <v>228</v>
      </c>
      <c r="F210" s="12" t="s">
        <v>6</v>
      </c>
      <c r="G210" s="12" t="s">
        <v>151</v>
      </c>
      <c r="H210" s="12"/>
      <c r="I210" s="9">
        <v>33</v>
      </c>
      <c r="J210" s="9" t="s">
        <v>827</v>
      </c>
    </row>
    <row r="211" spans="1:10" s="11" customFormat="1" x14ac:dyDescent="0.2">
      <c r="A211" s="8">
        <v>43541</v>
      </c>
      <c r="B211" s="12" t="s">
        <v>3</v>
      </c>
      <c r="C211" s="9">
        <v>2518</v>
      </c>
      <c r="D211" s="12" t="s">
        <v>92</v>
      </c>
      <c r="E211" s="12" t="s">
        <v>21</v>
      </c>
      <c r="F211" s="12" t="s">
        <v>15</v>
      </c>
      <c r="G211" s="12" t="s">
        <v>151</v>
      </c>
      <c r="H211" s="12"/>
      <c r="I211" s="9">
        <v>29</v>
      </c>
      <c r="J211" s="9" t="s">
        <v>1007</v>
      </c>
    </row>
    <row r="212" spans="1:10" s="11" customFormat="1" x14ac:dyDescent="0.2">
      <c r="A212" s="8">
        <v>43541</v>
      </c>
      <c r="B212" s="12" t="s">
        <v>3</v>
      </c>
      <c r="C212" s="9">
        <v>1473</v>
      </c>
      <c r="D212" s="12" t="s">
        <v>92</v>
      </c>
      <c r="E212" s="12" t="s">
        <v>21</v>
      </c>
      <c r="F212" s="12" t="s">
        <v>31</v>
      </c>
      <c r="G212" s="12" t="s">
        <v>151</v>
      </c>
      <c r="H212" s="12"/>
      <c r="I212" s="9">
        <v>22</v>
      </c>
      <c r="J212" s="9" t="s">
        <v>1028</v>
      </c>
    </row>
    <row r="213" spans="1:10" s="11" customFormat="1" x14ac:dyDescent="0.2">
      <c r="A213" s="8">
        <v>43527</v>
      </c>
      <c r="B213" s="12" t="s">
        <v>3</v>
      </c>
      <c r="C213" s="9">
        <v>4601</v>
      </c>
      <c r="D213" s="12" t="s">
        <v>93</v>
      </c>
      <c r="E213" s="12" t="s">
        <v>3</v>
      </c>
      <c r="F213" s="12" t="s">
        <v>99</v>
      </c>
      <c r="G213" s="12" t="s">
        <v>103</v>
      </c>
      <c r="H213" s="12"/>
      <c r="I213" s="9">
        <v>3</v>
      </c>
      <c r="J213" s="9" t="s">
        <v>399</v>
      </c>
    </row>
    <row r="214" spans="1:10" s="11" customFormat="1" x14ac:dyDescent="0.2">
      <c r="A214" s="8">
        <v>43531</v>
      </c>
      <c r="B214" s="12" t="s">
        <v>3</v>
      </c>
      <c r="C214" s="9">
        <v>7380</v>
      </c>
      <c r="D214" s="12" t="s">
        <v>186</v>
      </c>
      <c r="E214" s="12" t="s">
        <v>3</v>
      </c>
      <c r="F214" s="12" t="s">
        <v>6</v>
      </c>
      <c r="G214" s="12" t="s">
        <v>319</v>
      </c>
      <c r="H214" s="12"/>
      <c r="I214" s="9">
        <v>38</v>
      </c>
      <c r="J214" s="9" t="s">
        <v>860</v>
      </c>
    </row>
    <row r="215" spans="1:10" s="11" customFormat="1" x14ac:dyDescent="0.2">
      <c r="A215" s="8">
        <v>43525</v>
      </c>
      <c r="B215" s="12" t="s">
        <v>3</v>
      </c>
      <c r="C215" s="9">
        <v>8289</v>
      </c>
      <c r="D215" s="12" t="s">
        <v>229</v>
      </c>
      <c r="E215" s="12" t="s">
        <v>4</v>
      </c>
      <c r="F215" s="12" t="s">
        <v>4</v>
      </c>
      <c r="G215" s="12" t="s">
        <v>903</v>
      </c>
      <c r="H215" s="12"/>
      <c r="I215" s="9">
        <v>32</v>
      </c>
      <c r="J215" s="9">
        <v>25</v>
      </c>
    </row>
    <row r="216" spans="1:10" s="11" customFormat="1" x14ac:dyDescent="0.2">
      <c r="A216" s="8">
        <v>43526</v>
      </c>
      <c r="B216" s="12" t="s">
        <v>3</v>
      </c>
      <c r="C216" s="9">
        <v>3780</v>
      </c>
      <c r="D216" s="12" t="s">
        <v>82</v>
      </c>
      <c r="E216" s="12" t="s">
        <v>4</v>
      </c>
      <c r="F216" s="12" t="s">
        <v>6</v>
      </c>
      <c r="G216" s="12" t="s">
        <v>151</v>
      </c>
      <c r="H216" s="12"/>
      <c r="I216" s="9">
        <v>17</v>
      </c>
      <c r="J216" s="9" t="s">
        <v>406</v>
      </c>
    </row>
    <row r="217" spans="1:10" s="11" customFormat="1" x14ac:dyDescent="0.2">
      <c r="A217" s="8">
        <v>43526</v>
      </c>
      <c r="B217" s="12" t="s">
        <v>3</v>
      </c>
      <c r="C217" s="9">
        <v>4955</v>
      </c>
      <c r="D217" s="12" t="s">
        <v>55</v>
      </c>
      <c r="E217" s="12" t="s">
        <v>4</v>
      </c>
      <c r="F217" s="12" t="s">
        <v>6</v>
      </c>
      <c r="G217" s="12" t="s">
        <v>194</v>
      </c>
      <c r="H217" s="12"/>
      <c r="I217" s="9">
        <v>12</v>
      </c>
      <c r="J217" s="9">
        <v>7</v>
      </c>
    </row>
    <row r="218" spans="1:10" s="11" customFormat="1" x14ac:dyDescent="0.2">
      <c r="A218" s="8">
        <v>43526</v>
      </c>
      <c r="B218" s="12" t="s">
        <v>3</v>
      </c>
      <c r="C218" s="9">
        <v>5252</v>
      </c>
      <c r="D218" s="12" t="s">
        <v>66</v>
      </c>
      <c r="E218" s="12" t="s">
        <v>4</v>
      </c>
      <c r="F218" s="12" t="s">
        <v>6</v>
      </c>
      <c r="G218" s="12" t="s">
        <v>876</v>
      </c>
      <c r="H218" s="12"/>
      <c r="I218" s="9">
        <v>26</v>
      </c>
      <c r="J218" s="9" t="s">
        <v>505</v>
      </c>
    </row>
    <row r="219" spans="1:10" s="11" customFormat="1" x14ac:dyDescent="0.2">
      <c r="A219" s="8">
        <v>43527</v>
      </c>
      <c r="B219" s="12" t="s">
        <v>3</v>
      </c>
      <c r="C219" s="9">
        <v>8805</v>
      </c>
      <c r="D219" s="12" t="s">
        <v>272</v>
      </c>
      <c r="E219" s="12" t="s">
        <v>4</v>
      </c>
      <c r="F219" s="12" t="s">
        <v>5</v>
      </c>
      <c r="G219" s="12" t="s">
        <v>23</v>
      </c>
      <c r="H219" s="12"/>
      <c r="I219" s="9">
        <v>48</v>
      </c>
      <c r="J219" s="9" t="s">
        <v>826</v>
      </c>
    </row>
    <row r="220" spans="1:10" s="11" customFormat="1" x14ac:dyDescent="0.2">
      <c r="A220" s="8">
        <v>43527</v>
      </c>
      <c r="B220" s="12" t="s">
        <v>3</v>
      </c>
      <c r="C220" s="9">
        <v>3454</v>
      </c>
      <c r="D220" s="12" t="s">
        <v>67</v>
      </c>
      <c r="E220" s="12" t="s">
        <v>4</v>
      </c>
      <c r="F220" s="12" t="s">
        <v>5</v>
      </c>
      <c r="G220" s="12" t="s">
        <v>194</v>
      </c>
      <c r="H220" s="12"/>
      <c r="I220" s="9">
        <v>19</v>
      </c>
      <c r="J220" s="9" t="s">
        <v>665</v>
      </c>
    </row>
    <row r="221" spans="1:10" s="11" customFormat="1" x14ac:dyDescent="0.2">
      <c r="A221" s="8">
        <v>43527</v>
      </c>
      <c r="B221" s="12" t="s">
        <v>3</v>
      </c>
      <c r="C221" s="9">
        <v>7517</v>
      </c>
      <c r="D221" s="12" t="s">
        <v>162</v>
      </c>
      <c r="E221" s="12" t="s">
        <v>4</v>
      </c>
      <c r="F221" s="12" t="s">
        <v>6</v>
      </c>
      <c r="G221" s="12" t="s">
        <v>151</v>
      </c>
      <c r="H221" s="12"/>
      <c r="I221" s="9">
        <v>20</v>
      </c>
      <c r="J221" s="9">
        <v>25</v>
      </c>
    </row>
    <row r="222" spans="1:10" s="11" customFormat="1" x14ac:dyDescent="0.2">
      <c r="A222" s="8">
        <v>43527</v>
      </c>
      <c r="B222" s="12" t="s">
        <v>3</v>
      </c>
      <c r="C222" s="9">
        <v>2672</v>
      </c>
      <c r="D222" s="12" t="s">
        <v>92</v>
      </c>
      <c r="E222" s="12" t="s">
        <v>4</v>
      </c>
      <c r="F222" s="12" t="s">
        <v>6</v>
      </c>
      <c r="G222" s="12" t="s">
        <v>876</v>
      </c>
      <c r="H222" s="12"/>
      <c r="I222" s="9">
        <v>37</v>
      </c>
      <c r="J222" s="9" t="s">
        <v>420</v>
      </c>
    </row>
    <row r="223" spans="1:10" s="11" customFormat="1" x14ac:dyDescent="0.2">
      <c r="A223" s="8">
        <v>43527</v>
      </c>
      <c r="B223" s="12" t="s">
        <v>3</v>
      </c>
      <c r="C223" s="9">
        <v>5753</v>
      </c>
      <c r="D223" s="33" t="s">
        <v>128</v>
      </c>
      <c r="E223" s="12" t="s">
        <v>4</v>
      </c>
      <c r="F223" s="12" t="s">
        <v>6</v>
      </c>
      <c r="G223" s="12" t="s">
        <v>100</v>
      </c>
      <c r="H223" s="12"/>
      <c r="I223" s="9">
        <v>21</v>
      </c>
      <c r="J223" s="9" t="s">
        <v>400</v>
      </c>
    </row>
    <row r="224" spans="1:10" s="11" customFormat="1" x14ac:dyDescent="0.2">
      <c r="A224" s="8">
        <v>43527</v>
      </c>
      <c r="B224" s="12" t="s">
        <v>3</v>
      </c>
      <c r="C224" s="9">
        <v>4540</v>
      </c>
      <c r="D224" s="12" t="s">
        <v>40</v>
      </c>
      <c r="E224" s="12" t="s">
        <v>4</v>
      </c>
      <c r="F224" s="12" t="s">
        <v>6</v>
      </c>
      <c r="G224" s="12" t="s">
        <v>103</v>
      </c>
      <c r="H224" s="12"/>
      <c r="I224" s="9">
        <v>2</v>
      </c>
      <c r="J224" s="9" t="s">
        <v>828</v>
      </c>
    </row>
    <row r="225" spans="1:10" s="11" customFormat="1" x14ac:dyDescent="0.2">
      <c r="A225" s="8">
        <v>43527</v>
      </c>
      <c r="B225" s="12" t="s">
        <v>3</v>
      </c>
      <c r="C225" s="9">
        <v>4492</v>
      </c>
      <c r="D225" s="12" t="s">
        <v>46</v>
      </c>
      <c r="E225" s="12" t="s">
        <v>4</v>
      </c>
      <c r="F225" s="12" t="s">
        <v>5</v>
      </c>
      <c r="G225" s="12" t="s">
        <v>103</v>
      </c>
      <c r="H225" s="12"/>
      <c r="I225" s="9">
        <v>5</v>
      </c>
      <c r="J225" s="9">
        <v>3</v>
      </c>
    </row>
    <row r="226" spans="1:10" s="11" customFormat="1" x14ac:dyDescent="0.2">
      <c r="A226" s="8">
        <v>43527</v>
      </c>
      <c r="B226" s="12" t="s">
        <v>3</v>
      </c>
      <c r="C226" s="9">
        <v>4570</v>
      </c>
      <c r="D226" s="12" t="s">
        <v>93</v>
      </c>
      <c r="E226" s="12" t="s">
        <v>4</v>
      </c>
      <c r="F226" s="12" t="s">
        <v>6</v>
      </c>
      <c r="G226" s="12" t="s">
        <v>821</v>
      </c>
      <c r="H226" s="12"/>
      <c r="I226" s="9">
        <v>4</v>
      </c>
      <c r="J226" s="9" t="s">
        <v>749</v>
      </c>
    </row>
    <row r="227" spans="1:10" s="11" customFormat="1" x14ac:dyDescent="0.2">
      <c r="A227" s="8">
        <v>43527</v>
      </c>
      <c r="B227" s="12" t="s">
        <v>3</v>
      </c>
      <c r="C227" s="9">
        <v>3316</v>
      </c>
      <c r="D227" s="12" t="s">
        <v>44</v>
      </c>
      <c r="E227" s="12" t="s">
        <v>4</v>
      </c>
      <c r="F227" s="12" t="s">
        <v>6</v>
      </c>
      <c r="G227" s="12" t="s">
        <v>151</v>
      </c>
      <c r="H227" s="12"/>
      <c r="I227" s="9">
        <v>16</v>
      </c>
      <c r="J227" s="9" t="s">
        <v>829</v>
      </c>
    </row>
    <row r="228" spans="1:10" s="11" customFormat="1" x14ac:dyDescent="0.2">
      <c r="A228" s="8">
        <v>43527</v>
      </c>
      <c r="B228" s="12" t="s">
        <v>3</v>
      </c>
      <c r="C228" s="9">
        <v>2127</v>
      </c>
      <c r="D228" s="12" t="s">
        <v>92</v>
      </c>
      <c r="E228" s="12" t="s">
        <v>4</v>
      </c>
      <c r="F228" s="12" t="s">
        <v>6</v>
      </c>
      <c r="G228" s="12" t="s">
        <v>23</v>
      </c>
      <c r="H228" s="12"/>
      <c r="I228" s="9">
        <v>28</v>
      </c>
      <c r="J228" s="9" t="s">
        <v>830</v>
      </c>
    </row>
    <row r="229" spans="1:10" s="11" customFormat="1" x14ac:dyDescent="0.2">
      <c r="A229" s="8">
        <v>43527</v>
      </c>
      <c r="B229" s="12" t="s">
        <v>3</v>
      </c>
      <c r="C229" s="9">
        <v>8353</v>
      </c>
      <c r="D229" s="12" t="s">
        <v>112</v>
      </c>
      <c r="E229" s="12" t="s">
        <v>4</v>
      </c>
      <c r="F229" s="12" t="s">
        <v>5</v>
      </c>
      <c r="G229" s="12" t="s">
        <v>37</v>
      </c>
      <c r="H229" s="12"/>
      <c r="I229" s="9">
        <v>19</v>
      </c>
      <c r="J229" s="9">
        <v>14</v>
      </c>
    </row>
    <row r="230" spans="1:10" s="11" customFormat="1" x14ac:dyDescent="0.2">
      <c r="A230" s="8">
        <v>43527</v>
      </c>
      <c r="B230" s="12" t="s">
        <v>3</v>
      </c>
      <c r="C230" s="9">
        <v>6917</v>
      </c>
      <c r="D230" s="12" t="s">
        <v>109</v>
      </c>
      <c r="E230" s="12" t="s">
        <v>4</v>
      </c>
      <c r="F230" s="12" t="s">
        <v>6</v>
      </c>
      <c r="G230" s="12" t="s">
        <v>906</v>
      </c>
      <c r="H230" s="12"/>
      <c r="I230" s="9">
        <v>33</v>
      </c>
      <c r="J230" s="9" t="s">
        <v>832</v>
      </c>
    </row>
    <row r="231" spans="1:10" s="11" customFormat="1" x14ac:dyDescent="0.2">
      <c r="A231" s="8">
        <v>43527</v>
      </c>
      <c r="B231" s="12" t="s">
        <v>3</v>
      </c>
      <c r="C231" s="9">
        <v>4046</v>
      </c>
      <c r="D231" s="12" t="s">
        <v>506</v>
      </c>
      <c r="E231" s="12" t="s">
        <v>4</v>
      </c>
      <c r="F231" s="12" t="s">
        <v>6</v>
      </c>
      <c r="G231" s="12" t="s">
        <v>823</v>
      </c>
      <c r="H231" s="12"/>
      <c r="I231" s="9">
        <v>11</v>
      </c>
      <c r="J231" s="9" t="s">
        <v>833</v>
      </c>
    </row>
    <row r="232" spans="1:10" s="11" customFormat="1" x14ac:dyDescent="0.2">
      <c r="A232" s="8">
        <v>43527</v>
      </c>
      <c r="B232" s="12" t="s">
        <v>3</v>
      </c>
      <c r="C232" s="9">
        <v>2612</v>
      </c>
      <c r="D232" s="12" t="s">
        <v>92</v>
      </c>
      <c r="E232" s="12" t="s">
        <v>4</v>
      </c>
      <c r="F232" s="12" t="s">
        <v>6</v>
      </c>
      <c r="G232" s="12" t="s">
        <v>151</v>
      </c>
      <c r="H232" s="12"/>
      <c r="I232" s="9">
        <v>25</v>
      </c>
      <c r="J232" s="9" t="s">
        <v>834</v>
      </c>
    </row>
    <row r="233" spans="1:10" s="11" customFormat="1" x14ac:dyDescent="0.2">
      <c r="A233" s="8">
        <v>43527</v>
      </c>
      <c r="B233" s="12" t="s">
        <v>3</v>
      </c>
      <c r="C233" s="9">
        <v>4976</v>
      </c>
      <c r="D233" s="12" t="s">
        <v>87</v>
      </c>
      <c r="E233" s="12" t="s">
        <v>4</v>
      </c>
      <c r="F233" s="12" t="s">
        <v>5</v>
      </c>
      <c r="G233" s="12" t="s">
        <v>907</v>
      </c>
      <c r="H233" s="12"/>
      <c r="I233" s="9">
        <v>16</v>
      </c>
      <c r="J233" s="9" t="s">
        <v>835</v>
      </c>
    </row>
    <row r="234" spans="1:10" s="11" customFormat="1" x14ac:dyDescent="0.2">
      <c r="A234" s="8">
        <v>43527</v>
      </c>
      <c r="B234" s="12" t="s">
        <v>3</v>
      </c>
      <c r="C234" s="9">
        <v>3739</v>
      </c>
      <c r="D234" s="12" t="s">
        <v>83</v>
      </c>
      <c r="E234" s="12" t="s">
        <v>4</v>
      </c>
      <c r="F234" s="12" t="s">
        <v>6</v>
      </c>
      <c r="G234" s="12" t="s">
        <v>37</v>
      </c>
      <c r="H234" s="12"/>
      <c r="I234" s="9">
        <v>19</v>
      </c>
      <c r="J234" s="9" t="s">
        <v>363</v>
      </c>
    </row>
    <row r="235" spans="1:10" s="11" customFormat="1" x14ac:dyDescent="0.2">
      <c r="A235" s="8">
        <v>43529</v>
      </c>
      <c r="B235" s="12" t="s">
        <v>3</v>
      </c>
      <c r="C235" s="9">
        <v>6646</v>
      </c>
      <c r="D235" s="12" t="s">
        <v>232</v>
      </c>
      <c r="E235" s="12" t="s">
        <v>4</v>
      </c>
      <c r="F235" s="12" t="s">
        <v>6</v>
      </c>
      <c r="G235" s="12" t="s">
        <v>292</v>
      </c>
      <c r="H235" s="12"/>
      <c r="I235" s="9">
        <v>45</v>
      </c>
      <c r="J235" s="9">
        <v>70</v>
      </c>
    </row>
    <row r="236" spans="1:10" s="11" customFormat="1" x14ac:dyDescent="0.2">
      <c r="A236" s="8">
        <v>43529</v>
      </c>
      <c r="B236" s="12" t="s">
        <v>3</v>
      </c>
      <c r="C236" s="9">
        <v>3393</v>
      </c>
      <c r="D236" s="12" t="s">
        <v>114</v>
      </c>
      <c r="E236" s="12" t="s">
        <v>4</v>
      </c>
      <c r="F236" s="12" t="s">
        <v>20</v>
      </c>
      <c r="G236" s="12" t="s">
        <v>151</v>
      </c>
      <c r="H236" s="12"/>
      <c r="I236" s="9">
        <v>18</v>
      </c>
      <c r="J236" s="9">
        <v>14</v>
      </c>
    </row>
    <row r="237" spans="1:10" s="11" customFormat="1" x14ac:dyDescent="0.2">
      <c r="A237" s="8">
        <v>43530</v>
      </c>
      <c r="B237" s="12" t="s">
        <v>3</v>
      </c>
      <c r="C237" s="9">
        <v>4671</v>
      </c>
      <c r="D237" s="12" t="s">
        <v>94</v>
      </c>
      <c r="E237" s="12" t="s">
        <v>4</v>
      </c>
      <c r="F237" s="12" t="s">
        <v>4</v>
      </c>
      <c r="G237" s="12" t="s">
        <v>37</v>
      </c>
      <c r="H237" s="12"/>
      <c r="I237" s="9">
        <v>5</v>
      </c>
      <c r="J237" s="9" t="s">
        <v>368</v>
      </c>
    </row>
    <row r="238" spans="1:10" s="11" customFormat="1" x14ac:dyDescent="0.2">
      <c r="A238" s="8">
        <v>43533</v>
      </c>
      <c r="B238" s="12" t="s">
        <v>3</v>
      </c>
      <c r="C238" s="9">
        <v>1430</v>
      </c>
      <c r="D238" s="12" t="s">
        <v>92</v>
      </c>
      <c r="E238" s="12" t="s">
        <v>4</v>
      </c>
      <c r="F238" s="12" t="s">
        <v>4</v>
      </c>
      <c r="G238" s="12" t="s">
        <v>227</v>
      </c>
      <c r="H238" s="12"/>
      <c r="I238" s="9">
        <v>23</v>
      </c>
      <c r="J238" s="9">
        <v>24</v>
      </c>
    </row>
    <row r="239" spans="1:10" s="11" customFormat="1" x14ac:dyDescent="0.2">
      <c r="A239" s="8">
        <v>43533</v>
      </c>
      <c r="B239" s="12" t="s">
        <v>3</v>
      </c>
      <c r="C239" s="9">
        <v>7358</v>
      </c>
      <c r="D239" s="12" t="s">
        <v>186</v>
      </c>
      <c r="E239" s="12" t="s">
        <v>4</v>
      </c>
      <c r="F239" s="12" t="s">
        <v>4</v>
      </c>
      <c r="G239" s="12" t="s">
        <v>865</v>
      </c>
      <c r="H239" s="12"/>
      <c r="I239" s="9">
        <v>38</v>
      </c>
      <c r="J239" s="9">
        <v>50</v>
      </c>
    </row>
    <row r="240" spans="1:10" s="11" customFormat="1" x14ac:dyDescent="0.2">
      <c r="A240" s="8">
        <v>43533</v>
      </c>
      <c r="B240" s="12" t="s">
        <v>3</v>
      </c>
      <c r="C240" s="9">
        <v>6555</v>
      </c>
      <c r="D240" s="12" t="s">
        <v>911</v>
      </c>
      <c r="E240" s="12" t="s">
        <v>4</v>
      </c>
      <c r="F240" s="12" t="s">
        <v>4</v>
      </c>
      <c r="G240" s="12" t="s">
        <v>172</v>
      </c>
      <c r="H240" s="12"/>
      <c r="I240" s="9">
        <v>57</v>
      </c>
      <c r="J240" s="9">
        <v>64</v>
      </c>
    </row>
    <row r="241" spans="1:10" s="11" customFormat="1" x14ac:dyDescent="0.2">
      <c r="A241" s="8">
        <v>43534</v>
      </c>
      <c r="B241" s="12" t="s">
        <v>3</v>
      </c>
      <c r="C241" s="9">
        <v>5670</v>
      </c>
      <c r="D241" s="12" t="s">
        <v>952</v>
      </c>
      <c r="E241" s="12" t="s">
        <v>4</v>
      </c>
      <c r="F241" s="12" t="s">
        <v>953</v>
      </c>
      <c r="G241" s="12" t="s">
        <v>23</v>
      </c>
      <c r="H241" s="12"/>
      <c r="I241" s="9">
        <v>21</v>
      </c>
      <c r="J241" s="9">
        <v>31</v>
      </c>
    </row>
    <row r="242" spans="1:10" s="11" customFormat="1" x14ac:dyDescent="0.2">
      <c r="A242" s="8">
        <v>43534</v>
      </c>
      <c r="B242" s="12" t="s">
        <v>3</v>
      </c>
      <c r="C242" s="9">
        <v>7780</v>
      </c>
      <c r="D242" s="12" t="s">
        <v>47</v>
      </c>
      <c r="E242" s="12" t="s">
        <v>4</v>
      </c>
      <c r="F242" s="12" t="s">
        <v>4</v>
      </c>
      <c r="G242" s="12" t="s">
        <v>958</v>
      </c>
      <c r="H242" s="12"/>
      <c r="I242" s="9">
        <v>41</v>
      </c>
      <c r="J242" s="9">
        <v>55</v>
      </c>
    </row>
    <row r="243" spans="1:10" s="11" customFormat="1" x14ac:dyDescent="0.2">
      <c r="A243" s="8">
        <v>43534</v>
      </c>
      <c r="B243" s="12" t="s">
        <v>3</v>
      </c>
      <c r="C243" s="9">
        <v>8255</v>
      </c>
      <c r="D243" s="12" t="s">
        <v>64</v>
      </c>
      <c r="E243" s="12" t="s">
        <v>4</v>
      </c>
      <c r="F243" s="12" t="s">
        <v>6</v>
      </c>
      <c r="G243" s="12" t="s">
        <v>151</v>
      </c>
      <c r="H243" s="12"/>
      <c r="I243" s="9">
        <v>24</v>
      </c>
      <c r="J243" s="9" t="s">
        <v>965</v>
      </c>
    </row>
    <row r="244" spans="1:10" s="11" customFormat="1" x14ac:dyDescent="0.2">
      <c r="A244" s="8">
        <v>43534</v>
      </c>
      <c r="B244" s="12" t="s">
        <v>3</v>
      </c>
      <c r="C244" s="9">
        <v>5405</v>
      </c>
      <c r="D244" s="12" t="s">
        <v>486</v>
      </c>
      <c r="E244" s="12" t="s">
        <v>4</v>
      </c>
      <c r="F244" s="12" t="s">
        <v>4</v>
      </c>
      <c r="G244" s="12" t="s">
        <v>465</v>
      </c>
      <c r="H244" s="12"/>
      <c r="I244" s="9">
        <v>29</v>
      </c>
      <c r="J244" s="9">
        <v>39</v>
      </c>
    </row>
    <row r="245" spans="1:10" s="11" customFormat="1" x14ac:dyDescent="0.2">
      <c r="A245" s="8">
        <v>43534</v>
      </c>
      <c r="B245" s="12" t="s">
        <v>3</v>
      </c>
      <c r="C245" s="9">
        <v>4888</v>
      </c>
      <c r="D245" s="12" t="s">
        <v>971</v>
      </c>
      <c r="E245" s="12" t="s">
        <v>4</v>
      </c>
      <c r="F245" s="12" t="s">
        <v>4</v>
      </c>
      <c r="G245" s="12" t="s">
        <v>37</v>
      </c>
      <c r="H245" s="12"/>
      <c r="I245" s="9">
        <v>12</v>
      </c>
      <c r="J245" s="9" t="s">
        <v>972</v>
      </c>
    </row>
    <row r="246" spans="1:10" s="11" customFormat="1" x14ac:dyDescent="0.2">
      <c r="A246" s="8">
        <v>43534</v>
      </c>
      <c r="B246" s="12" t="s">
        <v>3</v>
      </c>
      <c r="C246" s="9">
        <v>3384</v>
      </c>
      <c r="D246" s="12" t="s">
        <v>195</v>
      </c>
      <c r="E246" s="12" t="s">
        <v>4</v>
      </c>
      <c r="F246" s="12" t="s">
        <v>4</v>
      </c>
      <c r="G246" s="12" t="s">
        <v>172</v>
      </c>
      <c r="H246" s="12"/>
      <c r="I246" s="9">
        <v>14</v>
      </c>
      <c r="J246" s="9">
        <v>16</v>
      </c>
    </row>
    <row r="247" spans="1:10" s="11" customFormat="1" x14ac:dyDescent="0.2">
      <c r="A247" s="8">
        <v>43536</v>
      </c>
      <c r="B247" s="12" t="s">
        <v>3</v>
      </c>
      <c r="C247" s="9">
        <v>8260</v>
      </c>
      <c r="D247" s="12" t="s">
        <v>64</v>
      </c>
      <c r="E247" s="12" t="s">
        <v>4</v>
      </c>
      <c r="F247" s="12" t="s">
        <v>15</v>
      </c>
      <c r="G247" s="12" t="s">
        <v>151</v>
      </c>
      <c r="H247" s="12"/>
      <c r="I247" s="9">
        <v>24</v>
      </c>
      <c r="J247" s="9">
        <v>20</v>
      </c>
    </row>
    <row r="248" spans="1:10" s="11" customFormat="1" x14ac:dyDescent="0.2">
      <c r="A248" s="8">
        <v>43538</v>
      </c>
      <c r="B248" s="12" t="s">
        <v>3</v>
      </c>
      <c r="C248" s="9">
        <v>5411</v>
      </c>
      <c r="D248" s="12" t="s">
        <v>112</v>
      </c>
      <c r="E248" s="12" t="s">
        <v>4</v>
      </c>
      <c r="F248" s="12" t="s">
        <v>4</v>
      </c>
      <c r="G248" s="12" t="s">
        <v>151</v>
      </c>
      <c r="H248" s="12"/>
      <c r="I248" s="9">
        <v>23</v>
      </c>
      <c r="J248" s="9">
        <v>14</v>
      </c>
    </row>
    <row r="249" spans="1:10" s="11" customFormat="1" x14ac:dyDescent="0.2">
      <c r="A249" s="8">
        <v>43540</v>
      </c>
      <c r="B249" s="12" t="s">
        <v>3</v>
      </c>
      <c r="C249" s="9">
        <v>3340</v>
      </c>
      <c r="D249" s="12" t="s">
        <v>115</v>
      </c>
      <c r="E249" s="12" t="s">
        <v>4</v>
      </c>
      <c r="F249" s="12" t="s">
        <v>6</v>
      </c>
      <c r="G249" s="12" t="s">
        <v>151</v>
      </c>
      <c r="H249" s="12"/>
      <c r="I249" s="9">
        <v>18</v>
      </c>
      <c r="J249" s="9" t="s">
        <v>513</v>
      </c>
    </row>
    <row r="250" spans="1:10" s="11" customFormat="1" x14ac:dyDescent="0.2">
      <c r="A250" s="8">
        <v>43540</v>
      </c>
      <c r="B250" s="12" t="s">
        <v>3</v>
      </c>
      <c r="C250" s="9">
        <v>8285</v>
      </c>
      <c r="D250" s="12" t="s">
        <v>229</v>
      </c>
      <c r="E250" s="12" t="s">
        <v>4</v>
      </c>
      <c r="F250" s="12" t="s">
        <v>6</v>
      </c>
      <c r="G250" s="12" t="s">
        <v>1000</v>
      </c>
      <c r="H250" s="12"/>
      <c r="I250" s="9">
        <v>27</v>
      </c>
      <c r="J250" s="9" t="s">
        <v>981</v>
      </c>
    </row>
    <row r="251" spans="1:10" s="11" customFormat="1" x14ac:dyDescent="0.2">
      <c r="A251" s="8">
        <v>43540</v>
      </c>
      <c r="B251" s="12" t="s">
        <v>3</v>
      </c>
      <c r="C251" s="9">
        <v>6930</v>
      </c>
      <c r="D251" s="12" t="s">
        <v>987</v>
      </c>
      <c r="E251" s="12" t="s">
        <v>4</v>
      </c>
      <c r="F251" s="12" t="s">
        <v>6</v>
      </c>
      <c r="G251" s="12" t="s">
        <v>151</v>
      </c>
      <c r="H251" s="12"/>
      <c r="I251" s="9">
        <v>37</v>
      </c>
      <c r="J251" s="9" t="s">
        <v>988</v>
      </c>
    </row>
    <row r="252" spans="1:10" s="11" customFormat="1" x14ac:dyDescent="0.2">
      <c r="A252" s="8">
        <v>43540</v>
      </c>
      <c r="B252" s="12" t="s">
        <v>3</v>
      </c>
      <c r="C252" s="9">
        <v>8323</v>
      </c>
      <c r="D252" s="12" t="s">
        <v>89</v>
      </c>
      <c r="E252" s="12" t="s">
        <v>4</v>
      </c>
      <c r="F252" s="12" t="s">
        <v>6</v>
      </c>
      <c r="G252" s="12" t="s">
        <v>37</v>
      </c>
      <c r="H252" s="12"/>
      <c r="I252" s="9">
        <v>24</v>
      </c>
      <c r="J252" s="9" t="s">
        <v>714</v>
      </c>
    </row>
    <row r="253" spans="1:10" s="11" customFormat="1" x14ac:dyDescent="0.2">
      <c r="A253" s="8">
        <v>43540</v>
      </c>
      <c r="B253" s="12" t="s">
        <v>3</v>
      </c>
      <c r="C253" s="9">
        <v>5692</v>
      </c>
      <c r="D253" s="12" t="s">
        <v>993</v>
      </c>
      <c r="E253" s="12" t="s">
        <v>4</v>
      </c>
      <c r="F253" s="12" t="s">
        <v>140</v>
      </c>
      <c r="G253" s="12" t="s">
        <v>151</v>
      </c>
      <c r="H253" s="12"/>
      <c r="I253" s="9">
        <v>26</v>
      </c>
      <c r="J253" s="9" t="s">
        <v>994</v>
      </c>
    </row>
    <row r="254" spans="1:10" s="11" customFormat="1" x14ac:dyDescent="0.2">
      <c r="A254" s="8">
        <v>43540</v>
      </c>
      <c r="B254" s="12" t="s">
        <v>3</v>
      </c>
      <c r="C254" s="9">
        <v>4438</v>
      </c>
      <c r="D254" s="12" t="s">
        <v>46</v>
      </c>
      <c r="E254" s="12" t="s">
        <v>4</v>
      </c>
      <c r="F254" s="12" t="s">
        <v>6</v>
      </c>
      <c r="G254" s="12" t="s">
        <v>876</v>
      </c>
      <c r="H254" s="12"/>
      <c r="I254" s="9">
        <v>5</v>
      </c>
      <c r="J254" s="9">
        <v>2</v>
      </c>
    </row>
    <row r="255" spans="1:10" s="11" customFormat="1" x14ac:dyDescent="0.2">
      <c r="A255" s="8">
        <v>43540</v>
      </c>
      <c r="B255" s="12" t="s">
        <v>3</v>
      </c>
      <c r="C255" s="9">
        <v>8450</v>
      </c>
      <c r="D255" s="12" t="s">
        <v>149</v>
      </c>
      <c r="E255" s="12" t="s">
        <v>4</v>
      </c>
      <c r="F255" s="12" t="s">
        <v>140</v>
      </c>
      <c r="G255" s="12" t="s">
        <v>37</v>
      </c>
      <c r="H255" s="12"/>
      <c r="I255" s="9">
        <v>28</v>
      </c>
      <c r="J255" s="9" t="s">
        <v>356</v>
      </c>
    </row>
    <row r="256" spans="1:10" s="11" customFormat="1" x14ac:dyDescent="0.2">
      <c r="A256" s="8">
        <v>43541</v>
      </c>
      <c r="B256" s="12" t="s">
        <v>3</v>
      </c>
      <c r="C256" s="9">
        <v>5670</v>
      </c>
      <c r="D256" s="12" t="s">
        <v>1011</v>
      </c>
      <c r="E256" s="12" t="s">
        <v>4</v>
      </c>
      <c r="F256" s="12" t="s">
        <v>6</v>
      </c>
      <c r="G256" s="12" t="s">
        <v>151</v>
      </c>
      <c r="H256" s="12"/>
      <c r="I256" s="9">
        <v>22</v>
      </c>
      <c r="J256" s="9">
        <v>32</v>
      </c>
    </row>
    <row r="257" spans="1:10" s="11" customFormat="1" x14ac:dyDescent="0.2">
      <c r="A257" s="8">
        <v>43541</v>
      </c>
      <c r="B257" s="12" t="s">
        <v>3</v>
      </c>
      <c r="C257" s="9">
        <v>5675</v>
      </c>
      <c r="D257" s="12" t="s">
        <v>176</v>
      </c>
      <c r="E257" s="12" t="s">
        <v>4</v>
      </c>
      <c r="F257" s="12" t="s">
        <v>5</v>
      </c>
      <c r="G257" s="12" t="s">
        <v>23</v>
      </c>
      <c r="H257" s="12"/>
      <c r="I257" s="9">
        <v>28</v>
      </c>
      <c r="J257" s="9" t="s">
        <v>1014</v>
      </c>
    </row>
    <row r="258" spans="1:10" s="11" customFormat="1" x14ac:dyDescent="0.2">
      <c r="A258" s="8">
        <v>43541</v>
      </c>
      <c r="B258" s="12" t="s">
        <v>3</v>
      </c>
      <c r="C258" s="9">
        <v>3762</v>
      </c>
      <c r="D258" s="12" t="s">
        <v>82</v>
      </c>
      <c r="E258" s="12" t="s">
        <v>4</v>
      </c>
      <c r="F258" s="12" t="s">
        <v>5</v>
      </c>
      <c r="G258" s="12" t="s">
        <v>194</v>
      </c>
      <c r="H258" s="12"/>
      <c r="I258" s="9">
        <v>17</v>
      </c>
      <c r="J258" s="9" t="s">
        <v>1020</v>
      </c>
    </row>
    <row r="259" spans="1:10" s="11" customFormat="1" x14ac:dyDescent="0.2">
      <c r="A259" s="8">
        <v>43541</v>
      </c>
      <c r="B259" s="12" t="s">
        <v>3</v>
      </c>
      <c r="C259" s="9">
        <v>4411</v>
      </c>
      <c r="D259" s="12" t="s">
        <v>46</v>
      </c>
      <c r="E259" s="12" t="s">
        <v>4</v>
      </c>
      <c r="F259" s="12" t="s">
        <v>6</v>
      </c>
      <c r="G259" s="12" t="s">
        <v>194</v>
      </c>
      <c r="H259" s="12"/>
      <c r="I259" s="9">
        <v>6</v>
      </c>
      <c r="J259" s="9" t="s">
        <v>1023</v>
      </c>
    </row>
    <row r="260" spans="1:10" s="11" customFormat="1" x14ac:dyDescent="0.2">
      <c r="A260" s="8">
        <v>43541</v>
      </c>
      <c r="B260" s="12" t="s">
        <v>3</v>
      </c>
      <c r="C260" s="9">
        <v>4760</v>
      </c>
      <c r="D260" s="12" t="s">
        <v>75</v>
      </c>
      <c r="E260" s="12" t="s">
        <v>4</v>
      </c>
      <c r="F260" s="12" t="s">
        <v>6</v>
      </c>
      <c r="G260" s="12" t="s">
        <v>194</v>
      </c>
      <c r="H260" s="12"/>
      <c r="I260" s="9">
        <v>8</v>
      </c>
      <c r="J260" s="9" t="s">
        <v>374</v>
      </c>
    </row>
    <row r="261" spans="1:10" s="11" customFormat="1" x14ac:dyDescent="0.2">
      <c r="A261" s="8">
        <v>43541</v>
      </c>
      <c r="B261" s="12" t="s">
        <v>3</v>
      </c>
      <c r="C261" s="9">
        <v>3825</v>
      </c>
      <c r="D261" s="12" t="s">
        <v>116</v>
      </c>
      <c r="E261" s="12" t="s">
        <v>4</v>
      </c>
      <c r="F261" s="12" t="s">
        <v>6</v>
      </c>
      <c r="G261" s="12" t="s">
        <v>151</v>
      </c>
      <c r="H261" s="12"/>
      <c r="I261" s="9">
        <v>15</v>
      </c>
      <c r="J261" s="9" t="s">
        <v>404</v>
      </c>
    </row>
    <row r="262" spans="1:10" s="11" customFormat="1" x14ac:dyDescent="0.2">
      <c r="A262" s="8">
        <v>43541</v>
      </c>
      <c r="B262" s="12" t="s">
        <v>3</v>
      </c>
      <c r="C262" s="9">
        <v>9119</v>
      </c>
      <c r="D262" s="12" t="s">
        <v>121</v>
      </c>
      <c r="E262" s="12" t="s">
        <v>4</v>
      </c>
      <c r="F262" s="12" t="s">
        <v>4</v>
      </c>
      <c r="G262" s="12" t="s">
        <v>319</v>
      </c>
      <c r="H262" s="12"/>
      <c r="I262" s="9">
        <v>41</v>
      </c>
      <c r="J262" s="9" t="s">
        <v>1027</v>
      </c>
    </row>
    <row r="263" spans="1:10" s="11" customFormat="1" x14ac:dyDescent="0.2">
      <c r="A263" s="8">
        <v>43541</v>
      </c>
      <c r="B263" s="12" t="s">
        <v>3</v>
      </c>
      <c r="C263" s="9">
        <v>7653</v>
      </c>
      <c r="D263" s="12" t="s">
        <v>123</v>
      </c>
      <c r="E263" s="12" t="s">
        <v>4</v>
      </c>
      <c r="F263" s="12" t="s">
        <v>6</v>
      </c>
      <c r="G263" s="12" t="s">
        <v>151</v>
      </c>
      <c r="H263" s="12"/>
      <c r="I263" s="9">
        <v>52</v>
      </c>
      <c r="J263" s="9" t="s">
        <v>1030</v>
      </c>
    </row>
    <row r="264" spans="1:10" s="11" customFormat="1" x14ac:dyDescent="0.2">
      <c r="A264" s="8">
        <v>43541</v>
      </c>
      <c r="B264" s="12" t="s">
        <v>3</v>
      </c>
      <c r="C264" s="9">
        <v>4967</v>
      </c>
      <c r="D264" s="12" t="s">
        <v>265</v>
      </c>
      <c r="E264" s="12" t="s">
        <v>4</v>
      </c>
      <c r="F264" s="12" t="s">
        <v>140</v>
      </c>
      <c r="G264" s="12" t="s">
        <v>904</v>
      </c>
      <c r="H264" s="12"/>
      <c r="I264" s="9">
        <v>15</v>
      </c>
      <c r="J264" s="9" t="s">
        <v>361</v>
      </c>
    </row>
    <row r="265" spans="1:10" s="11" customFormat="1" x14ac:dyDescent="0.2">
      <c r="A265" s="8">
        <v>43541</v>
      </c>
      <c r="B265" s="12" t="s">
        <v>3</v>
      </c>
      <c r="C265" s="9">
        <v>8261</v>
      </c>
      <c r="D265" s="12" t="s">
        <v>64</v>
      </c>
      <c r="E265" s="12" t="s">
        <v>4</v>
      </c>
      <c r="F265" s="12" t="s">
        <v>6</v>
      </c>
      <c r="G265" s="12" t="s">
        <v>37</v>
      </c>
      <c r="H265" s="12"/>
      <c r="I265" s="9">
        <v>26</v>
      </c>
      <c r="J265" s="9" t="s">
        <v>547</v>
      </c>
    </row>
    <row r="266" spans="1:10" s="11" customFormat="1" x14ac:dyDescent="0.2">
      <c r="A266" s="8">
        <v>43541</v>
      </c>
      <c r="B266" s="12" t="s">
        <v>3</v>
      </c>
      <c r="C266" s="9">
        <v>2313</v>
      </c>
      <c r="D266" s="12" t="s">
        <v>92</v>
      </c>
      <c r="E266" s="12" t="s">
        <v>4</v>
      </c>
      <c r="F266" s="12" t="s">
        <v>5</v>
      </c>
      <c r="G266" s="12" t="s">
        <v>151</v>
      </c>
      <c r="H266" s="12"/>
      <c r="I266" s="9">
        <v>35</v>
      </c>
      <c r="J266" s="9" t="s">
        <v>424</v>
      </c>
    </row>
    <row r="267" spans="1:10" s="11" customFormat="1" x14ac:dyDescent="0.2">
      <c r="A267" s="8">
        <v>43541</v>
      </c>
      <c r="B267" s="12" t="s">
        <v>3</v>
      </c>
      <c r="C267" s="9">
        <v>1880</v>
      </c>
      <c r="D267" s="12" t="s">
        <v>92</v>
      </c>
      <c r="E267" s="12" t="s">
        <v>4</v>
      </c>
      <c r="F267" s="12" t="s">
        <v>5</v>
      </c>
      <c r="G267" s="12" t="s">
        <v>151</v>
      </c>
      <c r="H267" s="12"/>
      <c r="I267" s="9">
        <v>35</v>
      </c>
      <c r="J267" s="9" t="s">
        <v>347</v>
      </c>
    </row>
    <row r="268" spans="1:10" s="11" customFormat="1" x14ac:dyDescent="0.2">
      <c r="A268" s="8">
        <v>43541</v>
      </c>
      <c r="B268" s="12" t="s">
        <v>3</v>
      </c>
      <c r="C268" s="9">
        <v>4595</v>
      </c>
      <c r="D268" s="12" t="s">
        <v>40</v>
      </c>
      <c r="E268" s="12" t="s">
        <v>4</v>
      </c>
      <c r="F268" s="12" t="s">
        <v>99</v>
      </c>
      <c r="G268" s="12" t="s">
        <v>1045</v>
      </c>
      <c r="H268" s="12"/>
      <c r="I268" s="9">
        <v>5</v>
      </c>
      <c r="J268" s="9" t="s">
        <v>990</v>
      </c>
    </row>
    <row r="269" spans="1:10" s="11" customFormat="1" x14ac:dyDescent="0.2">
      <c r="A269" s="8">
        <v>43546</v>
      </c>
      <c r="B269" s="12" t="s">
        <v>3</v>
      </c>
      <c r="C269" s="9">
        <v>4538</v>
      </c>
      <c r="D269" s="12" t="s">
        <v>40</v>
      </c>
      <c r="E269" s="12" t="s">
        <v>4</v>
      </c>
      <c r="F269" s="12" t="s">
        <v>6</v>
      </c>
      <c r="G269" s="12" t="s">
        <v>23</v>
      </c>
      <c r="H269" s="12"/>
      <c r="I269" s="9">
        <v>6</v>
      </c>
      <c r="J269" s="9" t="s">
        <v>749</v>
      </c>
    </row>
    <row r="270" spans="1:10" s="11" customFormat="1" x14ac:dyDescent="0.2">
      <c r="A270" s="8">
        <v>43547</v>
      </c>
      <c r="B270" s="12" t="s">
        <v>3</v>
      </c>
      <c r="C270" s="9">
        <v>4505</v>
      </c>
      <c r="D270" s="12" t="s">
        <v>941</v>
      </c>
      <c r="E270" s="12" t="s">
        <v>4</v>
      </c>
      <c r="F270" s="12" t="s">
        <v>4</v>
      </c>
      <c r="G270" s="12" t="s">
        <v>763</v>
      </c>
      <c r="H270" s="12"/>
      <c r="I270" s="9">
        <v>5</v>
      </c>
      <c r="J270" s="9" t="s">
        <v>797</v>
      </c>
    </row>
    <row r="271" spans="1:10" s="11" customFormat="1" x14ac:dyDescent="0.2">
      <c r="A271" s="8">
        <v>43548</v>
      </c>
      <c r="B271" s="12" t="s">
        <v>3</v>
      </c>
      <c r="C271" s="9">
        <v>5252</v>
      </c>
      <c r="D271" s="12" t="s">
        <v>66</v>
      </c>
      <c r="E271" s="12" t="s">
        <v>4</v>
      </c>
      <c r="F271" s="12" t="s">
        <v>4</v>
      </c>
      <c r="G271" s="12" t="s">
        <v>37</v>
      </c>
      <c r="H271" s="12"/>
      <c r="I271" s="9">
        <v>24</v>
      </c>
      <c r="J271" s="9">
        <v>33</v>
      </c>
    </row>
    <row r="272" spans="1:10" s="11" customFormat="1" x14ac:dyDescent="0.2">
      <c r="A272" s="8">
        <v>43550</v>
      </c>
      <c r="B272" s="12" t="s">
        <v>3</v>
      </c>
      <c r="C272" s="9">
        <v>8232</v>
      </c>
      <c r="D272" s="12" t="s">
        <v>64</v>
      </c>
      <c r="E272" s="12" t="s">
        <v>4</v>
      </c>
      <c r="F272" s="12" t="s">
        <v>4</v>
      </c>
      <c r="G272" s="12" t="s">
        <v>37</v>
      </c>
      <c r="H272" s="12"/>
      <c r="I272" s="9">
        <v>25</v>
      </c>
      <c r="J272" s="9">
        <v>18</v>
      </c>
    </row>
    <row r="273" spans="1:10" s="11" customFormat="1" x14ac:dyDescent="0.2">
      <c r="A273" s="8">
        <v>43552</v>
      </c>
      <c r="B273" s="12" t="s">
        <v>3</v>
      </c>
      <c r="C273" s="9">
        <v>8352</v>
      </c>
      <c r="D273" s="12" t="s">
        <v>1067</v>
      </c>
      <c r="E273" s="12" t="s">
        <v>4</v>
      </c>
      <c r="F273" s="12" t="s">
        <v>4</v>
      </c>
      <c r="G273" s="12" t="s">
        <v>167</v>
      </c>
      <c r="H273" s="12"/>
      <c r="I273" s="9">
        <v>19</v>
      </c>
      <c r="J273" s="9" t="s">
        <v>379</v>
      </c>
    </row>
    <row r="274" spans="1:10" s="11" customFormat="1" x14ac:dyDescent="0.2">
      <c r="A274" s="8">
        <v>43555</v>
      </c>
      <c r="B274" s="12" t="s">
        <v>3</v>
      </c>
      <c r="C274" s="9">
        <v>3620</v>
      </c>
      <c r="D274" s="12" t="s">
        <v>76</v>
      </c>
      <c r="E274" s="12" t="s">
        <v>4</v>
      </c>
      <c r="F274" s="12" t="s">
        <v>6</v>
      </c>
      <c r="G274" s="12" t="s">
        <v>151</v>
      </c>
      <c r="H274" s="12"/>
      <c r="I274" s="9">
        <v>17</v>
      </c>
      <c r="J274" s="9" t="s">
        <v>406</v>
      </c>
    </row>
    <row r="275" spans="1:10" s="11" customFormat="1" x14ac:dyDescent="0.2">
      <c r="A275" s="8">
        <v>43541</v>
      </c>
      <c r="B275" s="12" t="s">
        <v>3</v>
      </c>
      <c r="C275" s="9">
        <v>8035</v>
      </c>
      <c r="D275" s="12" t="s">
        <v>42</v>
      </c>
      <c r="E275" s="12" t="s">
        <v>1021</v>
      </c>
      <c r="F275" s="12" t="s">
        <v>5</v>
      </c>
      <c r="G275" s="12" t="s">
        <v>1022</v>
      </c>
      <c r="H275" s="12"/>
      <c r="I275" s="9">
        <v>20</v>
      </c>
      <c r="J275" s="9" t="s">
        <v>393</v>
      </c>
    </row>
    <row r="276" spans="1:10" s="11" customFormat="1" x14ac:dyDescent="0.2">
      <c r="A276" s="8">
        <v>43540</v>
      </c>
      <c r="B276" s="12" t="s">
        <v>3</v>
      </c>
      <c r="C276" s="9">
        <v>55750</v>
      </c>
      <c r="D276" s="12" t="s">
        <v>128</v>
      </c>
      <c r="E276" s="12" t="s">
        <v>306</v>
      </c>
      <c r="F276" s="12" t="s">
        <v>5</v>
      </c>
      <c r="G276" s="12" t="s">
        <v>1002</v>
      </c>
      <c r="H276" s="12"/>
      <c r="I276" s="9">
        <v>21</v>
      </c>
      <c r="J276" s="9" t="s">
        <v>358</v>
      </c>
    </row>
    <row r="277" spans="1:10" s="11" customFormat="1" x14ac:dyDescent="0.2">
      <c r="A277" s="8">
        <v>43527</v>
      </c>
      <c r="B277" s="12" t="s">
        <v>3</v>
      </c>
      <c r="C277" s="9">
        <v>5247</v>
      </c>
      <c r="D277" s="12" t="s">
        <v>816</v>
      </c>
      <c r="E277" s="12" t="s">
        <v>234</v>
      </c>
      <c r="F277" s="12" t="s">
        <v>15</v>
      </c>
      <c r="G277" s="12" t="s">
        <v>644</v>
      </c>
      <c r="H277" s="12"/>
      <c r="I277" s="9">
        <v>192</v>
      </c>
      <c r="J277" s="9">
        <v>321</v>
      </c>
    </row>
    <row r="278" spans="1:10" s="11" customFormat="1" x14ac:dyDescent="0.2">
      <c r="A278" s="8">
        <v>43528</v>
      </c>
      <c r="B278" s="12" t="s">
        <v>14</v>
      </c>
      <c r="C278" s="9">
        <v>6780</v>
      </c>
      <c r="D278" s="12" t="s">
        <v>127</v>
      </c>
      <c r="E278" s="12" t="s">
        <v>234</v>
      </c>
      <c r="F278" s="12" t="s">
        <v>837</v>
      </c>
      <c r="G278" s="12" t="s">
        <v>172</v>
      </c>
      <c r="H278" s="12"/>
      <c r="I278" s="9">
        <v>33</v>
      </c>
      <c r="J278" s="9">
        <v>25</v>
      </c>
    </row>
    <row r="279" spans="1:10" s="11" customFormat="1" x14ac:dyDescent="0.2">
      <c r="A279" s="8">
        <v>43532</v>
      </c>
      <c r="B279" s="12" t="s">
        <v>14</v>
      </c>
      <c r="C279" s="9">
        <v>3080</v>
      </c>
      <c r="D279" s="12" t="s">
        <v>853</v>
      </c>
      <c r="E279" s="12" t="s">
        <v>234</v>
      </c>
      <c r="F279" s="12" t="s">
        <v>856</v>
      </c>
      <c r="G279" s="12" t="s">
        <v>151</v>
      </c>
      <c r="H279" s="12"/>
      <c r="I279" s="9">
        <v>141</v>
      </c>
      <c r="J279" s="9">
        <v>207</v>
      </c>
    </row>
    <row r="280" spans="1:10" s="11" customFormat="1" x14ac:dyDescent="0.2">
      <c r="A280" s="8">
        <v>43532</v>
      </c>
      <c r="B280" s="12" t="s">
        <v>14</v>
      </c>
      <c r="C280" s="9">
        <v>2390</v>
      </c>
      <c r="D280" s="12" t="s">
        <v>854</v>
      </c>
      <c r="E280" s="12" t="s">
        <v>234</v>
      </c>
      <c r="F280" s="12" t="s">
        <v>857</v>
      </c>
      <c r="G280" s="12" t="s">
        <v>151</v>
      </c>
      <c r="H280" s="12"/>
      <c r="I280" s="9">
        <v>187</v>
      </c>
      <c r="J280" s="9">
        <v>286</v>
      </c>
    </row>
    <row r="281" spans="1:10" s="11" customFormat="1" x14ac:dyDescent="0.2">
      <c r="A281" s="8">
        <v>43541</v>
      </c>
      <c r="B281" s="12" t="s">
        <v>14</v>
      </c>
      <c r="C281" s="9">
        <v>9820</v>
      </c>
      <c r="D281" s="12" t="s">
        <v>1035</v>
      </c>
      <c r="E281" s="12" t="s">
        <v>234</v>
      </c>
      <c r="F281" s="12" t="s">
        <v>140</v>
      </c>
      <c r="G281" s="12" t="s">
        <v>292</v>
      </c>
      <c r="H281" s="12"/>
      <c r="I281" s="9">
        <v>170</v>
      </c>
      <c r="J281" s="9">
        <v>267</v>
      </c>
    </row>
    <row r="282" spans="1:10" s="11" customFormat="1" x14ac:dyDescent="0.2">
      <c r="A282" s="8">
        <v>43527</v>
      </c>
      <c r="B282" s="12" t="s">
        <v>3</v>
      </c>
      <c r="C282" s="9">
        <v>7260</v>
      </c>
      <c r="D282" s="12" t="s">
        <v>56</v>
      </c>
      <c r="E282" s="12" t="s">
        <v>31</v>
      </c>
      <c r="F282" s="12" t="s">
        <v>256</v>
      </c>
      <c r="G282" s="12" t="s">
        <v>477</v>
      </c>
      <c r="H282" s="12"/>
      <c r="I282" s="9">
        <v>27</v>
      </c>
      <c r="J282" s="9" t="s">
        <v>825</v>
      </c>
    </row>
    <row r="283" spans="1:10" s="11" customFormat="1" x14ac:dyDescent="0.2">
      <c r="A283" s="8">
        <v>43533</v>
      </c>
      <c r="B283" s="12" t="s">
        <v>3</v>
      </c>
      <c r="C283" s="9">
        <v>1256</v>
      </c>
      <c r="D283" s="12" t="s">
        <v>92</v>
      </c>
      <c r="E283" s="12" t="s">
        <v>31</v>
      </c>
      <c r="F283" s="12" t="s">
        <v>6</v>
      </c>
      <c r="G283" s="12" t="s">
        <v>647</v>
      </c>
      <c r="H283" s="12"/>
      <c r="I283" s="9">
        <v>28</v>
      </c>
      <c r="J283" s="9">
        <v>32</v>
      </c>
    </row>
    <row r="284" spans="1:10" s="11" customFormat="1" x14ac:dyDescent="0.2">
      <c r="A284" s="8">
        <v>43537</v>
      </c>
      <c r="B284" s="12" t="s">
        <v>6</v>
      </c>
      <c r="C284" s="9">
        <v>57330</v>
      </c>
      <c r="D284" s="12" t="s">
        <v>125</v>
      </c>
      <c r="E284" s="12" t="s">
        <v>31</v>
      </c>
      <c r="F284" s="12" t="s">
        <v>6</v>
      </c>
      <c r="G284" s="12" t="s">
        <v>23</v>
      </c>
      <c r="H284" s="12"/>
      <c r="I284" s="9">
        <v>37</v>
      </c>
      <c r="J284" s="9">
        <v>33</v>
      </c>
    </row>
    <row r="285" spans="1:10" s="11" customFormat="1" x14ac:dyDescent="0.2">
      <c r="A285" s="8">
        <v>43541</v>
      </c>
      <c r="B285" s="12" t="s">
        <v>3</v>
      </c>
      <c r="C285" s="9">
        <v>4494</v>
      </c>
      <c r="D285" s="12" t="s">
        <v>46</v>
      </c>
      <c r="E285" s="12" t="s">
        <v>31</v>
      </c>
      <c r="F285" s="12" t="s">
        <v>15</v>
      </c>
      <c r="G285" s="12" t="s">
        <v>319</v>
      </c>
      <c r="H285" s="12"/>
      <c r="I285" s="9">
        <v>6</v>
      </c>
      <c r="J285" s="9" t="s">
        <v>1023</v>
      </c>
    </row>
    <row r="286" spans="1:10" s="11" customFormat="1" x14ac:dyDescent="0.2">
      <c r="A286" s="8">
        <v>43541</v>
      </c>
      <c r="B286" s="12" t="s">
        <v>3</v>
      </c>
      <c r="C286" s="9">
        <v>4560</v>
      </c>
      <c r="D286" s="12" t="s">
        <v>40</v>
      </c>
      <c r="E286" s="12" t="s">
        <v>31</v>
      </c>
      <c r="F286" s="12" t="s">
        <v>5</v>
      </c>
      <c r="G286" s="12" t="s">
        <v>151</v>
      </c>
      <c r="H286" s="12"/>
      <c r="I286" s="9">
        <v>5</v>
      </c>
      <c r="J286" s="9" t="s">
        <v>1029</v>
      </c>
    </row>
    <row r="287" spans="1:10" s="11" customFormat="1" x14ac:dyDescent="0.2">
      <c r="A287" s="8">
        <v>43554</v>
      </c>
      <c r="B287" s="12" t="s">
        <v>3</v>
      </c>
      <c r="C287" s="9">
        <v>7651</v>
      </c>
      <c r="D287" s="12" t="s">
        <v>123</v>
      </c>
      <c r="E287" s="12" t="s">
        <v>31</v>
      </c>
      <c r="F287" s="12" t="s">
        <v>5</v>
      </c>
      <c r="G287" s="12" t="s">
        <v>422</v>
      </c>
      <c r="H287" s="12"/>
      <c r="I287" s="9">
        <v>41</v>
      </c>
      <c r="J287" s="9" t="s">
        <v>1071</v>
      </c>
    </row>
    <row r="288" spans="1:10" s="11" customFormat="1" x14ac:dyDescent="0.2">
      <c r="A288" s="8">
        <v>43528</v>
      </c>
      <c r="B288" s="12" t="s">
        <v>3</v>
      </c>
      <c r="C288" s="9">
        <v>8011</v>
      </c>
      <c r="D288" s="12" t="s">
        <v>42</v>
      </c>
      <c r="E288" s="12" t="s">
        <v>16</v>
      </c>
      <c r="F288" s="12" t="s">
        <v>6</v>
      </c>
      <c r="G288" s="12" t="s">
        <v>865</v>
      </c>
      <c r="H288" s="12"/>
      <c r="I288" s="9">
        <v>24</v>
      </c>
      <c r="J288" s="9">
        <v>28</v>
      </c>
    </row>
    <row r="289" spans="1:10" s="11" customFormat="1" x14ac:dyDescent="0.2">
      <c r="A289" s="8">
        <v>43529</v>
      </c>
      <c r="B289" s="12" t="s">
        <v>3</v>
      </c>
      <c r="C289" s="9">
        <v>8436</v>
      </c>
      <c r="D289" s="12" t="s">
        <v>149</v>
      </c>
      <c r="E289" s="12" t="s">
        <v>16</v>
      </c>
      <c r="F289" s="12" t="s">
        <v>15</v>
      </c>
      <c r="G289" s="12" t="s">
        <v>151</v>
      </c>
      <c r="H289" s="12"/>
      <c r="I289" s="9">
        <v>24</v>
      </c>
      <c r="J289" s="9" t="s">
        <v>513</v>
      </c>
    </row>
    <row r="290" spans="1:10" s="11" customFormat="1" x14ac:dyDescent="0.2">
      <c r="A290" s="8">
        <v>43530</v>
      </c>
      <c r="B290" s="12" t="s">
        <v>3</v>
      </c>
      <c r="C290" s="9">
        <v>8358</v>
      </c>
      <c r="D290" s="12" t="s">
        <v>117</v>
      </c>
      <c r="E290" s="12" t="s">
        <v>16</v>
      </c>
      <c r="F290" s="12" t="s">
        <v>6</v>
      </c>
      <c r="G290" s="12" t="s">
        <v>851</v>
      </c>
      <c r="H290" s="12"/>
      <c r="I290" s="9">
        <v>27</v>
      </c>
      <c r="J290" s="9">
        <v>21</v>
      </c>
    </row>
    <row r="291" spans="1:10" s="11" customFormat="1" x14ac:dyDescent="0.2">
      <c r="A291" s="8">
        <v>43533</v>
      </c>
      <c r="B291" s="12" t="s">
        <v>3</v>
      </c>
      <c r="C291" s="9">
        <v>4182</v>
      </c>
      <c r="D291" s="12" t="s">
        <v>432</v>
      </c>
      <c r="E291" s="12" t="s">
        <v>16</v>
      </c>
      <c r="F291" s="12" t="s">
        <v>6</v>
      </c>
      <c r="G291" s="12" t="s">
        <v>151</v>
      </c>
      <c r="H291" s="12"/>
      <c r="I291" s="9">
        <v>16</v>
      </c>
      <c r="J291" s="9" t="s">
        <v>914</v>
      </c>
    </row>
    <row r="292" spans="1:10" s="11" customFormat="1" x14ac:dyDescent="0.2">
      <c r="A292" s="8">
        <v>43533</v>
      </c>
      <c r="B292" s="12" t="s">
        <v>3</v>
      </c>
      <c r="C292" s="9">
        <v>1617</v>
      </c>
      <c r="D292" s="12" t="s">
        <v>92</v>
      </c>
      <c r="E292" s="12" t="s">
        <v>16</v>
      </c>
      <c r="F292" s="12" t="s">
        <v>6</v>
      </c>
      <c r="G292" s="12" t="s">
        <v>172</v>
      </c>
      <c r="H292" s="12"/>
      <c r="I292" s="9">
        <v>23</v>
      </c>
      <c r="J292" s="9">
        <v>25</v>
      </c>
    </row>
    <row r="293" spans="1:10" s="11" customFormat="1" x14ac:dyDescent="0.2">
      <c r="A293" s="8">
        <v>43533</v>
      </c>
      <c r="B293" s="12" t="s">
        <v>3</v>
      </c>
      <c r="C293" s="9">
        <v>1550</v>
      </c>
      <c r="D293" s="12" t="s">
        <v>92</v>
      </c>
      <c r="E293" s="12" t="s">
        <v>913</v>
      </c>
      <c r="F293" s="12" t="s">
        <v>6</v>
      </c>
      <c r="G293" s="12" t="s">
        <v>172</v>
      </c>
      <c r="H293" s="12"/>
      <c r="I293" s="9">
        <v>20</v>
      </c>
      <c r="J293" s="9">
        <v>24</v>
      </c>
    </row>
    <row r="294" spans="1:10" s="11" customFormat="1" x14ac:dyDescent="0.2">
      <c r="A294" s="8">
        <v>43527</v>
      </c>
      <c r="B294" s="12" t="s">
        <v>3</v>
      </c>
      <c r="C294" s="9">
        <v>4561</v>
      </c>
      <c r="D294" s="12" t="s">
        <v>40</v>
      </c>
      <c r="E294" s="12" t="s">
        <v>12</v>
      </c>
      <c r="F294" s="12" t="s">
        <v>6</v>
      </c>
      <c r="G294" s="12" t="s">
        <v>103</v>
      </c>
      <c r="H294" s="12"/>
      <c r="I294" s="9">
        <v>4</v>
      </c>
      <c r="J294" s="9" t="s">
        <v>602</v>
      </c>
    </row>
    <row r="295" spans="1:10" s="11" customFormat="1" x14ac:dyDescent="0.2">
      <c r="A295" s="8">
        <v>43527</v>
      </c>
      <c r="B295" s="12" t="s">
        <v>3</v>
      </c>
      <c r="C295" s="9">
        <v>9521</v>
      </c>
      <c r="D295" s="12" t="s">
        <v>52</v>
      </c>
      <c r="E295" s="12" t="s">
        <v>12</v>
      </c>
      <c r="F295" s="12" t="s">
        <v>15</v>
      </c>
      <c r="G295" s="12" t="s">
        <v>292</v>
      </c>
      <c r="H295" s="12"/>
      <c r="I295" s="9">
        <v>65</v>
      </c>
      <c r="J295" s="9" t="s">
        <v>764</v>
      </c>
    </row>
    <row r="296" spans="1:10" s="11" customFormat="1" x14ac:dyDescent="0.2">
      <c r="A296" s="8">
        <v>43540</v>
      </c>
      <c r="B296" s="12" t="s">
        <v>3</v>
      </c>
      <c r="C296" s="9">
        <v>9521</v>
      </c>
      <c r="D296" s="12" t="s">
        <v>52</v>
      </c>
      <c r="E296" s="12" t="s">
        <v>12</v>
      </c>
      <c r="F296" s="12" t="s">
        <v>6</v>
      </c>
      <c r="G296" s="12" t="s">
        <v>292</v>
      </c>
      <c r="H296" s="12"/>
      <c r="I296" s="9">
        <v>86</v>
      </c>
      <c r="J296" s="9">
        <v>66</v>
      </c>
    </row>
    <row r="297" spans="1:10" s="11" customFormat="1" x14ac:dyDescent="0.2">
      <c r="A297" s="8">
        <v>43541</v>
      </c>
      <c r="B297" s="12" t="s">
        <v>3</v>
      </c>
      <c r="C297" s="9">
        <v>2521</v>
      </c>
      <c r="D297" s="12" t="s">
        <v>92</v>
      </c>
      <c r="E297" s="12" t="s">
        <v>12</v>
      </c>
      <c r="F297" s="12" t="s">
        <v>33</v>
      </c>
      <c r="G297" s="12" t="s">
        <v>23</v>
      </c>
      <c r="H297" s="12"/>
      <c r="I297" s="9">
        <v>23</v>
      </c>
      <c r="J297" s="9" t="s">
        <v>347</v>
      </c>
    </row>
    <row r="298" spans="1:10" s="11" customFormat="1" x14ac:dyDescent="0.2">
      <c r="A298" s="8">
        <v>43541</v>
      </c>
      <c r="B298" s="12" t="s">
        <v>3</v>
      </c>
      <c r="C298" s="9">
        <v>1211</v>
      </c>
      <c r="D298" s="12" t="s">
        <v>92</v>
      </c>
      <c r="E298" s="12" t="s">
        <v>12</v>
      </c>
      <c r="F298" s="12" t="s">
        <v>15</v>
      </c>
      <c r="G298" s="33" t="s">
        <v>151</v>
      </c>
      <c r="H298" s="12"/>
      <c r="I298" s="9">
        <v>24</v>
      </c>
      <c r="J298" s="9" t="s">
        <v>424</v>
      </c>
    </row>
    <row r="299" spans="1:10" s="11" customFormat="1" x14ac:dyDescent="0.2">
      <c r="A299" s="8">
        <v>43548</v>
      </c>
      <c r="B299" s="12" t="s">
        <v>3</v>
      </c>
      <c r="C299" s="9">
        <v>3320</v>
      </c>
      <c r="D299" s="12" t="s">
        <v>1040</v>
      </c>
      <c r="E299" s="12" t="s">
        <v>12</v>
      </c>
      <c r="F299" s="12" t="s">
        <v>1056</v>
      </c>
      <c r="G299" s="12" t="s">
        <v>167</v>
      </c>
      <c r="H299" s="12"/>
      <c r="I299" s="9">
        <v>20</v>
      </c>
      <c r="J299" s="9">
        <v>26</v>
      </c>
    </row>
    <row r="300" spans="1:10" s="11" customFormat="1" x14ac:dyDescent="0.2">
      <c r="A300" s="8">
        <v>43551</v>
      </c>
      <c r="B300" s="12" t="s">
        <v>3</v>
      </c>
      <c r="C300" s="9">
        <v>4830</v>
      </c>
      <c r="D300" s="12" t="s">
        <v>113</v>
      </c>
      <c r="E300" s="12" t="s">
        <v>12</v>
      </c>
      <c r="F300" s="12" t="s">
        <v>22</v>
      </c>
      <c r="G300" s="12" t="s">
        <v>292</v>
      </c>
      <c r="H300" s="12"/>
      <c r="I300" s="9">
        <v>14</v>
      </c>
      <c r="J300" s="9" t="s">
        <v>1063</v>
      </c>
    </row>
    <row r="301" spans="1:10" s="11" customFormat="1" x14ac:dyDescent="0.2">
      <c r="A301" s="8">
        <v>43527</v>
      </c>
      <c r="B301" s="12" t="s">
        <v>3</v>
      </c>
      <c r="C301" s="9">
        <v>1161</v>
      </c>
      <c r="D301" s="12" t="s">
        <v>92</v>
      </c>
      <c r="E301" s="12" t="s">
        <v>10</v>
      </c>
      <c r="F301" s="12" t="s">
        <v>228</v>
      </c>
      <c r="G301" s="12" t="s">
        <v>151</v>
      </c>
      <c r="H301" s="12"/>
      <c r="I301" s="9">
        <v>24</v>
      </c>
      <c r="J301" s="9" t="s">
        <v>390</v>
      </c>
    </row>
    <row r="302" spans="1:10" s="11" customFormat="1" x14ac:dyDescent="0.2">
      <c r="A302" s="8">
        <v>43534</v>
      </c>
      <c r="B302" s="12" t="s">
        <v>3</v>
      </c>
      <c r="C302" s="9">
        <v>2210</v>
      </c>
      <c r="D302" s="12" t="s">
        <v>92</v>
      </c>
      <c r="E302" s="12" t="s">
        <v>10</v>
      </c>
      <c r="F302" s="12" t="s">
        <v>6</v>
      </c>
      <c r="G302" s="12" t="s">
        <v>863</v>
      </c>
      <c r="H302" s="12"/>
      <c r="I302" s="9">
        <v>23</v>
      </c>
      <c r="J302" s="9">
        <v>27</v>
      </c>
    </row>
    <row r="303" spans="1:10" s="11" customFormat="1" x14ac:dyDescent="0.2">
      <c r="A303" s="8">
        <v>43540</v>
      </c>
      <c r="B303" s="12" t="s">
        <v>3</v>
      </c>
      <c r="C303" s="9">
        <v>7545</v>
      </c>
      <c r="D303" s="12" t="s">
        <v>162</v>
      </c>
      <c r="E303" s="12" t="s">
        <v>10</v>
      </c>
      <c r="F303" s="12" t="s">
        <v>15</v>
      </c>
      <c r="G303" s="12" t="s">
        <v>477</v>
      </c>
      <c r="H303" s="12"/>
      <c r="I303" s="9">
        <v>42</v>
      </c>
      <c r="J303" s="9" t="s">
        <v>766</v>
      </c>
    </row>
    <row r="304" spans="1:10" s="11" customFormat="1" x14ac:dyDescent="0.2">
      <c r="A304" s="8">
        <v>43541</v>
      </c>
      <c r="B304" s="12" t="s">
        <v>3</v>
      </c>
      <c r="C304" s="9">
        <v>6240</v>
      </c>
      <c r="D304" s="12" t="s">
        <v>1024</v>
      </c>
      <c r="E304" s="12" t="s">
        <v>10</v>
      </c>
      <c r="F304" s="12" t="s">
        <v>15</v>
      </c>
      <c r="G304" s="12" t="s">
        <v>23</v>
      </c>
      <c r="H304" s="12"/>
      <c r="I304" s="9">
        <v>35</v>
      </c>
      <c r="J304" s="9" t="s">
        <v>649</v>
      </c>
    </row>
    <row r="305" spans="1:10" s="11" customFormat="1" x14ac:dyDescent="0.2">
      <c r="A305" s="8">
        <v>43554</v>
      </c>
      <c r="B305" s="12" t="s">
        <v>3</v>
      </c>
      <c r="C305" s="9">
        <v>5323</v>
      </c>
      <c r="D305" s="12" t="s">
        <v>280</v>
      </c>
      <c r="E305" s="12" t="s">
        <v>19</v>
      </c>
      <c r="F305" s="12" t="s">
        <v>15</v>
      </c>
      <c r="G305" s="12" t="s">
        <v>194</v>
      </c>
      <c r="H305" s="12"/>
      <c r="I305" s="9">
        <v>29</v>
      </c>
      <c r="J305" s="9" t="s">
        <v>1070</v>
      </c>
    </row>
    <row r="306" spans="1:10" s="11" customFormat="1" x14ac:dyDescent="0.2">
      <c r="A306" s="8">
        <v>43534</v>
      </c>
      <c r="B306" s="12" t="s">
        <v>3</v>
      </c>
      <c r="C306" s="9">
        <v>2542</v>
      </c>
      <c r="D306" s="12" t="s">
        <v>92</v>
      </c>
      <c r="E306" s="12" t="s">
        <v>157</v>
      </c>
      <c r="F306" s="12" t="s">
        <v>968</v>
      </c>
      <c r="G306" s="12" t="s">
        <v>151</v>
      </c>
      <c r="H306" s="12"/>
      <c r="I306" s="9">
        <v>27</v>
      </c>
      <c r="J306" s="9">
        <v>31</v>
      </c>
    </row>
    <row r="307" spans="1:10" s="11" customFormat="1" x14ac:dyDescent="0.2">
      <c r="A307" s="8">
        <v>43527</v>
      </c>
      <c r="B307" s="12" t="s">
        <v>3</v>
      </c>
      <c r="C307" s="9">
        <v>2551</v>
      </c>
      <c r="D307" s="12" t="s">
        <v>92</v>
      </c>
      <c r="E307" s="12" t="s">
        <v>275</v>
      </c>
      <c r="F307" s="12" t="s">
        <v>10</v>
      </c>
      <c r="G307" s="12" t="s">
        <v>222</v>
      </c>
      <c r="H307" s="12"/>
      <c r="I307" s="9">
        <v>21</v>
      </c>
      <c r="J307" s="9" t="s">
        <v>373</v>
      </c>
    </row>
    <row r="308" spans="1:10" s="11" customFormat="1" x14ac:dyDescent="0.2">
      <c r="A308" s="8">
        <v>43546</v>
      </c>
      <c r="B308" s="12" t="s">
        <v>3</v>
      </c>
      <c r="C308" s="9">
        <v>3320</v>
      </c>
      <c r="D308" s="12" t="s">
        <v>1040</v>
      </c>
      <c r="E308" s="12" t="s">
        <v>275</v>
      </c>
      <c r="F308" s="12" t="s">
        <v>15</v>
      </c>
      <c r="G308" s="12" t="s">
        <v>23</v>
      </c>
      <c r="H308" s="12"/>
      <c r="I308" s="9">
        <v>22</v>
      </c>
      <c r="J308" s="9" t="s">
        <v>400</v>
      </c>
    </row>
    <row r="310" spans="1:10" ht="16" thickBot="1" x14ac:dyDescent="0.25"/>
    <row r="311" spans="1:10" x14ac:dyDescent="0.2">
      <c r="B311" s="53" t="s">
        <v>1192</v>
      </c>
      <c r="C311" s="54"/>
      <c r="D311" s="53" t="s">
        <v>1193</v>
      </c>
      <c r="E311" s="54"/>
      <c r="F311" s="53" t="s">
        <v>1048</v>
      </c>
      <c r="G311" s="54"/>
    </row>
    <row r="312" spans="1:10" x14ac:dyDescent="0.2">
      <c r="A312" t="s">
        <v>3</v>
      </c>
      <c r="B312" s="55">
        <v>178</v>
      </c>
      <c r="C312" s="56">
        <v>0.51744186046511631</v>
      </c>
      <c r="D312" s="55">
        <v>90</v>
      </c>
      <c r="E312" s="56">
        <v>0.21479713603818615</v>
      </c>
      <c r="F312" s="55">
        <f>276-212</f>
        <v>64</v>
      </c>
      <c r="G312" s="56">
        <f>F312/$F$320</f>
        <v>0.20846905537459284</v>
      </c>
    </row>
    <row r="313" spans="1:10" x14ac:dyDescent="0.2">
      <c r="A313" s="81" t="s">
        <v>6</v>
      </c>
      <c r="B313" s="79">
        <v>98</v>
      </c>
      <c r="C313" s="80">
        <v>0.28488372093023256</v>
      </c>
      <c r="D313" s="79">
        <v>228</v>
      </c>
      <c r="E313" s="80">
        <v>0.54415274463007157</v>
      </c>
      <c r="F313" s="79">
        <f>197-68</f>
        <v>129</v>
      </c>
      <c r="G313" s="80">
        <f t="shared" ref="G313:G319" si="0">F313/$F$320</f>
        <v>0.4201954397394137</v>
      </c>
    </row>
    <row r="314" spans="1:10" x14ac:dyDescent="0.2">
      <c r="A314" t="s">
        <v>5</v>
      </c>
      <c r="B314" s="55">
        <v>20</v>
      </c>
      <c r="C314" s="56">
        <v>5.8139534883720929E-2</v>
      </c>
      <c r="D314" s="55">
        <v>18</v>
      </c>
      <c r="E314" s="56">
        <v>4.2959427207637228E-2</v>
      </c>
      <c r="F314" s="78">
        <v>40</v>
      </c>
      <c r="G314" s="56">
        <f t="shared" si="0"/>
        <v>0.13029315960912052</v>
      </c>
    </row>
    <row r="315" spans="1:10" x14ac:dyDescent="0.2">
      <c r="A315" s="81" t="s">
        <v>1190</v>
      </c>
      <c r="B315" s="79">
        <v>15</v>
      </c>
      <c r="C315" s="80">
        <v>4.3604651162790699E-2</v>
      </c>
      <c r="D315" s="79">
        <v>19</v>
      </c>
      <c r="E315" s="80">
        <v>4.5346062052505964E-2</v>
      </c>
      <c r="F315" s="79">
        <v>18</v>
      </c>
      <c r="G315" s="80">
        <f t="shared" si="0"/>
        <v>5.8631921824104233E-2</v>
      </c>
    </row>
    <row r="316" spans="1:10" x14ac:dyDescent="0.2">
      <c r="A316" t="s">
        <v>16</v>
      </c>
      <c r="B316" s="55">
        <v>6</v>
      </c>
      <c r="C316" s="56">
        <v>1.7441860465116279E-2</v>
      </c>
      <c r="D316" s="55">
        <v>11</v>
      </c>
      <c r="E316" s="56">
        <v>2.6252983293556086E-2</v>
      </c>
      <c r="F316" s="78">
        <v>6</v>
      </c>
      <c r="G316" s="56">
        <f t="shared" si="0"/>
        <v>1.9543973941368076E-2</v>
      </c>
    </row>
    <row r="317" spans="1:10" x14ac:dyDescent="0.2">
      <c r="A317" s="81" t="s">
        <v>234</v>
      </c>
      <c r="B317" s="79">
        <v>8</v>
      </c>
      <c r="C317" s="80">
        <v>2.3255813953488372E-2</v>
      </c>
      <c r="D317" s="79">
        <v>2</v>
      </c>
      <c r="E317" s="80">
        <v>4.7732696897374704E-3</v>
      </c>
      <c r="F317" s="79">
        <v>6</v>
      </c>
      <c r="G317" s="80">
        <f t="shared" si="0"/>
        <v>1.9543973941368076E-2</v>
      </c>
    </row>
    <row r="318" spans="1:10" x14ac:dyDescent="0.2">
      <c r="A318" t="s">
        <v>1191</v>
      </c>
      <c r="B318" s="55">
        <v>6</v>
      </c>
      <c r="C318" s="56">
        <v>1.7441860465116279E-2</v>
      </c>
      <c r="D318" s="55">
        <v>6</v>
      </c>
      <c r="E318" s="56">
        <v>1.4319809069212411E-2</v>
      </c>
      <c r="F318" s="78">
        <v>4</v>
      </c>
      <c r="G318" s="56">
        <f t="shared" si="0"/>
        <v>1.3029315960912053E-2</v>
      </c>
    </row>
    <row r="319" spans="1:10" x14ac:dyDescent="0.2">
      <c r="A319" s="81" t="s">
        <v>915</v>
      </c>
      <c r="B319" s="79">
        <v>13</v>
      </c>
      <c r="C319" s="80">
        <v>3.7790697674418602E-2</v>
      </c>
      <c r="D319" s="79">
        <v>45</v>
      </c>
      <c r="E319" s="80">
        <v>0.10739856801909307</v>
      </c>
      <c r="F319" s="79">
        <v>40</v>
      </c>
      <c r="G319" s="80">
        <f t="shared" si="0"/>
        <v>0.13029315960912052</v>
      </c>
    </row>
    <row r="320" spans="1:10" ht="16" thickBot="1" x14ac:dyDescent="0.25">
      <c r="B320" s="57">
        <v>344</v>
      </c>
      <c r="C320" s="58">
        <v>1.0000000000000002</v>
      </c>
      <c r="D320" s="57">
        <v>419</v>
      </c>
      <c r="E320" s="58">
        <v>0.99999999999999989</v>
      </c>
      <c r="F320" s="57">
        <f>SUM(F312:F319)</f>
        <v>307</v>
      </c>
      <c r="G320" s="60">
        <f>SUM(G312:G319)</f>
        <v>1.0000000000000002</v>
      </c>
    </row>
  </sheetData>
  <sortState ref="A2:J308">
    <sortCondition ref="E308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A150E-82DA-1E4F-8105-DB8D506E53ED}">
  <dimension ref="A2:J422"/>
  <sheetViews>
    <sheetView topLeftCell="D412" zoomScale="212" zoomScaleNormal="212" workbookViewId="0">
      <selection activeCell="H421" sqref="H2:H421"/>
    </sheetView>
  </sheetViews>
  <sheetFormatPr baseColWidth="10" defaultRowHeight="15" x14ac:dyDescent="0.2"/>
  <cols>
    <col min="4" max="4" width="25" customWidth="1"/>
    <col min="7" max="7" width="33.5" customWidth="1"/>
    <col min="8" max="8" width="31.5" customWidth="1"/>
  </cols>
  <sheetData>
    <row r="2" spans="1:10" s="11" customFormat="1" x14ac:dyDescent="0.2">
      <c r="A2" s="8">
        <v>43556</v>
      </c>
      <c r="B2" s="12" t="s">
        <v>183</v>
      </c>
      <c r="C2" s="9">
        <v>91401</v>
      </c>
      <c r="D2" s="12" t="s">
        <v>1081</v>
      </c>
      <c r="E2" s="12" t="s">
        <v>15</v>
      </c>
      <c r="F2" s="12" t="s">
        <v>15</v>
      </c>
      <c r="G2" s="12" t="s">
        <v>969</v>
      </c>
      <c r="H2" s="12"/>
      <c r="I2" s="9"/>
      <c r="J2" s="9"/>
    </row>
    <row r="3" spans="1:10" s="11" customFormat="1" x14ac:dyDescent="0.2">
      <c r="A3" s="8">
        <v>43557</v>
      </c>
      <c r="B3" s="12" t="s">
        <v>3</v>
      </c>
      <c r="C3" s="9">
        <v>7230</v>
      </c>
      <c r="D3" s="12" t="s">
        <v>59</v>
      </c>
      <c r="E3" s="12" t="s">
        <v>6</v>
      </c>
      <c r="F3" s="12" t="s">
        <v>6</v>
      </c>
      <c r="G3" s="12" t="s">
        <v>1082</v>
      </c>
      <c r="H3" s="12"/>
      <c r="I3" s="9">
        <v>35</v>
      </c>
      <c r="J3" s="9">
        <v>32</v>
      </c>
    </row>
    <row r="4" spans="1:10" s="11" customFormat="1" x14ac:dyDescent="0.2">
      <c r="A4" s="8">
        <v>43557</v>
      </c>
      <c r="B4" s="12" t="s">
        <v>3</v>
      </c>
      <c r="C4" s="9">
        <v>4143</v>
      </c>
      <c r="D4" s="12" t="s">
        <v>779</v>
      </c>
      <c r="E4" s="12" t="s">
        <v>467</v>
      </c>
      <c r="F4" s="12" t="s">
        <v>4</v>
      </c>
      <c r="G4" s="12" t="s">
        <v>958</v>
      </c>
      <c r="H4" s="12"/>
      <c r="I4" s="9">
        <v>17</v>
      </c>
      <c r="J4" s="9">
        <v>11</v>
      </c>
    </row>
    <row r="5" spans="1:10" s="11" customFormat="1" x14ac:dyDescent="0.2">
      <c r="A5" s="8">
        <v>43559</v>
      </c>
      <c r="B5" s="12" t="s">
        <v>6</v>
      </c>
      <c r="C5" s="48" t="s">
        <v>1083</v>
      </c>
      <c r="D5" s="12" t="s">
        <v>1084</v>
      </c>
      <c r="E5" s="12" t="s">
        <v>6</v>
      </c>
      <c r="F5" s="12" t="s">
        <v>6</v>
      </c>
      <c r="G5" s="12" t="s">
        <v>292</v>
      </c>
      <c r="H5" s="12"/>
      <c r="I5" s="9">
        <v>204</v>
      </c>
      <c r="J5" s="9">
        <v>317</v>
      </c>
    </row>
    <row r="6" spans="1:10" s="11" customFormat="1" x14ac:dyDescent="0.2">
      <c r="A6" s="8">
        <v>43560</v>
      </c>
      <c r="B6" s="12" t="s">
        <v>3</v>
      </c>
      <c r="C6" s="9">
        <v>1411</v>
      </c>
      <c r="D6" s="12" t="s">
        <v>92</v>
      </c>
      <c r="E6" s="12" t="s">
        <v>3</v>
      </c>
      <c r="F6" s="12" t="s">
        <v>6</v>
      </c>
      <c r="G6" s="12" t="s">
        <v>151</v>
      </c>
      <c r="H6" s="12"/>
      <c r="I6" s="9">
        <v>24</v>
      </c>
      <c r="J6" s="9">
        <v>25</v>
      </c>
    </row>
    <row r="7" spans="1:10" s="11" customFormat="1" x14ac:dyDescent="0.2">
      <c r="A7" s="8">
        <v>43560</v>
      </c>
      <c r="B7" s="12" t="s">
        <v>3</v>
      </c>
      <c r="C7" s="9">
        <v>1266</v>
      </c>
      <c r="D7" s="12" t="s">
        <v>92</v>
      </c>
      <c r="E7" s="12" t="s">
        <v>3</v>
      </c>
      <c r="F7" s="12" t="s">
        <v>6</v>
      </c>
      <c r="G7" s="12" t="s">
        <v>151</v>
      </c>
      <c r="H7" s="12"/>
      <c r="I7" s="9">
        <v>27</v>
      </c>
      <c r="J7" s="9">
        <v>32</v>
      </c>
    </row>
    <row r="8" spans="1:10" s="11" customFormat="1" x14ac:dyDescent="0.2">
      <c r="A8" s="8">
        <v>43560</v>
      </c>
      <c r="B8" s="12" t="s">
        <v>3</v>
      </c>
      <c r="C8" s="9">
        <v>1266</v>
      </c>
      <c r="D8" s="12" t="s">
        <v>92</v>
      </c>
      <c r="E8" s="12" t="s">
        <v>3</v>
      </c>
      <c r="F8" s="12" t="s">
        <v>6</v>
      </c>
      <c r="G8" s="12" t="s">
        <v>151</v>
      </c>
      <c r="H8" s="12"/>
      <c r="I8" s="9">
        <v>27</v>
      </c>
      <c r="J8" s="9">
        <v>32</v>
      </c>
    </row>
    <row r="9" spans="1:10" s="11" customFormat="1" x14ac:dyDescent="0.2">
      <c r="A9" s="8">
        <v>43561</v>
      </c>
      <c r="B9" s="12" t="s">
        <v>3</v>
      </c>
      <c r="C9" s="9">
        <v>5236</v>
      </c>
      <c r="D9" s="12" t="s">
        <v>66</v>
      </c>
      <c r="E9" s="12" t="s">
        <v>15</v>
      </c>
      <c r="F9" s="12" t="s">
        <v>4</v>
      </c>
      <c r="G9" s="12" t="s">
        <v>172</v>
      </c>
      <c r="H9" s="12"/>
      <c r="I9" s="9">
        <v>26</v>
      </c>
      <c r="J9" s="9">
        <v>33</v>
      </c>
    </row>
    <row r="10" spans="1:10" s="11" customFormat="1" x14ac:dyDescent="0.2">
      <c r="A10" s="8">
        <v>43561</v>
      </c>
      <c r="B10" s="12" t="s">
        <v>3</v>
      </c>
      <c r="C10" s="9">
        <v>1345</v>
      </c>
      <c r="D10" s="12" t="s">
        <v>92</v>
      </c>
      <c r="E10" s="12" t="s">
        <v>3</v>
      </c>
      <c r="F10" s="12" t="s">
        <v>6</v>
      </c>
      <c r="G10" s="12" t="s">
        <v>172</v>
      </c>
      <c r="H10" s="12"/>
      <c r="I10" s="9">
        <v>29</v>
      </c>
      <c r="J10" s="9">
        <v>27</v>
      </c>
    </row>
    <row r="11" spans="1:10" s="11" customFormat="1" x14ac:dyDescent="0.2">
      <c r="A11" s="8">
        <v>43561</v>
      </c>
      <c r="B11" s="12" t="s">
        <v>5</v>
      </c>
      <c r="C11" s="9">
        <v>15294</v>
      </c>
      <c r="D11" s="12" t="s">
        <v>154</v>
      </c>
      <c r="E11" s="12" t="s">
        <v>5</v>
      </c>
      <c r="F11" s="12" t="s">
        <v>5</v>
      </c>
      <c r="G11" s="12" t="s">
        <v>1085</v>
      </c>
      <c r="H11" s="12"/>
      <c r="I11" s="9">
        <v>58</v>
      </c>
      <c r="J11" s="9">
        <v>86</v>
      </c>
    </row>
    <row r="12" spans="1:10" s="11" customFormat="1" x14ac:dyDescent="0.2">
      <c r="A12" s="8">
        <v>43561</v>
      </c>
      <c r="B12" s="12" t="s">
        <v>6</v>
      </c>
      <c r="C12" s="9">
        <v>4110</v>
      </c>
      <c r="D12" s="12" t="s">
        <v>432</v>
      </c>
      <c r="E12" s="12" t="s">
        <v>6</v>
      </c>
      <c r="F12" s="12" t="s">
        <v>6</v>
      </c>
      <c r="G12" s="12" t="s">
        <v>35</v>
      </c>
      <c r="H12" s="12"/>
      <c r="I12" s="9">
        <v>13</v>
      </c>
      <c r="J12" s="9" t="s">
        <v>531</v>
      </c>
    </row>
    <row r="13" spans="1:10" s="11" customFormat="1" x14ac:dyDescent="0.2">
      <c r="A13" s="8">
        <v>43561</v>
      </c>
      <c r="B13" s="12" t="s">
        <v>3</v>
      </c>
      <c r="C13" s="9">
        <v>1233</v>
      </c>
      <c r="D13" s="12" t="s">
        <v>92</v>
      </c>
      <c r="E13" s="12" t="s">
        <v>4</v>
      </c>
      <c r="F13" s="12" t="s">
        <v>4</v>
      </c>
      <c r="G13" s="12" t="s">
        <v>37</v>
      </c>
      <c r="H13" s="12"/>
      <c r="I13" s="9">
        <v>25</v>
      </c>
      <c r="J13" s="9">
        <v>26</v>
      </c>
    </row>
    <row r="14" spans="1:10" s="11" customFormat="1" x14ac:dyDescent="0.2">
      <c r="A14" s="8">
        <v>43561</v>
      </c>
      <c r="B14" s="12" t="s">
        <v>3</v>
      </c>
      <c r="C14" s="9">
        <v>6235</v>
      </c>
      <c r="D14" s="12" t="s">
        <v>48</v>
      </c>
      <c r="E14" s="12" t="s">
        <v>4</v>
      </c>
      <c r="F14" s="12" t="s">
        <v>4</v>
      </c>
      <c r="G14" s="12" t="s">
        <v>37</v>
      </c>
      <c r="H14" s="12"/>
      <c r="I14" s="9">
        <v>35</v>
      </c>
      <c r="J14" s="9">
        <v>49</v>
      </c>
    </row>
    <row r="15" spans="1:10" s="11" customFormat="1" x14ac:dyDescent="0.2">
      <c r="A15" s="8">
        <v>43562</v>
      </c>
      <c r="B15" s="12" t="s">
        <v>3</v>
      </c>
      <c r="C15" s="9">
        <v>9172</v>
      </c>
      <c r="D15" s="12" t="s">
        <v>1086</v>
      </c>
      <c r="E15" s="12" t="s">
        <v>4</v>
      </c>
      <c r="F15" s="12" t="s">
        <v>4</v>
      </c>
      <c r="G15" s="12" t="s">
        <v>245</v>
      </c>
      <c r="H15" s="12"/>
      <c r="I15" s="9">
        <v>51</v>
      </c>
      <c r="J15" s="9">
        <v>73</v>
      </c>
    </row>
    <row r="16" spans="1:10" s="11" customFormat="1" x14ac:dyDescent="0.2">
      <c r="A16" s="8">
        <v>43562</v>
      </c>
      <c r="B16" s="12" t="s">
        <v>3</v>
      </c>
      <c r="C16" s="9">
        <v>6553</v>
      </c>
      <c r="D16" s="12" t="s">
        <v>1087</v>
      </c>
      <c r="E16" s="12" t="s">
        <v>4</v>
      </c>
      <c r="F16" s="12" t="s">
        <v>4</v>
      </c>
      <c r="G16" s="12" t="s">
        <v>172</v>
      </c>
      <c r="H16" s="12"/>
      <c r="I16" s="9">
        <v>44</v>
      </c>
      <c r="J16" s="9">
        <v>60</v>
      </c>
    </row>
    <row r="17" spans="1:10" s="11" customFormat="1" x14ac:dyDescent="0.2">
      <c r="A17" s="8">
        <v>43562</v>
      </c>
      <c r="B17" s="12" t="s">
        <v>3</v>
      </c>
      <c r="C17" s="9">
        <v>4680</v>
      </c>
      <c r="D17" s="12" t="s">
        <v>46</v>
      </c>
      <c r="E17" s="12" t="s">
        <v>4</v>
      </c>
      <c r="F17" s="12" t="s">
        <v>4</v>
      </c>
      <c r="G17" s="12" t="s">
        <v>278</v>
      </c>
      <c r="H17" s="12"/>
      <c r="I17" s="9">
        <v>5</v>
      </c>
      <c r="J17" s="9" t="s">
        <v>1088</v>
      </c>
    </row>
    <row r="18" spans="1:10" s="11" customFormat="1" x14ac:dyDescent="0.2">
      <c r="A18" s="8">
        <v>43562</v>
      </c>
      <c r="B18" s="12" t="s">
        <v>3</v>
      </c>
      <c r="C18" s="9">
        <v>1159</v>
      </c>
      <c r="D18" s="12" t="s">
        <v>92</v>
      </c>
      <c r="E18" s="12" t="s">
        <v>21</v>
      </c>
      <c r="F18" s="12" t="s">
        <v>6</v>
      </c>
      <c r="G18" s="12" t="s">
        <v>37</v>
      </c>
      <c r="H18" s="12"/>
      <c r="I18" s="9">
        <v>24</v>
      </c>
      <c r="J18" s="9">
        <v>34</v>
      </c>
    </row>
    <row r="19" spans="1:10" s="11" customFormat="1" x14ac:dyDescent="0.2">
      <c r="A19" s="8">
        <v>43562</v>
      </c>
      <c r="B19" s="12" t="s">
        <v>3</v>
      </c>
      <c r="C19" s="9">
        <v>8365</v>
      </c>
      <c r="D19" s="12" t="s">
        <v>72</v>
      </c>
      <c r="E19" s="12" t="s">
        <v>6</v>
      </c>
      <c r="F19" s="12" t="s">
        <v>6</v>
      </c>
      <c r="G19" s="12" t="s">
        <v>172</v>
      </c>
      <c r="H19" s="12"/>
      <c r="I19" s="9">
        <v>22</v>
      </c>
      <c r="J19" s="9">
        <v>17</v>
      </c>
    </row>
    <row r="20" spans="1:10" s="11" customFormat="1" x14ac:dyDescent="0.2">
      <c r="A20" s="8">
        <v>43562</v>
      </c>
      <c r="B20" s="12" t="s">
        <v>3</v>
      </c>
      <c r="C20" s="9">
        <v>6189</v>
      </c>
      <c r="D20" s="12" t="s">
        <v>1089</v>
      </c>
      <c r="E20" s="12" t="s">
        <v>18</v>
      </c>
      <c r="F20" s="12" t="s">
        <v>4</v>
      </c>
      <c r="G20" s="12" t="s">
        <v>37</v>
      </c>
      <c r="H20" s="12"/>
      <c r="I20" s="9">
        <v>29</v>
      </c>
      <c r="J20" s="9">
        <v>42</v>
      </c>
    </row>
    <row r="21" spans="1:10" s="11" customFormat="1" x14ac:dyDescent="0.2">
      <c r="A21" s="8">
        <v>43562</v>
      </c>
      <c r="B21" s="12" t="s">
        <v>3</v>
      </c>
      <c r="C21" s="9">
        <v>4360</v>
      </c>
      <c r="D21" s="12" t="s">
        <v>432</v>
      </c>
      <c r="E21" s="12" t="s">
        <v>6</v>
      </c>
      <c r="F21" s="12" t="s">
        <v>6</v>
      </c>
      <c r="G21" s="12" t="s">
        <v>1090</v>
      </c>
      <c r="H21" s="12"/>
      <c r="I21" s="9">
        <v>11</v>
      </c>
      <c r="J21" s="9" t="s">
        <v>431</v>
      </c>
    </row>
    <row r="22" spans="1:10" s="11" customFormat="1" x14ac:dyDescent="0.2">
      <c r="A22" s="8">
        <v>43562</v>
      </c>
      <c r="B22" s="12" t="s">
        <v>6</v>
      </c>
      <c r="C22" s="9">
        <v>57480</v>
      </c>
      <c r="D22" s="12" t="s">
        <v>1091</v>
      </c>
      <c r="E22" s="12" t="s">
        <v>6</v>
      </c>
      <c r="F22" s="12" t="s">
        <v>6</v>
      </c>
      <c r="G22" s="12" t="s">
        <v>249</v>
      </c>
      <c r="H22" s="12"/>
      <c r="I22" s="9">
        <v>38</v>
      </c>
      <c r="J22" s="9">
        <v>51</v>
      </c>
    </row>
    <row r="23" spans="1:10" s="11" customFormat="1" x14ac:dyDescent="0.2">
      <c r="A23" s="8">
        <v>43562</v>
      </c>
      <c r="B23" s="12" t="s">
        <v>3</v>
      </c>
      <c r="C23" s="9">
        <v>1272</v>
      </c>
      <c r="D23" s="12" t="s">
        <v>92</v>
      </c>
      <c r="E23" s="12" t="s">
        <v>6</v>
      </c>
      <c r="F23" s="12" t="s">
        <v>6</v>
      </c>
      <c r="G23" s="12" t="s">
        <v>37</v>
      </c>
      <c r="H23" s="12"/>
      <c r="I23" s="9">
        <v>28</v>
      </c>
      <c r="J23" s="9">
        <v>35</v>
      </c>
    </row>
    <row r="24" spans="1:10" s="11" customFormat="1" x14ac:dyDescent="0.2">
      <c r="A24" s="8">
        <v>43562</v>
      </c>
      <c r="B24" s="12" t="s">
        <v>3</v>
      </c>
      <c r="C24" s="9">
        <v>4423</v>
      </c>
      <c r="D24" s="12" t="s">
        <v>46</v>
      </c>
      <c r="E24" s="12" t="s">
        <v>4</v>
      </c>
      <c r="F24" s="12" t="s">
        <v>4</v>
      </c>
      <c r="G24" s="12" t="s">
        <v>37</v>
      </c>
      <c r="H24" s="12"/>
      <c r="I24" s="9">
        <v>5</v>
      </c>
      <c r="J24" s="9" t="s">
        <v>908</v>
      </c>
    </row>
    <row r="25" spans="1:10" s="11" customFormat="1" x14ac:dyDescent="0.2">
      <c r="A25" s="8">
        <v>43562</v>
      </c>
      <c r="B25" s="12" t="s">
        <v>3</v>
      </c>
      <c r="C25" s="9">
        <v>2265</v>
      </c>
      <c r="D25" s="12" t="s">
        <v>92</v>
      </c>
      <c r="E25" s="12" t="s">
        <v>12</v>
      </c>
      <c r="F25" s="12" t="s">
        <v>6</v>
      </c>
      <c r="G25" s="12" t="s">
        <v>152</v>
      </c>
      <c r="H25" s="12"/>
      <c r="I25" s="9">
        <v>19</v>
      </c>
      <c r="J25" s="9">
        <v>25</v>
      </c>
    </row>
    <row r="26" spans="1:10" s="11" customFormat="1" x14ac:dyDescent="0.2">
      <c r="A26" s="8">
        <v>43562</v>
      </c>
      <c r="B26" s="12" t="s">
        <v>3</v>
      </c>
      <c r="C26" s="9">
        <v>7641</v>
      </c>
      <c r="D26" s="12" t="s">
        <v>1092</v>
      </c>
      <c r="E26" s="12" t="s">
        <v>4</v>
      </c>
      <c r="F26" s="12" t="s">
        <v>4</v>
      </c>
      <c r="G26" s="12" t="s">
        <v>23</v>
      </c>
      <c r="H26" s="12"/>
      <c r="I26" s="9">
        <v>42</v>
      </c>
      <c r="J26" s="9">
        <v>56</v>
      </c>
    </row>
    <row r="27" spans="1:10" s="11" customFormat="1" x14ac:dyDescent="0.2">
      <c r="A27" s="8">
        <v>43562</v>
      </c>
      <c r="B27" s="12" t="s">
        <v>3</v>
      </c>
      <c r="C27" s="9">
        <v>8450</v>
      </c>
      <c r="D27" s="12" t="s">
        <v>149</v>
      </c>
      <c r="E27" s="12" t="s">
        <v>4</v>
      </c>
      <c r="F27" s="12" t="s">
        <v>4</v>
      </c>
      <c r="G27" s="12" t="s">
        <v>151</v>
      </c>
      <c r="H27" s="12"/>
      <c r="I27" s="9">
        <v>26</v>
      </c>
      <c r="J27" s="9">
        <v>19</v>
      </c>
    </row>
    <row r="28" spans="1:10" s="11" customFormat="1" x14ac:dyDescent="0.2">
      <c r="A28" s="8">
        <v>43562</v>
      </c>
      <c r="B28" s="12" t="s">
        <v>6</v>
      </c>
      <c r="C28" s="9">
        <v>57390</v>
      </c>
      <c r="D28" s="12" t="s">
        <v>137</v>
      </c>
      <c r="E28" s="12" t="s">
        <v>6</v>
      </c>
      <c r="F28" s="12" t="s">
        <v>6</v>
      </c>
      <c r="G28" s="12" t="s">
        <v>35</v>
      </c>
      <c r="H28" s="12"/>
      <c r="I28" s="9">
        <v>15</v>
      </c>
      <c r="J28" s="9">
        <v>11</v>
      </c>
    </row>
    <row r="29" spans="1:10" s="11" customFormat="1" x14ac:dyDescent="0.2">
      <c r="A29" s="8">
        <v>43562</v>
      </c>
      <c r="B29" s="12" t="s">
        <v>3</v>
      </c>
      <c r="C29" s="9">
        <v>3442</v>
      </c>
      <c r="D29" s="12" t="s">
        <v>67</v>
      </c>
      <c r="E29" s="12" t="s">
        <v>18</v>
      </c>
      <c r="F29" s="12" t="s">
        <v>4</v>
      </c>
      <c r="G29" s="12" t="s">
        <v>37</v>
      </c>
      <c r="H29" s="12"/>
      <c r="I29" s="10">
        <v>19</v>
      </c>
      <c r="J29" s="9" t="s">
        <v>814</v>
      </c>
    </row>
    <row r="30" spans="1:10" s="11" customFormat="1" x14ac:dyDescent="0.2">
      <c r="A30" s="8">
        <v>43563</v>
      </c>
      <c r="B30" s="12" t="s">
        <v>14</v>
      </c>
      <c r="C30" s="9">
        <v>1700</v>
      </c>
      <c r="D30" s="12" t="s">
        <v>1093</v>
      </c>
      <c r="E30" s="12" t="s">
        <v>234</v>
      </c>
      <c r="F30" s="12" t="s">
        <v>15</v>
      </c>
      <c r="G30" s="12" t="s">
        <v>292</v>
      </c>
      <c r="H30" s="12"/>
      <c r="I30" s="9">
        <v>155</v>
      </c>
      <c r="J30" s="9">
        <v>241</v>
      </c>
    </row>
    <row r="31" spans="1:10" s="11" customFormat="1" x14ac:dyDescent="0.2">
      <c r="A31" s="8">
        <v>43563</v>
      </c>
      <c r="B31" s="12" t="s">
        <v>3</v>
      </c>
      <c r="C31" s="9">
        <v>9190</v>
      </c>
      <c r="D31" s="12" t="s">
        <v>51</v>
      </c>
      <c r="E31" s="12" t="s">
        <v>4</v>
      </c>
      <c r="F31" s="12" t="s">
        <v>6</v>
      </c>
      <c r="G31" s="12" t="s">
        <v>37</v>
      </c>
      <c r="H31" s="12"/>
      <c r="I31" s="9">
        <v>51</v>
      </c>
      <c r="J31" s="9" t="s">
        <v>1094</v>
      </c>
    </row>
    <row r="32" spans="1:10" s="11" customFormat="1" x14ac:dyDescent="0.2">
      <c r="A32" s="8">
        <v>43563</v>
      </c>
      <c r="B32" s="12" t="s">
        <v>3</v>
      </c>
      <c r="C32" s="9">
        <v>7418</v>
      </c>
      <c r="D32" s="12" t="s">
        <v>1095</v>
      </c>
      <c r="E32" s="12" t="s">
        <v>4</v>
      </c>
      <c r="F32" s="12" t="s">
        <v>6</v>
      </c>
      <c r="G32" s="12" t="s">
        <v>1096</v>
      </c>
      <c r="H32" s="12"/>
      <c r="I32" s="9">
        <v>44</v>
      </c>
      <c r="J32" s="9" t="s">
        <v>386</v>
      </c>
    </row>
    <row r="33" spans="1:10" s="11" customFormat="1" x14ac:dyDescent="0.2">
      <c r="A33" s="8">
        <v>43563</v>
      </c>
      <c r="B33" s="12" t="s">
        <v>14</v>
      </c>
      <c r="C33" s="9">
        <v>1450</v>
      </c>
      <c r="D33" s="12" t="s">
        <v>1097</v>
      </c>
      <c r="E33" s="12" t="s">
        <v>6</v>
      </c>
      <c r="F33" s="12" t="s">
        <v>5</v>
      </c>
      <c r="G33" s="12" t="s">
        <v>318</v>
      </c>
      <c r="H33" s="12"/>
      <c r="I33" s="9">
        <v>126</v>
      </c>
      <c r="J33" s="9">
        <v>181</v>
      </c>
    </row>
    <row r="34" spans="1:10" s="11" customFormat="1" x14ac:dyDescent="0.2">
      <c r="A34" s="8">
        <v>43563</v>
      </c>
      <c r="B34" s="12" t="s">
        <v>6</v>
      </c>
      <c r="C34" s="9">
        <v>57100</v>
      </c>
      <c r="D34" s="12" t="s">
        <v>141</v>
      </c>
      <c r="E34" s="12" t="s">
        <v>6</v>
      </c>
      <c r="F34" s="12" t="s">
        <v>15</v>
      </c>
      <c r="G34" s="12" t="s">
        <v>151</v>
      </c>
      <c r="H34" s="12"/>
      <c r="I34" s="9">
        <v>40</v>
      </c>
      <c r="J34" s="9" t="s">
        <v>413</v>
      </c>
    </row>
    <row r="35" spans="1:10" s="11" customFormat="1" x14ac:dyDescent="0.2">
      <c r="A35" s="8">
        <v>43563</v>
      </c>
      <c r="B35" s="12" t="s">
        <v>6</v>
      </c>
      <c r="C35" s="9">
        <v>57330</v>
      </c>
      <c r="D35" s="12" t="s">
        <v>315</v>
      </c>
      <c r="E35" s="12" t="s">
        <v>6</v>
      </c>
      <c r="F35" s="12" t="s">
        <v>214</v>
      </c>
      <c r="G35" s="12" t="s">
        <v>1098</v>
      </c>
      <c r="H35" s="12"/>
      <c r="I35" s="9">
        <v>26</v>
      </c>
      <c r="J35" s="9" t="s">
        <v>416</v>
      </c>
    </row>
    <row r="36" spans="1:10" s="11" customFormat="1" x14ac:dyDescent="0.2">
      <c r="A36" s="8">
        <v>43563</v>
      </c>
      <c r="B36" s="12" t="s">
        <v>3</v>
      </c>
      <c r="C36" s="9">
        <v>4061</v>
      </c>
      <c r="D36" s="12" t="s">
        <v>506</v>
      </c>
      <c r="E36" s="12" t="s">
        <v>15</v>
      </c>
      <c r="F36" s="12" t="s">
        <v>6</v>
      </c>
      <c r="G36" s="12" t="s">
        <v>194</v>
      </c>
      <c r="H36" s="12"/>
      <c r="I36" s="9">
        <v>15</v>
      </c>
      <c r="J36" s="9" t="s">
        <v>784</v>
      </c>
    </row>
    <row r="37" spans="1:10" s="11" customFormat="1" x14ac:dyDescent="0.2">
      <c r="A37" s="8">
        <v>43563</v>
      </c>
      <c r="B37" s="12" t="s">
        <v>6</v>
      </c>
      <c r="C37" s="9">
        <v>54000</v>
      </c>
      <c r="D37" s="12" t="s">
        <v>210</v>
      </c>
      <c r="E37" s="12" t="s">
        <v>6</v>
      </c>
      <c r="F37" s="12" t="s">
        <v>15</v>
      </c>
      <c r="G37" s="12" t="s">
        <v>318</v>
      </c>
      <c r="H37" s="12"/>
      <c r="I37" s="9">
        <v>90</v>
      </c>
      <c r="J37" s="9">
        <v>117</v>
      </c>
    </row>
    <row r="38" spans="1:10" s="11" customFormat="1" x14ac:dyDescent="0.2">
      <c r="A38" s="8">
        <v>43563</v>
      </c>
      <c r="B38" s="12" t="s">
        <v>1099</v>
      </c>
      <c r="C38" s="9">
        <v>6010</v>
      </c>
      <c r="D38" s="12" t="s">
        <v>1100</v>
      </c>
      <c r="E38" s="12" t="s">
        <v>15</v>
      </c>
      <c r="F38" s="12" t="s">
        <v>5</v>
      </c>
      <c r="G38" s="12" t="s">
        <v>194</v>
      </c>
      <c r="H38" s="12"/>
      <c r="I38" s="9"/>
      <c r="J38" s="9"/>
    </row>
    <row r="39" spans="1:10" s="11" customFormat="1" x14ac:dyDescent="0.2">
      <c r="A39" s="8">
        <v>43563</v>
      </c>
      <c r="B39" s="12" t="s">
        <v>14</v>
      </c>
      <c r="C39" s="9">
        <v>6700</v>
      </c>
      <c r="D39" s="12" t="s">
        <v>127</v>
      </c>
      <c r="E39" s="12" t="s">
        <v>6</v>
      </c>
      <c r="F39" s="12" t="s">
        <v>15</v>
      </c>
      <c r="G39" s="12" t="s">
        <v>319</v>
      </c>
      <c r="H39" s="12"/>
      <c r="I39" s="9">
        <v>35</v>
      </c>
      <c r="J39" s="9" t="s">
        <v>393</v>
      </c>
    </row>
    <row r="40" spans="1:10" s="11" customFormat="1" x14ac:dyDescent="0.2">
      <c r="A40" s="8">
        <v>43563</v>
      </c>
      <c r="B40" s="12" t="s">
        <v>6</v>
      </c>
      <c r="C40" s="9">
        <v>57280</v>
      </c>
      <c r="D40" s="12" t="s">
        <v>746</v>
      </c>
      <c r="E40" s="12" t="s">
        <v>6</v>
      </c>
      <c r="F40" s="12" t="s">
        <v>18</v>
      </c>
      <c r="G40" s="12" t="s">
        <v>23</v>
      </c>
      <c r="H40" s="12"/>
      <c r="I40" s="9">
        <v>46</v>
      </c>
      <c r="J40" s="9" t="s">
        <v>722</v>
      </c>
    </row>
    <row r="41" spans="1:10" s="11" customFormat="1" x14ac:dyDescent="0.2">
      <c r="A41" s="8">
        <v>43563</v>
      </c>
      <c r="B41" s="12" t="s">
        <v>6</v>
      </c>
      <c r="C41" s="9">
        <v>57570</v>
      </c>
      <c r="D41" s="12" t="s">
        <v>72</v>
      </c>
      <c r="E41" s="12" t="s">
        <v>6</v>
      </c>
      <c r="F41" s="12" t="s">
        <v>15</v>
      </c>
      <c r="G41" s="12" t="s">
        <v>23</v>
      </c>
      <c r="H41" s="12"/>
      <c r="I41" s="9">
        <v>34</v>
      </c>
      <c r="J41" s="9">
        <v>36</v>
      </c>
    </row>
    <row r="42" spans="1:10" s="11" customFormat="1" x14ac:dyDescent="0.2">
      <c r="A42" s="8">
        <v>43563</v>
      </c>
      <c r="B42" s="12" t="s">
        <v>3</v>
      </c>
      <c r="C42" s="9">
        <v>1851</v>
      </c>
      <c r="D42" s="12" t="s">
        <v>92</v>
      </c>
      <c r="E42" s="12" t="s">
        <v>4</v>
      </c>
      <c r="F42" s="12" t="s">
        <v>5</v>
      </c>
      <c r="G42" s="12" t="s">
        <v>151</v>
      </c>
      <c r="H42" s="12"/>
      <c r="I42" s="9">
        <v>24</v>
      </c>
      <c r="J42" s="9" t="s">
        <v>1101</v>
      </c>
    </row>
    <row r="43" spans="1:10" s="11" customFormat="1" x14ac:dyDescent="0.2">
      <c r="A43" s="8">
        <v>43563</v>
      </c>
      <c r="B43" s="12" t="s">
        <v>3</v>
      </c>
      <c r="C43" s="9">
        <v>1218</v>
      </c>
      <c r="D43" s="12" t="s">
        <v>92</v>
      </c>
      <c r="E43" s="12" t="s">
        <v>6</v>
      </c>
      <c r="F43" s="12" t="s">
        <v>6</v>
      </c>
      <c r="G43" s="12" t="s">
        <v>37</v>
      </c>
      <c r="H43" s="12"/>
      <c r="I43" s="9">
        <v>23</v>
      </c>
      <c r="J43" s="9" t="s">
        <v>981</v>
      </c>
    </row>
    <row r="44" spans="1:10" s="11" customFormat="1" x14ac:dyDescent="0.2">
      <c r="A44" s="8">
        <v>43563</v>
      </c>
      <c r="B44" s="12" t="s">
        <v>3</v>
      </c>
      <c r="C44" s="9">
        <v>3449</v>
      </c>
      <c r="D44" s="12" t="s">
        <v>67</v>
      </c>
      <c r="E44" s="12" t="s">
        <v>4</v>
      </c>
      <c r="F44" s="12" t="s">
        <v>6</v>
      </c>
      <c r="G44" s="12" t="s">
        <v>1102</v>
      </c>
      <c r="H44" s="12"/>
      <c r="I44" s="9">
        <v>19</v>
      </c>
      <c r="J44" s="9" t="s">
        <v>356</v>
      </c>
    </row>
    <row r="45" spans="1:10" s="11" customFormat="1" x14ac:dyDescent="0.2">
      <c r="A45" s="8">
        <v>43563</v>
      </c>
      <c r="B45" s="12" t="s">
        <v>3</v>
      </c>
      <c r="C45" s="9">
        <v>3675</v>
      </c>
      <c r="D45" s="12" t="s">
        <v>76</v>
      </c>
      <c r="E45" s="12" t="s">
        <v>4</v>
      </c>
      <c r="F45" s="12" t="s">
        <v>5</v>
      </c>
      <c r="G45" s="12" t="s">
        <v>222</v>
      </c>
      <c r="H45" s="12"/>
      <c r="I45" s="9">
        <v>19</v>
      </c>
      <c r="J45" s="9">
        <v>17</v>
      </c>
    </row>
    <row r="46" spans="1:10" s="11" customFormat="1" x14ac:dyDescent="0.2">
      <c r="A46" s="8">
        <v>43563</v>
      </c>
      <c r="B46" s="12" t="s">
        <v>3</v>
      </c>
      <c r="C46" s="9">
        <v>1534</v>
      </c>
      <c r="D46" s="12" t="s">
        <v>92</v>
      </c>
      <c r="E46" s="12" t="s">
        <v>6</v>
      </c>
      <c r="F46" s="12" t="s">
        <v>15</v>
      </c>
      <c r="G46" s="12" t="s">
        <v>1103</v>
      </c>
      <c r="H46" s="12"/>
      <c r="I46" s="9">
        <v>22</v>
      </c>
      <c r="J46" s="9" t="s">
        <v>514</v>
      </c>
    </row>
    <row r="47" spans="1:10" s="11" customFormat="1" x14ac:dyDescent="0.2">
      <c r="A47" s="8">
        <v>43563</v>
      </c>
      <c r="B47" s="12" t="s">
        <v>6</v>
      </c>
      <c r="C47" s="9">
        <v>13008</v>
      </c>
      <c r="D47" s="12" t="s">
        <v>774</v>
      </c>
      <c r="E47" s="12" t="s">
        <v>6</v>
      </c>
      <c r="F47" s="12" t="s">
        <v>15</v>
      </c>
      <c r="G47" s="12" t="s">
        <v>151</v>
      </c>
      <c r="H47" s="12"/>
      <c r="I47" s="9"/>
      <c r="J47" s="9"/>
    </row>
    <row r="48" spans="1:10" s="11" customFormat="1" x14ac:dyDescent="0.2">
      <c r="A48" s="8">
        <v>43563</v>
      </c>
      <c r="B48" s="12" t="s">
        <v>3</v>
      </c>
      <c r="C48" s="9">
        <v>3939</v>
      </c>
      <c r="D48" s="12" t="s">
        <v>71</v>
      </c>
      <c r="E48" s="12" t="s">
        <v>4</v>
      </c>
      <c r="F48" s="12" t="s">
        <v>5</v>
      </c>
      <c r="G48" s="12" t="s">
        <v>151</v>
      </c>
      <c r="H48" s="12"/>
      <c r="I48" s="9">
        <v>16</v>
      </c>
      <c r="J48" s="9" t="s">
        <v>361</v>
      </c>
    </row>
    <row r="49" spans="1:10" s="11" customFormat="1" x14ac:dyDescent="0.2">
      <c r="A49" s="8">
        <v>43563</v>
      </c>
      <c r="B49" s="12" t="s">
        <v>6</v>
      </c>
      <c r="C49" s="9">
        <v>57865</v>
      </c>
      <c r="D49" s="12" t="s">
        <v>1104</v>
      </c>
      <c r="E49" s="12" t="s">
        <v>6</v>
      </c>
      <c r="F49" s="12" t="s">
        <v>15</v>
      </c>
      <c r="G49" s="12" t="s">
        <v>318</v>
      </c>
      <c r="H49" s="12"/>
      <c r="I49" s="9">
        <v>61</v>
      </c>
      <c r="J49" s="9" t="s">
        <v>1105</v>
      </c>
    </row>
    <row r="50" spans="1:10" s="11" customFormat="1" x14ac:dyDescent="0.2">
      <c r="A50" s="8">
        <v>43564</v>
      </c>
      <c r="B50" s="12" t="s">
        <v>3</v>
      </c>
      <c r="C50" s="9">
        <v>5898</v>
      </c>
      <c r="D50" s="12" t="s">
        <v>395</v>
      </c>
      <c r="E50" s="12" t="s">
        <v>4</v>
      </c>
      <c r="F50" s="12" t="s">
        <v>5</v>
      </c>
      <c r="G50" s="12" t="s">
        <v>37</v>
      </c>
      <c r="H50" s="12"/>
      <c r="I50" s="9">
        <v>32</v>
      </c>
      <c r="J50" s="9" t="s">
        <v>825</v>
      </c>
    </row>
    <row r="51" spans="1:10" s="11" customFormat="1" x14ac:dyDescent="0.2">
      <c r="A51" s="8">
        <v>43564</v>
      </c>
      <c r="B51" s="12" t="s">
        <v>6</v>
      </c>
      <c r="C51" s="9">
        <v>54135</v>
      </c>
      <c r="D51" s="12" t="s">
        <v>1106</v>
      </c>
      <c r="E51" s="12" t="s">
        <v>6</v>
      </c>
      <c r="F51" s="12" t="s">
        <v>15</v>
      </c>
      <c r="G51" s="12" t="s">
        <v>357</v>
      </c>
      <c r="H51" s="12"/>
      <c r="I51" s="9">
        <v>22</v>
      </c>
      <c r="J51" s="9" t="s">
        <v>1107</v>
      </c>
    </row>
    <row r="52" spans="1:10" s="11" customFormat="1" x14ac:dyDescent="0.2">
      <c r="A52" s="8">
        <v>43564</v>
      </c>
      <c r="B52" s="12" t="s">
        <v>1108</v>
      </c>
      <c r="C52" s="9">
        <v>1121</v>
      </c>
      <c r="D52" s="12" t="s">
        <v>1109</v>
      </c>
      <c r="E52" s="12" t="s">
        <v>28</v>
      </c>
      <c r="F52" s="12" t="s">
        <v>15</v>
      </c>
      <c r="G52" s="12" t="s">
        <v>477</v>
      </c>
      <c r="H52" s="12"/>
      <c r="I52" s="9"/>
      <c r="J52" s="9"/>
    </row>
    <row r="53" spans="1:10" s="11" customFormat="1" x14ac:dyDescent="0.2">
      <c r="A53" s="8">
        <v>43564</v>
      </c>
      <c r="B53" s="12" t="s">
        <v>183</v>
      </c>
      <c r="C53" s="9">
        <v>98136</v>
      </c>
      <c r="D53" s="12" t="s">
        <v>1110</v>
      </c>
      <c r="E53" s="12" t="s">
        <v>15</v>
      </c>
      <c r="F53" s="12" t="s">
        <v>18</v>
      </c>
      <c r="G53" s="12" t="s">
        <v>151</v>
      </c>
      <c r="H53" s="12"/>
      <c r="I53" s="9"/>
      <c r="J53" s="9"/>
    </row>
    <row r="54" spans="1:10" s="11" customFormat="1" x14ac:dyDescent="0.2">
      <c r="A54" s="8">
        <v>43564</v>
      </c>
      <c r="B54" s="12" t="s">
        <v>3</v>
      </c>
      <c r="C54" s="9">
        <v>3514</v>
      </c>
      <c r="D54" s="12" t="s">
        <v>67</v>
      </c>
      <c r="E54" s="12" t="s">
        <v>4</v>
      </c>
      <c r="F54" s="12" t="s">
        <v>8</v>
      </c>
      <c r="G54" s="12" t="s">
        <v>1111</v>
      </c>
      <c r="H54" s="12"/>
      <c r="I54" s="9">
        <v>19</v>
      </c>
      <c r="J54" s="9" t="s">
        <v>1112</v>
      </c>
    </row>
    <row r="55" spans="1:10" s="11" customFormat="1" x14ac:dyDescent="0.2">
      <c r="A55" s="8">
        <v>43564</v>
      </c>
      <c r="B55" s="12" t="s">
        <v>241</v>
      </c>
      <c r="C55" s="9" t="s">
        <v>1113</v>
      </c>
      <c r="D55" s="12" t="s">
        <v>285</v>
      </c>
      <c r="E55" s="12" t="s">
        <v>15</v>
      </c>
      <c r="F55" s="12" t="s">
        <v>15</v>
      </c>
      <c r="G55" s="12" t="s">
        <v>151</v>
      </c>
      <c r="H55" s="12"/>
      <c r="I55" s="9"/>
      <c r="J55" s="9"/>
    </row>
    <row r="56" spans="1:10" s="11" customFormat="1" x14ac:dyDescent="0.2">
      <c r="A56" s="8">
        <v>43564</v>
      </c>
      <c r="B56" s="12" t="s">
        <v>3</v>
      </c>
      <c r="C56" s="9">
        <v>3550</v>
      </c>
      <c r="D56" s="12" t="s">
        <v>67</v>
      </c>
      <c r="E56" s="12" t="s">
        <v>228</v>
      </c>
      <c r="F56" s="12" t="s">
        <v>10</v>
      </c>
      <c r="G56" s="12" t="s">
        <v>194</v>
      </c>
      <c r="H56" s="12"/>
      <c r="I56" s="9">
        <v>21</v>
      </c>
      <c r="J56" s="9" t="s">
        <v>369</v>
      </c>
    </row>
    <row r="57" spans="1:10" s="11" customFormat="1" x14ac:dyDescent="0.2">
      <c r="A57" s="8">
        <v>43564</v>
      </c>
      <c r="B57" s="12" t="s">
        <v>3</v>
      </c>
      <c r="C57" s="10">
        <v>8350</v>
      </c>
      <c r="D57" s="12" t="s">
        <v>112</v>
      </c>
      <c r="E57" s="12" t="s">
        <v>4</v>
      </c>
      <c r="F57" s="12" t="s">
        <v>5</v>
      </c>
      <c r="G57" s="12" t="s">
        <v>37</v>
      </c>
      <c r="H57" s="12"/>
      <c r="I57" s="9">
        <v>21</v>
      </c>
      <c r="J57" s="9" t="s">
        <v>639</v>
      </c>
    </row>
    <row r="58" spans="1:10" s="11" customFormat="1" x14ac:dyDescent="0.2">
      <c r="A58" s="8">
        <v>43564</v>
      </c>
      <c r="B58" s="12" t="s">
        <v>6</v>
      </c>
      <c r="C58" s="9">
        <v>57330</v>
      </c>
      <c r="D58" s="12" t="s">
        <v>315</v>
      </c>
      <c r="E58" s="12" t="s">
        <v>6</v>
      </c>
      <c r="F58" s="12" t="s">
        <v>15</v>
      </c>
      <c r="G58" s="12" t="s">
        <v>1114</v>
      </c>
      <c r="H58" s="12"/>
      <c r="I58" s="9">
        <v>27</v>
      </c>
      <c r="J58" s="9" t="s">
        <v>416</v>
      </c>
    </row>
    <row r="59" spans="1:10" s="11" customFormat="1" x14ac:dyDescent="0.2">
      <c r="A59" s="8">
        <v>43564</v>
      </c>
      <c r="B59" s="12" t="s">
        <v>3</v>
      </c>
      <c r="C59" s="9">
        <v>1459</v>
      </c>
      <c r="D59" s="12" t="s">
        <v>92</v>
      </c>
      <c r="E59" s="12" t="s">
        <v>15</v>
      </c>
      <c r="F59" s="12" t="s">
        <v>6</v>
      </c>
      <c r="G59" s="12" t="s">
        <v>37</v>
      </c>
      <c r="H59" s="12"/>
      <c r="I59" s="9">
        <v>34</v>
      </c>
      <c r="J59" s="9" t="s">
        <v>358</v>
      </c>
    </row>
    <row r="60" spans="1:10" s="11" customFormat="1" x14ac:dyDescent="0.2">
      <c r="A60" s="8">
        <v>43564</v>
      </c>
      <c r="B60" s="12" t="s">
        <v>6</v>
      </c>
      <c r="C60" s="9">
        <v>57365</v>
      </c>
      <c r="D60" s="12" t="s">
        <v>1115</v>
      </c>
      <c r="E60" s="12" t="s">
        <v>6</v>
      </c>
      <c r="F60" s="12" t="s">
        <v>15</v>
      </c>
      <c r="G60" s="12" t="s">
        <v>194</v>
      </c>
      <c r="H60" s="12"/>
      <c r="I60" s="9">
        <v>51</v>
      </c>
      <c r="J60" s="9" t="s">
        <v>349</v>
      </c>
    </row>
    <row r="61" spans="1:10" s="11" customFormat="1" x14ac:dyDescent="0.2">
      <c r="A61" s="8">
        <v>43564</v>
      </c>
      <c r="B61" s="12" t="s">
        <v>6</v>
      </c>
      <c r="C61" s="9">
        <v>55700</v>
      </c>
      <c r="D61" s="12" t="s">
        <v>1116</v>
      </c>
      <c r="E61" s="12" t="s">
        <v>6</v>
      </c>
      <c r="F61" s="12" t="s">
        <v>15</v>
      </c>
      <c r="G61" s="12" t="s">
        <v>194</v>
      </c>
      <c r="H61" s="12"/>
      <c r="I61" s="9">
        <v>75</v>
      </c>
      <c r="J61" s="9" t="s">
        <v>1117</v>
      </c>
    </row>
    <row r="62" spans="1:10" s="11" customFormat="1" x14ac:dyDescent="0.2">
      <c r="A62" s="8">
        <v>43564</v>
      </c>
      <c r="B62" s="12" t="s">
        <v>6</v>
      </c>
      <c r="C62" s="9">
        <v>55100</v>
      </c>
      <c r="D62" s="12" t="s">
        <v>1118</v>
      </c>
      <c r="E62" s="12" t="s">
        <v>6</v>
      </c>
      <c r="F62" s="12" t="s">
        <v>15</v>
      </c>
      <c r="G62" s="12" t="s">
        <v>194</v>
      </c>
      <c r="H62" s="12"/>
      <c r="I62" s="9">
        <v>76</v>
      </c>
      <c r="J62" s="9" t="s">
        <v>1119</v>
      </c>
    </row>
    <row r="63" spans="1:10" s="11" customFormat="1" x14ac:dyDescent="0.2">
      <c r="A63" s="8">
        <v>43564</v>
      </c>
      <c r="B63" s="12" t="s">
        <v>6</v>
      </c>
      <c r="C63" s="9">
        <v>52300</v>
      </c>
      <c r="D63" s="12" t="s">
        <v>1120</v>
      </c>
      <c r="E63" s="12" t="s">
        <v>6</v>
      </c>
      <c r="F63" s="12" t="s">
        <v>15</v>
      </c>
      <c r="G63" s="12" t="s">
        <v>151</v>
      </c>
      <c r="H63" s="12"/>
      <c r="I63" s="9">
        <v>156</v>
      </c>
      <c r="J63" s="9">
        <v>215</v>
      </c>
    </row>
    <row r="64" spans="1:10" s="11" customFormat="1" x14ac:dyDescent="0.2">
      <c r="A64" s="8">
        <v>43564</v>
      </c>
      <c r="B64" s="12" t="s">
        <v>14</v>
      </c>
      <c r="C64" s="9">
        <v>5790</v>
      </c>
      <c r="D64" s="12" t="s">
        <v>49</v>
      </c>
      <c r="E64" s="12" t="s">
        <v>6</v>
      </c>
      <c r="F64" s="12" t="s">
        <v>4</v>
      </c>
      <c r="G64" s="12" t="s">
        <v>1121</v>
      </c>
      <c r="H64" s="12"/>
      <c r="I64" s="9">
        <v>44</v>
      </c>
      <c r="J64" s="9" t="s">
        <v>1122</v>
      </c>
    </row>
    <row r="65" spans="1:10" s="11" customFormat="1" x14ac:dyDescent="0.2">
      <c r="A65" s="8">
        <v>43564</v>
      </c>
      <c r="B65" s="12" t="s">
        <v>6</v>
      </c>
      <c r="C65" s="9">
        <v>57280</v>
      </c>
      <c r="D65" s="12" t="s">
        <v>480</v>
      </c>
      <c r="E65" s="12" t="s">
        <v>6</v>
      </c>
      <c r="F65" s="12" t="s">
        <v>15</v>
      </c>
      <c r="G65" s="12" t="s">
        <v>151</v>
      </c>
      <c r="H65" s="12"/>
      <c r="I65" s="9">
        <v>45</v>
      </c>
      <c r="J65" s="9" t="s">
        <v>722</v>
      </c>
    </row>
    <row r="66" spans="1:10" s="11" customFormat="1" x14ac:dyDescent="0.2">
      <c r="A66" s="8">
        <v>43564</v>
      </c>
      <c r="B66" s="12" t="s">
        <v>3</v>
      </c>
      <c r="C66" s="9">
        <v>5819</v>
      </c>
      <c r="D66" s="12" t="s">
        <v>261</v>
      </c>
      <c r="E66" s="12" t="s">
        <v>6</v>
      </c>
      <c r="F66" s="12" t="s">
        <v>15</v>
      </c>
      <c r="G66" s="12" t="s">
        <v>319</v>
      </c>
      <c r="H66" s="12"/>
      <c r="I66" s="9">
        <v>31</v>
      </c>
      <c r="J66" s="9">
        <v>33</v>
      </c>
    </row>
    <row r="67" spans="1:10" s="11" customFormat="1" x14ac:dyDescent="0.2">
      <c r="A67" s="8">
        <v>43564</v>
      </c>
      <c r="B67" s="12" t="s">
        <v>6</v>
      </c>
      <c r="C67" s="9">
        <v>84360</v>
      </c>
      <c r="D67" s="12" t="s">
        <v>1123</v>
      </c>
      <c r="E67" s="12" t="s">
        <v>6</v>
      </c>
      <c r="F67" s="12" t="s">
        <v>15</v>
      </c>
      <c r="G67" s="12" t="s">
        <v>290</v>
      </c>
      <c r="H67" s="12"/>
      <c r="I67" s="9"/>
      <c r="J67" s="9"/>
    </row>
    <row r="68" spans="1:10" s="11" customFormat="1" x14ac:dyDescent="0.2">
      <c r="A68" s="8">
        <v>43564</v>
      </c>
      <c r="B68" s="12" t="s">
        <v>3</v>
      </c>
      <c r="C68" s="9">
        <v>5330</v>
      </c>
      <c r="D68" s="12" t="s">
        <v>122</v>
      </c>
      <c r="E68" s="12" t="s">
        <v>6</v>
      </c>
      <c r="F68" s="12" t="s">
        <v>15</v>
      </c>
      <c r="G68" s="12" t="s">
        <v>477</v>
      </c>
      <c r="H68" s="12"/>
      <c r="I68" s="9">
        <v>34</v>
      </c>
      <c r="J68" s="9" t="s">
        <v>1124</v>
      </c>
    </row>
    <row r="69" spans="1:10" s="11" customFormat="1" x14ac:dyDescent="0.2">
      <c r="A69" s="8">
        <v>43564</v>
      </c>
      <c r="B69" s="12" t="s">
        <v>6</v>
      </c>
      <c r="C69" s="9">
        <v>57100</v>
      </c>
      <c r="D69" s="12" t="s">
        <v>141</v>
      </c>
      <c r="E69" s="12" t="s">
        <v>6</v>
      </c>
      <c r="F69" s="12" t="s">
        <v>15</v>
      </c>
      <c r="G69" s="12" t="s">
        <v>1125</v>
      </c>
      <c r="H69" s="12"/>
      <c r="I69" s="9">
        <v>41</v>
      </c>
      <c r="J69" s="9" t="s">
        <v>413</v>
      </c>
    </row>
    <row r="70" spans="1:10" s="11" customFormat="1" x14ac:dyDescent="0.2">
      <c r="A70" s="8">
        <v>43564</v>
      </c>
      <c r="B70" s="12" t="s">
        <v>3</v>
      </c>
      <c r="C70" s="9">
        <v>1128</v>
      </c>
      <c r="D70" s="12" t="s">
        <v>92</v>
      </c>
      <c r="E70" s="12" t="s">
        <v>15</v>
      </c>
      <c r="F70" s="12" t="s">
        <v>5</v>
      </c>
      <c r="G70" s="12" t="s">
        <v>172</v>
      </c>
      <c r="H70" s="12"/>
      <c r="I70" s="9">
        <v>27</v>
      </c>
      <c r="J70" s="9" t="s">
        <v>388</v>
      </c>
    </row>
    <row r="71" spans="1:10" s="11" customFormat="1" x14ac:dyDescent="0.2">
      <c r="A71" s="8">
        <v>43564</v>
      </c>
      <c r="B71" s="12" t="s">
        <v>6</v>
      </c>
      <c r="C71" s="9">
        <v>57100</v>
      </c>
      <c r="D71" s="12" t="s">
        <v>141</v>
      </c>
      <c r="E71" s="12" t="s">
        <v>6</v>
      </c>
      <c r="F71" s="12" t="s">
        <v>15</v>
      </c>
      <c r="G71" s="12" t="s">
        <v>422</v>
      </c>
      <c r="H71" s="12"/>
      <c r="I71" s="9">
        <v>41</v>
      </c>
      <c r="J71" s="9" t="s">
        <v>413</v>
      </c>
    </row>
    <row r="72" spans="1:10" s="11" customFormat="1" x14ac:dyDescent="0.2">
      <c r="A72" s="8">
        <v>43564</v>
      </c>
      <c r="B72" s="12" t="s">
        <v>6</v>
      </c>
      <c r="C72" s="9">
        <v>57390</v>
      </c>
      <c r="D72" s="12" t="s">
        <v>137</v>
      </c>
      <c r="E72" s="12" t="s">
        <v>12</v>
      </c>
      <c r="F72" s="12" t="s">
        <v>6</v>
      </c>
      <c r="G72" s="12" t="s">
        <v>151</v>
      </c>
      <c r="H72" s="12"/>
      <c r="I72" s="9">
        <v>16</v>
      </c>
      <c r="J72" s="9">
        <v>11</v>
      </c>
    </row>
    <row r="73" spans="1:10" s="11" customFormat="1" x14ac:dyDescent="0.2">
      <c r="A73" s="8">
        <v>43564</v>
      </c>
      <c r="B73" s="12" t="s">
        <v>3</v>
      </c>
      <c r="C73" s="9">
        <v>4597</v>
      </c>
      <c r="D73" s="12" t="s">
        <v>40</v>
      </c>
      <c r="E73" s="12" t="s">
        <v>4</v>
      </c>
      <c r="F73" s="12" t="s">
        <v>140</v>
      </c>
      <c r="G73" s="12" t="s">
        <v>103</v>
      </c>
      <c r="H73" s="12"/>
      <c r="I73" s="9">
        <v>3</v>
      </c>
      <c r="J73" s="9" t="s">
        <v>1126</v>
      </c>
    </row>
    <row r="74" spans="1:10" s="11" customFormat="1" x14ac:dyDescent="0.2">
      <c r="A74" s="8">
        <v>43564</v>
      </c>
      <c r="B74" s="12" t="s">
        <v>3</v>
      </c>
      <c r="C74" s="9">
        <v>7218</v>
      </c>
      <c r="D74" s="12" t="s">
        <v>59</v>
      </c>
      <c r="E74" s="12" t="s">
        <v>6</v>
      </c>
      <c r="F74" s="12" t="s">
        <v>140</v>
      </c>
      <c r="G74" s="12" t="s">
        <v>319</v>
      </c>
      <c r="H74" s="12"/>
      <c r="I74" s="9">
        <v>36</v>
      </c>
      <c r="J74" s="9" t="s">
        <v>1127</v>
      </c>
    </row>
    <row r="75" spans="1:10" s="11" customFormat="1" x14ac:dyDescent="0.2">
      <c r="A75" s="8">
        <v>43564</v>
      </c>
      <c r="B75" s="12" t="s">
        <v>3</v>
      </c>
      <c r="C75" s="9">
        <v>4046</v>
      </c>
      <c r="D75" s="12" t="s">
        <v>506</v>
      </c>
      <c r="E75" s="12" t="s">
        <v>16</v>
      </c>
      <c r="F75" s="12" t="s">
        <v>4</v>
      </c>
      <c r="G75" s="12" t="s">
        <v>163</v>
      </c>
      <c r="H75" s="12"/>
      <c r="I75" s="9">
        <v>15</v>
      </c>
      <c r="J75" s="9" t="s">
        <v>1128</v>
      </c>
    </row>
    <row r="76" spans="1:10" s="11" customFormat="1" x14ac:dyDescent="0.2">
      <c r="A76" s="8">
        <v>43564</v>
      </c>
      <c r="B76" s="12" t="s">
        <v>3</v>
      </c>
      <c r="C76" s="9">
        <v>4518</v>
      </c>
      <c r="D76" s="12" t="s">
        <v>40</v>
      </c>
      <c r="E76" s="12" t="s">
        <v>16</v>
      </c>
      <c r="F76" s="12" t="s">
        <v>4</v>
      </c>
      <c r="G76" s="12" t="s">
        <v>103</v>
      </c>
      <c r="H76" s="12"/>
      <c r="I76" s="9">
        <v>3</v>
      </c>
      <c r="J76" s="9">
        <v>1</v>
      </c>
    </row>
    <row r="77" spans="1:10" s="11" customFormat="1" x14ac:dyDescent="0.2">
      <c r="A77" s="8">
        <v>43564</v>
      </c>
      <c r="B77" s="12" t="s">
        <v>14</v>
      </c>
      <c r="C77" s="9">
        <v>6840</v>
      </c>
      <c r="D77" s="12" t="s">
        <v>1129</v>
      </c>
      <c r="E77" s="12" t="s">
        <v>6</v>
      </c>
      <c r="F77" s="12" t="s">
        <v>4</v>
      </c>
      <c r="G77" s="12" t="s">
        <v>151</v>
      </c>
      <c r="H77" s="12"/>
      <c r="I77" s="9">
        <v>46</v>
      </c>
      <c r="J77" s="9" t="s">
        <v>1130</v>
      </c>
    </row>
    <row r="78" spans="1:10" s="11" customFormat="1" x14ac:dyDescent="0.2">
      <c r="A78" s="8">
        <v>43564</v>
      </c>
      <c r="B78" s="12" t="s">
        <v>3</v>
      </c>
      <c r="C78" s="9">
        <v>4490</v>
      </c>
      <c r="D78" s="12" t="s">
        <v>50</v>
      </c>
      <c r="E78" s="12" t="s">
        <v>4</v>
      </c>
      <c r="F78" s="12" t="s">
        <v>6</v>
      </c>
      <c r="G78" s="12" t="s">
        <v>23</v>
      </c>
      <c r="H78" s="12"/>
      <c r="I78" s="9">
        <v>9</v>
      </c>
      <c r="J78" s="9" t="s">
        <v>1131</v>
      </c>
    </row>
    <row r="79" spans="1:10" s="11" customFormat="1" x14ac:dyDescent="0.2">
      <c r="A79" s="8">
        <v>43565</v>
      </c>
      <c r="B79" s="12" t="s">
        <v>6</v>
      </c>
      <c r="C79" s="9">
        <v>57120</v>
      </c>
      <c r="D79" s="12" t="s">
        <v>344</v>
      </c>
      <c r="E79" s="12" t="s">
        <v>6</v>
      </c>
      <c r="F79" s="12" t="s">
        <v>15</v>
      </c>
      <c r="G79" s="12" t="s">
        <v>23</v>
      </c>
      <c r="H79" s="12"/>
      <c r="I79" s="9">
        <v>45</v>
      </c>
      <c r="J79" s="9" t="s">
        <v>682</v>
      </c>
    </row>
    <row r="80" spans="1:10" s="11" customFormat="1" x14ac:dyDescent="0.2">
      <c r="A80" s="8">
        <v>43565</v>
      </c>
      <c r="B80" s="12" t="s">
        <v>6</v>
      </c>
      <c r="C80" s="9">
        <v>57950</v>
      </c>
      <c r="D80" s="12" t="s">
        <v>1132</v>
      </c>
      <c r="E80" s="12" t="s">
        <v>6</v>
      </c>
      <c r="F80" s="12" t="s">
        <v>15</v>
      </c>
      <c r="G80" s="12" t="s">
        <v>37</v>
      </c>
      <c r="H80" s="12"/>
      <c r="I80" s="9">
        <v>54</v>
      </c>
      <c r="J80" s="9" t="s">
        <v>1133</v>
      </c>
    </row>
    <row r="81" spans="1:10" s="11" customFormat="1" x14ac:dyDescent="0.2">
      <c r="A81" s="8">
        <v>43565</v>
      </c>
      <c r="B81" s="12" t="s">
        <v>3</v>
      </c>
      <c r="C81" s="9">
        <v>6996</v>
      </c>
      <c r="D81" s="12" t="s">
        <v>1134</v>
      </c>
      <c r="E81" s="12" t="s">
        <v>1135</v>
      </c>
      <c r="F81" s="12" t="s">
        <v>6</v>
      </c>
      <c r="G81" s="12" t="s">
        <v>151</v>
      </c>
      <c r="H81" s="12"/>
      <c r="I81" s="9">
        <v>31</v>
      </c>
      <c r="J81" s="9" t="s">
        <v>398</v>
      </c>
    </row>
    <row r="82" spans="1:10" s="11" customFormat="1" x14ac:dyDescent="0.2">
      <c r="A82" s="8">
        <v>43565</v>
      </c>
      <c r="B82" s="12" t="s">
        <v>3</v>
      </c>
      <c r="C82" s="9">
        <v>4418</v>
      </c>
      <c r="D82" s="12" t="s">
        <v>61</v>
      </c>
      <c r="E82" s="12" t="s">
        <v>1135</v>
      </c>
      <c r="F82" s="12" t="s">
        <v>6</v>
      </c>
      <c r="G82" s="12" t="s">
        <v>23</v>
      </c>
      <c r="H82" s="12"/>
      <c r="I82" s="9">
        <v>7</v>
      </c>
      <c r="J82" s="9">
        <v>4</v>
      </c>
    </row>
    <row r="83" spans="1:10" s="11" customFormat="1" x14ac:dyDescent="0.2">
      <c r="A83" s="8">
        <v>43565</v>
      </c>
      <c r="B83" s="12" t="s">
        <v>3</v>
      </c>
      <c r="C83" s="9">
        <v>1230</v>
      </c>
      <c r="D83" s="12" t="s">
        <v>92</v>
      </c>
      <c r="E83" s="12" t="s">
        <v>6</v>
      </c>
      <c r="F83" s="12" t="s">
        <v>15</v>
      </c>
      <c r="G83" s="12" t="s">
        <v>37</v>
      </c>
      <c r="H83" s="12"/>
      <c r="I83" s="9">
        <v>20</v>
      </c>
      <c r="J83" s="9" t="s">
        <v>1136</v>
      </c>
    </row>
    <row r="84" spans="1:10" s="11" customFormat="1" x14ac:dyDescent="0.2">
      <c r="A84" s="8">
        <v>43565</v>
      </c>
      <c r="B84" s="12" t="s">
        <v>6</v>
      </c>
      <c r="C84" s="9">
        <v>67540</v>
      </c>
      <c r="D84" s="12" t="s">
        <v>1137</v>
      </c>
      <c r="E84" s="12" t="s">
        <v>6</v>
      </c>
      <c r="F84" s="12" t="s">
        <v>6</v>
      </c>
      <c r="G84" s="12" t="s">
        <v>151</v>
      </c>
      <c r="H84" s="12"/>
      <c r="I84" s="9">
        <v>148</v>
      </c>
      <c r="J84" s="9">
        <v>236</v>
      </c>
    </row>
    <row r="85" spans="1:10" s="11" customFormat="1" x14ac:dyDescent="0.2">
      <c r="A85" s="8">
        <v>43565</v>
      </c>
      <c r="B85" s="12" t="s">
        <v>3</v>
      </c>
      <c r="C85" s="9">
        <v>1627</v>
      </c>
      <c r="D85" s="12" t="s">
        <v>92</v>
      </c>
      <c r="E85" s="12" t="s">
        <v>6</v>
      </c>
      <c r="F85" s="12" t="s">
        <v>15</v>
      </c>
      <c r="G85" s="12" t="s">
        <v>151</v>
      </c>
      <c r="H85" s="12"/>
      <c r="I85" s="9">
        <v>20</v>
      </c>
      <c r="J85" s="9">
        <v>24</v>
      </c>
    </row>
    <row r="86" spans="1:10" s="11" customFormat="1" x14ac:dyDescent="0.2">
      <c r="A86" s="8">
        <v>43565</v>
      </c>
      <c r="B86" s="12" t="s">
        <v>3</v>
      </c>
      <c r="C86" s="9">
        <v>8080</v>
      </c>
      <c r="D86" s="12" t="s">
        <v>41</v>
      </c>
      <c r="E86" s="12" t="s">
        <v>19</v>
      </c>
      <c r="F86" s="12" t="s">
        <v>15</v>
      </c>
      <c r="G86" s="12" t="s">
        <v>1138</v>
      </c>
      <c r="H86" s="12"/>
      <c r="I86" s="9">
        <v>21</v>
      </c>
      <c r="J86" s="9" t="s">
        <v>1101</v>
      </c>
    </row>
    <row r="87" spans="1:10" s="11" customFormat="1" x14ac:dyDescent="0.2">
      <c r="A87" s="8">
        <v>43565</v>
      </c>
      <c r="B87" s="12" t="s">
        <v>3</v>
      </c>
      <c r="C87" s="9">
        <v>7336</v>
      </c>
      <c r="D87" s="12" t="s">
        <v>39</v>
      </c>
      <c r="E87" s="12" t="s">
        <v>6</v>
      </c>
      <c r="F87" s="12" t="s">
        <v>6</v>
      </c>
      <c r="G87" s="12" t="s">
        <v>151</v>
      </c>
      <c r="H87" s="12"/>
      <c r="I87" s="9">
        <v>33</v>
      </c>
      <c r="J87" s="9">
        <v>36</v>
      </c>
    </row>
    <row r="88" spans="1:10" s="11" customFormat="1" x14ac:dyDescent="0.2">
      <c r="A88" s="8">
        <v>43565</v>
      </c>
      <c r="B88" s="12" t="s">
        <v>3</v>
      </c>
      <c r="C88" s="9">
        <v>4514</v>
      </c>
      <c r="D88" s="12" t="s">
        <v>40</v>
      </c>
      <c r="E88" s="12" t="s">
        <v>6</v>
      </c>
      <c r="F88" s="12" t="s">
        <v>15</v>
      </c>
      <c r="G88" s="12" t="s">
        <v>103</v>
      </c>
      <c r="H88" s="12"/>
      <c r="I88" s="9">
        <v>5</v>
      </c>
      <c r="J88" s="9" t="s">
        <v>990</v>
      </c>
    </row>
    <row r="89" spans="1:10" s="11" customFormat="1" x14ac:dyDescent="0.2">
      <c r="A89" s="8">
        <v>43565</v>
      </c>
      <c r="B89" s="12" t="s">
        <v>3</v>
      </c>
      <c r="C89" s="9">
        <v>2672</v>
      </c>
      <c r="D89" s="12" t="s">
        <v>92</v>
      </c>
      <c r="E89" s="12" t="s">
        <v>4</v>
      </c>
      <c r="F89" s="12" t="s">
        <v>140</v>
      </c>
      <c r="G89" s="12" t="s">
        <v>1139</v>
      </c>
      <c r="H89" s="12"/>
      <c r="I89" s="9">
        <v>21</v>
      </c>
      <c r="J89" s="9">
        <v>24</v>
      </c>
    </row>
    <row r="90" spans="1:10" s="11" customFormat="1" x14ac:dyDescent="0.2">
      <c r="A90" s="8">
        <v>43565</v>
      </c>
      <c r="B90" s="12" t="s">
        <v>3</v>
      </c>
      <c r="C90" s="9">
        <v>3332</v>
      </c>
      <c r="D90" s="12" t="s">
        <v>115</v>
      </c>
      <c r="E90" s="12" t="s">
        <v>16</v>
      </c>
      <c r="F90" s="12" t="s">
        <v>6</v>
      </c>
      <c r="G90" s="12" t="s">
        <v>258</v>
      </c>
      <c r="H90" s="12"/>
      <c r="I90" s="9">
        <v>18</v>
      </c>
      <c r="J90" s="9" t="s">
        <v>513</v>
      </c>
    </row>
    <row r="91" spans="1:10" s="11" customFormat="1" x14ac:dyDescent="0.2">
      <c r="A91" s="8">
        <v>43565</v>
      </c>
      <c r="B91" s="12" t="s">
        <v>6</v>
      </c>
      <c r="C91" s="9">
        <v>57390</v>
      </c>
      <c r="D91" s="12" t="s">
        <v>137</v>
      </c>
      <c r="E91" s="12" t="s">
        <v>6</v>
      </c>
      <c r="F91" s="12" t="s">
        <v>4</v>
      </c>
      <c r="G91" s="12" t="s">
        <v>318</v>
      </c>
      <c r="H91" s="12"/>
      <c r="I91" s="9">
        <v>14</v>
      </c>
      <c r="J91" s="9">
        <v>11</v>
      </c>
    </row>
    <row r="92" spans="1:10" s="11" customFormat="1" x14ac:dyDescent="0.2">
      <c r="A92" s="8">
        <v>43565</v>
      </c>
      <c r="B92" s="12" t="s">
        <v>6</v>
      </c>
      <c r="C92" s="9">
        <v>68000</v>
      </c>
      <c r="D92" s="12" t="s">
        <v>1140</v>
      </c>
      <c r="E92" s="12" t="s">
        <v>6</v>
      </c>
      <c r="F92" s="12" t="s">
        <v>5</v>
      </c>
      <c r="G92" s="12" t="s">
        <v>318</v>
      </c>
      <c r="H92" s="12"/>
      <c r="I92" s="9">
        <v>184</v>
      </c>
      <c r="J92" s="9">
        <v>272</v>
      </c>
    </row>
    <row r="93" spans="1:10" s="11" customFormat="1" x14ac:dyDescent="0.2">
      <c r="A93" s="8">
        <v>43565</v>
      </c>
      <c r="B93" s="12" t="s">
        <v>3</v>
      </c>
      <c r="C93" s="9">
        <v>6942</v>
      </c>
      <c r="D93" s="12" t="s">
        <v>73</v>
      </c>
      <c r="E93" s="12" t="s">
        <v>15</v>
      </c>
      <c r="F93" s="12" t="s">
        <v>6</v>
      </c>
      <c r="G93" s="12" t="s">
        <v>151</v>
      </c>
      <c r="H93" s="12"/>
      <c r="I93" s="9">
        <v>31</v>
      </c>
      <c r="J93" s="9" t="s">
        <v>748</v>
      </c>
    </row>
    <row r="94" spans="1:10" s="11" customFormat="1" x14ac:dyDescent="0.2">
      <c r="A94" s="8">
        <v>43565</v>
      </c>
      <c r="B94" s="12" t="s">
        <v>3</v>
      </c>
      <c r="C94" s="9">
        <v>8224</v>
      </c>
      <c r="D94" s="12" t="s">
        <v>64</v>
      </c>
      <c r="E94" s="12" t="s">
        <v>6</v>
      </c>
      <c r="F94" s="12" t="s">
        <v>1141</v>
      </c>
      <c r="G94" s="12" t="s">
        <v>37</v>
      </c>
      <c r="H94" s="12"/>
      <c r="I94" s="9">
        <v>27</v>
      </c>
      <c r="J94" s="9" t="s">
        <v>814</v>
      </c>
    </row>
    <row r="95" spans="1:10" s="11" customFormat="1" x14ac:dyDescent="0.2">
      <c r="A95" s="8">
        <v>43565</v>
      </c>
      <c r="B95" s="12" t="s">
        <v>6</v>
      </c>
      <c r="C95" s="9">
        <v>57130</v>
      </c>
      <c r="D95" s="12" t="s">
        <v>597</v>
      </c>
      <c r="E95" s="12" t="s">
        <v>6</v>
      </c>
      <c r="F95" s="12" t="s">
        <v>15</v>
      </c>
      <c r="G95" s="12" t="s">
        <v>292</v>
      </c>
      <c r="H95" s="12"/>
      <c r="I95" s="9">
        <v>67</v>
      </c>
      <c r="J95" s="9" t="s">
        <v>1142</v>
      </c>
    </row>
    <row r="96" spans="1:10" s="11" customFormat="1" x14ac:dyDescent="0.2">
      <c r="A96" s="8">
        <v>43565</v>
      </c>
      <c r="B96" s="12" t="s">
        <v>6</v>
      </c>
      <c r="C96" s="10">
        <v>57070</v>
      </c>
      <c r="D96" s="12" t="s">
        <v>1143</v>
      </c>
      <c r="E96" s="12" t="s">
        <v>6</v>
      </c>
      <c r="F96" s="12" t="s">
        <v>15</v>
      </c>
      <c r="G96" s="12" t="s">
        <v>292</v>
      </c>
      <c r="H96" s="12"/>
      <c r="I96" s="9">
        <v>59</v>
      </c>
      <c r="J96" s="9" t="s">
        <v>1144</v>
      </c>
    </row>
    <row r="97" spans="1:10" s="11" customFormat="1" x14ac:dyDescent="0.2">
      <c r="A97" s="8">
        <v>43565</v>
      </c>
      <c r="B97" s="12" t="s">
        <v>3</v>
      </c>
      <c r="C97" s="9">
        <v>3216</v>
      </c>
      <c r="D97" s="12" t="s">
        <v>131</v>
      </c>
      <c r="E97" s="12" t="s">
        <v>4</v>
      </c>
      <c r="F97" s="12" t="s">
        <v>140</v>
      </c>
      <c r="G97" s="12" t="s">
        <v>194</v>
      </c>
      <c r="H97" s="12"/>
      <c r="I97" s="9">
        <v>21</v>
      </c>
      <c r="J97" s="9" t="s">
        <v>348</v>
      </c>
    </row>
    <row r="98" spans="1:10" s="11" customFormat="1" x14ac:dyDescent="0.2">
      <c r="A98" s="8">
        <v>43565</v>
      </c>
      <c r="B98" s="12" t="s">
        <v>3</v>
      </c>
      <c r="C98" s="9">
        <v>6250</v>
      </c>
      <c r="D98" s="12" t="s">
        <v>110</v>
      </c>
      <c r="E98" s="12" t="s">
        <v>16</v>
      </c>
      <c r="F98" s="12" t="s">
        <v>98</v>
      </c>
      <c r="G98" s="12" t="s">
        <v>477</v>
      </c>
      <c r="H98" s="12"/>
      <c r="I98" s="9">
        <v>46</v>
      </c>
      <c r="J98" s="9" t="s">
        <v>1145</v>
      </c>
    </row>
    <row r="99" spans="1:10" s="11" customFormat="1" x14ac:dyDescent="0.2">
      <c r="A99" s="8">
        <v>43565</v>
      </c>
      <c r="B99" s="12" t="s">
        <v>3</v>
      </c>
      <c r="C99" s="9">
        <v>1617</v>
      </c>
      <c r="D99" s="12" t="s">
        <v>92</v>
      </c>
      <c r="E99" s="12" t="s">
        <v>6</v>
      </c>
      <c r="F99" s="12" t="s">
        <v>6</v>
      </c>
      <c r="G99" s="12" t="s">
        <v>222</v>
      </c>
      <c r="H99" s="12"/>
      <c r="I99" s="9">
        <v>23</v>
      </c>
      <c r="J99" s="9">
        <v>25</v>
      </c>
    </row>
    <row r="100" spans="1:10" s="11" customFormat="1" x14ac:dyDescent="0.2">
      <c r="A100" s="8">
        <v>43565</v>
      </c>
      <c r="B100" s="12" t="s">
        <v>3</v>
      </c>
      <c r="C100" s="9">
        <v>4546</v>
      </c>
      <c r="D100" s="12" t="s">
        <v>40</v>
      </c>
      <c r="E100" s="12" t="s">
        <v>8</v>
      </c>
      <c r="F100" s="12" t="s">
        <v>4</v>
      </c>
      <c r="G100" s="12" t="s">
        <v>103</v>
      </c>
      <c r="H100" s="12"/>
      <c r="I100" s="9">
        <v>4</v>
      </c>
      <c r="J100" s="9" t="s">
        <v>342</v>
      </c>
    </row>
    <row r="101" spans="1:10" s="11" customFormat="1" x14ac:dyDescent="0.2">
      <c r="A101" s="8">
        <v>43565</v>
      </c>
      <c r="B101" s="12" t="s">
        <v>3</v>
      </c>
      <c r="C101" s="9">
        <v>5958</v>
      </c>
      <c r="D101" s="12" t="s">
        <v>74</v>
      </c>
      <c r="E101" s="12" t="s">
        <v>4</v>
      </c>
      <c r="F101" s="12" t="s">
        <v>5</v>
      </c>
      <c r="G101" s="12" t="s">
        <v>163</v>
      </c>
      <c r="H101" s="12"/>
      <c r="I101" s="9">
        <v>29</v>
      </c>
      <c r="J101" s="9" t="s">
        <v>1146</v>
      </c>
    </row>
    <row r="102" spans="1:10" s="11" customFormat="1" x14ac:dyDescent="0.2">
      <c r="A102" s="8">
        <v>43565</v>
      </c>
      <c r="B102" s="12" t="s">
        <v>3</v>
      </c>
      <c r="C102" s="9">
        <v>1244</v>
      </c>
      <c r="D102" s="12" t="s">
        <v>92</v>
      </c>
      <c r="E102" s="12" t="s">
        <v>4</v>
      </c>
      <c r="F102" s="12" t="s">
        <v>5</v>
      </c>
      <c r="G102" s="12" t="s">
        <v>1147</v>
      </c>
      <c r="H102" s="12"/>
      <c r="I102" s="9">
        <v>26</v>
      </c>
      <c r="J102" s="9">
        <v>28</v>
      </c>
    </row>
    <row r="103" spans="1:10" s="11" customFormat="1" x14ac:dyDescent="0.2">
      <c r="A103" s="8">
        <v>43565</v>
      </c>
      <c r="B103" s="12" t="s">
        <v>3</v>
      </c>
      <c r="C103" s="9">
        <v>1617</v>
      </c>
      <c r="D103" s="12" t="s">
        <v>92</v>
      </c>
      <c r="E103" s="12" t="s">
        <v>4</v>
      </c>
      <c r="F103" s="12" t="s">
        <v>6</v>
      </c>
      <c r="G103" s="12" t="s">
        <v>37</v>
      </c>
      <c r="H103" s="12"/>
      <c r="I103" s="9">
        <v>23</v>
      </c>
      <c r="J103" s="9">
        <v>25</v>
      </c>
    </row>
    <row r="104" spans="1:10" s="11" customFormat="1" x14ac:dyDescent="0.2">
      <c r="A104" s="8">
        <v>43565</v>
      </c>
      <c r="B104" s="12" t="s">
        <v>6</v>
      </c>
      <c r="C104" s="9">
        <v>57180</v>
      </c>
      <c r="D104" s="12" t="s">
        <v>215</v>
      </c>
      <c r="E104" s="12" t="s">
        <v>6</v>
      </c>
      <c r="F104" s="12" t="s">
        <v>6</v>
      </c>
      <c r="G104" s="12" t="s">
        <v>151</v>
      </c>
      <c r="H104" s="12"/>
      <c r="I104" s="9">
        <v>32</v>
      </c>
      <c r="J104" s="9" t="s">
        <v>1148</v>
      </c>
    </row>
    <row r="105" spans="1:10" s="11" customFormat="1" x14ac:dyDescent="0.2">
      <c r="A105" s="8">
        <v>43565</v>
      </c>
      <c r="B105" s="12" t="s">
        <v>3</v>
      </c>
      <c r="C105" s="9">
        <v>1815</v>
      </c>
      <c r="D105" s="12" t="s">
        <v>92</v>
      </c>
      <c r="E105" s="12" t="s">
        <v>31</v>
      </c>
      <c r="F105" s="12" t="s">
        <v>6</v>
      </c>
      <c r="G105" s="12" t="s">
        <v>23</v>
      </c>
      <c r="H105" s="12"/>
      <c r="I105" s="9">
        <v>27</v>
      </c>
      <c r="J105" s="9" t="s">
        <v>1060</v>
      </c>
    </row>
    <row r="106" spans="1:10" s="11" customFormat="1" x14ac:dyDescent="0.2">
      <c r="A106" s="8">
        <v>43565</v>
      </c>
      <c r="B106" s="12" t="s">
        <v>6</v>
      </c>
      <c r="C106" s="9">
        <v>51430</v>
      </c>
      <c r="D106" s="12" t="s">
        <v>1149</v>
      </c>
      <c r="E106" s="12" t="s">
        <v>6</v>
      </c>
      <c r="F106" s="12" t="s">
        <v>248</v>
      </c>
      <c r="G106" s="12" t="s">
        <v>477</v>
      </c>
      <c r="H106" s="12"/>
      <c r="I106" s="9">
        <v>139</v>
      </c>
      <c r="J106" s="9">
        <v>207</v>
      </c>
    </row>
    <row r="107" spans="1:10" s="11" customFormat="1" x14ac:dyDescent="0.2">
      <c r="A107" s="8">
        <v>43565</v>
      </c>
      <c r="B107" s="12" t="s">
        <v>6</v>
      </c>
      <c r="C107" s="9">
        <v>54400</v>
      </c>
      <c r="D107" s="12" t="s">
        <v>626</v>
      </c>
      <c r="E107" s="12" t="s">
        <v>6</v>
      </c>
      <c r="F107" s="12" t="s">
        <v>6</v>
      </c>
      <c r="G107" s="12" t="s">
        <v>151</v>
      </c>
      <c r="H107" s="12"/>
      <c r="I107" s="9">
        <v>29</v>
      </c>
      <c r="J107" s="9" t="s">
        <v>1150</v>
      </c>
    </row>
    <row r="108" spans="1:10" s="11" customFormat="1" x14ac:dyDescent="0.2">
      <c r="A108" s="8">
        <v>43565</v>
      </c>
      <c r="B108" s="12" t="s">
        <v>3</v>
      </c>
      <c r="C108" s="9">
        <v>1145</v>
      </c>
      <c r="D108" s="12" t="s">
        <v>92</v>
      </c>
      <c r="E108" s="12" t="s">
        <v>4</v>
      </c>
      <c r="F108" s="12" t="s">
        <v>5</v>
      </c>
      <c r="G108" s="12" t="s">
        <v>37</v>
      </c>
      <c r="H108" s="12"/>
      <c r="I108" s="9">
        <v>23</v>
      </c>
      <c r="J108" s="9" t="s">
        <v>1101</v>
      </c>
    </row>
    <row r="109" spans="1:10" s="11" customFormat="1" x14ac:dyDescent="0.2">
      <c r="A109" s="8">
        <v>43565</v>
      </c>
      <c r="B109" s="12" t="s">
        <v>3</v>
      </c>
      <c r="C109" s="9">
        <v>2611</v>
      </c>
      <c r="D109" s="12" t="s">
        <v>43</v>
      </c>
      <c r="E109" s="12" t="s">
        <v>6</v>
      </c>
      <c r="F109" s="12" t="s">
        <v>15</v>
      </c>
      <c r="G109" s="12" t="s">
        <v>292</v>
      </c>
      <c r="H109" s="12"/>
      <c r="I109" s="9">
        <v>24</v>
      </c>
      <c r="J109" s="9" t="s">
        <v>1151</v>
      </c>
    </row>
    <row r="110" spans="1:10" s="11" customFormat="1" x14ac:dyDescent="0.2">
      <c r="A110" s="8">
        <v>43565</v>
      </c>
      <c r="B110" s="12" t="s">
        <v>14</v>
      </c>
      <c r="C110" s="9">
        <v>6780</v>
      </c>
      <c r="D110" s="12" t="s">
        <v>142</v>
      </c>
      <c r="E110" s="12" t="s">
        <v>1152</v>
      </c>
      <c r="F110" s="12" t="s">
        <v>6</v>
      </c>
      <c r="G110" s="12" t="s">
        <v>318</v>
      </c>
      <c r="H110" s="12"/>
      <c r="I110" s="9">
        <v>25</v>
      </c>
      <c r="J110" s="9" t="s">
        <v>850</v>
      </c>
    </row>
    <row r="111" spans="1:10" s="11" customFormat="1" x14ac:dyDescent="0.2">
      <c r="A111" s="8">
        <v>43565</v>
      </c>
      <c r="B111" s="12" t="s">
        <v>6</v>
      </c>
      <c r="C111" s="9">
        <v>54720</v>
      </c>
      <c r="D111" s="12" t="s">
        <v>240</v>
      </c>
      <c r="E111" s="12" t="s">
        <v>6</v>
      </c>
      <c r="F111" s="12" t="s">
        <v>6</v>
      </c>
      <c r="G111" s="12" t="s">
        <v>318</v>
      </c>
      <c r="H111" s="12"/>
      <c r="I111" s="9">
        <v>27</v>
      </c>
      <c r="J111" s="9" t="s">
        <v>1153</v>
      </c>
    </row>
    <row r="112" spans="1:10" s="11" customFormat="1" x14ac:dyDescent="0.2">
      <c r="A112" s="8">
        <v>43565</v>
      </c>
      <c r="B112" s="12" t="s">
        <v>14</v>
      </c>
      <c r="C112" s="9">
        <v>6791</v>
      </c>
      <c r="D112" s="12" t="s">
        <v>168</v>
      </c>
      <c r="E112" s="12" t="s">
        <v>4</v>
      </c>
      <c r="F112" s="12" t="s">
        <v>6</v>
      </c>
      <c r="G112" s="12" t="s">
        <v>37</v>
      </c>
      <c r="H112" s="12"/>
      <c r="I112" s="9">
        <v>18</v>
      </c>
      <c r="J112" s="9" t="s">
        <v>361</v>
      </c>
    </row>
    <row r="113" spans="1:10" s="11" customFormat="1" x14ac:dyDescent="0.2">
      <c r="A113" s="8">
        <v>43566</v>
      </c>
      <c r="B113" s="12" t="s">
        <v>3</v>
      </c>
      <c r="C113" s="9">
        <v>4613</v>
      </c>
      <c r="D113" s="12" t="s">
        <v>40</v>
      </c>
      <c r="E113" s="12" t="s">
        <v>4</v>
      </c>
      <c r="F113" s="12" t="s">
        <v>4</v>
      </c>
      <c r="G113" s="12" t="s">
        <v>1164</v>
      </c>
      <c r="H113" s="12"/>
      <c r="I113" s="9">
        <v>6</v>
      </c>
      <c r="J113" s="9" t="s">
        <v>1029</v>
      </c>
    </row>
    <row r="114" spans="1:10" s="11" customFormat="1" x14ac:dyDescent="0.2">
      <c r="A114" s="8">
        <v>43566</v>
      </c>
      <c r="B114" s="12" t="s">
        <v>3</v>
      </c>
      <c r="C114" s="9">
        <v>7373</v>
      </c>
      <c r="D114" s="12" t="s">
        <v>1165</v>
      </c>
      <c r="E114" s="12" t="s">
        <v>1166</v>
      </c>
      <c r="F114" s="12" t="s">
        <v>4</v>
      </c>
      <c r="G114" s="12" t="s">
        <v>13</v>
      </c>
      <c r="H114" s="12"/>
      <c r="I114" s="9">
        <v>37</v>
      </c>
      <c r="J114" s="9">
        <v>44</v>
      </c>
    </row>
    <row r="115" spans="1:10" s="11" customFormat="1" x14ac:dyDescent="0.2">
      <c r="A115" s="8">
        <v>43566</v>
      </c>
      <c r="B115" s="12" t="s">
        <v>3</v>
      </c>
      <c r="C115" s="9">
        <v>3675</v>
      </c>
      <c r="D115" s="12" t="s">
        <v>76</v>
      </c>
      <c r="E115" s="12" t="s">
        <v>4</v>
      </c>
      <c r="F115" s="12" t="s">
        <v>4</v>
      </c>
      <c r="G115" s="12" t="s">
        <v>37</v>
      </c>
      <c r="H115" s="12"/>
      <c r="I115" s="9">
        <v>19</v>
      </c>
      <c r="J115" s="9">
        <v>16</v>
      </c>
    </row>
    <row r="116" spans="1:10" s="11" customFormat="1" x14ac:dyDescent="0.2">
      <c r="A116" s="8">
        <v>43566</v>
      </c>
      <c r="B116" s="12" t="s">
        <v>3</v>
      </c>
      <c r="C116" s="9">
        <v>7350</v>
      </c>
      <c r="D116" s="12" t="s">
        <v>186</v>
      </c>
      <c r="E116" s="12" t="s">
        <v>4</v>
      </c>
      <c r="F116" s="12" t="s">
        <v>4</v>
      </c>
      <c r="G116" s="12" t="s">
        <v>172</v>
      </c>
      <c r="H116" s="12"/>
      <c r="I116" s="9">
        <v>36</v>
      </c>
      <c r="J116" s="9">
        <v>45</v>
      </c>
    </row>
    <row r="117" spans="1:10" s="11" customFormat="1" x14ac:dyDescent="0.2">
      <c r="A117" s="8">
        <v>43566</v>
      </c>
      <c r="B117" s="12" t="s">
        <v>3</v>
      </c>
      <c r="C117" s="9">
        <v>2164</v>
      </c>
      <c r="D117" s="12" t="s">
        <v>92</v>
      </c>
      <c r="E117" s="12" t="s">
        <v>6</v>
      </c>
      <c r="F117" s="12" t="s">
        <v>6</v>
      </c>
      <c r="G117" s="12" t="s">
        <v>35</v>
      </c>
      <c r="H117" s="12"/>
      <c r="I117" s="9">
        <v>28</v>
      </c>
      <c r="J117" s="9">
        <v>27</v>
      </c>
    </row>
    <row r="118" spans="1:10" s="11" customFormat="1" x14ac:dyDescent="0.2">
      <c r="A118" s="8">
        <v>43566</v>
      </c>
      <c r="B118" s="12" t="s">
        <v>3</v>
      </c>
      <c r="C118" s="9">
        <v>6831</v>
      </c>
      <c r="D118" s="12" t="s">
        <v>1167</v>
      </c>
      <c r="E118" s="12" t="s">
        <v>4</v>
      </c>
      <c r="F118" s="12" t="s">
        <v>4</v>
      </c>
      <c r="G118" s="12" t="s">
        <v>37</v>
      </c>
      <c r="H118" s="12"/>
      <c r="I118" s="9">
        <v>45</v>
      </c>
      <c r="J118" s="9">
        <v>57</v>
      </c>
    </row>
    <row r="119" spans="1:10" s="11" customFormat="1" x14ac:dyDescent="0.2">
      <c r="A119" s="8">
        <v>43566</v>
      </c>
      <c r="B119" s="12" t="s">
        <v>3</v>
      </c>
      <c r="C119" s="9">
        <v>57100</v>
      </c>
      <c r="D119" s="12" t="s">
        <v>141</v>
      </c>
      <c r="E119" s="12" t="s">
        <v>6</v>
      </c>
      <c r="F119" s="12" t="s">
        <v>6</v>
      </c>
      <c r="G119" s="12" t="s">
        <v>245</v>
      </c>
      <c r="H119" s="12"/>
      <c r="I119" s="9">
        <v>39</v>
      </c>
      <c r="J119" s="9">
        <v>42</v>
      </c>
    </row>
    <row r="120" spans="1:10" s="11" customFormat="1" x14ac:dyDescent="0.2">
      <c r="A120" s="8">
        <v>43566</v>
      </c>
      <c r="B120" s="12" t="s">
        <v>3</v>
      </c>
      <c r="C120" s="9">
        <v>57935</v>
      </c>
      <c r="D120" s="12" t="s">
        <v>1168</v>
      </c>
      <c r="E120" s="12" t="s">
        <v>6</v>
      </c>
      <c r="F120" s="12" t="s">
        <v>6</v>
      </c>
      <c r="G120" s="12" t="s">
        <v>35</v>
      </c>
      <c r="H120" s="12"/>
      <c r="I120" s="9">
        <v>50</v>
      </c>
      <c r="J120" s="9">
        <v>59</v>
      </c>
    </row>
    <row r="121" spans="1:10" s="11" customFormat="1" x14ac:dyDescent="0.2">
      <c r="A121" s="8">
        <v>43566</v>
      </c>
      <c r="B121" s="12" t="s">
        <v>3</v>
      </c>
      <c r="C121" s="9">
        <v>8418</v>
      </c>
      <c r="D121" s="12" t="s">
        <v>1095</v>
      </c>
      <c r="E121" s="12" t="s">
        <v>4</v>
      </c>
      <c r="F121" s="12" t="s">
        <v>4</v>
      </c>
      <c r="G121" s="12" t="s">
        <v>249</v>
      </c>
      <c r="H121" s="12"/>
      <c r="I121" s="9">
        <v>44</v>
      </c>
      <c r="J121" s="9">
        <v>35</v>
      </c>
    </row>
    <row r="122" spans="1:10" s="11" customFormat="1" x14ac:dyDescent="0.2">
      <c r="A122" s="8">
        <v>43566</v>
      </c>
      <c r="B122" s="12" t="s">
        <v>3</v>
      </c>
      <c r="C122" s="9">
        <v>5328</v>
      </c>
      <c r="D122" s="12" t="s">
        <v>1169</v>
      </c>
      <c r="E122" s="12" t="s">
        <v>4</v>
      </c>
      <c r="F122" s="12" t="s">
        <v>4</v>
      </c>
      <c r="G122" s="12" t="s">
        <v>37</v>
      </c>
      <c r="H122" s="12"/>
      <c r="I122" s="9">
        <v>36</v>
      </c>
      <c r="J122" s="9">
        <v>38</v>
      </c>
    </row>
    <row r="123" spans="1:10" s="11" customFormat="1" x14ac:dyDescent="0.2">
      <c r="A123" s="8">
        <v>43566</v>
      </c>
      <c r="B123" s="12" t="s">
        <v>3</v>
      </c>
      <c r="C123" s="9">
        <v>5418</v>
      </c>
      <c r="D123" s="12" t="s">
        <v>960</v>
      </c>
      <c r="E123" s="12" t="s">
        <v>4</v>
      </c>
      <c r="F123" s="12" t="s">
        <v>4</v>
      </c>
      <c r="G123" s="12"/>
      <c r="H123" s="12"/>
      <c r="I123" s="9">
        <v>41</v>
      </c>
      <c r="J123" s="9">
        <v>46</v>
      </c>
    </row>
    <row r="124" spans="1:10" s="11" customFormat="1" x14ac:dyDescent="0.2">
      <c r="A124" s="8">
        <v>43566</v>
      </c>
      <c r="B124" s="12" t="s">
        <v>14</v>
      </c>
      <c r="C124" s="9">
        <v>6830</v>
      </c>
      <c r="D124" s="12" t="s">
        <v>1170</v>
      </c>
      <c r="E124" s="12" t="s">
        <v>6</v>
      </c>
      <c r="F124" s="12" t="s">
        <v>6</v>
      </c>
      <c r="G124" s="12" t="s">
        <v>1171</v>
      </c>
      <c r="H124" s="12"/>
      <c r="I124" s="9">
        <v>76</v>
      </c>
      <c r="J124" s="9">
        <v>99</v>
      </c>
    </row>
    <row r="125" spans="1:10" s="11" customFormat="1" x14ac:dyDescent="0.2">
      <c r="A125" s="8">
        <v>43566</v>
      </c>
      <c r="B125" s="12" t="s">
        <v>6</v>
      </c>
      <c r="C125" s="9">
        <v>54620</v>
      </c>
      <c r="D125" s="12" t="s">
        <v>1172</v>
      </c>
      <c r="E125" s="12" t="s">
        <v>6</v>
      </c>
      <c r="F125" s="12" t="s">
        <v>6</v>
      </c>
      <c r="G125" s="12" t="s">
        <v>163</v>
      </c>
      <c r="H125" s="12"/>
      <c r="I125" s="9">
        <v>23</v>
      </c>
      <c r="J125" s="9">
        <v>21</v>
      </c>
    </row>
    <row r="126" spans="1:10" s="11" customFormat="1" x14ac:dyDescent="0.2">
      <c r="A126" s="8">
        <v>43566</v>
      </c>
      <c r="B126" s="12" t="s">
        <v>3</v>
      </c>
      <c r="C126" s="9">
        <v>8218</v>
      </c>
      <c r="D126" s="12" t="s">
        <v>64</v>
      </c>
      <c r="E126" s="12" t="s">
        <v>6</v>
      </c>
      <c r="F126" s="12" t="s">
        <v>6</v>
      </c>
      <c r="G126" s="12" t="s">
        <v>35</v>
      </c>
      <c r="H126" s="12"/>
      <c r="I126" s="9">
        <v>24</v>
      </c>
      <c r="J126" s="9">
        <v>20</v>
      </c>
    </row>
    <row r="127" spans="1:10" s="11" customFormat="1" x14ac:dyDescent="0.2">
      <c r="A127" s="8">
        <v>43567</v>
      </c>
      <c r="B127" s="12" t="s">
        <v>6</v>
      </c>
      <c r="C127" s="9">
        <v>88600</v>
      </c>
      <c r="D127" s="12" t="s">
        <v>1173</v>
      </c>
      <c r="E127" s="12" t="s">
        <v>6</v>
      </c>
      <c r="F127" s="12" t="s">
        <v>6</v>
      </c>
      <c r="G127" s="12" t="s">
        <v>969</v>
      </c>
      <c r="H127" s="12"/>
      <c r="I127" s="9">
        <v>134</v>
      </c>
      <c r="J127" s="9">
        <v>211</v>
      </c>
    </row>
    <row r="128" spans="1:10" s="11" customFormat="1" x14ac:dyDescent="0.2">
      <c r="A128" s="8">
        <v>43567</v>
      </c>
      <c r="B128" s="12" t="s">
        <v>14</v>
      </c>
      <c r="C128" s="9">
        <v>6769</v>
      </c>
      <c r="D128" s="12" t="s">
        <v>257</v>
      </c>
      <c r="E128" s="12" t="s">
        <v>6</v>
      </c>
      <c r="F128" s="12" t="s">
        <v>6</v>
      </c>
      <c r="G128" s="12" t="s">
        <v>172</v>
      </c>
      <c r="H128" s="12"/>
      <c r="I128" s="9">
        <v>41</v>
      </c>
      <c r="J128" s="9">
        <v>34</v>
      </c>
    </row>
    <row r="129" spans="1:10" s="11" customFormat="1" x14ac:dyDescent="0.2">
      <c r="A129" s="8">
        <v>43567</v>
      </c>
      <c r="B129" s="12" t="s">
        <v>3</v>
      </c>
      <c r="C129" s="9">
        <v>6850</v>
      </c>
      <c r="D129" s="12" t="s">
        <v>592</v>
      </c>
      <c r="E129" s="12" t="s">
        <v>4</v>
      </c>
      <c r="F129" s="12" t="s">
        <v>4</v>
      </c>
      <c r="G129" s="12" t="s">
        <v>1174</v>
      </c>
      <c r="H129" s="12"/>
      <c r="I129" s="9">
        <v>41</v>
      </c>
      <c r="J129" s="9">
        <v>57</v>
      </c>
    </row>
    <row r="130" spans="1:10" s="11" customFormat="1" x14ac:dyDescent="0.2">
      <c r="A130" s="8">
        <v>43567</v>
      </c>
      <c r="B130" s="12" t="s">
        <v>3</v>
      </c>
      <c r="C130" s="9">
        <v>9830</v>
      </c>
      <c r="D130" s="12" t="s">
        <v>729</v>
      </c>
      <c r="E130" s="12" t="s">
        <v>4</v>
      </c>
      <c r="F130" s="12" t="s">
        <v>4</v>
      </c>
      <c r="G130" s="12" t="s">
        <v>37</v>
      </c>
      <c r="H130" s="12"/>
      <c r="I130" s="9">
        <v>6</v>
      </c>
      <c r="J130" s="9">
        <v>86</v>
      </c>
    </row>
    <row r="131" spans="1:10" s="11" customFormat="1" x14ac:dyDescent="0.2">
      <c r="A131" s="8">
        <v>43567</v>
      </c>
      <c r="B131" s="12" t="s">
        <v>3</v>
      </c>
      <c r="C131" s="9">
        <v>2273</v>
      </c>
      <c r="D131" s="12" t="s">
        <v>92</v>
      </c>
      <c r="E131" s="12" t="s">
        <v>12</v>
      </c>
      <c r="F131" s="12" t="s">
        <v>6</v>
      </c>
      <c r="G131" s="12" t="s">
        <v>23</v>
      </c>
      <c r="H131" s="12"/>
      <c r="I131" s="9">
        <v>23</v>
      </c>
      <c r="J131" s="9">
        <v>27</v>
      </c>
    </row>
    <row r="132" spans="1:10" s="11" customFormat="1" x14ac:dyDescent="0.2">
      <c r="A132" s="8">
        <v>43567</v>
      </c>
      <c r="B132" s="12" t="s">
        <v>3</v>
      </c>
      <c r="C132" s="9">
        <v>6139</v>
      </c>
      <c r="D132" s="12" t="s">
        <v>48</v>
      </c>
      <c r="E132" s="12" t="s">
        <v>4</v>
      </c>
      <c r="F132" s="12" t="s">
        <v>4</v>
      </c>
      <c r="G132" s="12" t="s">
        <v>245</v>
      </c>
      <c r="H132" s="12"/>
      <c r="I132" s="9">
        <v>34</v>
      </c>
      <c r="J132" s="9">
        <v>43</v>
      </c>
    </row>
    <row r="133" spans="1:10" s="11" customFormat="1" x14ac:dyDescent="0.2">
      <c r="A133" s="8">
        <v>43567</v>
      </c>
      <c r="B133" s="12" t="s">
        <v>3</v>
      </c>
      <c r="C133" s="9">
        <v>8351</v>
      </c>
      <c r="D133" s="12" t="s">
        <v>1067</v>
      </c>
      <c r="E133" s="12" t="s">
        <v>4</v>
      </c>
      <c r="F133" s="12" t="s">
        <v>4</v>
      </c>
      <c r="G133" s="12" t="s">
        <v>37</v>
      </c>
      <c r="H133" s="12"/>
      <c r="I133" s="9">
        <v>18</v>
      </c>
      <c r="J133" s="9">
        <v>13</v>
      </c>
    </row>
    <row r="134" spans="1:10" s="11" customFormat="1" x14ac:dyDescent="0.2">
      <c r="A134" s="8">
        <v>43567</v>
      </c>
      <c r="B134" s="12" t="s">
        <v>6</v>
      </c>
      <c r="C134" s="9">
        <v>55230</v>
      </c>
      <c r="D134" s="12" t="s">
        <v>1175</v>
      </c>
      <c r="E134" s="12" t="s">
        <v>6</v>
      </c>
      <c r="F134" s="12" t="s">
        <v>6</v>
      </c>
      <c r="G134" s="12" t="s">
        <v>177</v>
      </c>
      <c r="H134" s="12"/>
      <c r="I134" s="9">
        <v>38</v>
      </c>
      <c r="J134" s="9">
        <v>34</v>
      </c>
    </row>
    <row r="135" spans="1:10" s="11" customFormat="1" x14ac:dyDescent="0.2">
      <c r="A135" s="8">
        <v>43567</v>
      </c>
      <c r="B135" s="12" t="s">
        <v>6</v>
      </c>
      <c r="C135" s="9">
        <v>57310</v>
      </c>
      <c r="D135" s="12" t="s">
        <v>1176</v>
      </c>
      <c r="E135" s="12" t="s">
        <v>6</v>
      </c>
      <c r="F135" s="12" t="s">
        <v>6</v>
      </c>
      <c r="G135" s="12" t="s">
        <v>163</v>
      </c>
      <c r="H135" s="12"/>
      <c r="I135" s="9">
        <v>39</v>
      </c>
      <c r="J135" s="9">
        <v>45</v>
      </c>
    </row>
    <row r="136" spans="1:10" s="11" customFormat="1" x14ac:dyDescent="0.2">
      <c r="A136" s="8">
        <v>43567</v>
      </c>
      <c r="B136" s="12" t="s">
        <v>3</v>
      </c>
      <c r="C136" s="9">
        <v>3490</v>
      </c>
      <c r="D136" s="12" t="s">
        <v>67</v>
      </c>
      <c r="E136" s="12" t="s">
        <v>16</v>
      </c>
      <c r="F136" s="12" t="s">
        <v>4</v>
      </c>
      <c r="G136" s="12" t="s">
        <v>24</v>
      </c>
      <c r="H136" s="12"/>
      <c r="I136" s="9">
        <v>26</v>
      </c>
      <c r="J136" s="9">
        <v>20</v>
      </c>
    </row>
    <row r="137" spans="1:10" s="11" customFormat="1" x14ac:dyDescent="0.2">
      <c r="A137" s="8">
        <v>43567</v>
      </c>
      <c r="B137" s="12" t="s">
        <v>3</v>
      </c>
      <c r="C137" s="9">
        <v>4514</v>
      </c>
      <c r="D137" s="12" t="s">
        <v>40</v>
      </c>
      <c r="E137" s="12" t="s">
        <v>4</v>
      </c>
      <c r="F137" s="12" t="s">
        <v>4</v>
      </c>
      <c r="G137" s="12" t="s">
        <v>245</v>
      </c>
      <c r="H137" s="12"/>
      <c r="I137" s="9">
        <v>3</v>
      </c>
      <c r="J137" s="9" t="s">
        <v>368</v>
      </c>
    </row>
    <row r="138" spans="1:10" s="11" customFormat="1" x14ac:dyDescent="0.2">
      <c r="A138" s="8">
        <v>43568</v>
      </c>
      <c r="B138" s="12" t="s">
        <v>3</v>
      </c>
      <c r="C138" s="9">
        <v>2524</v>
      </c>
      <c r="D138" s="12" t="s">
        <v>43</v>
      </c>
      <c r="E138" s="12" t="s">
        <v>11</v>
      </c>
      <c r="F138" s="12" t="s">
        <v>15</v>
      </c>
      <c r="G138" s="12" t="s">
        <v>151</v>
      </c>
      <c r="H138" s="12"/>
      <c r="I138" s="9">
        <v>22</v>
      </c>
      <c r="J138" s="9">
        <v>26</v>
      </c>
    </row>
    <row r="139" spans="1:10" s="11" customFormat="1" x14ac:dyDescent="0.2">
      <c r="A139" s="8">
        <v>43568</v>
      </c>
      <c r="B139" s="12" t="s">
        <v>6</v>
      </c>
      <c r="C139" s="9">
        <v>54960</v>
      </c>
      <c r="D139" s="12" t="s">
        <v>1177</v>
      </c>
      <c r="E139" s="12" t="s">
        <v>6</v>
      </c>
      <c r="F139" s="12" t="s">
        <v>15</v>
      </c>
      <c r="G139" s="12" t="s">
        <v>23</v>
      </c>
      <c r="H139" s="12"/>
      <c r="I139" s="9">
        <v>32</v>
      </c>
      <c r="J139" s="9">
        <v>25</v>
      </c>
    </row>
    <row r="140" spans="1:10" s="11" customFormat="1" x14ac:dyDescent="0.2">
      <c r="A140" s="8">
        <v>43568</v>
      </c>
      <c r="B140" s="12" t="s">
        <v>3</v>
      </c>
      <c r="C140" s="9">
        <v>7307</v>
      </c>
      <c r="D140" s="12" t="s">
        <v>39</v>
      </c>
      <c r="E140" s="12" t="s">
        <v>214</v>
      </c>
      <c r="F140" s="12" t="s">
        <v>99</v>
      </c>
      <c r="G140" s="12" t="s">
        <v>194</v>
      </c>
      <c r="H140" s="12"/>
      <c r="I140" s="9">
        <v>31</v>
      </c>
      <c r="J140" s="9" t="s">
        <v>759</v>
      </c>
    </row>
    <row r="141" spans="1:10" s="11" customFormat="1" x14ac:dyDescent="0.2">
      <c r="A141" s="8">
        <v>43568</v>
      </c>
      <c r="B141" s="12" t="s">
        <v>3</v>
      </c>
      <c r="C141" s="9">
        <v>8081</v>
      </c>
      <c r="D141" s="12" t="s">
        <v>41</v>
      </c>
      <c r="E141" s="12" t="s">
        <v>10</v>
      </c>
      <c r="F141" s="12" t="s">
        <v>15</v>
      </c>
      <c r="G141" s="12" t="s">
        <v>292</v>
      </c>
      <c r="H141" s="12"/>
      <c r="I141" s="9">
        <v>23</v>
      </c>
      <c r="J141" s="9" t="s">
        <v>1151</v>
      </c>
    </row>
    <row r="142" spans="1:10" s="11" customFormat="1" x14ac:dyDescent="0.2">
      <c r="A142" s="8">
        <v>43568</v>
      </c>
      <c r="B142" s="12" t="s">
        <v>3</v>
      </c>
      <c r="C142" s="9">
        <v>5899</v>
      </c>
      <c r="D142" s="12" t="s">
        <v>395</v>
      </c>
      <c r="E142" s="12" t="s">
        <v>15</v>
      </c>
      <c r="F142" s="12" t="s">
        <v>6</v>
      </c>
      <c r="G142" s="12" t="s">
        <v>37</v>
      </c>
      <c r="H142" s="12"/>
      <c r="I142" s="9">
        <v>30</v>
      </c>
      <c r="J142" s="9" t="s">
        <v>825</v>
      </c>
    </row>
    <row r="143" spans="1:10" s="11" customFormat="1" x14ac:dyDescent="0.2">
      <c r="A143" s="8">
        <v>43568</v>
      </c>
      <c r="B143" s="12" t="s">
        <v>3</v>
      </c>
      <c r="C143" s="9">
        <v>4880</v>
      </c>
      <c r="D143" s="12" t="s">
        <v>124</v>
      </c>
      <c r="E143" s="12" t="s">
        <v>16</v>
      </c>
      <c r="F143" s="12" t="s">
        <v>98</v>
      </c>
      <c r="G143" s="12" t="s">
        <v>319</v>
      </c>
      <c r="H143" s="12"/>
      <c r="I143" s="9">
        <v>11</v>
      </c>
      <c r="J143" s="9" t="s">
        <v>511</v>
      </c>
    </row>
    <row r="144" spans="1:10" s="11" customFormat="1" x14ac:dyDescent="0.2">
      <c r="A144" s="8">
        <v>43568</v>
      </c>
      <c r="B144" s="12" t="s">
        <v>241</v>
      </c>
      <c r="C144" s="9" t="s">
        <v>1178</v>
      </c>
      <c r="D144" s="12" t="s">
        <v>1179</v>
      </c>
      <c r="E144" s="12" t="s">
        <v>18</v>
      </c>
      <c r="F144" s="12" t="s">
        <v>15</v>
      </c>
      <c r="G144" s="12" t="s">
        <v>292</v>
      </c>
      <c r="H144" s="12"/>
      <c r="I144" s="9"/>
      <c r="J144" s="9"/>
    </row>
    <row r="145" spans="1:10" s="11" customFormat="1" x14ac:dyDescent="0.2">
      <c r="A145" s="8">
        <v>43568</v>
      </c>
      <c r="B145" s="12" t="s">
        <v>6</v>
      </c>
      <c r="C145" s="9">
        <v>54441</v>
      </c>
      <c r="D145" s="12" t="s">
        <v>484</v>
      </c>
      <c r="E145" s="12" t="s">
        <v>5</v>
      </c>
      <c r="F145" s="12" t="s">
        <v>15</v>
      </c>
      <c r="G145" s="12" t="s">
        <v>477</v>
      </c>
      <c r="H145" s="12"/>
      <c r="I145" s="9">
        <v>53</v>
      </c>
      <c r="J145" s="9" t="s">
        <v>1133</v>
      </c>
    </row>
    <row r="146" spans="1:10" s="11" customFormat="1" x14ac:dyDescent="0.2">
      <c r="A146" s="8">
        <v>43568</v>
      </c>
      <c r="B146" s="12" t="s">
        <v>6</v>
      </c>
      <c r="C146" s="9">
        <v>54400</v>
      </c>
      <c r="D146" s="12" t="s">
        <v>179</v>
      </c>
      <c r="E146" s="12" t="s">
        <v>6</v>
      </c>
      <c r="F146" s="12" t="s">
        <v>221</v>
      </c>
      <c r="G146" s="12" t="s">
        <v>1180</v>
      </c>
      <c r="H146" s="12"/>
      <c r="I146" s="9"/>
      <c r="J146" s="9"/>
    </row>
    <row r="147" spans="1:10" s="11" customFormat="1" x14ac:dyDescent="0.2">
      <c r="A147" s="8">
        <v>43568</v>
      </c>
      <c r="B147" s="12" t="s">
        <v>3</v>
      </c>
      <c r="C147" s="9">
        <v>8224</v>
      </c>
      <c r="D147" s="12" t="s">
        <v>64</v>
      </c>
      <c r="E147" s="12" t="s">
        <v>169</v>
      </c>
      <c r="F147" s="12" t="s">
        <v>6</v>
      </c>
      <c r="G147" s="12" t="s">
        <v>477</v>
      </c>
      <c r="H147" s="12"/>
      <c r="I147" s="9">
        <v>24</v>
      </c>
      <c r="J147" s="9" t="s">
        <v>814</v>
      </c>
    </row>
    <row r="148" spans="1:10" s="11" customFormat="1" x14ac:dyDescent="0.2">
      <c r="A148" s="8">
        <v>43568</v>
      </c>
      <c r="B148" s="12" t="s">
        <v>3</v>
      </c>
      <c r="C148" s="9">
        <v>3554</v>
      </c>
      <c r="D148" s="12" t="s">
        <v>67</v>
      </c>
      <c r="E148" s="12" t="s">
        <v>4</v>
      </c>
      <c r="F148" s="12" t="s">
        <v>5</v>
      </c>
      <c r="G148" s="12" t="s">
        <v>37</v>
      </c>
      <c r="H148" s="12"/>
      <c r="I148" s="9">
        <v>20</v>
      </c>
      <c r="J148" s="9" t="s">
        <v>648</v>
      </c>
    </row>
    <row r="149" spans="1:10" s="11" customFormat="1" x14ac:dyDescent="0.2">
      <c r="A149" s="8">
        <v>43568</v>
      </c>
      <c r="B149" s="12" t="s">
        <v>6</v>
      </c>
      <c r="C149" s="9">
        <v>57100</v>
      </c>
      <c r="D149" s="12" t="s">
        <v>141</v>
      </c>
      <c r="E149" s="12" t="s">
        <v>6</v>
      </c>
      <c r="F149" s="12" t="s">
        <v>9</v>
      </c>
      <c r="G149" s="12" t="s">
        <v>151</v>
      </c>
      <c r="H149" s="12"/>
      <c r="I149" s="9">
        <v>37</v>
      </c>
      <c r="J149" s="9" t="s">
        <v>413</v>
      </c>
    </row>
    <row r="150" spans="1:10" s="11" customFormat="1" x14ac:dyDescent="0.2">
      <c r="A150" s="8">
        <v>43568</v>
      </c>
      <c r="B150" s="12" t="s">
        <v>3</v>
      </c>
      <c r="C150" s="9">
        <v>8350</v>
      </c>
      <c r="D150" s="12" t="s">
        <v>112</v>
      </c>
      <c r="E150" s="12" t="s">
        <v>4</v>
      </c>
      <c r="F150" s="12" t="s">
        <v>6</v>
      </c>
      <c r="G150" s="12" t="s">
        <v>958</v>
      </c>
      <c r="H150" s="12"/>
      <c r="I150" s="9">
        <v>19</v>
      </c>
      <c r="J150" s="9" t="s">
        <v>639</v>
      </c>
    </row>
    <row r="151" spans="1:10" s="11" customFormat="1" x14ac:dyDescent="0.2">
      <c r="A151" s="8">
        <v>43568</v>
      </c>
      <c r="B151" s="12" t="s">
        <v>3</v>
      </c>
      <c r="C151" s="9">
        <v>4640</v>
      </c>
      <c r="D151" s="12" t="s">
        <v>40</v>
      </c>
      <c r="E151" s="12" t="s">
        <v>8</v>
      </c>
      <c r="F151" s="12" t="s">
        <v>6</v>
      </c>
      <c r="G151" s="12" t="s">
        <v>103</v>
      </c>
      <c r="H151" s="12"/>
      <c r="I151" s="9">
        <v>4</v>
      </c>
      <c r="J151" s="9" t="s">
        <v>469</v>
      </c>
    </row>
    <row r="152" spans="1:10" s="11" customFormat="1" x14ac:dyDescent="0.2">
      <c r="A152" s="8">
        <v>43568</v>
      </c>
      <c r="B152" s="12" t="s">
        <v>3</v>
      </c>
      <c r="C152" s="9">
        <v>8287</v>
      </c>
      <c r="D152" s="12" t="s">
        <v>229</v>
      </c>
      <c r="E152" s="12" t="s">
        <v>31</v>
      </c>
      <c r="F152" s="12" t="s">
        <v>15</v>
      </c>
      <c r="G152" s="12" t="s">
        <v>1181</v>
      </c>
      <c r="H152" s="12"/>
      <c r="I152" s="9">
        <v>28</v>
      </c>
      <c r="J152" s="9" t="s">
        <v>517</v>
      </c>
    </row>
    <row r="153" spans="1:10" s="11" customFormat="1" x14ac:dyDescent="0.2">
      <c r="A153" s="8">
        <v>43568</v>
      </c>
      <c r="B153" s="12" t="s">
        <v>3</v>
      </c>
      <c r="C153" s="9">
        <v>4720</v>
      </c>
      <c r="D153" s="12" t="s">
        <v>75</v>
      </c>
      <c r="E153" s="12" t="s">
        <v>16</v>
      </c>
      <c r="F153" s="12" t="s">
        <v>6</v>
      </c>
      <c r="G153" s="12" t="s">
        <v>151</v>
      </c>
      <c r="H153" s="12"/>
      <c r="I153" s="9">
        <v>10</v>
      </c>
      <c r="J153" s="9">
        <v>5</v>
      </c>
    </row>
    <row r="154" spans="1:10" s="11" customFormat="1" x14ac:dyDescent="0.2">
      <c r="A154" s="8">
        <v>43568</v>
      </c>
      <c r="B154" s="12" t="s">
        <v>6</v>
      </c>
      <c r="C154" s="9">
        <v>57270</v>
      </c>
      <c r="D154" s="12" t="s">
        <v>161</v>
      </c>
      <c r="E154" s="12" t="s">
        <v>6</v>
      </c>
      <c r="F154" s="12" t="s">
        <v>6</v>
      </c>
      <c r="G154" s="12" t="s">
        <v>1182</v>
      </c>
      <c r="H154" s="12"/>
      <c r="I154" s="9">
        <v>39</v>
      </c>
      <c r="J154" s="9" t="s">
        <v>372</v>
      </c>
    </row>
    <row r="155" spans="1:10" s="11" customFormat="1" x14ac:dyDescent="0.2">
      <c r="A155" s="8">
        <v>43568</v>
      </c>
      <c r="B155" s="12" t="s">
        <v>3</v>
      </c>
      <c r="C155" s="9">
        <v>5413</v>
      </c>
      <c r="D155" s="12" t="s">
        <v>193</v>
      </c>
      <c r="E155" s="12" t="s">
        <v>4</v>
      </c>
      <c r="F155" s="12" t="s">
        <v>5</v>
      </c>
      <c r="G155" s="12" t="s">
        <v>151</v>
      </c>
      <c r="H155" s="12"/>
      <c r="I155" s="9">
        <v>33</v>
      </c>
      <c r="J155" s="9" t="s">
        <v>674</v>
      </c>
    </row>
    <row r="156" spans="1:10" s="11" customFormat="1" x14ac:dyDescent="0.2">
      <c r="A156" s="8">
        <v>43568</v>
      </c>
      <c r="B156" s="12" t="s">
        <v>6</v>
      </c>
      <c r="C156" s="9">
        <v>54190</v>
      </c>
      <c r="D156" s="12" t="s">
        <v>733</v>
      </c>
      <c r="E156" s="12" t="s">
        <v>6</v>
      </c>
      <c r="F156" s="12" t="s">
        <v>15</v>
      </c>
      <c r="G156" s="12" t="s">
        <v>15</v>
      </c>
      <c r="H156" s="12"/>
      <c r="I156" s="9">
        <v>16</v>
      </c>
      <c r="J156" s="9" t="s">
        <v>742</v>
      </c>
    </row>
    <row r="157" spans="1:10" s="11" customFormat="1" x14ac:dyDescent="0.2">
      <c r="A157" s="8">
        <v>43568</v>
      </c>
      <c r="B157" s="12" t="s">
        <v>3</v>
      </c>
      <c r="C157" s="9">
        <v>1221</v>
      </c>
      <c r="D157" s="12" t="s">
        <v>92</v>
      </c>
      <c r="E157" s="12" t="s">
        <v>6</v>
      </c>
      <c r="F157" s="12" t="s">
        <v>8</v>
      </c>
      <c r="G157" s="12" t="s">
        <v>8</v>
      </c>
      <c r="H157" s="12"/>
      <c r="I157" s="9">
        <v>30</v>
      </c>
      <c r="J157" s="9" t="s">
        <v>756</v>
      </c>
    </row>
    <row r="158" spans="1:10" s="11" customFormat="1" x14ac:dyDescent="0.2">
      <c r="A158" s="8">
        <v>43568</v>
      </c>
      <c r="B158" s="12" t="s">
        <v>14</v>
      </c>
      <c r="C158" s="9">
        <v>6792</v>
      </c>
      <c r="D158" s="12" t="s">
        <v>168</v>
      </c>
      <c r="E158" s="12" t="s">
        <v>6</v>
      </c>
      <c r="F158" s="12" t="s">
        <v>8</v>
      </c>
      <c r="G158" s="12" t="s">
        <v>8</v>
      </c>
      <c r="H158" s="12"/>
      <c r="I158" s="9">
        <v>23</v>
      </c>
      <c r="J158" s="9" t="s">
        <v>847</v>
      </c>
    </row>
    <row r="159" spans="1:10" s="11" customFormat="1" x14ac:dyDescent="0.2">
      <c r="A159" s="8">
        <v>43568</v>
      </c>
      <c r="B159" s="12" t="s">
        <v>3</v>
      </c>
      <c r="C159" s="9">
        <v>1670</v>
      </c>
      <c r="D159" s="12" t="s">
        <v>190</v>
      </c>
      <c r="E159" s="12" t="s">
        <v>228</v>
      </c>
      <c r="F159" s="12" t="s">
        <v>33</v>
      </c>
      <c r="G159" s="12" t="s">
        <v>33</v>
      </c>
      <c r="H159" s="12"/>
      <c r="I159" s="9">
        <v>27</v>
      </c>
      <c r="J159" s="9" t="s">
        <v>1183</v>
      </c>
    </row>
    <row r="160" spans="1:10" s="11" customFormat="1" x14ac:dyDescent="0.2">
      <c r="A160" s="8">
        <v>43569</v>
      </c>
      <c r="B160" s="12" t="s">
        <v>6</v>
      </c>
      <c r="C160" s="48">
        <v>75177</v>
      </c>
      <c r="D160" s="12" t="s">
        <v>1194</v>
      </c>
      <c r="E160" s="12" t="s">
        <v>5</v>
      </c>
      <c r="F160" s="12" t="s">
        <v>5</v>
      </c>
      <c r="G160" s="12" t="s">
        <v>1195</v>
      </c>
      <c r="H160" s="12"/>
      <c r="I160" s="9">
        <v>173</v>
      </c>
      <c r="J160" s="9">
        <v>317</v>
      </c>
    </row>
    <row r="161" spans="1:10" s="11" customFormat="1" x14ac:dyDescent="0.2">
      <c r="A161" s="8">
        <v>43569</v>
      </c>
      <c r="B161" s="12" t="s">
        <v>3</v>
      </c>
      <c r="C161" s="48">
        <v>5837</v>
      </c>
      <c r="D161" s="12" t="s">
        <v>78</v>
      </c>
      <c r="E161" s="12" t="s">
        <v>10</v>
      </c>
      <c r="F161" s="12" t="s">
        <v>15</v>
      </c>
      <c r="G161" s="12" t="s">
        <v>477</v>
      </c>
      <c r="H161" s="12"/>
      <c r="I161" s="9">
        <v>23</v>
      </c>
      <c r="J161" s="9" t="s">
        <v>1196</v>
      </c>
    </row>
    <row r="162" spans="1:10" s="11" customFormat="1" x14ac:dyDescent="0.2">
      <c r="A162" s="8">
        <v>43569</v>
      </c>
      <c r="B162" s="12" t="s">
        <v>3</v>
      </c>
      <c r="C162" s="48">
        <v>3385</v>
      </c>
      <c r="D162" s="12" t="s">
        <v>1197</v>
      </c>
      <c r="E162" s="12" t="s">
        <v>4</v>
      </c>
      <c r="F162" s="12" t="s">
        <v>99</v>
      </c>
      <c r="G162" s="12" t="s">
        <v>958</v>
      </c>
      <c r="H162" s="12"/>
      <c r="I162" s="9">
        <v>14</v>
      </c>
      <c r="J162" s="9" t="s">
        <v>377</v>
      </c>
    </row>
    <row r="163" spans="1:10" s="11" customFormat="1" x14ac:dyDescent="0.2">
      <c r="A163" s="8">
        <v>43569</v>
      </c>
      <c r="B163" s="12" t="s">
        <v>3</v>
      </c>
      <c r="C163" s="48">
        <v>4570</v>
      </c>
      <c r="D163" s="12" t="s">
        <v>40</v>
      </c>
      <c r="E163" s="12" t="s">
        <v>275</v>
      </c>
      <c r="F163" s="12" t="s">
        <v>1198</v>
      </c>
      <c r="G163" s="12" t="s">
        <v>103</v>
      </c>
      <c r="H163" s="12"/>
      <c r="I163" s="9">
        <v>8</v>
      </c>
      <c r="J163" s="9" t="s">
        <v>684</v>
      </c>
    </row>
    <row r="164" spans="1:10" s="11" customFormat="1" x14ac:dyDescent="0.2">
      <c r="A164" s="8">
        <v>43569</v>
      </c>
      <c r="B164" s="12" t="s">
        <v>3</v>
      </c>
      <c r="C164" s="48">
        <v>4973</v>
      </c>
      <c r="D164" s="12" t="s">
        <v>133</v>
      </c>
      <c r="E164" s="12" t="s">
        <v>6</v>
      </c>
      <c r="F164" s="12" t="s">
        <v>15</v>
      </c>
      <c r="G164" s="12" t="s">
        <v>151</v>
      </c>
      <c r="H164" s="12"/>
      <c r="I164" s="9">
        <v>18</v>
      </c>
      <c r="J164" s="9" t="s">
        <v>1199</v>
      </c>
    </row>
    <row r="165" spans="1:10" s="11" customFormat="1" x14ac:dyDescent="0.2">
      <c r="A165" s="8">
        <v>43569</v>
      </c>
      <c r="B165" s="12" t="s">
        <v>3</v>
      </c>
      <c r="C165" s="48">
        <v>7242</v>
      </c>
      <c r="D165" s="12" t="s">
        <v>59</v>
      </c>
      <c r="E165" s="12" t="s">
        <v>15</v>
      </c>
      <c r="F165" s="12" t="s">
        <v>6</v>
      </c>
      <c r="G165" s="12" t="s">
        <v>292</v>
      </c>
      <c r="H165" s="12"/>
      <c r="I165" s="9">
        <v>30</v>
      </c>
      <c r="J165" s="9" t="s">
        <v>1127</v>
      </c>
    </row>
    <row r="166" spans="1:10" s="11" customFormat="1" x14ac:dyDescent="0.2">
      <c r="A166" s="8">
        <v>43569</v>
      </c>
      <c r="B166" s="12" t="s">
        <v>6</v>
      </c>
      <c r="C166" s="48" t="s">
        <v>1200</v>
      </c>
      <c r="D166" s="12" t="s">
        <v>1201</v>
      </c>
      <c r="E166" s="12" t="s">
        <v>6</v>
      </c>
      <c r="F166" s="12" t="s">
        <v>15</v>
      </c>
      <c r="G166" s="12" t="s">
        <v>151</v>
      </c>
      <c r="H166" s="12"/>
      <c r="I166" s="9">
        <v>147</v>
      </c>
      <c r="J166" s="9">
        <v>192</v>
      </c>
    </row>
    <row r="167" spans="1:10" s="11" customFormat="1" x14ac:dyDescent="0.2">
      <c r="A167" s="8">
        <v>43569</v>
      </c>
      <c r="B167" s="12" t="s">
        <v>3</v>
      </c>
      <c r="C167" s="48">
        <v>1619</v>
      </c>
      <c r="D167" s="12" t="s">
        <v>92</v>
      </c>
      <c r="E167" s="12" t="s">
        <v>6</v>
      </c>
      <c r="F167" s="12" t="s">
        <v>214</v>
      </c>
      <c r="G167" s="12" t="s">
        <v>1114</v>
      </c>
      <c r="H167" s="12"/>
      <c r="I167" s="9">
        <v>24</v>
      </c>
      <c r="J167" s="9" t="s">
        <v>388</v>
      </c>
    </row>
    <row r="168" spans="1:10" s="11" customFormat="1" x14ac:dyDescent="0.2">
      <c r="A168" s="8">
        <v>43569</v>
      </c>
      <c r="B168" s="12" t="s">
        <v>5</v>
      </c>
      <c r="C168" s="48">
        <v>66706</v>
      </c>
      <c r="D168" s="12" t="s">
        <v>97</v>
      </c>
      <c r="E168" s="12" t="s">
        <v>10</v>
      </c>
      <c r="F168" s="12" t="s">
        <v>5</v>
      </c>
      <c r="G168" s="12" t="s">
        <v>1065</v>
      </c>
      <c r="H168" s="12"/>
      <c r="I168" s="9">
        <v>32</v>
      </c>
      <c r="J168" s="9" t="s">
        <v>414</v>
      </c>
    </row>
    <row r="169" spans="1:10" s="11" customFormat="1" x14ac:dyDescent="0.2">
      <c r="A169" s="8">
        <v>43569</v>
      </c>
      <c r="B169" s="12" t="s">
        <v>3</v>
      </c>
      <c r="C169" s="48">
        <v>4645</v>
      </c>
      <c r="D169" s="12" t="s">
        <v>40</v>
      </c>
      <c r="E169" s="12" t="s">
        <v>4</v>
      </c>
      <c r="F169" s="12" t="s">
        <v>4</v>
      </c>
      <c r="G169" s="12" t="s">
        <v>103</v>
      </c>
      <c r="H169" s="12"/>
      <c r="I169" s="9">
        <v>9</v>
      </c>
      <c r="J169" s="9" t="s">
        <v>1202</v>
      </c>
    </row>
    <row r="170" spans="1:10" s="11" customFormat="1" x14ac:dyDescent="0.2">
      <c r="A170" s="8">
        <v>43569</v>
      </c>
      <c r="B170" s="12" t="s">
        <v>3</v>
      </c>
      <c r="C170" s="48">
        <v>8550</v>
      </c>
      <c r="D170" s="12" t="s">
        <v>1203</v>
      </c>
      <c r="E170" s="12" t="s">
        <v>4</v>
      </c>
      <c r="F170" s="12" t="s">
        <v>6</v>
      </c>
      <c r="G170" s="12" t="s">
        <v>151</v>
      </c>
      <c r="H170" s="12"/>
      <c r="I170" s="9">
        <v>39</v>
      </c>
      <c r="J170" s="9" t="s">
        <v>568</v>
      </c>
    </row>
    <row r="171" spans="1:10" s="11" customFormat="1" x14ac:dyDescent="0.2">
      <c r="A171" s="8">
        <v>43569</v>
      </c>
      <c r="B171" s="12" t="s">
        <v>3</v>
      </c>
      <c r="C171" s="48">
        <v>2740</v>
      </c>
      <c r="D171" s="12" t="s">
        <v>92</v>
      </c>
      <c r="E171" s="12" t="s">
        <v>15</v>
      </c>
      <c r="F171" s="12" t="s">
        <v>6</v>
      </c>
      <c r="G171" s="12" t="s">
        <v>422</v>
      </c>
      <c r="H171" s="12"/>
      <c r="I171" s="9">
        <v>23</v>
      </c>
      <c r="J171" s="9" t="s">
        <v>393</v>
      </c>
    </row>
    <row r="172" spans="1:10" s="11" customFormat="1" x14ac:dyDescent="0.2">
      <c r="A172" s="8">
        <v>43569</v>
      </c>
      <c r="B172" s="12" t="s">
        <v>3</v>
      </c>
      <c r="C172" s="48">
        <v>7565</v>
      </c>
      <c r="D172" s="12" t="s">
        <v>162</v>
      </c>
      <c r="E172" s="12" t="s">
        <v>33</v>
      </c>
      <c r="F172" s="12" t="s">
        <v>33</v>
      </c>
      <c r="G172" s="12" t="s">
        <v>23</v>
      </c>
      <c r="H172" s="12"/>
      <c r="I172" s="9">
        <v>36</v>
      </c>
      <c r="J172" s="9" t="s">
        <v>1204</v>
      </c>
    </row>
    <row r="173" spans="1:10" s="11" customFormat="1" x14ac:dyDescent="0.2">
      <c r="A173" s="8">
        <v>43569</v>
      </c>
      <c r="B173" s="12" t="s">
        <v>3</v>
      </c>
      <c r="C173" s="48">
        <v>1482</v>
      </c>
      <c r="D173" s="12" t="s">
        <v>92</v>
      </c>
      <c r="E173" s="12" t="s">
        <v>5</v>
      </c>
      <c r="F173" s="12" t="s">
        <v>6</v>
      </c>
      <c r="G173" s="12" t="s">
        <v>516</v>
      </c>
      <c r="H173" s="12"/>
      <c r="I173" s="9">
        <v>26</v>
      </c>
      <c r="J173" s="9" t="s">
        <v>1205</v>
      </c>
    </row>
    <row r="174" spans="1:10" s="11" customFormat="1" x14ac:dyDescent="0.2">
      <c r="A174" s="8">
        <v>43569</v>
      </c>
      <c r="B174" s="12" t="s">
        <v>3</v>
      </c>
      <c r="C174" s="48">
        <v>2625</v>
      </c>
      <c r="D174" s="12" t="s">
        <v>92</v>
      </c>
      <c r="E174" s="12" t="s">
        <v>21</v>
      </c>
      <c r="F174" s="12" t="s">
        <v>22</v>
      </c>
      <c r="G174" s="12" t="s">
        <v>292</v>
      </c>
      <c r="H174" s="12"/>
      <c r="I174" s="9">
        <v>30</v>
      </c>
      <c r="J174" s="9">
        <v>35</v>
      </c>
    </row>
    <row r="175" spans="1:10" s="11" customFormat="1" x14ac:dyDescent="0.2">
      <c r="A175" s="8">
        <v>43569</v>
      </c>
      <c r="B175" s="12" t="s">
        <v>3</v>
      </c>
      <c r="C175" s="48">
        <v>1546</v>
      </c>
      <c r="D175" s="12" t="s">
        <v>92</v>
      </c>
      <c r="E175" s="12" t="s">
        <v>6</v>
      </c>
      <c r="F175" s="12" t="s">
        <v>10</v>
      </c>
      <c r="G175" s="12" t="s">
        <v>23</v>
      </c>
      <c r="H175" s="12"/>
      <c r="I175" s="9">
        <v>20</v>
      </c>
      <c r="J175" s="9">
        <v>23</v>
      </c>
    </row>
    <row r="176" spans="1:10" s="11" customFormat="1" x14ac:dyDescent="0.2">
      <c r="A176" s="8">
        <v>43569</v>
      </c>
      <c r="B176" s="12" t="s">
        <v>3</v>
      </c>
      <c r="C176" s="48">
        <v>2681</v>
      </c>
      <c r="D176" s="12" t="s">
        <v>92</v>
      </c>
      <c r="E176" s="12" t="s">
        <v>4</v>
      </c>
      <c r="F176" s="12" t="s">
        <v>99</v>
      </c>
      <c r="G176" s="12" t="s">
        <v>1206</v>
      </c>
      <c r="H176" s="12"/>
      <c r="I176" s="9">
        <v>24</v>
      </c>
      <c r="J176" s="9" t="s">
        <v>390</v>
      </c>
    </row>
    <row r="177" spans="1:10" s="11" customFormat="1" x14ac:dyDescent="0.2">
      <c r="A177" s="8">
        <v>43569</v>
      </c>
      <c r="B177" s="12" t="s">
        <v>3</v>
      </c>
      <c r="C177" s="48">
        <v>4048</v>
      </c>
      <c r="D177" s="12" t="s">
        <v>506</v>
      </c>
      <c r="E177" s="12" t="s">
        <v>4</v>
      </c>
      <c r="F177" s="12" t="s">
        <v>99</v>
      </c>
      <c r="G177" s="12" t="s">
        <v>151</v>
      </c>
      <c r="H177" s="12"/>
      <c r="I177" s="9">
        <v>10</v>
      </c>
      <c r="J177" s="9" t="s">
        <v>945</v>
      </c>
    </row>
    <row r="178" spans="1:10" s="11" customFormat="1" x14ac:dyDescent="0.2">
      <c r="A178" s="8">
        <v>43569</v>
      </c>
      <c r="B178" s="12" t="s">
        <v>6</v>
      </c>
      <c r="C178" s="48" t="s">
        <v>1207</v>
      </c>
      <c r="D178" s="12" t="s">
        <v>316</v>
      </c>
      <c r="E178" s="12" t="s">
        <v>6</v>
      </c>
      <c r="F178" s="12" t="s">
        <v>6</v>
      </c>
      <c r="G178" s="12" t="s">
        <v>292</v>
      </c>
      <c r="H178" s="12"/>
      <c r="I178" s="9">
        <v>45</v>
      </c>
      <c r="J178" s="9" t="s">
        <v>473</v>
      </c>
    </row>
    <row r="179" spans="1:10" s="11" customFormat="1" x14ac:dyDescent="0.2">
      <c r="A179" s="8">
        <v>43569</v>
      </c>
      <c r="B179" s="12" t="s">
        <v>5</v>
      </c>
      <c r="C179" s="48" t="s">
        <v>1208</v>
      </c>
      <c r="D179" s="12" t="s">
        <v>1209</v>
      </c>
      <c r="E179" s="12" t="s">
        <v>5</v>
      </c>
      <c r="F179" s="12" t="s">
        <v>22</v>
      </c>
      <c r="G179" s="12" t="s">
        <v>319</v>
      </c>
      <c r="H179" s="12"/>
      <c r="I179" s="9">
        <v>140</v>
      </c>
      <c r="J179" s="9">
        <v>228</v>
      </c>
    </row>
    <row r="180" spans="1:10" s="11" customFormat="1" x14ac:dyDescent="0.2">
      <c r="A180" s="8">
        <v>43569</v>
      </c>
      <c r="B180" s="12" t="s">
        <v>1210</v>
      </c>
      <c r="C180" s="48" t="s">
        <v>1211</v>
      </c>
      <c r="D180" s="12" t="s">
        <v>1212</v>
      </c>
      <c r="E180" s="12" t="s">
        <v>1213</v>
      </c>
      <c r="F180" s="12" t="s">
        <v>22</v>
      </c>
      <c r="G180" s="12" t="s">
        <v>151</v>
      </c>
      <c r="H180" s="12"/>
      <c r="I180" s="9"/>
      <c r="J180" s="9"/>
    </row>
    <row r="181" spans="1:10" s="11" customFormat="1" x14ac:dyDescent="0.2">
      <c r="A181" s="8">
        <v>43569</v>
      </c>
      <c r="B181" s="12" t="s">
        <v>3</v>
      </c>
      <c r="C181" s="48" t="s">
        <v>1214</v>
      </c>
      <c r="D181" s="12" t="s">
        <v>92</v>
      </c>
      <c r="E181" s="12" t="s">
        <v>16</v>
      </c>
      <c r="F181" s="12" t="s">
        <v>22</v>
      </c>
      <c r="G181" s="12" t="s">
        <v>319</v>
      </c>
      <c r="H181" s="12"/>
      <c r="I181" s="9">
        <v>21</v>
      </c>
      <c r="J181" s="9" t="s">
        <v>565</v>
      </c>
    </row>
    <row r="182" spans="1:10" s="11" customFormat="1" x14ac:dyDescent="0.2">
      <c r="A182" s="8">
        <v>43569</v>
      </c>
      <c r="B182" s="12" t="s">
        <v>14</v>
      </c>
      <c r="C182" s="48" t="s">
        <v>1215</v>
      </c>
      <c r="D182" s="12" t="s">
        <v>299</v>
      </c>
      <c r="E182" s="12" t="s">
        <v>15</v>
      </c>
      <c r="F182" s="12" t="s">
        <v>1216</v>
      </c>
      <c r="G182" s="12" t="s">
        <v>319</v>
      </c>
      <c r="H182" s="12"/>
      <c r="I182" s="9">
        <v>152</v>
      </c>
      <c r="J182" s="9">
        <v>247</v>
      </c>
    </row>
    <row r="183" spans="1:10" s="11" customFormat="1" x14ac:dyDescent="0.2">
      <c r="A183" s="8">
        <v>43569</v>
      </c>
      <c r="B183" s="12" t="s">
        <v>14</v>
      </c>
      <c r="C183" s="48" t="s">
        <v>1217</v>
      </c>
      <c r="D183" s="12" t="s">
        <v>1218</v>
      </c>
      <c r="E183" s="12" t="s">
        <v>6</v>
      </c>
      <c r="F183" s="12" t="s">
        <v>1219</v>
      </c>
      <c r="G183" s="12" t="s">
        <v>292</v>
      </c>
      <c r="H183" s="12"/>
      <c r="I183" s="9">
        <v>128</v>
      </c>
      <c r="J183" s="9">
        <v>211</v>
      </c>
    </row>
    <row r="184" spans="1:10" s="11" customFormat="1" x14ac:dyDescent="0.2">
      <c r="A184" s="8">
        <v>43569</v>
      </c>
      <c r="B184" s="12" t="s">
        <v>3</v>
      </c>
      <c r="C184" s="48" t="s">
        <v>1220</v>
      </c>
      <c r="D184" s="12" t="s">
        <v>65</v>
      </c>
      <c r="E184" s="12" t="s">
        <v>6</v>
      </c>
      <c r="F184" s="12" t="s">
        <v>15</v>
      </c>
      <c r="G184" s="12" t="s">
        <v>37</v>
      </c>
      <c r="H184" s="12"/>
      <c r="I184" s="9">
        <v>30</v>
      </c>
      <c r="J184" s="9" t="s">
        <v>563</v>
      </c>
    </row>
    <row r="185" spans="1:10" s="11" customFormat="1" x14ac:dyDescent="0.2">
      <c r="A185" s="8">
        <v>43569</v>
      </c>
      <c r="B185" s="12" t="s">
        <v>3</v>
      </c>
      <c r="C185" s="48" t="s">
        <v>1221</v>
      </c>
      <c r="D185" s="12" t="s">
        <v>111</v>
      </c>
      <c r="E185" s="12" t="s">
        <v>4</v>
      </c>
      <c r="F185" s="12" t="s">
        <v>6</v>
      </c>
      <c r="G185" s="12" t="s">
        <v>222</v>
      </c>
      <c r="H185" s="12"/>
      <c r="I185" s="9">
        <v>14</v>
      </c>
      <c r="J185" s="9" t="s">
        <v>964</v>
      </c>
    </row>
    <row r="186" spans="1:10" s="11" customFormat="1" x14ac:dyDescent="0.2">
      <c r="A186" s="8">
        <v>43569</v>
      </c>
      <c r="B186" s="12" t="s">
        <v>3</v>
      </c>
      <c r="C186" s="48" t="s">
        <v>1222</v>
      </c>
      <c r="D186" s="12" t="s">
        <v>120</v>
      </c>
      <c r="E186" s="12" t="s">
        <v>31</v>
      </c>
      <c r="F186" s="12" t="s">
        <v>6</v>
      </c>
      <c r="G186" s="12" t="s">
        <v>292</v>
      </c>
      <c r="H186" s="12"/>
      <c r="I186" s="9">
        <v>33</v>
      </c>
      <c r="J186" s="9" t="s">
        <v>1223</v>
      </c>
    </row>
    <row r="187" spans="1:10" s="11" customFormat="1" x14ac:dyDescent="0.2">
      <c r="A187" s="8">
        <v>43569</v>
      </c>
      <c r="B187" s="12" t="s">
        <v>6</v>
      </c>
      <c r="C187" s="48" t="s">
        <v>1224</v>
      </c>
      <c r="D187" s="12" t="s">
        <v>141</v>
      </c>
      <c r="E187" s="12" t="s">
        <v>6</v>
      </c>
      <c r="F187" s="12" t="s">
        <v>15</v>
      </c>
      <c r="G187" s="12" t="s">
        <v>1225</v>
      </c>
      <c r="H187" s="12"/>
      <c r="I187" s="9">
        <v>35</v>
      </c>
      <c r="J187" s="9" t="s">
        <v>413</v>
      </c>
    </row>
    <row r="188" spans="1:10" s="11" customFormat="1" x14ac:dyDescent="0.2">
      <c r="A188" s="8">
        <v>43569</v>
      </c>
      <c r="B188" s="12" t="s">
        <v>5</v>
      </c>
      <c r="C188" s="48" t="s">
        <v>1226</v>
      </c>
      <c r="D188" s="12" t="s">
        <v>1227</v>
      </c>
      <c r="E188" s="12" t="s">
        <v>5</v>
      </c>
      <c r="F188" s="12" t="s">
        <v>5</v>
      </c>
      <c r="G188" s="12" t="s">
        <v>151</v>
      </c>
      <c r="H188" s="12"/>
      <c r="I188" s="9">
        <v>46</v>
      </c>
      <c r="J188" s="9" t="s">
        <v>824</v>
      </c>
    </row>
    <row r="189" spans="1:10" s="11" customFormat="1" x14ac:dyDescent="0.2">
      <c r="A189" s="8">
        <v>43569</v>
      </c>
      <c r="B189" s="12" t="s">
        <v>3</v>
      </c>
      <c r="C189" s="48" t="s">
        <v>1228</v>
      </c>
      <c r="D189" s="12" t="s">
        <v>1229</v>
      </c>
      <c r="E189" s="12" t="s">
        <v>10</v>
      </c>
      <c r="F189" s="12" t="s">
        <v>15</v>
      </c>
      <c r="G189" s="12" t="s">
        <v>222</v>
      </c>
      <c r="H189" s="12"/>
      <c r="I189" s="9">
        <v>36</v>
      </c>
      <c r="J189" s="9" t="s">
        <v>1230</v>
      </c>
    </row>
    <row r="190" spans="1:10" s="11" customFormat="1" x14ac:dyDescent="0.2">
      <c r="A190" s="8">
        <v>43569</v>
      </c>
      <c r="B190" s="12" t="s">
        <v>5</v>
      </c>
      <c r="C190" s="48" t="s">
        <v>1231</v>
      </c>
      <c r="D190" s="12" t="s">
        <v>1232</v>
      </c>
      <c r="E190" s="12" t="s">
        <v>5</v>
      </c>
      <c r="F190" s="12" t="s">
        <v>15</v>
      </c>
      <c r="G190" s="12" t="s">
        <v>151</v>
      </c>
      <c r="H190" s="12"/>
      <c r="I190" s="9">
        <v>56</v>
      </c>
      <c r="J190" s="9" t="s">
        <v>1233</v>
      </c>
    </row>
    <row r="191" spans="1:10" s="11" customFormat="1" ht="13" customHeight="1" x14ac:dyDescent="0.2">
      <c r="A191" s="8">
        <v>43569</v>
      </c>
      <c r="B191" s="12" t="s">
        <v>3</v>
      </c>
      <c r="C191" s="48" t="s">
        <v>1234</v>
      </c>
      <c r="D191" s="12" t="s">
        <v>283</v>
      </c>
      <c r="E191" s="12" t="s">
        <v>4</v>
      </c>
      <c r="F191" s="12" t="s">
        <v>15</v>
      </c>
      <c r="G191" s="17" t="s">
        <v>1235</v>
      </c>
      <c r="H191" s="12"/>
      <c r="I191" s="9">
        <v>29</v>
      </c>
      <c r="J191" s="9" t="s">
        <v>1236</v>
      </c>
    </row>
    <row r="192" spans="1:10" s="11" customFormat="1" x14ac:dyDescent="0.2">
      <c r="A192" s="8">
        <v>43569</v>
      </c>
      <c r="B192" s="12" t="s">
        <v>6</v>
      </c>
      <c r="C192" s="48" t="s">
        <v>1237</v>
      </c>
      <c r="D192" s="12" t="s">
        <v>218</v>
      </c>
      <c r="E192" s="12" t="s">
        <v>6</v>
      </c>
      <c r="F192" s="12" t="s">
        <v>15</v>
      </c>
      <c r="G192" s="12" t="s">
        <v>319</v>
      </c>
      <c r="H192" s="12"/>
      <c r="I192" s="9">
        <v>25</v>
      </c>
      <c r="J192" s="9" t="s">
        <v>369</v>
      </c>
    </row>
    <row r="193" spans="1:10" s="11" customFormat="1" x14ac:dyDescent="0.2">
      <c r="A193" s="8">
        <v>43569</v>
      </c>
      <c r="B193" s="12" t="s">
        <v>6</v>
      </c>
      <c r="C193" s="48" t="s">
        <v>1238</v>
      </c>
      <c r="D193" s="12" t="s">
        <v>240</v>
      </c>
      <c r="E193" s="12" t="s">
        <v>6</v>
      </c>
      <c r="F193" s="12" t="s">
        <v>6</v>
      </c>
      <c r="G193" s="12" t="s">
        <v>23</v>
      </c>
      <c r="H193" s="12"/>
      <c r="I193" s="9">
        <v>27</v>
      </c>
      <c r="J193" s="9" t="s">
        <v>1153</v>
      </c>
    </row>
    <row r="194" spans="1:10" s="11" customFormat="1" x14ac:dyDescent="0.2">
      <c r="A194" s="8">
        <v>43569</v>
      </c>
      <c r="B194" s="12" t="s">
        <v>3</v>
      </c>
      <c r="C194" s="48" t="s">
        <v>1239</v>
      </c>
      <c r="D194" s="12" t="s">
        <v>40</v>
      </c>
      <c r="E194" s="12" t="s">
        <v>16</v>
      </c>
      <c r="F194" s="12" t="s">
        <v>6</v>
      </c>
      <c r="G194" s="12" t="s">
        <v>194</v>
      </c>
      <c r="H194" s="12"/>
      <c r="I194" s="9">
        <v>4</v>
      </c>
      <c r="J194" s="9" t="s">
        <v>469</v>
      </c>
    </row>
    <row r="195" spans="1:10" s="11" customFormat="1" x14ac:dyDescent="0.2">
      <c r="A195" s="8">
        <v>43569</v>
      </c>
      <c r="B195" s="12" t="s">
        <v>3</v>
      </c>
      <c r="C195" s="48" t="s">
        <v>1240</v>
      </c>
      <c r="D195" s="12" t="s">
        <v>40</v>
      </c>
      <c r="E195" s="12" t="s">
        <v>4</v>
      </c>
      <c r="F195" s="12" t="s">
        <v>6</v>
      </c>
      <c r="G195" s="12" t="s">
        <v>103</v>
      </c>
      <c r="H195" s="12"/>
      <c r="I195" s="9">
        <v>5</v>
      </c>
      <c r="J195" s="9" t="s">
        <v>1029</v>
      </c>
    </row>
    <row r="196" spans="1:10" s="11" customFormat="1" x14ac:dyDescent="0.2">
      <c r="A196" s="8">
        <v>43569</v>
      </c>
      <c r="B196" s="12" t="s">
        <v>3</v>
      </c>
      <c r="C196" s="48" t="s">
        <v>1241</v>
      </c>
      <c r="D196" s="12" t="s">
        <v>289</v>
      </c>
      <c r="E196" s="12" t="s">
        <v>15</v>
      </c>
      <c r="F196" s="12" t="s">
        <v>15</v>
      </c>
      <c r="G196" s="12" t="s">
        <v>319</v>
      </c>
      <c r="H196" s="12"/>
      <c r="I196" s="9">
        <v>32</v>
      </c>
      <c r="J196" s="9" t="s">
        <v>508</v>
      </c>
    </row>
    <row r="197" spans="1:10" s="11" customFormat="1" x14ac:dyDescent="0.2">
      <c r="A197" s="8">
        <v>43569</v>
      </c>
      <c r="B197" s="12" t="s">
        <v>6</v>
      </c>
      <c r="C197" s="48" t="s">
        <v>1242</v>
      </c>
      <c r="D197" s="12" t="s">
        <v>1243</v>
      </c>
      <c r="E197" s="12" t="s">
        <v>16</v>
      </c>
      <c r="F197" s="12" t="s">
        <v>140</v>
      </c>
      <c r="G197" s="12" t="s">
        <v>23</v>
      </c>
      <c r="H197" s="12"/>
      <c r="I197" s="9">
        <v>75</v>
      </c>
      <c r="J197" s="9">
        <v>124</v>
      </c>
    </row>
    <row r="198" spans="1:10" s="11" customFormat="1" x14ac:dyDescent="0.2">
      <c r="A198" s="8">
        <v>43569</v>
      </c>
      <c r="B198" s="12" t="s">
        <v>3</v>
      </c>
      <c r="C198" s="48" t="s">
        <v>1244</v>
      </c>
      <c r="D198" s="12" t="s">
        <v>1011</v>
      </c>
      <c r="E198" s="12" t="s">
        <v>8</v>
      </c>
      <c r="F198" s="12" t="s">
        <v>6</v>
      </c>
      <c r="G198" s="12" t="s">
        <v>37</v>
      </c>
      <c r="H198" s="12"/>
      <c r="I198" s="9">
        <v>23</v>
      </c>
      <c r="J198" s="9">
        <v>32</v>
      </c>
    </row>
    <row r="199" spans="1:10" s="11" customFormat="1" x14ac:dyDescent="0.2">
      <c r="A199" s="8">
        <v>43569</v>
      </c>
      <c r="B199" s="12" t="s">
        <v>3</v>
      </c>
      <c r="C199" s="48" t="s">
        <v>1245</v>
      </c>
      <c r="D199" s="12" t="s">
        <v>1246</v>
      </c>
      <c r="E199" s="12" t="s">
        <v>4</v>
      </c>
      <c r="F199" s="12" t="s">
        <v>6</v>
      </c>
      <c r="G199" s="12" t="s">
        <v>151</v>
      </c>
      <c r="H199" s="12"/>
      <c r="I199" s="9">
        <v>35</v>
      </c>
      <c r="J199" s="9" t="s">
        <v>664</v>
      </c>
    </row>
    <row r="200" spans="1:10" s="11" customFormat="1" x14ac:dyDescent="0.2">
      <c r="A200" s="8">
        <v>43569</v>
      </c>
      <c r="B200" s="12" t="s">
        <v>3</v>
      </c>
      <c r="C200" s="48" t="s">
        <v>1247</v>
      </c>
      <c r="D200" s="12" t="s">
        <v>1248</v>
      </c>
      <c r="E200" s="12" t="s">
        <v>4</v>
      </c>
      <c r="F200" s="12" t="s">
        <v>5</v>
      </c>
      <c r="G200" s="12" t="s">
        <v>319</v>
      </c>
      <c r="H200" s="12"/>
      <c r="I200" s="9">
        <v>29</v>
      </c>
      <c r="J200" s="9">
        <v>42</v>
      </c>
    </row>
    <row r="201" spans="1:10" s="11" customFormat="1" x14ac:dyDescent="0.2">
      <c r="A201" s="8">
        <v>43569</v>
      </c>
      <c r="B201" s="12" t="s">
        <v>3</v>
      </c>
      <c r="C201" s="48" t="s">
        <v>1249</v>
      </c>
      <c r="D201" s="12" t="s">
        <v>806</v>
      </c>
      <c r="E201" s="12" t="s">
        <v>99</v>
      </c>
      <c r="F201" s="12" t="s">
        <v>15</v>
      </c>
      <c r="G201" s="12" t="s">
        <v>153</v>
      </c>
      <c r="H201" s="12"/>
      <c r="I201" s="9">
        <v>34</v>
      </c>
      <c r="J201" s="9" t="s">
        <v>813</v>
      </c>
    </row>
    <row r="202" spans="1:10" s="11" customFormat="1" x14ac:dyDescent="0.2">
      <c r="A202" s="8">
        <v>43569</v>
      </c>
      <c r="B202" s="12" t="s">
        <v>3</v>
      </c>
      <c r="C202" s="48" t="s">
        <v>1250</v>
      </c>
      <c r="D202" s="12" t="s">
        <v>64</v>
      </c>
      <c r="E202" s="12" t="s">
        <v>157</v>
      </c>
      <c r="F202" s="12" t="s">
        <v>6</v>
      </c>
      <c r="G202" s="12" t="s">
        <v>292</v>
      </c>
      <c r="H202" s="12"/>
      <c r="I202" s="9">
        <v>24</v>
      </c>
      <c r="J202" s="9" t="s">
        <v>409</v>
      </c>
    </row>
    <row r="203" spans="1:10" s="11" customFormat="1" x14ac:dyDescent="0.2">
      <c r="A203" s="8">
        <v>43569</v>
      </c>
      <c r="B203" s="12" t="s">
        <v>3</v>
      </c>
      <c r="C203" s="48" t="s">
        <v>1251</v>
      </c>
      <c r="D203" s="12" t="s">
        <v>92</v>
      </c>
      <c r="E203" s="12" t="s">
        <v>10</v>
      </c>
      <c r="F203" s="12" t="s">
        <v>22</v>
      </c>
      <c r="G203" s="12" t="s">
        <v>1252</v>
      </c>
      <c r="H203" s="12"/>
      <c r="I203" s="9">
        <v>30</v>
      </c>
      <c r="J203" s="9" t="s">
        <v>757</v>
      </c>
    </row>
    <row r="204" spans="1:10" s="11" customFormat="1" x14ac:dyDescent="0.2">
      <c r="A204" s="8">
        <v>43569</v>
      </c>
      <c r="B204" s="12" t="s">
        <v>6</v>
      </c>
      <c r="C204" s="48" t="s">
        <v>1253</v>
      </c>
      <c r="D204" s="12" t="s">
        <v>182</v>
      </c>
      <c r="E204" s="12" t="s">
        <v>6</v>
      </c>
      <c r="F204" s="12" t="s">
        <v>15</v>
      </c>
      <c r="G204" s="12" t="s">
        <v>1252</v>
      </c>
      <c r="H204" s="12"/>
      <c r="I204" s="9">
        <v>23</v>
      </c>
      <c r="J204" s="9" t="s">
        <v>416</v>
      </c>
    </row>
    <row r="205" spans="1:10" s="11" customFormat="1" x14ac:dyDescent="0.2">
      <c r="A205" s="8">
        <v>43570</v>
      </c>
      <c r="B205" s="12" t="s">
        <v>1255</v>
      </c>
      <c r="C205" s="48" t="s">
        <v>1256</v>
      </c>
      <c r="D205" s="12" t="s">
        <v>1257</v>
      </c>
      <c r="E205" s="12" t="s">
        <v>1258</v>
      </c>
      <c r="F205" s="12" t="s">
        <v>15</v>
      </c>
      <c r="G205" s="12" t="s">
        <v>319</v>
      </c>
      <c r="H205" s="12"/>
      <c r="I205" s="9"/>
      <c r="J205" s="9"/>
    </row>
    <row r="206" spans="1:10" s="11" customFormat="1" x14ac:dyDescent="0.2">
      <c r="A206" s="8">
        <v>43570</v>
      </c>
      <c r="B206" s="12" t="s">
        <v>6</v>
      </c>
      <c r="C206" s="48" t="s">
        <v>1259</v>
      </c>
      <c r="D206" s="12" t="s">
        <v>1260</v>
      </c>
      <c r="E206" s="12" t="s">
        <v>6</v>
      </c>
      <c r="F206" s="12" t="s">
        <v>15</v>
      </c>
      <c r="G206" s="12" t="s">
        <v>318</v>
      </c>
      <c r="H206" s="12"/>
      <c r="I206" s="9">
        <v>91</v>
      </c>
      <c r="J206" s="9">
        <v>123</v>
      </c>
    </row>
    <row r="207" spans="1:10" s="11" customFormat="1" x14ac:dyDescent="0.2">
      <c r="A207" s="8">
        <v>43570</v>
      </c>
      <c r="B207" s="12" t="s">
        <v>3</v>
      </c>
      <c r="C207" s="48" t="s">
        <v>1261</v>
      </c>
      <c r="D207" s="12" t="s">
        <v>85</v>
      </c>
      <c r="E207" s="12" t="s">
        <v>15</v>
      </c>
      <c r="F207" s="12" t="s">
        <v>5</v>
      </c>
      <c r="G207" s="12" t="s">
        <v>194</v>
      </c>
      <c r="H207" s="12"/>
      <c r="I207" s="9">
        <v>35</v>
      </c>
      <c r="J207" s="9">
        <v>40</v>
      </c>
    </row>
    <row r="208" spans="1:10" s="11" customFormat="1" x14ac:dyDescent="0.2">
      <c r="A208" s="8">
        <v>43570</v>
      </c>
      <c r="B208" s="12" t="s">
        <v>3</v>
      </c>
      <c r="C208" s="48" t="s">
        <v>1262</v>
      </c>
      <c r="D208" s="12" t="s">
        <v>131</v>
      </c>
      <c r="E208" s="12" t="s">
        <v>6</v>
      </c>
      <c r="F208" s="12" t="s">
        <v>15</v>
      </c>
      <c r="G208" s="12" t="s">
        <v>151</v>
      </c>
      <c r="H208" s="12"/>
      <c r="I208" s="9">
        <v>22</v>
      </c>
      <c r="J208" s="9">
        <v>21</v>
      </c>
    </row>
    <row r="209" spans="1:10" s="11" customFormat="1" x14ac:dyDescent="0.2">
      <c r="A209" s="8">
        <v>43570</v>
      </c>
      <c r="B209" s="12" t="s">
        <v>3</v>
      </c>
      <c r="C209" s="48" t="s">
        <v>1263</v>
      </c>
      <c r="D209" s="12" t="s">
        <v>71</v>
      </c>
      <c r="E209" s="12" t="s">
        <v>3</v>
      </c>
      <c r="F209" s="12" t="s">
        <v>15</v>
      </c>
      <c r="G209" s="12" t="s">
        <v>151</v>
      </c>
      <c r="H209" s="12"/>
      <c r="I209" s="9">
        <v>13</v>
      </c>
      <c r="J209" s="9" t="s">
        <v>387</v>
      </c>
    </row>
    <row r="210" spans="1:10" s="11" customFormat="1" x14ac:dyDescent="0.2">
      <c r="A210" s="8">
        <v>43570</v>
      </c>
      <c r="B210" s="12" t="s">
        <v>3</v>
      </c>
      <c r="C210" s="48" t="s">
        <v>1264</v>
      </c>
      <c r="D210" s="12" t="s">
        <v>92</v>
      </c>
      <c r="E210" s="12" t="s">
        <v>8</v>
      </c>
      <c r="F210" s="12" t="s">
        <v>33</v>
      </c>
      <c r="G210" s="12" t="s">
        <v>1265</v>
      </c>
      <c r="H210" s="12"/>
      <c r="I210" s="9">
        <v>33</v>
      </c>
      <c r="J210" s="9" t="s">
        <v>416</v>
      </c>
    </row>
    <row r="211" spans="1:10" s="11" customFormat="1" x14ac:dyDescent="0.2">
      <c r="A211" s="8">
        <v>43570</v>
      </c>
      <c r="B211" s="12" t="s">
        <v>3</v>
      </c>
      <c r="C211" s="48" t="s">
        <v>1266</v>
      </c>
      <c r="D211" s="12" t="s">
        <v>40</v>
      </c>
      <c r="E211" s="12" t="s">
        <v>3</v>
      </c>
      <c r="F211" s="12" t="s">
        <v>22</v>
      </c>
      <c r="G211" s="12" t="s">
        <v>319</v>
      </c>
      <c r="H211" s="12"/>
      <c r="I211" s="9">
        <v>5</v>
      </c>
      <c r="J211" s="9" t="s">
        <v>990</v>
      </c>
    </row>
    <row r="212" spans="1:10" s="11" customFormat="1" x14ac:dyDescent="0.2">
      <c r="A212" s="8">
        <v>43570</v>
      </c>
      <c r="B212" s="12" t="s">
        <v>6</v>
      </c>
      <c r="C212" s="48" t="s">
        <v>1267</v>
      </c>
      <c r="D212" s="12" t="s">
        <v>1268</v>
      </c>
      <c r="E212" s="12" t="s">
        <v>234</v>
      </c>
      <c r="F212" s="12" t="s">
        <v>6</v>
      </c>
      <c r="G212" s="12" t="s">
        <v>207</v>
      </c>
      <c r="H212" s="12"/>
      <c r="I212" s="9">
        <v>102</v>
      </c>
      <c r="J212" s="9">
        <v>117</v>
      </c>
    </row>
    <row r="213" spans="1:10" s="11" customFormat="1" x14ac:dyDescent="0.2">
      <c r="A213" s="8">
        <v>43570</v>
      </c>
      <c r="B213" s="12" t="s">
        <v>3</v>
      </c>
      <c r="C213" s="48" t="s">
        <v>1269</v>
      </c>
      <c r="D213" s="12" t="s">
        <v>39</v>
      </c>
      <c r="E213" s="12" t="s">
        <v>6</v>
      </c>
      <c r="F213" s="12" t="s">
        <v>307</v>
      </c>
      <c r="G213" s="12" t="s">
        <v>1270</v>
      </c>
      <c r="H213" s="12"/>
      <c r="I213" s="9">
        <v>32</v>
      </c>
      <c r="J213" s="9" t="s">
        <v>759</v>
      </c>
    </row>
    <row r="214" spans="1:10" s="11" customFormat="1" x14ac:dyDescent="0.2">
      <c r="A214" s="8">
        <v>43570</v>
      </c>
      <c r="B214" s="12" t="s">
        <v>3</v>
      </c>
      <c r="C214" s="48" t="s">
        <v>1271</v>
      </c>
      <c r="D214" s="12" t="s">
        <v>1040</v>
      </c>
      <c r="E214" s="12" t="s">
        <v>4</v>
      </c>
      <c r="F214" s="12" t="s">
        <v>6</v>
      </c>
      <c r="G214" s="12" t="s">
        <v>151</v>
      </c>
      <c r="H214" s="12"/>
      <c r="I214" s="9">
        <v>23</v>
      </c>
      <c r="J214" s="9" t="s">
        <v>346</v>
      </c>
    </row>
    <row r="215" spans="1:10" s="11" customFormat="1" x14ac:dyDescent="0.2">
      <c r="A215" s="8">
        <v>43570</v>
      </c>
      <c r="B215" s="12" t="s">
        <v>6</v>
      </c>
      <c r="C215" s="48" t="s">
        <v>1207</v>
      </c>
      <c r="D215" s="12" t="s">
        <v>316</v>
      </c>
      <c r="E215" s="12" t="s">
        <v>6</v>
      </c>
      <c r="F215" s="12" t="s">
        <v>6</v>
      </c>
      <c r="G215" s="12" t="s">
        <v>151</v>
      </c>
      <c r="H215" s="12"/>
      <c r="I215" s="9">
        <v>49</v>
      </c>
      <c r="J215" s="9" t="s">
        <v>638</v>
      </c>
    </row>
    <row r="216" spans="1:10" s="11" customFormat="1" x14ac:dyDescent="0.2">
      <c r="A216" s="8">
        <v>43570</v>
      </c>
      <c r="B216" s="12" t="s">
        <v>3</v>
      </c>
      <c r="C216" s="48" t="s">
        <v>1272</v>
      </c>
      <c r="D216" s="12" t="s">
        <v>506</v>
      </c>
      <c r="E216" s="12" t="s">
        <v>4</v>
      </c>
      <c r="F216" s="12" t="s">
        <v>99</v>
      </c>
      <c r="G216" s="12" t="s">
        <v>958</v>
      </c>
      <c r="H216" s="12"/>
      <c r="I216" s="9">
        <v>13</v>
      </c>
      <c r="J216" s="9" t="s">
        <v>1128</v>
      </c>
    </row>
    <row r="217" spans="1:10" s="11" customFormat="1" x14ac:dyDescent="0.2">
      <c r="A217" s="8">
        <v>43570</v>
      </c>
      <c r="B217" s="12" t="s">
        <v>3</v>
      </c>
      <c r="C217" s="48" t="s">
        <v>1273</v>
      </c>
      <c r="D217" s="12" t="s">
        <v>1274</v>
      </c>
      <c r="E217" s="12" t="s">
        <v>4</v>
      </c>
      <c r="F217" s="12" t="s">
        <v>6</v>
      </c>
      <c r="G217" s="12" t="s">
        <v>151</v>
      </c>
      <c r="H217" s="12"/>
      <c r="I217" s="9">
        <v>56</v>
      </c>
      <c r="J217" s="9" t="s">
        <v>1275</v>
      </c>
    </row>
    <row r="218" spans="1:10" s="11" customFormat="1" x14ac:dyDescent="0.2">
      <c r="A218" s="8">
        <v>43570</v>
      </c>
      <c r="B218" s="12" t="s">
        <v>3</v>
      </c>
      <c r="C218" s="48" t="s">
        <v>1276</v>
      </c>
      <c r="D218" s="12" t="s">
        <v>1277</v>
      </c>
      <c r="E218" s="12" t="s">
        <v>4</v>
      </c>
      <c r="F218" s="12" t="s">
        <v>5</v>
      </c>
      <c r="G218" s="12" t="s">
        <v>37</v>
      </c>
      <c r="H218" s="12"/>
      <c r="I218" s="9">
        <v>42</v>
      </c>
      <c r="J218" s="9" t="s">
        <v>722</v>
      </c>
    </row>
    <row r="219" spans="1:10" s="11" customFormat="1" x14ac:dyDescent="0.2">
      <c r="A219" s="8">
        <v>43570</v>
      </c>
      <c r="B219" s="12" t="s">
        <v>6</v>
      </c>
      <c r="C219" s="48" t="s">
        <v>1207</v>
      </c>
      <c r="D219" s="12" t="s">
        <v>316</v>
      </c>
      <c r="E219" s="12" t="s">
        <v>6</v>
      </c>
      <c r="F219" s="12" t="s">
        <v>15</v>
      </c>
      <c r="G219" s="12" t="s">
        <v>207</v>
      </c>
      <c r="H219" s="12"/>
      <c r="I219" s="9">
        <v>49</v>
      </c>
      <c r="J219" s="9" t="s">
        <v>638</v>
      </c>
    </row>
    <row r="220" spans="1:10" s="11" customFormat="1" x14ac:dyDescent="0.2">
      <c r="A220" s="8">
        <v>43570</v>
      </c>
      <c r="B220" s="12" t="s">
        <v>14</v>
      </c>
      <c r="C220" s="48" t="s">
        <v>1278</v>
      </c>
      <c r="D220" s="12" t="s">
        <v>257</v>
      </c>
      <c r="E220" s="12" t="s">
        <v>6</v>
      </c>
      <c r="F220" s="12" t="s">
        <v>6</v>
      </c>
      <c r="G220" s="12" t="s">
        <v>151</v>
      </c>
      <c r="H220" s="12"/>
      <c r="I220" s="9">
        <v>44</v>
      </c>
      <c r="J220" s="9">
        <v>33</v>
      </c>
    </row>
    <row r="221" spans="1:10" s="11" customFormat="1" x14ac:dyDescent="0.2">
      <c r="A221" s="8">
        <v>43570</v>
      </c>
      <c r="B221" s="12" t="s">
        <v>14</v>
      </c>
      <c r="C221" s="48" t="s">
        <v>1279</v>
      </c>
      <c r="D221" s="12" t="s">
        <v>257</v>
      </c>
      <c r="E221" s="12" t="s">
        <v>6</v>
      </c>
      <c r="F221" s="12" t="s">
        <v>15</v>
      </c>
      <c r="G221" s="12" t="s">
        <v>1280</v>
      </c>
      <c r="H221" s="12"/>
      <c r="I221" s="9">
        <v>45</v>
      </c>
      <c r="J221" s="9" t="s">
        <v>1281</v>
      </c>
    </row>
    <row r="222" spans="1:10" s="11" customFormat="1" x14ac:dyDescent="0.2">
      <c r="A222" s="8">
        <v>43570</v>
      </c>
      <c r="B222" s="12" t="s">
        <v>3</v>
      </c>
      <c r="C222" s="48" t="s">
        <v>1282</v>
      </c>
      <c r="D222" s="12" t="s">
        <v>87</v>
      </c>
      <c r="E222" s="12" t="s">
        <v>4</v>
      </c>
      <c r="F222" s="12" t="s">
        <v>6</v>
      </c>
      <c r="G222" s="12" t="s">
        <v>958</v>
      </c>
      <c r="H222" s="12"/>
      <c r="I222" s="9">
        <v>18</v>
      </c>
      <c r="J222" s="9" t="s">
        <v>835</v>
      </c>
    </row>
    <row r="223" spans="1:10" s="11" customFormat="1" x14ac:dyDescent="0.2">
      <c r="A223" s="8">
        <v>43570</v>
      </c>
      <c r="B223" s="12" t="s">
        <v>3</v>
      </c>
      <c r="C223" s="48" t="s">
        <v>1283</v>
      </c>
      <c r="D223" s="12" t="s">
        <v>1284</v>
      </c>
      <c r="E223" s="12" t="s">
        <v>4</v>
      </c>
      <c r="F223" s="12" t="s">
        <v>6</v>
      </c>
      <c r="G223" s="12" t="s">
        <v>151</v>
      </c>
      <c r="H223" s="12"/>
      <c r="I223" s="9">
        <v>41</v>
      </c>
      <c r="J223" s="9" t="s">
        <v>1285</v>
      </c>
    </row>
    <row r="224" spans="1:10" s="11" customFormat="1" x14ac:dyDescent="0.2">
      <c r="A224" s="8">
        <v>43570</v>
      </c>
      <c r="B224" s="12" t="s">
        <v>3</v>
      </c>
      <c r="C224" s="48" t="s">
        <v>1286</v>
      </c>
      <c r="D224" s="12" t="s">
        <v>46</v>
      </c>
      <c r="E224" s="12" t="s">
        <v>4</v>
      </c>
      <c r="F224" s="12" t="s">
        <v>6</v>
      </c>
      <c r="G224" s="12" t="s">
        <v>258</v>
      </c>
      <c r="H224" s="12"/>
      <c r="I224" s="9">
        <v>6</v>
      </c>
      <c r="J224" s="9" t="s">
        <v>1023</v>
      </c>
    </row>
    <row r="225" spans="1:10" s="11" customFormat="1" x14ac:dyDescent="0.2">
      <c r="A225" s="8">
        <v>43571</v>
      </c>
      <c r="B225" s="12" t="s">
        <v>3</v>
      </c>
      <c r="C225" s="48" t="s">
        <v>1289</v>
      </c>
      <c r="D225" s="12" t="s">
        <v>92</v>
      </c>
      <c r="E225" s="12" t="s">
        <v>4</v>
      </c>
      <c r="F225" s="12" t="s">
        <v>6</v>
      </c>
      <c r="G225" s="12" t="s">
        <v>151</v>
      </c>
      <c r="H225" s="12"/>
      <c r="I225" s="9">
        <v>27</v>
      </c>
      <c r="J225" s="9" t="s">
        <v>1151</v>
      </c>
    </row>
    <row r="226" spans="1:10" s="11" customFormat="1" x14ac:dyDescent="0.2">
      <c r="A226" s="8">
        <v>43571</v>
      </c>
      <c r="B226" s="12" t="s">
        <v>6</v>
      </c>
      <c r="C226" s="48" t="s">
        <v>1290</v>
      </c>
      <c r="D226" s="12" t="s">
        <v>165</v>
      </c>
      <c r="E226" s="12" t="s">
        <v>6</v>
      </c>
      <c r="F226" s="12" t="s">
        <v>5</v>
      </c>
      <c r="G226" s="12" t="s">
        <v>1291</v>
      </c>
      <c r="H226" s="12"/>
      <c r="I226" s="9">
        <v>159</v>
      </c>
      <c r="J226" s="9">
        <v>237</v>
      </c>
    </row>
    <row r="227" spans="1:10" s="11" customFormat="1" x14ac:dyDescent="0.2">
      <c r="A227" s="8">
        <v>43571</v>
      </c>
      <c r="B227" s="12" t="s">
        <v>3</v>
      </c>
      <c r="C227" s="48" t="s">
        <v>1292</v>
      </c>
      <c r="D227" s="12" t="s">
        <v>42</v>
      </c>
      <c r="E227" s="12" t="s">
        <v>1293</v>
      </c>
      <c r="F227" s="12" t="s">
        <v>33</v>
      </c>
      <c r="G227" s="12" t="s">
        <v>37</v>
      </c>
      <c r="H227" s="12"/>
      <c r="I227" s="9">
        <v>25</v>
      </c>
      <c r="J227" s="9" t="s">
        <v>521</v>
      </c>
    </row>
    <row r="228" spans="1:10" s="11" customFormat="1" x14ac:dyDescent="0.2">
      <c r="A228" s="8">
        <v>43571</v>
      </c>
      <c r="B228" s="12" t="s">
        <v>3</v>
      </c>
      <c r="C228" s="48" t="s">
        <v>1292</v>
      </c>
      <c r="D228" s="12" t="s">
        <v>42</v>
      </c>
      <c r="E228" s="12" t="s">
        <v>1293</v>
      </c>
      <c r="F228" s="12" t="s">
        <v>15</v>
      </c>
      <c r="G228" s="12" t="s">
        <v>151</v>
      </c>
      <c r="H228" s="12"/>
      <c r="I228" s="9">
        <v>25</v>
      </c>
      <c r="J228" s="9" t="s">
        <v>521</v>
      </c>
    </row>
    <row r="229" spans="1:10" s="11" customFormat="1" x14ac:dyDescent="0.2">
      <c r="A229" s="8">
        <v>43571</v>
      </c>
      <c r="B229" s="12" t="s">
        <v>3</v>
      </c>
      <c r="C229" s="48" t="s">
        <v>1294</v>
      </c>
      <c r="D229" s="12" t="s">
        <v>56</v>
      </c>
      <c r="E229" s="12" t="s">
        <v>15</v>
      </c>
      <c r="F229" s="12" t="s">
        <v>101</v>
      </c>
      <c r="G229" s="12" t="s">
        <v>151</v>
      </c>
      <c r="H229" s="12"/>
      <c r="I229" s="9">
        <v>30</v>
      </c>
      <c r="J229" s="9" t="s">
        <v>1295</v>
      </c>
    </row>
    <row r="230" spans="1:10" s="11" customFormat="1" x14ac:dyDescent="0.2">
      <c r="A230" s="8">
        <v>43571</v>
      </c>
      <c r="B230" s="12" t="s">
        <v>3</v>
      </c>
      <c r="C230" s="48" t="s">
        <v>1296</v>
      </c>
      <c r="D230" s="12" t="s">
        <v>1297</v>
      </c>
      <c r="E230" s="12" t="s">
        <v>4</v>
      </c>
      <c r="F230" s="12" t="s">
        <v>6</v>
      </c>
      <c r="G230" s="12" t="s">
        <v>151</v>
      </c>
      <c r="H230" s="12"/>
      <c r="I230" s="9">
        <v>63</v>
      </c>
      <c r="J230" s="9" t="s">
        <v>1298</v>
      </c>
    </row>
    <row r="231" spans="1:10" s="11" customFormat="1" x14ac:dyDescent="0.2">
      <c r="A231" s="8">
        <v>43571</v>
      </c>
      <c r="B231" s="12" t="s">
        <v>6</v>
      </c>
      <c r="C231" s="48" t="s">
        <v>1299</v>
      </c>
      <c r="D231" s="12" t="s">
        <v>984</v>
      </c>
      <c r="E231" s="12" t="s">
        <v>6</v>
      </c>
      <c r="F231" s="12" t="s">
        <v>5</v>
      </c>
      <c r="G231" s="12" t="s">
        <v>194</v>
      </c>
      <c r="H231" s="12"/>
      <c r="I231" s="9">
        <v>68</v>
      </c>
      <c r="J231" s="9" t="s">
        <v>1300</v>
      </c>
    </row>
    <row r="232" spans="1:10" s="11" customFormat="1" x14ac:dyDescent="0.2">
      <c r="A232" s="8">
        <v>43571</v>
      </c>
      <c r="B232" s="12" t="s">
        <v>3</v>
      </c>
      <c r="C232" s="48" t="s">
        <v>1301</v>
      </c>
      <c r="D232" s="12" t="s">
        <v>1302</v>
      </c>
      <c r="E232" s="12" t="s">
        <v>4</v>
      </c>
      <c r="F232" s="12" t="s">
        <v>6</v>
      </c>
      <c r="G232" s="12" t="s">
        <v>25</v>
      </c>
      <c r="H232" s="12"/>
      <c r="I232" s="9">
        <v>46</v>
      </c>
      <c r="J232" s="9" t="s">
        <v>1070</v>
      </c>
    </row>
    <row r="233" spans="1:10" s="11" customFormat="1" x14ac:dyDescent="0.2">
      <c r="A233" s="8">
        <v>43571</v>
      </c>
      <c r="B233" s="12" t="s">
        <v>6</v>
      </c>
      <c r="C233" s="48" t="s">
        <v>1303</v>
      </c>
      <c r="D233" s="12" t="s">
        <v>137</v>
      </c>
      <c r="E233" s="12" t="s">
        <v>6</v>
      </c>
      <c r="F233" s="12" t="s">
        <v>15</v>
      </c>
      <c r="G233" s="12" t="s">
        <v>23</v>
      </c>
      <c r="H233" s="12"/>
      <c r="I233" s="9">
        <v>15</v>
      </c>
      <c r="J233" s="9">
        <v>11</v>
      </c>
    </row>
    <row r="234" spans="1:10" s="11" customFormat="1" x14ac:dyDescent="0.2">
      <c r="A234" s="8">
        <v>43571</v>
      </c>
      <c r="B234" s="12" t="s">
        <v>3</v>
      </c>
      <c r="C234" s="48" t="s">
        <v>1304</v>
      </c>
      <c r="D234" s="12" t="s">
        <v>40</v>
      </c>
      <c r="E234" s="12" t="s">
        <v>15</v>
      </c>
      <c r="F234" s="12" t="s">
        <v>6</v>
      </c>
      <c r="G234" s="12" t="s">
        <v>222</v>
      </c>
      <c r="H234" s="12"/>
      <c r="I234" s="9">
        <v>5</v>
      </c>
      <c r="J234" s="9" t="s">
        <v>1029</v>
      </c>
    </row>
    <row r="235" spans="1:10" s="11" customFormat="1" x14ac:dyDescent="0.2">
      <c r="A235" s="8">
        <v>43571</v>
      </c>
      <c r="B235" s="12" t="s">
        <v>14</v>
      </c>
      <c r="C235" s="48" t="s">
        <v>1305</v>
      </c>
      <c r="D235" s="12" t="s">
        <v>142</v>
      </c>
      <c r="E235" s="12" t="s">
        <v>6</v>
      </c>
      <c r="F235" s="12" t="s">
        <v>15</v>
      </c>
      <c r="G235" s="12" t="s">
        <v>37</v>
      </c>
      <c r="H235" s="12"/>
      <c r="I235" s="9">
        <v>26</v>
      </c>
      <c r="J235" s="9" t="s">
        <v>850</v>
      </c>
    </row>
    <row r="236" spans="1:10" s="11" customFormat="1" x14ac:dyDescent="0.2">
      <c r="A236" s="8">
        <v>43571</v>
      </c>
      <c r="B236" s="12" t="s">
        <v>6</v>
      </c>
      <c r="C236" s="48" t="s">
        <v>1306</v>
      </c>
      <c r="D236" s="12" t="s">
        <v>70</v>
      </c>
      <c r="E236" s="12" t="s">
        <v>6</v>
      </c>
      <c r="F236" s="12" t="s">
        <v>15</v>
      </c>
      <c r="G236" s="12" t="s">
        <v>151</v>
      </c>
      <c r="H236" s="12"/>
      <c r="I236" s="9">
        <v>90</v>
      </c>
      <c r="J236" s="9">
        <v>125</v>
      </c>
    </row>
    <row r="237" spans="1:10" s="11" customFormat="1" x14ac:dyDescent="0.2">
      <c r="A237" s="8">
        <v>43571</v>
      </c>
      <c r="B237" s="12" t="s">
        <v>3</v>
      </c>
      <c r="C237" s="48" t="s">
        <v>1307</v>
      </c>
      <c r="D237" s="12" t="s">
        <v>56</v>
      </c>
      <c r="E237" s="12" t="s">
        <v>6</v>
      </c>
      <c r="F237" s="12" t="s">
        <v>4</v>
      </c>
      <c r="G237" s="12" t="s">
        <v>1225</v>
      </c>
      <c r="H237" s="12"/>
      <c r="I237" s="9">
        <v>31</v>
      </c>
      <c r="J237" s="9" t="s">
        <v>1295</v>
      </c>
    </row>
    <row r="238" spans="1:10" s="11" customFormat="1" x14ac:dyDescent="0.2">
      <c r="A238" s="8">
        <v>43571</v>
      </c>
      <c r="B238" s="12" t="s">
        <v>3</v>
      </c>
      <c r="C238" s="48" t="s">
        <v>1308</v>
      </c>
      <c r="D238" s="12" t="s">
        <v>92</v>
      </c>
      <c r="E238" s="12" t="s">
        <v>234</v>
      </c>
      <c r="F238" s="12" t="s">
        <v>6</v>
      </c>
      <c r="G238" s="12" t="s">
        <v>319</v>
      </c>
      <c r="H238" s="12"/>
      <c r="I238" s="9">
        <v>32</v>
      </c>
      <c r="J238" s="9" t="s">
        <v>358</v>
      </c>
    </row>
    <row r="239" spans="1:10" s="11" customFormat="1" x14ac:dyDescent="0.2">
      <c r="A239" s="8">
        <v>43571</v>
      </c>
      <c r="B239" s="12" t="s">
        <v>6</v>
      </c>
      <c r="C239" s="48" t="s">
        <v>1309</v>
      </c>
      <c r="D239" s="12" t="s">
        <v>211</v>
      </c>
      <c r="E239" s="12" t="s">
        <v>6</v>
      </c>
      <c r="F239" s="12" t="s">
        <v>15</v>
      </c>
      <c r="G239" s="12" t="s">
        <v>23</v>
      </c>
      <c r="H239" s="12"/>
      <c r="I239" s="9">
        <v>57</v>
      </c>
      <c r="J239" s="9" t="s">
        <v>1310</v>
      </c>
    </row>
    <row r="240" spans="1:10" s="11" customFormat="1" x14ac:dyDescent="0.2">
      <c r="A240" s="8">
        <v>43571</v>
      </c>
      <c r="B240" s="12" t="s">
        <v>6</v>
      </c>
      <c r="C240" s="48" t="s">
        <v>1311</v>
      </c>
      <c r="D240" s="12" t="s">
        <v>1312</v>
      </c>
      <c r="E240" s="12" t="s">
        <v>6</v>
      </c>
      <c r="F240" s="12" t="s">
        <v>5</v>
      </c>
      <c r="G240" s="12" t="s">
        <v>151</v>
      </c>
      <c r="H240" s="12"/>
      <c r="I240" s="9"/>
      <c r="J240" s="9"/>
    </row>
    <row r="241" spans="1:10" s="11" customFormat="1" x14ac:dyDescent="0.2">
      <c r="A241" s="8">
        <v>43571</v>
      </c>
      <c r="B241" s="12" t="s">
        <v>6</v>
      </c>
      <c r="C241" s="48" t="s">
        <v>1253</v>
      </c>
      <c r="D241" s="12" t="s">
        <v>182</v>
      </c>
      <c r="E241" s="12" t="s">
        <v>6</v>
      </c>
      <c r="F241" s="12" t="s">
        <v>18</v>
      </c>
      <c r="G241" s="12" t="s">
        <v>151</v>
      </c>
      <c r="H241" s="12"/>
      <c r="I241" s="9">
        <v>29</v>
      </c>
      <c r="J241" s="9" t="s">
        <v>416</v>
      </c>
    </row>
    <row r="242" spans="1:10" s="11" customFormat="1" x14ac:dyDescent="0.2">
      <c r="A242" s="8">
        <v>43571</v>
      </c>
      <c r="B242" s="12" t="s">
        <v>6</v>
      </c>
      <c r="C242" s="48" t="s">
        <v>1313</v>
      </c>
      <c r="D242" s="12" t="s">
        <v>1314</v>
      </c>
      <c r="E242" s="12" t="s">
        <v>6</v>
      </c>
      <c r="F242" s="12" t="s">
        <v>18</v>
      </c>
      <c r="G242" s="12" t="s">
        <v>151</v>
      </c>
      <c r="H242" s="12"/>
      <c r="I242" s="9">
        <v>108</v>
      </c>
      <c r="J242" s="9">
        <v>126</v>
      </c>
    </row>
    <row r="243" spans="1:10" s="11" customFormat="1" x14ac:dyDescent="0.2">
      <c r="A243" s="8">
        <v>43571</v>
      </c>
      <c r="B243" s="12" t="s">
        <v>6</v>
      </c>
      <c r="C243" s="48" t="s">
        <v>1315</v>
      </c>
      <c r="D243" s="12" t="s">
        <v>210</v>
      </c>
      <c r="E243" s="12" t="s">
        <v>6</v>
      </c>
      <c r="F243" s="12" t="s">
        <v>15</v>
      </c>
      <c r="G243" s="12" t="s">
        <v>23</v>
      </c>
      <c r="H243" s="12"/>
      <c r="I243" s="9">
        <v>93</v>
      </c>
      <c r="J243" s="9">
        <v>117</v>
      </c>
    </row>
    <row r="244" spans="1:10" s="11" customFormat="1" x14ac:dyDescent="0.2">
      <c r="A244" s="8">
        <v>43571</v>
      </c>
      <c r="B244" s="12" t="s">
        <v>3</v>
      </c>
      <c r="C244" s="48" t="s">
        <v>1316</v>
      </c>
      <c r="D244" s="12" t="s">
        <v>92</v>
      </c>
      <c r="E244" s="12" t="s">
        <v>17</v>
      </c>
      <c r="F244" s="12" t="s">
        <v>5</v>
      </c>
      <c r="G244" s="12" t="s">
        <v>1073</v>
      </c>
      <c r="H244" s="12"/>
      <c r="I244" s="9">
        <v>30</v>
      </c>
      <c r="J244" s="9" t="s">
        <v>812</v>
      </c>
    </row>
    <row r="245" spans="1:10" s="11" customFormat="1" x14ac:dyDescent="0.2">
      <c r="A245" s="8">
        <v>43571</v>
      </c>
      <c r="B245" s="12" t="s">
        <v>6</v>
      </c>
      <c r="C245" s="48" t="s">
        <v>1317</v>
      </c>
      <c r="D245" s="12" t="s">
        <v>179</v>
      </c>
      <c r="E245" s="12" t="s">
        <v>6</v>
      </c>
      <c r="F245" s="12" t="s">
        <v>15</v>
      </c>
      <c r="G245" s="12" t="s">
        <v>23</v>
      </c>
      <c r="H245" s="12"/>
      <c r="I245" s="9">
        <v>29</v>
      </c>
      <c r="J245" s="9" t="s">
        <v>665</v>
      </c>
    </row>
    <row r="246" spans="1:10" s="11" customFormat="1" x14ac:dyDescent="0.2">
      <c r="A246" s="8">
        <v>43571</v>
      </c>
      <c r="B246" s="12" t="s">
        <v>14</v>
      </c>
      <c r="C246" s="48" t="s">
        <v>1318</v>
      </c>
      <c r="D246" s="12" t="s">
        <v>127</v>
      </c>
      <c r="E246" s="12" t="s">
        <v>12</v>
      </c>
      <c r="F246" s="12" t="s">
        <v>6</v>
      </c>
      <c r="G246" s="12" t="s">
        <v>151</v>
      </c>
      <c r="H246" s="12"/>
      <c r="I246" s="9">
        <v>35</v>
      </c>
      <c r="J246" s="9" t="s">
        <v>393</v>
      </c>
    </row>
    <row r="247" spans="1:10" s="11" customFormat="1" x14ac:dyDescent="0.2">
      <c r="A247" s="8">
        <v>43571</v>
      </c>
      <c r="B247" s="12" t="s">
        <v>6</v>
      </c>
      <c r="C247" s="48" t="s">
        <v>1319</v>
      </c>
      <c r="D247" s="12" t="s">
        <v>1320</v>
      </c>
      <c r="E247" s="12" t="s">
        <v>6</v>
      </c>
      <c r="F247" s="12" t="s">
        <v>6</v>
      </c>
      <c r="G247" s="12" t="s">
        <v>1114</v>
      </c>
      <c r="H247" s="12"/>
      <c r="I247" s="9">
        <v>67</v>
      </c>
      <c r="J247" s="9" t="s">
        <v>1321</v>
      </c>
    </row>
    <row r="248" spans="1:10" s="11" customFormat="1" x14ac:dyDescent="0.2">
      <c r="A248" s="8">
        <v>43571</v>
      </c>
      <c r="B248" s="12" t="s">
        <v>3</v>
      </c>
      <c r="C248" s="48" t="s">
        <v>1322</v>
      </c>
      <c r="D248" s="12" t="s">
        <v>74</v>
      </c>
      <c r="E248" s="12" t="s">
        <v>4</v>
      </c>
      <c r="F248" s="12" t="s">
        <v>6</v>
      </c>
      <c r="G248" s="12" t="s">
        <v>151</v>
      </c>
      <c r="H248" s="12"/>
      <c r="I248" s="9">
        <v>33</v>
      </c>
      <c r="J248" s="9" t="s">
        <v>994</v>
      </c>
    </row>
    <row r="249" spans="1:10" s="11" customFormat="1" x14ac:dyDescent="0.2">
      <c r="A249" s="8">
        <v>43571</v>
      </c>
      <c r="B249" s="12" t="s">
        <v>3</v>
      </c>
      <c r="C249" s="48" t="s">
        <v>1323</v>
      </c>
      <c r="D249" s="12" t="s">
        <v>41</v>
      </c>
      <c r="E249" s="12" t="s">
        <v>4</v>
      </c>
      <c r="F249" s="12" t="s">
        <v>6</v>
      </c>
      <c r="G249" s="12" t="s">
        <v>163</v>
      </c>
      <c r="H249" s="12"/>
      <c r="I249" s="9">
        <v>27</v>
      </c>
      <c r="J249" s="9" t="s">
        <v>590</v>
      </c>
    </row>
    <row r="250" spans="1:10" s="11" customFormat="1" x14ac:dyDescent="0.2">
      <c r="A250" s="8">
        <v>43571</v>
      </c>
      <c r="B250" s="12" t="s">
        <v>3</v>
      </c>
      <c r="C250" s="48" t="s">
        <v>1324</v>
      </c>
      <c r="D250" s="12" t="s">
        <v>61</v>
      </c>
      <c r="E250" s="12" t="s">
        <v>4</v>
      </c>
      <c r="F250" s="12" t="s">
        <v>6</v>
      </c>
      <c r="G250" s="12" t="s">
        <v>163</v>
      </c>
      <c r="H250" s="12"/>
      <c r="I250" s="9">
        <v>7</v>
      </c>
      <c r="J250" s="9" t="s">
        <v>996</v>
      </c>
    </row>
    <row r="251" spans="1:10" s="11" customFormat="1" x14ac:dyDescent="0.2">
      <c r="A251" s="8">
        <v>43572</v>
      </c>
      <c r="B251" s="12" t="s">
        <v>3</v>
      </c>
      <c r="C251" s="48" t="s">
        <v>1325</v>
      </c>
      <c r="D251" s="12" t="s">
        <v>1326</v>
      </c>
      <c r="E251" s="12" t="s">
        <v>4</v>
      </c>
      <c r="F251" s="12" t="s">
        <v>5</v>
      </c>
      <c r="G251" s="12" t="s">
        <v>1327</v>
      </c>
      <c r="H251" s="12"/>
      <c r="I251" s="9">
        <v>58</v>
      </c>
      <c r="J251" s="9">
        <v>69</v>
      </c>
    </row>
    <row r="252" spans="1:10" s="11" customFormat="1" x14ac:dyDescent="0.2">
      <c r="A252" s="8">
        <v>43572</v>
      </c>
      <c r="B252" s="12" t="s">
        <v>3</v>
      </c>
      <c r="C252" s="48" t="s">
        <v>1328</v>
      </c>
      <c r="D252" s="12" t="s">
        <v>150</v>
      </c>
      <c r="E252" s="12" t="s">
        <v>6</v>
      </c>
      <c r="F252" s="12" t="s">
        <v>4</v>
      </c>
      <c r="G252" s="12" t="s">
        <v>37</v>
      </c>
      <c r="H252" s="12"/>
      <c r="I252" s="9">
        <v>12</v>
      </c>
      <c r="J252" s="9" t="s">
        <v>425</v>
      </c>
    </row>
    <row r="253" spans="1:10" s="11" customFormat="1" x14ac:dyDescent="0.2">
      <c r="A253" s="8">
        <v>43572</v>
      </c>
      <c r="B253" s="12" t="s">
        <v>3</v>
      </c>
      <c r="C253" s="48" t="s">
        <v>1329</v>
      </c>
      <c r="D253" s="12" t="s">
        <v>121</v>
      </c>
      <c r="E253" s="12" t="s">
        <v>188</v>
      </c>
      <c r="F253" s="12" t="s">
        <v>4</v>
      </c>
      <c r="G253" s="12" t="s">
        <v>319</v>
      </c>
      <c r="H253" s="12"/>
      <c r="I253" s="9">
        <v>44</v>
      </c>
      <c r="J253" s="9" t="s">
        <v>1330</v>
      </c>
    </row>
    <row r="254" spans="1:10" s="11" customFormat="1" x14ac:dyDescent="0.2">
      <c r="A254" s="8">
        <v>43572</v>
      </c>
      <c r="B254" s="12" t="s">
        <v>3</v>
      </c>
      <c r="C254" s="48" t="s">
        <v>1331</v>
      </c>
      <c r="D254" s="12" t="s">
        <v>123</v>
      </c>
      <c r="E254" s="12" t="s">
        <v>4</v>
      </c>
      <c r="F254" s="12" t="s">
        <v>4</v>
      </c>
      <c r="G254" s="12" t="s">
        <v>23</v>
      </c>
      <c r="H254" s="12"/>
      <c r="I254" s="9">
        <v>42</v>
      </c>
      <c r="J254" s="9" t="s">
        <v>1071</v>
      </c>
    </row>
    <row r="255" spans="1:10" s="11" customFormat="1" x14ac:dyDescent="0.2">
      <c r="A255" s="8">
        <v>43572</v>
      </c>
      <c r="B255" s="12" t="s">
        <v>6</v>
      </c>
      <c r="C255" s="48" t="s">
        <v>1332</v>
      </c>
      <c r="D255" s="12" t="s">
        <v>1333</v>
      </c>
      <c r="E255" s="12" t="s">
        <v>6</v>
      </c>
      <c r="F255" s="12" t="s">
        <v>15</v>
      </c>
      <c r="G255" s="12" t="s">
        <v>151</v>
      </c>
      <c r="H255" s="12"/>
      <c r="I255" s="9"/>
      <c r="J255" s="9"/>
    </row>
    <row r="256" spans="1:10" s="11" customFormat="1" x14ac:dyDescent="0.2">
      <c r="A256" s="8">
        <v>43572</v>
      </c>
      <c r="B256" s="12" t="s">
        <v>6</v>
      </c>
      <c r="C256" s="48" t="s">
        <v>1334</v>
      </c>
      <c r="D256" s="12" t="s">
        <v>1335</v>
      </c>
      <c r="E256" s="12" t="s">
        <v>6</v>
      </c>
      <c r="F256" s="12" t="s">
        <v>18</v>
      </c>
      <c r="G256" s="12" t="s">
        <v>151</v>
      </c>
      <c r="H256" s="12"/>
      <c r="I256" s="9"/>
      <c r="J256" s="9"/>
    </row>
    <row r="257" spans="1:10" s="11" customFormat="1" x14ac:dyDescent="0.2">
      <c r="A257" s="8">
        <v>43572</v>
      </c>
      <c r="B257" s="12" t="s">
        <v>3</v>
      </c>
      <c r="C257" s="48" t="s">
        <v>1336</v>
      </c>
      <c r="D257" s="12" t="s">
        <v>1337</v>
      </c>
      <c r="E257" s="12" t="s">
        <v>4</v>
      </c>
      <c r="F257" s="12" t="s">
        <v>6</v>
      </c>
      <c r="G257" s="12" t="s">
        <v>292</v>
      </c>
      <c r="H257" s="12"/>
      <c r="I257" s="9">
        <v>80</v>
      </c>
      <c r="J257" s="9" t="s">
        <v>986</v>
      </c>
    </row>
    <row r="258" spans="1:10" s="11" customFormat="1" x14ac:dyDescent="0.2">
      <c r="A258" s="8">
        <v>43572</v>
      </c>
      <c r="B258" s="12" t="s">
        <v>6</v>
      </c>
      <c r="C258" s="48" t="s">
        <v>1338</v>
      </c>
      <c r="D258" s="12" t="s">
        <v>208</v>
      </c>
      <c r="E258" s="12" t="s">
        <v>6</v>
      </c>
      <c r="F258" s="12" t="s">
        <v>15</v>
      </c>
      <c r="G258" s="12" t="s">
        <v>292</v>
      </c>
      <c r="H258" s="12"/>
      <c r="I258" s="9">
        <v>51</v>
      </c>
      <c r="J258" s="9" t="s">
        <v>1339</v>
      </c>
    </row>
    <row r="259" spans="1:10" s="11" customFormat="1" x14ac:dyDescent="0.2">
      <c r="A259" s="8">
        <v>43572</v>
      </c>
      <c r="B259" s="12" t="s">
        <v>6</v>
      </c>
      <c r="C259" s="48" t="s">
        <v>1340</v>
      </c>
      <c r="D259" s="12" t="s">
        <v>330</v>
      </c>
      <c r="E259" s="12" t="s">
        <v>6</v>
      </c>
      <c r="F259" s="12" t="s">
        <v>15</v>
      </c>
      <c r="G259" s="12" t="s">
        <v>151</v>
      </c>
      <c r="H259" s="12"/>
      <c r="I259" s="9">
        <v>57</v>
      </c>
      <c r="J259" s="9" t="s">
        <v>1341</v>
      </c>
    </row>
    <row r="260" spans="1:10" s="11" customFormat="1" x14ac:dyDescent="0.2">
      <c r="A260" s="8">
        <v>43572</v>
      </c>
      <c r="B260" s="12" t="s">
        <v>3</v>
      </c>
      <c r="C260" s="48" t="s">
        <v>1342</v>
      </c>
      <c r="D260" s="12" t="s">
        <v>1343</v>
      </c>
      <c r="E260" s="12" t="s">
        <v>4</v>
      </c>
      <c r="F260" s="12" t="s">
        <v>5</v>
      </c>
      <c r="G260" s="12" t="s">
        <v>37</v>
      </c>
      <c r="H260" s="12"/>
      <c r="I260" s="9">
        <v>61</v>
      </c>
      <c r="J260" s="9">
        <v>100</v>
      </c>
    </row>
    <row r="261" spans="1:10" s="11" customFormat="1" x14ac:dyDescent="0.2">
      <c r="A261" s="8">
        <v>43572</v>
      </c>
      <c r="B261" s="12" t="s">
        <v>3</v>
      </c>
      <c r="C261" s="48" t="s">
        <v>1344</v>
      </c>
      <c r="D261" s="12" t="s">
        <v>1167</v>
      </c>
      <c r="E261" s="12" t="s">
        <v>4</v>
      </c>
      <c r="F261" s="12" t="s">
        <v>99</v>
      </c>
      <c r="G261" s="12" t="s">
        <v>558</v>
      </c>
      <c r="H261" s="12"/>
      <c r="I261" s="9">
        <v>44</v>
      </c>
      <c r="J261" s="9" t="s">
        <v>1345</v>
      </c>
    </row>
    <row r="262" spans="1:10" s="11" customFormat="1" x14ac:dyDescent="0.2">
      <c r="A262" s="8">
        <v>43572</v>
      </c>
      <c r="B262" s="12" t="s">
        <v>3</v>
      </c>
      <c r="C262" s="48" t="s">
        <v>1346</v>
      </c>
      <c r="D262" s="12" t="s">
        <v>116</v>
      </c>
      <c r="E262" s="12" t="s">
        <v>4</v>
      </c>
      <c r="F262" s="12" t="s">
        <v>6</v>
      </c>
      <c r="G262" s="12" t="s">
        <v>194</v>
      </c>
      <c r="H262" s="12"/>
      <c r="I262" s="9">
        <v>14</v>
      </c>
      <c r="J262" s="9" t="s">
        <v>1347</v>
      </c>
    </row>
    <row r="263" spans="1:10" s="11" customFormat="1" x14ac:dyDescent="0.2">
      <c r="A263" s="8">
        <v>43572</v>
      </c>
      <c r="B263" s="12" t="s">
        <v>3</v>
      </c>
      <c r="C263" s="48" t="s">
        <v>1348</v>
      </c>
      <c r="D263" s="12" t="s">
        <v>1349</v>
      </c>
      <c r="E263" s="12" t="s">
        <v>16</v>
      </c>
      <c r="F263" s="12" t="s">
        <v>4</v>
      </c>
      <c r="G263" s="12" t="s">
        <v>151</v>
      </c>
      <c r="H263" s="12"/>
      <c r="I263" s="9">
        <v>38</v>
      </c>
      <c r="J263" s="9" t="s">
        <v>1350</v>
      </c>
    </row>
    <row r="264" spans="1:10" s="11" customFormat="1" x14ac:dyDescent="0.2">
      <c r="A264" s="8">
        <v>43572</v>
      </c>
      <c r="B264" s="12" t="s">
        <v>3</v>
      </c>
      <c r="C264" s="48" t="s">
        <v>1351</v>
      </c>
      <c r="D264" s="12" t="s">
        <v>43</v>
      </c>
      <c r="E264" s="12" t="s">
        <v>6</v>
      </c>
      <c r="F264" s="12" t="s">
        <v>15</v>
      </c>
      <c r="G264" s="12" t="s">
        <v>477</v>
      </c>
      <c r="H264" s="12"/>
      <c r="I264" s="9">
        <v>24</v>
      </c>
      <c r="J264" s="9" t="s">
        <v>359</v>
      </c>
    </row>
    <row r="265" spans="1:10" s="11" customFormat="1" x14ac:dyDescent="0.2">
      <c r="A265" s="8">
        <v>43572</v>
      </c>
      <c r="B265" s="12" t="s">
        <v>3</v>
      </c>
      <c r="C265" s="48" t="s">
        <v>1352</v>
      </c>
      <c r="D265" s="12" t="s">
        <v>113</v>
      </c>
      <c r="E265" s="12" t="s">
        <v>16</v>
      </c>
      <c r="F265" s="12" t="s">
        <v>4</v>
      </c>
      <c r="G265" s="12" t="s">
        <v>13</v>
      </c>
      <c r="H265" s="12"/>
      <c r="I265" s="9">
        <v>12</v>
      </c>
      <c r="J265" s="9" t="s">
        <v>725</v>
      </c>
    </row>
    <row r="266" spans="1:10" s="11" customFormat="1" x14ac:dyDescent="0.2">
      <c r="A266" s="8">
        <v>43572</v>
      </c>
      <c r="B266" s="12" t="s">
        <v>6</v>
      </c>
      <c r="C266" s="48" t="s">
        <v>1353</v>
      </c>
      <c r="D266" s="12" t="s">
        <v>215</v>
      </c>
      <c r="E266" s="12" t="s">
        <v>6</v>
      </c>
      <c r="F266" s="12" t="s">
        <v>6</v>
      </c>
      <c r="G266" s="12" t="s">
        <v>194</v>
      </c>
      <c r="H266" s="12"/>
      <c r="I266" s="9">
        <v>36</v>
      </c>
      <c r="J266" s="9" t="s">
        <v>1148</v>
      </c>
    </row>
    <row r="267" spans="1:10" s="11" customFormat="1" x14ac:dyDescent="0.2">
      <c r="A267" s="8">
        <v>43572</v>
      </c>
      <c r="B267" s="12" t="s">
        <v>3</v>
      </c>
      <c r="C267" s="48" t="s">
        <v>1354</v>
      </c>
      <c r="D267" s="12" t="s">
        <v>87</v>
      </c>
      <c r="E267" s="12" t="s">
        <v>4</v>
      </c>
      <c r="F267" s="12" t="s">
        <v>6</v>
      </c>
      <c r="G267" s="12" t="s">
        <v>1355</v>
      </c>
      <c r="H267" s="12"/>
      <c r="I267" s="9">
        <v>17</v>
      </c>
      <c r="J267" s="9">
        <v>13</v>
      </c>
    </row>
    <row r="268" spans="1:10" s="11" customFormat="1" x14ac:dyDescent="0.2">
      <c r="A268" s="8">
        <v>43572</v>
      </c>
      <c r="B268" s="12" t="s">
        <v>3</v>
      </c>
      <c r="C268" s="48" t="s">
        <v>1356</v>
      </c>
      <c r="D268" s="12" t="s">
        <v>40</v>
      </c>
      <c r="E268" s="12" t="s">
        <v>4</v>
      </c>
      <c r="F268" s="12" t="s">
        <v>5</v>
      </c>
      <c r="G268" s="12" t="s">
        <v>1357</v>
      </c>
      <c r="H268" s="12"/>
      <c r="I268" s="9">
        <v>5</v>
      </c>
      <c r="J268" s="9" t="s">
        <v>1358</v>
      </c>
    </row>
    <row r="269" spans="1:10" s="11" customFormat="1" x14ac:dyDescent="0.2">
      <c r="A269" s="8">
        <v>43572</v>
      </c>
      <c r="B269" s="12" t="s">
        <v>6</v>
      </c>
      <c r="C269" s="48" t="s">
        <v>1309</v>
      </c>
      <c r="D269" s="12" t="s">
        <v>211</v>
      </c>
      <c r="E269" s="12" t="s">
        <v>6</v>
      </c>
      <c r="F269" s="12" t="s">
        <v>15</v>
      </c>
      <c r="G269" s="12" t="s">
        <v>151</v>
      </c>
      <c r="H269" s="12"/>
      <c r="I269" s="9">
        <v>57</v>
      </c>
      <c r="J269" s="9" t="s">
        <v>1310</v>
      </c>
    </row>
    <row r="270" spans="1:10" s="11" customFormat="1" x14ac:dyDescent="0.2">
      <c r="A270" s="8">
        <v>43572</v>
      </c>
      <c r="B270" s="12" t="s">
        <v>3</v>
      </c>
      <c r="C270" s="48" t="s">
        <v>1359</v>
      </c>
      <c r="D270" s="12" t="s">
        <v>40</v>
      </c>
      <c r="E270" s="12" t="s">
        <v>4</v>
      </c>
      <c r="F270" s="12" t="s">
        <v>6</v>
      </c>
      <c r="G270" s="12" t="s">
        <v>488</v>
      </c>
      <c r="H270" s="12"/>
      <c r="I270" s="9">
        <v>6</v>
      </c>
      <c r="J270" s="9" t="s">
        <v>394</v>
      </c>
    </row>
    <row r="271" spans="1:10" s="11" customFormat="1" x14ac:dyDescent="0.2">
      <c r="A271" s="8">
        <v>43572</v>
      </c>
      <c r="B271" s="12" t="s">
        <v>3</v>
      </c>
      <c r="C271" s="48" t="s">
        <v>1360</v>
      </c>
      <c r="D271" s="12" t="s">
        <v>265</v>
      </c>
      <c r="E271" s="12" t="s">
        <v>4</v>
      </c>
      <c r="F271" s="12" t="s">
        <v>6</v>
      </c>
      <c r="G271" s="12" t="s">
        <v>194</v>
      </c>
      <c r="H271" s="12"/>
      <c r="I271" s="9">
        <v>13</v>
      </c>
      <c r="J271" s="9" t="s">
        <v>1361</v>
      </c>
    </row>
    <row r="272" spans="1:10" s="11" customFormat="1" x14ac:dyDescent="0.2">
      <c r="A272" s="8">
        <v>43572</v>
      </c>
      <c r="B272" s="12" t="s">
        <v>6</v>
      </c>
      <c r="C272" s="48" t="s">
        <v>1224</v>
      </c>
      <c r="D272" s="12" t="s">
        <v>141</v>
      </c>
      <c r="E272" s="12" t="s">
        <v>6</v>
      </c>
      <c r="F272" s="12" t="s">
        <v>15</v>
      </c>
      <c r="G272" s="12" t="s">
        <v>1182</v>
      </c>
      <c r="H272" s="12"/>
      <c r="I272" s="9">
        <v>42</v>
      </c>
      <c r="J272" s="9" t="s">
        <v>413</v>
      </c>
    </row>
    <row r="273" spans="1:10" s="11" customFormat="1" x14ac:dyDescent="0.2">
      <c r="A273" s="8">
        <v>43572</v>
      </c>
      <c r="B273" s="12" t="s">
        <v>3</v>
      </c>
      <c r="C273" s="48" t="s">
        <v>1362</v>
      </c>
      <c r="D273" s="12" t="s">
        <v>117</v>
      </c>
      <c r="E273" s="12" t="s">
        <v>4</v>
      </c>
      <c r="F273" s="12" t="s">
        <v>6</v>
      </c>
      <c r="G273" s="12" t="s">
        <v>1096</v>
      </c>
      <c r="H273" s="12"/>
      <c r="I273" s="9">
        <v>27</v>
      </c>
      <c r="J273" s="9">
        <v>20</v>
      </c>
    </row>
    <row r="274" spans="1:10" s="11" customFormat="1" x14ac:dyDescent="0.2">
      <c r="A274" s="8">
        <v>43572</v>
      </c>
      <c r="B274" s="12" t="s">
        <v>3</v>
      </c>
      <c r="C274" s="48" t="s">
        <v>1363</v>
      </c>
      <c r="D274" s="12" t="s">
        <v>116</v>
      </c>
      <c r="E274" s="12" t="s">
        <v>16</v>
      </c>
      <c r="F274" s="12" t="s">
        <v>6</v>
      </c>
      <c r="G274" s="12" t="s">
        <v>37</v>
      </c>
      <c r="H274" s="12"/>
      <c r="I274" s="9">
        <v>14</v>
      </c>
      <c r="J274" s="9" t="s">
        <v>494</v>
      </c>
    </row>
    <row r="275" spans="1:10" s="11" customFormat="1" x14ac:dyDescent="0.2">
      <c r="A275" s="8">
        <v>43572</v>
      </c>
      <c r="B275" s="12" t="s">
        <v>3</v>
      </c>
      <c r="C275" s="48" t="s">
        <v>1364</v>
      </c>
      <c r="D275" s="12" t="s">
        <v>61</v>
      </c>
      <c r="E275" s="12" t="s">
        <v>16</v>
      </c>
      <c r="F275" s="12" t="s">
        <v>6</v>
      </c>
      <c r="G275" s="12" t="s">
        <v>151</v>
      </c>
      <c r="H275" s="12"/>
      <c r="I275" s="9">
        <v>9</v>
      </c>
      <c r="J275" s="9" t="s">
        <v>491</v>
      </c>
    </row>
    <row r="276" spans="1:10" s="11" customFormat="1" x14ac:dyDescent="0.2">
      <c r="A276" s="8">
        <v>43572</v>
      </c>
      <c r="B276" s="12" t="s">
        <v>3</v>
      </c>
      <c r="C276" s="48" t="s">
        <v>1365</v>
      </c>
      <c r="D276" s="12" t="s">
        <v>67</v>
      </c>
      <c r="E276" s="12" t="s">
        <v>4</v>
      </c>
      <c r="F276" s="12" t="s">
        <v>5</v>
      </c>
      <c r="G276" s="12" t="s">
        <v>151</v>
      </c>
      <c r="H276" s="12"/>
      <c r="I276" s="9">
        <v>22</v>
      </c>
      <c r="J276" s="9" t="s">
        <v>590</v>
      </c>
    </row>
    <row r="277" spans="1:10" s="11" customFormat="1" x14ac:dyDescent="0.2">
      <c r="A277" s="8">
        <v>43572</v>
      </c>
      <c r="B277" s="12" t="s">
        <v>3</v>
      </c>
      <c r="C277" s="48" t="s">
        <v>1366</v>
      </c>
      <c r="D277" s="12" t="s">
        <v>506</v>
      </c>
      <c r="E277" s="12" t="s">
        <v>140</v>
      </c>
      <c r="F277" s="12" t="s">
        <v>6</v>
      </c>
      <c r="G277" s="12" t="s">
        <v>37</v>
      </c>
      <c r="H277" s="12"/>
      <c r="I277" s="9">
        <v>15</v>
      </c>
      <c r="J277" s="9" t="s">
        <v>1367</v>
      </c>
    </row>
    <row r="278" spans="1:10" s="11" customFormat="1" x14ac:dyDescent="0.2">
      <c r="A278" s="8">
        <v>43572</v>
      </c>
      <c r="B278" s="12" t="s">
        <v>3</v>
      </c>
      <c r="C278" s="48" t="s">
        <v>1368</v>
      </c>
      <c r="D278" s="12" t="s">
        <v>92</v>
      </c>
      <c r="E278" s="12" t="s">
        <v>4</v>
      </c>
      <c r="F278" s="12" t="s">
        <v>6</v>
      </c>
      <c r="G278" s="12" t="s">
        <v>1369</v>
      </c>
      <c r="H278" s="12"/>
      <c r="I278" s="9">
        <v>26</v>
      </c>
      <c r="J278" s="9" t="s">
        <v>426</v>
      </c>
    </row>
    <row r="279" spans="1:10" s="11" customFormat="1" x14ac:dyDescent="0.2">
      <c r="A279" s="8">
        <v>43572</v>
      </c>
      <c r="B279" s="12" t="s">
        <v>3</v>
      </c>
      <c r="C279" s="48" t="s">
        <v>1370</v>
      </c>
      <c r="D279" s="12" t="s">
        <v>92</v>
      </c>
      <c r="E279" s="12" t="s">
        <v>4</v>
      </c>
      <c r="F279" s="12" t="s">
        <v>6</v>
      </c>
      <c r="G279" s="12" t="s">
        <v>24</v>
      </c>
      <c r="H279" s="12"/>
      <c r="I279" s="9">
        <v>21</v>
      </c>
      <c r="J279" s="9" t="s">
        <v>1371</v>
      </c>
    </row>
    <row r="280" spans="1:10" s="11" customFormat="1" x14ac:dyDescent="0.2">
      <c r="A280" s="8">
        <v>43572</v>
      </c>
      <c r="B280" s="12" t="s">
        <v>3</v>
      </c>
      <c r="C280" s="48" t="s">
        <v>1372</v>
      </c>
      <c r="D280" s="12" t="s">
        <v>64</v>
      </c>
      <c r="E280" s="12" t="s">
        <v>6</v>
      </c>
      <c r="F280" s="12" t="s">
        <v>4</v>
      </c>
      <c r="G280" s="12" t="s">
        <v>1373</v>
      </c>
      <c r="H280" s="12"/>
      <c r="I280" s="9">
        <v>26</v>
      </c>
      <c r="J280" s="9" t="s">
        <v>693</v>
      </c>
    </row>
    <row r="281" spans="1:10" s="11" customFormat="1" x14ac:dyDescent="0.2">
      <c r="A281" s="8">
        <v>43573</v>
      </c>
      <c r="B281" s="12" t="s">
        <v>3</v>
      </c>
      <c r="C281" s="48" t="s">
        <v>1377</v>
      </c>
      <c r="D281" s="12" t="s">
        <v>41</v>
      </c>
      <c r="E281" s="12" t="s">
        <v>15</v>
      </c>
      <c r="F281" s="12" t="s">
        <v>18</v>
      </c>
      <c r="G281" s="12" t="s">
        <v>194</v>
      </c>
      <c r="H281" s="12"/>
      <c r="I281" s="9">
        <v>27</v>
      </c>
      <c r="J281" s="9" t="s">
        <v>1378</v>
      </c>
    </row>
    <row r="282" spans="1:10" s="11" customFormat="1" x14ac:dyDescent="0.2">
      <c r="A282" s="8">
        <v>43573</v>
      </c>
      <c r="B282" s="12" t="s">
        <v>3</v>
      </c>
      <c r="C282" s="48" t="s">
        <v>1379</v>
      </c>
      <c r="D282" s="12" t="s">
        <v>92</v>
      </c>
      <c r="E282" s="12" t="s">
        <v>1380</v>
      </c>
      <c r="F282" s="12" t="s">
        <v>6</v>
      </c>
      <c r="G282" s="12" t="s">
        <v>194</v>
      </c>
      <c r="H282" s="12"/>
      <c r="I282" s="9">
        <v>22</v>
      </c>
      <c r="J282" s="9" t="s">
        <v>565</v>
      </c>
    </row>
    <row r="283" spans="1:10" s="11" customFormat="1" x14ac:dyDescent="0.2">
      <c r="A283" s="8">
        <v>43573</v>
      </c>
      <c r="B283" s="12" t="s">
        <v>183</v>
      </c>
      <c r="C283" s="48" t="s">
        <v>1381</v>
      </c>
      <c r="D283" s="12" t="s">
        <v>1382</v>
      </c>
      <c r="E283" s="12" t="s">
        <v>15</v>
      </c>
      <c r="F283" s="12" t="s">
        <v>15</v>
      </c>
      <c r="G283" s="12" t="s">
        <v>292</v>
      </c>
      <c r="H283" s="12"/>
      <c r="I283" s="9"/>
      <c r="J283" s="9"/>
    </row>
    <row r="284" spans="1:10" s="11" customFormat="1" x14ac:dyDescent="0.2">
      <c r="A284" s="8">
        <v>43573</v>
      </c>
      <c r="B284" s="12" t="s">
        <v>6</v>
      </c>
      <c r="C284" s="48" t="s">
        <v>1383</v>
      </c>
      <c r="D284" s="12" t="s">
        <v>1384</v>
      </c>
      <c r="E284" s="12" t="s">
        <v>6</v>
      </c>
      <c r="F284" s="12" t="s">
        <v>5</v>
      </c>
      <c r="G284" s="12" t="s">
        <v>23</v>
      </c>
      <c r="H284" s="12"/>
      <c r="I284" s="9">
        <v>81</v>
      </c>
      <c r="J284" s="9">
        <v>119</v>
      </c>
    </row>
    <row r="285" spans="1:10" s="11" customFormat="1" x14ac:dyDescent="0.2">
      <c r="A285" s="8">
        <v>43573</v>
      </c>
      <c r="B285" s="12" t="s">
        <v>3</v>
      </c>
      <c r="C285" s="48" t="s">
        <v>1385</v>
      </c>
      <c r="D285" s="12" t="s">
        <v>199</v>
      </c>
      <c r="E285" s="12" t="s">
        <v>11</v>
      </c>
      <c r="F285" s="12" t="s">
        <v>15</v>
      </c>
      <c r="G285" s="12" t="s">
        <v>1386</v>
      </c>
      <c r="H285" s="12"/>
      <c r="I285" s="9">
        <v>17</v>
      </c>
      <c r="J285" s="9" t="s">
        <v>361</v>
      </c>
    </row>
    <row r="286" spans="1:10" s="11" customFormat="1" x14ac:dyDescent="0.2">
      <c r="A286" s="8">
        <v>43573</v>
      </c>
      <c r="B286" s="12" t="s">
        <v>6</v>
      </c>
      <c r="C286" s="48" t="s">
        <v>1207</v>
      </c>
      <c r="D286" s="12" t="s">
        <v>316</v>
      </c>
      <c r="E286" s="12" t="s">
        <v>6</v>
      </c>
      <c r="F286" s="12" t="s">
        <v>6</v>
      </c>
      <c r="G286" s="12" t="s">
        <v>151</v>
      </c>
      <c r="H286" s="12"/>
      <c r="I286" s="9">
        <v>49</v>
      </c>
      <c r="J286" s="9">
        <v>47</v>
      </c>
    </row>
    <row r="287" spans="1:10" s="11" customFormat="1" x14ac:dyDescent="0.2">
      <c r="A287" s="8">
        <v>43573</v>
      </c>
      <c r="B287" s="12" t="s">
        <v>14</v>
      </c>
      <c r="C287" s="48" t="s">
        <v>1318</v>
      </c>
      <c r="D287" s="12" t="s">
        <v>127</v>
      </c>
      <c r="E287" s="12" t="s">
        <v>6</v>
      </c>
      <c r="F287" s="12" t="s">
        <v>15</v>
      </c>
      <c r="G287" s="12" t="s">
        <v>222</v>
      </c>
      <c r="H287" s="12"/>
      <c r="I287" s="9">
        <v>34</v>
      </c>
      <c r="J287" s="9" t="s">
        <v>393</v>
      </c>
    </row>
    <row r="288" spans="1:10" s="11" customFormat="1" x14ac:dyDescent="0.2">
      <c r="A288" s="8">
        <v>43573</v>
      </c>
      <c r="B288" s="12" t="s">
        <v>3</v>
      </c>
      <c r="C288" s="48" t="s">
        <v>1387</v>
      </c>
      <c r="D288" s="12" t="s">
        <v>92</v>
      </c>
      <c r="E288" s="12" t="s">
        <v>4</v>
      </c>
      <c r="F288" s="12" t="s">
        <v>5</v>
      </c>
      <c r="G288" s="12" t="s">
        <v>1225</v>
      </c>
      <c r="H288" s="12"/>
      <c r="I288" s="9">
        <v>25</v>
      </c>
      <c r="J288" s="9" t="s">
        <v>1388</v>
      </c>
    </row>
    <row r="289" spans="1:10" s="11" customFormat="1" x14ac:dyDescent="0.2">
      <c r="A289" s="8">
        <v>43573</v>
      </c>
      <c r="B289" s="12" t="s">
        <v>6</v>
      </c>
      <c r="C289" s="48" t="s">
        <v>1389</v>
      </c>
      <c r="D289" s="12" t="s">
        <v>1390</v>
      </c>
      <c r="E289" s="12" t="s">
        <v>6</v>
      </c>
      <c r="F289" s="12" t="s">
        <v>15</v>
      </c>
      <c r="G289" s="12" t="s">
        <v>23</v>
      </c>
      <c r="H289" s="12"/>
      <c r="I289" s="9">
        <v>51</v>
      </c>
      <c r="J289" s="9" t="s">
        <v>1391</v>
      </c>
    </row>
    <row r="290" spans="1:10" s="11" customFormat="1" x14ac:dyDescent="0.2">
      <c r="A290" s="8">
        <v>43573</v>
      </c>
      <c r="B290" s="12" t="s">
        <v>3</v>
      </c>
      <c r="C290" s="48" t="s">
        <v>1392</v>
      </c>
      <c r="D290" s="12" t="s">
        <v>274</v>
      </c>
      <c r="E290" s="12" t="s">
        <v>6</v>
      </c>
      <c r="F290" s="12" t="s">
        <v>15</v>
      </c>
      <c r="G290" s="12" t="s">
        <v>151</v>
      </c>
      <c r="H290" s="12"/>
      <c r="I290" s="9">
        <v>31</v>
      </c>
      <c r="J290" s="9" t="s">
        <v>348</v>
      </c>
    </row>
    <row r="291" spans="1:10" s="11" customFormat="1" x14ac:dyDescent="0.2">
      <c r="A291" s="8">
        <v>43573</v>
      </c>
      <c r="B291" s="12" t="s">
        <v>14</v>
      </c>
      <c r="C291" s="48" t="s">
        <v>1393</v>
      </c>
      <c r="D291" s="12" t="s">
        <v>142</v>
      </c>
      <c r="E291" s="12" t="s">
        <v>6</v>
      </c>
      <c r="F291" s="12" t="s">
        <v>15</v>
      </c>
      <c r="G291" s="12" t="s">
        <v>151</v>
      </c>
      <c r="H291" s="12"/>
      <c r="I291" s="9">
        <v>19</v>
      </c>
      <c r="J291" s="9">
        <v>13</v>
      </c>
    </row>
    <row r="292" spans="1:10" s="11" customFormat="1" x14ac:dyDescent="0.2">
      <c r="A292" s="8">
        <v>43573</v>
      </c>
      <c r="B292" s="12" t="s">
        <v>6</v>
      </c>
      <c r="C292" s="48" t="s">
        <v>1394</v>
      </c>
      <c r="D292" s="12" t="s">
        <v>1395</v>
      </c>
      <c r="E292" s="12" t="s">
        <v>6</v>
      </c>
      <c r="F292" s="12" t="s">
        <v>15</v>
      </c>
      <c r="G292" s="12" t="s">
        <v>151</v>
      </c>
      <c r="H292" s="12"/>
      <c r="I292" s="9">
        <v>171</v>
      </c>
      <c r="J292" s="9">
        <v>260</v>
      </c>
    </row>
    <row r="293" spans="1:10" s="11" customFormat="1" x14ac:dyDescent="0.2">
      <c r="A293" s="8">
        <v>43573</v>
      </c>
      <c r="B293" s="12" t="s">
        <v>3</v>
      </c>
      <c r="C293" s="48" t="s">
        <v>1396</v>
      </c>
      <c r="D293" s="12" t="s">
        <v>67</v>
      </c>
      <c r="E293" s="12" t="s">
        <v>15</v>
      </c>
      <c r="F293" s="12" t="s">
        <v>6</v>
      </c>
      <c r="G293" s="12" t="s">
        <v>151</v>
      </c>
      <c r="H293" s="12"/>
      <c r="I293" s="9">
        <v>19</v>
      </c>
      <c r="J293" s="9" t="s">
        <v>385</v>
      </c>
    </row>
    <row r="294" spans="1:10" s="11" customFormat="1" x14ac:dyDescent="0.2">
      <c r="A294" s="8">
        <v>43573</v>
      </c>
      <c r="B294" s="12" t="s">
        <v>3</v>
      </c>
      <c r="C294" s="48" t="s">
        <v>1397</v>
      </c>
      <c r="D294" s="12" t="s">
        <v>1398</v>
      </c>
      <c r="E294" s="12" t="s">
        <v>4</v>
      </c>
      <c r="F294" s="12" t="s">
        <v>22</v>
      </c>
      <c r="G294" s="12" t="s">
        <v>258</v>
      </c>
      <c r="H294" s="12"/>
      <c r="I294" s="9">
        <v>23</v>
      </c>
      <c r="J294" s="9" t="s">
        <v>1399</v>
      </c>
    </row>
    <row r="295" spans="1:10" s="11" customFormat="1" x14ac:dyDescent="0.2">
      <c r="A295" s="8">
        <v>43573</v>
      </c>
      <c r="B295" s="12" t="s">
        <v>3</v>
      </c>
      <c r="C295" s="48" t="s">
        <v>1400</v>
      </c>
      <c r="D295" s="12" t="s">
        <v>92</v>
      </c>
      <c r="E295" s="12" t="s">
        <v>15</v>
      </c>
      <c r="F295" s="12" t="s">
        <v>6</v>
      </c>
      <c r="G295" s="12" t="s">
        <v>194</v>
      </c>
      <c r="H295" s="12"/>
      <c r="I295" s="9">
        <v>31</v>
      </c>
      <c r="J295" s="9" t="s">
        <v>1127</v>
      </c>
    </row>
    <row r="296" spans="1:10" s="11" customFormat="1" x14ac:dyDescent="0.2">
      <c r="A296" s="8">
        <v>43573</v>
      </c>
      <c r="B296" s="12" t="s">
        <v>6</v>
      </c>
      <c r="C296" s="48" t="s">
        <v>1401</v>
      </c>
      <c r="D296" s="12" t="s">
        <v>1312</v>
      </c>
      <c r="E296" s="12" t="s">
        <v>6</v>
      </c>
      <c r="F296" s="12" t="s">
        <v>5</v>
      </c>
      <c r="G296" s="12" t="s">
        <v>163</v>
      </c>
      <c r="H296" s="12"/>
      <c r="I296" s="9"/>
      <c r="J296" s="9"/>
    </row>
    <row r="297" spans="1:10" s="11" customFormat="1" x14ac:dyDescent="0.2">
      <c r="A297" s="8">
        <v>43573</v>
      </c>
      <c r="B297" s="12" t="s">
        <v>3</v>
      </c>
      <c r="C297" s="48" t="s">
        <v>1402</v>
      </c>
      <c r="D297" s="12" t="s">
        <v>92</v>
      </c>
      <c r="E297" s="12" t="s">
        <v>10</v>
      </c>
      <c r="F297" s="12" t="s">
        <v>15</v>
      </c>
      <c r="G297" s="12" t="s">
        <v>151</v>
      </c>
      <c r="H297" s="12"/>
      <c r="I297" s="9">
        <v>33</v>
      </c>
      <c r="J297" s="9" t="s">
        <v>521</v>
      </c>
    </row>
    <row r="298" spans="1:10" s="11" customFormat="1" x14ac:dyDescent="0.2">
      <c r="A298" s="8">
        <v>43574</v>
      </c>
      <c r="B298" s="12" t="s">
        <v>3</v>
      </c>
      <c r="C298" s="48" t="s">
        <v>1404</v>
      </c>
      <c r="D298" s="12" t="s">
        <v>42</v>
      </c>
      <c r="E298" s="12" t="s">
        <v>4</v>
      </c>
      <c r="F298" s="12" t="s">
        <v>5</v>
      </c>
      <c r="G298" s="12" t="s">
        <v>301</v>
      </c>
      <c r="H298" s="12"/>
      <c r="I298" s="9">
        <v>26</v>
      </c>
      <c r="J298" s="9" t="s">
        <v>1028</v>
      </c>
    </row>
    <row r="299" spans="1:10" s="11" customFormat="1" x14ac:dyDescent="0.2">
      <c r="A299" s="8">
        <v>43574</v>
      </c>
      <c r="B299" s="12" t="s">
        <v>14</v>
      </c>
      <c r="C299" s="48" t="s">
        <v>1318</v>
      </c>
      <c r="D299" s="12" t="s">
        <v>127</v>
      </c>
      <c r="E299" s="12" t="s">
        <v>6</v>
      </c>
      <c r="F299" s="12" t="s">
        <v>6</v>
      </c>
      <c r="G299" s="12" t="s">
        <v>1405</v>
      </c>
      <c r="H299" s="12"/>
      <c r="I299" s="9">
        <v>34</v>
      </c>
      <c r="J299" s="9" t="s">
        <v>393</v>
      </c>
    </row>
    <row r="300" spans="1:10" s="11" customFormat="1" x14ac:dyDescent="0.2">
      <c r="A300" s="8">
        <v>43574</v>
      </c>
      <c r="B300" s="12" t="s">
        <v>3</v>
      </c>
      <c r="C300" s="48" t="s">
        <v>1406</v>
      </c>
      <c r="D300" s="12" t="s">
        <v>40</v>
      </c>
      <c r="E300" s="12" t="s">
        <v>4</v>
      </c>
      <c r="F300" s="12" t="s">
        <v>6</v>
      </c>
      <c r="G300" s="12" t="s">
        <v>488</v>
      </c>
      <c r="H300" s="12"/>
      <c r="I300" s="9">
        <v>3</v>
      </c>
      <c r="J300" s="9" t="s">
        <v>399</v>
      </c>
    </row>
    <row r="301" spans="1:10" s="11" customFormat="1" x14ac:dyDescent="0.2">
      <c r="A301" s="8">
        <v>43574</v>
      </c>
      <c r="B301" s="12" t="s">
        <v>6</v>
      </c>
      <c r="C301" s="48" t="s">
        <v>1407</v>
      </c>
      <c r="D301" s="12" t="s">
        <v>593</v>
      </c>
      <c r="E301" s="12" t="s">
        <v>6</v>
      </c>
      <c r="F301" s="12" t="s">
        <v>5</v>
      </c>
      <c r="G301" s="12" t="s">
        <v>292</v>
      </c>
      <c r="H301" s="12"/>
      <c r="I301" s="9">
        <v>156</v>
      </c>
      <c r="J301" s="9">
        <v>252</v>
      </c>
    </row>
    <row r="302" spans="1:10" s="11" customFormat="1" x14ac:dyDescent="0.2">
      <c r="A302" s="8">
        <v>43574</v>
      </c>
      <c r="B302" s="12" t="s">
        <v>6</v>
      </c>
      <c r="C302" s="48" t="s">
        <v>1309</v>
      </c>
      <c r="D302" s="12" t="s">
        <v>211</v>
      </c>
      <c r="E302" s="12" t="s">
        <v>6</v>
      </c>
      <c r="F302" s="12" t="s">
        <v>18</v>
      </c>
      <c r="G302" s="12" t="s">
        <v>319</v>
      </c>
      <c r="H302" s="12"/>
      <c r="I302" s="9">
        <v>56</v>
      </c>
      <c r="J302" s="9" t="s">
        <v>1408</v>
      </c>
    </row>
    <row r="303" spans="1:10" s="11" customFormat="1" x14ac:dyDescent="0.2">
      <c r="A303" s="8">
        <v>43574</v>
      </c>
      <c r="B303" s="12" t="s">
        <v>241</v>
      </c>
      <c r="C303" s="48" t="s">
        <v>1409</v>
      </c>
      <c r="D303" s="12" t="s">
        <v>1410</v>
      </c>
      <c r="E303" s="12" t="s">
        <v>15</v>
      </c>
      <c r="F303" s="12" t="s">
        <v>185</v>
      </c>
      <c r="G303" s="12" t="s">
        <v>292</v>
      </c>
      <c r="H303" s="12"/>
      <c r="I303" s="9"/>
      <c r="J303" s="9"/>
    </row>
    <row r="304" spans="1:10" s="11" customFormat="1" x14ac:dyDescent="0.2">
      <c r="A304" s="8">
        <v>43574</v>
      </c>
      <c r="B304" s="12" t="s">
        <v>6</v>
      </c>
      <c r="C304" s="48" t="s">
        <v>1411</v>
      </c>
      <c r="D304" s="12" t="s">
        <v>344</v>
      </c>
      <c r="E304" s="12" t="s">
        <v>6</v>
      </c>
      <c r="F304" s="12" t="s">
        <v>15</v>
      </c>
      <c r="G304" s="12" t="s">
        <v>151</v>
      </c>
      <c r="H304" s="12"/>
      <c r="I304" s="9">
        <v>46</v>
      </c>
      <c r="J304" s="9" t="s">
        <v>682</v>
      </c>
    </row>
    <row r="305" spans="1:10" s="11" customFormat="1" x14ac:dyDescent="0.2">
      <c r="A305" s="8">
        <v>43574</v>
      </c>
      <c r="B305" s="12" t="s">
        <v>3</v>
      </c>
      <c r="C305" s="48" t="s">
        <v>1412</v>
      </c>
      <c r="D305" s="12" t="s">
        <v>1349</v>
      </c>
      <c r="E305" s="12" t="s">
        <v>187</v>
      </c>
      <c r="F305" s="12" t="s">
        <v>15</v>
      </c>
      <c r="G305" s="12" t="s">
        <v>23</v>
      </c>
      <c r="H305" s="12"/>
      <c r="I305" s="9">
        <v>37</v>
      </c>
      <c r="J305" s="9" t="s">
        <v>1413</v>
      </c>
    </row>
    <row r="306" spans="1:10" s="11" customFormat="1" x14ac:dyDescent="0.2">
      <c r="A306" s="8">
        <v>43575</v>
      </c>
      <c r="B306" s="12" t="s">
        <v>3</v>
      </c>
      <c r="C306" s="48" t="s">
        <v>1416</v>
      </c>
      <c r="D306" s="12" t="s">
        <v>112</v>
      </c>
      <c r="E306" s="12" t="s">
        <v>4</v>
      </c>
      <c r="F306" s="12" t="s">
        <v>4</v>
      </c>
      <c r="G306" s="12" t="s">
        <v>23</v>
      </c>
      <c r="H306" s="12"/>
      <c r="I306" s="9">
        <v>20</v>
      </c>
      <c r="J306" s="9" t="s">
        <v>1199</v>
      </c>
    </row>
    <row r="307" spans="1:10" s="11" customFormat="1" x14ac:dyDescent="0.2">
      <c r="A307" s="8">
        <v>43575</v>
      </c>
      <c r="B307" s="12" t="s">
        <v>3</v>
      </c>
      <c r="C307" s="48" t="s">
        <v>1417</v>
      </c>
      <c r="D307" s="12" t="s">
        <v>40</v>
      </c>
      <c r="E307" s="12" t="s">
        <v>145</v>
      </c>
      <c r="F307" s="12" t="s">
        <v>6</v>
      </c>
      <c r="G307" s="12" t="s">
        <v>24</v>
      </c>
      <c r="H307" s="12"/>
      <c r="I307" s="9">
        <v>10</v>
      </c>
      <c r="J307" s="9" t="s">
        <v>797</v>
      </c>
    </row>
    <row r="308" spans="1:10" s="11" customFormat="1" x14ac:dyDescent="0.2">
      <c r="A308" s="8">
        <v>43575</v>
      </c>
      <c r="B308" s="12" t="s">
        <v>3</v>
      </c>
      <c r="C308" s="48" t="s">
        <v>1418</v>
      </c>
      <c r="D308" s="12" t="s">
        <v>92</v>
      </c>
      <c r="E308" s="12" t="s">
        <v>4</v>
      </c>
      <c r="F308" s="12" t="s">
        <v>663</v>
      </c>
      <c r="G308" s="12" t="s">
        <v>153</v>
      </c>
      <c r="H308" s="12"/>
      <c r="I308" s="9">
        <v>25</v>
      </c>
      <c r="J308" s="9" t="s">
        <v>612</v>
      </c>
    </row>
    <row r="309" spans="1:10" s="11" customFormat="1" x14ac:dyDescent="0.2">
      <c r="A309" s="8">
        <v>43575</v>
      </c>
      <c r="B309" s="12" t="s">
        <v>3</v>
      </c>
      <c r="C309" s="48" t="s">
        <v>1419</v>
      </c>
      <c r="D309" s="12" t="s">
        <v>506</v>
      </c>
      <c r="E309" s="12" t="s">
        <v>1293</v>
      </c>
      <c r="F309" s="12" t="s">
        <v>6</v>
      </c>
      <c r="G309" s="12" t="s">
        <v>863</v>
      </c>
      <c r="H309" s="12"/>
      <c r="I309" s="9">
        <v>13</v>
      </c>
      <c r="J309" s="9" t="s">
        <v>640</v>
      </c>
    </row>
    <row r="310" spans="1:10" s="11" customFormat="1" x14ac:dyDescent="0.2">
      <c r="A310" s="8">
        <v>43575</v>
      </c>
      <c r="B310" s="12" t="s">
        <v>3</v>
      </c>
      <c r="C310" s="48" t="s">
        <v>1420</v>
      </c>
      <c r="D310" s="12" t="s">
        <v>1421</v>
      </c>
      <c r="E310" s="12" t="s">
        <v>6</v>
      </c>
      <c r="F310" s="12" t="s">
        <v>6</v>
      </c>
      <c r="G310" s="12" t="s">
        <v>976</v>
      </c>
      <c r="H310" s="12"/>
      <c r="I310" s="9">
        <v>59</v>
      </c>
      <c r="J310" s="9" t="s">
        <v>1422</v>
      </c>
    </row>
    <row r="311" spans="1:10" s="11" customFormat="1" x14ac:dyDescent="0.2">
      <c r="A311" s="8">
        <v>43575</v>
      </c>
      <c r="B311" s="12" t="s">
        <v>3</v>
      </c>
      <c r="C311" s="48" t="s">
        <v>1406</v>
      </c>
      <c r="D311" s="12" t="s">
        <v>1433</v>
      </c>
      <c r="E311" s="12" t="s">
        <v>6</v>
      </c>
      <c r="F311" s="12" t="s">
        <v>6</v>
      </c>
      <c r="G311" s="12" t="s">
        <v>177</v>
      </c>
      <c r="H311" s="12"/>
      <c r="I311" s="9">
        <v>7</v>
      </c>
      <c r="J311" s="9" t="s">
        <v>724</v>
      </c>
    </row>
    <row r="312" spans="1:10" s="11" customFormat="1" x14ac:dyDescent="0.2">
      <c r="A312" s="8">
        <v>43575</v>
      </c>
      <c r="B312" s="12" t="s">
        <v>3</v>
      </c>
      <c r="C312" s="48" t="s">
        <v>1423</v>
      </c>
      <c r="D312" s="12" t="s">
        <v>75</v>
      </c>
      <c r="E312" s="12" t="s">
        <v>4</v>
      </c>
      <c r="F312" s="12" t="s">
        <v>4</v>
      </c>
      <c r="G312" s="12" t="s">
        <v>177</v>
      </c>
      <c r="H312" s="12"/>
      <c r="I312" s="9">
        <v>14</v>
      </c>
      <c r="J312" s="9">
        <v>7</v>
      </c>
    </row>
    <row r="313" spans="1:10" s="11" customFormat="1" x14ac:dyDescent="0.2">
      <c r="A313" s="8">
        <v>43575</v>
      </c>
      <c r="B313" s="12" t="s">
        <v>6</v>
      </c>
      <c r="C313" s="48" t="s">
        <v>1424</v>
      </c>
      <c r="D313" s="12" t="s">
        <v>174</v>
      </c>
      <c r="E313" s="12" t="s">
        <v>6</v>
      </c>
      <c r="F313" s="12" t="s">
        <v>6</v>
      </c>
      <c r="G313" s="12" t="s">
        <v>863</v>
      </c>
      <c r="H313" s="12"/>
      <c r="I313" s="9">
        <v>11</v>
      </c>
      <c r="J313" s="9" t="s">
        <v>1425</v>
      </c>
    </row>
    <row r="314" spans="1:10" s="11" customFormat="1" x14ac:dyDescent="0.2">
      <c r="A314" s="8">
        <v>43576</v>
      </c>
      <c r="B314" s="12" t="s">
        <v>6</v>
      </c>
      <c r="C314" s="48" t="s">
        <v>1224</v>
      </c>
      <c r="D314" s="12" t="s">
        <v>141</v>
      </c>
      <c r="E314" s="12" t="s">
        <v>6</v>
      </c>
      <c r="F314" s="12" t="s">
        <v>6</v>
      </c>
      <c r="G314" s="12" t="s">
        <v>23</v>
      </c>
      <c r="H314" s="12"/>
      <c r="I314" s="9">
        <v>30</v>
      </c>
      <c r="J314" s="9">
        <v>40</v>
      </c>
    </row>
    <row r="315" spans="1:10" s="11" customFormat="1" x14ac:dyDescent="0.2">
      <c r="A315" s="8">
        <v>43576</v>
      </c>
      <c r="B315" s="12" t="s">
        <v>14</v>
      </c>
      <c r="C315" s="48" t="s">
        <v>1426</v>
      </c>
      <c r="D315" s="12" t="s">
        <v>297</v>
      </c>
      <c r="E315" s="12" t="s">
        <v>6</v>
      </c>
      <c r="F315" s="12" t="s">
        <v>6</v>
      </c>
      <c r="G315" s="12" t="s">
        <v>151</v>
      </c>
      <c r="H315" s="12"/>
      <c r="I315" s="9">
        <v>58</v>
      </c>
      <c r="J315" s="9">
        <v>68</v>
      </c>
    </row>
    <row r="316" spans="1:10" s="11" customFormat="1" x14ac:dyDescent="0.2">
      <c r="A316" s="8">
        <v>43576</v>
      </c>
      <c r="B316" s="12" t="s">
        <v>1432</v>
      </c>
      <c r="C316" s="48" t="s">
        <v>1427</v>
      </c>
      <c r="D316" s="12" t="s">
        <v>1428</v>
      </c>
      <c r="E316" s="12" t="s">
        <v>5</v>
      </c>
      <c r="F316" s="12" t="s">
        <v>6</v>
      </c>
      <c r="G316" s="12" t="s">
        <v>1429</v>
      </c>
      <c r="H316" s="12"/>
      <c r="I316" s="9"/>
      <c r="J316" s="9"/>
    </row>
    <row r="317" spans="1:10" s="11" customFormat="1" x14ac:dyDescent="0.2">
      <c r="A317" s="8">
        <v>43576</v>
      </c>
      <c r="B317" s="12" t="s">
        <v>8</v>
      </c>
      <c r="C317" s="48" t="s">
        <v>1430</v>
      </c>
      <c r="D317" s="12" t="s">
        <v>1431</v>
      </c>
      <c r="E317" s="12" t="s">
        <v>8</v>
      </c>
      <c r="F317" s="12" t="s">
        <v>6</v>
      </c>
      <c r="G317" s="12" t="s">
        <v>279</v>
      </c>
      <c r="H317" s="12"/>
      <c r="I317" s="9"/>
      <c r="J317" s="9"/>
    </row>
    <row r="318" spans="1:10" s="11" customFormat="1" x14ac:dyDescent="0.2">
      <c r="A318" s="8">
        <v>43577</v>
      </c>
      <c r="B318" s="12" t="s">
        <v>3</v>
      </c>
      <c r="C318" s="48" t="s">
        <v>1435</v>
      </c>
      <c r="D318" s="12" t="s">
        <v>83</v>
      </c>
      <c r="E318" s="12" t="s">
        <v>8</v>
      </c>
      <c r="F318" s="12" t="s">
        <v>4</v>
      </c>
      <c r="G318" s="12" t="s">
        <v>151</v>
      </c>
      <c r="H318" s="12"/>
      <c r="I318" s="9">
        <v>20</v>
      </c>
      <c r="J318" s="9" t="s">
        <v>363</v>
      </c>
    </row>
    <row r="319" spans="1:10" s="11" customFormat="1" x14ac:dyDescent="0.2">
      <c r="A319" s="8">
        <v>43577</v>
      </c>
      <c r="B319" s="12" t="s">
        <v>3</v>
      </c>
      <c r="C319" s="48" t="s">
        <v>1436</v>
      </c>
      <c r="D319" s="12" t="s">
        <v>75</v>
      </c>
      <c r="E319" s="12" t="s">
        <v>5</v>
      </c>
      <c r="F319" s="12" t="s">
        <v>6</v>
      </c>
      <c r="G319" s="12" t="s">
        <v>1437</v>
      </c>
      <c r="H319" s="12"/>
      <c r="I319" s="9">
        <v>8</v>
      </c>
      <c r="J319" s="9" t="s">
        <v>367</v>
      </c>
    </row>
    <row r="320" spans="1:10" s="11" customFormat="1" x14ac:dyDescent="0.2">
      <c r="A320" s="8">
        <v>43577</v>
      </c>
      <c r="B320" s="12" t="s">
        <v>14</v>
      </c>
      <c r="C320" s="48" t="s">
        <v>1318</v>
      </c>
      <c r="D320" s="12" t="s">
        <v>127</v>
      </c>
      <c r="E320" s="12" t="s">
        <v>6</v>
      </c>
      <c r="F320" s="12" t="s">
        <v>5</v>
      </c>
      <c r="G320" s="12" t="s">
        <v>319</v>
      </c>
      <c r="H320" s="12"/>
      <c r="I320" s="9">
        <v>31</v>
      </c>
      <c r="J320" s="9" t="s">
        <v>390</v>
      </c>
    </row>
    <row r="321" spans="1:10" s="11" customFormat="1" x14ac:dyDescent="0.2">
      <c r="A321" s="8">
        <v>43577</v>
      </c>
      <c r="B321" s="12" t="s">
        <v>3</v>
      </c>
      <c r="C321" s="48" t="s">
        <v>1438</v>
      </c>
      <c r="D321" s="12" t="s">
        <v>92</v>
      </c>
      <c r="E321" s="12" t="s">
        <v>15</v>
      </c>
      <c r="F321" s="12" t="s">
        <v>6</v>
      </c>
      <c r="G321" s="12" t="s">
        <v>194</v>
      </c>
      <c r="H321" s="12"/>
      <c r="I321" s="9">
        <v>24</v>
      </c>
      <c r="J321" s="9" t="s">
        <v>1060</v>
      </c>
    </row>
    <row r="322" spans="1:10" s="11" customFormat="1" x14ac:dyDescent="0.2">
      <c r="A322" s="8">
        <v>43577</v>
      </c>
      <c r="B322" s="12" t="s">
        <v>3</v>
      </c>
      <c r="C322" s="48" t="s">
        <v>1439</v>
      </c>
      <c r="D322" s="12" t="s">
        <v>40</v>
      </c>
      <c r="E322" s="12" t="s">
        <v>18</v>
      </c>
      <c r="F322" s="12" t="s">
        <v>6</v>
      </c>
      <c r="G322" s="12" t="s">
        <v>929</v>
      </c>
      <c r="H322" s="12"/>
      <c r="I322" s="9">
        <v>1</v>
      </c>
      <c r="J322" s="9" t="s">
        <v>760</v>
      </c>
    </row>
    <row r="323" spans="1:10" s="11" customFormat="1" x14ac:dyDescent="0.2">
      <c r="A323" s="8">
        <v>43577</v>
      </c>
      <c r="B323" s="12" t="s">
        <v>3</v>
      </c>
      <c r="C323" s="48" t="s">
        <v>1440</v>
      </c>
      <c r="D323" s="12" t="s">
        <v>59</v>
      </c>
      <c r="E323" s="12" t="s">
        <v>188</v>
      </c>
      <c r="F323" s="12" t="s">
        <v>15</v>
      </c>
      <c r="G323" s="12" t="s">
        <v>477</v>
      </c>
      <c r="H323" s="12"/>
      <c r="I323" s="9">
        <v>31</v>
      </c>
      <c r="J323" s="9" t="s">
        <v>1441</v>
      </c>
    </row>
    <row r="324" spans="1:10" s="11" customFormat="1" x14ac:dyDescent="0.2">
      <c r="A324" s="8">
        <v>43577</v>
      </c>
      <c r="B324" s="12" t="s">
        <v>3</v>
      </c>
      <c r="C324" s="48" t="s">
        <v>1442</v>
      </c>
      <c r="D324" s="12" t="s">
        <v>1165</v>
      </c>
      <c r="E324" s="12" t="s">
        <v>4</v>
      </c>
      <c r="F324" s="12" t="s">
        <v>5</v>
      </c>
      <c r="G324" s="12" t="s">
        <v>1443</v>
      </c>
      <c r="H324" s="12"/>
      <c r="I324" s="9">
        <v>33</v>
      </c>
      <c r="J324" s="9" t="s">
        <v>1444</v>
      </c>
    </row>
    <row r="325" spans="1:10" s="11" customFormat="1" x14ac:dyDescent="0.2">
      <c r="A325" s="8">
        <v>43577</v>
      </c>
      <c r="B325" s="12" t="s">
        <v>3</v>
      </c>
      <c r="C325" s="48" t="s">
        <v>1445</v>
      </c>
      <c r="D325" s="12" t="s">
        <v>92</v>
      </c>
      <c r="E325" s="12" t="s">
        <v>1446</v>
      </c>
      <c r="F325" s="12" t="s">
        <v>1447</v>
      </c>
      <c r="G325" s="12" t="s">
        <v>1448</v>
      </c>
      <c r="H325" s="12"/>
      <c r="I325" s="9">
        <v>28</v>
      </c>
      <c r="J325" s="9" t="s">
        <v>1449</v>
      </c>
    </row>
    <row r="326" spans="1:10" s="11" customFormat="1" x14ac:dyDescent="0.2">
      <c r="A326" s="8">
        <v>43577</v>
      </c>
      <c r="B326" s="12" t="s">
        <v>3</v>
      </c>
      <c r="C326" s="48" t="s">
        <v>1450</v>
      </c>
      <c r="D326" s="12" t="s">
        <v>92</v>
      </c>
      <c r="E326" s="12" t="s">
        <v>4</v>
      </c>
      <c r="F326" s="12" t="s">
        <v>6</v>
      </c>
      <c r="G326" s="12" t="s">
        <v>958</v>
      </c>
      <c r="H326" s="12"/>
      <c r="I326" s="9">
        <v>23</v>
      </c>
      <c r="J326" s="9" t="s">
        <v>1151</v>
      </c>
    </row>
    <row r="327" spans="1:10" s="11" customFormat="1" x14ac:dyDescent="0.2">
      <c r="A327" s="8">
        <v>43577</v>
      </c>
      <c r="B327" s="12" t="s">
        <v>3</v>
      </c>
      <c r="C327" s="48" t="s">
        <v>1451</v>
      </c>
      <c r="D327" s="12" t="s">
        <v>41</v>
      </c>
      <c r="E327" s="12" t="s">
        <v>6</v>
      </c>
      <c r="F327" s="12" t="s">
        <v>234</v>
      </c>
      <c r="G327" s="12" t="s">
        <v>194</v>
      </c>
      <c r="H327" s="12"/>
      <c r="I327" s="9">
        <v>23</v>
      </c>
      <c r="J327" s="9" t="s">
        <v>1452</v>
      </c>
    </row>
    <row r="328" spans="1:10" s="11" customFormat="1" x14ac:dyDescent="0.2">
      <c r="A328" s="8">
        <v>43578</v>
      </c>
      <c r="B328" s="12" t="s">
        <v>3</v>
      </c>
      <c r="C328" s="48" t="s">
        <v>1453</v>
      </c>
      <c r="D328" s="12" t="s">
        <v>41</v>
      </c>
      <c r="E328" s="12" t="s">
        <v>1380</v>
      </c>
      <c r="F328" s="12" t="s">
        <v>15</v>
      </c>
      <c r="G328" s="12" t="s">
        <v>172</v>
      </c>
      <c r="H328" s="12"/>
      <c r="I328" s="9">
        <v>21</v>
      </c>
      <c r="J328" s="9">
        <v>25</v>
      </c>
    </row>
    <row r="329" spans="1:10" s="11" customFormat="1" x14ac:dyDescent="0.2">
      <c r="A329" s="8">
        <v>43578</v>
      </c>
      <c r="B329" s="12" t="s">
        <v>14</v>
      </c>
      <c r="C329" s="48" t="s">
        <v>1454</v>
      </c>
      <c r="D329" s="12" t="s">
        <v>250</v>
      </c>
      <c r="E329" s="12" t="s">
        <v>10</v>
      </c>
      <c r="F329" s="12" t="s">
        <v>6</v>
      </c>
      <c r="G329" s="12" t="s">
        <v>172</v>
      </c>
      <c r="H329" s="12"/>
      <c r="I329" s="9"/>
      <c r="J329" s="9"/>
    </row>
    <row r="330" spans="1:10" s="11" customFormat="1" x14ac:dyDescent="0.2">
      <c r="A330" s="8">
        <v>43579</v>
      </c>
      <c r="B330" s="12" t="s">
        <v>3</v>
      </c>
      <c r="C330" s="48" t="s">
        <v>1455</v>
      </c>
      <c r="D330" s="12" t="s">
        <v>40</v>
      </c>
      <c r="E330" s="12" t="s">
        <v>6</v>
      </c>
      <c r="F330" s="12" t="s">
        <v>6</v>
      </c>
      <c r="G330" s="12" t="s">
        <v>1456</v>
      </c>
      <c r="H330" s="12"/>
      <c r="I330" s="9">
        <v>4</v>
      </c>
      <c r="J330" s="9" t="s">
        <v>724</v>
      </c>
    </row>
    <row r="331" spans="1:10" s="11" customFormat="1" x14ac:dyDescent="0.2">
      <c r="A331" s="8">
        <v>43579</v>
      </c>
      <c r="B331" s="12" t="s">
        <v>3</v>
      </c>
      <c r="C331" s="48" t="s">
        <v>1457</v>
      </c>
      <c r="D331" s="12" t="s">
        <v>48</v>
      </c>
      <c r="E331" s="12" t="s">
        <v>19</v>
      </c>
      <c r="F331" s="12" t="s">
        <v>4</v>
      </c>
      <c r="G331" s="12" t="s">
        <v>172</v>
      </c>
      <c r="H331" s="12"/>
      <c r="I331" s="9">
        <v>38</v>
      </c>
      <c r="J331" s="9">
        <v>44</v>
      </c>
    </row>
    <row r="332" spans="1:10" s="11" customFormat="1" x14ac:dyDescent="0.2">
      <c r="A332" s="8">
        <v>43580</v>
      </c>
      <c r="B332" s="12" t="s">
        <v>8</v>
      </c>
      <c r="C332" s="48" t="s">
        <v>1458</v>
      </c>
      <c r="D332" s="12" t="s">
        <v>618</v>
      </c>
      <c r="E332" s="12" t="s">
        <v>8</v>
      </c>
      <c r="F332" s="12" t="s">
        <v>8</v>
      </c>
      <c r="G332" s="12" t="s">
        <v>279</v>
      </c>
      <c r="H332" s="12"/>
      <c r="I332" s="9"/>
      <c r="J332" s="9"/>
    </row>
    <row r="333" spans="1:10" s="11" customFormat="1" x14ac:dyDescent="0.2">
      <c r="A333" s="8">
        <v>43580</v>
      </c>
      <c r="B333" s="12" t="s">
        <v>5</v>
      </c>
      <c r="C333" s="48" t="s">
        <v>1459</v>
      </c>
      <c r="D333" s="12" t="s">
        <v>1460</v>
      </c>
      <c r="E333" s="12" t="s">
        <v>16</v>
      </c>
      <c r="F333" s="12" t="s">
        <v>15</v>
      </c>
      <c r="G333" s="12" t="s">
        <v>172</v>
      </c>
      <c r="H333" s="12"/>
      <c r="I333" s="9">
        <v>200</v>
      </c>
      <c r="J333" s="9">
        <v>315</v>
      </c>
    </row>
    <row r="334" spans="1:10" s="11" customFormat="1" x14ac:dyDescent="0.2">
      <c r="A334" s="8">
        <v>43580</v>
      </c>
      <c r="B334" s="12" t="s">
        <v>5</v>
      </c>
      <c r="C334" s="48" t="s">
        <v>1461</v>
      </c>
      <c r="D334" s="12" t="s">
        <v>1462</v>
      </c>
      <c r="E334" s="12" t="s">
        <v>5</v>
      </c>
      <c r="F334" s="12" t="s">
        <v>5</v>
      </c>
      <c r="G334" s="12" t="s">
        <v>1463</v>
      </c>
      <c r="H334" s="12"/>
      <c r="I334" s="9">
        <v>157</v>
      </c>
      <c r="J334" s="9">
        <v>237</v>
      </c>
    </row>
    <row r="335" spans="1:10" s="11" customFormat="1" x14ac:dyDescent="0.2">
      <c r="A335" s="8">
        <v>43580</v>
      </c>
      <c r="B335" s="12" t="s">
        <v>3</v>
      </c>
      <c r="C335" s="48" t="s">
        <v>1464</v>
      </c>
      <c r="D335" s="12" t="s">
        <v>280</v>
      </c>
      <c r="E335" s="12" t="s">
        <v>6</v>
      </c>
      <c r="F335" s="12" t="s">
        <v>6</v>
      </c>
      <c r="G335" s="12" t="s">
        <v>172</v>
      </c>
      <c r="H335" s="12"/>
      <c r="I335" s="9">
        <v>30</v>
      </c>
      <c r="J335" s="9">
        <v>36</v>
      </c>
    </row>
    <row r="336" spans="1:10" s="11" customFormat="1" x14ac:dyDescent="0.2">
      <c r="A336" s="8">
        <v>43580</v>
      </c>
      <c r="B336" s="12" t="s">
        <v>3</v>
      </c>
      <c r="C336" s="48" t="s">
        <v>1465</v>
      </c>
      <c r="D336" s="12" t="s">
        <v>122</v>
      </c>
      <c r="E336" s="12" t="s">
        <v>1466</v>
      </c>
      <c r="F336" s="12" t="s">
        <v>5</v>
      </c>
      <c r="G336" s="12" t="s">
        <v>37</v>
      </c>
      <c r="H336" s="12"/>
      <c r="I336" s="9">
        <v>30</v>
      </c>
      <c r="J336" s="9">
        <v>35</v>
      </c>
    </row>
    <row r="337" spans="1:10" s="11" customFormat="1" x14ac:dyDescent="0.2">
      <c r="A337" s="8">
        <v>43580</v>
      </c>
      <c r="B337" s="12" t="s">
        <v>5</v>
      </c>
      <c r="C337" s="48" t="s">
        <v>1468</v>
      </c>
      <c r="D337" s="12" t="s">
        <v>1469</v>
      </c>
      <c r="E337" s="12" t="s">
        <v>1466</v>
      </c>
      <c r="F337" s="12" t="s">
        <v>5</v>
      </c>
      <c r="G337" s="12" t="s">
        <v>292</v>
      </c>
      <c r="H337" s="12"/>
      <c r="I337" s="9">
        <v>265</v>
      </c>
      <c r="J337" s="9">
        <v>442</v>
      </c>
    </row>
    <row r="338" spans="1:10" s="11" customFormat="1" x14ac:dyDescent="0.2">
      <c r="A338" s="8">
        <v>43580</v>
      </c>
      <c r="B338" s="12" t="s">
        <v>5</v>
      </c>
      <c r="C338" s="48" t="s">
        <v>1470</v>
      </c>
      <c r="D338" s="12" t="s">
        <v>1471</v>
      </c>
      <c r="E338" s="12" t="s">
        <v>12</v>
      </c>
      <c r="F338" s="12" t="s">
        <v>1472</v>
      </c>
      <c r="G338" s="12" t="s">
        <v>969</v>
      </c>
      <c r="H338" s="12"/>
      <c r="I338" s="9">
        <v>232</v>
      </c>
      <c r="J338" s="9">
        <v>401</v>
      </c>
    </row>
    <row r="339" spans="1:10" s="11" customFormat="1" x14ac:dyDescent="0.2">
      <c r="A339" s="8">
        <v>43580</v>
      </c>
      <c r="B339" s="12" t="s">
        <v>5</v>
      </c>
      <c r="C339" s="48" t="s">
        <v>1473</v>
      </c>
      <c r="D339" s="12" t="s">
        <v>1474</v>
      </c>
      <c r="E339" s="12" t="s">
        <v>5</v>
      </c>
      <c r="F339" s="12" t="s">
        <v>5</v>
      </c>
      <c r="G339" s="12" t="s">
        <v>172</v>
      </c>
      <c r="H339" s="12"/>
      <c r="I339" s="9">
        <v>70</v>
      </c>
      <c r="J339" s="9">
        <v>84</v>
      </c>
    </row>
    <row r="340" spans="1:10" s="11" customFormat="1" x14ac:dyDescent="0.2">
      <c r="A340" s="8">
        <v>43580</v>
      </c>
      <c r="B340" s="12" t="s">
        <v>5</v>
      </c>
      <c r="C340" s="48" t="s">
        <v>1475</v>
      </c>
      <c r="D340" s="12" t="s">
        <v>154</v>
      </c>
      <c r="E340" s="12" t="s">
        <v>5</v>
      </c>
      <c r="F340" s="12" t="s">
        <v>5</v>
      </c>
      <c r="G340" s="12" t="s">
        <v>1476</v>
      </c>
      <c r="H340" s="12"/>
      <c r="I340" s="9">
        <v>52</v>
      </c>
      <c r="J340" s="9">
        <v>66</v>
      </c>
    </row>
    <row r="341" spans="1:10" s="11" customFormat="1" x14ac:dyDescent="0.2">
      <c r="A341" s="8">
        <v>43580</v>
      </c>
      <c r="B341" s="12" t="s">
        <v>5</v>
      </c>
      <c r="C341" s="48" t="s">
        <v>1477</v>
      </c>
      <c r="D341" s="12" t="s">
        <v>1064</v>
      </c>
      <c r="E341" s="12" t="s">
        <v>5</v>
      </c>
      <c r="F341" s="12" t="s">
        <v>5</v>
      </c>
      <c r="G341" s="12" t="s">
        <v>172</v>
      </c>
      <c r="H341" s="12"/>
      <c r="I341" s="9">
        <v>51</v>
      </c>
      <c r="J341" s="9">
        <v>61</v>
      </c>
    </row>
    <row r="342" spans="1:10" s="11" customFormat="1" x14ac:dyDescent="0.2">
      <c r="A342" s="8">
        <v>43580</v>
      </c>
      <c r="B342" s="12" t="s">
        <v>3</v>
      </c>
      <c r="C342" s="48" t="s">
        <v>1478</v>
      </c>
      <c r="D342" s="12" t="s">
        <v>54</v>
      </c>
      <c r="E342" s="12" t="s">
        <v>8</v>
      </c>
      <c r="F342" s="12" t="s">
        <v>6</v>
      </c>
      <c r="G342" s="12" t="s">
        <v>278</v>
      </c>
      <c r="H342" s="12"/>
      <c r="I342" s="9">
        <v>14</v>
      </c>
      <c r="J342" s="9">
        <v>17</v>
      </c>
    </row>
    <row r="343" spans="1:10" s="11" customFormat="1" x14ac:dyDescent="0.2">
      <c r="A343" s="8">
        <v>43580</v>
      </c>
      <c r="B343" s="12" t="s">
        <v>3</v>
      </c>
      <c r="C343" s="48" t="s">
        <v>1479</v>
      </c>
      <c r="D343" s="12" t="s">
        <v>67</v>
      </c>
      <c r="E343" s="12" t="s">
        <v>4</v>
      </c>
      <c r="F343" s="12" t="s">
        <v>5</v>
      </c>
      <c r="G343" s="12" t="s">
        <v>1480</v>
      </c>
      <c r="H343" s="12"/>
      <c r="I343" s="9">
        <v>22</v>
      </c>
      <c r="J343" s="9">
        <v>20</v>
      </c>
    </row>
    <row r="344" spans="1:10" s="11" customFormat="1" x14ac:dyDescent="0.2">
      <c r="A344" s="8">
        <v>43580</v>
      </c>
      <c r="B344" s="12" t="s">
        <v>3</v>
      </c>
      <c r="C344" s="48" t="s">
        <v>1481</v>
      </c>
      <c r="D344" s="12" t="s">
        <v>41</v>
      </c>
      <c r="E344" s="12" t="s">
        <v>4</v>
      </c>
      <c r="F344" s="12" t="s">
        <v>4</v>
      </c>
      <c r="G344" s="12" t="s">
        <v>152</v>
      </c>
      <c r="H344" s="12"/>
      <c r="I344" s="9">
        <v>26</v>
      </c>
      <c r="J344" s="9">
        <v>27</v>
      </c>
    </row>
    <row r="345" spans="1:10" s="11" customFormat="1" x14ac:dyDescent="0.2">
      <c r="A345" s="8">
        <v>43580</v>
      </c>
      <c r="B345" s="12" t="s">
        <v>6</v>
      </c>
      <c r="C345" s="48" t="s">
        <v>1482</v>
      </c>
      <c r="D345" s="12" t="s">
        <v>1483</v>
      </c>
      <c r="E345" s="12" t="s">
        <v>6</v>
      </c>
      <c r="F345" s="12" t="s">
        <v>6</v>
      </c>
      <c r="G345" s="12" t="s">
        <v>177</v>
      </c>
      <c r="H345" s="12"/>
      <c r="I345" s="9"/>
      <c r="J345" s="9"/>
    </row>
    <row r="346" spans="1:10" s="11" customFormat="1" x14ac:dyDescent="0.2">
      <c r="A346" s="8">
        <v>43581</v>
      </c>
      <c r="B346" s="12" t="s">
        <v>6</v>
      </c>
      <c r="C346" s="48" t="s">
        <v>1224</v>
      </c>
      <c r="D346" s="12" t="s">
        <v>141</v>
      </c>
      <c r="E346" s="12" t="s">
        <v>6</v>
      </c>
      <c r="F346" s="12" t="s">
        <v>6</v>
      </c>
      <c r="G346" s="12" t="s">
        <v>1484</v>
      </c>
      <c r="H346" s="12"/>
      <c r="I346" s="9"/>
      <c r="J346" s="9"/>
    </row>
    <row r="347" spans="1:10" s="11" customFormat="1" x14ac:dyDescent="0.2">
      <c r="A347" s="8">
        <v>43581</v>
      </c>
      <c r="B347" s="12" t="s">
        <v>5</v>
      </c>
      <c r="C347" s="48" t="s">
        <v>1485</v>
      </c>
      <c r="D347" s="12" t="s">
        <v>1486</v>
      </c>
      <c r="E347" s="12" t="s">
        <v>5</v>
      </c>
      <c r="F347" s="12" t="s">
        <v>5</v>
      </c>
      <c r="G347" s="12" t="s">
        <v>279</v>
      </c>
      <c r="H347" s="12"/>
      <c r="I347" s="9">
        <v>199</v>
      </c>
      <c r="J347" s="9">
        <v>309</v>
      </c>
    </row>
    <row r="348" spans="1:10" s="11" customFormat="1" x14ac:dyDescent="0.2">
      <c r="A348" s="8">
        <v>43581</v>
      </c>
      <c r="B348" s="12" t="s">
        <v>5</v>
      </c>
      <c r="C348" s="48" t="s">
        <v>1487</v>
      </c>
      <c r="D348" s="12" t="s">
        <v>1488</v>
      </c>
      <c r="E348" s="12" t="s">
        <v>5</v>
      </c>
      <c r="F348" s="12" t="s">
        <v>5</v>
      </c>
      <c r="G348" s="12" t="s">
        <v>172</v>
      </c>
      <c r="H348" s="12"/>
      <c r="I348" s="9">
        <v>170</v>
      </c>
      <c r="J348" s="9">
        <v>260</v>
      </c>
    </row>
    <row r="349" spans="1:10" s="11" customFormat="1" x14ac:dyDescent="0.2">
      <c r="A349" s="8">
        <v>43581</v>
      </c>
      <c r="B349" s="12" t="s">
        <v>5</v>
      </c>
      <c r="C349" s="48" t="s">
        <v>1489</v>
      </c>
      <c r="D349" s="12" t="s">
        <v>224</v>
      </c>
      <c r="E349" s="12" t="s">
        <v>5</v>
      </c>
      <c r="F349" s="12" t="s">
        <v>6</v>
      </c>
      <c r="G349" s="12" t="s">
        <v>172</v>
      </c>
      <c r="H349" s="12"/>
      <c r="I349" s="9">
        <v>51</v>
      </c>
      <c r="J349" s="9">
        <v>66</v>
      </c>
    </row>
    <row r="350" spans="1:10" s="11" customFormat="1" x14ac:dyDescent="0.2">
      <c r="A350" s="8">
        <v>43581</v>
      </c>
      <c r="B350" s="12" t="s">
        <v>3</v>
      </c>
      <c r="C350" s="48" t="s">
        <v>1490</v>
      </c>
      <c r="D350" s="12" t="s">
        <v>56</v>
      </c>
      <c r="E350" s="12" t="s">
        <v>6</v>
      </c>
      <c r="F350" s="12" t="s">
        <v>6</v>
      </c>
      <c r="G350" s="12" t="s">
        <v>172</v>
      </c>
      <c r="H350" s="12"/>
      <c r="I350" s="9">
        <v>29</v>
      </c>
      <c r="J350" s="9">
        <v>33</v>
      </c>
    </row>
    <row r="351" spans="1:10" s="11" customFormat="1" x14ac:dyDescent="0.2">
      <c r="A351" s="8">
        <v>43582</v>
      </c>
      <c r="B351" s="12" t="s">
        <v>5</v>
      </c>
      <c r="C351" s="48" t="s">
        <v>1491</v>
      </c>
      <c r="D351" s="12" t="s">
        <v>1492</v>
      </c>
      <c r="E351" s="12" t="s">
        <v>5</v>
      </c>
      <c r="F351" s="12" t="s">
        <v>15</v>
      </c>
      <c r="G351" s="12" t="s">
        <v>23</v>
      </c>
      <c r="H351" s="12"/>
      <c r="I351" s="9">
        <v>83</v>
      </c>
      <c r="J351" s="9">
        <v>131</v>
      </c>
    </row>
    <row r="352" spans="1:10" s="11" customFormat="1" x14ac:dyDescent="0.2">
      <c r="A352" s="8">
        <v>43582</v>
      </c>
      <c r="B352" s="12" t="s">
        <v>3</v>
      </c>
      <c r="C352" s="48" t="s">
        <v>1377</v>
      </c>
      <c r="D352" s="12" t="s">
        <v>41</v>
      </c>
      <c r="E352" s="12" t="s">
        <v>33</v>
      </c>
      <c r="F352" s="12" t="s">
        <v>5</v>
      </c>
      <c r="G352" s="12" t="s">
        <v>258</v>
      </c>
      <c r="H352" s="12"/>
      <c r="I352" s="9">
        <v>26</v>
      </c>
      <c r="J352" s="9" t="s">
        <v>382</v>
      </c>
    </row>
    <row r="353" spans="1:10" s="11" customFormat="1" x14ac:dyDescent="0.2">
      <c r="A353" s="8">
        <v>43582</v>
      </c>
      <c r="B353" s="12" t="s">
        <v>3</v>
      </c>
      <c r="C353" s="48" t="s">
        <v>1493</v>
      </c>
      <c r="D353" s="12" t="s">
        <v>92</v>
      </c>
      <c r="E353" s="12" t="s">
        <v>10</v>
      </c>
      <c r="F353" s="12" t="s">
        <v>1494</v>
      </c>
      <c r="G353" s="12" t="s">
        <v>292</v>
      </c>
      <c r="H353" s="12"/>
      <c r="I353" s="9">
        <v>24</v>
      </c>
      <c r="J353" s="9" t="s">
        <v>388</v>
      </c>
    </row>
    <row r="354" spans="1:10" s="11" customFormat="1" x14ac:dyDescent="0.2">
      <c r="A354" s="8">
        <v>43582</v>
      </c>
      <c r="B354" s="12" t="s">
        <v>6</v>
      </c>
      <c r="C354" s="48" t="s">
        <v>1495</v>
      </c>
      <c r="D354" s="12" t="s">
        <v>277</v>
      </c>
      <c r="E354" s="12" t="s">
        <v>8</v>
      </c>
      <c r="F354" s="12" t="s">
        <v>6</v>
      </c>
      <c r="G354" s="12" t="s">
        <v>236</v>
      </c>
      <c r="H354" s="12"/>
      <c r="I354" s="9">
        <v>25</v>
      </c>
      <c r="J354" s="9">
        <v>16</v>
      </c>
    </row>
    <row r="355" spans="1:10" s="11" customFormat="1" x14ac:dyDescent="0.2">
      <c r="A355" s="8">
        <v>43582</v>
      </c>
      <c r="B355" s="12" t="s">
        <v>3</v>
      </c>
      <c r="C355" s="48" t="s">
        <v>1496</v>
      </c>
      <c r="D355" s="12" t="s">
        <v>55</v>
      </c>
      <c r="E355" s="12" t="s">
        <v>228</v>
      </c>
      <c r="F355" s="12" t="s">
        <v>15</v>
      </c>
      <c r="G355" s="12" t="s">
        <v>222</v>
      </c>
      <c r="H355" s="12"/>
      <c r="I355" s="9">
        <v>13</v>
      </c>
      <c r="J355" s="9" t="s">
        <v>914</v>
      </c>
    </row>
    <row r="356" spans="1:10" s="11" customFormat="1" x14ac:dyDescent="0.2">
      <c r="A356" s="8">
        <v>43582</v>
      </c>
      <c r="B356" s="12" t="s">
        <v>3</v>
      </c>
      <c r="C356" s="48" t="s">
        <v>1497</v>
      </c>
      <c r="D356" s="12" t="s">
        <v>92</v>
      </c>
      <c r="E356" s="12" t="s">
        <v>5</v>
      </c>
      <c r="F356" s="12" t="s">
        <v>17</v>
      </c>
      <c r="G356" s="12" t="s">
        <v>151</v>
      </c>
      <c r="H356" s="12"/>
      <c r="I356" s="9">
        <v>22</v>
      </c>
      <c r="J356" s="9" t="s">
        <v>373</v>
      </c>
    </row>
    <row r="357" spans="1:10" s="11" customFormat="1" x14ac:dyDescent="0.2">
      <c r="A357" s="8">
        <v>43582</v>
      </c>
      <c r="B357" s="12" t="s">
        <v>3</v>
      </c>
      <c r="C357" s="48" t="s">
        <v>1498</v>
      </c>
      <c r="D357" s="12" t="s">
        <v>92</v>
      </c>
      <c r="E357" s="12" t="s">
        <v>18</v>
      </c>
      <c r="F357" s="12" t="s">
        <v>15</v>
      </c>
      <c r="G357" s="12" t="s">
        <v>319</v>
      </c>
      <c r="H357" s="12"/>
      <c r="I357" s="9">
        <v>29</v>
      </c>
      <c r="J357" s="9" t="s">
        <v>1205</v>
      </c>
    </row>
    <row r="358" spans="1:10" s="11" customFormat="1" x14ac:dyDescent="0.2">
      <c r="A358" s="8">
        <v>43582</v>
      </c>
      <c r="B358" s="12" t="s">
        <v>3</v>
      </c>
      <c r="C358" s="48" t="s">
        <v>1499</v>
      </c>
      <c r="D358" s="12" t="s">
        <v>92</v>
      </c>
      <c r="E358" s="12" t="s">
        <v>1500</v>
      </c>
      <c r="F358" s="12" t="s">
        <v>15</v>
      </c>
      <c r="G358" s="12" t="s">
        <v>292</v>
      </c>
      <c r="H358" s="12"/>
      <c r="I358" s="9">
        <v>23</v>
      </c>
      <c r="J358" s="9" t="s">
        <v>358</v>
      </c>
    </row>
    <row r="359" spans="1:10" s="11" customFormat="1" x14ac:dyDescent="0.2">
      <c r="A359" s="8">
        <v>43582</v>
      </c>
      <c r="B359" s="12" t="s">
        <v>14</v>
      </c>
      <c r="C359" s="48" t="s">
        <v>1501</v>
      </c>
      <c r="D359" s="12" t="s">
        <v>1502</v>
      </c>
      <c r="E359" s="12" t="s">
        <v>6</v>
      </c>
      <c r="F359" s="12" t="s">
        <v>234</v>
      </c>
      <c r="G359" s="12" t="s">
        <v>151</v>
      </c>
      <c r="H359" s="12"/>
      <c r="I359" s="9">
        <v>182</v>
      </c>
      <c r="J359" s="9">
        <v>296</v>
      </c>
    </row>
    <row r="360" spans="1:10" s="11" customFormat="1" x14ac:dyDescent="0.2">
      <c r="A360" s="8">
        <v>43582</v>
      </c>
      <c r="B360" s="12" t="s">
        <v>3</v>
      </c>
      <c r="C360" s="48" t="s">
        <v>1503</v>
      </c>
      <c r="D360" s="12" t="s">
        <v>49</v>
      </c>
      <c r="E360" s="12" t="s">
        <v>8</v>
      </c>
      <c r="F360" s="12" t="s">
        <v>15</v>
      </c>
      <c r="G360" s="12" t="s">
        <v>151</v>
      </c>
      <c r="H360" s="12"/>
      <c r="I360" s="9">
        <v>39</v>
      </c>
      <c r="J360" s="9" t="s">
        <v>659</v>
      </c>
    </row>
    <row r="361" spans="1:10" s="11" customFormat="1" x14ac:dyDescent="0.2">
      <c r="A361" s="8">
        <v>43582</v>
      </c>
      <c r="B361" s="12" t="s">
        <v>3</v>
      </c>
      <c r="C361" s="48" t="s">
        <v>1504</v>
      </c>
      <c r="D361" s="12" t="s">
        <v>58</v>
      </c>
      <c r="E361" s="12" t="s">
        <v>4</v>
      </c>
      <c r="F361" s="12" t="s">
        <v>5</v>
      </c>
      <c r="G361" s="12" t="s">
        <v>319</v>
      </c>
      <c r="H361" s="12"/>
      <c r="I361" s="9">
        <v>32</v>
      </c>
      <c r="J361" s="9" t="s">
        <v>1505</v>
      </c>
    </row>
    <row r="362" spans="1:10" s="11" customFormat="1" x14ac:dyDescent="0.2">
      <c r="A362" s="8">
        <v>43582</v>
      </c>
      <c r="B362" s="12" t="s">
        <v>3</v>
      </c>
      <c r="C362" s="48" t="s">
        <v>1506</v>
      </c>
      <c r="D362" s="12" t="s">
        <v>40</v>
      </c>
      <c r="E362" s="12" t="s">
        <v>4</v>
      </c>
      <c r="F362" s="12" t="s">
        <v>6</v>
      </c>
      <c r="G362" s="12" t="s">
        <v>37</v>
      </c>
      <c r="H362" s="12"/>
      <c r="I362" s="9">
        <v>4</v>
      </c>
      <c r="J362" s="9" t="s">
        <v>749</v>
      </c>
    </row>
    <row r="363" spans="1:10" s="11" customFormat="1" x14ac:dyDescent="0.2">
      <c r="A363" s="8">
        <v>43582</v>
      </c>
      <c r="B363" s="12" t="s">
        <v>3</v>
      </c>
      <c r="C363" s="48" t="s">
        <v>1507</v>
      </c>
      <c r="D363" s="12" t="s">
        <v>506</v>
      </c>
      <c r="E363" s="12" t="s">
        <v>4</v>
      </c>
      <c r="F363" s="12" t="s">
        <v>1508</v>
      </c>
      <c r="G363" s="12" t="s">
        <v>1509</v>
      </c>
      <c r="H363" s="12"/>
      <c r="I363" s="9">
        <v>13</v>
      </c>
      <c r="J363" s="9" t="s">
        <v>1510</v>
      </c>
    </row>
    <row r="364" spans="1:10" s="11" customFormat="1" x14ac:dyDescent="0.2">
      <c r="A364" s="8">
        <v>43582</v>
      </c>
      <c r="B364" s="12" t="s">
        <v>6</v>
      </c>
      <c r="C364" s="48" t="s">
        <v>1511</v>
      </c>
      <c r="D364" s="12" t="s">
        <v>72</v>
      </c>
      <c r="E364" s="12" t="s">
        <v>6</v>
      </c>
      <c r="F364" s="12" t="s">
        <v>15</v>
      </c>
      <c r="G364" s="12" t="s">
        <v>151</v>
      </c>
      <c r="H364" s="12"/>
      <c r="I364" s="9">
        <v>33</v>
      </c>
      <c r="J364" s="9" t="s">
        <v>563</v>
      </c>
    </row>
    <row r="365" spans="1:10" s="11" customFormat="1" x14ac:dyDescent="0.2">
      <c r="A365" s="8">
        <v>43582</v>
      </c>
      <c r="B365" s="12" t="s">
        <v>1512</v>
      </c>
      <c r="C365" s="48" t="s">
        <v>1513</v>
      </c>
      <c r="D365" s="12" t="s">
        <v>1514</v>
      </c>
      <c r="E365" s="12" t="s">
        <v>16</v>
      </c>
      <c r="F365" s="12" t="s">
        <v>6</v>
      </c>
      <c r="G365" s="12" t="s">
        <v>151</v>
      </c>
      <c r="H365" s="12"/>
      <c r="I365" s="9"/>
      <c r="J365" s="9"/>
    </row>
    <row r="366" spans="1:10" s="11" customFormat="1" x14ac:dyDescent="0.2">
      <c r="A366" s="8">
        <v>43582</v>
      </c>
      <c r="B366" s="12" t="s">
        <v>3</v>
      </c>
      <c r="C366" s="48" t="s">
        <v>1515</v>
      </c>
      <c r="D366" s="12" t="s">
        <v>131</v>
      </c>
      <c r="E366" s="12" t="s">
        <v>10</v>
      </c>
      <c r="F366" s="12" t="s">
        <v>15</v>
      </c>
      <c r="G366" s="12" t="s">
        <v>151</v>
      </c>
      <c r="H366" s="12"/>
      <c r="I366" s="9">
        <v>20</v>
      </c>
      <c r="J366" s="9" t="s">
        <v>353</v>
      </c>
    </row>
    <row r="367" spans="1:10" s="11" customFormat="1" x14ac:dyDescent="0.2">
      <c r="A367" s="8">
        <v>43582</v>
      </c>
      <c r="B367" s="12" t="s">
        <v>3</v>
      </c>
      <c r="C367" s="48" t="s">
        <v>1516</v>
      </c>
      <c r="D367" s="12" t="s">
        <v>67</v>
      </c>
      <c r="E367" s="12" t="s">
        <v>1517</v>
      </c>
      <c r="F367" s="12" t="s">
        <v>6</v>
      </c>
      <c r="G367" s="12" t="s">
        <v>422</v>
      </c>
      <c r="H367" s="12"/>
      <c r="I367" s="9">
        <v>19</v>
      </c>
      <c r="J367" s="9" t="s">
        <v>1371</v>
      </c>
    </row>
    <row r="368" spans="1:10" s="11" customFormat="1" x14ac:dyDescent="0.2">
      <c r="A368" s="8">
        <v>43582</v>
      </c>
      <c r="B368" s="12" t="s">
        <v>3</v>
      </c>
      <c r="C368" s="48" t="s">
        <v>1518</v>
      </c>
      <c r="D368" s="12" t="s">
        <v>131</v>
      </c>
      <c r="E368" s="12" t="s">
        <v>4</v>
      </c>
      <c r="F368" s="12" t="s">
        <v>6</v>
      </c>
      <c r="G368" s="12" t="s">
        <v>151</v>
      </c>
      <c r="H368" s="12"/>
      <c r="I368" s="9">
        <v>17</v>
      </c>
      <c r="J368" s="9" t="s">
        <v>765</v>
      </c>
    </row>
    <row r="369" spans="1:10" s="11" customFormat="1" x14ac:dyDescent="0.2">
      <c r="A369" s="8">
        <v>43582</v>
      </c>
      <c r="B369" s="12" t="s">
        <v>5</v>
      </c>
      <c r="C369" s="48" t="s">
        <v>1519</v>
      </c>
      <c r="D369" s="12" t="s">
        <v>1520</v>
      </c>
      <c r="E369" s="12" t="s">
        <v>5</v>
      </c>
      <c r="F369" s="12" t="s">
        <v>15</v>
      </c>
      <c r="G369" s="12" t="s">
        <v>477</v>
      </c>
      <c r="H369" s="12"/>
      <c r="I369" s="9">
        <v>210</v>
      </c>
      <c r="J369" s="9">
        <v>324</v>
      </c>
    </row>
    <row r="370" spans="1:10" s="11" customFormat="1" x14ac:dyDescent="0.2">
      <c r="A370" s="8">
        <v>43582</v>
      </c>
      <c r="B370" s="12" t="s">
        <v>3</v>
      </c>
      <c r="C370" s="48" t="s">
        <v>1521</v>
      </c>
      <c r="D370" s="12" t="s">
        <v>92</v>
      </c>
      <c r="E370" s="12" t="s">
        <v>6</v>
      </c>
      <c r="F370" s="12" t="s">
        <v>15</v>
      </c>
      <c r="G370" s="12" t="s">
        <v>292</v>
      </c>
      <c r="H370" s="12"/>
      <c r="I370" s="9">
        <v>28</v>
      </c>
      <c r="J370" s="9" t="s">
        <v>347</v>
      </c>
    </row>
    <row r="371" spans="1:10" s="11" customFormat="1" x14ac:dyDescent="0.2">
      <c r="A371" s="8">
        <v>43582</v>
      </c>
      <c r="B371" s="12" t="s">
        <v>3</v>
      </c>
      <c r="C371" s="48" t="s">
        <v>1522</v>
      </c>
      <c r="D371" s="12" t="s">
        <v>64</v>
      </c>
      <c r="E371" s="12" t="s">
        <v>169</v>
      </c>
      <c r="F371" s="12" t="s">
        <v>15</v>
      </c>
      <c r="G371" s="12" t="s">
        <v>23</v>
      </c>
      <c r="H371" s="12"/>
      <c r="I371" s="9">
        <v>27</v>
      </c>
      <c r="J371" s="9" t="s">
        <v>385</v>
      </c>
    </row>
    <row r="372" spans="1:10" s="11" customFormat="1" x14ac:dyDescent="0.2">
      <c r="A372" s="8">
        <v>43582</v>
      </c>
      <c r="B372" s="12" t="s">
        <v>3</v>
      </c>
      <c r="C372" s="48" t="s">
        <v>1523</v>
      </c>
      <c r="D372" s="12" t="s">
        <v>92</v>
      </c>
      <c r="E372" s="12" t="s">
        <v>1380</v>
      </c>
      <c r="F372" s="12" t="s">
        <v>15</v>
      </c>
      <c r="G372" s="12" t="s">
        <v>151</v>
      </c>
      <c r="H372" s="12"/>
      <c r="I372" s="9">
        <v>27</v>
      </c>
      <c r="J372" s="9">
        <v>32</v>
      </c>
    </row>
    <row r="373" spans="1:10" s="11" customFormat="1" x14ac:dyDescent="0.2">
      <c r="A373" s="8">
        <v>43582</v>
      </c>
      <c r="B373" s="12" t="s">
        <v>6</v>
      </c>
      <c r="C373" s="48" t="s">
        <v>1224</v>
      </c>
      <c r="D373" s="12" t="s">
        <v>141</v>
      </c>
      <c r="E373" s="12" t="s">
        <v>6</v>
      </c>
      <c r="F373" s="12" t="s">
        <v>15</v>
      </c>
      <c r="G373" s="12" t="s">
        <v>222</v>
      </c>
      <c r="H373" s="12"/>
      <c r="I373" s="9">
        <v>39</v>
      </c>
      <c r="J373" s="9" t="s">
        <v>413</v>
      </c>
    </row>
    <row r="374" spans="1:10" s="11" customFormat="1" x14ac:dyDescent="0.2">
      <c r="A374" s="8">
        <v>43582</v>
      </c>
      <c r="B374" s="12" t="s">
        <v>3</v>
      </c>
      <c r="C374" s="48" t="s">
        <v>1524</v>
      </c>
      <c r="D374" s="12" t="s">
        <v>162</v>
      </c>
      <c r="E374" s="12" t="s">
        <v>19</v>
      </c>
      <c r="F374" s="12" t="s">
        <v>6</v>
      </c>
      <c r="G374" s="12" t="s">
        <v>477</v>
      </c>
      <c r="H374" s="12"/>
      <c r="I374" s="9">
        <v>38</v>
      </c>
      <c r="J374" s="9" t="s">
        <v>560</v>
      </c>
    </row>
    <row r="375" spans="1:10" s="11" customFormat="1" x14ac:dyDescent="0.2">
      <c r="A375" s="8">
        <v>43582</v>
      </c>
      <c r="B375" s="12" t="s">
        <v>3</v>
      </c>
      <c r="C375" s="48" t="s">
        <v>1525</v>
      </c>
      <c r="D375" s="12" t="s">
        <v>92</v>
      </c>
      <c r="E375" s="12" t="s">
        <v>6</v>
      </c>
      <c r="F375" s="12" t="s">
        <v>18</v>
      </c>
      <c r="G375" s="12" t="s">
        <v>319</v>
      </c>
      <c r="H375" s="12"/>
      <c r="I375" s="9">
        <v>30</v>
      </c>
      <c r="J375" s="9" t="s">
        <v>756</v>
      </c>
    </row>
    <row r="376" spans="1:10" s="11" customFormat="1" x14ac:dyDescent="0.2">
      <c r="A376" s="8">
        <v>43583</v>
      </c>
      <c r="B376" s="12" t="s">
        <v>3</v>
      </c>
      <c r="C376" s="48" t="s">
        <v>1528</v>
      </c>
      <c r="D376" s="12" t="s">
        <v>92</v>
      </c>
      <c r="E376" s="12" t="s">
        <v>10</v>
      </c>
      <c r="F376" s="12" t="s">
        <v>15</v>
      </c>
      <c r="G376" s="12" t="s">
        <v>23</v>
      </c>
      <c r="H376" s="12"/>
      <c r="I376" s="9">
        <v>19</v>
      </c>
      <c r="J376" s="9" t="s">
        <v>1371</v>
      </c>
    </row>
    <row r="377" spans="1:10" s="11" customFormat="1" x14ac:dyDescent="0.2">
      <c r="A377" s="8">
        <v>43583</v>
      </c>
      <c r="B377" s="12" t="s">
        <v>3</v>
      </c>
      <c r="C377" s="48" t="s">
        <v>1529</v>
      </c>
      <c r="D377" s="12" t="s">
        <v>89</v>
      </c>
      <c r="E377" s="12" t="s">
        <v>4</v>
      </c>
      <c r="F377" s="12" t="s">
        <v>6</v>
      </c>
      <c r="G377" s="12" t="s">
        <v>151</v>
      </c>
      <c r="H377" s="12"/>
      <c r="I377" s="9">
        <v>24</v>
      </c>
      <c r="J377" s="9" t="s">
        <v>1281</v>
      </c>
    </row>
    <row r="378" spans="1:10" s="11" customFormat="1" x14ac:dyDescent="0.2">
      <c r="A378" s="8">
        <v>43583</v>
      </c>
      <c r="B378" s="12" t="s">
        <v>3</v>
      </c>
      <c r="C378" s="48" t="s">
        <v>1530</v>
      </c>
      <c r="D378" s="12" t="s">
        <v>92</v>
      </c>
      <c r="E378" s="12" t="s">
        <v>6</v>
      </c>
      <c r="F378" s="12" t="s">
        <v>4</v>
      </c>
      <c r="G378" s="12" t="s">
        <v>1114</v>
      </c>
      <c r="H378" s="12"/>
      <c r="I378" s="9">
        <v>23</v>
      </c>
      <c r="J378" s="9" t="s">
        <v>360</v>
      </c>
    </row>
    <row r="379" spans="1:10" s="11" customFormat="1" x14ac:dyDescent="0.2">
      <c r="A379" s="8">
        <v>43583</v>
      </c>
      <c r="B379" s="12" t="s">
        <v>3</v>
      </c>
      <c r="C379" s="48" t="s">
        <v>1531</v>
      </c>
      <c r="D379" s="12" t="s">
        <v>1532</v>
      </c>
      <c r="E379" s="12" t="s">
        <v>101</v>
      </c>
      <c r="F379" s="12" t="s">
        <v>15</v>
      </c>
      <c r="G379" s="12" t="s">
        <v>477</v>
      </c>
      <c r="H379" s="12"/>
      <c r="I379" s="9">
        <v>55</v>
      </c>
      <c r="J379" s="9" t="s">
        <v>1533</v>
      </c>
    </row>
    <row r="380" spans="1:10" s="11" customFormat="1" x14ac:dyDescent="0.2">
      <c r="A380" s="8">
        <v>43583</v>
      </c>
      <c r="B380" s="12" t="s">
        <v>234</v>
      </c>
      <c r="C380" s="48" t="s">
        <v>1534</v>
      </c>
      <c r="D380" s="12" t="s">
        <v>1535</v>
      </c>
      <c r="E380" s="12" t="s">
        <v>234</v>
      </c>
      <c r="F380" s="12" t="s">
        <v>15</v>
      </c>
      <c r="G380" s="12" t="s">
        <v>477</v>
      </c>
      <c r="H380" s="12"/>
      <c r="I380" s="9"/>
      <c r="J380" s="9"/>
    </row>
    <row r="381" spans="1:10" s="11" customFormat="1" x14ac:dyDescent="0.2">
      <c r="A381" s="8">
        <v>43583</v>
      </c>
      <c r="B381" s="12" t="s">
        <v>3</v>
      </c>
      <c r="C381" s="48" t="s">
        <v>1536</v>
      </c>
      <c r="D381" s="12" t="s">
        <v>92</v>
      </c>
      <c r="E381" s="12" t="s">
        <v>4</v>
      </c>
      <c r="F381" s="12" t="s">
        <v>6</v>
      </c>
      <c r="G381" s="12" t="s">
        <v>194</v>
      </c>
      <c r="H381" s="12"/>
      <c r="I381" s="9">
        <v>26</v>
      </c>
      <c r="J381" s="9" t="s">
        <v>704</v>
      </c>
    </row>
    <row r="382" spans="1:10" s="11" customFormat="1" x14ac:dyDescent="0.2">
      <c r="A382" s="8">
        <v>43583</v>
      </c>
      <c r="B382" s="12" t="s">
        <v>6</v>
      </c>
      <c r="C382" s="48" t="s">
        <v>1309</v>
      </c>
      <c r="D382" s="12" t="s">
        <v>211</v>
      </c>
      <c r="E382" s="12" t="s">
        <v>6</v>
      </c>
      <c r="F382" s="12" t="s">
        <v>15</v>
      </c>
      <c r="G382" s="12" t="s">
        <v>194</v>
      </c>
      <c r="H382" s="12"/>
      <c r="I382" s="9">
        <v>50</v>
      </c>
      <c r="J382" s="9" t="s">
        <v>1537</v>
      </c>
    </row>
    <row r="383" spans="1:10" s="11" customFormat="1" x14ac:dyDescent="0.2">
      <c r="A383" s="8">
        <v>43583</v>
      </c>
      <c r="B383" s="12" t="s">
        <v>3</v>
      </c>
      <c r="C383" s="48" t="s">
        <v>1538</v>
      </c>
      <c r="D383" s="12" t="s">
        <v>1297</v>
      </c>
      <c r="E383" s="12" t="s">
        <v>4</v>
      </c>
      <c r="F383" s="12" t="s">
        <v>5</v>
      </c>
      <c r="G383" s="12" t="s">
        <v>1539</v>
      </c>
      <c r="H383" s="12"/>
      <c r="I383" s="9">
        <v>52</v>
      </c>
      <c r="J383" s="9" t="s">
        <v>1540</v>
      </c>
    </row>
    <row r="384" spans="1:10" s="11" customFormat="1" x14ac:dyDescent="0.2">
      <c r="A384" s="8">
        <v>43583</v>
      </c>
      <c r="B384" s="12" t="s">
        <v>3</v>
      </c>
      <c r="C384" s="48" t="s">
        <v>1541</v>
      </c>
      <c r="D384" s="12" t="s">
        <v>506</v>
      </c>
      <c r="E384" s="12" t="s">
        <v>8</v>
      </c>
      <c r="F384" s="12" t="s">
        <v>15</v>
      </c>
      <c r="G384" s="12" t="s">
        <v>37</v>
      </c>
      <c r="H384" s="12"/>
      <c r="I384" s="9">
        <v>14</v>
      </c>
      <c r="J384" s="9" t="s">
        <v>666</v>
      </c>
    </row>
    <row r="385" spans="1:10" s="11" customFormat="1" x14ac:dyDescent="0.2">
      <c r="A385" s="8">
        <v>43583</v>
      </c>
      <c r="B385" s="12" t="s">
        <v>234</v>
      </c>
      <c r="C385" s="48" t="s">
        <v>1542</v>
      </c>
      <c r="D385" s="12" t="s">
        <v>1543</v>
      </c>
      <c r="E385" s="12" t="s">
        <v>234</v>
      </c>
      <c r="F385" s="12" t="s">
        <v>15</v>
      </c>
      <c r="G385" s="12" t="s">
        <v>319</v>
      </c>
      <c r="H385" s="12"/>
      <c r="I385" s="9"/>
      <c r="J385" s="9"/>
    </row>
    <row r="386" spans="1:10" s="11" customFormat="1" x14ac:dyDescent="0.2">
      <c r="A386" s="8">
        <v>43583</v>
      </c>
      <c r="B386" s="12" t="s">
        <v>234</v>
      </c>
      <c r="C386" s="48" t="s">
        <v>1544</v>
      </c>
      <c r="D386" s="12" t="s">
        <v>1545</v>
      </c>
      <c r="E386" s="12" t="s">
        <v>234</v>
      </c>
      <c r="F386" s="12" t="s">
        <v>15</v>
      </c>
      <c r="G386" s="12" t="s">
        <v>151</v>
      </c>
      <c r="H386" s="12"/>
      <c r="I386" s="9"/>
      <c r="J386" s="9"/>
    </row>
    <row r="387" spans="1:10" s="11" customFormat="1" x14ac:dyDescent="0.2">
      <c r="A387" s="8">
        <v>43583</v>
      </c>
      <c r="B387" s="12" t="s">
        <v>234</v>
      </c>
      <c r="C387" s="48" t="s">
        <v>1546</v>
      </c>
      <c r="D387" s="12" t="s">
        <v>1547</v>
      </c>
      <c r="E387" s="12" t="s">
        <v>234</v>
      </c>
      <c r="F387" s="12" t="s">
        <v>15</v>
      </c>
      <c r="G387" s="12" t="s">
        <v>1548</v>
      </c>
      <c r="H387" s="12"/>
      <c r="I387" s="9"/>
      <c r="J387" s="9"/>
    </row>
    <row r="388" spans="1:10" s="11" customFormat="1" x14ac:dyDescent="0.2">
      <c r="A388" s="8">
        <v>43583</v>
      </c>
      <c r="B388" s="12" t="s">
        <v>3</v>
      </c>
      <c r="C388" s="48" t="s">
        <v>1549</v>
      </c>
      <c r="D388" s="12" t="s">
        <v>134</v>
      </c>
      <c r="E388" s="12" t="s">
        <v>15</v>
      </c>
      <c r="F388" s="12" t="s">
        <v>4</v>
      </c>
      <c r="G388" s="12" t="s">
        <v>100</v>
      </c>
      <c r="H388" s="12"/>
      <c r="I388" s="9">
        <v>23</v>
      </c>
      <c r="J388" s="9" t="s">
        <v>495</v>
      </c>
    </row>
    <row r="389" spans="1:10" s="11" customFormat="1" x14ac:dyDescent="0.2">
      <c r="A389" s="8">
        <v>43583</v>
      </c>
      <c r="B389" s="12" t="s">
        <v>3</v>
      </c>
      <c r="C389" s="48" t="s">
        <v>1550</v>
      </c>
      <c r="D389" s="12" t="s">
        <v>92</v>
      </c>
      <c r="E389" s="12" t="s">
        <v>8</v>
      </c>
      <c r="F389" s="12" t="s">
        <v>5</v>
      </c>
      <c r="G389" s="12" t="s">
        <v>319</v>
      </c>
      <c r="H389" s="12"/>
      <c r="I389" s="9">
        <v>24</v>
      </c>
      <c r="J389" s="9" t="s">
        <v>495</v>
      </c>
    </row>
    <row r="390" spans="1:10" s="11" customFormat="1" x14ac:dyDescent="0.2">
      <c r="A390" s="8">
        <v>43583</v>
      </c>
      <c r="B390" s="12" t="s">
        <v>3</v>
      </c>
      <c r="C390" s="48" t="s">
        <v>1551</v>
      </c>
      <c r="D390" s="12" t="s">
        <v>1552</v>
      </c>
      <c r="E390" s="12" t="s">
        <v>6</v>
      </c>
      <c r="F390" s="12" t="s">
        <v>4</v>
      </c>
      <c r="G390" s="12" t="s">
        <v>105</v>
      </c>
      <c r="H390" s="12"/>
      <c r="I390" s="9">
        <v>38</v>
      </c>
      <c r="J390" s="9" t="s">
        <v>1553</v>
      </c>
    </row>
    <row r="391" spans="1:10" s="11" customFormat="1" x14ac:dyDescent="0.2">
      <c r="A391" s="8">
        <v>43583</v>
      </c>
      <c r="B391" s="12" t="s">
        <v>3</v>
      </c>
      <c r="C391" s="48" t="s">
        <v>1451</v>
      </c>
      <c r="D391" s="12" t="s">
        <v>41</v>
      </c>
      <c r="E391" s="12" t="s">
        <v>6</v>
      </c>
      <c r="F391" s="12" t="s">
        <v>234</v>
      </c>
      <c r="G391" s="12" t="s">
        <v>222</v>
      </c>
      <c r="H391" s="12"/>
      <c r="I391" s="9">
        <v>22</v>
      </c>
      <c r="J391" s="9" t="s">
        <v>1077</v>
      </c>
    </row>
    <row r="392" spans="1:10" s="11" customFormat="1" x14ac:dyDescent="0.2">
      <c r="A392" s="8">
        <v>43583</v>
      </c>
      <c r="B392" s="12" t="s">
        <v>3</v>
      </c>
      <c r="C392" s="48" t="s">
        <v>1554</v>
      </c>
      <c r="D392" s="12" t="s">
        <v>61</v>
      </c>
      <c r="E392" s="12" t="s">
        <v>3</v>
      </c>
      <c r="F392" s="12" t="s">
        <v>5</v>
      </c>
      <c r="G392" s="12" t="s">
        <v>37</v>
      </c>
      <c r="H392" s="12"/>
      <c r="I392" s="9">
        <v>9</v>
      </c>
      <c r="J392" s="9" t="s">
        <v>419</v>
      </c>
    </row>
    <row r="393" spans="1:10" s="11" customFormat="1" x14ac:dyDescent="0.2">
      <c r="A393" s="8">
        <v>43583</v>
      </c>
      <c r="B393" s="12" t="s">
        <v>234</v>
      </c>
      <c r="C393" s="48" t="s">
        <v>1555</v>
      </c>
      <c r="D393" s="12" t="s">
        <v>1556</v>
      </c>
      <c r="E393" s="12" t="s">
        <v>234</v>
      </c>
      <c r="F393" s="12" t="s">
        <v>15</v>
      </c>
      <c r="G393" s="12" t="s">
        <v>292</v>
      </c>
      <c r="H393" s="12"/>
      <c r="I393" s="9">
        <v>178</v>
      </c>
      <c r="J393" s="9">
        <v>279</v>
      </c>
    </row>
    <row r="394" spans="1:10" s="11" customFormat="1" x14ac:dyDescent="0.2">
      <c r="A394" s="8">
        <v>43583</v>
      </c>
      <c r="B394" s="12" t="s">
        <v>6</v>
      </c>
      <c r="C394" s="48" t="s">
        <v>1557</v>
      </c>
      <c r="D394" s="12" t="s">
        <v>1558</v>
      </c>
      <c r="E394" s="12" t="s">
        <v>6</v>
      </c>
      <c r="F394" s="12" t="s">
        <v>15</v>
      </c>
      <c r="G394" s="12" t="s">
        <v>151</v>
      </c>
      <c r="H394" s="12"/>
      <c r="I394" s="9">
        <v>30</v>
      </c>
      <c r="J394" s="9" t="s">
        <v>1151</v>
      </c>
    </row>
    <row r="395" spans="1:10" s="11" customFormat="1" x14ac:dyDescent="0.2">
      <c r="A395" s="8">
        <v>43583</v>
      </c>
      <c r="B395" s="12" t="s">
        <v>6</v>
      </c>
      <c r="C395" s="48" t="s">
        <v>1559</v>
      </c>
      <c r="D395" s="12" t="s">
        <v>179</v>
      </c>
      <c r="E395" s="12" t="s">
        <v>6</v>
      </c>
      <c r="F395" s="12" t="s">
        <v>6</v>
      </c>
      <c r="G395" s="12" t="s">
        <v>222</v>
      </c>
      <c r="H395" s="12"/>
      <c r="I395" s="9">
        <v>22</v>
      </c>
      <c r="J395" s="9" t="s">
        <v>1560</v>
      </c>
    </row>
    <row r="396" spans="1:10" s="11" customFormat="1" x14ac:dyDescent="0.2">
      <c r="A396" s="8">
        <v>43583</v>
      </c>
      <c r="B396" s="12" t="s">
        <v>3</v>
      </c>
      <c r="C396" s="48" t="s">
        <v>1561</v>
      </c>
      <c r="D396" s="12" t="s">
        <v>1229</v>
      </c>
      <c r="E396" s="12" t="s">
        <v>1562</v>
      </c>
      <c r="F396" s="12" t="s">
        <v>333</v>
      </c>
      <c r="G396" s="12" t="s">
        <v>151</v>
      </c>
      <c r="H396" s="12"/>
      <c r="I396" s="9">
        <v>36</v>
      </c>
      <c r="J396" s="9" t="s">
        <v>1230</v>
      </c>
    </row>
    <row r="397" spans="1:10" s="11" customFormat="1" x14ac:dyDescent="0.2">
      <c r="A397" s="8">
        <v>43583</v>
      </c>
      <c r="B397" s="12" t="s">
        <v>3</v>
      </c>
      <c r="C397" s="48" t="s">
        <v>1563</v>
      </c>
      <c r="D397" s="12" t="s">
        <v>281</v>
      </c>
      <c r="E397" s="12" t="s">
        <v>1564</v>
      </c>
      <c r="F397" s="12" t="s">
        <v>6</v>
      </c>
      <c r="G397" s="12" t="s">
        <v>151</v>
      </c>
      <c r="H397" s="12"/>
      <c r="I397" s="9">
        <v>32</v>
      </c>
      <c r="J397" s="9" t="s">
        <v>1230</v>
      </c>
    </row>
    <row r="398" spans="1:10" s="11" customFormat="1" x14ac:dyDescent="0.2">
      <c r="A398" s="8">
        <v>43583</v>
      </c>
      <c r="B398" s="12" t="s">
        <v>6</v>
      </c>
      <c r="C398" s="48" t="s">
        <v>1207</v>
      </c>
      <c r="D398" s="12" t="s">
        <v>316</v>
      </c>
      <c r="E398" s="12" t="s">
        <v>16</v>
      </c>
      <c r="F398" s="12" t="s">
        <v>6</v>
      </c>
      <c r="G398" s="12" t="s">
        <v>23</v>
      </c>
      <c r="H398" s="12"/>
      <c r="I398" s="9">
        <v>46</v>
      </c>
      <c r="J398" s="9" t="s">
        <v>473</v>
      </c>
    </row>
    <row r="399" spans="1:10" s="11" customFormat="1" x14ac:dyDescent="0.2">
      <c r="A399" s="8">
        <v>43583</v>
      </c>
      <c r="B399" s="12" t="s">
        <v>14</v>
      </c>
      <c r="C399" s="48" t="s">
        <v>1565</v>
      </c>
      <c r="D399" s="12" t="s">
        <v>1566</v>
      </c>
      <c r="E399" s="12" t="s">
        <v>6</v>
      </c>
      <c r="F399" s="12" t="s">
        <v>15</v>
      </c>
      <c r="G399" s="12" t="s">
        <v>151</v>
      </c>
      <c r="H399" s="12"/>
      <c r="I399" s="9">
        <v>43</v>
      </c>
      <c r="J399" s="9" t="s">
        <v>1567</v>
      </c>
    </row>
    <row r="400" spans="1:10" s="11" customFormat="1" x14ac:dyDescent="0.2">
      <c r="A400" s="8">
        <v>43583</v>
      </c>
      <c r="B400" s="12" t="s">
        <v>3</v>
      </c>
      <c r="C400" s="48" t="s">
        <v>1249</v>
      </c>
      <c r="D400" s="12" t="s">
        <v>806</v>
      </c>
      <c r="E400" s="12" t="s">
        <v>4</v>
      </c>
      <c r="F400" s="12" t="s">
        <v>15</v>
      </c>
      <c r="G400" s="12" t="s">
        <v>151</v>
      </c>
      <c r="H400" s="12"/>
      <c r="I400" s="9">
        <v>36</v>
      </c>
      <c r="J400" s="9" t="s">
        <v>813</v>
      </c>
    </row>
    <row r="401" spans="1:10" s="11" customFormat="1" x14ac:dyDescent="0.2">
      <c r="A401" s="8">
        <v>43583</v>
      </c>
      <c r="B401" s="12" t="s">
        <v>3</v>
      </c>
      <c r="C401" s="48" t="s">
        <v>1568</v>
      </c>
      <c r="D401" s="12" t="s">
        <v>75</v>
      </c>
      <c r="E401" s="12" t="s">
        <v>4</v>
      </c>
      <c r="F401" s="12" t="s">
        <v>6</v>
      </c>
      <c r="G401" s="12" t="s">
        <v>37</v>
      </c>
      <c r="H401" s="12"/>
      <c r="I401" s="9">
        <v>7</v>
      </c>
      <c r="J401" s="9" t="s">
        <v>460</v>
      </c>
    </row>
    <row r="402" spans="1:10" s="11" customFormat="1" x14ac:dyDescent="0.2">
      <c r="A402" s="8">
        <v>43583</v>
      </c>
      <c r="B402" s="12" t="s">
        <v>6</v>
      </c>
      <c r="C402" s="48" t="s">
        <v>1224</v>
      </c>
      <c r="D402" s="12" t="s">
        <v>141</v>
      </c>
      <c r="E402" s="12" t="s">
        <v>6</v>
      </c>
      <c r="F402" s="12" t="s">
        <v>15</v>
      </c>
      <c r="G402" s="12" t="s">
        <v>23</v>
      </c>
      <c r="H402" s="12"/>
      <c r="I402" s="9">
        <v>35</v>
      </c>
      <c r="J402" s="9" t="s">
        <v>413</v>
      </c>
    </row>
    <row r="403" spans="1:10" s="11" customFormat="1" x14ac:dyDescent="0.2">
      <c r="A403" s="8">
        <v>43583</v>
      </c>
      <c r="B403" s="12" t="s">
        <v>3</v>
      </c>
      <c r="C403" s="48" t="s">
        <v>1569</v>
      </c>
      <c r="D403" s="12" t="s">
        <v>1570</v>
      </c>
      <c r="E403" s="12" t="s">
        <v>4</v>
      </c>
      <c r="F403" s="12" t="s">
        <v>690</v>
      </c>
      <c r="G403" s="12" t="s">
        <v>319</v>
      </c>
      <c r="H403" s="12"/>
      <c r="I403" s="9">
        <v>36</v>
      </c>
      <c r="J403" s="9" t="s">
        <v>1571</v>
      </c>
    </row>
    <row r="404" spans="1:10" s="11" customFormat="1" x14ac:dyDescent="0.2">
      <c r="A404" s="8">
        <v>43583</v>
      </c>
      <c r="B404" s="12" t="s">
        <v>3</v>
      </c>
      <c r="C404" s="48" t="s">
        <v>1572</v>
      </c>
      <c r="D404" s="12" t="s">
        <v>40</v>
      </c>
      <c r="E404" s="12" t="s">
        <v>6</v>
      </c>
      <c r="F404" s="12" t="s">
        <v>15</v>
      </c>
      <c r="G404" s="12" t="s">
        <v>151</v>
      </c>
      <c r="H404" s="12"/>
      <c r="I404" s="9">
        <v>4</v>
      </c>
      <c r="J404" s="9" t="s">
        <v>1358</v>
      </c>
    </row>
    <row r="405" spans="1:10" s="11" customFormat="1" x14ac:dyDescent="0.2">
      <c r="A405" s="8">
        <v>43583</v>
      </c>
      <c r="B405" s="12" t="s">
        <v>3</v>
      </c>
      <c r="C405" s="48" t="s">
        <v>1573</v>
      </c>
      <c r="D405" s="12" t="s">
        <v>61</v>
      </c>
      <c r="E405" s="12" t="s">
        <v>15</v>
      </c>
      <c r="F405" s="12" t="s">
        <v>1574</v>
      </c>
      <c r="G405" s="12" t="s">
        <v>1265</v>
      </c>
      <c r="H405" s="12"/>
      <c r="I405" s="9">
        <v>7</v>
      </c>
      <c r="J405" s="9" t="s">
        <v>1575</v>
      </c>
    </row>
    <row r="406" spans="1:10" s="11" customFormat="1" x14ac:dyDescent="0.2">
      <c r="A406" s="8">
        <v>43583</v>
      </c>
      <c r="B406" s="12" t="s">
        <v>3</v>
      </c>
      <c r="C406" s="48" t="s">
        <v>1576</v>
      </c>
      <c r="D406" s="12" t="s">
        <v>92</v>
      </c>
      <c r="E406" s="12" t="s">
        <v>6</v>
      </c>
      <c r="F406" s="12" t="s">
        <v>15</v>
      </c>
      <c r="G406" s="12" t="s">
        <v>477</v>
      </c>
      <c r="H406" s="12"/>
      <c r="I406" s="9">
        <v>23</v>
      </c>
      <c r="J406" s="9" t="s">
        <v>358</v>
      </c>
    </row>
    <row r="407" spans="1:10" s="11" customFormat="1" x14ac:dyDescent="0.2">
      <c r="A407" s="8">
        <v>43583</v>
      </c>
      <c r="B407" s="12" t="s">
        <v>3</v>
      </c>
      <c r="C407" s="48" t="s">
        <v>1577</v>
      </c>
      <c r="D407" s="12" t="s">
        <v>53</v>
      </c>
      <c r="E407" s="12" t="s">
        <v>8</v>
      </c>
      <c r="F407" s="12" t="s">
        <v>15</v>
      </c>
      <c r="G407" s="12" t="s">
        <v>23</v>
      </c>
      <c r="H407" s="12"/>
      <c r="I407" s="9">
        <v>25</v>
      </c>
      <c r="J407" s="9" t="s">
        <v>380</v>
      </c>
    </row>
    <row r="408" spans="1:10" s="11" customFormat="1" x14ac:dyDescent="0.2">
      <c r="A408" s="8">
        <v>43583</v>
      </c>
      <c r="B408" s="12" t="s">
        <v>3</v>
      </c>
      <c r="C408" s="48" t="s">
        <v>1578</v>
      </c>
      <c r="D408" s="12" t="s">
        <v>1579</v>
      </c>
      <c r="E408" s="12" t="s">
        <v>8</v>
      </c>
      <c r="F408" s="12" t="s">
        <v>15</v>
      </c>
      <c r="G408" s="12" t="s">
        <v>151</v>
      </c>
      <c r="H408" s="12"/>
      <c r="I408" s="9">
        <v>24</v>
      </c>
      <c r="J408" s="9" t="s">
        <v>390</v>
      </c>
    </row>
    <row r="409" spans="1:10" s="11" customFormat="1" x14ac:dyDescent="0.2">
      <c r="A409" s="8">
        <v>43583</v>
      </c>
      <c r="B409" s="12" t="s">
        <v>1580</v>
      </c>
      <c r="C409" s="48" t="s">
        <v>1592</v>
      </c>
      <c r="D409" s="12" t="s">
        <v>1581</v>
      </c>
      <c r="E409" s="12" t="s">
        <v>1582</v>
      </c>
      <c r="F409" s="12"/>
      <c r="G409" s="12" t="s">
        <v>1583</v>
      </c>
      <c r="H409" s="12"/>
      <c r="I409" s="9"/>
      <c r="J409" s="9"/>
    </row>
    <row r="410" spans="1:10" s="11" customFormat="1" x14ac:dyDescent="0.2">
      <c r="A410" s="8">
        <v>43583</v>
      </c>
      <c r="B410" s="12" t="s">
        <v>14</v>
      </c>
      <c r="C410" s="48" t="s">
        <v>1318</v>
      </c>
      <c r="D410" s="12" t="s">
        <v>127</v>
      </c>
      <c r="E410" s="12" t="s">
        <v>6</v>
      </c>
      <c r="F410" s="12" t="s">
        <v>6</v>
      </c>
      <c r="G410" s="12" t="s">
        <v>1114</v>
      </c>
      <c r="H410" s="12"/>
      <c r="I410" s="9">
        <v>30</v>
      </c>
      <c r="J410" s="9" t="s">
        <v>390</v>
      </c>
    </row>
    <row r="411" spans="1:10" s="11" customFormat="1" x14ac:dyDescent="0.2">
      <c r="A411" s="8">
        <v>43583</v>
      </c>
      <c r="B411" s="12" t="s">
        <v>6</v>
      </c>
      <c r="C411" s="48" t="s">
        <v>1584</v>
      </c>
      <c r="D411" s="12" t="s">
        <v>217</v>
      </c>
      <c r="E411" s="12" t="s">
        <v>6</v>
      </c>
      <c r="F411" s="12" t="s">
        <v>5</v>
      </c>
      <c r="G411" s="12" t="s">
        <v>319</v>
      </c>
      <c r="H411" s="12"/>
      <c r="I411" s="9">
        <v>31</v>
      </c>
      <c r="J411" s="9" t="s">
        <v>1585</v>
      </c>
    </row>
    <row r="412" spans="1:10" s="11" customFormat="1" x14ac:dyDescent="0.2">
      <c r="A412" s="8">
        <v>43583</v>
      </c>
      <c r="B412" s="12" t="s">
        <v>6</v>
      </c>
      <c r="C412" s="48" t="s">
        <v>1584</v>
      </c>
      <c r="D412" s="12" t="s">
        <v>217</v>
      </c>
      <c r="E412" s="12" t="s">
        <v>6</v>
      </c>
      <c r="F412" s="12" t="s">
        <v>6</v>
      </c>
      <c r="G412" s="12" t="s">
        <v>37</v>
      </c>
      <c r="H412" s="12"/>
      <c r="I412" s="9">
        <v>31</v>
      </c>
      <c r="J412" s="9" t="s">
        <v>1585</v>
      </c>
    </row>
    <row r="413" spans="1:10" s="11" customFormat="1" x14ac:dyDescent="0.2">
      <c r="A413" s="8">
        <v>43583</v>
      </c>
      <c r="B413" s="12" t="s">
        <v>3</v>
      </c>
      <c r="C413" s="48" t="s">
        <v>1586</v>
      </c>
      <c r="D413" s="12" t="s">
        <v>1587</v>
      </c>
      <c r="E413" s="12" t="s">
        <v>16</v>
      </c>
      <c r="F413" s="12" t="s">
        <v>6</v>
      </c>
      <c r="G413" s="12" t="s">
        <v>319</v>
      </c>
      <c r="H413" s="12"/>
      <c r="I413" s="9">
        <v>20</v>
      </c>
      <c r="J413" s="9" t="s">
        <v>346</v>
      </c>
    </row>
    <row r="414" spans="1:10" s="11" customFormat="1" x14ac:dyDescent="0.2">
      <c r="A414" s="8">
        <v>43583</v>
      </c>
      <c r="B414" s="12" t="s">
        <v>3</v>
      </c>
      <c r="C414" s="48" t="s">
        <v>1528</v>
      </c>
      <c r="D414" s="12" t="s">
        <v>92</v>
      </c>
      <c r="E414" s="12" t="s">
        <v>169</v>
      </c>
      <c r="F414" s="12" t="s">
        <v>6</v>
      </c>
      <c r="G414" s="12" t="s">
        <v>319</v>
      </c>
      <c r="H414" s="12"/>
      <c r="I414" s="9">
        <v>18</v>
      </c>
      <c r="J414" s="9" t="s">
        <v>1371</v>
      </c>
    </row>
    <row r="415" spans="1:10" s="11" customFormat="1" x14ac:dyDescent="0.2">
      <c r="A415" s="8">
        <v>43583</v>
      </c>
      <c r="B415" s="12" t="s">
        <v>3</v>
      </c>
      <c r="C415" s="48" t="s">
        <v>1588</v>
      </c>
      <c r="D415" s="12" t="s">
        <v>61</v>
      </c>
      <c r="E415" s="12" t="s">
        <v>4</v>
      </c>
      <c r="F415" s="12" t="s">
        <v>15</v>
      </c>
      <c r="G415" s="12" t="s">
        <v>151</v>
      </c>
      <c r="H415" s="12"/>
      <c r="I415" s="9">
        <v>6</v>
      </c>
      <c r="J415" s="9">
        <v>4</v>
      </c>
    </row>
    <row r="416" spans="1:10" s="11" customFormat="1" x14ac:dyDescent="0.2">
      <c r="A416" s="8">
        <v>43583</v>
      </c>
      <c r="B416" s="12" t="s">
        <v>3</v>
      </c>
      <c r="C416" s="48" t="s">
        <v>1589</v>
      </c>
      <c r="D416" s="12" t="s">
        <v>61</v>
      </c>
      <c r="E416" s="12" t="s">
        <v>4</v>
      </c>
      <c r="F416" s="12" t="s">
        <v>6</v>
      </c>
      <c r="G416" s="12" t="s">
        <v>151</v>
      </c>
      <c r="H416" s="12"/>
      <c r="I416" s="9">
        <v>8</v>
      </c>
      <c r="J416" s="9" t="s">
        <v>1590</v>
      </c>
    </row>
    <row r="417" spans="1:10" s="11" customFormat="1" x14ac:dyDescent="0.2">
      <c r="A417" s="8">
        <v>43583</v>
      </c>
      <c r="B417" s="12" t="s">
        <v>14</v>
      </c>
      <c r="C417" s="48" t="s">
        <v>1305</v>
      </c>
      <c r="D417" s="12" t="s">
        <v>142</v>
      </c>
      <c r="E417" s="12" t="s">
        <v>188</v>
      </c>
      <c r="F417" s="12" t="s">
        <v>6</v>
      </c>
      <c r="G417" s="12" t="s">
        <v>1252</v>
      </c>
      <c r="H417" s="12"/>
      <c r="I417" s="9">
        <v>25</v>
      </c>
      <c r="J417" s="9" t="s">
        <v>850</v>
      </c>
    </row>
    <row r="418" spans="1:10" s="11" customFormat="1" x14ac:dyDescent="0.2">
      <c r="A418" s="8">
        <v>43583</v>
      </c>
      <c r="B418" s="12" t="s">
        <v>3</v>
      </c>
      <c r="C418" s="48" t="s">
        <v>1591</v>
      </c>
      <c r="D418" s="12" t="s">
        <v>70</v>
      </c>
      <c r="E418" s="12" t="s">
        <v>4</v>
      </c>
      <c r="F418" s="12" t="s">
        <v>585</v>
      </c>
      <c r="G418" s="12" t="s">
        <v>37</v>
      </c>
      <c r="H418" s="12"/>
      <c r="I418" s="9">
        <v>14</v>
      </c>
      <c r="J418" s="9" t="s">
        <v>392</v>
      </c>
    </row>
    <row r="419" spans="1:10" s="11" customFormat="1" x14ac:dyDescent="0.2">
      <c r="A419" s="8">
        <v>43584</v>
      </c>
      <c r="B419" s="12" t="s">
        <v>5</v>
      </c>
      <c r="C419" s="48" t="s">
        <v>1644</v>
      </c>
      <c r="D419" s="12" t="s">
        <v>1645</v>
      </c>
      <c r="E419" s="12" t="s">
        <v>5</v>
      </c>
      <c r="F419" s="12" t="s">
        <v>15</v>
      </c>
      <c r="G419" s="12" t="s">
        <v>292</v>
      </c>
      <c r="H419" s="12"/>
      <c r="I419" s="9">
        <v>66</v>
      </c>
      <c r="J419" s="9" t="s">
        <v>1540</v>
      </c>
    </row>
    <row r="420" spans="1:10" s="11" customFormat="1" x14ac:dyDescent="0.2">
      <c r="A420" s="8">
        <v>43584</v>
      </c>
      <c r="B420" s="12" t="s">
        <v>234</v>
      </c>
      <c r="C420" s="48" t="s">
        <v>1646</v>
      </c>
      <c r="D420" s="12" t="s">
        <v>1647</v>
      </c>
      <c r="E420" s="12" t="s">
        <v>234</v>
      </c>
      <c r="F420" s="12" t="s">
        <v>15</v>
      </c>
      <c r="G420" s="12" t="s">
        <v>292</v>
      </c>
      <c r="H420" s="12"/>
      <c r="I420" s="9">
        <v>212</v>
      </c>
      <c r="J420" s="9">
        <v>336</v>
      </c>
    </row>
    <row r="421" spans="1:10" s="11" customFormat="1" x14ac:dyDescent="0.2">
      <c r="A421" s="8">
        <v>43584</v>
      </c>
      <c r="B421" s="12" t="s">
        <v>1648</v>
      </c>
      <c r="C421" s="48" t="s">
        <v>1649</v>
      </c>
      <c r="D421" s="12" t="s">
        <v>1650</v>
      </c>
      <c r="E421" s="12" t="s">
        <v>585</v>
      </c>
      <c r="F421" s="12" t="s">
        <v>15</v>
      </c>
      <c r="G421" s="12" t="s">
        <v>319</v>
      </c>
      <c r="H421" s="12"/>
      <c r="I421" s="9"/>
      <c r="J421" s="9"/>
    </row>
    <row r="422" spans="1:10" x14ac:dyDescent="0.2">
      <c r="A422" s="8">
        <v>43585</v>
      </c>
      <c r="B422" s="12" t="s">
        <v>3</v>
      </c>
      <c r="C422" s="48" t="s">
        <v>42</v>
      </c>
      <c r="D422" s="12" t="s">
        <v>42</v>
      </c>
      <c r="E422" s="12" t="s">
        <v>1380</v>
      </c>
      <c r="F422" s="12" t="s">
        <v>22</v>
      </c>
      <c r="G422" s="12" t="s">
        <v>258</v>
      </c>
      <c r="H422" s="12"/>
      <c r="I422" s="9">
        <v>25</v>
      </c>
      <c r="J422" s="9" t="s">
        <v>1151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9F058-774C-FC46-BECC-C86607D36DDA}">
  <dimension ref="A2:J432"/>
  <sheetViews>
    <sheetView topLeftCell="A414" zoomScale="147" zoomScaleNormal="147" workbookViewId="0">
      <selection activeCell="H422" sqref="H2:H422"/>
    </sheetView>
  </sheetViews>
  <sheetFormatPr baseColWidth="10" defaultRowHeight="15" x14ac:dyDescent="0.2"/>
  <cols>
    <col min="4" max="4" width="15.6640625" customWidth="1"/>
    <col min="7" max="7" width="26.6640625" customWidth="1"/>
    <col min="8" max="8" width="25.6640625" customWidth="1"/>
  </cols>
  <sheetData>
    <row r="2" spans="1:10" s="11" customFormat="1" x14ac:dyDescent="0.2">
      <c r="A2" s="8">
        <v>43569</v>
      </c>
      <c r="B2" s="12" t="s">
        <v>1210</v>
      </c>
      <c r="C2" s="48" t="s">
        <v>1211</v>
      </c>
      <c r="D2" s="12" t="s">
        <v>1212</v>
      </c>
      <c r="E2" s="12" t="s">
        <v>1213</v>
      </c>
      <c r="F2" s="12" t="s">
        <v>22</v>
      </c>
      <c r="G2" s="12" t="s">
        <v>151</v>
      </c>
      <c r="H2" s="12"/>
      <c r="I2" s="9"/>
      <c r="J2" s="9"/>
    </row>
    <row r="3" spans="1:10" s="11" customFormat="1" x14ac:dyDescent="0.2">
      <c r="A3" s="8">
        <v>43563</v>
      </c>
      <c r="B3" s="12" t="s">
        <v>1099</v>
      </c>
      <c r="C3" s="9">
        <v>6010</v>
      </c>
      <c r="D3" s="12" t="s">
        <v>1100</v>
      </c>
      <c r="E3" s="12" t="s">
        <v>15</v>
      </c>
      <c r="F3" s="12" t="s">
        <v>5</v>
      </c>
      <c r="G3" s="12" t="s">
        <v>194</v>
      </c>
      <c r="H3" s="12"/>
      <c r="I3" s="9"/>
      <c r="J3" s="9"/>
    </row>
    <row r="4" spans="1:10" s="11" customFormat="1" x14ac:dyDescent="0.2">
      <c r="A4" s="8">
        <v>43563</v>
      </c>
      <c r="B4" s="12" t="s">
        <v>14</v>
      </c>
      <c r="C4" s="9">
        <v>1700</v>
      </c>
      <c r="D4" s="12" t="s">
        <v>1093</v>
      </c>
      <c r="E4" s="12" t="s">
        <v>234</v>
      </c>
      <c r="F4" s="12" t="s">
        <v>15</v>
      </c>
      <c r="G4" s="12" t="s">
        <v>292</v>
      </c>
      <c r="H4" s="12"/>
      <c r="I4" s="9">
        <v>155</v>
      </c>
      <c r="J4" s="9">
        <v>241</v>
      </c>
    </row>
    <row r="5" spans="1:10" s="11" customFormat="1" x14ac:dyDescent="0.2">
      <c r="A5" s="8">
        <v>43563</v>
      </c>
      <c r="B5" s="12" t="s">
        <v>14</v>
      </c>
      <c r="C5" s="9">
        <v>1450</v>
      </c>
      <c r="D5" s="12" t="s">
        <v>1097</v>
      </c>
      <c r="E5" s="12" t="s">
        <v>6</v>
      </c>
      <c r="F5" s="12" t="s">
        <v>5</v>
      </c>
      <c r="G5" s="12" t="s">
        <v>318</v>
      </c>
      <c r="H5" s="12"/>
      <c r="I5" s="9">
        <v>126</v>
      </c>
      <c r="J5" s="9">
        <v>181</v>
      </c>
    </row>
    <row r="6" spans="1:10" s="11" customFormat="1" x14ac:dyDescent="0.2">
      <c r="A6" s="8">
        <v>43563</v>
      </c>
      <c r="B6" s="12" t="s">
        <v>14</v>
      </c>
      <c r="C6" s="9">
        <v>6700</v>
      </c>
      <c r="D6" s="12" t="s">
        <v>127</v>
      </c>
      <c r="E6" s="12" t="s">
        <v>6</v>
      </c>
      <c r="F6" s="12" t="s">
        <v>15</v>
      </c>
      <c r="G6" s="12" t="s">
        <v>319</v>
      </c>
      <c r="H6" s="12"/>
      <c r="I6" s="9">
        <v>35</v>
      </c>
      <c r="J6" s="9" t="s">
        <v>393</v>
      </c>
    </row>
    <row r="7" spans="1:10" s="11" customFormat="1" x14ac:dyDescent="0.2">
      <c r="A7" s="8">
        <v>43564</v>
      </c>
      <c r="B7" s="12" t="s">
        <v>14</v>
      </c>
      <c r="C7" s="9">
        <v>5790</v>
      </c>
      <c r="D7" s="12" t="s">
        <v>49</v>
      </c>
      <c r="E7" s="12" t="s">
        <v>6</v>
      </c>
      <c r="F7" s="12" t="s">
        <v>4</v>
      </c>
      <c r="G7" s="12" t="s">
        <v>1121</v>
      </c>
      <c r="H7" s="12"/>
      <c r="I7" s="9">
        <v>44</v>
      </c>
      <c r="J7" s="9" t="s">
        <v>1122</v>
      </c>
    </row>
    <row r="8" spans="1:10" s="11" customFormat="1" x14ac:dyDescent="0.2">
      <c r="A8" s="8">
        <v>43564</v>
      </c>
      <c r="B8" s="12" t="s">
        <v>14</v>
      </c>
      <c r="C8" s="9">
        <v>6840</v>
      </c>
      <c r="D8" s="12" t="s">
        <v>1129</v>
      </c>
      <c r="E8" s="12" t="s">
        <v>6</v>
      </c>
      <c r="F8" s="12" t="s">
        <v>4</v>
      </c>
      <c r="G8" s="12" t="s">
        <v>151</v>
      </c>
      <c r="H8" s="12"/>
      <c r="I8" s="9">
        <v>46</v>
      </c>
      <c r="J8" s="9" t="s">
        <v>1130</v>
      </c>
    </row>
    <row r="9" spans="1:10" s="11" customFormat="1" x14ac:dyDescent="0.2">
      <c r="A9" s="8">
        <v>43565</v>
      </c>
      <c r="B9" s="12" t="s">
        <v>14</v>
      </c>
      <c r="C9" s="9">
        <v>6780</v>
      </c>
      <c r="D9" s="12" t="s">
        <v>142</v>
      </c>
      <c r="E9" s="12" t="s">
        <v>1152</v>
      </c>
      <c r="F9" s="12" t="s">
        <v>6</v>
      </c>
      <c r="G9" s="12" t="s">
        <v>318</v>
      </c>
      <c r="H9" s="12"/>
      <c r="I9" s="9">
        <v>25</v>
      </c>
      <c r="J9" s="9" t="s">
        <v>850</v>
      </c>
    </row>
    <row r="10" spans="1:10" s="11" customFormat="1" x14ac:dyDescent="0.2">
      <c r="A10" s="8">
        <v>43565</v>
      </c>
      <c r="B10" s="12" t="s">
        <v>14</v>
      </c>
      <c r="C10" s="9">
        <v>6791</v>
      </c>
      <c r="D10" s="12" t="s">
        <v>168</v>
      </c>
      <c r="E10" s="12" t="s">
        <v>4</v>
      </c>
      <c r="F10" s="12" t="s">
        <v>6</v>
      </c>
      <c r="G10" s="12" t="s">
        <v>37</v>
      </c>
      <c r="H10" s="12"/>
      <c r="I10" s="9">
        <v>18</v>
      </c>
      <c r="J10" s="9" t="s">
        <v>361</v>
      </c>
    </row>
    <row r="11" spans="1:10" s="11" customFormat="1" x14ac:dyDescent="0.2">
      <c r="A11" s="8">
        <v>43566</v>
      </c>
      <c r="B11" s="12" t="s">
        <v>14</v>
      </c>
      <c r="C11" s="9">
        <v>6830</v>
      </c>
      <c r="D11" s="12" t="s">
        <v>1170</v>
      </c>
      <c r="E11" s="12" t="s">
        <v>6</v>
      </c>
      <c r="F11" s="12" t="s">
        <v>6</v>
      </c>
      <c r="G11" s="12" t="s">
        <v>1171</v>
      </c>
      <c r="H11" s="12"/>
      <c r="I11" s="9">
        <v>76</v>
      </c>
      <c r="J11" s="9">
        <v>99</v>
      </c>
    </row>
    <row r="12" spans="1:10" s="11" customFormat="1" x14ac:dyDescent="0.2">
      <c r="A12" s="8">
        <v>43567</v>
      </c>
      <c r="B12" s="12" t="s">
        <v>14</v>
      </c>
      <c r="C12" s="9">
        <v>6769</v>
      </c>
      <c r="D12" s="12" t="s">
        <v>257</v>
      </c>
      <c r="E12" s="12" t="s">
        <v>6</v>
      </c>
      <c r="F12" s="12" t="s">
        <v>6</v>
      </c>
      <c r="G12" s="12" t="s">
        <v>172</v>
      </c>
      <c r="H12" s="12"/>
      <c r="I12" s="9">
        <v>41</v>
      </c>
      <c r="J12" s="9">
        <v>34</v>
      </c>
    </row>
    <row r="13" spans="1:10" s="11" customFormat="1" x14ac:dyDescent="0.2">
      <c r="A13" s="8">
        <v>43568</v>
      </c>
      <c r="B13" s="12" t="s">
        <v>14</v>
      </c>
      <c r="C13" s="9">
        <v>6792</v>
      </c>
      <c r="D13" s="12" t="s">
        <v>168</v>
      </c>
      <c r="E13" s="12" t="s">
        <v>6</v>
      </c>
      <c r="F13" s="12" t="s">
        <v>8</v>
      </c>
      <c r="G13" s="12" t="s">
        <v>8</v>
      </c>
      <c r="H13" s="12"/>
      <c r="I13" s="9">
        <v>23</v>
      </c>
      <c r="J13" s="9" t="s">
        <v>847</v>
      </c>
    </row>
    <row r="14" spans="1:10" s="11" customFormat="1" x14ac:dyDescent="0.2">
      <c r="A14" s="8">
        <v>43569</v>
      </c>
      <c r="B14" s="12" t="s">
        <v>14</v>
      </c>
      <c r="C14" s="48" t="s">
        <v>1215</v>
      </c>
      <c r="D14" s="12" t="s">
        <v>299</v>
      </c>
      <c r="E14" s="12" t="s">
        <v>15</v>
      </c>
      <c r="F14" s="12" t="s">
        <v>1216</v>
      </c>
      <c r="G14" s="12" t="s">
        <v>319</v>
      </c>
      <c r="H14" s="12"/>
      <c r="I14" s="9">
        <v>152</v>
      </c>
      <c r="J14" s="9">
        <v>247</v>
      </c>
    </row>
    <row r="15" spans="1:10" s="11" customFormat="1" x14ac:dyDescent="0.2">
      <c r="A15" s="8">
        <v>43569</v>
      </c>
      <c r="B15" s="12" t="s">
        <v>14</v>
      </c>
      <c r="C15" s="48" t="s">
        <v>1217</v>
      </c>
      <c r="D15" s="12" t="s">
        <v>1218</v>
      </c>
      <c r="E15" s="12" t="s">
        <v>6</v>
      </c>
      <c r="F15" s="12" t="s">
        <v>1219</v>
      </c>
      <c r="G15" s="12" t="s">
        <v>292</v>
      </c>
      <c r="H15" s="12"/>
      <c r="I15" s="9">
        <v>128</v>
      </c>
      <c r="J15" s="9">
        <v>211</v>
      </c>
    </row>
    <row r="16" spans="1:10" s="11" customFormat="1" x14ac:dyDescent="0.2">
      <c r="A16" s="8">
        <v>43570</v>
      </c>
      <c r="B16" s="12" t="s">
        <v>14</v>
      </c>
      <c r="C16" s="48" t="s">
        <v>1278</v>
      </c>
      <c r="D16" s="12" t="s">
        <v>257</v>
      </c>
      <c r="E16" s="12" t="s">
        <v>6</v>
      </c>
      <c r="F16" s="12" t="s">
        <v>6</v>
      </c>
      <c r="G16" s="12" t="s">
        <v>151</v>
      </c>
      <c r="H16" s="12"/>
      <c r="I16" s="9">
        <v>44</v>
      </c>
      <c r="J16" s="9">
        <v>33</v>
      </c>
    </row>
    <row r="17" spans="1:10" s="11" customFormat="1" x14ac:dyDescent="0.2">
      <c r="A17" s="8">
        <v>43570</v>
      </c>
      <c r="B17" s="12" t="s">
        <v>14</v>
      </c>
      <c r="C17" s="48" t="s">
        <v>1279</v>
      </c>
      <c r="D17" s="12" t="s">
        <v>257</v>
      </c>
      <c r="E17" s="12" t="s">
        <v>6</v>
      </c>
      <c r="F17" s="12" t="s">
        <v>15</v>
      </c>
      <c r="G17" s="12" t="s">
        <v>1280</v>
      </c>
      <c r="H17" s="12"/>
      <c r="I17" s="9">
        <v>45</v>
      </c>
      <c r="J17" s="9" t="s">
        <v>1281</v>
      </c>
    </row>
    <row r="18" spans="1:10" s="11" customFormat="1" x14ac:dyDescent="0.2">
      <c r="A18" s="8">
        <v>43571</v>
      </c>
      <c r="B18" s="12" t="s">
        <v>14</v>
      </c>
      <c r="C18" s="48" t="s">
        <v>1305</v>
      </c>
      <c r="D18" s="12" t="s">
        <v>142</v>
      </c>
      <c r="E18" s="12" t="s">
        <v>6</v>
      </c>
      <c r="F18" s="12" t="s">
        <v>15</v>
      </c>
      <c r="G18" s="12" t="s">
        <v>37</v>
      </c>
      <c r="H18" s="12"/>
      <c r="I18" s="9">
        <v>26</v>
      </c>
      <c r="J18" s="9" t="s">
        <v>850</v>
      </c>
    </row>
    <row r="19" spans="1:10" s="11" customFormat="1" x14ac:dyDescent="0.2">
      <c r="A19" s="8">
        <v>43571</v>
      </c>
      <c r="B19" s="12" t="s">
        <v>14</v>
      </c>
      <c r="C19" s="48" t="s">
        <v>1318</v>
      </c>
      <c r="D19" s="12" t="s">
        <v>127</v>
      </c>
      <c r="E19" s="12" t="s">
        <v>12</v>
      </c>
      <c r="F19" s="12" t="s">
        <v>6</v>
      </c>
      <c r="G19" s="12" t="s">
        <v>151</v>
      </c>
      <c r="H19" s="12"/>
      <c r="I19" s="9">
        <v>35</v>
      </c>
      <c r="J19" s="9" t="s">
        <v>393</v>
      </c>
    </row>
    <row r="20" spans="1:10" s="11" customFormat="1" x14ac:dyDescent="0.2">
      <c r="A20" s="8">
        <v>43573</v>
      </c>
      <c r="B20" s="12" t="s">
        <v>14</v>
      </c>
      <c r="C20" s="48" t="s">
        <v>1318</v>
      </c>
      <c r="D20" s="12" t="s">
        <v>127</v>
      </c>
      <c r="E20" s="12" t="s">
        <v>6</v>
      </c>
      <c r="F20" s="12" t="s">
        <v>15</v>
      </c>
      <c r="G20" s="12" t="s">
        <v>222</v>
      </c>
      <c r="H20" s="12"/>
      <c r="I20" s="9">
        <v>34</v>
      </c>
      <c r="J20" s="9" t="s">
        <v>393</v>
      </c>
    </row>
    <row r="21" spans="1:10" s="11" customFormat="1" x14ac:dyDescent="0.2">
      <c r="A21" s="8">
        <v>43573</v>
      </c>
      <c r="B21" s="12" t="s">
        <v>14</v>
      </c>
      <c r="C21" s="48" t="s">
        <v>1393</v>
      </c>
      <c r="D21" s="12" t="s">
        <v>142</v>
      </c>
      <c r="E21" s="12" t="s">
        <v>6</v>
      </c>
      <c r="F21" s="12" t="s">
        <v>15</v>
      </c>
      <c r="G21" s="12" t="s">
        <v>151</v>
      </c>
      <c r="H21" s="12"/>
      <c r="I21" s="9">
        <v>19</v>
      </c>
      <c r="J21" s="9">
        <v>13</v>
      </c>
    </row>
    <row r="22" spans="1:10" s="11" customFormat="1" x14ac:dyDescent="0.2">
      <c r="A22" s="8">
        <v>43574</v>
      </c>
      <c r="B22" s="12" t="s">
        <v>14</v>
      </c>
      <c r="C22" s="48" t="s">
        <v>1318</v>
      </c>
      <c r="D22" s="12" t="s">
        <v>127</v>
      </c>
      <c r="E22" s="12" t="s">
        <v>6</v>
      </c>
      <c r="F22" s="12" t="s">
        <v>6</v>
      </c>
      <c r="G22" s="12" t="s">
        <v>1405</v>
      </c>
      <c r="H22" s="12"/>
      <c r="I22" s="9">
        <v>34</v>
      </c>
      <c r="J22" s="9" t="s">
        <v>393</v>
      </c>
    </row>
    <row r="23" spans="1:10" s="11" customFormat="1" x14ac:dyDescent="0.2">
      <c r="A23" s="8">
        <v>43576</v>
      </c>
      <c r="B23" s="12" t="s">
        <v>14</v>
      </c>
      <c r="C23" s="48" t="s">
        <v>1426</v>
      </c>
      <c r="D23" s="12" t="s">
        <v>297</v>
      </c>
      <c r="E23" s="12" t="s">
        <v>6</v>
      </c>
      <c r="F23" s="12" t="s">
        <v>6</v>
      </c>
      <c r="G23" s="12" t="s">
        <v>151</v>
      </c>
      <c r="H23" s="12"/>
      <c r="I23" s="9">
        <v>58</v>
      </c>
      <c r="J23" s="9">
        <v>68</v>
      </c>
    </row>
    <row r="24" spans="1:10" s="11" customFormat="1" x14ac:dyDescent="0.2">
      <c r="A24" s="8">
        <v>43577</v>
      </c>
      <c r="B24" s="12" t="s">
        <v>14</v>
      </c>
      <c r="C24" s="48" t="s">
        <v>1318</v>
      </c>
      <c r="D24" s="12" t="s">
        <v>127</v>
      </c>
      <c r="E24" s="12" t="s">
        <v>6</v>
      </c>
      <c r="F24" s="12" t="s">
        <v>5</v>
      </c>
      <c r="G24" s="12" t="s">
        <v>319</v>
      </c>
      <c r="H24" s="12"/>
      <c r="I24" s="9">
        <v>31</v>
      </c>
      <c r="J24" s="9" t="s">
        <v>390</v>
      </c>
    </row>
    <row r="25" spans="1:10" s="11" customFormat="1" x14ac:dyDescent="0.2">
      <c r="A25" s="8">
        <v>43578</v>
      </c>
      <c r="B25" s="12" t="s">
        <v>14</v>
      </c>
      <c r="C25" s="48" t="s">
        <v>1454</v>
      </c>
      <c r="D25" s="12" t="s">
        <v>250</v>
      </c>
      <c r="E25" s="12" t="s">
        <v>10</v>
      </c>
      <c r="F25" s="12" t="s">
        <v>6</v>
      </c>
      <c r="G25" s="12" t="s">
        <v>172</v>
      </c>
      <c r="H25" s="12"/>
      <c r="I25" s="9"/>
      <c r="J25" s="9"/>
    </row>
    <row r="26" spans="1:10" s="11" customFormat="1" x14ac:dyDescent="0.2">
      <c r="A26" s="8">
        <v>43582</v>
      </c>
      <c r="B26" s="12" t="s">
        <v>14</v>
      </c>
      <c r="C26" s="48" t="s">
        <v>1501</v>
      </c>
      <c r="D26" s="12" t="s">
        <v>1502</v>
      </c>
      <c r="E26" s="12" t="s">
        <v>6</v>
      </c>
      <c r="F26" s="12" t="s">
        <v>234</v>
      </c>
      <c r="G26" s="12" t="s">
        <v>151</v>
      </c>
      <c r="H26" s="12"/>
      <c r="I26" s="9">
        <v>182</v>
      </c>
      <c r="J26" s="9">
        <v>296</v>
      </c>
    </row>
    <row r="27" spans="1:10" s="11" customFormat="1" x14ac:dyDescent="0.2">
      <c r="A27" s="8">
        <v>43583</v>
      </c>
      <c r="B27" s="12" t="s">
        <v>14</v>
      </c>
      <c r="C27" s="48" t="s">
        <v>1565</v>
      </c>
      <c r="D27" s="12" t="s">
        <v>1566</v>
      </c>
      <c r="E27" s="12" t="s">
        <v>6</v>
      </c>
      <c r="F27" s="12" t="s">
        <v>15</v>
      </c>
      <c r="G27" s="12" t="s">
        <v>151</v>
      </c>
      <c r="H27" s="12"/>
      <c r="I27" s="9">
        <v>43</v>
      </c>
      <c r="J27" s="9" t="s">
        <v>1567</v>
      </c>
    </row>
    <row r="28" spans="1:10" s="11" customFormat="1" x14ac:dyDescent="0.2">
      <c r="A28" s="8">
        <v>43583</v>
      </c>
      <c r="B28" s="12" t="s">
        <v>14</v>
      </c>
      <c r="C28" s="48" t="s">
        <v>1318</v>
      </c>
      <c r="D28" s="12" t="s">
        <v>127</v>
      </c>
      <c r="E28" s="12" t="s">
        <v>6</v>
      </c>
      <c r="F28" s="12" t="s">
        <v>6</v>
      </c>
      <c r="G28" s="12" t="s">
        <v>897</v>
      </c>
      <c r="H28" s="12"/>
      <c r="I28" s="9">
        <v>30</v>
      </c>
      <c r="J28" s="9" t="s">
        <v>390</v>
      </c>
    </row>
    <row r="29" spans="1:10" s="11" customFormat="1" x14ac:dyDescent="0.2">
      <c r="A29" s="8">
        <v>43583</v>
      </c>
      <c r="B29" s="12" t="s">
        <v>14</v>
      </c>
      <c r="C29" s="48" t="s">
        <v>1305</v>
      </c>
      <c r="D29" s="12" t="s">
        <v>142</v>
      </c>
      <c r="E29" s="12" t="s">
        <v>188</v>
      </c>
      <c r="F29" s="12" t="s">
        <v>6</v>
      </c>
      <c r="G29" s="12" t="s">
        <v>1252</v>
      </c>
      <c r="H29" s="12"/>
      <c r="I29" s="30">
        <v>25</v>
      </c>
      <c r="J29" s="9" t="s">
        <v>850</v>
      </c>
    </row>
    <row r="30" spans="1:10" s="11" customFormat="1" x14ac:dyDescent="0.2">
      <c r="A30" s="8">
        <v>43576</v>
      </c>
      <c r="B30" s="12" t="s">
        <v>1432</v>
      </c>
      <c r="C30" s="48" t="s">
        <v>1427</v>
      </c>
      <c r="D30" s="12" t="s">
        <v>1428</v>
      </c>
      <c r="E30" s="12" t="s">
        <v>5</v>
      </c>
      <c r="F30" s="12" t="s">
        <v>6</v>
      </c>
      <c r="G30" s="12" t="s">
        <v>1429</v>
      </c>
      <c r="H30" s="12"/>
      <c r="I30" s="9"/>
      <c r="J30" s="9"/>
    </row>
    <row r="31" spans="1:10" s="11" customFormat="1" x14ac:dyDescent="0.2">
      <c r="A31" s="8">
        <v>43582</v>
      </c>
      <c r="B31" s="12" t="s">
        <v>1432</v>
      </c>
      <c r="C31" s="48" t="s">
        <v>1513</v>
      </c>
      <c r="D31" s="12" t="s">
        <v>1514</v>
      </c>
      <c r="E31" s="12" t="s">
        <v>16</v>
      </c>
      <c r="F31" s="12" t="s">
        <v>6</v>
      </c>
      <c r="G31" s="12" t="s">
        <v>151</v>
      </c>
      <c r="H31" s="12"/>
      <c r="I31" s="9"/>
      <c r="J31" s="9"/>
    </row>
    <row r="32" spans="1:10" s="11" customFormat="1" x14ac:dyDescent="0.2">
      <c r="A32" s="8">
        <v>43583</v>
      </c>
      <c r="B32" s="12" t="s">
        <v>1580</v>
      </c>
      <c r="C32" s="48" t="s">
        <v>1592</v>
      </c>
      <c r="D32" s="12" t="s">
        <v>1581</v>
      </c>
      <c r="E32" s="12" t="s">
        <v>1582</v>
      </c>
      <c r="F32" s="12"/>
      <c r="G32" s="12" t="s">
        <v>1583</v>
      </c>
      <c r="H32" s="12"/>
      <c r="I32" s="9"/>
      <c r="J32" s="9"/>
    </row>
    <row r="33" spans="1:10" s="11" customFormat="1" x14ac:dyDescent="0.2">
      <c r="A33" s="8">
        <v>43561</v>
      </c>
      <c r="B33" s="12" t="s">
        <v>5</v>
      </c>
      <c r="C33" s="9">
        <v>15294</v>
      </c>
      <c r="D33" s="12" t="s">
        <v>154</v>
      </c>
      <c r="E33" s="12" t="s">
        <v>5</v>
      </c>
      <c r="F33" s="12" t="s">
        <v>5</v>
      </c>
      <c r="G33" s="12" t="s">
        <v>1085</v>
      </c>
      <c r="H33" s="12"/>
      <c r="I33" s="9">
        <v>58</v>
      </c>
      <c r="J33" s="9">
        <v>86</v>
      </c>
    </row>
    <row r="34" spans="1:10" s="11" customFormat="1" x14ac:dyDescent="0.2">
      <c r="A34" s="8">
        <v>43569</v>
      </c>
      <c r="B34" s="12" t="s">
        <v>5</v>
      </c>
      <c r="C34" s="48">
        <v>66706</v>
      </c>
      <c r="D34" s="12" t="s">
        <v>97</v>
      </c>
      <c r="E34" s="12" t="s">
        <v>10</v>
      </c>
      <c r="F34" s="12" t="s">
        <v>5</v>
      </c>
      <c r="G34" s="12" t="s">
        <v>1065</v>
      </c>
      <c r="H34" s="12"/>
      <c r="I34" s="9">
        <v>32</v>
      </c>
      <c r="J34" s="9" t="s">
        <v>414</v>
      </c>
    </row>
    <row r="35" spans="1:10" s="11" customFormat="1" x14ac:dyDescent="0.2">
      <c r="A35" s="8">
        <v>43569</v>
      </c>
      <c r="B35" s="12" t="s">
        <v>5</v>
      </c>
      <c r="C35" s="48" t="s">
        <v>1208</v>
      </c>
      <c r="D35" s="12" t="s">
        <v>1209</v>
      </c>
      <c r="E35" s="12" t="s">
        <v>5</v>
      </c>
      <c r="F35" s="12" t="s">
        <v>22</v>
      </c>
      <c r="G35" s="12" t="s">
        <v>319</v>
      </c>
      <c r="H35" s="12"/>
      <c r="I35" s="9">
        <v>140</v>
      </c>
      <c r="J35" s="9">
        <v>228</v>
      </c>
    </row>
    <row r="36" spans="1:10" s="11" customFormat="1" x14ac:dyDescent="0.2">
      <c r="A36" s="8">
        <v>43569</v>
      </c>
      <c r="B36" s="12" t="s">
        <v>5</v>
      </c>
      <c r="C36" s="48" t="s">
        <v>1226</v>
      </c>
      <c r="D36" s="12" t="s">
        <v>1227</v>
      </c>
      <c r="E36" s="12" t="s">
        <v>5</v>
      </c>
      <c r="F36" s="12" t="s">
        <v>5</v>
      </c>
      <c r="G36" s="12" t="s">
        <v>151</v>
      </c>
      <c r="H36" s="12"/>
      <c r="I36" s="9">
        <v>46</v>
      </c>
      <c r="J36" s="9" t="s">
        <v>824</v>
      </c>
    </row>
    <row r="37" spans="1:10" s="11" customFormat="1" x14ac:dyDescent="0.2">
      <c r="A37" s="8">
        <v>43569</v>
      </c>
      <c r="B37" s="12" t="s">
        <v>5</v>
      </c>
      <c r="C37" s="48" t="s">
        <v>1231</v>
      </c>
      <c r="D37" s="12" t="s">
        <v>1232</v>
      </c>
      <c r="E37" s="12" t="s">
        <v>5</v>
      </c>
      <c r="F37" s="12" t="s">
        <v>15</v>
      </c>
      <c r="G37" s="12" t="s">
        <v>151</v>
      </c>
      <c r="H37" s="12"/>
      <c r="I37" s="9">
        <v>56</v>
      </c>
      <c r="J37" s="9" t="s">
        <v>1233</v>
      </c>
    </row>
    <row r="38" spans="1:10" s="11" customFormat="1" x14ac:dyDescent="0.2">
      <c r="A38" s="8">
        <v>43580</v>
      </c>
      <c r="B38" s="12" t="s">
        <v>5</v>
      </c>
      <c r="C38" s="48" t="s">
        <v>1459</v>
      </c>
      <c r="D38" s="12" t="s">
        <v>1460</v>
      </c>
      <c r="E38" s="12" t="s">
        <v>16</v>
      </c>
      <c r="F38" s="12" t="s">
        <v>15</v>
      </c>
      <c r="G38" s="12" t="s">
        <v>172</v>
      </c>
      <c r="H38" s="12"/>
      <c r="I38" s="9">
        <v>200</v>
      </c>
      <c r="J38" s="9">
        <v>315</v>
      </c>
    </row>
    <row r="39" spans="1:10" s="11" customFormat="1" x14ac:dyDescent="0.2">
      <c r="A39" s="8">
        <v>43580</v>
      </c>
      <c r="B39" s="12" t="s">
        <v>5</v>
      </c>
      <c r="C39" s="48" t="s">
        <v>1461</v>
      </c>
      <c r="D39" s="12" t="s">
        <v>1462</v>
      </c>
      <c r="E39" s="12" t="s">
        <v>5</v>
      </c>
      <c r="F39" s="12" t="s">
        <v>5</v>
      </c>
      <c r="G39" s="12" t="s">
        <v>1463</v>
      </c>
      <c r="H39" s="12"/>
      <c r="I39" s="9">
        <v>157</v>
      </c>
      <c r="J39" s="9">
        <v>237</v>
      </c>
    </row>
    <row r="40" spans="1:10" s="11" customFormat="1" x14ac:dyDescent="0.2">
      <c r="A40" s="8">
        <v>43580</v>
      </c>
      <c r="B40" s="12" t="s">
        <v>5</v>
      </c>
      <c r="C40" s="48" t="s">
        <v>1468</v>
      </c>
      <c r="D40" s="12" t="s">
        <v>1469</v>
      </c>
      <c r="E40" s="12" t="s">
        <v>1466</v>
      </c>
      <c r="F40" s="12" t="s">
        <v>5</v>
      </c>
      <c r="G40" s="12" t="s">
        <v>292</v>
      </c>
      <c r="H40" s="12"/>
      <c r="I40" s="9">
        <v>265</v>
      </c>
      <c r="J40" s="9">
        <v>442</v>
      </c>
    </row>
    <row r="41" spans="1:10" s="11" customFormat="1" x14ac:dyDescent="0.2">
      <c r="A41" s="8">
        <v>43580</v>
      </c>
      <c r="B41" s="12" t="s">
        <v>5</v>
      </c>
      <c r="C41" s="48" t="s">
        <v>1470</v>
      </c>
      <c r="D41" s="12" t="s">
        <v>1471</v>
      </c>
      <c r="E41" s="12" t="s">
        <v>12</v>
      </c>
      <c r="F41" s="12" t="s">
        <v>1472</v>
      </c>
      <c r="G41" s="12" t="s">
        <v>969</v>
      </c>
      <c r="H41" s="12"/>
      <c r="I41" s="9">
        <v>232</v>
      </c>
      <c r="J41" s="9">
        <v>401</v>
      </c>
    </row>
    <row r="42" spans="1:10" s="11" customFormat="1" x14ac:dyDescent="0.2">
      <c r="A42" s="8">
        <v>43580</v>
      </c>
      <c r="B42" s="12" t="s">
        <v>5</v>
      </c>
      <c r="C42" s="48" t="s">
        <v>1473</v>
      </c>
      <c r="D42" s="12" t="s">
        <v>1474</v>
      </c>
      <c r="E42" s="12" t="s">
        <v>5</v>
      </c>
      <c r="F42" s="12" t="s">
        <v>5</v>
      </c>
      <c r="G42" s="12" t="s">
        <v>172</v>
      </c>
      <c r="H42" s="12"/>
      <c r="I42" s="9">
        <v>70</v>
      </c>
      <c r="J42" s="9">
        <v>84</v>
      </c>
    </row>
    <row r="43" spans="1:10" s="11" customFormat="1" x14ac:dyDescent="0.2">
      <c r="A43" s="8">
        <v>43580</v>
      </c>
      <c r="B43" s="12" t="s">
        <v>5</v>
      </c>
      <c r="C43" s="48" t="s">
        <v>1475</v>
      </c>
      <c r="D43" s="12" t="s">
        <v>154</v>
      </c>
      <c r="E43" s="12" t="s">
        <v>5</v>
      </c>
      <c r="F43" s="12" t="s">
        <v>5</v>
      </c>
      <c r="G43" s="12" t="s">
        <v>1476</v>
      </c>
      <c r="H43" s="12"/>
      <c r="I43" s="9">
        <v>52</v>
      </c>
      <c r="J43" s="9">
        <v>66</v>
      </c>
    </row>
    <row r="44" spans="1:10" s="11" customFormat="1" x14ac:dyDescent="0.2">
      <c r="A44" s="8">
        <v>43580</v>
      </c>
      <c r="B44" s="12" t="s">
        <v>5</v>
      </c>
      <c r="C44" s="48" t="s">
        <v>1477</v>
      </c>
      <c r="D44" s="12" t="s">
        <v>1064</v>
      </c>
      <c r="E44" s="12" t="s">
        <v>5</v>
      </c>
      <c r="F44" s="12" t="s">
        <v>5</v>
      </c>
      <c r="G44" s="12" t="s">
        <v>172</v>
      </c>
      <c r="H44" s="12"/>
      <c r="I44" s="9">
        <v>51</v>
      </c>
      <c r="J44" s="9">
        <v>61</v>
      </c>
    </row>
    <row r="45" spans="1:10" s="11" customFormat="1" x14ac:dyDescent="0.2">
      <c r="A45" s="8">
        <v>43581</v>
      </c>
      <c r="B45" s="12" t="s">
        <v>5</v>
      </c>
      <c r="C45" s="48" t="s">
        <v>1485</v>
      </c>
      <c r="D45" s="12" t="s">
        <v>1486</v>
      </c>
      <c r="E45" s="12" t="s">
        <v>5</v>
      </c>
      <c r="F45" s="12" t="s">
        <v>5</v>
      </c>
      <c r="G45" s="12" t="s">
        <v>279</v>
      </c>
      <c r="H45" s="12"/>
      <c r="I45" s="9">
        <v>199</v>
      </c>
      <c r="J45" s="9">
        <v>309</v>
      </c>
    </row>
    <row r="46" spans="1:10" s="11" customFormat="1" x14ac:dyDescent="0.2">
      <c r="A46" s="8">
        <v>43581</v>
      </c>
      <c r="B46" s="12" t="s">
        <v>5</v>
      </c>
      <c r="C46" s="48" t="s">
        <v>1487</v>
      </c>
      <c r="D46" s="12" t="s">
        <v>1488</v>
      </c>
      <c r="E46" s="12" t="s">
        <v>5</v>
      </c>
      <c r="F46" s="12" t="s">
        <v>5</v>
      </c>
      <c r="G46" s="12" t="s">
        <v>172</v>
      </c>
      <c r="H46" s="12"/>
      <c r="I46" s="9">
        <v>170</v>
      </c>
      <c r="J46" s="9">
        <v>260</v>
      </c>
    </row>
    <row r="47" spans="1:10" s="11" customFormat="1" x14ac:dyDescent="0.2">
      <c r="A47" s="8">
        <v>43581</v>
      </c>
      <c r="B47" s="12" t="s">
        <v>5</v>
      </c>
      <c r="C47" s="48" t="s">
        <v>1489</v>
      </c>
      <c r="D47" s="12" t="s">
        <v>224</v>
      </c>
      <c r="E47" s="12" t="s">
        <v>5</v>
      </c>
      <c r="F47" s="12" t="s">
        <v>6</v>
      </c>
      <c r="G47" s="12" t="s">
        <v>172</v>
      </c>
      <c r="H47" s="12"/>
      <c r="I47" s="9">
        <v>51</v>
      </c>
      <c r="J47" s="9">
        <v>66</v>
      </c>
    </row>
    <row r="48" spans="1:10" s="11" customFormat="1" x14ac:dyDescent="0.2">
      <c r="A48" s="8">
        <v>43582</v>
      </c>
      <c r="B48" s="12" t="s">
        <v>5</v>
      </c>
      <c r="C48" s="48" t="s">
        <v>1491</v>
      </c>
      <c r="D48" s="12" t="s">
        <v>1492</v>
      </c>
      <c r="E48" s="12" t="s">
        <v>5</v>
      </c>
      <c r="F48" s="12" t="s">
        <v>15</v>
      </c>
      <c r="G48" s="12" t="s">
        <v>23</v>
      </c>
      <c r="H48" s="12"/>
      <c r="I48" s="9">
        <v>83</v>
      </c>
      <c r="J48" s="9">
        <v>131</v>
      </c>
    </row>
    <row r="49" spans="1:10" s="11" customFormat="1" x14ac:dyDescent="0.2">
      <c r="A49" s="8">
        <v>43582</v>
      </c>
      <c r="B49" s="12" t="s">
        <v>5</v>
      </c>
      <c r="C49" s="48" t="s">
        <v>1519</v>
      </c>
      <c r="D49" s="12" t="s">
        <v>1520</v>
      </c>
      <c r="E49" s="12" t="s">
        <v>5</v>
      </c>
      <c r="F49" s="12" t="s">
        <v>15</v>
      </c>
      <c r="G49" s="12" t="s">
        <v>477</v>
      </c>
      <c r="H49" s="12"/>
      <c r="I49" s="9">
        <v>210</v>
      </c>
      <c r="J49" s="9">
        <v>324</v>
      </c>
    </row>
    <row r="50" spans="1:10" s="11" customFormat="1" x14ac:dyDescent="0.2">
      <c r="A50" s="8">
        <v>43584</v>
      </c>
      <c r="B50" s="12" t="s">
        <v>5</v>
      </c>
      <c r="C50" s="48" t="s">
        <v>1644</v>
      </c>
      <c r="D50" s="12" t="s">
        <v>1645</v>
      </c>
      <c r="E50" s="12" t="s">
        <v>5</v>
      </c>
      <c r="F50" s="12" t="s">
        <v>15</v>
      </c>
      <c r="G50" s="12" t="s">
        <v>292</v>
      </c>
      <c r="H50" s="12"/>
      <c r="I50" s="9">
        <v>66</v>
      </c>
      <c r="J50" s="9" t="s">
        <v>1540</v>
      </c>
    </row>
    <row r="51" spans="1:10" s="11" customFormat="1" x14ac:dyDescent="0.2">
      <c r="A51" s="8">
        <v>43559</v>
      </c>
      <c r="B51" s="12" t="s">
        <v>6</v>
      </c>
      <c r="C51" s="48" t="s">
        <v>1083</v>
      </c>
      <c r="D51" s="12" t="s">
        <v>1084</v>
      </c>
      <c r="E51" s="12" t="s">
        <v>6</v>
      </c>
      <c r="F51" s="12" t="s">
        <v>6</v>
      </c>
      <c r="G51" s="12" t="s">
        <v>292</v>
      </c>
      <c r="H51" s="12"/>
      <c r="I51" s="9">
        <v>204</v>
      </c>
      <c r="J51" s="9">
        <v>317</v>
      </c>
    </row>
    <row r="52" spans="1:10" s="11" customFormat="1" x14ac:dyDescent="0.2">
      <c r="A52" s="8">
        <v>43561</v>
      </c>
      <c r="B52" s="12" t="s">
        <v>6</v>
      </c>
      <c r="C52" s="9">
        <v>4110</v>
      </c>
      <c r="D52" s="12" t="s">
        <v>432</v>
      </c>
      <c r="E52" s="12" t="s">
        <v>6</v>
      </c>
      <c r="F52" s="12" t="s">
        <v>6</v>
      </c>
      <c r="G52" s="12" t="s">
        <v>35</v>
      </c>
      <c r="H52" s="12"/>
      <c r="I52" s="9">
        <v>13</v>
      </c>
      <c r="J52" s="9" t="s">
        <v>531</v>
      </c>
    </row>
    <row r="53" spans="1:10" s="11" customFormat="1" x14ac:dyDescent="0.2">
      <c r="A53" s="8">
        <v>43562</v>
      </c>
      <c r="B53" s="12" t="s">
        <v>6</v>
      </c>
      <c r="C53" s="9">
        <v>57480</v>
      </c>
      <c r="D53" s="12" t="s">
        <v>1091</v>
      </c>
      <c r="E53" s="12" t="s">
        <v>6</v>
      </c>
      <c r="F53" s="12" t="s">
        <v>6</v>
      </c>
      <c r="G53" s="12" t="s">
        <v>249</v>
      </c>
      <c r="H53" s="12"/>
      <c r="I53" s="9">
        <v>38</v>
      </c>
      <c r="J53" s="9">
        <v>51</v>
      </c>
    </row>
    <row r="54" spans="1:10" s="11" customFormat="1" x14ac:dyDescent="0.2">
      <c r="A54" s="8">
        <v>43562</v>
      </c>
      <c r="B54" s="12" t="s">
        <v>6</v>
      </c>
      <c r="C54" s="9">
        <v>57390</v>
      </c>
      <c r="D54" s="12" t="s">
        <v>137</v>
      </c>
      <c r="E54" s="12" t="s">
        <v>6</v>
      </c>
      <c r="F54" s="12" t="s">
        <v>6</v>
      </c>
      <c r="G54" s="12" t="s">
        <v>35</v>
      </c>
      <c r="H54" s="12"/>
      <c r="I54" s="9">
        <v>15</v>
      </c>
      <c r="J54" s="9">
        <v>11</v>
      </c>
    </row>
    <row r="55" spans="1:10" s="11" customFormat="1" x14ac:dyDescent="0.2">
      <c r="A55" s="8">
        <v>43563</v>
      </c>
      <c r="B55" s="12" t="s">
        <v>6</v>
      </c>
      <c r="C55" s="9">
        <v>57100</v>
      </c>
      <c r="D55" s="12" t="s">
        <v>141</v>
      </c>
      <c r="E55" s="12" t="s">
        <v>6</v>
      </c>
      <c r="F55" s="12" t="s">
        <v>15</v>
      </c>
      <c r="G55" s="12" t="s">
        <v>151</v>
      </c>
      <c r="H55" s="12"/>
      <c r="I55" s="9">
        <v>40</v>
      </c>
      <c r="J55" s="9" t="s">
        <v>413</v>
      </c>
    </row>
    <row r="56" spans="1:10" s="11" customFormat="1" x14ac:dyDescent="0.2">
      <c r="A56" s="8">
        <v>43563</v>
      </c>
      <c r="B56" s="12" t="s">
        <v>6</v>
      </c>
      <c r="C56" s="9">
        <v>57330</v>
      </c>
      <c r="D56" s="12" t="s">
        <v>315</v>
      </c>
      <c r="E56" s="12" t="s">
        <v>6</v>
      </c>
      <c r="F56" s="12" t="s">
        <v>214</v>
      </c>
      <c r="G56" s="12" t="s">
        <v>1098</v>
      </c>
      <c r="H56" s="12"/>
      <c r="I56" s="9">
        <v>26</v>
      </c>
      <c r="J56" s="9" t="s">
        <v>416</v>
      </c>
    </row>
    <row r="57" spans="1:10" s="11" customFormat="1" x14ac:dyDescent="0.2">
      <c r="A57" s="8">
        <v>43563</v>
      </c>
      <c r="B57" s="12" t="s">
        <v>6</v>
      </c>
      <c r="C57" s="30">
        <v>54000</v>
      </c>
      <c r="D57" s="12" t="s">
        <v>210</v>
      </c>
      <c r="E57" s="12" t="s">
        <v>6</v>
      </c>
      <c r="F57" s="12" t="s">
        <v>15</v>
      </c>
      <c r="G57" s="12" t="s">
        <v>318</v>
      </c>
      <c r="H57" s="12"/>
      <c r="I57" s="9">
        <v>90</v>
      </c>
      <c r="J57" s="9">
        <v>117</v>
      </c>
    </row>
    <row r="58" spans="1:10" s="11" customFormat="1" x14ac:dyDescent="0.2">
      <c r="A58" s="8">
        <v>43563</v>
      </c>
      <c r="B58" s="12" t="s">
        <v>6</v>
      </c>
      <c r="C58" s="9">
        <v>57280</v>
      </c>
      <c r="D58" s="12" t="s">
        <v>746</v>
      </c>
      <c r="E58" s="12" t="s">
        <v>6</v>
      </c>
      <c r="F58" s="12" t="s">
        <v>18</v>
      </c>
      <c r="G58" s="12" t="s">
        <v>23</v>
      </c>
      <c r="H58" s="12"/>
      <c r="I58" s="9">
        <v>46</v>
      </c>
      <c r="J58" s="9" t="s">
        <v>722</v>
      </c>
    </row>
    <row r="59" spans="1:10" s="11" customFormat="1" x14ac:dyDescent="0.2">
      <c r="A59" s="8">
        <v>43563</v>
      </c>
      <c r="B59" s="12" t="s">
        <v>6</v>
      </c>
      <c r="C59" s="9">
        <v>57570</v>
      </c>
      <c r="D59" s="12" t="s">
        <v>72</v>
      </c>
      <c r="E59" s="12" t="s">
        <v>6</v>
      </c>
      <c r="F59" s="12" t="s">
        <v>15</v>
      </c>
      <c r="G59" s="12" t="s">
        <v>23</v>
      </c>
      <c r="H59" s="12"/>
      <c r="I59" s="9">
        <v>34</v>
      </c>
      <c r="J59" s="9">
        <v>36</v>
      </c>
    </row>
    <row r="60" spans="1:10" s="11" customFormat="1" x14ac:dyDescent="0.2">
      <c r="A60" s="8">
        <v>43563</v>
      </c>
      <c r="B60" s="12" t="s">
        <v>6</v>
      </c>
      <c r="C60" s="9">
        <v>13008</v>
      </c>
      <c r="D60" s="12" t="s">
        <v>774</v>
      </c>
      <c r="E60" s="12" t="s">
        <v>6</v>
      </c>
      <c r="F60" s="12" t="s">
        <v>15</v>
      </c>
      <c r="G60" s="12" t="s">
        <v>151</v>
      </c>
      <c r="H60" s="12"/>
      <c r="I60" s="9"/>
      <c r="J60" s="9"/>
    </row>
    <row r="61" spans="1:10" s="11" customFormat="1" x14ac:dyDescent="0.2">
      <c r="A61" s="8">
        <v>43563</v>
      </c>
      <c r="B61" s="12" t="s">
        <v>6</v>
      </c>
      <c r="C61" s="9">
        <v>57865</v>
      </c>
      <c r="D61" s="12" t="s">
        <v>1104</v>
      </c>
      <c r="E61" s="12" t="s">
        <v>6</v>
      </c>
      <c r="F61" s="12" t="s">
        <v>15</v>
      </c>
      <c r="G61" s="12" t="s">
        <v>318</v>
      </c>
      <c r="H61" s="12"/>
      <c r="I61" s="9">
        <v>61</v>
      </c>
      <c r="J61" s="9" t="s">
        <v>1105</v>
      </c>
    </row>
    <row r="62" spans="1:10" s="11" customFormat="1" x14ac:dyDescent="0.2">
      <c r="A62" s="8">
        <v>43564</v>
      </c>
      <c r="B62" s="12" t="s">
        <v>6</v>
      </c>
      <c r="C62" s="9">
        <v>54135</v>
      </c>
      <c r="D62" s="12" t="s">
        <v>1106</v>
      </c>
      <c r="E62" s="12" t="s">
        <v>6</v>
      </c>
      <c r="F62" s="12" t="s">
        <v>15</v>
      </c>
      <c r="G62" s="12" t="s">
        <v>357</v>
      </c>
      <c r="H62" s="12"/>
      <c r="I62" s="9">
        <v>22</v>
      </c>
      <c r="J62" s="9" t="s">
        <v>1107</v>
      </c>
    </row>
    <row r="63" spans="1:10" s="11" customFormat="1" x14ac:dyDescent="0.2">
      <c r="A63" s="8">
        <v>43564</v>
      </c>
      <c r="B63" s="12" t="s">
        <v>6</v>
      </c>
      <c r="C63" s="9">
        <v>57330</v>
      </c>
      <c r="D63" s="12" t="s">
        <v>315</v>
      </c>
      <c r="E63" s="12" t="s">
        <v>6</v>
      </c>
      <c r="F63" s="12" t="s">
        <v>15</v>
      </c>
      <c r="G63" s="12" t="s">
        <v>1114</v>
      </c>
      <c r="H63" s="12"/>
      <c r="I63" s="9">
        <v>27</v>
      </c>
      <c r="J63" s="9" t="s">
        <v>416</v>
      </c>
    </row>
    <row r="64" spans="1:10" s="11" customFormat="1" x14ac:dyDescent="0.2">
      <c r="A64" s="8">
        <v>43564</v>
      </c>
      <c r="B64" s="12" t="s">
        <v>6</v>
      </c>
      <c r="C64" s="9">
        <v>57365</v>
      </c>
      <c r="D64" s="12" t="s">
        <v>1115</v>
      </c>
      <c r="E64" s="12" t="s">
        <v>6</v>
      </c>
      <c r="F64" s="12" t="s">
        <v>15</v>
      </c>
      <c r="G64" s="12" t="s">
        <v>194</v>
      </c>
      <c r="H64" s="12"/>
      <c r="I64" s="9">
        <v>51</v>
      </c>
      <c r="J64" s="9" t="s">
        <v>349</v>
      </c>
    </row>
    <row r="65" spans="1:10" s="11" customFormat="1" x14ac:dyDescent="0.2">
      <c r="A65" s="8">
        <v>43564</v>
      </c>
      <c r="B65" s="12" t="s">
        <v>6</v>
      </c>
      <c r="C65" s="9">
        <v>55700</v>
      </c>
      <c r="D65" s="12" t="s">
        <v>1116</v>
      </c>
      <c r="E65" s="12" t="s">
        <v>6</v>
      </c>
      <c r="F65" s="12" t="s">
        <v>15</v>
      </c>
      <c r="G65" s="12" t="s">
        <v>194</v>
      </c>
      <c r="H65" s="12"/>
      <c r="I65" s="9">
        <v>75</v>
      </c>
      <c r="J65" s="9" t="s">
        <v>1117</v>
      </c>
    </row>
    <row r="66" spans="1:10" s="11" customFormat="1" x14ac:dyDescent="0.2">
      <c r="A66" s="8">
        <v>43564</v>
      </c>
      <c r="B66" s="12" t="s">
        <v>6</v>
      </c>
      <c r="C66" s="9">
        <v>55100</v>
      </c>
      <c r="D66" s="12" t="s">
        <v>1118</v>
      </c>
      <c r="E66" s="12" t="s">
        <v>6</v>
      </c>
      <c r="F66" s="12" t="s">
        <v>15</v>
      </c>
      <c r="G66" s="12" t="s">
        <v>194</v>
      </c>
      <c r="H66" s="12"/>
      <c r="I66" s="9">
        <v>76</v>
      </c>
      <c r="J66" s="9" t="s">
        <v>1119</v>
      </c>
    </row>
    <row r="67" spans="1:10" s="11" customFormat="1" x14ac:dyDescent="0.2">
      <c r="A67" s="8">
        <v>43564</v>
      </c>
      <c r="B67" s="12" t="s">
        <v>6</v>
      </c>
      <c r="C67" s="9">
        <v>52300</v>
      </c>
      <c r="D67" s="12" t="s">
        <v>1120</v>
      </c>
      <c r="E67" s="12" t="s">
        <v>6</v>
      </c>
      <c r="F67" s="12" t="s">
        <v>15</v>
      </c>
      <c r="G67" s="12" t="s">
        <v>151</v>
      </c>
      <c r="H67" s="12"/>
      <c r="I67" s="9">
        <v>156</v>
      </c>
      <c r="J67" s="9">
        <v>215</v>
      </c>
    </row>
    <row r="68" spans="1:10" s="11" customFormat="1" x14ac:dyDescent="0.2">
      <c r="A68" s="8">
        <v>43564</v>
      </c>
      <c r="B68" s="12" t="s">
        <v>6</v>
      </c>
      <c r="C68" s="9">
        <v>57280</v>
      </c>
      <c r="D68" s="12" t="s">
        <v>480</v>
      </c>
      <c r="E68" s="12" t="s">
        <v>6</v>
      </c>
      <c r="F68" s="12" t="s">
        <v>15</v>
      </c>
      <c r="G68" s="12" t="s">
        <v>151</v>
      </c>
      <c r="H68" s="12"/>
      <c r="I68" s="9">
        <v>45</v>
      </c>
      <c r="J68" s="9" t="s">
        <v>722</v>
      </c>
    </row>
    <row r="69" spans="1:10" s="11" customFormat="1" x14ac:dyDescent="0.2">
      <c r="A69" s="8">
        <v>43564</v>
      </c>
      <c r="B69" s="12" t="s">
        <v>6</v>
      </c>
      <c r="C69" s="9">
        <v>84360</v>
      </c>
      <c r="D69" s="12" t="s">
        <v>1123</v>
      </c>
      <c r="E69" s="12" t="s">
        <v>6</v>
      </c>
      <c r="F69" s="12" t="s">
        <v>15</v>
      </c>
      <c r="G69" s="12" t="s">
        <v>290</v>
      </c>
      <c r="H69" s="12"/>
      <c r="I69" s="9"/>
      <c r="J69" s="9"/>
    </row>
    <row r="70" spans="1:10" s="11" customFormat="1" x14ac:dyDescent="0.2">
      <c r="A70" s="8">
        <v>43564</v>
      </c>
      <c r="B70" s="12" t="s">
        <v>6</v>
      </c>
      <c r="C70" s="9">
        <v>57100</v>
      </c>
      <c r="D70" s="12" t="s">
        <v>141</v>
      </c>
      <c r="E70" s="12" t="s">
        <v>6</v>
      </c>
      <c r="F70" s="12" t="s">
        <v>15</v>
      </c>
      <c r="G70" s="12" t="s">
        <v>1125</v>
      </c>
      <c r="H70" s="12"/>
      <c r="I70" s="9">
        <v>41</v>
      </c>
      <c r="J70" s="9" t="s">
        <v>413</v>
      </c>
    </row>
    <row r="71" spans="1:10" s="11" customFormat="1" x14ac:dyDescent="0.2">
      <c r="A71" s="8">
        <v>43564</v>
      </c>
      <c r="B71" s="12" t="s">
        <v>6</v>
      </c>
      <c r="C71" s="9">
        <v>57100</v>
      </c>
      <c r="D71" s="12" t="s">
        <v>141</v>
      </c>
      <c r="E71" s="12" t="s">
        <v>6</v>
      </c>
      <c r="F71" s="12" t="s">
        <v>15</v>
      </c>
      <c r="G71" s="12" t="s">
        <v>422</v>
      </c>
      <c r="H71" s="12"/>
      <c r="I71" s="9">
        <v>41</v>
      </c>
      <c r="J71" s="9" t="s">
        <v>413</v>
      </c>
    </row>
    <row r="72" spans="1:10" s="11" customFormat="1" x14ac:dyDescent="0.2">
      <c r="A72" s="8">
        <v>43564</v>
      </c>
      <c r="B72" s="12" t="s">
        <v>6</v>
      </c>
      <c r="C72" s="9">
        <v>57390</v>
      </c>
      <c r="D72" s="12" t="s">
        <v>137</v>
      </c>
      <c r="E72" s="12" t="s">
        <v>12</v>
      </c>
      <c r="F72" s="12" t="s">
        <v>6</v>
      </c>
      <c r="G72" s="12" t="s">
        <v>151</v>
      </c>
      <c r="H72" s="12"/>
      <c r="I72" s="9">
        <v>16</v>
      </c>
      <c r="J72" s="9">
        <v>11</v>
      </c>
    </row>
    <row r="73" spans="1:10" s="11" customFormat="1" x14ac:dyDescent="0.2">
      <c r="A73" s="8">
        <v>43565</v>
      </c>
      <c r="B73" s="12" t="s">
        <v>6</v>
      </c>
      <c r="C73" s="9">
        <v>57120</v>
      </c>
      <c r="D73" s="12" t="s">
        <v>344</v>
      </c>
      <c r="E73" s="12" t="s">
        <v>6</v>
      </c>
      <c r="F73" s="12" t="s">
        <v>15</v>
      </c>
      <c r="G73" s="12" t="s">
        <v>23</v>
      </c>
      <c r="H73" s="12"/>
      <c r="I73" s="9">
        <v>45</v>
      </c>
      <c r="J73" s="9" t="s">
        <v>682</v>
      </c>
    </row>
    <row r="74" spans="1:10" s="11" customFormat="1" x14ac:dyDescent="0.2">
      <c r="A74" s="8">
        <v>43565</v>
      </c>
      <c r="B74" s="12" t="s">
        <v>6</v>
      </c>
      <c r="C74" s="9">
        <v>57950</v>
      </c>
      <c r="D74" s="12" t="s">
        <v>1132</v>
      </c>
      <c r="E74" s="12" t="s">
        <v>6</v>
      </c>
      <c r="F74" s="12" t="s">
        <v>15</v>
      </c>
      <c r="G74" s="12" t="s">
        <v>37</v>
      </c>
      <c r="H74" s="12"/>
      <c r="I74" s="9">
        <v>54</v>
      </c>
      <c r="J74" s="9" t="s">
        <v>1133</v>
      </c>
    </row>
    <row r="75" spans="1:10" s="11" customFormat="1" x14ac:dyDescent="0.2">
      <c r="A75" s="8">
        <v>43565</v>
      </c>
      <c r="B75" s="12" t="s">
        <v>6</v>
      </c>
      <c r="C75" s="9">
        <v>67540</v>
      </c>
      <c r="D75" s="12" t="s">
        <v>1137</v>
      </c>
      <c r="E75" s="12" t="s">
        <v>6</v>
      </c>
      <c r="F75" s="12" t="s">
        <v>6</v>
      </c>
      <c r="G75" s="12" t="s">
        <v>151</v>
      </c>
      <c r="H75" s="12"/>
      <c r="I75" s="9">
        <v>148</v>
      </c>
      <c r="J75" s="9">
        <v>236</v>
      </c>
    </row>
    <row r="76" spans="1:10" s="11" customFormat="1" x14ac:dyDescent="0.2">
      <c r="A76" s="8">
        <v>43565</v>
      </c>
      <c r="B76" s="12" t="s">
        <v>6</v>
      </c>
      <c r="C76" s="9">
        <v>57390</v>
      </c>
      <c r="D76" s="12" t="s">
        <v>137</v>
      </c>
      <c r="E76" s="12" t="s">
        <v>6</v>
      </c>
      <c r="F76" s="12" t="s">
        <v>4</v>
      </c>
      <c r="G76" s="12" t="s">
        <v>318</v>
      </c>
      <c r="H76" s="12"/>
      <c r="I76" s="9">
        <v>14</v>
      </c>
      <c r="J76" s="9">
        <v>11</v>
      </c>
    </row>
    <row r="77" spans="1:10" s="11" customFormat="1" x14ac:dyDescent="0.2">
      <c r="A77" s="8">
        <v>43565</v>
      </c>
      <c r="B77" s="12" t="s">
        <v>6</v>
      </c>
      <c r="C77" s="9">
        <v>68000</v>
      </c>
      <c r="D77" s="12" t="s">
        <v>1140</v>
      </c>
      <c r="E77" s="12" t="s">
        <v>6</v>
      </c>
      <c r="F77" s="12" t="s">
        <v>5</v>
      </c>
      <c r="G77" s="12" t="s">
        <v>318</v>
      </c>
      <c r="H77" s="12"/>
      <c r="I77" s="9">
        <v>184</v>
      </c>
      <c r="J77" s="9">
        <v>272</v>
      </c>
    </row>
    <row r="78" spans="1:10" s="11" customFormat="1" x14ac:dyDescent="0.2">
      <c r="A78" s="8">
        <v>43565</v>
      </c>
      <c r="B78" s="12" t="s">
        <v>6</v>
      </c>
      <c r="C78" s="9">
        <v>57130</v>
      </c>
      <c r="D78" s="12" t="s">
        <v>597</v>
      </c>
      <c r="E78" s="12" t="s">
        <v>6</v>
      </c>
      <c r="F78" s="12" t="s">
        <v>15</v>
      </c>
      <c r="G78" s="12" t="s">
        <v>292</v>
      </c>
      <c r="H78" s="12"/>
      <c r="I78" s="9">
        <v>67</v>
      </c>
      <c r="J78" s="9" t="s">
        <v>1142</v>
      </c>
    </row>
    <row r="79" spans="1:10" s="11" customFormat="1" x14ac:dyDescent="0.2">
      <c r="A79" s="8">
        <v>43565</v>
      </c>
      <c r="B79" s="12" t="s">
        <v>6</v>
      </c>
      <c r="C79" s="9">
        <v>57070</v>
      </c>
      <c r="D79" s="12" t="s">
        <v>1143</v>
      </c>
      <c r="E79" s="12" t="s">
        <v>6</v>
      </c>
      <c r="F79" s="12" t="s">
        <v>15</v>
      </c>
      <c r="G79" s="12" t="s">
        <v>292</v>
      </c>
      <c r="H79" s="12"/>
      <c r="I79" s="9">
        <v>59</v>
      </c>
      <c r="J79" s="9" t="s">
        <v>1144</v>
      </c>
    </row>
    <row r="80" spans="1:10" s="11" customFormat="1" x14ac:dyDescent="0.2">
      <c r="A80" s="8">
        <v>43565</v>
      </c>
      <c r="B80" s="12" t="s">
        <v>6</v>
      </c>
      <c r="C80" s="9">
        <v>57180</v>
      </c>
      <c r="D80" s="12" t="s">
        <v>215</v>
      </c>
      <c r="E80" s="12" t="s">
        <v>6</v>
      </c>
      <c r="F80" s="12" t="s">
        <v>6</v>
      </c>
      <c r="G80" s="12" t="s">
        <v>151</v>
      </c>
      <c r="H80" s="12"/>
      <c r="I80" s="9">
        <v>32</v>
      </c>
      <c r="J80" s="9" t="s">
        <v>1148</v>
      </c>
    </row>
    <row r="81" spans="1:10" s="11" customFormat="1" x14ac:dyDescent="0.2">
      <c r="A81" s="8">
        <v>43565</v>
      </c>
      <c r="B81" s="12" t="s">
        <v>6</v>
      </c>
      <c r="C81" s="9">
        <v>51430</v>
      </c>
      <c r="D81" s="12" t="s">
        <v>1149</v>
      </c>
      <c r="E81" s="12" t="s">
        <v>6</v>
      </c>
      <c r="F81" s="12" t="s">
        <v>248</v>
      </c>
      <c r="G81" s="12" t="s">
        <v>477</v>
      </c>
      <c r="H81" s="12"/>
      <c r="I81" s="9">
        <v>139</v>
      </c>
      <c r="J81" s="9">
        <v>207</v>
      </c>
    </row>
    <row r="82" spans="1:10" s="11" customFormat="1" x14ac:dyDescent="0.2">
      <c r="A82" s="8">
        <v>43565</v>
      </c>
      <c r="B82" s="12" t="s">
        <v>6</v>
      </c>
      <c r="C82" s="9">
        <v>54400</v>
      </c>
      <c r="D82" s="12" t="s">
        <v>626</v>
      </c>
      <c r="E82" s="12" t="s">
        <v>6</v>
      </c>
      <c r="F82" s="12" t="s">
        <v>6</v>
      </c>
      <c r="G82" s="12" t="s">
        <v>151</v>
      </c>
      <c r="H82" s="12"/>
      <c r="I82" s="9">
        <v>29</v>
      </c>
      <c r="J82" s="9" t="s">
        <v>1150</v>
      </c>
    </row>
    <row r="83" spans="1:10" s="11" customFormat="1" x14ac:dyDescent="0.2">
      <c r="A83" s="8">
        <v>43565</v>
      </c>
      <c r="B83" s="12" t="s">
        <v>6</v>
      </c>
      <c r="C83" s="9">
        <v>54720</v>
      </c>
      <c r="D83" s="12" t="s">
        <v>240</v>
      </c>
      <c r="E83" s="12" t="s">
        <v>6</v>
      </c>
      <c r="F83" s="12" t="s">
        <v>6</v>
      </c>
      <c r="G83" s="12" t="s">
        <v>318</v>
      </c>
      <c r="H83" s="12"/>
      <c r="I83" s="9">
        <v>27</v>
      </c>
      <c r="J83" s="9" t="s">
        <v>1153</v>
      </c>
    </row>
    <row r="84" spans="1:10" s="11" customFormat="1" x14ac:dyDescent="0.2">
      <c r="A84" s="8">
        <v>43566</v>
      </c>
      <c r="B84" s="12" t="s">
        <v>6</v>
      </c>
      <c r="C84" s="9">
        <v>54620</v>
      </c>
      <c r="D84" s="12" t="s">
        <v>1172</v>
      </c>
      <c r="E84" s="12" t="s">
        <v>6</v>
      </c>
      <c r="F84" s="12" t="s">
        <v>6</v>
      </c>
      <c r="G84" s="12" t="s">
        <v>163</v>
      </c>
      <c r="H84" s="12"/>
      <c r="I84" s="9">
        <v>23</v>
      </c>
      <c r="J84" s="9">
        <v>21</v>
      </c>
    </row>
    <row r="85" spans="1:10" s="11" customFormat="1" x14ac:dyDescent="0.2">
      <c r="A85" s="8">
        <v>43567</v>
      </c>
      <c r="B85" s="12" t="s">
        <v>6</v>
      </c>
      <c r="C85" s="9">
        <v>88600</v>
      </c>
      <c r="D85" s="12" t="s">
        <v>1173</v>
      </c>
      <c r="E85" s="12" t="s">
        <v>6</v>
      </c>
      <c r="F85" s="12" t="s">
        <v>6</v>
      </c>
      <c r="G85" s="12" t="s">
        <v>969</v>
      </c>
      <c r="H85" s="12"/>
      <c r="I85" s="9">
        <v>134</v>
      </c>
      <c r="J85" s="9">
        <v>211</v>
      </c>
    </row>
    <row r="86" spans="1:10" s="11" customFormat="1" x14ac:dyDescent="0.2">
      <c r="A86" s="8">
        <v>43567</v>
      </c>
      <c r="B86" s="12" t="s">
        <v>6</v>
      </c>
      <c r="C86" s="9">
        <v>55230</v>
      </c>
      <c r="D86" s="12" t="s">
        <v>1175</v>
      </c>
      <c r="E86" s="12" t="s">
        <v>6</v>
      </c>
      <c r="F86" s="12" t="s">
        <v>6</v>
      </c>
      <c r="G86" s="12" t="s">
        <v>177</v>
      </c>
      <c r="H86" s="12"/>
      <c r="I86" s="9">
        <v>38</v>
      </c>
      <c r="J86" s="9">
        <v>34</v>
      </c>
    </row>
    <row r="87" spans="1:10" s="11" customFormat="1" x14ac:dyDescent="0.2">
      <c r="A87" s="8">
        <v>43567</v>
      </c>
      <c r="B87" s="12" t="s">
        <v>6</v>
      </c>
      <c r="C87" s="9">
        <v>57310</v>
      </c>
      <c r="D87" s="12" t="s">
        <v>1176</v>
      </c>
      <c r="E87" s="12" t="s">
        <v>6</v>
      </c>
      <c r="F87" s="12" t="s">
        <v>6</v>
      </c>
      <c r="G87" s="12" t="s">
        <v>163</v>
      </c>
      <c r="H87" s="12"/>
      <c r="I87" s="9">
        <v>39</v>
      </c>
      <c r="J87" s="9">
        <v>45</v>
      </c>
    </row>
    <row r="88" spans="1:10" s="11" customFormat="1" x14ac:dyDescent="0.2">
      <c r="A88" s="8">
        <v>43568</v>
      </c>
      <c r="B88" s="12" t="s">
        <v>6</v>
      </c>
      <c r="C88" s="9">
        <v>54960</v>
      </c>
      <c r="D88" s="12" t="s">
        <v>1177</v>
      </c>
      <c r="E88" s="12" t="s">
        <v>6</v>
      </c>
      <c r="F88" s="12" t="s">
        <v>15</v>
      </c>
      <c r="G88" s="12" t="s">
        <v>23</v>
      </c>
      <c r="H88" s="12"/>
      <c r="I88" s="9">
        <v>32</v>
      </c>
      <c r="J88" s="9">
        <v>25</v>
      </c>
    </row>
    <row r="89" spans="1:10" s="11" customFormat="1" x14ac:dyDescent="0.2">
      <c r="A89" s="8">
        <v>43568</v>
      </c>
      <c r="B89" s="12" t="s">
        <v>6</v>
      </c>
      <c r="C89" s="9">
        <v>54441</v>
      </c>
      <c r="D89" s="12" t="s">
        <v>484</v>
      </c>
      <c r="E89" s="12" t="s">
        <v>5</v>
      </c>
      <c r="F89" s="12" t="s">
        <v>15</v>
      </c>
      <c r="G89" s="12" t="s">
        <v>477</v>
      </c>
      <c r="H89" s="12"/>
      <c r="I89" s="9">
        <v>53</v>
      </c>
      <c r="J89" s="9" t="s">
        <v>1133</v>
      </c>
    </row>
    <row r="90" spans="1:10" s="11" customFormat="1" x14ac:dyDescent="0.2">
      <c r="A90" s="8">
        <v>43568</v>
      </c>
      <c r="B90" s="12" t="s">
        <v>6</v>
      </c>
      <c r="C90" s="9">
        <v>54400</v>
      </c>
      <c r="D90" s="12" t="s">
        <v>179</v>
      </c>
      <c r="E90" s="12" t="s">
        <v>6</v>
      </c>
      <c r="F90" s="12" t="s">
        <v>221</v>
      </c>
      <c r="G90" s="12" t="s">
        <v>1180</v>
      </c>
      <c r="H90" s="12"/>
      <c r="I90" s="9"/>
      <c r="J90" s="9"/>
    </row>
    <row r="91" spans="1:10" s="11" customFormat="1" x14ac:dyDescent="0.2">
      <c r="A91" s="8">
        <v>43568</v>
      </c>
      <c r="B91" s="12" t="s">
        <v>6</v>
      </c>
      <c r="C91" s="9">
        <v>57100</v>
      </c>
      <c r="D91" s="12" t="s">
        <v>141</v>
      </c>
      <c r="E91" s="12" t="s">
        <v>6</v>
      </c>
      <c r="F91" s="12" t="s">
        <v>9</v>
      </c>
      <c r="G91" s="12" t="s">
        <v>151</v>
      </c>
      <c r="H91" s="12"/>
      <c r="I91" s="9">
        <v>37</v>
      </c>
      <c r="J91" s="9" t="s">
        <v>413</v>
      </c>
    </row>
    <row r="92" spans="1:10" s="11" customFormat="1" x14ac:dyDescent="0.2">
      <c r="A92" s="8">
        <v>43568</v>
      </c>
      <c r="B92" s="12" t="s">
        <v>6</v>
      </c>
      <c r="C92" s="9">
        <v>57270</v>
      </c>
      <c r="D92" s="12" t="s">
        <v>161</v>
      </c>
      <c r="E92" s="12" t="s">
        <v>6</v>
      </c>
      <c r="F92" s="12" t="s">
        <v>6</v>
      </c>
      <c r="G92" s="12" t="s">
        <v>1182</v>
      </c>
      <c r="H92" s="12"/>
      <c r="I92" s="9">
        <v>39</v>
      </c>
      <c r="J92" s="9" t="s">
        <v>372</v>
      </c>
    </row>
    <row r="93" spans="1:10" s="11" customFormat="1" x14ac:dyDescent="0.2">
      <c r="A93" s="8">
        <v>43568</v>
      </c>
      <c r="B93" s="12" t="s">
        <v>6</v>
      </c>
      <c r="C93" s="9">
        <v>54190</v>
      </c>
      <c r="D93" s="12" t="s">
        <v>733</v>
      </c>
      <c r="E93" s="12" t="s">
        <v>6</v>
      </c>
      <c r="F93" s="12" t="s">
        <v>15</v>
      </c>
      <c r="G93" s="12" t="s">
        <v>15</v>
      </c>
      <c r="H93" s="12"/>
      <c r="I93" s="9">
        <v>16</v>
      </c>
      <c r="J93" s="9" t="s">
        <v>742</v>
      </c>
    </row>
    <row r="94" spans="1:10" s="11" customFormat="1" x14ac:dyDescent="0.2">
      <c r="A94" s="8">
        <v>43569</v>
      </c>
      <c r="B94" s="12" t="s">
        <v>6</v>
      </c>
      <c r="C94" s="48">
        <v>75177</v>
      </c>
      <c r="D94" s="12" t="s">
        <v>1194</v>
      </c>
      <c r="E94" s="12" t="s">
        <v>5</v>
      </c>
      <c r="F94" s="12" t="s">
        <v>5</v>
      </c>
      <c r="G94" s="12" t="s">
        <v>1195</v>
      </c>
      <c r="H94" s="12"/>
      <c r="I94" s="9">
        <v>173</v>
      </c>
      <c r="J94" s="9">
        <v>317</v>
      </c>
    </row>
    <row r="95" spans="1:10" s="11" customFormat="1" x14ac:dyDescent="0.2">
      <c r="A95" s="8">
        <v>43569</v>
      </c>
      <c r="B95" s="12" t="s">
        <v>6</v>
      </c>
      <c r="C95" s="48" t="s">
        <v>1200</v>
      </c>
      <c r="D95" s="12" t="s">
        <v>1201</v>
      </c>
      <c r="E95" s="12" t="s">
        <v>6</v>
      </c>
      <c r="F95" s="12" t="s">
        <v>15</v>
      </c>
      <c r="G95" s="12" t="s">
        <v>151</v>
      </c>
      <c r="H95" s="12"/>
      <c r="I95" s="9">
        <v>147</v>
      </c>
      <c r="J95" s="9">
        <v>192</v>
      </c>
    </row>
    <row r="96" spans="1:10" s="11" customFormat="1" x14ac:dyDescent="0.2">
      <c r="A96" s="8">
        <v>43569</v>
      </c>
      <c r="B96" s="12" t="s">
        <v>6</v>
      </c>
      <c r="C96" s="83" t="s">
        <v>1207</v>
      </c>
      <c r="D96" s="12" t="s">
        <v>316</v>
      </c>
      <c r="E96" s="12" t="s">
        <v>6</v>
      </c>
      <c r="F96" s="12" t="s">
        <v>6</v>
      </c>
      <c r="G96" s="12" t="s">
        <v>292</v>
      </c>
      <c r="H96" s="12"/>
      <c r="I96" s="9">
        <v>45</v>
      </c>
      <c r="J96" s="9" t="s">
        <v>473</v>
      </c>
    </row>
    <row r="97" spans="1:10" s="11" customFormat="1" x14ac:dyDescent="0.2">
      <c r="A97" s="8">
        <v>43569</v>
      </c>
      <c r="B97" s="12" t="s">
        <v>6</v>
      </c>
      <c r="C97" s="48" t="s">
        <v>1224</v>
      </c>
      <c r="D97" s="12" t="s">
        <v>141</v>
      </c>
      <c r="E97" s="12" t="s">
        <v>6</v>
      </c>
      <c r="F97" s="12" t="s">
        <v>15</v>
      </c>
      <c r="G97" s="12" t="s">
        <v>1225</v>
      </c>
      <c r="H97" s="12"/>
      <c r="I97" s="9">
        <v>35</v>
      </c>
      <c r="J97" s="9" t="s">
        <v>413</v>
      </c>
    </row>
    <row r="98" spans="1:10" s="11" customFormat="1" x14ac:dyDescent="0.2">
      <c r="A98" s="8">
        <v>43569</v>
      </c>
      <c r="B98" s="12" t="s">
        <v>6</v>
      </c>
      <c r="C98" s="48" t="s">
        <v>1237</v>
      </c>
      <c r="D98" s="12" t="s">
        <v>218</v>
      </c>
      <c r="E98" s="12" t="s">
        <v>6</v>
      </c>
      <c r="F98" s="12" t="s">
        <v>15</v>
      </c>
      <c r="G98" s="12" t="s">
        <v>319</v>
      </c>
      <c r="H98" s="12"/>
      <c r="I98" s="9">
        <v>25</v>
      </c>
      <c r="J98" s="9" t="s">
        <v>369</v>
      </c>
    </row>
    <row r="99" spans="1:10" s="11" customFormat="1" x14ac:dyDescent="0.2">
      <c r="A99" s="8">
        <v>43569</v>
      </c>
      <c r="B99" s="12" t="s">
        <v>6</v>
      </c>
      <c r="C99" s="48" t="s">
        <v>1238</v>
      </c>
      <c r="D99" s="12" t="s">
        <v>240</v>
      </c>
      <c r="E99" s="12" t="s">
        <v>6</v>
      </c>
      <c r="F99" s="12" t="s">
        <v>6</v>
      </c>
      <c r="G99" s="12" t="s">
        <v>23</v>
      </c>
      <c r="H99" s="12"/>
      <c r="I99" s="9">
        <v>27</v>
      </c>
      <c r="J99" s="9" t="s">
        <v>1153</v>
      </c>
    </row>
    <row r="100" spans="1:10" s="11" customFormat="1" x14ac:dyDescent="0.2">
      <c r="A100" s="8">
        <v>43569</v>
      </c>
      <c r="B100" s="12" t="s">
        <v>6</v>
      </c>
      <c r="C100" s="48" t="s">
        <v>1242</v>
      </c>
      <c r="D100" s="12" t="s">
        <v>1243</v>
      </c>
      <c r="E100" s="12" t="s">
        <v>16</v>
      </c>
      <c r="F100" s="12" t="s">
        <v>140</v>
      </c>
      <c r="G100" s="12" t="s">
        <v>23</v>
      </c>
      <c r="H100" s="12"/>
      <c r="I100" s="9">
        <v>75</v>
      </c>
      <c r="J100" s="9">
        <v>124</v>
      </c>
    </row>
    <row r="101" spans="1:10" s="11" customFormat="1" x14ac:dyDescent="0.2">
      <c r="A101" s="8">
        <v>43569</v>
      </c>
      <c r="B101" s="12" t="s">
        <v>6</v>
      </c>
      <c r="C101" s="48" t="s">
        <v>1253</v>
      </c>
      <c r="D101" s="12" t="s">
        <v>182</v>
      </c>
      <c r="E101" s="12" t="s">
        <v>6</v>
      </c>
      <c r="F101" s="12" t="s">
        <v>15</v>
      </c>
      <c r="G101" s="12" t="s">
        <v>1252</v>
      </c>
      <c r="H101" s="12"/>
      <c r="I101" s="9">
        <v>23</v>
      </c>
      <c r="J101" s="9" t="s">
        <v>416</v>
      </c>
    </row>
    <row r="102" spans="1:10" s="11" customFormat="1" x14ac:dyDescent="0.2">
      <c r="A102" s="8">
        <v>43570</v>
      </c>
      <c r="B102" s="12" t="s">
        <v>6</v>
      </c>
      <c r="C102" s="48" t="s">
        <v>1259</v>
      </c>
      <c r="D102" s="12" t="s">
        <v>1260</v>
      </c>
      <c r="E102" s="12" t="s">
        <v>6</v>
      </c>
      <c r="F102" s="12" t="s">
        <v>15</v>
      </c>
      <c r="G102" s="12" t="s">
        <v>318</v>
      </c>
      <c r="H102" s="12"/>
      <c r="I102" s="9">
        <v>91</v>
      </c>
      <c r="J102" s="9">
        <v>123</v>
      </c>
    </row>
    <row r="103" spans="1:10" s="11" customFormat="1" x14ac:dyDescent="0.2">
      <c r="A103" s="8">
        <v>43570</v>
      </c>
      <c r="B103" s="12" t="s">
        <v>6</v>
      </c>
      <c r="C103" s="48" t="s">
        <v>1267</v>
      </c>
      <c r="D103" s="12" t="s">
        <v>1268</v>
      </c>
      <c r="E103" s="12" t="s">
        <v>234</v>
      </c>
      <c r="F103" s="12" t="s">
        <v>6</v>
      </c>
      <c r="G103" s="12" t="s">
        <v>207</v>
      </c>
      <c r="H103" s="12"/>
      <c r="I103" s="9">
        <v>102</v>
      </c>
      <c r="J103" s="9">
        <v>117</v>
      </c>
    </row>
    <row r="104" spans="1:10" s="11" customFormat="1" x14ac:dyDescent="0.2">
      <c r="A104" s="8">
        <v>43570</v>
      </c>
      <c r="B104" s="12" t="s">
        <v>6</v>
      </c>
      <c r="C104" s="48" t="s">
        <v>1207</v>
      </c>
      <c r="D104" s="12" t="s">
        <v>316</v>
      </c>
      <c r="E104" s="12" t="s">
        <v>6</v>
      </c>
      <c r="F104" s="12" t="s">
        <v>6</v>
      </c>
      <c r="G104" s="12" t="s">
        <v>151</v>
      </c>
      <c r="H104" s="12"/>
      <c r="I104" s="9">
        <v>49</v>
      </c>
      <c r="J104" s="9" t="s">
        <v>638</v>
      </c>
    </row>
    <row r="105" spans="1:10" s="11" customFormat="1" x14ac:dyDescent="0.2">
      <c r="A105" s="8">
        <v>43570</v>
      </c>
      <c r="B105" s="12" t="s">
        <v>6</v>
      </c>
      <c r="C105" s="48" t="s">
        <v>1207</v>
      </c>
      <c r="D105" s="12" t="s">
        <v>316</v>
      </c>
      <c r="E105" s="12" t="s">
        <v>6</v>
      </c>
      <c r="F105" s="12" t="s">
        <v>15</v>
      </c>
      <c r="G105" s="12" t="s">
        <v>207</v>
      </c>
      <c r="H105" s="12"/>
      <c r="I105" s="9">
        <v>49</v>
      </c>
      <c r="J105" s="9" t="s">
        <v>638</v>
      </c>
    </row>
    <row r="106" spans="1:10" s="11" customFormat="1" x14ac:dyDescent="0.2">
      <c r="A106" s="8">
        <v>43571</v>
      </c>
      <c r="B106" s="12" t="s">
        <v>6</v>
      </c>
      <c r="C106" s="48" t="s">
        <v>1290</v>
      </c>
      <c r="D106" s="12" t="s">
        <v>165</v>
      </c>
      <c r="E106" s="12" t="s">
        <v>6</v>
      </c>
      <c r="F106" s="12" t="s">
        <v>5</v>
      </c>
      <c r="G106" s="12" t="s">
        <v>1291</v>
      </c>
      <c r="H106" s="12"/>
      <c r="I106" s="9">
        <v>159</v>
      </c>
      <c r="J106" s="9">
        <v>237</v>
      </c>
    </row>
    <row r="107" spans="1:10" s="11" customFormat="1" x14ac:dyDescent="0.2">
      <c r="A107" s="8">
        <v>43571</v>
      </c>
      <c r="B107" s="12" t="s">
        <v>6</v>
      </c>
      <c r="C107" s="48" t="s">
        <v>1299</v>
      </c>
      <c r="D107" s="12" t="s">
        <v>984</v>
      </c>
      <c r="E107" s="12" t="s">
        <v>6</v>
      </c>
      <c r="F107" s="12" t="s">
        <v>5</v>
      </c>
      <c r="G107" s="12" t="s">
        <v>194</v>
      </c>
      <c r="H107" s="12"/>
      <c r="I107" s="9">
        <v>68</v>
      </c>
      <c r="J107" s="9" t="s">
        <v>1300</v>
      </c>
    </row>
    <row r="108" spans="1:10" s="11" customFormat="1" x14ac:dyDescent="0.2">
      <c r="A108" s="8">
        <v>43571</v>
      </c>
      <c r="B108" s="12" t="s">
        <v>6</v>
      </c>
      <c r="C108" s="48" t="s">
        <v>1303</v>
      </c>
      <c r="D108" s="12" t="s">
        <v>137</v>
      </c>
      <c r="E108" s="12" t="s">
        <v>6</v>
      </c>
      <c r="F108" s="12" t="s">
        <v>15</v>
      </c>
      <c r="G108" s="12" t="s">
        <v>23</v>
      </c>
      <c r="H108" s="12"/>
      <c r="I108" s="9">
        <v>15</v>
      </c>
      <c r="J108" s="9">
        <v>11</v>
      </c>
    </row>
    <row r="109" spans="1:10" s="11" customFormat="1" x14ac:dyDescent="0.2">
      <c r="A109" s="8">
        <v>43571</v>
      </c>
      <c r="B109" s="12" t="s">
        <v>6</v>
      </c>
      <c r="C109" s="48" t="s">
        <v>1306</v>
      </c>
      <c r="D109" s="12" t="s">
        <v>70</v>
      </c>
      <c r="E109" s="12" t="s">
        <v>6</v>
      </c>
      <c r="F109" s="12" t="s">
        <v>15</v>
      </c>
      <c r="G109" s="12" t="s">
        <v>151</v>
      </c>
      <c r="H109" s="12"/>
      <c r="I109" s="9">
        <v>90</v>
      </c>
      <c r="J109" s="9">
        <v>125</v>
      </c>
    </row>
    <row r="110" spans="1:10" s="11" customFormat="1" x14ac:dyDescent="0.2">
      <c r="A110" s="8">
        <v>43571</v>
      </c>
      <c r="B110" s="12" t="s">
        <v>6</v>
      </c>
      <c r="C110" s="48" t="s">
        <v>1309</v>
      </c>
      <c r="D110" s="12" t="s">
        <v>211</v>
      </c>
      <c r="E110" s="12" t="s">
        <v>6</v>
      </c>
      <c r="F110" s="12" t="s">
        <v>15</v>
      </c>
      <c r="G110" s="12" t="s">
        <v>23</v>
      </c>
      <c r="H110" s="12"/>
      <c r="I110" s="9">
        <v>57</v>
      </c>
      <c r="J110" s="9" t="s">
        <v>1310</v>
      </c>
    </row>
    <row r="111" spans="1:10" s="11" customFormat="1" x14ac:dyDescent="0.2">
      <c r="A111" s="8">
        <v>43571</v>
      </c>
      <c r="B111" s="12" t="s">
        <v>6</v>
      </c>
      <c r="C111" s="48" t="s">
        <v>1311</v>
      </c>
      <c r="D111" s="12" t="s">
        <v>1312</v>
      </c>
      <c r="E111" s="12" t="s">
        <v>6</v>
      </c>
      <c r="F111" s="12" t="s">
        <v>5</v>
      </c>
      <c r="G111" s="12" t="s">
        <v>151</v>
      </c>
      <c r="H111" s="12"/>
      <c r="I111" s="9"/>
      <c r="J111" s="9"/>
    </row>
    <row r="112" spans="1:10" s="11" customFormat="1" x14ac:dyDescent="0.2">
      <c r="A112" s="8">
        <v>43571</v>
      </c>
      <c r="B112" s="12" t="s">
        <v>6</v>
      </c>
      <c r="C112" s="48" t="s">
        <v>1253</v>
      </c>
      <c r="D112" s="12" t="s">
        <v>182</v>
      </c>
      <c r="E112" s="12" t="s">
        <v>6</v>
      </c>
      <c r="F112" s="12" t="s">
        <v>18</v>
      </c>
      <c r="G112" s="12" t="s">
        <v>151</v>
      </c>
      <c r="H112" s="12"/>
      <c r="I112" s="9">
        <v>29</v>
      </c>
      <c r="J112" s="9" t="s">
        <v>416</v>
      </c>
    </row>
    <row r="113" spans="1:10" s="11" customFormat="1" x14ac:dyDescent="0.2">
      <c r="A113" s="8">
        <v>43571</v>
      </c>
      <c r="B113" s="12" t="s">
        <v>6</v>
      </c>
      <c r="C113" s="48" t="s">
        <v>1313</v>
      </c>
      <c r="D113" s="12" t="s">
        <v>1314</v>
      </c>
      <c r="E113" s="12" t="s">
        <v>6</v>
      </c>
      <c r="F113" s="12" t="s">
        <v>18</v>
      </c>
      <c r="G113" s="12" t="s">
        <v>151</v>
      </c>
      <c r="H113" s="12"/>
      <c r="I113" s="9">
        <v>108</v>
      </c>
      <c r="J113" s="9">
        <v>126</v>
      </c>
    </row>
    <row r="114" spans="1:10" s="11" customFormat="1" x14ac:dyDescent="0.2">
      <c r="A114" s="8">
        <v>43571</v>
      </c>
      <c r="B114" s="12" t="s">
        <v>6</v>
      </c>
      <c r="C114" s="48" t="s">
        <v>1315</v>
      </c>
      <c r="D114" s="12" t="s">
        <v>210</v>
      </c>
      <c r="E114" s="12" t="s">
        <v>6</v>
      </c>
      <c r="F114" s="12" t="s">
        <v>15</v>
      </c>
      <c r="G114" s="12" t="s">
        <v>23</v>
      </c>
      <c r="H114" s="12"/>
      <c r="I114" s="9">
        <v>93</v>
      </c>
      <c r="J114" s="9">
        <v>117</v>
      </c>
    </row>
    <row r="115" spans="1:10" s="11" customFormat="1" x14ac:dyDescent="0.2">
      <c r="A115" s="8">
        <v>43571</v>
      </c>
      <c r="B115" s="12" t="s">
        <v>6</v>
      </c>
      <c r="C115" s="48" t="s">
        <v>1317</v>
      </c>
      <c r="D115" s="12" t="s">
        <v>179</v>
      </c>
      <c r="E115" s="12" t="s">
        <v>6</v>
      </c>
      <c r="F115" s="12" t="s">
        <v>15</v>
      </c>
      <c r="G115" s="12" t="s">
        <v>23</v>
      </c>
      <c r="H115" s="12"/>
      <c r="I115" s="9">
        <v>29</v>
      </c>
      <c r="J115" s="9" t="s">
        <v>665</v>
      </c>
    </row>
    <row r="116" spans="1:10" s="11" customFormat="1" x14ac:dyDescent="0.2">
      <c r="A116" s="8">
        <v>43571</v>
      </c>
      <c r="B116" s="12" t="s">
        <v>6</v>
      </c>
      <c r="C116" s="48" t="s">
        <v>1319</v>
      </c>
      <c r="D116" s="12" t="s">
        <v>1320</v>
      </c>
      <c r="E116" s="12" t="s">
        <v>6</v>
      </c>
      <c r="F116" s="12" t="s">
        <v>6</v>
      </c>
      <c r="G116" s="12" t="s">
        <v>1114</v>
      </c>
      <c r="H116" s="12"/>
      <c r="I116" s="9">
        <v>67</v>
      </c>
      <c r="J116" s="9" t="s">
        <v>1321</v>
      </c>
    </row>
    <row r="117" spans="1:10" s="11" customFormat="1" x14ac:dyDescent="0.2">
      <c r="A117" s="8">
        <v>43572</v>
      </c>
      <c r="B117" s="12" t="s">
        <v>6</v>
      </c>
      <c r="C117" s="48" t="s">
        <v>1332</v>
      </c>
      <c r="D117" s="12" t="s">
        <v>1333</v>
      </c>
      <c r="E117" s="12" t="s">
        <v>6</v>
      </c>
      <c r="F117" s="12" t="s">
        <v>15</v>
      </c>
      <c r="G117" s="12" t="s">
        <v>151</v>
      </c>
      <c r="H117" s="12"/>
      <c r="I117" s="9"/>
      <c r="J117" s="9"/>
    </row>
    <row r="118" spans="1:10" s="11" customFormat="1" x14ac:dyDescent="0.2">
      <c r="A118" s="8">
        <v>43572</v>
      </c>
      <c r="B118" s="12" t="s">
        <v>6</v>
      </c>
      <c r="C118" s="48" t="s">
        <v>1334</v>
      </c>
      <c r="D118" s="12" t="s">
        <v>1335</v>
      </c>
      <c r="E118" s="12" t="s">
        <v>6</v>
      </c>
      <c r="F118" s="12" t="s">
        <v>18</v>
      </c>
      <c r="G118" s="12" t="s">
        <v>151</v>
      </c>
      <c r="H118" s="12"/>
      <c r="I118" s="9"/>
      <c r="J118" s="9"/>
    </row>
    <row r="119" spans="1:10" s="11" customFormat="1" x14ac:dyDescent="0.2">
      <c r="A119" s="8">
        <v>43572</v>
      </c>
      <c r="B119" s="12" t="s">
        <v>6</v>
      </c>
      <c r="C119" s="48" t="s">
        <v>1338</v>
      </c>
      <c r="D119" s="12" t="s">
        <v>208</v>
      </c>
      <c r="E119" s="12" t="s">
        <v>6</v>
      </c>
      <c r="F119" s="12" t="s">
        <v>15</v>
      </c>
      <c r="G119" s="12" t="s">
        <v>292</v>
      </c>
      <c r="H119" s="12"/>
      <c r="I119" s="9">
        <v>51</v>
      </c>
      <c r="J119" s="9" t="s">
        <v>1339</v>
      </c>
    </row>
    <row r="120" spans="1:10" s="11" customFormat="1" x14ac:dyDescent="0.2">
      <c r="A120" s="8">
        <v>43572</v>
      </c>
      <c r="B120" s="12" t="s">
        <v>6</v>
      </c>
      <c r="C120" s="48" t="s">
        <v>1340</v>
      </c>
      <c r="D120" s="12" t="s">
        <v>330</v>
      </c>
      <c r="E120" s="12" t="s">
        <v>6</v>
      </c>
      <c r="F120" s="12" t="s">
        <v>15</v>
      </c>
      <c r="G120" s="12" t="s">
        <v>151</v>
      </c>
      <c r="H120" s="12"/>
      <c r="I120" s="9">
        <v>57</v>
      </c>
      <c r="J120" s="9" t="s">
        <v>1341</v>
      </c>
    </row>
    <row r="121" spans="1:10" s="11" customFormat="1" x14ac:dyDescent="0.2">
      <c r="A121" s="8">
        <v>43572</v>
      </c>
      <c r="B121" s="12" t="s">
        <v>6</v>
      </c>
      <c r="C121" s="48" t="s">
        <v>1353</v>
      </c>
      <c r="D121" s="12" t="s">
        <v>215</v>
      </c>
      <c r="E121" s="12" t="s">
        <v>6</v>
      </c>
      <c r="F121" s="12" t="s">
        <v>6</v>
      </c>
      <c r="G121" s="12" t="s">
        <v>194</v>
      </c>
      <c r="H121" s="12"/>
      <c r="I121" s="9">
        <v>36</v>
      </c>
      <c r="J121" s="9" t="s">
        <v>1148</v>
      </c>
    </row>
    <row r="122" spans="1:10" s="11" customFormat="1" x14ac:dyDescent="0.2">
      <c r="A122" s="8">
        <v>43572</v>
      </c>
      <c r="B122" s="12" t="s">
        <v>6</v>
      </c>
      <c r="C122" s="48" t="s">
        <v>1309</v>
      </c>
      <c r="D122" s="12" t="s">
        <v>211</v>
      </c>
      <c r="E122" s="12" t="s">
        <v>6</v>
      </c>
      <c r="F122" s="12" t="s">
        <v>15</v>
      </c>
      <c r="G122" s="12" t="s">
        <v>151</v>
      </c>
      <c r="H122" s="12"/>
      <c r="I122" s="9">
        <v>57</v>
      </c>
      <c r="J122" s="9" t="s">
        <v>1310</v>
      </c>
    </row>
    <row r="123" spans="1:10" s="11" customFormat="1" x14ac:dyDescent="0.2">
      <c r="A123" s="8">
        <v>43572</v>
      </c>
      <c r="B123" s="12" t="s">
        <v>6</v>
      </c>
      <c r="C123" s="48" t="s">
        <v>1224</v>
      </c>
      <c r="D123" s="12" t="s">
        <v>141</v>
      </c>
      <c r="E123" s="12" t="s">
        <v>6</v>
      </c>
      <c r="F123" s="12" t="s">
        <v>15</v>
      </c>
      <c r="G123" s="12" t="s">
        <v>1182</v>
      </c>
      <c r="H123" s="12"/>
      <c r="I123" s="9">
        <v>42</v>
      </c>
      <c r="J123" s="9" t="s">
        <v>413</v>
      </c>
    </row>
    <row r="124" spans="1:10" s="11" customFormat="1" x14ac:dyDescent="0.2">
      <c r="A124" s="8">
        <v>43573</v>
      </c>
      <c r="B124" s="12" t="s">
        <v>6</v>
      </c>
      <c r="C124" s="48" t="s">
        <v>1383</v>
      </c>
      <c r="D124" s="12" t="s">
        <v>1384</v>
      </c>
      <c r="E124" s="12" t="s">
        <v>6</v>
      </c>
      <c r="F124" s="12" t="s">
        <v>5</v>
      </c>
      <c r="G124" s="12" t="s">
        <v>23</v>
      </c>
      <c r="H124" s="12"/>
      <c r="I124" s="9">
        <v>81</v>
      </c>
      <c r="J124" s="9">
        <v>119</v>
      </c>
    </row>
    <row r="125" spans="1:10" s="11" customFormat="1" x14ac:dyDescent="0.2">
      <c r="A125" s="8">
        <v>43573</v>
      </c>
      <c r="B125" s="12" t="s">
        <v>6</v>
      </c>
      <c r="C125" s="48" t="s">
        <v>1207</v>
      </c>
      <c r="D125" s="12" t="s">
        <v>316</v>
      </c>
      <c r="E125" s="12" t="s">
        <v>6</v>
      </c>
      <c r="F125" s="12" t="s">
        <v>6</v>
      </c>
      <c r="G125" s="12" t="s">
        <v>151</v>
      </c>
      <c r="H125" s="12"/>
      <c r="I125" s="9">
        <v>49</v>
      </c>
      <c r="J125" s="9">
        <v>47</v>
      </c>
    </row>
    <row r="126" spans="1:10" s="11" customFormat="1" x14ac:dyDescent="0.2">
      <c r="A126" s="8">
        <v>43573</v>
      </c>
      <c r="B126" s="12" t="s">
        <v>6</v>
      </c>
      <c r="C126" s="48" t="s">
        <v>1389</v>
      </c>
      <c r="D126" s="12" t="s">
        <v>1390</v>
      </c>
      <c r="E126" s="12" t="s">
        <v>6</v>
      </c>
      <c r="F126" s="12" t="s">
        <v>15</v>
      </c>
      <c r="G126" s="12" t="s">
        <v>23</v>
      </c>
      <c r="H126" s="12"/>
      <c r="I126" s="9">
        <v>51</v>
      </c>
      <c r="J126" s="9" t="s">
        <v>1391</v>
      </c>
    </row>
    <row r="127" spans="1:10" s="11" customFormat="1" x14ac:dyDescent="0.2">
      <c r="A127" s="8">
        <v>43573</v>
      </c>
      <c r="B127" s="12" t="s">
        <v>6</v>
      </c>
      <c r="C127" s="48" t="s">
        <v>1394</v>
      </c>
      <c r="D127" s="12" t="s">
        <v>1395</v>
      </c>
      <c r="E127" s="12" t="s">
        <v>6</v>
      </c>
      <c r="F127" s="12" t="s">
        <v>15</v>
      </c>
      <c r="G127" s="12" t="s">
        <v>151</v>
      </c>
      <c r="H127" s="12"/>
      <c r="I127" s="9">
        <v>171</v>
      </c>
      <c r="J127" s="9">
        <v>260</v>
      </c>
    </row>
    <row r="128" spans="1:10" s="11" customFormat="1" x14ac:dyDescent="0.2">
      <c r="A128" s="8">
        <v>43573</v>
      </c>
      <c r="B128" s="12" t="s">
        <v>6</v>
      </c>
      <c r="C128" s="48" t="s">
        <v>1401</v>
      </c>
      <c r="D128" s="12" t="s">
        <v>1312</v>
      </c>
      <c r="E128" s="12" t="s">
        <v>6</v>
      </c>
      <c r="F128" s="12" t="s">
        <v>5</v>
      </c>
      <c r="G128" s="12" t="s">
        <v>163</v>
      </c>
      <c r="H128" s="12"/>
      <c r="I128" s="9"/>
      <c r="J128" s="9"/>
    </row>
    <row r="129" spans="1:10" s="11" customFormat="1" x14ac:dyDescent="0.2">
      <c r="A129" s="8">
        <v>43574</v>
      </c>
      <c r="B129" s="12" t="s">
        <v>6</v>
      </c>
      <c r="C129" s="48" t="s">
        <v>1407</v>
      </c>
      <c r="D129" s="12" t="s">
        <v>593</v>
      </c>
      <c r="E129" s="12" t="s">
        <v>6</v>
      </c>
      <c r="F129" s="12" t="s">
        <v>5</v>
      </c>
      <c r="G129" s="12" t="s">
        <v>292</v>
      </c>
      <c r="H129" s="12"/>
      <c r="I129" s="9">
        <v>156</v>
      </c>
      <c r="J129" s="9">
        <v>252</v>
      </c>
    </row>
    <row r="130" spans="1:10" s="11" customFormat="1" x14ac:dyDescent="0.2">
      <c r="A130" s="8">
        <v>43574</v>
      </c>
      <c r="B130" s="12" t="s">
        <v>6</v>
      </c>
      <c r="C130" s="48" t="s">
        <v>1309</v>
      </c>
      <c r="D130" s="12" t="s">
        <v>211</v>
      </c>
      <c r="E130" s="12" t="s">
        <v>6</v>
      </c>
      <c r="F130" s="12" t="s">
        <v>18</v>
      </c>
      <c r="G130" s="12" t="s">
        <v>319</v>
      </c>
      <c r="H130" s="12"/>
      <c r="I130" s="9">
        <v>56</v>
      </c>
      <c r="J130" s="9" t="s">
        <v>1408</v>
      </c>
    </row>
    <row r="131" spans="1:10" s="11" customFormat="1" x14ac:dyDescent="0.2">
      <c r="A131" s="8">
        <v>43574</v>
      </c>
      <c r="B131" s="12" t="s">
        <v>6</v>
      </c>
      <c r="C131" s="48" t="s">
        <v>1411</v>
      </c>
      <c r="D131" s="12" t="s">
        <v>344</v>
      </c>
      <c r="E131" s="12" t="s">
        <v>6</v>
      </c>
      <c r="F131" s="12" t="s">
        <v>15</v>
      </c>
      <c r="G131" s="12" t="s">
        <v>151</v>
      </c>
      <c r="H131" s="12"/>
      <c r="I131" s="9">
        <v>46</v>
      </c>
      <c r="J131" s="9" t="s">
        <v>682</v>
      </c>
    </row>
    <row r="132" spans="1:10" s="11" customFormat="1" x14ac:dyDescent="0.2">
      <c r="A132" s="8">
        <v>43575</v>
      </c>
      <c r="B132" s="12" t="s">
        <v>6</v>
      </c>
      <c r="C132" s="48" t="s">
        <v>1424</v>
      </c>
      <c r="D132" s="12" t="s">
        <v>174</v>
      </c>
      <c r="E132" s="12" t="s">
        <v>6</v>
      </c>
      <c r="F132" s="12" t="s">
        <v>6</v>
      </c>
      <c r="G132" s="12" t="s">
        <v>863</v>
      </c>
      <c r="H132" s="12"/>
      <c r="I132" s="9">
        <v>11</v>
      </c>
      <c r="J132" s="9" t="s">
        <v>1425</v>
      </c>
    </row>
    <row r="133" spans="1:10" s="11" customFormat="1" x14ac:dyDescent="0.2">
      <c r="A133" s="8">
        <v>43576</v>
      </c>
      <c r="B133" s="12" t="s">
        <v>6</v>
      </c>
      <c r="C133" s="48" t="s">
        <v>1224</v>
      </c>
      <c r="D133" s="12" t="s">
        <v>141</v>
      </c>
      <c r="E133" s="12" t="s">
        <v>6</v>
      </c>
      <c r="F133" s="12" t="s">
        <v>6</v>
      </c>
      <c r="G133" s="12" t="s">
        <v>23</v>
      </c>
      <c r="H133" s="12"/>
      <c r="I133" s="9">
        <v>30</v>
      </c>
      <c r="J133" s="9">
        <v>40</v>
      </c>
    </row>
    <row r="134" spans="1:10" s="11" customFormat="1" x14ac:dyDescent="0.2">
      <c r="A134" s="8">
        <v>43580</v>
      </c>
      <c r="B134" s="12" t="s">
        <v>6</v>
      </c>
      <c r="C134" s="48" t="s">
        <v>1482</v>
      </c>
      <c r="D134" s="12" t="s">
        <v>1483</v>
      </c>
      <c r="E134" s="12" t="s">
        <v>6</v>
      </c>
      <c r="F134" s="12" t="s">
        <v>6</v>
      </c>
      <c r="G134" s="12" t="s">
        <v>177</v>
      </c>
      <c r="H134" s="12"/>
      <c r="I134" s="9"/>
      <c r="J134" s="9"/>
    </row>
    <row r="135" spans="1:10" s="11" customFormat="1" x14ac:dyDescent="0.2">
      <c r="A135" s="8">
        <v>43581</v>
      </c>
      <c r="B135" s="12" t="s">
        <v>6</v>
      </c>
      <c r="C135" s="48" t="s">
        <v>1224</v>
      </c>
      <c r="D135" s="12" t="s">
        <v>141</v>
      </c>
      <c r="E135" s="12" t="s">
        <v>6</v>
      </c>
      <c r="F135" s="12" t="s">
        <v>6</v>
      </c>
      <c r="G135" s="12" t="s">
        <v>1484</v>
      </c>
      <c r="H135" s="12"/>
      <c r="I135" s="9"/>
      <c r="J135" s="9"/>
    </row>
    <row r="136" spans="1:10" s="11" customFormat="1" x14ac:dyDescent="0.2">
      <c r="A136" s="8">
        <v>43582</v>
      </c>
      <c r="B136" s="12" t="s">
        <v>6</v>
      </c>
      <c r="C136" s="48" t="s">
        <v>1495</v>
      </c>
      <c r="D136" s="12" t="s">
        <v>277</v>
      </c>
      <c r="E136" s="12" t="s">
        <v>8</v>
      </c>
      <c r="F136" s="12" t="s">
        <v>6</v>
      </c>
      <c r="G136" s="12" t="s">
        <v>236</v>
      </c>
      <c r="H136" s="12"/>
      <c r="I136" s="9">
        <v>25</v>
      </c>
      <c r="J136" s="9">
        <v>16</v>
      </c>
    </row>
    <row r="137" spans="1:10" s="11" customFormat="1" x14ac:dyDescent="0.2">
      <c r="A137" s="8">
        <v>43582</v>
      </c>
      <c r="B137" s="12" t="s">
        <v>6</v>
      </c>
      <c r="C137" s="48" t="s">
        <v>1511</v>
      </c>
      <c r="D137" s="12" t="s">
        <v>72</v>
      </c>
      <c r="E137" s="12" t="s">
        <v>6</v>
      </c>
      <c r="F137" s="12" t="s">
        <v>15</v>
      </c>
      <c r="G137" s="12" t="s">
        <v>151</v>
      </c>
      <c r="H137" s="12"/>
      <c r="I137" s="9">
        <v>33</v>
      </c>
      <c r="J137" s="9" t="s">
        <v>563</v>
      </c>
    </row>
    <row r="138" spans="1:10" s="11" customFormat="1" x14ac:dyDescent="0.2">
      <c r="A138" s="8">
        <v>43582</v>
      </c>
      <c r="B138" s="12" t="s">
        <v>6</v>
      </c>
      <c r="C138" s="48" t="s">
        <v>1224</v>
      </c>
      <c r="D138" s="12" t="s">
        <v>141</v>
      </c>
      <c r="E138" s="12" t="s">
        <v>6</v>
      </c>
      <c r="F138" s="12" t="s">
        <v>15</v>
      </c>
      <c r="G138" s="12" t="s">
        <v>222</v>
      </c>
      <c r="H138" s="12"/>
      <c r="I138" s="9">
        <v>39</v>
      </c>
      <c r="J138" s="9" t="s">
        <v>413</v>
      </c>
    </row>
    <row r="139" spans="1:10" s="11" customFormat="1" x14ac:dyDescent="0.2">
      <c r="A139" s="8">
        <v>43583</v>
      </c>
      <c r="B139" s="12" t="s">
        <v>6</v>
      </c>
      <c r="C139" s="48" t="s">
        <v>1309</v>
      </c>
      <c r="D139" s="12" t="s">
        <v>211</v>
      </c>
      <c r="E139" s="12" t="s">
        <v>6</v>
      </c>
      <c r="F139" s="12" t="s">
        <v>15</v>
      </c>
      <c r="G139" s="12" t="s">
        <v>194</v>
      </c>
      <c r="H139" s="12"/>
      <c r="I139" s="9">
        <v>50</v>
      </c>
      <c r="J139" s="9" t="s">
        <v>1537</v>
      </c>
    </row>
    <row r="140" spans="1:10" s="11" customFormat="1" x14ac:dyDescent="0.2">
      <c r="A140" s="8">
        <v>43583</v>
      </c>
      <c r="B140" s="12" t="s">
        <v>6</v>
      </c>
      <c r="C140" s="48" t="s">
        <v>1557</v>
      </c>
      <c r="D140" s="12" t="s">
        <v>1558</v>
      </c>
      <c r="E140" s="12" t="s">
        <v>6</v>
      </c>
      <c r="F140" s="12" t="s">
        <v>15</v>
      </c>
      <c r="G140" s="12" t="s">
        <v>151</v>
      </c>
      <c r="H140" s="12"/>
      <c r="I140" s="9">
        <v>30</v>
      </c>
      <c r="J140" s="9" t="s">
        <v>1151</v>
      </c>
    </row>
    <row r="141" spans="1:10" s="11" customFormat="1" x14ac:dyDescent="0.2">
      <c r="A141" s="8">
        <v>43583</v>
      </c>
      <c r="B141" s="12" t="s">
        <v>6</v>
      </c>
      <c r="C141" s="48" t="s">
        <v>1559</v>
      </c>
      <c r="D141" s="12" t="s">
        <v>179</v>
      </c>
      <c r="E141" s="12" t="s">
        <v>6</v>
      </c>
      <c r="F141" s="12" t="s">
        <v>6</v>
      </c>
      <c r="G141" s="12" t="s">
        <v>222</v>
      </c>
      <c r="H141" s="12"/>
      <c r="I141" s="9">
        <v>22</v>
      </c>
      <c r="J141" s="9" t="s">
        <v>1560</v>
      </c>
    </row>
    <row r="142" spans="1:10" s="11" customFormat="1" x14ac:dyDescent="0.2">
      <c r="A142" s="8">
        <v>43583</v>
      </c>
      <c r="B142" s="12" t="s">
        <v>6</v>
      </c>
      <c r="C142" s="48" t="s">
        <v>1207</v>
      </c>
      <c r="D142" s="12" t="s">
        <v>316</v>
      </c>
      <c r="E142" s="12" t="s">
        <v>16</v>
      </c>
      <c r="F142" s="12" t="s">
        <v>6</v>
      </c>
      <c r="G142" s="12" t="s">
        <v>23</v>
      </c>
      <c r="H142" s="12"/>
      <c r="I142" s="9">
        <v>46</v>
      </c>
      <c r="J142" s="9" t="s">
        <v>473</v>
      </c>
    </row>
    <row r="143" spans="1:10" s="11" customFormat="1" x14ac:dyDescent="0.2">
      <c r="A143" s="8">
        <v>43583</v>
      </c>
      <c r="B143" s="12" t="s">
        <v>6</v>
      </c>
      <c r="C143" s="48" t="s">
        <v>1224</v>
      </c>
      <c r="D143" s="12" t="s">
        <v>141</v>
      </c>
      <c r="E143" s="12" t="s">
        <v>6</v>
      </c>
      <c r="F143" s="12" t="s">
        <v>15</v>
      </c>
      <c r="G143" s="12" t="s">
        <v>23</v>
      </c>
      <c r="H143" s="12"/>
      <c r="I143" s="9">
        <v>35</v>
      </c>
      <c r="J143" s="9" t="s">
        <v>413</v>
      </c>
    </row>
    <row r="144" spans="1:10" s="11" customFormat="1" x14ac:dyDescent="0.2">
      <c r="A144" s="8">
        <v>43583</v>
      </c>
      <c r="B144" s="12" t="s">
        <v>6</v>
      </c>
      <c r="C144" s="48" t="s">
        <v>1584</v>
      </c>
      <c r="D144" s="12" t="s">
        <v>217</v>
      </c>
      <c r="E144" s="12" t="s">
        <v>6</v>
      </c>
      <c r="F144" s="12" t="s">
        <v>5</v>
      </c>
      <c r="G144" s="12" t="s">
        <v>319</v>
      </c>
      <c r="H144" s="12"/>
      <c r="I144" s="9">
        <v>31</v>
      </c>
      <c r="J144" s="9" t="s">
        <v>1585</v>
      </c>
    </row>
    <row r="145" spans="1:10" s="11" customFormat="1" x14ac:dyDescent="0.2">
      <c r="A145" s="8">
        <v>43583</v>
      </c>
      <c r="B145" s="12" t="s">
        <v>6</v>
      </c>
      <c r="C145" s="48" t="s">
        <v>1584</v>
      </c>
      <c r="D145" s="12" t="s">
        <v>217</v>
      </c>
      <c r="E145" s="12" t="s">
        <v>6</v>
      </c>
      <c r="F145" s="12" t="s">
        <v>6</v>
      </c>
      <c r="G145" s="12" t="s">
        <v>37</v>
      </c>
      <c r="H145" s="12"/>
      <c r="I145" s="9">
        <v>31</v>
      </c>
      <c r="J145" s="9" t="s">
        <v>1585</v>
      </c>
    </row>
    <row r="146" spans="1:10" s="11" customFormat="1" x14ac:dyDescent="0.2">
      <c r="A146" s="8">
        <v>43564</v>
      </c>
      <c r="B146" s="12" t="s">
        <v>241</v>
      </c>
      <c r="C146" s="9" t="s">
        <v>1113</v>
      </c>
      <c r="D146" s="12" t="s">
        <v>285</v>
      </c>
      <c r="E146" s="12" t="s">
        <v>15</v>
      </c>
      <c r="F146" s="12" t="s">
        <v>15</v>
      </c>
      <c r="G146" s="12" t="s">
        <v>151</v>
      </c>
      <c r="H146" s="12"/>
      <c r="I146" s="9"/>
      <c r="J146" s="9"/>
    </row>
    <row r="147" spans="1:10" s="11" customFormat="1" x14ac:dyDescent="0.2">
      <c r="A147" s="8">
        <v>43568</v>
      </c>
      <c r="B147" s="12" t="s">
        <v>241</v>
      </c>
      <c r="C147" s="9" t="s">
        <v>1178</v>
      </c>
      <c r="D147" s="12" t="s">
        <v>1179</v>
      </c>
      <c r="E147" s="12" t="s">
        <v>18</v>
      </c>
      <c r="F147" s="12" t="s">
        <v>15</v>
      </c>
      <c r="G147" s="12" t="s">
        <v>292</v>
      </c>
      <c r="H147" s="12"/>
      <c r="I147" s="9"/>
      <c r="J147" s="9"/>
    </row>
    <row r="148" spans="1:10" s="11" customFormat="1" x14ac:dyDescent="0.2">
      <c r="A148" s="8">
        <v>43574</v>
      </c>
      <c r="B148" s="12" t="s">
        <v>241</v>
      </c>
      <c r="C148" s="48" t="s">
        <v>1409</v>
      </c>
      <c r="D148" s="12" t="s">
        <v>1410</v>
      </c>
      <c r="E148" s="12" t="s">
        <v>15</v>
      </c>
      <c r="F148" s="12" t="s">
        <v>185</v>
      </c>
      <c r="G148" s="12" t="s">
        <v>292</v>
      </c>
      <c r="H148" s="12"/>
      <c r="I148" s="9"/>
      <c r="J148" s="9"/>
    </row>
    <row r="149" spans="1:10" s="11" customFormat="1" x14ac:dyDescent="0.2">
      <c r="A149" s="8">
        <v>43576</v>
      </c>
      <c r="B149" s="12" t="s">
        <v>8</v>
      </c>
      <c r="C149" s="48" t="s">
        <v>1430</v>
      </c>
      <c r="D149" s="12" t="s">
        <v>1431</v>
      </c>
      <c r="E149" s="12" t="s">
        <v>8</v>
      </c>
      <c r="F149" s="12" t="s">
        <v>6</v>
      </c>
      <c r="G149" s="12" t="s">
        <v>279</v>
      </c>
      <c r="H149" s="12"/>
      <c r="I149" s="9"/>
      <c r="J149" s="9"/>
    </row>
    <row r="150" spans="1:10" s="11" customFormat="1" x14ac:dyDescent="0.2">
      <c r="A150" s="8">
        <v>43580</v>
      </c>
      <c r="B150" s="12" t="s">
        <v>8</v>
      </c>
      <c r="C150" s="48" t="s">
        <v>1458</v>
      </c>
      <c r="D150" s="12" t="s">
        <v>618</v>
      </c>
      <c r="E150" s="12" t="s">
        <v>8</v>
      </c>
      <c r="F150" s="12" t="s">
        <v>8</v>
      </c>
      <c r="G150" s="12" t="s">
        <v>279</v>
      </c>
      <c r="H150" s="12"/>
      <c r="I150" s="9"/>
      <c r="J150" s="9"/>
    </row>
    <row r="151" spans="1:10" s="11" customFormat="1" x14ac:dyDescent="0.2">
      <c r="A151" s="8">
        <v>43557</v>
      </c>
      <c r="B151" s="12" t="s">
        <v>3</v>
      </c>
      <c r="C151" s="9">
        <v>7230</v>
      </c>
      <c r="D151" s="12" t="s">
        <v>59</v>
      </c>
      <c r="E151" s="12" t="s">
        <v>6</v>
      </c>
      <c r="F151" s="12" t="s">
        <v>6</v>
      </c>
      <c r="G151" s="12" t="s">
        <v>1082</v>
      </c>
      <c r="H151" s="12"/>
      <c r="I151" s="9">
        <v>35</v>
      </c>
      <c r="J151" s="9">
        <v>32</v>
      </c>
    </row>
    <row r="152" spans="1:10" s="11" customFormat="1" x14ac:dyDescent="0.2">
      <c r="A152" s="8">
        <v>43557</v>
      </c>
      <c r="B152" s="12" t="s">
        <v>3</v>
      </c>
      <c r="C152" s="9">
        <v>4143</v>
      </c>
      <c r="D152" s="12" t="s">
        <v>779</v>
      </c>
      <c r="E152" s="12" t="s">
        <v>467</v>
      </c>
      <c r="F152" s="12" t="s">
        <v>4</v>
      </c>
      <c r="G152" s="12" t="s">
        <v>958</v>
      </c>
      <c r="H152" s="12"/>
      <c r="I152" s="9">
        <v>17</v>
      </c>
      <c r="J152" s="9">
        <v>11</v>
      </c>
    </row>
    <row r="153" spans="1:10" s="11" customFormat="1" x14ac:dyDescent="0.2">
      <c r="A153" s="8">
        <v>43560</v>
      </c>
      <c r="B153" s="12" t="s">
        <v>3</v>
      </c>
      <c r="C153" s="9">
        <v>1411</v>
      </c>
      <c r="D153" s="12" t="s">
        <v>92</v>
      </c>
      <c r="E153" s="12" t="s">
        <v>3</v>
      </c>
      <c r="F153" s="12" t="s">
        <v>6</v>
      </c>
      <c r="G153" s="12" t="s">
        <v>151</v>
      </c>
      <c r="H153" s="12"/>
      <c r="I153" s="9">
        <v>24</v>
      </c>
      <c r="J153" s="9">
        <v>25</v>
      </c>
    </row>
    <row r="154" spans="1:10" s="11" customFormat="1" x14ac:dyDescent="0.2">
      <c r="A154" s="8">
        <v>43560</v>
      </c>
      <c r="B154" s="12" t="s">
        <v>3</v>
      </c>
      <c r="C154" s="9">
        <v>1266</v>
      </c>
      <c r="D154" s="12" t="s">
        <v>92</v>
      </c>
      <c r="E154" s="12" t="s">
        <v>3</v>
      </c>
      <c r="F154" s="12" t="s">
        <v>6</v>
      </c>
      <c r="G154" s="12" t="s">
        <v>151</v>
      </c>
      <c r="H154" s="12"/>
      <c r="I154" s="9">
        <v>27</v>
      </c>
      <c r="J154" s="9">
        <v>32</v>
      </c>
    </row>
    <row r="155" spans="1:10" s="11" customFormat="1" x14ac:dyDescent="0.2">
      <c r="A155" s="8">
        <v>43560</v>
      </c>
      <c r="B155" s="12" t="s">
        <v>3</v>
      </c>
      <c r="C155" s="9">
        <v>1266</v>
      </c>
      <c r="D155" s="12" t="s">
        <v>92</v>
      </c>
      <c r="E155" s="12" t="s">
        <v>3</v>
      </c>
      <c r="F155" s="12" t="s">
        <v>6</v>
      </c>
      <c r="G155" s="12" t="s">
        <v>151</v>
      </c>
      <c r="H155" s="12"/>
      <c r="I155" s="9">
        <v>27</v>
      </c>
      <c r="J155" s="9">
        <v>32</v>
      </c>
    </row>
    <row r="156" spans="1:10" s="11" customFormat="1" x14ac:dyDescent="0.2">
      <c r="A156" s="8">
        <v>43561</v>
      </c>
      <c r="B156" s="12" t="s">
        <v>3</v>
      </c>
      <c r="C156" s="9">
        <v>5236</v>
      </c>
      <c r="D156" s="12" t="s">
        <v>66</v>
      </c>
      <c r="E156" s="12" t="s">
        <v>15</v>
      </c>
      <c r="F156" s="12" t="s">
        <v>4</v>
      </c>
      <c r="G156" s="12" t="s">
        <v>172</v>
      </c>
      <c r="H156" s="12"/>
      <c r="I156" s="9">
        <v>26</v>
      </c>
      <c r="J156" s="9">
        <v>33</v>
      </c>
    </row>
    <row r="157" spans="1:10" s="11" customFormat="1" x14ac:dyDescent="0.2">
      <c r="A157" s="8">
        <v>43561</v>
      </c>
      <c r="B157" s="12" t="s">
        <v>3</v>
      </c>
      <c r="C157" s="9">
        <v>1345</v>
      </c>
      <c r="D157" s="12" t="s">
        <v>92</v>
      </c>
      <c r="E157" s="12" t="s">
        <v>3</v>
      </c>
      <c r="F157" s="12" t="s">
        <v>6</v>
      </c>
      <c r="G157" s="12" t="s">
        <v>172</v>
      </c>
      <c r="H157" s="12"/>
      <c r="I157" s="9">
        <v>29</v>
      </c>
      <c r="J157" s="9">
        <v>27</v>
      </c>
    </row>
    <row r="158" spans="1:10" s="11" customFormat="1" x14ac:dyDescent="0.2">
      <c r="A158" s="8">
        <v>43561</v>
      </c>
      <c r="B158" s="12" t="s">
        <v>3</v>
      </c>
      <c r="C158" s="9">
        <v>1233</v>
      </c>
      <c r="D158" s="12" t="s">
        <v>92</v>
      </c>
      <c r="E158" s="12" t="s">
        <v>4</v>
      </c>
      <c r="F158" s="12" t="s">
        <v>4</v>
      </c>
      <c r="G158" s="12" t="s">
        <v>37</v>
      </c>
      <c r="H158" s="12"/>
      <c r="I158" s="9">
        <v>25</v>
      </c>
      <c r="J158" s="9">
        <v>26</v>
      </c>
    </row>
    <row r="159" spans="1:10" s="11" customFormat="1" x14ac:dyDescent="0.2">
      <c r="A159" s="8">
        <v>43561</v>
      </c>
      <c r="B159" s="12" t="s">
        <v>3</v>
      </c>
      <c r="C159" s="9">
        <v>6235</v>
      </c>
      <c r="D159" s="12" t="s">
        <v>48</v>
      </c>
      <c r="E159" s="12" t="s">
        <v>4</v>
      </c>
      <c r="F159" s="12" t="s">
        <v>4</v>
      </c>
      <c r="G159" s="12" t="s">
        <v>37</v>
      </c>
      <c r="H159" s="12"/>
      <c r="I159" s="9">
        <v>35</v>
      </c>
      <c r="J159" s="9">
        <v>49</v>
      </c>
    </row>
    <row r="160" spans="1:10" s="11" customFormat="1" x14ac:dyDescent="0.2">
      <c r="A160" s="8">
        <v>43562</v>
      </c>
      <c r="B160" s="12" t="s">
        <v>3</v>
      </c>
      <c r="C160" s="9">
        <v>9172</v>
      </c>
      <c r="D160" s="12" t="s">
        <v>1086</v>
      </c>
      <c r="E160" s="12" t="s">
        <v>4</v>
      </c>
      <c r="F160" s="12" t="s">
        <v>4</v>
      </c>
      <c r="G160" s="12" t="s">
        <v>245</v>
      </c>
      <c r="H160" s="12"/>
      <c r="I160" s="9">
        <v>51</v>
      </c>
      <c r="J160" s="9">
        <v>73</v>
      </c>
    </row>
    <row r="161" spans="1:10" s="11" customFormat="1" x14ac:dyDescent="0.2">
      <c r="A161" s="8">
        <v>43562</v>
      </c>
      <c r="B161" s="12" t="s">
        <v>3</v>
      </c>
      <c r="C161" s="9">
        <v>6553</v>
      </c>
      <c r="D161" s="12" t="s">
        <v>1087</v>
      </c>
      <c r="E161" s="12" t="s">
        <v>4</v>
      </c>
      <c r="F161" s="12" t="s">
        <v>4</v>
      </c>
      <c r="G161" s="12" t="s">
        <v>172</v>
      </c>
      <c r="H161" s="12"/>
      <c r="I161" s="9">
        <v>44</v>
      </c>
      <c r="J161" s="9">
        <v>60</v>
      </c>
    </row>
    <row r="162" spans="1:10" s="11" customFormat="1" x14ac:dyDescent="0.2">
      <c r="A162" s="8">
        <v>43562</v>
      </c>
      <c r="B162" s="12" t="s">
        <v>3</v>
      </c>
      <c r="C162" s="9">
        <v>4680</v>
      </c>
      <c r="D162" s="12" t="s">
        <v>46</v>
      </c>
      <c r="E162" s="12" t="s">
        <v>4</v>
      </c>
      <c r="F162" s="12" t="s">
        <v>4</v>
      </c>
      <c r="G162" s="12" t="s">
        <v>278</v>
      </c>
      <c r="H162" s="12"/>
      <c r="I162" s="9">
        <v>5</v>
      </c>
      <c r="J162" s="9" t="s">
        <v>1088</v>
      </c>
    </row>
    <row r="163" spans="1:10" s="11" customFormat="1" x14ac:dyDescent="0.2">
      <c r="A163" s="8">
        <v>43562</v>
      </c>
      <c r="B163" s="12" t="s">
        <v>3</v>
      </c>
      <c r="C163" s="9">
        <v>1159</v>
      </c>
      <c r="D163" s="12" t="s">
        <v>92</v>
      </c>
      <c r="E163" s="12" t="s">
        <v>21</v>
      </c>
      <c r="F163" s="12" t="s">
        <v>6</v>
      </c>
      <c r="G163" s="12" t="s">
        <v>37</v>
      </c>
      <c r="H163" s="12"/>
      <c r="I163" s="9">
        <v>24</v>
      </c>
      <c r="J163" s="9">
        <v>34</v>
      </c>
    </row>
    <row r="164" spans="1:10" s="11" customFormat="1" x14ac:dyDescent="0.2">
      <c r="A164" s="8">
        <v>43562</v>
      </c>
      <c r="B164" s="12" t="s">
        <v>3</v>
      </c>
      <c r="C164" s="9">
        <v>8365</v>
      </c>
      <c r="D164" s="12" t="s">
        <v>72</v>
      </c>
      <c r="E164" s="12" t="s">
        <v>6</v>
      </c>
      <c r="F164" s="12" t="s">
        <v>6</v>
      </c>
      <c r="G164" s="12" t="s">
        <v>172</v>
      </c>
      <c r="H164" s="12"/>
      <c r="I164" s="9">
        <v>22</v>
      </c>
      <c r="J164" s="9">
        <v>17</v>
      </c>
    </row>
    <row r="165" spans="1:10" s="11" customFormat="1" x14ac:dyDescent="0.2">
      <c r="A165" s="8">
        <v>43562</v>
      </c>
      <c r="B165" s="12" t="s">
        <v>3</v>
      </c>
      <c r="C165" s="9">
        <v>6189</v>
      </c>
      <c r="D165" s="12" t="s">
        <v>1089</v>
      </c>
      <c r="E165" s="12" t="s">
        <v>18</v>
      </c>
      <c r="F165" s="12" t="s">
        <v>4</v>
      </c>
      <c r="G165" s="12" t="s">
        <v>37</v>
      </c>
      <c r="H165" s="12"/>
      <c r="I165" s="9">
        <v>29</v>
      </c>
      <c r="J165" s="9">
        <v>42</v>
      </c>
    </row>
    <row r="166" spans="1:10" s="11" customFormat="1" x14ac:dyDescent="0.2">
      <c r="A166" s="8">
        <v>43562</v>
      </c>
      <c r="B166" s="12" t="s">
        <v>3</v>
      </c>
      <c r="C166" s="9">
        <v>4360</v>
      </c>
      <c r="D166" s="12" t="s">
        <v>432</v>
      </c>
      <c r="E166" s="12" t="s">
        <v>6</v>
      </c>
      <c r="F166" s="12" t="s">
        <v>6</v>
      </c>
      <c r="G166" s="12" t="s">
        <v>1090</v>
      </c>
      <c r="H166" s="12"/>
      <c r="I166" s="9">
        <v>11</v>
      </c>
      <c r="J166" s="9" t="s">
        <v>431</v>
      </c>
    </row>
    <row r="167" spans="1:10" s="11" customFormat="1" x14ac:dyDescent="0.2">
      <c r="A167" s="8">
        <v>43562</v>
      </c>
      <c r="B167" s="12" t="s">
        <v>3</v>
      </c>
      <c r="C167" s="9">
        <v>1272</v>
      </c>
      <c r="D167" s="12" t="s">
        <v>92</v>
      </c>
      <c r="E167" s="12" t="s">
        <v>6</v>
      </c>
      <c r="F167" s="12" t="s">
        <v>6</v>
      </c>
      <c r="G167" s="12" t="s">
        <v>37</v>
      </c>
      <c r="H167" s="12"/>
      <c r="I167" s="9">
        <v>28</v>
      </c>
      <c r="J167" s="9">
        <v>35</v>
      </c>
    </row>
    <row r="168" spans="1:10" s="11" customFormat="1" x14ac:dyDescent="0.2">
      <c r="A168" s="8">
        <v>43562</v>
      </c>
      <c r="B168" s="12" t="s">
        <v>3</v>
      </c>
      <c r="C168" s="9">
        <v>4423</v>
      </c>
      <c r="D168" s="12" t="s">
        <v>46</v>
      </c>
      <c r="E168" s="12" t="s">
        <v>4</v>
      </c>
      <c r="F168" s="12" t="s">
        <v>4</v>
      </c>
      <c r="G168" s="12" t="s">
        <v>37</v>
      </c>
      <c r="H168" s="12"/>
      <c r="I168" s="9">
        <v>5</v>
      </c>
      <c r="J168" s="9" t="s">
        <v>908</v>
      </c>
    </row>
    <row r="169" spans="1:10" s="11" customFormat="1" x14ac:dyDescent="0.2">
      <c r="A169" s="8">
        <v>43562</v>
      </c>
      <c r="B169" s="12" t="s">
        <v>3</v>
      </c>
      <c r="C169" s="9">
        <v>2265</v>
      </c>
      <c r="D169" s="12" t="s">
        <v>92</v>
      </c>
      <c r="E169" s="12" t="s">
        <v>12</v>
      </c>
      <c r="F169" s="12" t="s">
        <v>6</v>
      </c>
      <c r="G169" s="12" t="s">
        <v>152</v>
      </c>
      <c r="H169" s="12"/>
      <c r="I169" s="9">
        <v>19</v>
      </c>
      <c r="J169" s="9">
        <v>25</v>
      </c>
    </row>
    <row r="170" spans="1:10" s="11" customFormat="1" x14ac:dyDescent="0.2">
      <c r="A170" s="8">
        <v>43562</v>
      </c>
      <c r="B170" s="12" t="s">
        <v>3</v>
      </c>
      <c r="C170" s="9">
        <v>7641</v>
      </c>
      <c r="D170" s="12" t="s">
        <v>1092</v>
      </c>
      <c r="E170" s="12" t="s">
        <v>4</v>
      </c>
      <c r="F170" s="12" t="s">
        <v>4</v>
      </c>
      <c r="G170" s="12" t="s">
        <v>23</v>
      </c>
      <c r="H170" s="12"/>
      <c r="I170" s="9">
        <v>42</v>
      </c>
      <c r="J170" s="9">
        <v>56</v>
      </c>
    </row>
    <row r="171" spans="1:10" s="11" customFormat="1" x14ac:dyDescent="0.2">
      <c r="A171" s="8">
        <v>43562</v>
      </c>
      <c r="B171" s="12" t="s">
        <v>3</v>
      </c>
      <c r="C171" s="9">
        <v>8450</v>
      </c>
      <c r="D171" s="12" t="s">
        <v>149</v>
      </c>
      <c r="E171" s="12" t="s">
        <v>4</v>
      </c>
      <c r="F171" s="12" t="s">
        <v>4</v>
      </c>
      <c r="G171" s="12" t="s">
        <v>151</v>
      </c>
      <c r="H171" s="12"/>
      <c r="I171" s="9">
        <v>26</v>
      </c>
      <c r="J171" s="9">
        <v>19</v>
      </c>
    </row>
    <row r="172" spans="1:10" s="11" customFormat="1" x14ac:dyDescent="0.2">
      <c r="A172" s="8">
        <v>43562</v>
      </c>
      <c r="B172" s="12" t="s">
        <v>3</v>
      </c>
      <c r="C172" s="9">
        <v>3442</v>
      </c>
      <c r="D172" s="12" t="s">
        <v>67</v>
      </c>
      <c r="E172" s="12" t="s">
        <v>18</v>
      </c>
      <c r="F172" s="12" t="s">
        <v>4</v>
      </c>
      <c r="G172" s="12" t="s">
        <v>37</v>
      </c>
      <c r="H172" s="12"/>
      <c r="I172" s="9">
        <v>19</v>
      </c>
      <c r="J172" s="9" t="s">
        <v>814</v>
      </c>
    </row>
    <row r="173" spans="1:10" s="11" customFormat="1" x14ac:dyDescent="0.2">
      <c r="A173" s="8">
        <v>43563</v>
      </c>
      <c r="B173" s="12" t="s">
        <v>3</v>
      </c>
      <c r="C173" s="9">
        <v>9190</v>
      </c>
      <c r="D173" s="12" t="s">
        <v>51</v>
      </c>
      <c r="E173" s="12" t="s">
        <v>4</v>
      </c>
      <c r="F173" s="12" t="s">
        <v>6</v>
      </c>
      <c r="G173" s="12" t="s">
        <v>37</v>
      </c>
      <c r="H173" s="12"/>
      <c r="I173" s="9">
        <v>51</v>
      </c>
      <c r="J173" s="9" t="s">
        <v>1094</v>
      </c>
    </row>
    <row r="174" spans="1:10" s="11" customFormat="1" x14ac:dyDescent="0.2">
      <c r="A174" s="8">
        <v>43563</v>
      </c>
      <c r="B174" s="12" t="s">
        <v>3</v>
      </c>
      <c r="C174" s="9">
        <v>7418</v>
      </c>
      <c r="D174" s="12" t="s">
        <v>1095</v>
      </c>
      <c r="E174" s="12" t="s">
        <v>4</v>
      </c>
      <c r="F174" s="12" t="s">
        <v>6</v>
      </c>
      <c r="G174" s="12" t="s">
        <v>1096</v>
      </c>
      <c r="H174" s="12"/>
      <c r="I174" s="9">
        <v>44</v>
      </c>
      <c r="J174" s="9" t="s">
        <v>386</v>
      </c>
    </row>
    <row r="175" spans="1:10" s="11" customFormat="1" x14ac:dyDescent="0.2">
      <c r="A175" s="8">
        <v>43563</v>
      </c>
      <c r="B175" s="12" t="s">
        <v>3</v>
      </c>
      <c r="C175" s="9">
        <v>4061</v>
      </c>
      <c r="D175" s="12" t="s">
        <v>506</v>
      </c>
      <c r="E175" s="12" t="s">
        <v>15</v>
      </c>
      <c r="F175" s="12" t="s">
        <v>6</v>
      </c>
      <c r="G175" s="12" t="s">
        <v>194</v>
      </c>
      <c r="H175" s="12"/>
      <c r="I175" s="9">
        <v>15</v>
      </c>
      <c r="J175" s="9" t="s">
        <v>784</v>
      </c>
    </row>
    <row r="176" spans="1:10" s="11" customFormat="1" x14ac:dyDescent="0.2">
      <c r="A176" s="8">
        <v>43563</v>
      </c>
      <c r="B176" s="12" t="s">
        <v>3</v>
      </c>
      <c r="C176" s="9">
        <v>1851</v>
      </c>
      <c r="D176" s="12" t="s">
        <v>92</v>
      </c>
      <c r="E176" s="12" t="s">
        <v>4</v>
      </c>
      <c r="F176" s="12" t="s">
        <v>5</v>
      </c>
      <c r="G176" s="12" t="s">
        <v>151</v>
      </c>
      <c r="H176" s="12"/>
      <c r="I176" s="9">
        <v>24</v>
      </c>
      <c r="J176" s="9" t="s">
        <v>1101</v>
      </c>
    </row>
    <row r="177" spans="1:10" s="11" customFormat="1" x14ac:dyDescent="0.2">
      <c r="A177" s="8">
        <v>43563</v>
      </c>
      <c r="B177" s="12" t="s">
        <v>3</v>
      </c>
      <c r="C177" s="9">
        <v>1218</v>
      </c>
      <c r="D177" s="12" t="s">
        <v>92</v>
      </c>
      <c r="E177" s="12" t="s">
        <v>6</v>
      </c>
      <c r="F177" s="12" t="s">
        <v>6</v>
      </c>
      <c r="G177" s="12" t="s">
        <v>37</v>
      </c>
      <c r="H177" s="12"/>
      <c r="I177" s="9">
        <v>23</v>
      </c>
      <c r="J177" s="9" t="s">
        <v>981</v>
      </c>
    </row>
    <row r="178" spans="1:10" s="11" customFormat="1" x14ac:dyDescent="0.2">
      <c r="A178" s="8">
        <v>43563</v>
      </c>
      <c r="B178" s="12" t="s">
        <v>3</v>
      </c>
      <c r="C178" s="9">
        <v>3449</v>
      </c>
      <c r="D178" s="12" t="s">
        <v>67</v>
      </c>
      <c r="E178" s="12" t="s">
        <v>4</v>
      </c>
      <c r="F178" s="12" t="s">
        <v>6</v>
      </c>
      <c r="G178" s="12" t="s">
        <v>1102</v>
      </c>
      <c r="H178" s="12"/>
      <c r="I178" s="9">
        <v>19</v>
      </c>
      <c r="J178" s="9" t="s">
        <v>356</v>
      </c>
    </row>
    <row r="179" spans="1:10" s="11" customFormat="1" x14ac:dyDescent="0.2">
      <c r="A179" s="8">
        <v>43563</v>
      </c>
      <c r="B179" s="12" t="s">
        <v>3</v>
      </c>
      <c r="C179" s="9">
        <v>3675</v>
      </c>
      <c r="D179" s="12" t="s">
        <v>76</v>
      </c>
      <c r="E179" s="12" t="s">
        <v>4</v>
      </c>
      <c r="F179" s="12" t="s">
        <v>5</v>
      </c>
      <c r="G179" s="12" t="s">
        <v>222</v>
      </c>
      <c r="H179" s="12"/>
      <c r="I179" s="9">
        <v>19</v>
      </c>
      <c r="J179" s="9">
        <v>17</v>
      </c>
    </row>
    <row r="180" spans="1:10" s="11" customFormat="1" x14ac:dyDescent="0.2">
      <c r="A180" s="8">
        <v>43563</v>
      </c>
      <c r="B180" s="12" t="s">
        <v>3</v>
      </c>
      <c r="C180" s="9">
        <v>1534</v>
      </c>
      <c r="D180" s="12" t="s">
        <v>92</v>
      </c>
      <c r="E180" s="12" t="s">
        <v>6</v>
      </c>
      <c r="F180" s="12" t="s">
        <v>15</v>
      </c>
      <c r="G180" s="12" t="s">
        <v>1103</v>
      </c>
      <c r="H180" s="12"/>
      <c r="I180" s="9">
        <v>22</v>
      </c>
      <c r="J180" s="9" t="s">
        <v>514</v>
      </c>
    </row>
    <row r="181" spans="1:10" s="11" customFormat="1" x14ac:dyDescent="0.2">
      <c r="A181" s="8">
        <v>43563</v>
      </c>
      <c r="B181" s="12" t="s">
        <v>3</v>
      </c>
      <c r="C181" s="9">
        <v>3939</v>
      </c>
      <c r="D181" s="12" t="s">
        <v>71</v>
      </c>
      <c r="E181" s="12" t="s">
        <v>4</v>
      </c>
      <c r="F181" s="12" t="s">
        <v>5</v>
      </c>
      <c r="G181" s="12" t="s">
        <v>151</v>
      </c>
      <c r="H181" s="12"/>
      <c r="I181" s="9">
        <v>16</v>
      </c>
      <c r="J181" s="9" t="s">
        <v>361</v>
      </c>
    </row>
    <row r="182" spans="1:10" s="11" customFormat="1" x14ac:dyDescent="0.2">
      <c r="A182" s="8">
        <v>43564</v>
      </c>
      <c r="B182" s="12" t="s">
        <v>3</v>
      </c>
      <c r="C182" s="9">
        <v>5898</v>
      </c>
      <c r="D182" s="12" t="s">
        <v>395</v>
      </c>
      <c r="E182" s="12" t="s">
        <v>4</v>
      </c>
      <c r="F182" s="12" t="s">
        <v>5</v>
      </c>
      <c r="G182" s="12" t="s">
        <v>37</v>
      </c>
      <c r="H182" s="12"/>
      <c r="I182" s="9">
        <v>32</v>
      </c>
      <c r="J182" s="9" t="s">
        <v>825</v>
      </c>
    </row>
    <row r="183" spans="1:10" s="11" customFormat="1" x14ac:dyDescent="0.2">
      <c r="A183" s="8">
        <v>43564</v>
      </c>
      <c r="B183" s="12" t="s">
        <v>3</v>
      </c>
      <c r="C183" s="9">
        <v>3514</v>
      </c>
      <c r="D183" s="12" t="s">
        <v>67</v>
      </c>
      <c r="E183" s="12" t="s">
        <v>4</v>
      </c>
      <c r="F183" s="12" t="s">
        <v>8</v>
      </c>
      <c r="G183" s="12" t="s">
        <v>1111</v>
      </c>
      <c r="H183" s="12"/>
      <c r="I183" s="9">
        <v>19</v>
      </c>
      <c r="J183" s="9" t="s">
        <v>1112</v>
      </c>
    </row>
    <row r="184" spans="1:10" s="11" customFormat="1" x14ac:dyDescent="0.2">
      <c r="A184" s="8">
        <v>43564</v>
      </c>
      <c r="B184" s="12" t="s">
        <v>3</v>
      </c>
      <c r="C184" s="9">
        <v>3550</v>
      </c>
      <c r="D184" s="12" t="s">
        <v>67</v>
      </c>
      <c r="E184" s="12" t="s">
        <v>228</v>
      </c>
      <c r="F184" s="12" t="s">
        <v>10</v>
      </c>
      <c r="G184" s="12" t="s">
        <v>194</v>
      </c>
      <c r="H184" s="12"/>
      <c r="I184" s="9">
        <v>21</v>
      </c>
      <c r="J184" s="9" t="s">
        <v>369</v>
      </c>
    </row>
    <row r="185" spans="1:10" s="11" customFormat="1" x14ac:dyDescent="0.2">
      <c r="A185" s="8">
        <v>43564</v>
      </c>
      <c r="B185" s="12" t="s">
        <v>3</v>
      </c>
      <c r="C185" s="9">
        <v>8350</v>
      </c>
      <c r="D185" s="12" t="s">
        <v>112</v>
      </c>
      <c r="E185" s="12" t="s">
        <v>4</v>
      </c>
      <c r="F185" s="12" t="s">
        <v>5</v>
      </c>
      <c r="G185" s="12" t="s">
        <v>37</v>
      </c>
      <c r="H185" s="12"/>
      <c r="I185" s="9">
        <v>21</v>
      </c>
      <c r="J185" s="9" t="s">
        <v>639</v>
      </c>
    </row>
    <row r="186" spans="1:10" s="11" customFormat="1" x14ac:dyDescent="0.2">
      <c r="A186" s="8">
        <v>43564</v>
      </c>
      <c r="B186" s="12" t="s">
        <v>3</v>
      </c>
      <c r="C186" s="9">
        <v>1459</v>
      </c>
      <c r="D186" s="12" t="s">
        <v>92</v>
      </c>
      <c r="E186" s="12" t="s">
        <v>15</v>
      </c>
      <c r="F186" s="12" t="s">
        <v>6</v>
      </c>
      <c r="G186" s="12" t="s">
        <v>37</v>
      </c>
      <c r="H186" s="12"/>
      <c r="I186" s="9">
        <v>34</v>
      </c>
      <c r="J186" s="9" t="s">
        <v>358</v>
      </c>
    </row>
    <row r="187" spans="1:10" s="11" customFormat="1" x14ac:dyDescent="0.2">
      <c r="A187" s="8">
        <v>43564</v>
      </c>
      <c r="B187" s="12" t="s">
        <v>3</v>
      </c>
      <c r="C187" s="9">
        <v>5819</v>
      </c>
      <c r="D187" s="12" t="s">
        <v>261</v>
      </c>
      <c r="E187" s="12" t="s">
        <v>6</v>
      </c>
      <c r="F187" s="12" t="s">
        <v>15</v>
      </c>
      <c r="G187" s="12" t="s">
        <v>319</v>
      </c>
      <c r="H187" s="12"/>
      <c r="I187" s="9">
        <v>31</v>
      </c>
      <c r="J187" s="9">
        <v>33</v>
      </c>
    </row>
    <row r="188" spans="1:10" s="11" customFormat="1" x14ac:dyDescent="0.2">
      <c r="A188" s="8">
        <v>43564</v>
      </c>
      <c r="B188" s="12" t="s">
        <v>3</v>
      </c>
      <c r="C188" s="9">
        <v>5330</v>
      </c>
      <c r="D188" s="12" t="s">
        <v>122</v>
      </c>
      <c r="E188" s="12" t="s">
        <v>6</v>
      </c>
      <c r="F188" s="12" t="s">
        <v>15</v>
      </c>
      <c r="G188" s="12" t="s">
        <v>477</v>
      </c>
      <c r="H188" s="12"/>
      <c r="I188" s="9">
        <v>34</v>
      </c>
      <c r="J188" s="9" t="s">
        <v>1124</v>
      </c>
    </row>
    <row r="189" spans="1:10" s="11" customFormat="1" x14ac:dyDescent="0.2">
      <c r="A189" s="8">
        <v>43564</v>
      </c>
      <c r="B189" s="12" t="s">
        <v>3</v>
      </c>
      <c r="C189" s="9">
        <v>1128</v>
      </c>
      <c r="D189" s="12" t="s">
        <v>92</v>
      </c>
      <c r="E189" s="12" t="s">
        <v>15</v>
      </c>
      <c r="F189" s="12" t="s">
        <v>5</v>
      </c>
      <c r="G189" s="12" t="s">
        <v>172</v>
      </c>
      <c r="H189" s="12"/>
      <c r="I189" s="9">
        <v>27</v>
      </c>
      <c r="J189" s="9" t="s">
        <v>388</v>
      </c>
    </row>
    <row r="190" spans="1:10" s="11" customFormat="1" x14ac:dyDescent="0.2">
      <c r="A190" s="8">
        <v>43564</v>
      </c>
      <c r="B190" s="12" t="s">
        <v>3</v>
      </c>
      <c r="C190" s="9">
        <v>4597</v>
      </c>
      <c r="D190" s="12" t="s">
        <v>40</v>
      </c>
      <c r="E190" s="12" t="s">
        <v>4</v>
      </c>
      <c r="F190" s="12" t="s">
        <v>140</v>
      </c>
      <c r="G190" s="12" t="s">
        <v>103</v>
      </c>
      <c r="H190" s="12"/>
      <c r="I190" s="9">
        <v>3</v>
      </c>
      <c r="J190" s="9" t="s">
        <v>1126</v>
      </c>
    </row>
    <row r="191" spans="1:10" s="11" customFormat="1" x14ac:dyDescent="0.2">
      <c r="A191" s="8">
        <v>43564</v>
      </c>
      <c r="B191" s="12" t="s">
        <v>3</v>
      </c>
      <c r="C191" s="9">
        <v>7218</v>
      </c>
      <c r="D191" s="12" t="s">
        <v>59</v>
      </c>
      <c r="E191" s="12" t="s">
        <v>6</v>
      </c>
      <c r="F191" s="12" t="s">
        <v>140</v>
      </c>
      <c r="G191" s="12" t="s">
        <v>319</v>
      </c>
      <c r="H191" s="12"/>
      <c r="I191" s="9">
        <v>36</v>
      </c>
      <c r="J191" s="9" t="s">
        <v>1127</v>
      </c>
    </row>
    <row r="192" spans="1:10" s="11" customFormat="1" x14ac:dyDescent="0.2">
      <c r="A192" s="8">
        <v>43564</v>
      </c>
      <c r="B192" s="12" t="s">
        <v>3</v>
      </c>
      <c r="C192" s="9">
        <v>4046</v>
      </c>
      <c r="D192" s="12" t="s">
        <v>506</v>
      </c>
      <c r="E192" s="12" t="s">
        <v>16</v>
      </c>
      <c r="F192" s="12" t="s">
        <v>4</v>
      </c>
      <c r="G192" s="12" t="s">
        <v>163</v>
      </c>
      <c r="H192" s="12"/>
      <c r="I192" s="9">
        <v>15</v>
      </c>
      <c r="J192" s="9" t="s">
        <v>1128</v>
      </c>
    </row>
    <row r="193" spans="1:10" s="11" customFormat="1" x14ac:dyDescent="0.2">
      <c r="A193" s="8">
        <v>43564</v>
      </c>
      <c r="B193" s="12" t="s">
        <v>3</v>
      </c>
      <c r="C193" s="9">
        <v>4518</v>
      </c>
      <c r="D193" s="12" t="s">
        <v>40</v>
      </c>
      <c r="E193" s="12" t="s">
        <v>16</v>
      </c>
      <c r="F193" s="12" t="s">
        <v>4</v>
      </c>
      <c r="G193" s="12" t="s">
        <v>103</v>
      </c>
      <c r="H193" s="12"/>
      <c r="I193" s="9">
        <v>3</v>
      </c>
      <c r="J193" s="9">
        <v>1</v>
      </c>
    </row>
    <row r="194" spans="1:10" s="11" customFormat="1" x14ac:dyDescent="0.2">
      <c r="A194" s="8">
        <v>43564</v>
      </c>
      <c r="B194" s="12" t="s">
        <v>3</v>
      </c>
      <c r="C194" s="9">
        <v>4490</v>
      </c>
      <c r="D194" s="12" t="s">
        <v>50</v>
      </c>
      <c r="E194" s="12" t="s">
        <v>4</v>
      </c>
      <c r="F194" s="12" t="s">
        <v>6</v>
      </c>
      <c r="G194" s="12" t="s">
        <v>23</v>
      </c>
      <c r="H194" s="12"/>
      <c r="I194" s="9">
        <v>9</v>
      </c>
      <c r="J194" s="9" t="s">
        <v>1131</v>
      </c>
    </row>
    <row r="195" spans="1:10" s="11" customFormat="1" x14ac:dyDescent="0.2">
      <c r="A195" s="8">
        <v>43565</v>
      </c>
      <c r="B195" s="12" t="s">
        <v>3</v>
      </c>
      <c r="C195" s="9">
        <v>6996</v>
      </c>
      <c r="D195" s="12" t="s">
        <v>1134</v>
      </c>
      <c r="E195" s="12" t="s">
        <v>1135</v>
      </c>
      <c r="F195" s="12" t="s">
        <v>6</v>
      </c>
      <c r="G195" s="12" t="s">
        <v>151</v>
      </c>
      <c r="H195" s="12"/>
      <c r="I195" s="9">
        <v>31</v>
      </c>
      <c r="J195" s="9" t="s">
        <v>398</v>
      </c>
    </row>
    <row r="196" spans="1:10" s="11" customFormat="1" x14ac:dyDescent="0.2">
      <c r="A196" s="8">
        <v>43565</v>
      </c>
      <c r="B196" s="12" t="s">
        <v>3</v>
      </c>
      <c r="C196" s="9">
        <v>4418</v>
      </c>
      <c r="D196" s="12" t="s">
        <v>61</v>
      </c>
      <c r="E196" s="12" t="s">
        <v>1135</v>
      </c>
      <c r="F196" s="12" t="s">
        <v>6</v>
      </c>
      <c r="G196" s="12" t="s">
        <v>23</v>
      </c>
      <c r="H196" s="12"/>
      <c r="I196" s="9">
        <v>7</v>
      </c>
      <c r="J196" s="9">
        <v>4</v>
      </c>
    </row>
    <row r="197" spans="1:10" s="11" customFormat="1" x14ac:dyDescent="0.2">
      <c r="A197" s="8">
        <v>43565</v>
      </c>
      <c r="B197" s="12" t="s">
        <v>3</v>
      </c>
      <c r="C197" s="9">
        <v>1230</v>
      </c>
      <c r="D197" s="12" t="s">
        <v>92</v>
      </c>
      <c r="E197" s="12" t="s">
        <v>6</v>
      </c>
      <c r="F197" s="12" t="s">
        <v>15</v>
      </c>
      <c r="G197" s="12" t="s">
        <v>37</v>
      </c>
      <c r="H197" s="12"/>
      <c r="I197" s="9">
        <v>20</v>
      </c>
      <c r="J197" s="9" t="s">
        <v>1136</v>
      </c>
    </row>
    <row r="198" spans="1:10" s="11" customFormat="1" x14ac:dyDescent="0.2">
      <c r="A198" s="8">
        <v>43565</v>
      </c>
      <c r="B198" s="12" t="s">
        <v>3</v>
      </c>
      <c r="C198" s="9">
        <v>1627</v>
      </c>
      <c r="D198" s="12" t="s">
        <v>92</v>
      </c>
      <c r="E198" s="12" t="s">
        <v>6</v>
      </c>
      <c r="F198" s="12" t="s">
        <v>15</v>
      </c>
      <c r="G198" s="12" t="s">
        <v>151</v>
      </c>
      <c r="H198" s="12"/>
      <c r="I198" s="9">
        <v>20</v>
      </c>
      <c r="J198" s="9">
        <v>24</v>
      </c>
    </row>
    <row r="199" spans="1:10" s="11" customFormat="1" x14ac:dyDescent="0.2">
      <c r="A199" s="8">
        <v>43565</v>
      </c>
      <c r="B199" s="12" t="s">
        <v>3</v>
      </c>
      <c r="C199" s="9">
        <v>8080</v>
      </c>
      <c r="D199" s="12" t="s">
        <v>41</v>
      </c>
      <c r="E199" s="12" t="s">
        <v>19</v>
      </c>
      <c r="F199" s="12" t="s">
        <v>15</v>
      </c>
      <c r="G199" s="12" t="s">
        <v>1138</v>
      </c>
      <c r="H199" s="12"/>
      <c r="I199" s="9">
        <v>21</v>
      </c>
      <c r="J199" s="9" t="s">
        <v>1101</v>
      </c>
    </row>
    <row r="200" spans="1:10" s="11" customFormat="1" x14ac:dyDescent="0.2">
      <c r="A200" s="8">
        <v>43565</v>
      </c>
      <c r="B200" s="12" t="s">
        <v>3</v>
      </c>
      <c r="C200" s="9">
        <v>7336</v>
      </c>
      <c r="D200" s="12" t="s">
        <v>39</v>
      </c>
      <c r="E200" s="12" t="s">
        <v>6</v>
      </c>
      <c r="F200" s="12" t="s">
        <v>6</v>
      </c>
      <c r="G200" s="12" t="s">
        <v>151</v>
      </c>
      <c r="H200" s="12"/>
      <c r="I200" s="9">
        <v>33</v>
      </c>
      <c r="J200" s="9">
        <v>36</v>
      </c>
    </row>
    <row r="201" spans="1:10" s="11" customFormat="1" x14ac:dyDescent="0.2">
      <c r="A201" s="8">
        <v>43565</v>
      </c>
      <c r="B201" s="12" t="s">
        <v>3</v>
      </c>
      <c r="C201" s="9">
        <v>4514</v>
      </c>
      <c r="D201" s="12" t="s">
        <v>40</v>
      </c>
      <c r="E201" s="12" t="s">
        <v>6</v>
      </c>
      <c r="F201" s="12" t="s">
        <v>15</v>
      </c>
      <c r="G201" s="12" t="s">
        <v>103</v>
      </c>
      <c r="H201" s="12"/>
      <c r="I201" s="9">
        <v>5</v>
      </c>
      <c r="J201" s="9" t="s">
        <v>990</v>
      </c>
    </row>
    <row r="202" spans="1:10" s="11" customFormat="1" x14ac:dyDescent="0.2">
      <c r="A202" s="8">
        <v>43565</v>
      </c>
      <c r="B202" s="12" t="s">
        <v>3</v>
      </c>
      <c r="C202" s="9">
        <v>2672</v>
      </c>
      <c r="D202" s="12" t="s">
        <v>92</v>
      </c>
      <c r="E202" s="12" t="s">
        <v>4</v>
      </c>
      <c r="F202" s="12" t="s">
        <v>140</v>
      </c>
      <c r="G202" s="12" t="s">
        <v>1139</v>
      </c>
      <c r="H202" s="12"/>
      <c r="I202" s="9">
        <v>21</v>
      </c>
      <c r="J202" s="9">
        <v>24</v>
      </c>
    </row>
    <row r="203" spans="1:10" s="11" customFormat="1" x14ac:dyDescent="0.2">
      <c r="A203" s="8">
        <v>43565</v>
      </c>
      <c r="B203" s="12" t="s">
        <v>3</v>
      </c>
      <c r="C203" s="9">
        <v>3332</v>
      </c>
      <c r="D203" s="12" t="s">
        <v>115</v>
      </c>
      <c r="E203" s="12" t="s">
        <v>16</v>
      </c>
      <c r="F203" s="12" t="s">
        <v>6</v>
      </c>
      <c r="G203" s="12" t="s">
        <v>258</v>
      </c>
      <c r="H203" s="12"/>
      <c r="I203" s="9">
        <v>18</v>
      </c>
      <c r="J203" s="9" t="s">
        <v>513</v>
      </c>
    </row>
    <row r="204" spans="1:10" s="11" customFormat="1" x14ac:dyDescent="0.2">
      <c r="A204" s="8">
        <v>43565</v>
      </c>
      <c r="B204" s="12" t="s">
        <v>3</v>
      </c>
      <c r="C204" s="9">
        <v>6942</v>
      </c>
      <c r="D204" s="12" t="s">
        <v>73</v>
      </c>
      <c r="E204" s="12" t="s">
        <v>15</v>
      </c>
      <c r="F204" s="12" t="s">
        <v>6</v>
      </c>
      <c r="G204" s="12" t="s">
        <v>151</v>
      </c>
      <c r="H204" s="12"/>
      <c r="I204" s="9">
        <v>31</v>
      </c>
      <c r="J204" s="9" t="s">
        <v>748</v>
      </c>
    </row>
    <row r="205" spans="1:10" s="11" customFormat="1" x14ac:dyDescent="0.2">
      <c r="A205" s="8">
        <v>43565</v>
      </c>
      <c r="B205" s="12" t="s">
        <v>3</v>
      </c>
      <c r="C205" s="9">
        <v>8224</v>
      </c>
      <c r="D205" s="12" t="s">
        <v>64</v>
      </c>
      <c r="E205" s="12" t="s">
        <v>6</v>
      </c>
      <c r="F205" s="12" t="s">
        <v>1141</v>
      </c>
      <c r="G205" s="12" t="s">
        <v>37</v>
      </c>
      <c r="H205" s="12"/>
      <c r="I205" s="9">
        <v>27</v>
      </c>
      <c r="J205" s="9" t="s">
        <v>814</v>
      </c>
    </row>
    <row r="206" spans="1:10" s="11" customFormat="1" x14ac:dyDescent="0.2">
      <c r="A206" s="8">
        <v>43565</v>
      </c>
      <c r="B206" s="12" t="s">
        <v>3</v>
      </c>
      <c r="C206" s="9">
        <v>3216</v>
      </c>
      <c r="D206" s="12" t="s">
        <v>131</v>
      </c>
      <c r="E206" s="12" t="s">
        <v>4</v>
      </c>
      <c r="F206" s="12" t="s">
        <v>140</v>
      </c>
      <c r="G206" s="12" t="s">
        <v>194</v>
      </c>
      <c r="H206" s="12"/>
      <c r="I206" s="9">
        <v>21</v>
      </c>
      <c r="J206" s="9" t="s">
        <v>348</v>
      </c>
    </row>
    <row r="207" spans="1:10" s="11" customFormat="1" x14ac:dyDescent="0.2">
      <c r="A207" s="8">
        <v>43565</v>
      </c>
      <c r="B207" s="12" t="s">
        <v>3</v>
      </c>
      <c r="C207" s="9">
        <v>6250</v>
      </c>
      <c r="D207" s="12" t="s">
        <v>110</v>
      </c>
      <c r="E207" s="12" t="s">
        <v>16</v>
      </c>
      <c r="F207" s="12" t="s">
        <v>98</v>
      </c>
      <c r="G207" s="12" t="s">
        <v>477</v>
      </c>
      <c r="H207" s="12"/>
      <c r="I207" s="9">
        <v>46</v>
      </c>
      <c r="J207" s="9" t="s">
        <v>1145</v>
      </c>
    </row>
    <row r="208" spans="1:10" s="11" customFormat="1" x14ac:dyDescent="0.2">
      <c r="A208" s="8">
        <v>43565</v>
      </c>
      <c r="B208" s="12" t="s">
        <v>3</v>
      </c>
      <c r="C208" s="9">
        <v>1617</v>
      </c>
      <c r="D208" s="12" t="s">
        <v>92</v>
      </c>
      <c r="E208" s="12" t="s">
        <v>6</v>
      </c>
      <c r="F208" s="12" t="s">
        <v>6</v>
      </c>
      <c r="G208" s="12" t="s">
        <v>222</v>
      </c>
      <c r="H208" s="12"/>
      <c r="I208" s="9">
        <v>23</v>
      </c>
      <c r="J208" s="9">
        <v>25</v>
      </c>
    </row>
    <row r="209" spans="1:10" s="11" customFormat="1" x14ac:dyDescent="0.2">
      <c r="A209" s="8">
        <v>43565</v>
      </c>
      <c r="B209" s="12" t="s">
        <v>3</v>
      </c>
      <c r="C209" s="9">
        <v>4546</v>
      </c>
      <c r="D209" s="12" t="s">
        <v>40</v>
      </c>
      <c r="E209" s="12" t="s">
        <v>8</v>
      </c>
      <c r="F209" s="12" t="s">
        <v>4</v>
      </c>
      <c r="G209" s="12" t="s">
        <v>103</v>
      </c>
      <c r="H209" s="12"/>
      <c r="I209" s="9">
        <v>4</v>
      </c>
      <c r="J209" s="9" t="s">
        <v>342</v>
      </c>
    </row>
    <row r="210" spans="1:10" s="11" customFormat="1" x14ac:dyDescent="0.2">
      <c r="A210" s="8">
        <v>43565</v>
      </c>
      <c r="B210" s="12" t="s">
        <v>3</v>
      </c>
      <c r="C210" s="9">
        <v>5958</v>
      </c>
      <c r="D210" s="12" t="s">
        <v>74</v>
      </c>
      <c r="E210" s="12" t="s">
        <v>4</v>
      </c>
      <c r="F210" s="12" t="s">
        <v>5</v>
      </c>
      <c r="G210" s="12" t="s">
        <v>163</v>
      </c>
      <c r="H210" s="12"/>
      <c r="I210" s="9">
        <v>29</v>
      </c>
      <c r="J210" s="9" t="s">
        <v>1146</v>
      </c>
    </row>
    <row r="211" spans="1:10" s="11" customFormat="1" x14ac:dyDescent="0.2">
      <c r="A211" s="8">
        <v>43565</v>
      </c>
      <c r="B211" s="12" t="s">
        <v>3</v>
      </c>
      <c r="C211" s="9">
        <v>1244</v>
      </c>
      <c r="D211" s="12" t="s">
        <v>92</v>
      </c>
      <c r="E211" s="12" t="s">
        <v>4</v>
      </c>
      <c r="F211" s="12" t="s">
        <v>5</v>
      </c>
      <c r="G211" s="12" t="s">
        <v>1147</v>
      </c>
      <c r="H211" s="12"/>
      <c r="I211" s="9">
        <v>26</v>
      </c>
      <c r="J211" s="9">
        <v>28</v>
      </c>
    </row>
    <row r="212" spans="1:10" s="11" customFormat="1" x14ac:dyDescent="0.2">
      <c r="A212" s="8">
        <v>43565</v>
      </c>
      <c r="B212" s="12" t="s">
        <v>3</v>
      </c>
      <c r="C212" s="9">
        <v>1617</v>
      </c>
      <c r="D212" s="12" t="s">
        <v>92</v>
      </c>
      <c r="E212" s="12" t="s">
        <v>4</v>
      </c>
      <c r="F212" s="12" t="s">
        <v>6</v>
      </c>
      <c r="G212" s="12" t="s">
        <v>37</v>
      </c>
      <c r="H212" s="12"/>
      <c r="I212" s="9">
        <v>23</v>
      </c>
      <c r="J212" s="9">
        <v>25</v>
      </c>
    </row>
    <row r="213" spans="1:10" s="11" customFormat="1" x14ac:dyDescent="0.2">
      <c r="A213" s="8">
        <v>43565</v>
      </c>
      <c r="B213" s="12" t="s">
        <v>3</v>
      </c>
      <c r="C213" s="9">
        <v>1815</v>
      </c>
      <c r="D213" s="12" t="s">
        <v>92</v>
      </c>
      <c r="E213" s="12" t="s">
        <v>31</v>
      </c>
      <c r="F213" s="12" t="s">
        <v>6</v>
      </c>
      <c r="G213" s="12" t="s">
        <v>23</v>
      </c>
      <c r="H213" s="12"/>
      <c r="I213" s="9">
        <v>27</v>
      </c>
      <c r="J213" s="9" t="s">
        <v>1060</v>
      </c>
    </row>
    <row r="214" spans="1:10" s="11" customFormat="1" x14ac:dyDescent="0.2">
      <c r="A214" s="8">
        <v>43565</v>
      </c>
      <c r="B214" s="12" t="s">
        <v>3</v>
      </c>
      <c r="C214" s="9">
        <v>1145</v>
      </c>
      <c r="D214" s="12" t="s">
        <v>92</v>
      </c>
      <c r="E214" s="12" t="s">
        <v>4</v>
      </c>
      <c r="F214" s="12" t="s">
        <v>5</v>
      </c>
      <c r="G214" s="12" t="s">
        <v>37</v>
      </c>
      <c r="H214" s="12"/>
      <c r="I214" s="9">
        <v>23</v>
      </c>
      <c r="J214" s="9" t="s">
        <v>1101</v>
      </c>
    </row>
    <row r="215" spans="1:10" s="11" customFormat="1" x14ac:dyDescent="0.2">
      <c r="A215" s="8">
        <v>43565</v>
      </c>
      <c r="B215" s="12" t="s">
        <v>3</v>
      </c>
      <c r="C215" s="9">
        <v>2611</v>
      </c>
      <c r="D215" s="12" t="s">
        <v>43</v>
      </c>
      <c r="E215" s="12" t="s">
        <v>6</v>
      </c>
      <c r="F215" s="12" t="s">
        <v>15</v>
      </c>
      <c r="G215" s="12" t="s">
        <v>292</v>
      </c>
      <c r="H215" s="12"/>
      <c r="I215" s="9">
        <v>24</v>
      </c>
      <c r="J215" s="9" t="s">
        <v>1151</v>
      </c>
    </row>
    <row r="216" spans="1:10" s="11" customFormat="1" x14ac:dyDescent="0.2">
      <c r="A216" s="8">
        <v>43566</v>
      </c>
      <c r="B216" s="12" t="s">
        <v>3</v>
      </c>
      <c r="C216" s="9">
        <v>4613</v>
      </c>
      <c r="D216" s="12" t="s">
        <v>40</v>
      </c>
      <c r="E216" s="12" t="s">
        <v>4</v>
      </c>
      <c r="F216" s="12" t="s">
        <v>4</v>
      </c>
      <c r="G216" s="12" t="s">
        <v>1164</v>
      </c>
      <c r="H216" s="12"/>
      <c r="I216" s="9">
        <v>6</v>
      </c>
      <c r="J216" s="9" t="s">
        <v>1029</v>
      </c>
    </row>
    <row r="217" spans="1:10" s="11" customFormat="1" x14ac:dyDescent="0.2">
      <c r="A217" s="8">
        <v>43566</v>
      </c>
      <c r="B217" s="12" t="s">
        <v>3</v>
      </c>
      <c r="C217" s="9">
        <v>7373</v>
      </c>
      <c r="D217" s="12" t="s">
        <v>1165</v>
      </c>
      <c r="E217" s="12" t="s">
        <v>1166</v>
      </c>
      <c r="F217" s="12" t="s">
        <v>4</v>
      </c>
      <c r="G217" s="12" t="s">
        <v>13</v>
      </c>
      <c r="H217" s="12"/>
      <c r="I217" s="9">
        <v>37</v>
      </c>
      <c r="J217" s="9">
        <v>44</v>
      </c>
    </row>
    <row r="218" spans="1:10" s="11" customFormat="1" x14ac:dyDescent="0.2">
      <c r="A218" s="8">
        <v>43566</v>
      </c>
      <c r="B218" s="12" t="s">
        <v>3</v>
      </c>
      <c r="C218" s="9">
        <v>3675</v>
      </c>
      <c r="D218" s="12" t="s">
        <v>76</v>
      </c>
      <c r="E218" s="12" t="s">
        <v>4</v>
      </c>
      <c r="F218" s="12" t="s">
        <v>4</v>
      </c>
      <c r="G218" s="12" t="s">
        <v>37</v>
      </c>
      <c r="H218" s="12"/>
      <c r="I218" s="9">
        <v>19</v>
      </c>
      <c r="J218" s="9">
        <v>16</v>
      </c>
    </row>
    <row r="219" spans="1:10" s="11" customFormat="1" x14ac:dyDescent="0.2">
      <c r="A219" s="8">
        <v>43566</v>
      </c>
      <c r="B219" s="12" t="s">
        <v>3</v>
      </c>
      <c r="C219" s="9">
        <v>7350</v>
      </c>
      <c r="D219" s="12" t="s">
        <v>186</v>
      </c>
      <c r="E219" s="12" t="s">
        <v>4</v>
      </c>
      <c r="F219" s="12" t="s">
        <v>4</v>
      </c>
      <c r="G219" s="12" t="s">
        <v>172</v>
      </c>
      <c r="H219" s="12"/>
      <c r="I219" s="9">
        <v>36</v>
      </c>
      <c r="J219" s="9">
        <v>45</v>
      </c>
    </row>
    <row r="220" spans="1:10" s="11" customFormat="1" x14ac:dyDescent="0.2">
      <c r="A220" s="8">
        <v>43566</v>
      </c>
      <c r="B220" s="12" t="s">
        <v>3</v>
      </c>
      <c r="C220" s="9">
        <v>2164</v>
      </c>
      <c r="D220" s="12" t="s">
        <v>92</v>
      </c>
      <c r="E220" s="12" t="s">
        <v>6</v>
      </c>
      <c r="F220" s="12" t="s">
        <v>6</v>
      </c>
      <c r="G220" s="12" t="s">
        <v>35</v>
      </c>
      <c r="H220" s="12"/>
      <c r="I220" s="9">
        <v>28</v>
      </c>
      <c r="J220" s="9">
        <v>27</v>
      </c>
    </row>
    <row r="221" spans="1:10" s="11" customFormat="1" x14ac:dyDescent="0.2">
      <c r="A221" s="8">
        <v>43566</v>
      </c>
      <c r="B221" s="12" t="s">
        <v>3</v>
      </c>
      <c r="C221" s="9">
        <v>6831</v>
      </c>
      <c r="D221" s="12" t="s">
        <v>1167</v>
      </c>
      <c r="E221" s="12" t="s">
        <v>4</v>
      </c>
      <c r="F221" s="12" t="s">
        <v>4</v>
      </c>
      <c r="G221" s="12" t="s">
        <v>37</v>
      </c>
      <c r="H221" s="12"/>
      <c r="I221" s="9">
        <v>45</v>
      </c>
      <c r="J221" s="9">
        <v>57</v>
      </c>
    </row>
    <row r="222" spans="1:10" s="11" customFormat="1" x14ac:dyDescent="0.2">
      <c r="A222" s="8">
        <v>43566</v>
      </c>
      <c r="B222" s="12" t="s">
        <v>3</v>
      </c>
      <c r="C222" s="9">
        <v>57100</v>
      </c>
      <c r="D222" s="12" t="s">
        <v>141</v>
      </c>
      <c r="E222" s="12" t="s">
        <v>6</v>
      </c>
      <c r="F222" s="12" t="s">
        <v>6</v>
      </c>
      <c r="G222" s="12" t="s">
        <v>245</v>
      </c>
      <c r="H222" s="12"/>
      <c r="I222" s="9">
        <v>39</v>
      </c>
      <c r="J222" s="9">
        <v>42</v>
      </c>
    </row>
    <row r="223" spans="1:10" s="11" customFormat="1" x14ac:dyDescent="0.2">
      <c r="A223" s="8">
        <v>43566</v>
      </c>
      <c r="B223" s="12" t="s">
        <v>3</v>
      </c>
      <c r="C223" s="9">
        <v>57935</v>
      </c>
      <c r="D223" s="12" t="s">
        <v>1168</v>
      </c>
      <c r="E223" s="12" t="s">
        <v>6</v>
      </c>
      <c r="F223" s="12" t="s">
        <v>6</v>
      </c>
      <c r="G223" s="12" t="s">
        <v>35</v>
      </c>
      <c r="H223" s="12"/>
      <c r="I223" s="9">
        <v>50</v>
      </c>
      <c r="J223" s="9">
        <v>59</v>
      </c>
    </row>
    <row r="224" spans="1:10" s="11" customFormat="1" x14ac:dyDescent="0.2">
      <c r="A224" s="8">
        <v>43566</v>
      </c>
      <c r="B224" s="12" t="s">
        <v>3</v>
      </c>
      <c r="C224" s="9">
        <v>8418</v>
      </c>
      <c r="D224" s="12" t="s">
        <v>1095</v>
      </c>
      <c r="E224" s="12" t="s">
        <v>4</v>
      </c>
      <c r="F224" s="12" t="s">
        <v>4</v>
      </c>
      <c r="G224" s="12" t="s">
        <v>249</v>
      </c>
      <c r="H224" s="12"/>
      <c r="I224" s="9">
        <v>44</v>
      </c>
      <c r="J224" s="9">
        <v>35</v>
      </c>
    </row>
    <row r="225" spans="1:10" s="11" customFormat="1" x14ac:dyDescent="0.2">
      <c r="A225" s="8">
        <v>43566</v>
      </c>
      <c r="B225" s="12" t="s">
        <v>3</v>
      </c>
      <c r="C225" s="9">
        <v>5328</v>
      </c>
      <c r="D225" s="12" t="s">
        <v>1169</v>
      </c>
      <c r="E225" s="12" t="s">
        <v>4</v>
      </c>
      <c r="F225" s="12" t="s">
        <v>4</v>
      </c>
      <c r="G225" s="12" t="s">
        <v>37</v>
      </c>
      <c r="H225" s="12"/>
      <c r="I225" s="9">
        <v>36</v>
      </c>
      <c r="J225" s="9">
        <v>38</v>
      </c>
    </row>
    <row r="226" spans="1:10" s="11" customFormat="1" x14ac:dyDescent="0.2">
      <c r="A226" s="8">
        <v>43566</v>
      </c>
      <c r="B226" s="12" t="s">
        <v>3</v>
      </c>
      <c r="C226" s="9">
        <v>5418</v>
      </c>
      <c r="D226" s="12" t="s">
        <v>960</v>
      </c>
      <c r="E226" s="12" t="s">
        <v>4</v>
      </c>
      <c r="F226" s="12" t="s">
        <v>4</v>
      </c>
      <c r="G226" s="12"/>
      <c r="H226" s="12"/>
      <c r="I226" s="9">
        <v>41</v>
      </c>
      <c r="J226" s="9">
        <v>46</v>
      </c>
    </row>
    <row r="227" spans="1:10" s="11" customFormat="1" x14ac:dyDescent="0.2">
      <c r="A227" s="8">
        <v>43566</v>
      </c>
      <c r="B227" s="12" t="s">
        <v>3</v>
      </c>
      <c r="C227" s="9">
        <v>8218</v>
      </c>
      <c r="D227" s="12" t="s">
        <v>64</v>
      </c>
      <c r="E227" s="12" t="s">
        <v>6</v>
      </c>
      <c r="F227" s="12" t="s">
        <v>6</v>
      </c>
      <c r="G227" s="12" t="s">
        <v>35</v>
      </c>
      <c r="H227" s="12"/>
      <c r="I227" s="9">
        <v>24</v>
      </c>
      <c r="J227" s="9">
        <v>20</v>
      </c>
    </row>
    <row r="228" spans="1:10" s="11" customFormat="1" x14ac:dyDescent="0.2">
      <c r="A228" s="8">
        <v>43567</v>
      </c>
      <c r="B228" s="12" t="s">
        <v>3</v>
      </c>
      <c r="C228" s="9">
        <v>6850</v>
      </c>
      <c r="D228" s="12" t="s">
        <v>592</v>
      </c>
      <c r="E228" s="12" t="s">
        <v>4</v>
      </c>
      <c r="F228" s="12" t="s">
        <v>4</v>
      </c>
      <c r="G228" s="12" t="s">
        <v>1174</v>
      </c>
      <c r="H228" s="12"/>
      <c r="I228" s="9">
        <v>41</v>
      </c>
      <c r="J228" s="9">
        <v>57</v>
      </c>
    </row>
    <row r="229" spans="1:10" s="11" customFormat="1" x14ac:dyDescent="0.2">
      <c r="A229" s="8">
        <v>43567</v>
      </c>
      <c r="B229" s="12" t="s">
        <v>3</v>
      </c>
      <c r="C229" s="9">
        <v>9830</v>
      </c>
      <c r="D229" s="12" t="s">
        <v>729</v>
      </c>
      <c r="E229" s="12" t="s">
        <v>4</v>
      </c>
      <c r="F229" s="12" t="s">
        <v>4</v>
      </c>
      <c r="G229" s="12" t="s">
        <v>37</v>
      </c>
      <c r="H229" s="12"/>
      <c r="I229" s="9">
        <v>6</v>
      </c>
      <c r="J229" s="9">
        <v>86</v>
      </c>
    </row>
    <row r="230" spans="1:10" s="11" customFormat="1" x14ac:dyDescent="0.2">
      <c r="A230" s="8">
        <v>43567</v>
      </c>
      <c r="B230" s="12" t="s">
        <v>3</v>
      </c>
      <c r="C230" s="9">
        <v>2273</v>
      </c>
      <c r="D230" s="12" t="s">
        <v>92</v>
      </c>
      <c r="E230" s="12" t="s">
        <v>12</v>
      </c>
      <c r="F230" s="12" t="s">
        <v>6</v>
      </c>
      <c r="G230" s="12" t="s">
        <v>23</v>
      </c>
      <c r="H230" s="12"/>
      <c r="I230" s="9">
        <v>23</v>
      </c>
      <c r="J230" s="9">
        <v>27</v>
      </c>
    </row>
    <row r="231" spans="1:10" s="11" customFormat="1" x14ac:dyDescent="0.2">
      <c r="A231" s="8">
        <v>43567</v>
      </c>
      <c r="B231" s="12" t="s">
        <v>3</v>
      </c>
      <c r="C231" s="9">
        <v>6139</v>
      </c>
      <c r="D231" s="12" t="s">
        <v>48</v>
      </c>
      <c r="E231" s="12" t="s">
        <v>4</v>
      </c>
      <c r="F231" s="12" t="s">
        <v>4</v>
      </c>
      <c r="G231" s="12" t="s">
        <v>245</v>
      </c>
      <c r="H231" s="12"/>
      <c r="I231" s="9">
        <v>34</v>
      </c>
      <c r="J231" s="9">
        <v>43</v>
      </c>
    </row>
    <row r="232" spans="1:10" s="11" customFormat="1" x14ac:dyDescent="0.2">
      <c r="A232" s="8">
        <v>43567</v>
      </c>
      <c r="B232" s="12" t="s">
        <v>3</v>
      </c>
      <c r="C232" s="9">
        <v>8351</v>
      </c>
      <c r="D232" s="12" t="s">
        <v>1067</v>
      </c>
      <c r="E232" s="12" t="s">
        <v>4</v>
      </c>
      <c r="F232" s="12" t="s">
        <v>4</v>
      </c>
      <c r="G232" s="12" t="s">
        <v>37</v>
      </c>
      <c r="H232" s="12"/>
      <c r="I232" s="9">
        <v>18</v>
      </c>
      <c r="J232" s="9">
        <v>13</v>
      </c>
    </row>
    <row r="233" spans="1:10" s="11" customFormat="1" x14ac:dyDescent="0.2">
      <c r="A233" s="8">
        <v>43567</v>
      </c>
      <c r="B233" s="12" t="s">
        <v>3</v>
      </c>
      <c r="C233" s="9">
        <v>3490</v>
      </c>
      <c r="D233" s="12" t="s">
        <v>67</v>
      </c>
      <c r="E233" s="12" t="s">
        <v>16</v>
      </c>
      <c r="F233" s="12" t="s">
        <v>4</v>
      </c>
      <c r="G233" s="12" t="s">
        <v>24</v>
      </c>
      <c r="H233" s="12"/>
      <c r="I233" s="9">
        <v>26</v>
      </c>
      <c r="J233" s="9">
        <v>20</v>
      </c>
    </row>
    <row r="234" spans="1:10" s="11" customFormat="1" x14ac:dyDescent="0.2">
      <c r="A234" s="8">
        <v>43567</v>
      </c>
      <c r="B234" s="12" t="s">
        <v>3</v>
      </c>
      <c r="C234" s="9">
        <v>4514</v>
      </c>
      <c r="D234" s="12" t="s">
        <v>40</v>
      </c>
      <c r="E234" s="12" t="s">
        <v>4</v>
      </c>
      <c r="F234" s="12" t="s">
        <v>4</v>
      </c>
      <c r="G234" s="12" t="s">
        <v>245</v>
      </c>
      <c r="H234" s="12"/>
      <c r="I234" s="9">
        <v>3</v>
      </c>
      <c r="J234" s="9" t="s">
        <v>368</v>
      </c>
    </row>
    <row r="235" spans="1:10" s="11" customFormat="1" x14ac:dyDescent="0.2">
      <c r="A235" s="8">
        <v>43568</v>
      </c>
      <c r="B235" s="12" t="s">
        <v>3</v>
      </c>
      <c r="C235" s="9">
        <v>2524</v>
      </c>
      <c r="D235" s="12" t="s">
        <v>43</v>
      </c>
      <c r="E235" s="12" t="s">
        <v>11</v>
      </c>
      <c r="F235" s="12" t="s">
        <v>15</v>
      </c>
      <c r="G235" s="12" t="s">
        <v>151</v>
      </c>
      <c r="H235" s="12"/>
      <c r="I235" s="9">
        <v>22</v>
      </c>
      <c r="J235" s="9">
        <v>26</v>
      </c>
    </row>
    <row r="236" spans="1:10" s="11" customFormat="1" x14ac:dyDescent="0.2">
      <c r="A236" s="8">
        <v>43568</v>
      </c>
      <c r="B236" s="12" t="s">
        <v>3</v>
      </c>
      <c r="C236" s="9">
        <v>7307</v>
      </c>
      <c r="D236" s="12" t="s">
        <v>39</v>
      </c>
      <c r="E236" s="12" t="s">
        <v>214</v>
      </c>
      <c r="F236" s="12" t="s">
        <v>99</v>
      </c>
      <c r="G236" s="12" t="s">
        <v>194</v>
      </c>
      <c r="H236" s="12"/>
      <c r="I236" s="9">
        <v>31</v>
      </c>
      <c r="J236" s="9" t="s">
        <v>759</v>
      </c>
    </row>
    <row r="237" spans="1:10" s="11" customFormat="1" x14ac:dyDescent="0.2">
      <c r="A237" s="8">
        <v>43568</v>
      </c>
      <c r="B237" s="12" t="s">
        <v>3</v>
      </c>
      <c r="C237" s="9">
        <v>8081</v>
      </c>
      <c r="D237" s="12" t="s">
        <v>41</v>
      </c>
      <c r="E237" s="12" t="s">
        <v>10</v>
      </c>
      <c r="F237" s="12" t="s">
        <v>15</v>
      </c>
      <c r="G237" s="12" t="s">
        <v>292</v>
      </c>
      <c r="H237" s="12"/>
      <c r="I237" s="9">
        <v>23</v>
      </c>
      <c r="J237" s="9" t="s">
        <v>1151</v>
      </c>
    </row>
    <row r="238" spans="1:10" s="11" customFormat="1" x14ac:dyDescent="0.2">
      <c r="A238" s="8">
        <v>43568</v>
      </c>
      <c r="B238" s="12" t="s">
        <v>3</v>
      </c>
      <c r="C238" s="9">
        <v>5899</v>
      </c>
      <c r="D238" s="12" t="s">
        <v>395</v>
      </c>
      <c r="E238" s="12" t="s">
        <v>15</v>
      </c>
      <c r="F238" s="12" t="s">
        <v>6</v>
      </c>
      <c r="G238" s="12" t="s">
        <v>37</v>
      </c>
      <c r="H238" s="12"/>
      <c r="I238" s="9">
        <v>30</v>
      </c>
      <c r="J238" s="9" t="s">
        <v>825</v>
      </c>
    </row>
    <row r="239" spans="1:10" s="11" customFormat="1" x14ac:dyDescent="0.2">
      <c r="A239" s="8">
        <v>43568</v>
      </c>
      <c r="B239" s="12" t="s">
        <v>3</v>
      </c>
      <c r="C239" s="9">
        <v>4880</v>
      </c>
      <c r="D239" s="12" t="s">
        <v>124</v>
      </c>
      <c r="E239" s="12" t="s">
        <v>16</v>
      </c>
      <c r="F239" s="12" t="s">
        <v>98</v>
      </c>
      <c r="G239" s="12" t="s">
        <v>319</v>
      </c>
      <c r="H239" s="12"/>
      <c r="I239" s="9">
        <v>11</v>
      </c>
      <c r="J239" s="9" t="s">
        <v>511</v>
      </c>
    </row>
    <row r="240" spans="1:10" s="11" customFormat="1" x14ac:dyDescent="0.2">
      <c r="A240" s="8">
        <v>43568</v>
      </c>
      <c r="B240" s="12" t="s">
        <v>3</v>
      </c>
      <c r="C240" s="9">
        <v>8224</v>
      </c>
      <c r="D240" s="12" t="s">
        <v>64</v>
      </c>
      <c r="E240" s="12" t="s">
        <v>169</v>
      </c>
      <c r="F240" s="12" t="s">
        <v>6</v>
      </c>
      <c r="G240" s="12" t="s">
        <v>477</v>
      </c>
      <c r="H240" s="12"/>
      <c r="I240" s="9">
        <v>24</v>
      </c>
      <c r="J240" s="9" t="s">
        <v>814</v>
      </c>
    </row>
    <row r="241" spans="1:10" s="11" customFormat="1" x14ac:dyDescent="0.2">
      <c r="A241" s="8">
        <v>43568</v>
      </c>
      <c r="B241" s="12" t="s">
        <v>3</v>
      </c>
      <c r="C241" s="9">
        <v>3554</v>
      </c>
      <c r="D241" s="12" t="s">
        <v>67</v>
      </c>
      <c r="E241" s="12" t="s">
        <v>4</v>
      </c>
      <c r="F241" s="12" t="s">
        <v>5</v>
      </c>
      <c r="G241" s="12" t="s">
        <v>37</v>
      </c>
      <c r="H241" s="12"/>
      <c r="I241" s="9">
        <v>20</v>
      </c>
      <c r="J241" s="9" t="s">
        <v>648</v>
      </c>
    </row>
    <row r="242" spans="1:10" s="11" customFormat="1" x14ac:dyDescent="0.2">
      <c r="A242" s="8">
        <v>43568</v>
      </c>
      <c r="B242" s="12" t="s">
        <v>3</v>
      </c>
      <c r="C242" s="9">
        <v>8350</v>
      </c>
      <c r="D242" s="12" t="s">
        <v>112</v>
      </c>
      <c r="E242" s="12" t="s">
        <v>4</v>
      </c>
      <c r="F242" s="12" t="s">
        <v>6</v>
      </c>
      <c r="G242" s="12" t="s">
        <v>958</v>
      </c>
      <c r="H242" s="12"/>
      <c r="I242" s="9">
        <v>19</v>
      </c>
      <c r="J242" s="9" t="s">
        <v>639</v>
      </c>
    </row>
    <row r="243" spans="1:10" s="11" customFormat="1" x14ac:dyDescent="0.2">
      <c r="A243" s="8">
        <v>43568</v>
      </c>
      <c r="B243" s="12" t="s">
        <v>3</v>
      </c>
      <c r="C243" s="9">
        <v>4640</v>
      </c>
      <c r="D243" s="12" t="s">
        <v>40</v>
      </c>
      <c r="E243" s="12" t="s">
        <v>8</v>
      </c>
      <c r="F243" s="12" t="s">
        <v>6</v>
      </c>
      <c r="G243" s="12" t="s">
        <v>103</v>
      </c>
      <c r="H243" s="12"/>
      <c r="I243" s="9">
        <v>4</v>
      </c>
      <c r="J243" s="9" t="s">
        <v>469</v>
      </c>
    </row>
    <row r="244" spans="1:10" s="11" customFormat="1" x14ac:dyDescent="0.2">
      <c r="A244" s="8">
        <v>43568</v>
      </c>
      <c r="B244" s="12" t="s">
        <v>3</v>
      </c>
      <c r="C244" s="9">
        <v>8287</v>
      </c>
      <c r="D244" s="12" t="s">
        <v>229</v>
      </c>
      <c r="E244" s="12" t="s">
        <v>31</v>
      </c>
      <c r="F244" s="12" t="s">
        <v>15</v>
      </c>
      <c r="G244" s="12" t="s">
        <v>1181</v>
      </c>
      <c r="H244" s="12"/>
      <c r="I244" s="9">
        <v>28</v>
      </c>
      <c r="J244" s="9" t="s">
        <v>517</v>
      </c>
    </row>
    <row r="245" spans="1:10" s="11" customFormat="1" x14ac:dyDescent="0.2">
      <c r="A245" s="8">
        <v>43568</v>
      </c>
      <c r="B245" s="12" t="s">
        <v>3</v>
      </c>
      <c r="C245" s="9">
        <v>4720</v>
      </c>
      <c r="D245" s="12" t="s">
        <v>75</v>
      </c>
      <c r="E245" s="12" t="s">
        <v>16</v>
      </c>
      <c r="F245" s="12" t="s">
        <v>6</v>
      </c>
      <c r="G245" s="12" t="s">
        <v>151</v>
      </c>
      <c r="H245" s="12"/>
      <c r="I245" s="9">
        <v>10</v>
      </c>
      <c r="J245" s="9">
        <v>5</v>
      </c>
    </row>
    <row r="246" spans="1:10" s="11" customFormat="1" x14ac:dyDescent="0.2">
      <c r="A246" s="8">
        <v>43568</v>
      </c>
      <c r="B246" s="12" t="s">
        <v>3</v>
      </c>
      <c r="C246" s="9">
        <v>5413</v>
      </c>
      <c r="D246" s="12" t="s">
        <v>193</v>
      </c>
      <c r="E246" s="12" t="s">
        <v>4</v>
      </c>
      <c r="F246" s="12" t="s">
        <v>5</v>
      </c>
      <c r="G246" s="12" t="s">
        <v>151</v>
      </c>
      <c r="H246" s="12"/>
      <c r="I246" s="9">
        <v>33</v>
      </c>
      <c r="J246" s="9" t="s">
        <v>674</v>
      </c>
    </row>
    <row r="247" spans="1:10" s="11" customFormat="1" x14ac:dyDescent="0.2">
      <c r="A247" s="8">
        <v>43568</v>
      </c>
      <c r="B247" s="12" t="s">
        <v>3</v>
      </c>
      <c r="C247" s="9">
        <v>1221</v>
      </c>
      <c r="D247" s="12" t="s">
        <v>92</v>
      </c>
      <c r="E247" s="12" t="s">
        <v>6</v>
      </c>
      <c r="F247" s="12" t="s">
        <v>8</v>
      </c>
      <c r="G247" s="12" t="s">
        <v>8</v>
      </c>
      <c r="H247" s="12"/>
      <c r="I247" s="9">
        <v>30</v>
      </c>
      <c r="J247" s="9" t="s">
        <v>756</v>
      </c>
    </row>
    <row r="248" spans="1:10" s="11" customFormat="1" x14ac:dyDescent="0.2">
      <c r="A248" s="8">
        <v>43568</v>
      </c>
      <c r="B248" s="12" t="s">
        <v>3</v>
      </c>
      <c r="C248" s="9">
        <v>1670</v>
      </c>
      <c r="D248" s="12" t="s">
        <v>190</v>
      </c>
      <c r="E248" s="12" t="s">
        <v>228</v>
      </c>
      <c r="F248" s="12" t="s">
        <v>33</v>
      </c>
      <c r="G248" s="12" t="s">
        <v>33</v>
      </c>
      <c r="H248" s="12"/>
      <c r="I248" s="9">
        <v>27</v>
      </c>
      <c r="J248" s="9" t="s">
        <v>1183</v>
      </c>
    </row>
    <row r="249" spans="1:10" s="11" customFormat="1" x14ac:dyDescent="0.2">
      <c r="A249" s="8">
        <v>43569</v>
      </c>
      <c r="B249" s="12" t="s">
        <v>3</v>
      </c>
      <c r="C249" s="48">
        <v>5837</v>
      </c>
      <c r="D249" s="12" t="s">
        <v>78</v>
      </c>
      <c r="E249" s="12" t="s">
        <v>10</v>
      </c>
      <c r="F249" s="12" t="s">
        <v>15</v>
      </c>
      <c r="G249" s="12" t="s">
        <v>477</v>
      </c>
      <c r="H249" s="12"/>
      <c r="I249" s="9">
        <v>23</v>
      </c>
      <c r="J249" s="9" t="s">
        <v>1196</v>
      </c>
    </row>
    <row r="250" spans="1:10" s="11" customFormat="1" x14ac:dyDescent="0.2">
      <c r="A250" s="8">
        <v>43569</v>
      </c>
      <c r="B250" s="12" t="s">
        <v>3</v>
      </c>
      <c r="C250" s="48">
        <v>3385</v>
      </c>
      <c r="D250" s="12" t="s">
        <v>1197</v>
      </c>
      <c r="E250" s="12" t="s">
        <v>4</v>
      </c>
      <c r="F250" s="12" t="s">
        <v>99</v>
      </c>
      <c r="G250" s="12" t="s">
        <v>958</v>
      </c>
      <c r="H250" s="12"/>
      <c r="I250" s="9">
        <v>14</v>
      </c>
      <c r="J250" s="9" t="s">
        <v>377</v>
      </c>
    </row>
    <row r="251" spans="1:10" s="11" customFormat="1" x14ac:dyDescent="0.2">
      <c r="A251" s="8">
        <v>43569</v>
      </c>
      <c r="B251" s="12" t="s">
        <v>3</v>
      </c>
      <c r="C251" s="48">
        <v>4570</v>
      </c>
      <c r="D251" s="12" t="s">
        <v>40</v>
      </c>
      <c r="E251" s="12" t="s">
        <v>275</v>
      </c>
      <c r="F251" s="12" t="s">
        <v>1198</v>
      </c>
      <c r="G251" s="12" t="s">
        <v>103</v>
      </c>
      <c r="H251" s="12"/>
      <c r="I251" s="9">
        <v>8</v>
      </c>
      <c r="J251" s="9" t="s">
        <v>684</v>
      </c>
    </row>
    <row r="252" spans="1:10" s="11" customFormat="1" x14ac:dyDescent="0.2">
      <c r="A252" s="8">
        <v>43569</v>
      </c>
      <c r="B252" s="12" t="s">
        <v>3</v>
      </c>
      <c r="C252" s="48">
        <v>4973</v>
      </c>
      <c r="D252" s="12" t="s">
        <v>133</v>
      </c>
      <c r="E252" s="12" t="s">
        <v>6</v>
      </c>
      <c r="F252" s="12" t="s">
        <v>15</v>
      </c>
      <c r="G252" s="12" t="s">
        <v>151</v>
      </c>
      <c r="H252" s="12"/>
      <c r="I252" s="9">
        <v>18</v>
      </c>
      <c r="J252" s="9" t="s">
        <v>1199</v>
      </c>
    </row>
    <row r="253" spans="1:10" s="11" customFormat="1" x14ac:dyDescent="0.2">
      <c r="A253" s="8">
        <v>43569</v>
      </c>
      <c r="B253" s="12" t="s">
        <v>3</v>
      </c>
      <c r="C253" s="48">
        <v>7242</v>
      </c>
      <c r="D253" s="12" t="s">
        <v>59</v>
      </c>
      <c r="E253" s="12" t="s">
        <v>15</v>
      </c>
      <c r="F253" s="12" t="s">
        <v>6</v>
      </c>
      <c r="G253" s="12" t="s">
        <v>292</v>
      </c>
      <c r="H253" s="12"/>
      <c r="I253" s="9">
        <v>30</v>
      </c>
      <c r="J253" s="9" t="s">
        <v>1127</v>
      </c>
    </row>
    <row r="254" spans="1:10" s="11" customFormat="1" x14ac:dyDescent="0.2">
      <c r="A254" s="8">
        <v>43569</v>
      </c>
      <c r="B254" s="12" t="s">
        <v>3</v>
      </c>
      <c r="C254" s="48">
        <v>1619</v>
      </c>
      <c r="D254" s="12" t="s">
        <v>92</v>
      </c>
      <c r="E254" s="12" t="s">
        <v>6</v>
      </c>
      <c r="F254" s="12" t="s">
        <v>214</v>
      </c>
      <c r="G254" s="12" t="s">
        <v>1114</v>
      </c>
      <c r="H254" s="12"/>
      <c r="I254" s="9">
        <v>24</v>
      </c>
      <c r="J254" s="9" t="s">
        <v>388</v>
      </c>
    </row>
    <row r="255" spans="1:10" s="11" customFormat="1" x14ac:dyDescent="0.2">
      <c r="A255" s="8">
        <v>43569</v>
      </c>
      <c r="B255" s="12" t="s">
        <v>3</v>
      </c>
      <c r="C255" s="48">
        <v>4645</v>
      </c>
      <c r="D255" s="12" t="s">
        <v>40</v>
      </c>
      <c r="E255" s="12" t="s">
        <v>4</v>
      </c>
      <c r="F255" s="12" t="s">
        <v>4</v>
      </c>
      <c r="G255" s="12" t="s">
        <v>103</v>
      </c>
      <c r="H255" s="12"/>
      <c r="I255" s="9">
        <v>9</v>
      </c>
      <c r="J255" s="9" t="s">
        <v>1202</v>
      </c>
    </row>
    <row r="256" spans="1:10" s="11" customFormat="1" x14ac:dyDescent="0.2">
      <c r="A256" s="8">
        <v>43569</v>
      </c>
      <c r="B256" s="12" t="s">
        <v>3</v>
      </c>
      <c r="C256" s="48">
        <v>8550</v>
      </c>
      <c r="D256" s="12" t="s">
        <v>1203</v>
      </c>
      <c r="E256" s="12" t="s">
        <v>4</v>
      </c>
      <c r="F256" s="12" t="s">
        <v>6</v>
      </c>
      <c r="G256" s="12" t="s">
        <v>151</v>
      </c>
      <c r="H256" s="12"/>
      <c r="I256" s="9">
        <v>39</v>
      </c>
      <c r="J256" s="9" t="s">
        <v>568</v>
      </c>
    </row>
    <row r="257" spans="1:10" s="11" customFormat="1" x14ac:dyDescent="0.2">
      <c r="A257" s="8">
        <v>43569</v>
      </c>
      <c r="B257" s="12" t="s">
        <v>3</v>
      </c>
      <c r="C257" s="48">
        <v>2740</v>
      </c>
      <c r="D257" s="12" t="s">
        <v>92</v>
      </c>
      <c r="E257" s="12" t="s">
        <v>15</v>
      </c>
      <c r="F257" s="12" t="s">
        <v>6</v>
      </c>
      <c r="G257" s="12" t="s">
        <v>422</v>
      </c>
      <c r="H257" s="12"/>
      <c r="I257" s="9">
        <v>23</v>
      </c>
      <c r="J257" s="9" t="s">
        <v>393</v>
      </c>
    </row>
    <row r="258" spans="1:10" s="11" customFormat="1" x14ac:dyDescent="0.2">
      <c r="A258" s="8">
        <v>43569</v>
      </c>
      <c r="B258" s="12" t="s">
        <v>3</v>
      </c>
      <c r="C258" s="48">
        <v>7565</v>
      </c>
      <c r="D258" s="12" t="s">
        <v>162</v>
      </c>
      <c r="E258" s="12" t="s">
        <v>33</v>
      </c>
      <c r="F258" s="12" t="s">
        <v>33</v>
      </c>
      <c r="G258" s="12" t="s">
        <v>23</v>
      </c>
      <c r="H258" s="12"/>
      <c r="I258" s="9">
        <v>36</v>
      </c>
      <c r="J258" s="9" t="s">
        <v>1204</v>
      </c>
    </row>
    <row r="259" spans="1:10" s="11" customFormat="1" x14ac:dyDescent="0.2">
      <c r="A259" s="8">
        <v>43569</v>
      </c>
      <c r="B259" s="12" t="s">
        <v>3</v>
      </c>
      <c r="C259" s="48">
        <v>1482</v>
      </c>
      <c r="D259" s="12" t="s">
        <v>92</v>
      </c>
      <c r="E259" s="12" t="s">
        <v>5</v>
      </c>
      <c r="F259" s="12" t="s">
        <v>6</v>
      </c>
      <c r="G259" s="12" t="s">
        <v>516</v>
      </c>
      <c r="H259" s="12"/>
      <c r="I259" s="9">
        <v>26</v>
      </c>
      <c r="J259" s="9" t="s">
        <v>1205</v>
      </c>
    </row>
    <row r="260" spans="1:10" s="11" customFormat="1" x14ac:dyDescent="0.2">
      <c r="A260" s="8">
        <v>43569</v>
      </c>
      <c r="B260" s="12" t="s">
        <v>3</v>
      </c>
      <c r="C260" s="48">
        <v>2625</v>
      </c>
      <c r="D260" s="12" t="s">
        <v>92</v>
      </c>
      <c r="E260" s="12" t="s">
        <v>21</v>
      </c>
      <c r="F260" s="12" t="s">
        <v>22</v>
      </c>
      <c r="G260" s="12" t="s">
        <v>292</v>
      </c>
      <c r="H260" s="12"/>
      <c r="I260" s="9">
        <v>30</v>
      </c>
      <c r="J260" s="9">
        <v>35</v>
      </c>
    </row>
    <row r="261" spans="1:10" s="11" customFormat="1" x14ac:dyDescent="0.2">
      <c r="A261" s="8">
        <v>43569</v>
      </c>
      <c r="B261" s="12" t="s">
        <v>3</v>
      </c>
      <c r="C261" s="48">
        <v>1546</v>
      </c>
      <c r="D261" s="12" t="s">
        <v>92</v>
      </c>
      <c r="E261" s="12" t="s">
        <v>6</v>
      </c>
      <c r="F261" s="12" t="s">
        <v>10</v>
      </c>
      <c r="G261" s="12" t="s">
        <v>23</v>
      </c>
      <c r="H261" s="12"/>
      <c r="I261" s="9">
        <v>20</v>
      </c>
      <c r="J261" s="9">
        <v>23</v>
      </c>
    </row>
    <row r="262" spans="1:10" s="11" customFormat="1" x14ac:dyDescent="0.2">
      <c r="A262" s="8">
        <v>43569</v>
      </c>
      <c r="B262" s="12" t="s">
        <v>3</v>
      </c>
      <c r="C262" s="48">
        <v>2681</v>
      </c>
      <c r="D262" s="12" t="s">
        <v>92</v>
      </c>
      <c r="E262" s="12" t="s">
        <v>4</v>
      </c>
      <c r="F262" s="12" t="s">
        <v>99</v>
      </c>
      <c r="G262" s="12" t="s">
        <v>1206</v>
      </c>
      <c r="H262" s="12"/>
      <c r="I262" s="9">
        <v>24</v>
      </c>
      <c r="J262" s="9" t="s">
        <v>390</v>
      </c>
    </row>
    <row r="263" spans="1:10" s="11" customFormat="1" x14ac:dyDescent="0.2">
      <c r="A263" s="8">
        <v>43569</v>
      </c>
      <c r="B263" s="12" t="s">
        <v>3</v>
      </c>
      <c r="C263" s="48">
        <v>4048</v>
      </c>
      <c r="D263" s="12" t="s">
        <v>506</v>
      </c>
      <c r="E263" s="12" t="s">
        <v>4</v>
      </c>
      <c r="F263" s="12" t="s">
        <v>99</v>
      </c>
      <c r="G263" s="12" t="s">
        <v>151</v>
      </c>
      <c r="H263" s="12"/>
      <c r="I263" s="9">
        <v>10</v>
      </c>
      <c r="J263" s="9" t="s">
        <v>945</v>
      </c>
    </row>
    <row r="264" spans="1:10" s="11" customFormat="1" x14ac:dyDescent="0.2">
      <c r="A264" s="8">
        <v>43569</v>
      </c>
      <c r="B264" s="12" t="s">
        <v>3</v>
      </c>
      <c r="C264" s="48" t="s">
        <v>1214</v>
      </c>
      <c r="D264" s="12" t="s">
        <v>92</v>
      </c>
      <c r="E264" s="12" t="s">
        <v>16</v>
      </c>
      <c r="F264" s="12" t="s">
        <v>22</v>
      </c>
      <c r="G264" s="12" t="s">
        <v>319</v>
      </c>
      <c r="H264" s="12"/>
      <c r="I264" s="9">
        <v>21</v>
      </c>
      <c r="J264" s="9" t="s">
        <v>565</v>
      </c>
    </row>
    <row r="265" spans="1:10" s="11" customFormat="1" x14ac:dyDescent="0.2">
      <c r="A265" s="8">
        <v>43569</v>
      </c>
      <c r="B265" s="12" t="s">
        <v>3</v>
      </c>
      <c r="C265" s="48" t="s">
        <v>1220</v>
      </c>
      <c r="D265" s="12" t="s">
        <v>65</v>
      </c>
      <c r="E265" s="12" t="s">
        <v>6</v>
      </c>
      <c r="F265" s="12" t="s">
        <v>15</v>
      </c>
      <c r="G265" s="12" t="s">
        <v>37</v>
      </c>
      <c r="H265" s="12"/>
      <c r="I265" s="9">
        <v>30</v>
      </c>
      <c r="J265" s="9" t="s">
        <v>563</v>
      </c>
    </row>
    <row r="266" spans="1:10" s="11" customFormat="1" x14ac:dyDescent="0.2">
      <c r="A266" s="8">
        <v>43569</v>
      </c>
      <c r="B266" s="12" t="s">
        <v>3</v>
      </c>
      <c r="C266" s="48" t="s">
        <v>1221</v>
      </c>
      <c r="D266" s="12" t="s">
        <v>111</v>
      </c>
      <c r="E266" s="12" t="s">
        <v>4</v>
      </c>
      <c r="F266" s="12" t="s">
        <v>6</v>
      </c>
      <c r="G266" s="12" t="s">
        <v>222</v>
      </c>
      <c r="H266" s="12"/>
      <c r="I266" s="9">
        <v>14</v>
      </c>
      <c r="J266" s="9" t="s">
        <v>964</v>
      </c>
    </row>
    <row r="267" spans="1:10" s="11" customFormat="1" x14ac:dyDescent="0.2">
      <c r="A267" s="8">
        <v>43569</v>
      </c>
      <c r="B267" s="12" t="s">
        <v>3</v>
      </c>
      <c r="C267" s="48" t="s">
        <v>1222</v>
      </c>
      <c r="D267" s="12" t="s">
        <v>120</v>
      </c>
      <c r="E267" s="12" t="s">
        <v>31</v>
      </c>
      <c r="F267" s="12" t="s">
        <v>6</v>
      </c>
      <c r="G267" s="12" t="s">
        <v>292</v>
      </c>
      <c r="H267" s="12"/>
      <c r="I267" s="9">
        <v>33</v>
      </c>
      <c r="J267" s="9" t="s">
        <v>1223</v>
      </c>
    </row>
    <row r="268" spans="1:10" s="11" customFormat="1" x14ac:dyDescent="0.2">
      <c r="A268" s="8">
        <v>43569</v>
      </c>
      <c r="B268" s="12" t="s">
        <v>3</v>
      </c>
      <c r="C268" s="48" t="s">
        <v>1228</v>
      </c>
      <c r="D268" s="12" t="s">
        <v>1229</v>
      </c>
      <c r="E268" s="12" t="s">
        <v>10</v>
      </c>
      <c r="F268" s="12" t="s">
        <v>15</v>
      </c>
      <c r="G268" s="12" t="s">
        <v>222</v>
      </c>
      <c r="H268" s="12"/>
      <c r="I268" s="9">
        <v>36</v>
      </c>
      <c r="J268" s="9" t="s">
        <v>1230</v>
      </c>
    </row>
    <row r="269" spans="1:10" s="11" customFormat="1" ht="32" x14ac:dyDescent="0.2">
      <c r="A269" s="8">
        <v>43569</v>
      </c>
      <c r="B269" s="12" t="s">
        <v>3</v>
      </c>
      <c r="C269" s="48" t="s">
        <v>1234</v>
      </c>
      <c r="D269" s="12" t="s">
        <v>283</v>
      </c>
      <c r="E269" s="12" t="s">
        <v>4</v>
      </c>
      <c r="F269" s="12" t="s">
        <v>15</v>
      </c>
      <c r="G269" s="17" t="s">
        <v>1287</v>
      </c>
      <c r="H269" s="12"/>
      <c r="I269" s="9">
        <v>29</v>
      </c>
      <c r="J269" s="9" t="s">
        <v>1236</v>
      </c>
    </row>
    <row r="270" spans="1:10" s="11" customFormat="1" x14ac:dyDescent="0.2">
      <c r="A270" s="8">
        <v>43569</v>
      </c>
      <c r="B270" s="12" t="s">
        <v>3</v>
      </c>
      <c r="C270" s="48" t="s">
        <v>1239</v>
      </c>
      <c r="D270" s="12" t="s">
        <v>40</v>
      </c>
      <c r="E270" s="12" t="s">
        <v>16</v>
      </c>
      <c r="F270" s="12" t="s">
        <v>6</v>
      </c>
      <c r="G270" s="12" t="s">
        <v>194</v>
      </c>
      <c r="H270" s="12"/>
      <c r="I270" s="9">
        <v>4</v>
      </c>
      <c r="J270" s="9" t="s">
        <v>469</v>
      </c>
    </row>
    <row r="271" spans="1:10" s="11" customFormat="1" x14ac:dyDescent="0.2">
      <c r="A271" s="8">
        <v>43569</v>
      </c>
      <c r="B271" s="12" t="s">
        <v>3</v>
      </c>
      <c r="C271" s="48" t="s">
        <v>1240</v>
      </c>
      <c r="D271" s="12" t="s">
        <v>40</v>
      </c>
      <c r="E271" s="12" t="s">
        <v>4</v>
      </c>
      <c r="F271" s="12" t="s">
        <v>6</v>
      </c>
      <c r="G271" s="12" t="s">
        <v>103</v>
      </c>
      <c r="H271" s="12"/>
      <c r="I271" s="9">
        <v>5</v>
      </c>
      <c r="J271" s="9" t="s">
        <v>1029</v>
      </c>
    </row>
    <row r="272" spans="1:10" s="11" customFormat="1" x14ac:dyDescent="0.2">
      <c r="A272" s="8">
        <v>43569</v>
      </c>
      <c r="B272" s="12" t="s">
        <v>3</v>
      </c>
      <c r="C272" s="48" t="s">
        <v>1241</v>
      </c>
      <c r="D272" s="12" t="s">
        <v>289</v>
      </c>
      <c r="E272" s="12" t="s">
        <v>15</v>
      </c>
      <c r="F272" s="12" t="s">
        <v>15</v>
      </c>
      <c r="G272" s="12" t="s">
        <v>319</v>
      </c>
      <c r="H272" s="12"/>
      <c r="I272" s="9">
        <v>32</v>
      </c>
      <c r="J272" s="9" t="s">
        <v>508</v>
      </c>
    </row>
    <row r="273" spans="1:10" s="11" customFormat="1" x14ac:dyDescent="0.2">
      <c r="A273" s="8">
        <v>43569</v>
      </c>
      <c r="B273" s="12" t="s">
        <v>3</v>
      </c>
      <c r="C273" s="48" t="s">
        <v>1244</v>
      </c>
      <c r="D273" s="12" t="s">
        <v>1011</v>
      </c>
      <c r="E273" s="12" t="s">
        <v>8</v>
      </c>
      <c r="F273" s="12" t="s">
        <v>6</v>
      </c>
      <c r="G273" s="12" t="s">
        <v>37</v>
      </c>
      <c r="H273" s="12"/>
      <c r="I273" s="9">
        <v>23</v>
      </c>
      <c r="J273" s="9">
        <v>32</v>
      </c>
    </row>
    <row r="274" spans="1:10" s="11" customFormat="1" x14ac:dyDescent="0.2">
      <c r="A274" s="8">
        <v>43569</v>
      </c>
      <c r="B274" s="12" t="s">
        <v>3</v>
      </c>
      <c r="C274" s="48" t="s">
        <v>1245</v>
      </c>
      <c r="D274" s="12" t="s">
        <v>1246</v>
      </c>
      <c r="E274" s="12" t="s">
        <v>4</v>
      </c>
      <c r="F274" s="12" t="s">
        <v>6</v>
      </c>
      <c r="G274" s="12" t="s">
        <v>151</v>
      </c>
      <c r="H274" s="12"/>
      <c r="I274" s="9">
        <v>35</v>
      </c>
      <c r="J274" s="9" t="s">
        <v>664</v>
      </c>
    </row>
    <row r="275" spans="1:10" s="11" customFormat="1" x14ac:dyDescent="0.2">
      <c r="A275" s="8">
        <v>43569</v>
      </c>
      <c r="B275" s="12" t="s">
        <v>3</v>
      </c>
      <c r="C275" s="48" t="s">
        <v>1247</v>
      </c>
      <c r="D275" s="12" t="s">
        <v>1248</v>
      </c>
      <c r="E275" s="12" t="s">
        <v>4</v>
      </c>
      <c r="F275" s="12" t="s">
        <v>5</v>
      </c>
      <c r="G275" s="12" t="s">
        <v>319</v>
      </c>
      <c r="H275" s="12"/>
      <c r="I275" s="9">
        <v>29</v>
      </c>
      <c r="J275" s="9">
        <v>42</v>
      </c>
    </row>
    <row r="276" spans="1:10" s="11" customFormat="1" x14ac:dyDescent="0.2">
      <c r="A276" s="8">
        <v>43569</v>
      </c>
      <c r="B276" s="12" t="s">
        <v>3</v>
      </c>
      <c r="C276" s="48" t="s">
        <v>1249</v>
      </c>
      <c r="D276" s="12" t="s">
        <v>806</v>
      </c>
      <c r="E276" s="12" t="s">
        <v>99</v>
      </c>
      <c r="F276" s="12" t="s">
        <v>15</v>
      </c>
      <c r="G276" s="12" t="s">
        <v>153</v>
      </c>
      <c r="H276" s="12"/>
      <c r="I276" s="9">
        <v>34</v>
      </c>
      <c r="J276" s="9" t="s">
        <v>813</v>
      </c>
    </row>
    <row r="277" spans="1:10" s="11" customFormat="1" x14ac:dyDescent="0.2">
      <c r="A277" s="8">
        <v>43569</v>
      </c>
      <c r="B277" s="12" t="s">
        <v>3</v>
      </c>
      <c r="C277" s="48" t="s">
        <v>1250</v>
      </c>
      <c r="D277" s="12" t="s">
        <v>64</v>
      </c>
      <c r="E277" s="12" t="s">
        <v>157</v>
      </c>
      <c r="F277" s="12" t="s">
        <v>6</v>
      </c>
      <c r="G277" s="12" t="s">
        <v>292</v>
      </c>
      <c r="H277" s="12"/>
      <c r="I277" s="9">
        <v>24</v>
      </c>
      <c r="J277" s="9" t="s">
        <v>409</v>
      </c>
    </row>
    <row r="278" spans="1:10" s="11" customFormat="1" x14ac:dyDescent="0.2">
      <c r="A278" s="8">
        <v>43569</v>
      </c>
      <c r="B278" s="12" t="s">
        <v>3</v>
      </c>
      <c r="C278" s="48" t="s">
        <v>1251</v>
      </c>
      <c r="D278" s="12" t="s">
        <v>92</v>
      </c>
      <c r="E278" s="12" t="s">
        <v>10</v>
      </c>
      <c r="F278" s="12" t="s">
        <v>22</v>
      </c>
      <c r="G278" s="12" t="s">
        <v>1252</v>
      </c>
      <c r="H278" s="12"/>
      <c r="I278" s="9">
        <v>30</v>
      </c>
      <c r="J278" s="9" t="s">
        <v>757</v>
      </c>
    </row>
    <row r="279" spans="1:10" s="11" customFormat="1" x14ac:dyDescent="0.2">
      <c r="A279" s="8">
        <v>43570</v>
      </c>
      <c r="B279" s="12" t="s">
        <v>3</v>
      </c>
      <c r="C279" s="48" t="s">
        <v>1261</v>
      </c>
      <c r="D279" s="12" t="s">
        <v>85</v>
      </c>
      <c r="E279" s="12" t="s">
        <v>15</v>
      </c>
      <c r="F279" s="12" t="s">
        <v>5</v>
      </c>
      <c r="G279" s="12" t="s">
        <v>194</v>
      </c>
      <c r="H279" s="12"/>
      <c r="I279" s="9">
        <v>35</v>
      </c>
      <c r="J279" s="9">
        <v>40</v>
      </c>
    </row>
    <row r="280" spans="1:10" s="11" customFormat="1" x14ac:dyDescent="0.2">
      <c r="A280" s="8">
        <v>43570</v>
      </c>
      <c r="B280" s="12" t="s">
        <v>3</v>
      </c>
      <c r="C280" s="48" t="s">
        <v>1262</v>
      </c>
      <c r="D280" s="12" t="s">
        <v>131</v>
      </c>
      <c r="E280" s="12" t="s">
        <v>6</v>
      </c>
      <c r="F280" s="12" t="s">
        <v>15</v>
      </c>
      <c r="G280" s="12" t="s">
        <v>151</v>
      </c>
      <c r="H280" s="12"/>
      <c r="I280" s="9">
        <v>22</v>
      </c>
      <c r="J280" s="9">
        <v>21</v>
      </c>
    </row>
    <row r="281" spans="1:10" s="11" customFormat="1" x14ac:dyDescent="0.2">
      <c r="A281" s="8">
        <v>43570</v>
      </c>
      <c r="B281" s="12" t="s">
        <v>3</v>
      </c>
      <c r="C281" s="48" t="s">
        <v>1263</v>
      </c>
      <c r="D281" s="12" t="s">
        <v>71</v>
      </c>
      <c r="E281" s="12" t="s">
        <v>3</v>
      </c>
      <c r="F281" s="12" t="s">
        <v>15</v>
      </c>
      <c r="G281" s="12" t="s">
        <v>151</v>
      </c>
      <c r="H281" s="12"/>
      <c r="I281" s="9">
        <v>13</v>
      </c>
      <c r="J281" s="9" t="s">
        <v>387</v>
      </c>
    </row>
    <row r="282" spans="1:10" s="11" customFormat="1" x14ac:dyDescent="0.2">
      <c r="A282" s="8">
        <v>43570</v>
      </c>
      <c r="B282" s="12" t="s">
        <v>3</v>
      </c>
      <c r="C282" s="48" t="s">
        <v>1264</v>
      </c>
      <c r="D282" s="12" t="s">
        <v>92</v>
      </c>
      <c r="E282" s="12" t="s">
        <v>8</v>
      </c>
      <c r="F282" s="12" t="s">
        <v>33</v>
      </c>
      <c r="G282" s="12" t="s">
        <v>1265</v>
      </c>
      <c r="H282" s="12"/>
      <c r="I282" s="9">
        <v>33</v>
      </c>
      <c r="J282" s="9" t="s">
        <v>416</v>
      </c>
    </row>
    <row r="283" spans="1:10" s="11" customFormat="1" x14ac:dyDescent="0.2">
      <c r="A283" s="8">
        <v>43570</v>
      </c>
      <c r="B283" s="12" t="s">
        <v>3</v>
      </c>
      <c r="C283" s="48" t="s">
        <v>1266</v>
      </c>
      <c r="D283" s="12" t="s">
        <v>40</v>
      </c>
      <c r="E283" s="12" t="s">
        <v>3</v>
      </c>
      <c r="F283" s="12" t="s">
        <v>22</v>
      </c>
      <c r="G283" s="12" t="s">
        <v>319</v>
      </c>
      <c r="H283" s="12"/>
      <c r="I283" s="9">
        <v>5</v>
      </c>
      <c r="J283" s="9" t="s">
        <v>990</v>
      </c>
    </row>
    <row r="284" spans="1:10" s="11" customFormat="1" x14ac:dyDescent="0.2">
      <c r="A284" s="8">
        <v>43570</v>
      </c>
      <c r="B284" s="12" t="s">
        <v>3</v>
      </c>
      <c r="C284" s="48" t="s">
        <v>1269</v>
      </c>
      <c r="D284" s="12" t="s">
        <v>39</v>
      </c>
      <c r="E284" s="12" t="s">
        <v>6</v>
      </c>
      <c r="F284" s="12" t="s">
        <v>307</v>
      </c>
      <c r="G284" s="12" t="s">
        <v>1270</v>
      </c>
      <c r="H284" s="12"/>
      <c r="I284" s="9">
        <v>32</v>
      </c>
      <c r="J284" s="9" t="s">
        <v>759</v>
      </c>
    </row>
    <row r="285" spans="1:10" s="11" customFormat="1" x14ac:dyDescent="0.2">
      <c r="A285" s="8">
        <v>43570</v>
      </c>
      <c r="B285" s="12" t="s">
        <v>3</v>
      </c>
      <c r="C285" s="48" t="s">
        <v>1271</v>
      </c>
      <c r="D285" s="12" t="s">
        <v>1040</v>
      </c>
      <c r="E285" s="12" t="s">
        <v>4</v>
      </c>
      <c r="F285" s="12" t="s">
        <v>6</v>
      </c>
      <c r="G285" s="12" t="s">
        <v>151</v>
      </c>
      <c r="H285" s="12"/>
      <c r="I285" s="9">
        <v>23</v>
      </c>
      <c r="J285" s="9" t="s">
        <v>346</v>
      </c>
    </row>
    <row r="286" spans="1:10" s="11" customFormat="1" x14ac:dyDescent="0.2">
      <c r="A286" s="8">
        <v>43570</v>
      </c>
      <c r="B286" s="12" t="s">
        <v>3</v>
      </c>
      <c r="C286" s="48" t="s">
        <v>1272</v>
      </c>
      <c r="D286" s="12" t="s">
        <v>506</v>
      </c>
      <c r="E286" s="12" t="s">
        <v>4</v>
      </c>
      <c r="F286" s="12" t="s">
        <v>99</v>
      </c>
      <c r="G286" s="12" t="s">
        <v>958</v>
      </c>
      <c r="H286" s="12"/>
      <c r="I286" s="9">
        <v>13</v>
      </c>
      <c r="J286" s="9" t="s">
        <v>1128</v>
      </c>
    </row>
    <row r="287" spans="1:10" s="11" customFormat="1" x14ac:dyDescent="0.2">
      <c r="A287" s="8">
        <v>43570</v>
      </c>
      <c r="B287" s="12" t="s">
        <v>3</v>
      </c>
      <c r="C287" s="48" t="s">
        <v>1273</v>
      </c>
      <c r="D287" s="12" t="s">
        <v>1274</v>
      </c>
      <c r="E287" s="12" t="s">
        <v>4</v>
      </c>
      <c r="F287" s="12" t="s">
        <v>6</v>
      </c>
      <c r="G287" s="12" t="s">
        <v>151</v>
      </c>
      <c r="H287" s="12"/>
      <c r="I287" s="9">
        <v>56</v>
      </c>
      <c r="J287" s="9" t="s">
        <v>1275</v>
      </c>
    </row>
    <row r="288" spans="1:10" s="11" customFormat="1" x14ac:dyDescent="0.2">
      <c r="A288" s="8">
        <v>43570</v>
      </c>
      <c r="B288" s="12" t="s">
        <v>3</v>
      </c>
      <c r="C288" s="48" t="s">
        <v>1276</v>
      </c>
      <c r="D288" s="12" t="s">
        <v>1277</v>
      </c>
      <c r="E288" s="12" t="s">
        <v>4</v>
      </c>
      <c r="F288" s="12" t="s">
        <v>5</v>
      </c>
      <c r="G288" s="12" t="s">
        <v>37</v>
      </c>
      <c r="H288" s="12"/>
      <c r="I288" s="9">
        <v>42</v>
      </c>
      <c r="J288" s="9" t="s">
        <v>722</v>
      </c>
    </row>
    <row r="289" spans="1:10" s="11" customFormat="1" x14ac:dyDescent="0.2">
      <c r="A289" s="8">
        <v>43570</v>
      </c>
      <c r="B289" s="12" t="s">
        <v>3</v>
      </c>
      <c r="C289" s="48" t="s">
        <v>1282</v>
      </c>
      <c r="D289" s="12" t="s">
        <v>87</v>
      </c>
      <c r="E289" s="12" t="s">
        <v>4</v>
      </c>
      <c r="F289" s="12" t="s">
        <v>6</v>
      </c>
      <c r="G289" s="12" t="s">
        <v>958</v>
      </c>
      <c r="H289" s="12"/>
      <c r="I289" s="9">
        <v>18</v>
      </c>
      <c r="J289" s="9" t="s">
        <v>835</v>
      </c>
    </row>
    <row r="290" spans="1:10" s="11" customFormat="1" x14ac:dyDescent="0.2">
      <c r="A290" s="8">
        <v>43570</v>
      </c>
      <c r="B290" s="12" t="s">
        <v>3</v>
      </c>
      <c r="C290" s="48" t="s">
        <v>1283</v>
      </c>
      <c r="D290" s="12" t="s">
        <v>1284</v>
      </c>
      <c r="E290" s="12" t="s">
        <v>4</v>
      </c>
      <c r="F290" s="12" t="s">
        <v>6</v>
      </c>
      <c r="G290" s="12" t="s">
        <v>151</v>
      </c>
      <c r="H290" s="12"/>
      <c r="I290" s="9">
        <v>41</v>
      </c>
      <c r="J290" s="9" t="s">
        <v>1285</v>
      </c>
    </row>
    <row r="291" spans="1:10" s="11" customFormat="1" x14ac:dyDescent="0.2">
      <c r="A291" s="8">
        <v>43570</v>
      </c>
      <c r="B291" s="12" t="s">
        <v>3</v>
      </c>
      <c r="C291" s="48" t="s">
        <v>1286</v>
      </c>
      <c r="D291" s="12" t="s">
        <v>46</v>
      </c>
      <c r="E291" s="12" t="s">
        <v>4</v>
      </c>
      <c r="F291" s="12" t="s">
        <v>6</v>
      </c>
      <c r="G291" s="12" t="s">
        <v>258</v>
      </c>
      <c r="H291" s="12"/>
      <c r="I291" s="9">
        <v>6</v>
      </c>
      <c r="J291" s="9" t="s">
        <v>1023</v>
      </c>
    </row>
    <row r="292" spans="1:10" s="11" customFormat="1" x14ac:dyDescent="0.2">
      <c r="A292" s="8">
        <v>43571</v>
      </c>
      <c r="B292" s="12" t="s">
        <v>3</v>
      </c>
      <c r="C292" s="48" t="s">
        <v>1289</v>
      </c>
      <c r="D292" s="12" t="s">
        <v>92</v>
      </c>
      <c r="E292" s="12" t="s">
        <v>4</v>
      </c>
      <c r="F292" s="12" t="s">
        <v>6</v>
      </c>
      <c r="G292" s="12" t="s">
        <v>151</v>
      </c>
      <c r="H292" s="12"/>
      <c r="I292" s="9">
        <v>27</v>
      </c>
      <c r="J292" s="9" t="s">
        <v>1151</v>
      </c>
    </row>
    <row r="293" spans="1:10" s="11" customFormat="1" x14ac:dyDescent="0.2">
      <c r="A293" s="8">
        <v>43571</v>
      </c>
      <c r="B293" s="12" t="s">
        <v>3</v>
      </c>
      <c r="C293" s="48" t="s">
        <v>1292</v>
      </c>
      <c r="D293" s="12" t="s">
        <v>42</v>
      </c>
      <c r="E293" s="12" t="s">
        <v>1293</v>
      </c>
      <c r="F293" s="12" t="s">
        <v>33</v>
      </c>
      <c r="G293" s="12" t="s">
        <v>37</v>
      </c>
      <c r="H293" s="12"/>
      <c r="I293" s="9">
        <v>25</v>
      </c>
      <c r="J293" s="9" t="s">
        <v>521</v>
      </c>
    </row>
    <row r="294" spans="1:10" s="11" customFormat="1" x14ac:dyDescent="0.2">
      <c r="A294" s="8">
        <v>43571</v>
      </c>
      <c r="B294" s="12" t="s">
        <v>3</v>
      </c>
      <c r="C294" s="48" t="s">
        <v>1292</v>
      </c>
      <c r="D294" s="12" t="s">
        <v>42</v>
      </c>
      <c r="E294" s="12" t="s">
        <v>1293</v>
      </c>
      <c r="F294" s="12" t="s">
        <v>15</v>
      </c>
      <c r="G294" s="12" t="s">
        <v>151</v>
      </c>
      <c r="H294" s="12"/>
      <c r="I294" s="9">
        <v>25</v>
      </c>
      <c r="J294" s="9" t="s">
        <v>521</v>
      </c>
    </row>
    <row r="295" spans="1:10" s="11" customFormat="1" x14ac:dyDescent="0.2">
      <c r="A295" s="8">
        <v>43571</v>
      </c>
      <c r="B295" s="12" t="s">
        <v>3</v>
      </c>
      <c r="C295" s="48" t="s">
        <v>1294</v>
      </c>
      <c r="D295" s="12" t="s">
        <v>56</v>
      </c>
      <c r="E295" s="12" t="s">
        <v>15</v>
      </c>
      <c r="F295" s="12" t="s">
        <v>101</v>
      </c>
      <c r="G295" s="12" t="s">
        <v>151</v>
      </c>
      <c r="H295" s="12"/>
      <c r="I295" s="9">
        <v>30</v>
      </c>
      <c r="J295" s="9" t="s">
        <v>1295</v>
      </c>
    </row>
    <row r="296" spans="1:10" s="11" customFormat="1" x14ac:dyDescent="0.2">
      <c r="A296" s="8">
        <v>43571</v>
      </c>
      <c r="B296" s="12" t="s">
        <v>3</v>
      </c>
      <c r="C296" s="48" t="s">
        <v>1296</v>
      </c>
      <c r="D296" s="12" t="s">
        <v>1297</v>
      </c>
      <c r="E296" s="12" t="s">
        <v>4</v>
      </c>
      <c r="F296" s="12" t="s">
        <v>6</v>
      </c>
      <c r="G296" s="12" t="s">
        <v>151</v>
      </c>
      <c r="H296" s="12"/>
      <c r="I296" s="9">
        <v>63</v>
      </c>
      <c r="J296" s="9" t="s">
        <v>1298</v>
      </c>
    </row>
    <row r="297" spans="1:10" s="11" customFormat="1" x14ac:dyDescent="0.2">
      <c r="A297" s="8">
        <v>43571</v>
      </c>
      <c r="B297" s="12" t="s">
        <v>3</v>
      </c>
      <c r="C297" s="48" t="s">
        <v>1301</v>
      </c>
      <c r="D297" s="12" t="s">
        <v>1302</v>
      </c>
      <c r="E297" s="12" t="s">
        <v>4</v>
      </c>
      <c r="F297" s="12" t="s">
        <v>6</v>
      </c>
      <c r="G297" s="12" t="s">
        <v>25</v>
      </c>
      <c r="H297" s="12"/>
      <c r="I297" s="9">
        <v>46</v>
      </c>
      <c r="J297" s="9" t="s">
        <v>1070</v>
      </c>
    </row>
    <row r="298" spans="1:10" s="11" customFormat="1" x14ac:dyDescent="0.2">
      <c r="A298" s="8">
        <v>43571</v>
      </c>
      <c r="B298" s="12" t="s">
        <v>3</v>
      </c>
      <c r="C298" s="48" t="s">
        <v>1304</v>
      </c>
      <c r="D298" s="12" t="s">
        <v>40</v>
      </c>
      <c r="E298" s="12" t="s">
        <v>15</v>
      </c>
      <c r="F298" s="12" t="s">
        <v>6</v>
      </c>
      <c r="G298" s="12" t="s">
        <v>222</v>
      </c>
      <c r="H298" s="12"/>
      <c r="I298" s="9">
        <v>5</v>
      </c>
      <c r="J298" s="9" t="s">
        <v>1029</v>
      </c>
    </row>
    <row r="299" spans="1:10" s="11" customFormat="1" x14ac:dyDescent="0.2">
      <c r="A299" s="8">
        <v>43571</v>
      </c>
      <c r="B299" s="12" t="s">
        <v>3</v>
      </c>
      <c r="C299" s="48" t="s">
        <v>1307</v>
      </c>
      <c r="D299" s="12" t="s">
        <v>56</v>
      </c>
      <c r="E299" s="12" t="s">
        <v>6</v>
      </c>
      <c r="F299" s="12" t="s">
        <v>4</v>
      </c>
      <c r="G299" s="12" t="s">
        <v>1225</v>
      </c>
      <c r="H299" s="12"/>
      <c r="I299" s="9">
        <v>31</v>
      </c>
      <c r="J299" s="9" t="s">
        <v>1295</v>
      </c>
    </row>
    <row r="300" spans="1:10" s="11" customFormat="1" x14ac:dyDescent="0.2">
      <c r="A300" s="8">
        <v>43571</v>
      </c>
      <c r="B300" s="12" t="s">
        <v>3</v>
      </c>
      <c r="C300" s="48" t="s">
        <v>1308</v>
      </c>
      <c r="D300" s="12" t="s">
        <v>92</v>
      </c>
      <c r="E300" s="12" t="s">
        <v>234</v>
      </c>
      <c r="F300" s="12" t="s">
        <v>6</v>
      </c>
      <c r="G300" s="12" t="s">
        <v>319</v>
      </c>
      <c r="H300" s="12"/>
      <c r="I300" s="9">
        <v>32</v>
      </c>
      <c r="J300" s="9" t="s">
        <v>358</v>
      </c>
    </row>
    <row r="301" spans="1:10" s="11" customFormat="1" x14ac:dyDescent="0.2">
      <c r="A301" s="8">
        <v>43571</v>
      </c>
      <c r="B301" s="12" t="s">
        <v>3</v>
      </c>
      <c r="C301" s="48" t="s">
        <v>1316</v>
      </c>
      <c r="D301" s="12" t="s">
        <v>92</v>
      </c>
      <c r="E301" s="12" t="s">
        <v>17</v>
      </c>
      <c r="F301" s="12" t="s">
        <v>5</v>
      </c>
      <c r="G301" s="12" t="s">
        <v>1073</v>
      </c>
      <c r="H301" s="12"/>
      <c r="I301" s="9">
        <v>30</v>
      </c>
      <c r="J301" s="9" t="s">
        <v>812</v>
      </c>
    </row>
    <row r="302" spans="1:10" s="11" customFormat="1" x14ac:dyDescent="0.2">
      <c r="A302" s="8">
        <v>43571</v>
      </c>
      <c r="B302" s="12" t="s">
        <v>3</v>
      </c>
      <c r="C302" s="48" t="s">
        <v>1322</v>
      </c>
      <c r="D302" s="12" t="s">
        <v>74</v>
      </c>
      <c r="E302" s="12" t="s">
        <v>4</v>
      </c>
      <c r="F302" s="12" t="s">
        <v>6</v>
      </c>
      <c r="G302" s="12" t="s">
        <v>151</v>
      </c>
      <c r="H302" s="12"/>
      <c r="I302" s="9">
        <v>33</v>
      </c>
      <c r="J302" s="9" t="s">
        <v>994</v>
      </c>
    </row>
    <row r="303" spans="1:10" s="11" customFormat="1" x14ac:dyDescent="0.2">
      <c r="A303" s="8">
        <v>43571</v>
      </c>
      <c r="B303" s="12" t="s">
        <v>3</v>
      </c>
      <c r="C303" s="48" t="s">
        <v>1323</v>
      </c>
      <c r="D303" s="12" t="s">
        <v>41</v>
      </c>
      <c r="E303" s="12" t="s">
        <v>4</v>
      </c>
      <c r="F303" s="12" t="s">
        <v>6</v>
      </c>
      <c r="G303" s="12" t="s">
        <v>163</v>
      </c>
      <c r="H303" s="12"/>
      <c r="I303" s="9">
        <v>27</v>
      </c>
      <c r="J303" s="9" t="s">
        <v>590</v>
      </c>
    </row>
    <row r="304" spans="1:10" s="11" customFormat="1" x14ac:dyDescent="0.2">
      <c r="A304" s="8">
        <v>43571</v>
      </c>
      <c r="B304" s="12" t="s">
        <v>3</v>
      </c>
      <c r="C304" s="48" t="s">
        <v>1324</v>
      </c>
      <c r="D304" s="12" t="s">
        <v>61</v>
      </c>
      <c r="E304" s="12" t="s">
        <v>4</v>
      </c>
      <c r="F304" s="12" t="s">
        <v>6</v>
      </c>
      <c r="G304" s="12" t="s">
        <v>163</v>
      </c>
      <c r="H304" s="12"/>
      <c r="I304" s="9">
        <v>7</v>
      </c>
      <c r="J304" s="9" t="s">
        <v>996</v>
      </c>
    </row>
    <row r="305" spans="1:10" s="11" customFormat="1" x14ac:dyDescent="0.2">
      <c r="A305" s="8">
        <v>43572</v>
      </c>
      <c r="B305" s="12" t="s">
        <v>3</v>
      </c>
      <c r="C305" s="48" t="s">
        <v>1325</v>
      </c>
      <c r="D305" s="12" t="s">
        <v>1326</v>
      </c>
      <c r="E305" s="12" t="s">
        <v>4</v>
      </c>
      <c r="F305" s="12" t="s">
        <v>5</v>
      </c>
      <c r="G305" s="12" t="s">
        <v>1327</v>
      </c>
      <c r="H305" s="12"/>
      <c r="I305" s="9">
        <v>58</v>
      </c>
      <c r="J305" s="9">
        <v>69</v>
      </c>
    </row>
    <row r="306" spans="1:10" s="11" customFormat="1" x14ac:dyDescent="0.2">
      <c r="A306" s="8">
        <v>43572</v>
      </c>
      <c r="B306" s="12" t="s">
        <v>3</v>
      </c>
      <c r="C306" s="48" t="s">
        <v>1328</v>
      </c>
      <c r="D306" s="12" t="s">
        <v>150</v>
      </c>
      <c r="E306" s="12" t="s">
        <v>6</v>
      </c>
      <c r="F306" s="12" t="s">
        <v>4</v>
      </c>
      <c r="G306" s="12" t="s">
        <v>37</v>
      </c>
      <c r="H306" s="12"/>
      <c r="I306" s="9">
        <v>12</v>
      </c>
      <c r="J306" s="9" t="s">
        <v>425</v>
      </c>
    </row>
    <row r="307" spans="1:10" s="11" customFormat="1" x14ac:dyDescent="0.2">
      <c r="A307" s="8">
        <v>43572</v>
      </c>
      <c r="B307" s="12" t="s">
        <v>3</v>
      </c>
      <c r="C307" s="48" t="s">
        <v>1329</v>
      </c>
      <c r="D307" s="12" t="s">
        <v>121</v>
      </c>
      <c r="E307" s="12" t="s">
        <v>188</v>
      </c>
      <c r="F307" s="12" t="s">
        <v>4</v>
      </c>
      <c r="G307" s="12" t="s">
        <v>319</v>
      </c>
      <c r="H307" s="12"/>
      <c r="I307" s="9">
        <v>44</v>
      </c>
      <c r="J307" s="9" t="s">
        <v>1330</v>
      </c>
    </row>
    <row r="308" spans="1:10" s="11" customFormat="1" x14ac:dyDescent="0.2">
      <c r="A308" s="8">
        <v>43572</v>
      </c>
      <c r="B308" s="12" t="s">
        <v>3</v>
      </c>
      <c r="C308" s="48" t="s">
        <v>1331</v>
      </c>
      <c r="D308" s="12" t="s">
        <v>123</v>
      </c>
      <c r="E308" s="12" t="s">
        <v>4</v>
      </c>
      <c r="F308" s="12" t="s">
        <v>4</v>
      </c>
      <c r="G308" s="12" t="s">
        <v>23</v>
      </c>
      <c r="H308" s="12"/>
      <c r="I308" s="9">
        <v>42</v>
      </c>
      <c r="J308" s="9" t="s">
        <v>1071</v>
      </c>
    </row>
    <row r="309" spans="1:10" s="11" customFormat="1" x14ac:dyDescent="0.2">
      <c r="A309" s="8">
        <v>43572</v>
      </c>
      <c r="B309" s="12" t="s">
        <v>3</v>
      </c>
      <c r="C309" s="48" t="s">
        <v>1336</v>
      </c>
      <c r="D309" s="12" t="s">
        <v>1337</v>
      </c>
      <c r="E309" s="12" t="s">
        <v>4</v>
      </c>
      <c r="F309" s="12" t="s">
        <v>6</v>
      </c>
      <c r="G309" s="12" t="s">
        <v>292</v>
      </c>
      <c r="H309" s="12"/>
      <c r="I309" s="9">
        <v>80</v>
      </c>
      <c r="J309" s="9" t="s">
        <v>986</v>
      </c>
    </row>
    <row r="310" spans="1:10" s="11" customFormat="1" x14ac:dyDescent="0.2">
      <c r="A310" s="8">
        <v>43572</v>
      </c>
      <c r="B310" s="12" t="s">
        <v>3</v>
      </c>
      <c r="C310" s="48" t="s">
        <v>1342</v>
      </c>
      <c r="D310" s="12" t="s">
        <v>1343</v>
      </c>
      <c r="E310" s="12" t="s">
        <v>4</v>
      </c>
      <c r="F310" s="12" t="s">
        <v>5</v>
      </c>
      <c r="G310" s="12" t="s">
        <v>37</v>
      </c>
      <c r="H310" s="12"/>
      <c r="I310" s="9">
        <v>61</v>
      </c>
      <c r="J310" s="9">
        <v>100</v>
      </c>
    </row>
    <row r="311" spans="1:10" s="11" customFormat="1" x14ac:dyDescent="0.2">
      <c r="A311" s="8">
        <v>43572</v>
      </c>
      <c r="B311" s="12" t="s">
        <v>3</v>
      </c>
      <c r="C311" s="48" t="s">
        <v>1344</v>
      </c>
      <c r="D311" s="12" t="s">
        <v>1167</v>
      </c>
      <c r="E311" s="12" t="s">
        <v>4</v>
      </c>
      <c r="F311" s="12" t="s">
        <v>99</v>
      </c>
      <c r="G311" s="12" t="s">
        <v>558</v>
      </c>
      <c r="H311" s="12"/>
      <c r="I311" s="9">
        <v>44</v>
      </c>
      <c r="J311" s="9" t="s">
        <v>1345</v>
      </c>
    </row>
    <row r="312" spans="1:10" s="11" customFormat="1" x14ac:dyDescent="0.2">
      <c r="A312" s="8">
        <v>43572</v>
      </c>
      <c r="B312" s="12" t="s">
        <v>3</v>
      </c>
      <c r="C312" s="48" t="s">
        <v>1346</v>
      </c>
      <c r="D312" s="12" t="s">
        <v>116</v>
      </c>
      <c r="E312" s="12" t="s">
        <v>4</v>
      </c>
      <c r="F312" s="12" t="s">
        <v>6</v>
      </c>
      <c r="G312" s="12" t="s">
        <v>194</v>
      </c>
      <c r="H312" s="12"/>
      <c r="I312" s="9">
        <v>14</v>
      </c>
      <c r="J312" s="9" t="s">
        <v>1347</v>
      </c>
    </row>
    <row r="313" spans="1:10" s="11" customFormat="1" x14ac:dyDescent="0.2">
      <c r="A313" s="8">
        <v>43572</v>
      </c>
      <c r="B313" s="12" t="s">
        <v>3</v>
      </c>
      <c r="C313" s="48" t="s">
        <v>1348</v>
      </c>
      <c r="D313" s="12" t="s">
        <v>1349</v>
      </c>
      <c r="E313" s="12" t="s">
        <v>16</v>
      </c>
      <c r="F313" s="12" t="s">
        <v>4</v>
      </c>
      <c r="G313" s="12" t="s">
        <v>151</v>
      </c>
      <c r="H313" s="12"/>
      <c r="I313" s="9">
        <v>38</v>
      </c>
      <c r="J313" s="9" t="s">
        <v>1350</v>
      </c>
    </row>
    <row r="314" spans="1:10" s="11" customFormat="1" x14ac:dyDescent="0.2">
      <c r="A314" s="8">
        <v>43572</v>
      </c>
      <c r="B314" s="12" t="s">
        <v>3</v>
      </c>
      <c r="C314" s="48" t="s">
        <v>1351</v>
      </c>
      <c r="D314" s="12" t="s">
        <v>43</v>
      </c>
      <c r="E314" s="12" t="s">
        <v>6</v>
      </c>
      <c r="F314" s="12" t="s">
        <v>15</v>
      </c>
      <c r="G314" s="12" t="s">
        <v>477</v>
      </c>
      <c r="H314" s="12"/>
      <c r="I314" s="9">
        <v>24</v>
      </c>
      <c r="J314" s="9" t="s">
        <v>359</v>
      </c>
    </row>
    <row r="315" spans="1:10" s="11" customFormat="1" x14ac:dyDescent="0.2">
      <c r="A315" s="8">
        <v>43572</v>
      </c>
      <c r="B315" s="12" t="s">
        <v>3</v>
      </c>
      <c r="C315" s="48" t="s">
        <v>1352</v>
      </c>
      <c r="D315" s="12" t="s">
        <v>113</v>
      </c>
      <c r="E315" s="12" t="s">
        <v>16</v>
      </c>
      <c r="F315" s="12" t="s">
        <v>4</v>
      </c>
      <c r="G315" s="12" t="s">
        <v>13</v>
      </c>
      <c r="H315" s="12"/>
      <c r="I315" s="9">
        <v>12</v>
      </c>
      <c r="J315" s="9" t="s">
        <v>725</v>
      </c>
    </row>
    <row r="316" spans="1:10" s="11" customFormat="1" x14ac:dyDescent="0.2">
      <c r="A316" s="8">
        <v>43572</v>
      </c>
      <c r="B316" s="12" t="s">
        <v>3</v>
      </c>
      <c r="C316" s="48" t="s">
        <v>1354</v>
      </c>
      <c r="D316" s="12" t="s">
        <v>87</v>
      </c>
      <c r="E316" s="12" t="s">
        <v>4</v>
      </c>
      <c r="F316" s="12" t="s">
        <v>6</v>
      </c>
      <c r="G316" s="12" t="s">
        <v>1355</v>
      </c>
      <c r="H316" s="12"/>
      <c r="I316" s="9">
        <v>17</v>
      </c>
      <c r="J316" s="9">
        <v>13</v>
      </c>
    </row>
    <row r="317" spans="1:10" s="11" customFormat="1" x14ac:dyDescent="0.2">
      <c r="A317" s="8">
        <v>43572</v>
      </c>
      <c r="B317" s="12" t="s">
        <v>3</v>
      </c>
      <c r="C317" s="48" t="s">
        <v>1356</v>
      </c>
      <c r="D317" s="12" t="s">
        <v>40</v>
      </c>
      <c r="E317" s="12" t="s">
        <v>4</v>
      </c>
      <c r="F317" s="12" t="s">
        <v>5</v>
      </c>
      <c r="G317" s="12" t="s">
        <v>1357</v>
      </c>
      <c r="H317" s="12"/>
      <c r="I317" s="9">
        <v>5</v>
      </c>
      <c r="J317" s="9" t="s">
        <v>1358</v>
      </c>
    </row>
    <row r="318" spans="1:10" s="11" customFormat="1" x14ac:dyDescent="0.2">
      <c r="A318" s="8">
        <v>43572</v>
      </c>
      <c r="B318" s="12" t="s">
        <v>3</v>
      </c>
      <c r="C318" s="48" t="s">
        <v>1359</v>
      </c>
      <c r="D318" s="12" t="s">
        <v>40</v>
      </c>
      <c r="E318" s="12" t="s">
        <v>4</v>
      </c>
      <c r="F318" s="12" t="s">
        <v>6</v>
      </c>
      <c r="G318" s="12" t="s">
        <v>488</v>
      </c>
      <c r="H318" s="12"/>
      <c r="I318" s="9">
        <v>6</v>
      </c>
      <c r="J318" s="9" t="s">
        <v>394</v>
      </c>
    </row>
    <row r="319" spans="1:10" s="11" customFormat="1" x14ac:dyDescent="0.2">
      <c r="A319" s="8">
        <v>43572</v>
      </c>
      <c r="B319" s="12" t="s">
        <v>3</v>
      </c>
      <c r="C319" s="48" t="s">
        <v>1360</v>
      </c>
      <c r="D319" s="12" t="s">
        <v>265</v>
      </c>
      <c r="E319" s="12" t="s">
        <v>4</v>
      </c>
      <c r="F319" s="12" t="s">
        <v>6</v>
      </c>
      <c r="G319" s="12" t="s">
        <v>194</v>
      </c>
      <c r="H319" s="12"/>
      <c r="I319" s="9">
        <v>13</v>
      </c>
      <c r="J319" s="9" t="s">
        <v>1361</v>
      </c>
    </row>
    <row r="320" spans="1:10" s="11" customFormat="1" x14ac:dyDescent="0.2">
      <c r="A320" s="8">
        <v>43572</v>
      </c>
      <c r="B320" s="12" t="s">
        <v>3</v>
      </c>
      <c r="C320" s="48" t="s">
        <v>1362</v>
      </c>
      <c r="D320" s="12" t="s">
        <v>117</v>
      </c>
      <c r="E320" s="12" t="s">
        <v>4</v>
      </c>
      <c r="F320" s="12" t="s">
        <v>6</v>
      </c>
      <c r="G320" s="12" t="s">
        <v>1096</v>
      </c>
      <c r="H320" s="12"/>
      <c r="I320" s="9">
        <v>27</v>
      </c>
      <c r="J320" s="9">
        <v>20</v>
      </c>
    </row>
    <row r="321" spans="1:10" s="11" customFormat="1" x14ac:dyDescent="0.2">
      <c r="A321" s="8">
        <v>43572</v>
      </c>
      <c r="B321" s="12" t="s">
        <v>3</v>
      </c>
      <c r="C321" s="48" t="s">
        <v>1363</v>
      </c>
      <c r="D321" s="12" t="s">
        <v>116</v>
      </c>
      <c r="E321" s="12" t="s">
        <v>16</v>
      </c>
      <c r="F321" s="12" t="s">
        <v>6</v>
      </c>
      <c r="G321" s="12" t="s">
        <v>37</v>
      </c>
      <c r="H321" s="12"/>
      <c r="I321" s="9">
        <v>14</v>
      </c>
      <c r="J321" s="9" t="s">
        <v>494</v>
      </c>
    </row>
    <row r="322" spans="1:10" s="11" customFormat="1" x14ac:dyDescent="0.2">
      <c r="A322" s="8">
        <v>43572</v>
      </c>
      <c r="B322" s="12" t="s">
        <v>3</v>
      </c>
      <c r="C322" s="48" t="s">
        <v>1364</v>
      </c>
      <c r="D322" s="12" t="s">
        <v>61</v>
      </c>
      <c r="E322" s="12" t="s">
        <v>16</v>
      </c>
      <c r="F322" s="12" t="s">
        <v>6</v>
      </c>
      <c r="G322" s="12" t="s">
        <v>151</v>
      </c>
      <c r="H322" s="12"/>
      <c r="I322" s="9">
        <v>9</v>
      </c>
      <c r="J322" s="9" t="s">
        <v>491</v>
      </c>
    </row>
    <row r="323" spans="1:10" s="11" customFormat="1" x14ac:dyDescent="0.2">
      <c r="A323" s="8">
        <v>43572</v>
      </c>
      <c r="B323" s="12" t="s">
        <v>3</v>
      </c>
      <c r="C323" s="48" t="s">
        <v>1365</v>
      </c>
      <c r="D323" s="12" t="s">
        <v>67</v>
      </c>
      <c r="E323" s="12" t="s">
        <v>4</v>
      </c>
      <c r="F323" s="12" t="s">
        <v>5</v>
      </c>
      <c r="G323" s="12" t="s">
        <v>151</v>
      </c>
      <c r="H323" s="12"/>
      <c r="I323" s="9">
        <v>22</v>
      </c>
      <c r="J323" s="9" t="s">
        <v>590</v>
      </c>
    </row>
    <row r="324" spans="1:10" s="11" customFormat="1" x14ac:dyDescent="0.2">
      <c r="A324" s="8">
        <v>43572</v>
      </c>
      <c r="B324" s="12" t="s">
        <v>3</v>
      </c>
      <c r="C324" s="48" t="s">
        <v>1366</v>
      </c>
      <c r="D324" s="12" t="s">
        <v>506</v>
      </c>
      <c r="E324" s="12" t="s">
        <v>140</v>
      </c>
      <c r="F324" s="12" t="s">
        <v>6</v>
      </c>
      <c r="G324" s="12" t="s">
        <v>37</v>
      </c>
      <c r="H324" s="12"/>
      <c r="I324" s="9">
        <v>15</v>
      </c>
      <c r="J324" s="9" t="s">
        <v>1367</v>
      </c>
    </row>
    <row r="325" spans="1:10" s="11" customFormat="1" x14ac:dyDescent="0.2">
      <c r="A325" s="8">
        <v>43572</v>
      </c>
      <c r="B325" s="12" t="s">
        <v>3</v>
      </c>
      <c r="C325" s="48" t="s">
        <v>1368</v>
      </c>
      <c r="D325" s="12" t="s">
        <v>92</v>
      </c>
      <c r="E325" s="12" t="s">
        <v>4</v>
      </c>
      <c r="F325" s="12" t="s">
        <v>6</v>
      </c>
      <c r="G325" s="12" t="s">
        <v>1369</v>
      </c>
      <c r="H325" s="12"/>
      <c r="I325" s="9">
        <v>26</v>
      </c>
      <c r="J325" s="9" t="s">
        <v>426</v>
      </c>
    </row>
    <row r="326" spans="1:10" s="11" customFormat="1" x14ac:dyDescent="0.2">
      <c r="A326" s="8">
        <v>43572</v>
      </c>
      <c r="B326" s="12" t="s">
        <v>3</v>
      </c>
      <c r="C326" s="48" t="s">
        <v>1370</v>
      </c>
      <c r="D326" s="12" t="s">
        <v>92</v>
      </c>
      <c r="E326" s="12" t="s">
        <v>4</v>
      </c>
      <c r="F326" s="12" t="s">
        <v>6</v>
      </c>
      <c r="G326" s="12" t="s">
        <v>24</v>
      </c>
      <c r="H326" s="12"/>
      <c r="I326" s="9">
        <v>21</v>
      </c>
      <c r="J326" s="9" t="s">
        <v>1371</v>
      </c>
    </row>
    <row r="327" spans="1:10" s="11" customFormat="1" x14ac:dyDescent="0.2">
      <c r="A327" s="8">
        <v>43572</v>
      </c>
      <c r="B327" s="12" t="s">
        <v>3</v>
      </c>
      <c r="C327" s="48" t="s">
        <v>1372</v>
      </c>
      <c r="D327" s="12" t="s">
        <v>64</v>
      </c>
      <c r="E327" s="12" t="s">
        <v>6</v>
      </c>
      <c r="F327" s="12" t="s">
        <v>4</v>
      </c>
      <c r="G327" s="12" t="s">
        <v>1373</v>
      </c>
      <c r="H327" s="12"/>
      <c r="I327" s="9">
        <v>26</v>
      </c>
      <c r="J327" s="9" t="s">
        <v>693</v>
      </c>
    </row>
    <row r="328" spans="1:10" s="11" customFormat="1" x14ac:dyDescent="0.2">
      <c r="A328" s="8">
        <v>43573</v>
      </c>
      <c r="B328" s="12" t="s">
        <v>3</v>
      </c>
      <c r="C328" s="48" t="s">
        <v>1377</v>
      </c>
      <c r="D328" s="12" t="s">
        <v>41</v>
      </c>
      <c r="E328" s="12" t="s">
        <v>15</v>
      </c>
      <c r="F328" s="12" t="s">
        <v>18</v>
      </c>
      <c r="G328" s="12" t="s">
        <v>194</v>
      </c>
      <c r="H328" s="12"/>
      <c r="I328" s="9">
        <v>27</v>
      </c>
      <c r="J328" s="9" t="s">
        <v>1378</v>
      </c>
    </row>
    <row r="329" spans="1:10" s="11" customFormat="1" x14ac:dyDescent="0.2">
      <c r="A329" s="8">
        <v>43573</v>
      </c>
      <c r="B329" s="12" t="s">
        <v>3</v>
      </c>
      <c r="C329" s="48" t="s">
        <v>1379</v>
      </c>
      <c r="D329" s="12" t="s">
        <v>92</v>
      </c>
      <c r="E329" s="12" t="s">
        <v>1380</v>
      </c>
      <c r="F329" s="12" t="s">
        <v>6</v>
      </c>
      <c r="G329" s="12" t="s">
        <v>194</v>
      </c>
      <c r="H329" s="12"/>
      <c r="I329" s="9">
        <v>22</v>
      </c>
      <c r="J329" s="9" t="s">
        <v>565</v>
      </c>
    </row>
    <row r="330" spans="1:10" s="11" customFormat="1" x14ac:dyDescent="0.2">
      <c r="A330" s="8">
        <v>43573</v>
      </c>
      <c r="B330" s="12" t="s">
        <v>3</v>
      </c>
      <c r="C330" s="48" t="s">
        <v>1385</v>
      </c>
      <c r="D330" s="12" t="s">
        <v>199</v>
      </c>
      <c r="E330" s="12" t="s">
        <v>11</v>
      </c>
      <c r="F330" s="12" t="s">
        <v>15</v>
      </c>
      <c r="G330" s="12" t="s">
        <v>1386</v>
      </c>
      <c r="H330" s="12"/>
      <c r="I330" s="9">
        <v>17</v>
      </c>
      <c r="J330" s="9" t="s">
        <v>361</v>
      </c>
    </row>
    <row r="331" spans="1:10" s="11" customFormat="1" x14ac:dyDescent="0.2">
      <c r="A331" s="8">
        <v>43573</v>
      </c>
      <c r="B331" s="12" t="s">
        <v>3</v>
      </c>
      <c r="C331" s="48" t="s">
        <v>1387</v>
      </c>
      <c r="D331" s="12" t="s">
        <v>92</v>
      </c>
      <c r="E331" s="12" t="s">
        <v>4</v>
      </c>
      <c r="F331" s="12" t="s">
        <v>5</v>
      </c>
      <c r="G331" s="12" t="s">
        <v>1225</v>
      </c>
      <c r="H331" s="12"/>
      <c r="I331" s="9">
        <v>25</v>
      </c>
      <c r="J331" s="9" t="s">
        <v>1388</v>
      </c>
    </row>
    <row r="332" spans="1:10" s="11" customFormat="1" x14ac:dyDescent="0.2">
      <c r="A332" s="8">
        <v>43573</v>
      </c>
      <c r="B332" s="12" t="s">
        <v>3</v>
      </c>
      <c r="C332" s="48" t="s">
        <v>1392</v>
      </c>
      <c r="D332" s="12" t="s">
        <v>274</v>
      </c>
      <c r="E332" s="12" t="s">
        <v>6</v>
      </c>
      <c r="F332" s="12" t="s">
        <v>15</v>
      </c>
      <c r="G332" s="12" t="s">
        <v>151</v>
      </c>
      <c r="H332" s="12"/>
      <c r="I332" s="9">
        <v>31</v>
      </c>
      <c r="J332" s="9" t="s">
        <v>348</v>
      </c>
    </row>
    <row r="333" spans="1:10" s="11" customFormat="1" x14ac:dyDescent="0.2">
      <c r="A333" s="8">
        <v>43573</v>
      </c>
      <c r="B333" s="12" t="s">
        <v>3</v>
      </c>
      <c r="C333" s="48" t="s">
        <v>1396</v>
      </c>
      <c r="D333" s="12" t="s">
        <v>67</v>
      </c>
      <c r="E333" s="12" t="s">
        <v>15</v>
      </c>
      <c r="F333" s="12" t="s">
        <v>6</v>
      </c>
      <c r="G333" s="12" t="s">
        <v>151</v>
      </c>
      <c r="H333" s="12"/>
      <c r="I333" s="9">
        <v>19</v>
      </c>
      <c r="J333" s="9" t="s">
        <v>385</v>
      </c>
    </row>
    <row r="334" spans="1:10" s="11" customFormat="1" x14ac:dyDescent="0.2">
      <c r="A334" s="8">
        <v>43573</v>
      </c>
      <c r="B334" s="12" t="s">
        <v>3</v>
      </c>
      <c r="C334" s="48" t="s">
        <v>1397</v>
      </c>
      <c r="D334" s="12" t="s">
        <v>1398</v>
      </c>
      <c r="E334" s="12" t="s">
        <v>4</v>
      </c>
      <c r="F334" s="12" t="s">
        <v>22</v>
      </c>
      <c r="G334" s="12" t="s">
        <v>258</v>
      </c>
      <c r="H334" s="12"/>
      <c r="I334" s="9">
        <v>23</v>
      </c>
      <c r="J334" s="9" t="s">
        <v>1399</v>
      </c>
    </row>
    <row r="335" spans="1:10" s="11" customFormat="1" x14ac:dyDescent="0.2">
      <c r="A335" s="8">
        <v>43573</v>
      </c>
      <c r="B335" s="12" t="s">
        <v>3</v>
      </c>
      <c r="C335" s="48" t="s">
        <v>1400</v>
      </c>
      <c r="D335" s="12" t="s">
        <v>92</v>
      </c>
      <c r="E335" s="12" t="s">
        <v>15</v>
      </c>
      <c r="F335" s="12" t="s">
        <v>6</v>
      </c>
      <c r="G335" s="12" t="s">
        <v>194</v>
      </c>
      <c r="H335" s="12"/>
      <c r="I335" s="9">
        <v>31</v>
      </c>
      <c r="J335" s="9" t="s">
        <v>1127</v>
      </c>
    </row>
    <row r="336" spans="1:10" s="11" customFormat="1" x14ac:dyDescent="0.2">
      <c r="A336" s="8">
        <v>43573</v>
      </c>
      <c r="B336" s="12" t="s">
        <v>3</v>
      </c>
      <c r="C336" s="48" t="s">
        <v>1402</v>
      </c>
      <c r="D336" s="12" t="s">
        <v>92</v>
      </c>
      <c r="E336" s="12" t="s">
        <v>10</v>
      </c>
      <c r="F336" s="12" t="s">
        <v>15</v>
      </c>
      <c r="G336" s="12" t="s">
        <v>151</v>
      </c>
      <c r="H336" s="12"/>
      <c r="I336" s="9">
        <v>33</v>
      </c>
      <c r="J336" s="9" t="s">
        <v>521</v>
      </c>
    </row>
    <row r="337" spans="1:10" s="11" customFormat="1" x14ac:dyDescent="0.2">
      <c r="A337" s="8">
        <v>43574</v>
      </c>
      <c r="B337" s="12" t="s">
        <v>3</v>
      </c>
      <c r="C337" s="48" t="s">
        <v>1404</v>
      </c>
      <c r="D337" s="12" t="s">
        <v>42</v>
      </c>
      <c r="E337" s="12" t="s">
        <v>4</v>
      </c>
      <c r="F337" s="12" t="s">
        <v>5</v>
      </c>
      <c r="G337" s="12" t="s">
        <v>301</v>
      </c>
      <c r="H337" s="12"/>
      <c r="I337" s="9">
        <v>26</v>
      </c>
      <c r="J337" s="9" t="s">
        <v>1028</v>
      </c>
    </row>
    <row r="338" spans="1:10" s="11" customFormat="1" x14ac:dyDescent="0.2">
      <c r="A338" s="8">
        <v>43574</v>
      </c>
      <c r="B338" s="12" t="s">
        <v>3</v>
      </c>
      <c r="C338" s="48" t="s">
        <v>1406</v>
      </c>
      <c r="D338" s="12" t="s">
        <v>40</v>
      </c>
      <c r="E338" s="12" t="s">
        <v>4</v>
      </c>
      <c r="F338" s="12" t="s">
        <v>6</v>
      </c>
      <c r="G338" s="12" t="s">
        <v>488</v>
      </c>
      <c r="H338" s="12"/>
      <c r="I338" s="9">
        <v>3</v>
      </c>
      <c r="J338" s="9" t="s">
        <v>399</v>
      </c>
    </row>
    <row r="339" spans="1:10" s="11" customFormat="1" x14ac:dyDescent="0.2">
      <c r="A339" s="8">
        <v>43574</v>
      </c>
      <c r="B339" s="12" t="s">
        <v>3</v>
      </c>
      <c r="C339" s="48" t="s">
        <v>1412</v>
      </c>
      <c r="D339" s="12" t="s">
        <v>1349</v>
      </c>
      <c r="E339" s="12" t="s">
        <v>187</v>
      </c>
      <c r="F339" s="12" t="s">
        <v>15</v>
      </c>
      <c r="G339" s="12" t="s">
        <v>23</v>
      </c>
      <c r="H339" s="12"/>
      <c r="I339" s="9">
        <v>37</v>
      </c>
      <c r="J339" s="9" t="s">
        <v>1413</v>
      </c>
    </row>
    <row r="340" spans="1:10" s="11" customFormat="1" x14ac:dyDescent="0.2">
      <c r="A340" s="8">
        <v>43575</v>
      </c>
      <c r="B340" s="12" t="s">
        <v>3</v>
      </c>
      <c r="C340" s="48" t="s">
        <v>1416</v>
      </c>
      <c r="D340" s="12" t="s">
        <v>112</v>
      </c>
      <c r="E340" s="12" t="s">
        <v>4</v>
      </c>
      <c r="F340" s="12" t="s">
        <v>4</v>
      </c>
      <c r="G340" s="12" t="s">
        <v>23</v>
      </c>
      <c r="H340" s="12"/>
      <c r="I340" s="9">
        <v>20</v>
      </c>
      <c r="J340" s="9" t="s">
        <v>1199</v>
      </c>
    </row>
    <row r="341" spans="1:10" s="11" customFormat="1" x14ac:dyDescent="0.2">
      <c r="A341" s="8">
        <v>43575</v>
      </c>
      <c r="B341" s="12" t="s">
        <v>3</v>
      </c>
      <c r="C341" s="48" t="s">
        <v>1417</v>
      </c>
      <c r="D341" s="12" t="s">
        <v>40</v>
      </c>
      <c r="E341" s="12" t="s">
        <v>145</v>
      </c>
      <c r="F341" s="12" t="s">
        <v>6</v>
      </c>
      <c r="G341" s="12" t="s">
        <v>24</v>
      </c>
      <c r="H341" s="12"/>
      <c r="I341" s="9">
        <v>10</v>
      </c>
      <c r="J341" s="9" t="s">
        <v>797</v>
      </c>
    </row>
    <row r="342" spans="1:10" s="11" customFormat="1" x14ac:dyDescent="0.2">
      <c r="A342" s="8">
        <v>43575</v>
      </c>
      <c r="B342" s="12" t="s">
        <v>3</v>
      </c>
      <c r="C342" s="48" t="s">
        <v>1418</v>
      </c>
      <c r="D342" s="12" t="s">
        <v>92</v>
      </c>
      <c r="E342" s="12" t="s">
        <v>4</v>
      </c>
      <c r="F342" s="12" t="s">
        <v>663</v>
      </c>
      <c r="G342" s="12" t="s">
        <v>153</v>
      </c>
      <c r="H342" s="12"/>
      <c r="I342" s="9">
        <v>25</v>
      </c>
      <c r="J342" s="9" t="s">
        <v>612</v>
      </c>
    </row>
    <row r="343" spans="1:10" s="11" customFormat="1" x14ac:dyDescent="0.2">
      <c r="A343" s="8">
        <v>43575</v>
      </c>
      <c r="B343" s="12" t="s">
        <v>3</v>
      </c>
      <c r="C343" s="48" t="s">
        <v>1419</v>
      </c>
      <c r="D343" s="12" t="s">
        <v>506</v>
      </c>
      <c r="E343" s="12" t="s">
        <v>1293</v>
      </c>
      <c r="F343" s="12" t="s">
        <v>6</v>
      </c>
      <c r="G343" s="12" t="s">
        <v>863</v>
      </c>
      <c r="H343" s="12"/>
      <c r="I343" s="9">
        <v>13</v>
      </c>
      <c r="J343" s="9" t="s">
        <v>640</v>
      </c>
    </row>
    <row r="344" spans="1:10" s="11" customFormat="1" x14ac:dyDescent="0.2">
      <c r="A344" s="8">
        <v>43575</v>
      </c>
      <c r="B344" s="12" t="s">
        <v>3</v>
      </c>
      <c r="C344" s="48" t="s">
        <v>1420</v>
      </c>
      <c r="D344" s="12" t="s">
        <v>1421</v>
      </c>
      <c r="E344" s="12" t="s">
        <v>6</v>
      </c>
      <c r="F344" s="12" t="s">
        <v>6</v>
      </c>
      <c r="G344" s="12" t="s">
        <v>976</v>
      </c>
      <c r="H344" s="12"/>
      <c r="I344" s="9">
        <v>59</v>
      </c>
      <c r="J344" s="9" t="s">
        <v>1422</v>
      </c>
    </row>
    <row r="345" spans="1:10" s="11" customFormat="1" x14ac:dyDescent="0.2">
      <c r="A345" s="8">
        <v>43575</v>
      </c>
      <c r="B345" s="12" t="s">
        <v>3</v>
      </c>
      <c r="C345" s="48" t="s">
        <v>1406</v>
      </c>
      <c r="D345" s="12" t="s">
        <v>93</v>
      </c>
      <c r="E345" s="12" t="s">
        <v>6</v>
      </c>
      <c r="F345" s="12" t="s">
        <v>6</v>
      </c>
      <c r="G345" s="12" t="s">
        <v>177</v>
      </c>
      <c r="H345" s="12"/>
      <c r="I345" s="9">
        <v>7</v>
      </c>
      <c r="J345" s="9" t="s">
        <v>724</v>
      </c>
    </row>
    <row r="346" spans="1:10" s="11" customFormat="1" x14ac:dyDescent="0.2">
      <c r="A346" s="8">
        <v>43575</v>
      </c>
      <c r="B346" s="12" t="s">
        <v>3</v>
      </c>
      <c r="C346" s="48" t="s">
        <v>1423</v>
      </c>
      <c r="D346" s="12" t="s">
        <v>75</v>
      </c>
      <c r="E346" s="12" t="s">
        <v>4</v>
      </c>
      <c r="F346" s="12" t="s">
        <v>4</v>
      </c>
      <c r="G346" s="12" t="s">
        <v>177</v>
      </c>
      <c r="H346" s="12"/>
      <c r="I346" s="9">
        <v>14</v>
      </c>
      <c r="J346" s="9">
        <v>7</v>
      </c>
    </row>
    <row r="347" spans="1:10" s="11" customFormat="1" x14ac:dyDescent="0.2">
      <c r="A347" s="8">
        <v>43577</v>
      </c>
      <c r="B347" s="12" t="s">
        <v>3</v>
      </c>
      <c r="C347" s="48" t="s">
        <v>1435</v>
      </c>
      <c r="D347" s="12" t="s">
        <v>83</v>
      </c>
      <c r="E347" s="12" t="s">
        <v>8</v>
      </c>
      <c r="F347" s="12" t="s">
        <v>4</v>
      </c>
      <c r="G347" s="12" t="s">
        <v>151</v>
      </c>
      <c r="H347" s="12"/>
      <c r="I347" s="9">
        <v>20</v>
      </c>
      <c r="J347" s="9" t="s">
        <v>363</v>
      </c>
    </row>
    <row r="348" spans="1:10" s="11" customFormat="1" x14ac:dyDescent="0.2">
      <c r="A348" s="8">
        <v>43577</v>
      </c>
      <c r="B348" s="12" t="s">
        <v>3</v>
      </c>
      <c r="C348" s="48" t="s">
        <v>1436</v>
      </c>
      <c r="D348" s="12" t="s">
        <v>75</v>
      </c>
      <c r="E348" s="12" t="s">
        <v>5</v>
      </c>
      <c r="F348" s="12" t="s">
        <v>6</v>
      </c>
      <c r="G348" s="12" t="s">
        <v>1437</v>
      </c>
      <c r="H348" s="12"/>
      <c r="I348" s="9">
        <v>8</v>
      </c>
      <c r="J348" s="9" t="s">
        <v>367</v>
      </c>
    </row>
    <row r="349" spans="1:10" s="11" customFormat="1" x14ac:dyDescent="0.2">
      <c r="A349" s="8">
        <v>43577</v>
      </c>
      <c r="B349" s="12" t="s">
        <v>3</v>
      </c>
      <c r="C349" s="48" t="s">
        <v>1438</v>
      </c>
      <c r="D349" s="12" t="s">
        <v>92</v>
      </c>
      <c r="E349" s="12" t="s">
        <v>15</v>
      </c>
      <c r="F349" s="12" t="s">
        <v>6</v>
      </c>
      <c r="G349" s="12" t="s">
        <v>194</v>
      </c>
      <c r="H349" s="12"/>
      <c r="I349" s="9">
        <v>24</v>
      </c>
      <c r="J349" s="9" t="s">
        <v>1060</v>
      </c>
    </row>
    <row r="350" spans="1:10" s="11" customFormat="1" x14ac:dyDescent="0.2">
      <c r="A350" s="8">
        <v>43577</v>
      </c>
      <c r="B350" s="12" t="s">
        <v>3</v>
      </c>
      <c r="C350" s="48" t="s">
        <v>1439</v>
      </c>
      <c r="D350" s="12" t="s">
        <v>40</v>
      </c>
      <c r="E350" s="12" t="s">
        <v>18</v>
      </c>
      <c r="F350" s="12" t="s">
        <v>6</v>
      </c>
      <c r="G350" s="12" t="s">
        <v>929</v>
      </c>
      <c r="H350" s="12"/>
      <c r="I350" s="9">
        <v>1</v>
      </c>
      <c r="J350" s="9" t="s">
        <v>760</v>
      </c>
    </row>
    <row r="351" spans="1:10" s="11" customFormat="1" x14ac:dyDescent="0.2">
      <c r="A351" s="8">
        <v>43577</v>
      </c>
      <c r="B351" s="12" t="s">
        <v>3</v>
      </c>
      <c r="C351" s="48" t="s">
        <v>1440</v>
      </c>
      <c r="D351" s="12" t="s">
        <v>59</v>
      </c>
      <c r="E351" s="12" t="s">
        <v>188</v>
      </c>
      <c r="F351" s="12" t="s">
        <v>15</v>
      </c>
      <c r="G351" s="12" t="s">
        <v>477</v>
      </c>
      <c r="H351" s="12"/>
      <c r="I351" s="9">
        <v>31</v>
      </c>
      <c r="J351" s="9" t="s">
        <v>1441</v>
      </c>
    </row>
    <row r="352" spans="1:10" s="11" customFormat="1" x14ac:dyDescent="0.2">
      <c r="A352" s="8">
        <v>43577</v>
      </c>
      <c r="B352" s="12" t="s">
        <v>3</v>
      </c>
      <c r="C352" s="48" t="s">
        <v>1442</v>
      </c>
      <c r="D352" s="12" t="s">
        <v>1165</v>
      </c>
      <c r="E352" s="12" t="s">
        <v>4</v>
      </c>
      <c r="F352" s="12" t="s">
        <v>5</v>
      </c>
      <c r="G352" s="12" t="s">
        <v>1443</v>
      </c>
      <c r="H352" s="12"/>
      <c r="I352" s="9">
        <v>33</v>
      </c>
      <c r="J352" s="9" t="s">
        <v>1444</v>
      </c>
    </row>
    <row r="353" spans="1:10" s="11" customFormat="1" x14ac:dyDescent="0.2">
      <c r="A353" s="8">
        <v>43577</v>
      </c>
      <c r="B353" s="12" t="s">
        <v>3</v>
      </c>
      <c r="C353" s="48" t="s">
        <v>1445</v>
      </c>
      <c r="D353" s="12" t="s">
        <v>92</v>
      </c>
      <c r="E353" s="12" t="s">
        <v>1446</v>
      </c>
      <c r="F353" s="12" t="s">
        <v>1447</v>
      </c>
      <c r="G353" s="12" t="s">
        <v>1448</v>
      </c>
      <c r="H353" s="12"/>
      <c r="I353" s="9">
        <v>28</v>
      </c>
      <c r="J353" s="9" t="s">
        <v>1449</v>
      </c>
    </row>
    <row r="354" spans="1:10" s="11" customFormat="1" x14ac:dyDescent="0.2">
      <c r="A354" s="8">
        <v>43577</v>
      </c>
      <c r="B354" s="12" t="s">
        <v>3</v>
      </c>
      <c r="C354" s="48" t="s">
        <v>1450</v>
      </c>
      <c r="D354" s="12" t="s">
        <v>92</v>
      </c>
      <c r="E354" s="12" t="s">
        <v>4</v>
      </c>
      <c r="F354" s="12" t="s">
        <v>6</v>
      </c>
      <c r="G354" s="12" t="s">
        <v>958</v>
      </c>
      <c r="H354" s="12"/>
      <c r="I354" s="9">
        <v>23</v>
      </c>
      <c r="J354" s="9" t="s">
        <v>1151</v>
      </c>
    </row>
    <row r="355" spans="1:10" s="11" customFormat="1" x14ac:dyDescent="0.2">
      <c r="A355" s="8">
        <v>43577</v>
      </c>
      <c r="B355" s="12" t="s">
        <v>3</v>
      </c>
      <c r="C355" s="48" t="s">
        <v>1451</v>
      </c>
      <c r="D355" s="12" t="s">
        <v>41</v>
      </c>
      <c r="E355" s="12" t="s">
        <v>6</v>
      </c>
      <c r="F355" s="12" t="s">
        <v>234</v>
      </c>
      <c r="G355" s="12" t="s">
        <v>194</v>
      </c>
      <c r="H355" s="12"/>
      <c r="I355" s="9">
        <v>23</v>
      </c>
      <c r="J355" s="9" t="s">
        <v>1452</v>
      </c>
    </row>
    <row r="356" spans="1:10" s="11" customFormat="1" x14ac:dyDescent="0.2">
      <c r="A356" s="8">
        <v>43578</v>
      </c>
      <c r="B356" s="12" t="s">
        <v>3</v>
      </c>
      <c r="C356" s="48" t="s">
        <v>1453</v>
      </c>
      <c r="D356" s="12" t="s">
        <v>41</v>
      </c>
      <c r="E356" s="12" t="s">
        <v>1380</v>
      </c>
      <c r="F356" s="12" t="s">
        <v>15</v>
      </c>
      <c r="G356" s="12" t="s">
        <v>172</v>
      </c>
      <c r="H356" s="12"/>
      <c r="I356" s="9">
        <v>21</v>
      </c>
      <c r="J356" s="9">
        <v>25</v>
      </c>
    </row>
    <row r="357" spans="1:10" s="11" customFormat="1" x14ac:dyDescent="0.2">
      <c r="A357" s="8">
        <v>43579</v>
      </c>
      <c r="B357" s="12" t="s">
        <v>3</v>
      </c>
      <c r="C357" s="48" t="s">
        <v>1455</v>
      </c>
      <c r="D357" s="12" t="s">
        <v>40</v>
      </c>
      <c r="E357" s="12" t="s">
        <v>6</v>
      </c>
      <c r="F357" s="12" t="s">
        <v>6</v>
      </c>
      <c r="G357" s="12" t="s">
        <v>1456</v>
      </c>
      <c r="H357" s="12"/>
      <c r="I357" s="9">
        <v>4</v>
      </c>
      <c r="J357" s="9" t="s">
        <v>724</v>
      </c>
    </row>
    <row r="358" spans="1:10" s="11" customFormat="1" x14ac:dyDescent="0.2">
      <c r="A358" s="8">
        <v>43579</v>
      </c>
      <c r="B358" s="12" t="s">
        <v>3</v>
      </c>
      <c r="C358" s="48" t="s">
        <v>1457</v>
      </c>
      <c r="D358" s="12" t="s">
        <v>48</v>
      </c>
      <c r="E358" s="12" t="s">
        <v>19</v>
      </c>
      <c r="F358" s="12" t="s">
        <v>4</v>
      </c>
      <c r="G358" s="12" t="s">
        <v>172</v>
      </c>
      <c r="H358" s="12"/>
      <c r="I358" s="9">
        <v>38</v>
      </c>
      <c r="J358" s="9">
        <v>44</v>
      </c>
    </row>
    <row r="359" spans="1:10" s="11" customFormat="1" x14ac:dyDescent="0.2">
      <c r="A359" s="8">
        <v>43580</v>
      </c>
      <c r="B359" s="12" t="s">
        <v>3</v>
      </c>
      <c r="C359" s="48" t="s">
        <v>1464</v>
      </c>
      <c r="D359" s="12" t="s">
        <v>280</v>
      </c>
      <c r="E359" s="12" t="s">
        <v>6</v>
      </c>
      <c r="F359" s="12" t="s">
        <v>6</v>
      </c>
      <c r="G359" s="12" t="s">
        <v>172</v>
      </c>
      <c r="H359" s="12"/>
      <c r="I359" s="9">
        <v>30</v>
      </c>
      <c r="J359" s="9">
        <v>36</v>
      </c>
    </row>
    <row r="360" spans="1:10" s="11" customFormat="1" x14ac:dyDescent="0.2">
      <c r="A360" s="8">
        <v>43580</v>
      </c>
      <c r="B360" s="12" t="s">
        <v>3</v>
      </c>
      <c r="C360" s="48" t="s">
        <v>1465</v>
      </c>
      <c r="D360" s="12" t="s">
        <v>122</v>
      </c>
      <c r="E360" s="12" t="s">
        <v>1466</v>
      </c>
      <c r="F360" s="12" t="s">
        <v>5</v>
      </c>
      <c r="G360" s="12" t="s">
        <v>37</v>
      </c>
      <c r="H360" s="12"/>
      <c r="I360" s="9">
        <v>30</v>
      </c>
      <c r="J360" s="9">
        <v>35</v>
      </c>
    </row>
    <row r="361" spans="1:10" s="11" customFormat="1" x14ac:dyDescent="0.2">
      <c r="A361" s="8">
        <v>43580</v>
      </c>
      <c r="B361" s="12" t="s">
        <v>3</v>
      </c>
      <c r="C361" s="48" t="s">
        <v>1478</v>
      </c>
      <c r="D361" s="12" t="s">
        <v>54</v>
      </c>
      <c r="E361" s="12" t="s">
        <v>8</v>
      </c>
      <c r="F361" s="12" t="s">
        <v>6</v>
      </c>
      <c r="G361" s="12" t="s">
        <v>278</v>
      </c>
      <c r="H361" s="12"/>
      <c r="I361" s="9">
        <v>14</v>
      </c>
      <c r="J361" s="9">
        <v>17</v>
      </c>
    </row>
    <row r="362" spans="1:10" s="11" customFormat="1" x14ac:dyDescent="0.2">
      <c r="A362" s="8">
        <v>43580</v>
      </c>
      <c r="B362" s="12" t="s">
        <v>3</v>
      </c>
      <c r="C362" s="48" t="s">
        <v>1479</v>
      </c>
      <c r="D362" s="12" t="s">
        <v>67</v>
      </c>
      <c r="E362" s="12" t="s">
        <v>4</v>
      </c>
      <c r="F362" s="12" t="s">
        <v>5</v>
      </c>
      <c r="G362" s="12" t="s">
        <v>1480</v>
      </c>
      <c r="H362" s="12"/>
      <c r="I362" s="9">
        <v>22</v>
      </c>
      <c r="J362" s="9">
        <v>20</v>
      </c>
    </row>
    <row r="363" spans="1:10" s="11" customFormat="1" x14ac:dyDescent="0.2">
      <c r="A363" s="8">
        <v>43580</v>
      </c>
      <c r="B363" s="12" t="s">
        <v>3</v>
      </c>
      <c r="C363" s="48" t="s">
        <v>1481</v>
      </c>
      <c r="D363" s="12" t="s">
        <v>41</v>
      </c>
      <c r="E363" s="12" t="s">
        <v>4</v>
      </c>
      <c r="F363" s="12" t="s">
        <v>4</v>
      </c>
      <c r="G363" s="12" t="s">
        <v>152</v>
      </c>
      <c r="H363" s="12"/>
      <c r="I363" s="9">
        <v>26</v>
      </c>
      <c r="J363" s="9">
        <v>27</v>
      </c>
    </row>
    <row r="364" spans="1:10" s="11" customFormat="1" x14ac:dyDescent="0.2">
      <c r="A364" s="8">
        <v>43581</v>
      </c>
      <c r="B364" s="12" t="s">
        <v>3</v>
      </c>
      <c r="C364" s="48" t="s">
        <v>1490</v>
      </c>
      <c r="D364" s="12" t="s">
        <v>56</v>
      </c>
      <c r="E364" s="12" t="s">
        <v>6</v>
      </c>
      <c r="F364" s="12" t="s">
        <v>6</v>
      </c>
      <c r="G364" s="12" t="s">
        <v>172</v>
      </c>
      <c r="H364" s="12"/>
      <c r="I364" s="9">
        <v>29</v>
      </c>
      <c r="J364" s="9">
        <v>33</v>
      </c>
    </row>
    <row r="365" spans="1:10" s="11" customFormat="1" x14ac:dyDescent="0.2">
      <c r="A365" s="8">
        <v>43582</v>
      </c>
      <c r="B365" s="12" t="s">
        <v>3</v>
      </c>
      <c r="C365" s="48" t="s">
        <v>1377</v>
      </c>
      <c r="D365" s="12" t="s">
        <v>41</v>
      </c>
      <c r="E365" s="12" t="s">
        <v>33</v>
      </c>
      <c r="F365" s="12" t="s">
        <v>5</v>
      </c>
      <c r="G365" s="12" t="s">
        <v>258</v>
      </c>
      <c r="H365" s="12"/>
      <c r="I365" s="9">
        <v>26</v>
      </c>
      <c r="J365" s="9" t="s">
        <v>382</v>
      </c>
    </row>
    <row r="366" spans="1:10" s="11" customFormat="1" x14ac:dyDescent="0.2">
      <c r="A366" s="8">
        <v>43582</v>
      </c>
      <c r="B366" s="12" t="s">
        <v>3</v>
      </c>
      <c r="C366" s="48" t="s">
        <v>1493</v>
      </c>
      <c r="D366" s="12" t="s">
        <v>92</v>
      </c>
      <c r="E366" s="12" t="s">
        <v>10</v>
      </c>
      <c r="F366" s="12" t="s">
        <v>1494</v>
      </c>
      <c r="G366" s="12" t="s">
        <v>292</v>
      </c>
      <c r="H366" s="12"/>
      <c r="I366" s="9">
        <v>24</v>
      </c>
      <c r="J366" s="9" t="s">
        <v>388</v>
      </c>
    </row>
    <row r="367" spans="1:10" s="11" customFormat="1" x14ac:dyDescent="0.2">
      <c r="A367" s="8">
        <v>43582</v>
      </c>
      <c r="B367" s="12" t="s">
        <v>3</v>
      </c>
      <c r="C367" s="48" t="s">
        <v>1496</v>
      </c>
      <c r="D367" s="12" t="s">
        <v>55</v>
      </c>
      <c r="E367" s="12" t="s">
        <v>228</v>
      </c>
      <c r="F367" s="12" t="s">
        <v>15</v>
      </c>
      <c r="G367" s="12" t="s">
        <v>222</v>
      </c>
      <c r="H367" s="12"/>
      <c r="I367" s="9">
        <v>13</v>
      </c>
      <c r="J367" s="9" t="s">
        <v>914</v>
      </c>
    </row>
    <row r="368" spans="1:10" s="11" customFormat="1" x14ac:dyDescent="0.2">
      <c r="A368" s="8">
        <v>43582</v>
      </c>
      <c r="B368" s="12" t="s">
        <v>3</v>
      </c>
      <c r="C368" s="48" t="s">
        <v>1497</v>
      </c>
      <c r="D368" s="12" t="s">
        <v>92</v>
      </c>
      <c r="E368" s="12" t="s">
        <v>5</v>
      </c>
      <c r="F368" s="12" t="s">
        <v>17</v>
      </c>
      <c r="G368" s="12" t="s">
        <v>151</v>
      </c>
      <c r="H368" s="12"/>
      <c r="I368" s="9">
        <v>22</v>
      </c>
      <c r="J368" s="9" t="s">
        <v>373</v>
      </c>
    </row>
    <row r="369" spans="1:10" s="11" customFormat="1" x14ac:dyDescent="0.2">
      <c r="A369" s="8">
        <v>43582</v>
      </c>
      <c r="B369" s="12" t="s">
        <v>3</v>
      </c>
      <c r="C369" s="48" t="s">
        <v>1498</v>
      </c>
      <c r="D369" s="12" t="s">
        <v>92</v>
      </c>
      <c r="E369" s="12" t="s">
        <v>18</v>
      </c>
      <c r="F369" s="12" t="s">
        <v>15</v>
      </c>
      <c r="G369" s="12" t="s">
        <v>319</v>
      </c>
      <c r="H369" s="12"/>
      <c r="I369" s="9">
        <v>29</v>
      </c>
      <c r="J369" s="9" t="s">
        <v>1205</v>
      </c>
    </row>
    <row r="370" spans="1:10" s="11" customFormat="1" x14ac:dyDescent="0.2">
      <c r="A370" s="8">
        <v>43582</v>
      </c>
      <c r="B370" s="12" t="s">
        <v>3</v>
      </c>
      <c r="C370" s="48" t="s">
        <v>1499</v>
      </c>
      <c r="D370" s="12" t="s">
        <v>92</v>
      </c>
      <c r="E370" s="12" t="s">
        <v>1500</v>
      </c>
      <c r="F370" s="12" t="s">
        <v>15</v>
      </c>
      <c r="G370" s="12" t="s">
        <v>292</v>
      </c>
      <c r="H370" s="12"/>
      <c r="I370" s="9">
        <v>23</v>
      </c>
      <c r="J370" s="9" t="s">
        <v>358</v>
      </c>
    </row>
    <row r="371" spans="1:10" s="11" customFormat="1" x14ac:dyDescent="0.2">
      <c r="A371" s="8">
        <v>43582</v>
      </c>
      <c r="B371" s="12" t="s">
        <v>3</v>
      </c>
      <c r="C371" s="48" t="s">
        <v>1503</v>
      </c>
      <c r="D371" s="12" t="s">
        <v>49</v>
      </c>
      <c r="E371" s="12" t="s">
        <v>8</v>
      </c>
      <c r="F371" s="12" t="s">
        <v>15</v>
      </c>
      <c r="G371" s="12" t="s">
        <v>151</v>
      </c>
      <c r="H371" s="12"/>
      <c r="I371" s="9">
        <v>39</v>
      </c>
      <c r="J371" s="9" t="s">
        <v>659</v>
      </c>
    </row>
    <row r="372" spans="1:10" s="11" customFormat="1" x14ac:dyDescent="0.2">
      <c r="A372" s="8">
        <v>43582</v>
      </c>
      <c r="B372" s="12" t="s">
        <v>3</v>
      </c>
      <c r="C372" s="48" t="s">
        <v>1504</v>
      </c>
      <c r="D372" s="12" t="s">
        <v>58</v>
      </c>
      <c r="E372" s="12" t="s">
        <v>4</v>
      </c>
      <c r="F372" s="12" t="s">
        <v>5</v>
      </c>
      <c r="G372" s="12" t="s">
        <v>319</v>
      </c>
      <c r="H372" s="12"/>
      <c r="I372" s="9">
        <v>32</v>
      </c>
      <c r="J372" s="9" t="s">
        <v>1505</v>
      </c>
    </row>
    <row r="373" spans="1:10" s="11" customFormat="1" x14ac:dyDescent="0.2">
      <c r="A373" s="8">
        <v>43582</v>
      </c>
      <c r="B373" s="12" t="s">
        <v>3</v>
      </c>
      <c r="C373" s="48" t="s">
        <v>1506</v>
      </c>
      <c r="D373" s="12" t="s">
        <v>40</v>
      </c>
      <c r="E373" s="12" t="s">
        <v>4</v>
      </c>
      <c r="F373" s="12" t="s">
        <v>6</v>
      </c>
      <c r="G373" s="12" t="s">
        <v>37</v>
      </c>
      <c r="H373" s="12"/>
      <c r="I373" s="9">
        <v>4</v>
      </c>
      <c r="J373" s="9" t="s">
        <v>749</v>
      </c>
    </row>
    <row r="374" spans="1:10" s="11" customFormat="1" x14ac:dyDescent="0.2">
      <c r="A374" s="8">
        <v>43582</v>
      </c>
      <c r="B374" s="12" t="s">
        <v>3</v>
      </c>
      <c r="C374" s="48" t="s">
        <v>1507</v>
      </c>
      <c r="D374" s="12" t="s">
        <v>506</v>
      </c>
      <c r="E374" s="12" t="s">
        <v>4</v>
      </c>
      <c r="F374" s="12" t="s">
        <v>1508</v>
      </c>
      <c r="G374" s="12" t="s">
        <v>1509</v>
      </c>
      <c r="H374" s="12"/>
      <c r="I374" s="9">
        <v>13</v>
      </c>
      <c r="J374" s="9" t="s">
        <v>1510</v>
      </c>
    </row>
    <row r="375" spans="1:10" s="11" customFormat="1" x14ac:dyDescent="0.2">
      <c r="A375" s="8">
        <v>43582</v>
      </c>
      <c r="B375" s="12" t="s">
        <v>3</v>
      </c>
      <c r="C375" s="48" t="s">
        <v>1515</v>
      </c>
      <c r="D375" s="12" t="s">
        <v>131</v>
      </c>
      <c r="E375" s="12" t="s">
        <v>10</v>
      </c>
      <c r="F375" s="12" t="s">
        <v>15</v>
      </c>
      <c r="G375" s="12" t="s">
        <v>151</v>
      </c>
      <c r="H375" s="12"/>
      <c r="I375" s="9">
        <v>20</v>
      </c>
      <c r="J375" s="9" t="s">
        <v>353</v>
      </c>
    </row>
    <row r="376" spans="1:10" s="11" customFormat="1" x14ac:dyDescent="0.2">
      <c r="A376" s="8">
        <v>43582</v>
      </c>
      <c r="B376" s="12" t="s">
        <v>3</v>
      </c>
      <c r="C376" s="48" t="s">
        <v>1516</v>
      </c>
      <c r="D376" s="12" t="s">
        <v>67</v>
      </c>
      <c r="E376" s="12" t="s">
        <v>1517</v>
      </c>
      <c r="F376" s="12" t="s">
        <v>6</v>
      </c>
      <c r="G376" s="12" t="s">
        <v>422</v>
      </c>
      <c r="H376" s="12"/>
      <c r="I376" s="9">
        <v>19</v>
      </c>
      <c r="J376" s="9" t="s">
        <v>1371</v>
      </c>
    </row>
    <row r="377" spans="1:10" s="11" customFormat="1" x14ac:dyDescent="0.2">
      <c r="A377" s="8">
        <v>43582</v>
      </c>
      <c r="B377" s="12" t="s">
        <v>3</v>
      </c>
      <c r="C377" s="48" t="s">
        <v>1518</v>
      </c>
      <c r="D377" s="12" t="s">
        <v>131</v>
      </c>
      <c r="E377" s="12" t="s">
        <v>4</v>
      </c>
      <c r="F377" s="12" t="s">
        <v>6</v>
      </c>
      <c r="G377" s="12" t="s">
        <v>151</v>
      </c>
      <c r="H377" s="12"/>
      <c r="I377" s="9">
        <v>17</v>
      </c>
      <c r="J377" s="9" t="s">
        <v>765</v>
      </c>
    </row>
    <row r="378" spans="1:10" s="11" customFormat="1" x14ac:dyDescent="0.2">
      <c r="A378" s="8">
        <v>43582</v>
      </c>
      <c r="B378" s="12" t="s">
        <v>3</v>
      </c>
      <c r="C378" s="48" t="s">
        <v>1521</v>
      </c>
      <c r="D378" s="12" t="s">
        <v>92</v>
      </c>
      <c r="E378" s="12" t="s">
        <v>6</v>
      </c>
      <c r="F378" s="12" t="s">
        <v>15</v>
      </c>
      <c r="G378" s="12" t="s">
        <v>292</v>
      </c>
      <c r="H378" s="12"/>
      <c r="I378" s="9">
        <v>28</v>
      </c>
      <c r="J378" s="9" t="s">
        <v>347</v>
      </c>
    </row>
    <row r="379" spans="1:10" s="11" customFormat="1" x14ac:dyDescent="0.2">
      <c r="A379" s="8">
        <v>43582</v>
      </c>
      <c r="B379" s="12" t="s">
        <v>3</v>
      </c>
      <c r="C379" s="48" t="s">
        <v>1522</v>
      </c>
      <c r="D379" s="12" t="s">
        <v>64</v>
      </c>
      <c r="E379" s="12" t="s">
        <v>169</v>
      </c>
      <c r="F379" s="12" t="s">
        <v>15</v>
      </c>
      <c r="G379" s="12" t="s">
        <v>23</v>
      </c>
      <c r="H379" s="12"/>
      <c r="I379" s="9">
        <v>27</v>
      </c>
      <c r="J379" s="9" t="s">
        <v>385</v>
      </c>
    </row>
    <row r="380" spans="1:10" s="11" customFormat="1" x14ac:dyDescent="0.2">
      <c r="A380" s="8">
        <v>43582</v>
      </c>
      <c r="B380" s="12" t="s">
        <v>3</v>
      </c>
      <c r="C380" s="48" t="s">
        <v>1523</v>
      </c>
      <c r="D380" s="12" t="s">
        <v>92</v>
      </c>
      <c r="E380" s="12" t="s">
        <v>1380</v>
      </c>
      <c r="F380" s="12" t="s">
        <v>15</v>
      </c>
      <c r="G380" s="12" t="s">
        <v>151</v>
      </c>
      <c r="H380" s="12"/>
      <c r="I380" s="9">
        <v>27</v>
      </c>
      <c r="J380" s="9">
        <v>32</v>
      </c>
    </row>
    <row r="381" spans="1:10" s="11" customFormat="1" x14ac:dyDescent="0.2">
      <c r="A381" s="8">
        <v>43582</v>
      </c>
      <c r="B381" s="12" t="s">
        <v>3</v>
      </c>
      <c r="C381" s="48" t="s">
        <v>1524</v>
      </c>
      <c r="D381" s="12" t="s">
        <v>162</v>
      </c>
      <c r="E381" s="12" t="s">
        <v>19</v>
      </c>
      <c r="F381" s="12" t="s">
        <v>6</v>
      </c>
      <c r="G381" s="12" t="s">
        <v>477</v>
      </c>
      <c r="H381" s="12"/>
      <c r="I381" s="9">
        <v>38</v>
      </c>
      <c r="J381" s="9" t="s">
        <v>560</v>
      </c>
    </row>
    <row r="382" spans="1:10" s="11" customFormat="1" x14ac:dyDescent="0.2">
      <c r="A382" s="8">
        <v>43582</v>
      </c>
      <c r="B382" s="12" t="s">
        <v>3</v>
      </c>
      <c r="C382" s="48" t="s">
        <v>1525</v>
      </c>
      <c r="D382" s="12" t="s">
        <v>92</v>
      </c>
      <c r="E382" s="12" t="s">
        <v>6</v>
      </c>
      <c r="F382" s="12" t="s">
        <v>18</v>
      </c>
      <c r="G382" s="12" t="s">
        <v>319</v>
      </c>
      <c r="H382" s="12"/>
      <c r="I382" s="9">
        <v>30</v>
      </c>
      <c r="J382" s="9" t="s">
        <v>756</v>
      </c>
    </row>
    <row r="383" spans="1:10" s="11" customFormat="1" x14ac:dyDescent="0.2">
      <c r="A383" s="8">
        <v>43583</v>
      </c>
      <c r="B383" s="12" t="s">
        <v>3</v>
      </c>
      <c r="C383" s="48" t="s">
        <v>1528</v>
      </c>
      <c r="D383" s="12" t="s">
        <v>92</v>
      </c>
      <c r="E383" s="12" t="s">
        <v>10</v>
      </c>
      <c r="F383" s="12" t="s">
        <v>15</v>
      </c>
      <c r="G383" s="12" t="s">
        <v>23</v>
      </c>
      <c r="H383" s="12"/>
      <c r="I383" s="9">
        <v>19</v>
      </c>
      <c r="J383" s="9" t="s">
        <v>1371</v>
      </c>
    </row>
    <row r="384" spans="1:10" s="11" customFormat="1" x14ac:dyDescent="0.2">
      <c r="A384" s="8">
        <v>43583</v>
      </c>
      <c r="B384" s="12" t="s">
        <v>3</v>
      </c>
      <c r="C384" s="48" t="s">
        <v>1529</v>
      </c>
      <c r="D384" s="12" t="s">
        <v>89</v>
      </c>
      <c r="E384" s="12" t="s">
        <v>4</v>
      </c>
      <c r="F384" s="12" t="s">
        <v>6</v>
      </c>
      <c r="G384" s="12" t="s">
        <v>151</v>
      </c>
      <c r="H384" s="12"/>
      <c r="I384" s="9">
        <v>24</v>
      </c>
      <c r="J384" s="9" t="s">
        <v>1281</v>
      </c>
    </row>
    <row r="385" spans="1:10" s="11" customFormat="1" x14ac:dyDescent="0.2">
      <c r="A385" s="8">
        <v>43583</v>
      </c>
      <c r="B385" s="12" t="s">
        <v>3</v>
      </c>
      <c r="C385" s="48" t="s">
        <v>1530</v>
      </c>
      <c r="D385" s="12" t="s">
        <v>92</v>
      </c>
      <c r="E385" s="12" t="s">
        <v>6</v>
      </c>
      <c r="F385" s="12" t="s">
        <v>4</v>
      </c>
      <c r="G385" s="12" t="s">
        <v>1114</v>
      </c>
      <c r="H385" s="12"/>
      <c r="I385" s="9">
        <v>23</v>
      </c>
      <c r="J385" s="9" t="s">
        <v>360</v>
      </c>
    </row>
    <row r="386" spans="1:10" s="11" customFormat="1" x14ac:dyDescent="0.2">
      <c r="A386" s="8">
        <v>43583</v>
      </c>
      <c r="B386" s="12" t="s">
        <v>3</v>
      </c>
      <c r="C386" s="48" t="s">
        <v>1531</v>
      </c>
      <c r="D386" s="12" t="s">
        <v>1532</v>
      </c>
      <c r="E386" s="12" t="s">
        <v>101</v>
      </c>
      <c r="F386" s="12" t="s">
        <v>15</v>
      </c>
      <c r="G386" s="12" t="s">
        <v>477</v>
      </c>
      <c r="H386" s="12"/>
      <c r="I386" s="9">
        <v>55</v>
      </c>
      <c r="J386" s="9" t="s">
        <v>1533</v>
      </c>
    </row>
    <row r="387" spans="1:10" s="11" customFormat="1" x14ac:dyDescent="0.2">
      <c r="A387" s="8">
        <v>43583</v>
      </c>
      <c r="B387" s="12" t="s">
        <v>3</v>
      </c>
      <c r="C387" s="48" t="s">
        <v>1536</v>
      </c>
      <c r="D387" s="12" t="s">
        <v>92</v>
      </c>
      <c r="E387" s="12" t="s">
        <v>4</v>
      </c>
      <c r="F387" s="12" t="s">
        <v>6</v>
      </c>
      <c r="G387" s="12" t="s">
        <v>194</v>
      </c>
      <c r="H387" s="12"/>
      <c r="I387" s="9">
        <v>26</v>
      </c>
      <c r="J387" s="9" t="s">
        <v>704</v>
      </c>
    </row>
    <row r="388" spans="1:10" s="11" customFormat="1" x14ac:dyDescent="0.2">
      <c r="A388" s="8">
        <v>43583</v>
      </c>
      <c r="B388" s="12" t="s">
        <v>3</v>
      </c>
      <c r="C388" s="48" t="s">
        <v>1538</v>
      </c>
      <c r="D388" s="12" t="s">
        <v>1297</v>
      </c>
      <c r="E388" s="12" t="s">
        <v>4</v>
      </c>
      <c r="F388" s="12" t="s">
        <v>5</v>
      </c>
      <c r="G388" s="12" t="s">
        <v>1539</v>
      </c>
      <c r="H388" s="12"/>
      <c r="I388" s="9">
        <v>52</v>
      </c>
      <c r="J388" s="9" t="s">
        <v>1540</v>
      </c>
    </row>
    <row r="389" spans="1:10" s="11" customFormat="1" x14ac:dyDescent="0.2">
      <c r="A389" s="8">
        <v>43583</v>
      </c>
      <c r="B389" s="12" t="s">
        <v>3</v>
      </c>
      <c r="C389" s="48" t="s">
        <v>1541</v>
      </c>
      <c r="D389" s="12" t="s">
        <v>506</v>
      </c>
      <c r="E389" s="12" t="s">
        <v>8</v>
      </c>
      <c r="F389" s="12" t="s">
        <v>15</v>
      </c>
      <c r="G389" s="12" t="s">
        <v>37</v>
      </c>
      <c r="H389" s="12"/>
      <c r="I389" s="9">
        <v>14</v>
      </c>
      <c r="J389" s="9" t="s">
        <v>666</v>
      </c>
    </row>
    <row r="390" spans="1:10" s="11" customFormat="1" x14ac:dyDescent="0.2">
      <c r="A390" s="8">
        <v>43583</v>
      </c>
      <c r="B390" s="12" t="s">
        <v>3</v>
      </c>
      <c r="C390" s="48" t="s">
        <v>1549</v>
      </c>
      <c r="D390" s="12" t="s">
        <v>134</v>
      </c>
      <c r="E390" s="12" t="s">
        <v>15</v>
      </c>
      <c r="F390" s="12" t="s">
        <v>4</v>
      </c>
      <c r="G390" s="12" t="s">
        <v>100</v>
      </c>
      <c r="H390" s="12"/>
      <c r="I390" s="9">
        <v>23</v>
      </c>
      <c r="J390" s="9" t="s">
        <v>495</v>
      </c>
    </row>
    <row r="391" spans="1:10" s="11" customFormat="1" x14ac:dyDescent="0.2">
      <c r="A391" s="8">
        <v>43583</v>
      </c>
      <c r="B391" s="12" t="s">
        <v>3</v>
      </c>
      <c r="C391" s="48" t="s">
        <v>1550</v>
      </c>
      <c r="D391" s="12" t="s">
        <v>92</v>
      </c>
      <c r="E391" s="12" t="s">
        <v>8</v>
      </c>
      <c r="F391" s="12" t="s">
        <v>5</v>
      </c>
      <c r="G391" s="12" t="s">
        <v>319</v>
      </c>
      <c r="H391" s="12"/>
      <c r="I391" s="9">
        <v>24</v>
      </c>
      <c r="J391" s="9" t="s">
        <v>495</v>
      </c>
    </row>
    <row r="392" spans="1:10" s="11" customFormat="1" x14ac:dyDescent="0.2">
      <c r="A392" s="8">
        <v>43583</v>
      </c>
      <c r="B392" s="12" t="s">
        <v>3</v>
      </c>
      <c r="C392" s="48" t="s">
        <v>1551</v>
      </c>
      <c r="D392" s="12" t="s">
        <v>1552</v>
      </c>
      <c r="E392" s="12" t="s">
        <v>6</v>
      </c>
      <c r="F392" s="12" t="s">
        <v>4</v>
      </c>
      <c r="G392" s="12" t="s">
        <v>105</v>
      </c>
      <c r="H392" s="12"/>
      <c r="I392" s="9">
        <v>38</v>
      </c>
      <c r="J392" s="9" t="s">
        <v>1553</v>
      </c>
    </row>
    <row r="393" spans="1:10" s="11" customFormat="1" x14ac:dyDescent="0.2">
      <c r="A393" s="8">
        <v>43583</v>
      </c>
      <c r="B393" s="12" t="s">
        <v>3</v>
      </c>
      <c r="C393" s="48" t="s">
        <v>1451</v>
      </c>
      <c r="D393" s="12" t="s">
        <v>41</v>
      </c>
      <c r="E393" s="12" t="s">
        <v>6</v>
      </c>
      <c r="F393" s="12" t="s">
        <v>234</v>
      </c>
      <c r="G393" s="12" t="s">
        <v>222</v>
      </c>
      <c r="H393" s="12"/>
      <c r="I393" s="9">
        <v>22</v>
      </c>
      <c r="J393" s="9" t="s">
        <v>1077</v>
      </c>
    </row>
    <row r="394" spans="1:10" s="11" customFormat="1" x14ac:dyDescent="0.2">
      <c r="A394" s="8">
        <v>43583</v>
      </c>
      <c r="B394" s="12" t="s">
        <v>3</v>
      </c>
      <c r="C394" s="48" t="s">
        <v>1554</v>
      </c>
      <c r="D394" s="12" t="s">
        <v>61</v>
      </c>
      <c r="E394" s="12" t="s">
        <v>3</v>
      </c>
      <c r="F394" s="12" t="s">
        <v>5</v>
      </c>
      <c r="G394" s="12" t="s">
        <v>37</v>
      </c>
      <c r="H394" s="12"/>
      <c r="I394" s="9">
        <v>9</v>
      </c>
      <c r="J394" s="9" t="s">
        <v>419</v>
      </c>
    </row>
    <row r="395" spans="1:10" s="11" customFormat="1" x14ac:dyDescent="0.2">
      <c r="A395" s="8">
        <v>43583</v>
      </c>
      <c r="B395" s="12" t="s">
        <v>3</v>
      </c>
      <c r="C395" s="48" t="s">
        <v>1561</v>
      </c>
      <c r="D395" s="12" t="s">
        <v>1229</v>
      </c>
      <c r="E395" s="12" t="s">
        <v>1562</v>
      </c>
      <c r="F395" s="12" t="s">
        <v>333</v>
      </c>
      <c r="G395" s="12" t="s">
        <v>151</v>
      </c>
      <c r="H395" s="12"/>
      <c r="I395" s="9">
        <v>36</v>
      </c>
      <c r="J395" s="9" t="s">
        <v>1230</v>
      </c>
    </row>
    <row r="396" spans="1:10" s="11" customFormat="1" x14ac:dyDescent="0.2">
      <c r="A396" s="8">
        <v>43583</v>
      </c>
      <c r="B396" s="12" t="s">
        <v>3</v>
      </c>
      <c r="C396" s="48" t="s">
        <v>1563</v>
      </c>
      <c r="D396" s="12" t="s">
        <v>281</v>
      </c>
      <c r="E396" s="12" t="s">
        <v>1564</v>
      </c>
      <c r="F396" s="12" t="s">
        <v>6</v>
      </c>
      <c r="G396" s="12" t="s">
        <v>151</v>
      </c>
      <c r="H396" s="12"/>
      <c r="I396" s="9">
        <v>32</v>
      </c>
      <c r="J396" s="9" t="s">
        <v>1230</v>
      </c>
    </row>
    <row r="397" spans="1:10" s="11" customFormat="1" x14ac:dyDescent="0.2">
      <c r="A397" s="8">
        <v>43583</v>
      </c>
      <c r="B397" s="12" t="s">
        <v>3</v>
      </c>
      <c r="C397" s="48" t="s">
        <v>1249</v>
      </c>
      <c r="D397" s="12" t="s">
        <v>806</v>
      </c>
      <c r="E397" s="12" t="s">
        <v>4</v>
      </c>
      <c r="F397" s="12" t="s">
        <v>15</v>
      </c>
      <c r="G397" s="12" t="s">
        <v>151</v>
      </c>
      <c r="H397" s="12"/>
      <c r="I397" s="9">
        <v>36</v>
      </c>
      <c r="J397" s="9" t="s">
        <v>813</v>
      </c>
    </row>
    <row r="398" spans="1:10" s="11" customFormat="1" x14ac:dyDescent="0.2">
      <c r="A398" s="8">
        <v>43583</v>
      </c>
      <c r="B398" s="12" t="s">
        <v>3</v>
      </c>
      <c r="C398" s="48" t="s">
        <v>1568</v>
      </c>
      <c r="D398" s="12" t="s">
        <v>75</v>
      </c>
      <c r="E398" s="12" t="s">
        <v>4</v>
      </c>
      <c r="F398" s="12" t="s">
        <v>6</v>
      </c>
      <c r="G398" s="12" t="s">
        <v>37</v>
      </c>
      <c r="H398" s="12"/>
      <c r="I398" s="9">
        <v>7</v>
      </c>
      <c r="J398" s="9" t="s">
        <v>460</v>
      </c>
    </row>
    <row r="399" spans="1:10" s="11" customFormat="1" x14ac:dyDescent="0.2">
      <c r="A399" s="8">
        <v>43583</v>
      </c>
      <c r="B399" s="12" t="s">
        <v>3</v>
      </c>
      <c r="C399" s="48" t="s">
        <v>1569</v>
      </c>
      <c r="D399" s="12" t="s">
        <v>1570</v>
      </c>
      <c r="E399" s="12" t="s">
        <v>4</v>
      </c>
      <c r="F399" s="12" t="s">
        <v>690</v>
      </c>
      <c r="G399" s="12" t="s">
        <v>319</v>
      </c>
      <c r="H399" s="12"/>
      <c r="I399" s="9">
        <v>36</v>
      </c>
      <c r="J399" s="9" t="s">
        <v>1571</v>
      </c>
    </row>
    <row r="400" spans="1:10" s="11" customFormat="1" x14ac:dyDescent="0.2">
      <c r="A400" s="8">
        <v>43583</v>
      </c>
      <c r="B400" s="12" t="s">
        <v>3</v>
      </c>
      <c r="C400" s="48" t="s">
        <v>1572</v>
      </c>
      <c r="D400" s="12" t="s">
        <v>40</v>
      </c>
      <c r="E400" s="12" t="s">
        <v>6</v>
      </c>
      <c r="F400" s="12" t="s">
        <v>15</v>
      </c>
      <c r="G400" s="12" t="s">
        <v>151</v>
      </c>
      <c r="H400" s="12"/>
      <c r="I400" s="9">
        <v>4</v>
      </c>
      <c r="J400" s="9" t="s">
        <v>1358</v>
      </c>
    </row>
    <row r="401" spans="1:10" s="11" customFormat="1" x14ac:dyDescent="0.2">
      <c r="A401" s="8">
        <v>43583</v>
      </c>
      <c r="B401" s="12" t="s">
        <v>3</v>
      </c>
      <c r="C401" s="48" t="s">
        <v>1573</v>
      </c>
      <c r="D401" s="12" t="s">
        <v>61</v>
      </c>
      <c r="E401" s="12" t="s">
        <v>15</v>
      </c>
      <c r="F401" s="12" t="s">
        <v>1574</v>
      </c>
      <c r="G401" s="12" t="s">
        <v>1265</v>
      </c>
      <c r="H401" s="12"/>
      <c r="I401" s="9">
        <v>7</v>
      </c>
      <c r="J401" s="9" t="s">
        <v>1575</v>
      </c>
    </row>
    <row r="402" spans="1:10" s="11" customFormat="1" x14ac:dyDescent="0.2">
      <c r="A402" s="8">
        <v>43583</v>
      </c>
      <c r="B402" s="12" t="s">
        <v>3</v>
      </c>
      <c r="C402" s="48" t="s">
        <v>1576</v>
      </c>
      <c r="D402" s="12" t="s">
        <v>92</v>
      </c>
      <c r="E402" s="12" t="s">
        <v>6</v>
      </c>
      <c r="F402" s="12" t="s">
        <v>15</v>
      </c>
      <c r="G402" s="12" t="s">
        <v>477</v>
      </c>
      <c r="H402" s="12"/>
      <c r="I402" s="9">
        <v>23</v>
      </c>
      <c r="J402" s="9" t="s">
        <v>358</v>
      </c>
    </row>
    <row r="403" spans="1:10" s="11" customFormat="1" x14ac:dyDescent="0.2">
      <c r="A403" s="8">
        <v>43583</v>
      </c>
      <c r="B403" s="12" t="s">
        <v>3</v>
      </c>
      <c r="C403" s="48" t="s">
        <v>1577</v>
      </c>
      <c r="D403" s="12" t="s">
        <v>53</v>
      </c>
      <c r="E403" s="12" t="s">
        <v>8</v>
      </c>
      <c r="F403" s="12" t="s">
        <v>15</v>
      </c>
      <c r="G403" s="12" t="s">
        <v>23</v>
      </c>
      <c r="H403" s="12"/>
      <c r="I403" s="9">
        <v>25</v>
      </c>
      <c r="J403" s="9" t="s">
        <v>380</v>
      </c>
    </row>
    <row r="404" spans="1:10" s="11" customFormat="1" x14ac:dyDescent="0.2">
      <c r="A404" s="8">
        <v>43583</v>
      </c>
      <c r="B404" s="12" t="s">
        <v>3</v>
      </c>
      <c r="C404" s="48" t="s">
        <v>1578</v>
      </c>
      <c r="D404" s="12" t="s">
        <v>1579</v>
      </c>
      <c r="E404" s="12" t="s">
        <v>8</v>
      </c>
      <c r="F404" s="12" t="s">
        <v>15</v>
      </c>
      <c r="G404" s="12" t="s">
        <v>151</v>
      </c>
      <c r="H404" s="12"/>
      <c r="I404" s="9">
        <v>24</v>
      </c>
      <c r="J404" s="9" t="s">
        <v>390</v>
      </c>
    </row>
    <row r="405" spans="1:10" s="11" customFormat="1" x14ac:dyDescent="0.2">
      <c r="A405" s="8">
        <v>43583</v>
      </c>
      <c r="B405" s="12" t="s">
        <v>3</v>
      </c>
      <c r="C405" s="48" t="s">
        <v>1586</v>
      </c>
      <c r="D405" s="12" t="s">
        <v>1587</v>
      </c>
      <c r="E405" s="12" t="s">
        <v>16</v>
      </c>
      <c r="F405" s="12" t="s">
        <v>6</v>
      </c>
      <c r="G405" s="12" t="s">
        <v>319</v>
      </c>
      <c r="H405" s="12"/>
      <c r="I405" s="9">
        <v>20</v>
      </c>
      <c r="J405" s="9" t="s">
        <v>346</v>
      </c>
    </row>
    <row r="406" spans="1:10" s="11" customFormat="1" x14ac:dyDescent="0.2">
      <c r="A406" s="8">
        <v>43583</v>
      </c>
      <c r="B406" s="12" t="s">
        <v>3</v>
      </c>
      <c r="C406" s="48" t="s">
        <v>1528</v>
      </c>
      <c r="D406" s="12" t="s">
        <v>92</v>
      </c>
      <c r="E406" s="12" t="s">
        <v>169</v>
      </c>
      <c r="F406" s="12" t="s">
        <v>6</v>
      </c>
      <c r="G406" s="12" t="s">
        <v>319</v>
      </c>
      <c r="H406" s="12"/>
      <c r="I406" s="9">
        <v>18</v>
      </c>
      <c r="J406" s="9" t="s">
        <v>1371</v>
      </c>
    </row>
    <row r="407" spans="1:10" s="11" customFormat="1" x14ac:dyDescent="0.2">
      <c r="A407" s="8">
        <v>43583</v>
      </c>
      <c r="B407" s="12" t="s">
        <v>3</v>
      </c>
      <c r="C407" s="48" t="s">
        <v>1588</v>
      </c>
      <c r="D407" s="12" t="s">
        <v>61</v>
      </c>
      <c r="E407" s="12" t="s">
        <v>4</v>
      </c>
      <c r="F407" s="12" t="s">
        <v>15</v>
      </c>
      <c r="G407" s="12" t="s">
        <v>151</v>
      </c>
      <c r="H407" s="12"/>
      <c r="I407" s="9">
        <v>6</v>
      </c>
      <c r="J407" s="9">
        <v>4</v>
      </c>
    </row>
    <row r="408" spans="1:10" s="11" customFormat="1" x14ac:dyDescent="0.2">
      <c r="A408" s="8">
        <v>43583</v>
      </c>
      <c r="B408" s="12" t="s">
        <v>3</v>
      </c>
      <c r="C408" s="48" t="s">
        <v>1589</v>
      </c>
      <c r="D408" s="12" t="s">
        <v>61</v>
      </c>
      <c r="E408" s="12" t="s">
        <v>4</v>
      </c>
      <c r="F408" s="12" t="s">
        <v>6</v>
      </c>
      <c r="G408" s="12" t="s">
        <v>151</v>
      </c>
      <c r="H408" s="12"/>
      <c r="I408" s="9">
        <v>8</v>
      </c>
      <c r="J408" s="9" t="s">
        <v>1590</v>
      </c>
    </row>
    <row r="409" spans="1:10" s="11" customFormat="1" x14ac:dyDescent="0.2">
      <c r="A409" s="8">
        <v>43583</v>
      </c>
      <c r="B409" s="12" t="s">
        <v>3</v>
      </c>
      <c r="C409" s="48" t="s">
        <v>1591</v>
      </c>
      <c r="D409" s="12" t="s">
        <v>70</v>
      </c>
      <c r="E409" s="12" t="s">
        <v>4</v>
      </c>
      <c r="F409" s="12" t="s">
        <v>585</v>
      </c>
      <c r="G409" s="12" t="s">
        <v>37</v>
      </c>
      <c r="H409" s="12"/>
      <c r="I409" s="9">
        <v>14</v>
      </c>
      <c r="J409" s="9" t="s">
        <v>392</v>
      </c>
    </row>
    <row r="410" spans="1:10" s="11" customFormat="1" x14ac:dyDescent="0.2">
      <c r="A410" s="8">
        <v>43570</v>
      </c>
      <c r="B410" s="12" t="s">
        <v>1255</v>
      </c>
      <c r="C410" s="48" t="s">
        <v>1256</v>
      </c>
      <c r="D410" s="12" t="s">
        <v>1257</v>
      </c>
      <c r="E410" s="12" t="s">
        <v>1258</v>
      </c>
      <c r="F410" s="12" t="s">
        <v>15</v>
      </c>
      <c r="G410" s="12" t="s">
        <v>319</v>
      </c>
      <c r="H410" s="12"/>
      <c r="I410" s="9"/>
      <c r="J410" s="9"/>
    </row>
    <row r="411" spans="1:10" s="11" customFormat="1" x14ac:dyDescent="0.2">
      <c r="A411" s="8">
        <v>43583</v>
      </c>
      <c r="B411" s="12" t="s">
        <v>234</v>
      </c>
      <c r="C411" s="48" t="s">
        <v>1534</v>
      </c>
      <c r="D411" s="12" t="s">
        <v>1535</v>
      </c>
      <c r="E411" s="12" t="s">
        <v>234</v>
      </c>
      <c r="F411" s="12" t="s">
        <v>15</v>
      </c>
      <c r="G411" s="12" t="s">
        <v>477</v>
      </c>
      <c r="H411" s="12"/>
      <c r="I411" s="9"/>
      <c r="J411" s="9"/>
    </row>
    <row r="412" spans="1:10" s="11" customFormat="1" x14ac:dyDescent="0.2">
      <c r="A412" s="8">
        <v>43583</v>
      </c>
      <c r="B412" s="12" t="s">
        <v>234</v>
      </c>
      <c r="C412" s="48" t="s">
        <v>1542</v>
      </c>
      <c r="D412" s="12" t="s">
        <v>1543</v>
      </c>
      <c r="E412" s="12" t="s">
        <v>234</v>
      </c>
      <c r="F412" s="12" t="s">
        <v>15</v>
      </c>
      <c r="G412" s="12" t="s">
        <v>319</v>
      </c>
      <c r="H412" s="12"/>
      <c r="I412" s="9"/>
      <c r="J412" s="9"/>
    </row>
    <row r="413" spans="1:10" s="11" customFormat="1" x14ac:dyDescent="0.2">
      <c r="A413" s="8">
        <v>43583</v>
      </c>
      <c r="B413" s="12" t="s">
        <v>234</v>
      </c>
      <c r="C413" s="48" t="s">
        <v>1544</v>
      </c>
      <c r="D413" s="12" t="s">
        <v>1545</v>
      </c>
      <c r="E413" s="12" t="s">
        <v>234</v>
      </c>
      <c r="F413" s="12" t="s">
        <v>15</v>
      </c>
      <c r="G413" s="12" t="s">
        <v>151</v>
      </c>
      <c r="H413" s="12"/>
      <c r="I413" s="9"/>
      <c r="J413" s="9"/>
    </row>
    <row r="414" spans="1:10" s="11" customFormat="1" x14ac:dyDescent="0.2">
      <c r="A414" s="8">
        <v>43583</v>
      </c>
      <c r="B414" s="12" t="s">
        <v>234</v>
      </c>
      <c r="C414" s="48" t="s">
        <v>1546</v>
      </c>
      <c r="D414" s="12" t="s">
        <v>1547</v>
      </c>
      <c r="E414" s="12" t="s">
        <v>234</v>
      </c>
      <c r="F414" s="12" t="s">
        <v>15</v>
      </c>
      <c r="G414" s="12" t="s">
        <v>1548</v>
      </c>
      <c r="H414" s="12"/>
      <c r="I414" s="9"/>
      <c r="J414" s="9"/>
    </row>
    <row r="415" spans="1:10" s="11" customFormat="1" x14ac:dyDescent="0.2">
      <c r="A415" s="8">
        <v>43583</v>
      </c>
      <c r="B415" s="12" t="s">
        <v>234</v>
      </c>
      <c r="C415" s="48" t="s">
        <v>1555</v>
      </c>
      <c r="D415" s="12" t="s">
        <v>1556</v>
      </c>
      <c r="E415" s="12" t="s">
        <v>234</v>
      </c>
      <c r="F415" s="12" t="s">
        <v>15</v>
      </c>
      <c r="G415" s="12" t="s">
        <v>292</v>
      </c>
      <c r="H415" s="12"/>
      <c r="I415" s="9">
        <v>178</v>
      </c>
      <c r="J415" s="9">
        <v>279</v>
      </c>
    </row>
    <row r="416" spans="1:10" s="11" customFormat="1" x14ac:dyDescent="0.2">
      <c r="A416" s="8">
        <v>43584</v>
      </c>
      <c r="B416" s="12" t="s">
        <v>234</v>
      </c>
      <c r="C416" s="48" t="s">
        <v>1646</v>
      </c>
      <c r="D416" s="12" t="s">
        <v>1647</v>
      </c>
      <c r="E416" s="12" t="s">
        <v>234</v>
      </c>
      <c r="F416" s="12" t="s">
        <v>15</v>
      </c>
      <c r="G416" s="12" t="s">
        <v>292</v>
      </c>
      <c r="H416" s="12"/>
      <c r="I416" s="9">
        <v>212</v>
      </c>
      <c r="J416" s="9">
        <v>336</v>
      </c>
    </row>
    <row r="417" spans="1:10" s="11" customFormat="1" x14ac:dyDescent="0.2">
      <c r="A417" s="8">
        <v>43584</v>
      </c>
      <c r="B417" s="12" t="s">
        <v>1648</v>
      </c>
      <c r="C417" s="48" t="s">
        <v>1649</v>
      </c>
      <c r="D417" s="12" t="s">
        <v>1650</v>
      </c>
      <c r="E417" s="12" t="s">
        <v>585</v>
      </c>
      <c r="F417" s="12" t="s">
        <v>15</v>
      </c>
      <c r="G417" s="12" t="s">
        <v>319</v>
      </c>
      <c r="H417" s="12"/>
      <c r="I417" s="9"/>
      <c r="J417" s="9"/>
    </row>
    <row r="418" spans="1:10" s="11" customFormat="1" x14ac:dyDescent="0.2">
      <c r="A418" s="8">
        <v>43564</v>
      </c>
      <c r="B418" s="12" t="s">
        <v>1108</v>
      </c>
      <c r="C418" s="9">
        <v>1121</v>
      </c>
      <c r="D418" s="12" t="s">
        <v>1109</v>
      </c>
      <c r="E418" s="12" t="s">
        <v>28</v>
      </c>
      <c r="F418" s="12" t="s">
        <v>15</v>
      </c>
      <c r="G418" s="12" t="s">
        <v>477</v>
      </c>
      <c r="H418" s="12"/>
      <c r="I418" s="9"/>
      <c r="J418" s="9"/>
    </row>
    <row r="419" spans="1:10" s="11" customFormat="1" x14ac:dyDescent="0.2">
      <c r="A419" s="8">
        <v>43556</v>
      </c>
      <c r="B419" s="12" t="s">
        <v>183</v>
      </c>
      <c r="C419" s="9">
        <v>91401</v>
      </c>
      <c r="D419" s="12" t="s">
        <v>1081</v>
      </c>
      <c r="E419" s="12" t="s">
        <v>15</v>
      </c>
      <c r="F419" s="12" t="s">
        <v>15</v>
      </c>
      <c r="G419" s="12" t="s">
        <v>969</v>
      </c>
      <c r="H419" s="12"/>
      <c r="I419" s="9"/>
      <c r="J419" s="9"/>
    </row>
    <row r="420" spans="1:10" s="11" customFormat="1" x14ac:dyDescent="0.2">
      <c r="A420" s="8">
        <v>43564</v>
      </c>
      <c r="B420" s="12" t="s">
        <v>183</v>
      </c>
      <c r="C420" s="9">
        <v>98136</v>
      </c>
      <c r="D420" s="12" t="s">
        <v>1110</v>
      </c>
      <c r="E420" s="12" t="s">
        <v>15</v>
      </c>
      <c r="F420" s="12" t="s">
        <v>18</v>
      </c>
      <c r="G420" s="12" t="s">
        <v>151</v>
      </c>
      <c r="H420" s="12"/>
      <c r="I420" s="9"/>
      <c r="J420" s="9"/>
    </row>
    <row r="421" spans="1:10" s="11" customFormat="1" x14ac:dyDescent="0.2">
      <c r="A421" s="8">
        <v>43573</v>
      </c>
      <c r="B421" s="12" t="s">
        <v>183</v>
      </c>
      <c r="C421" s="48" t="s">
        <v>1381</v>
      </c>
      <c r="D421" s="12" t="s">
        <v>1382</v>
      </c>
      <c r="E421" s="12" t="s">
        <v>15</v>
      </c>
      <c r="F421" s="12" t="s">
        <v>15</v>
      </c>
      <c r="G421" s="12" t="s">
        <v>292</v>
      </c>
      <c r="H421" s="12"/>
      <c r="I421" s="9"/>
      <c r="J421" s="9"/>
    </row>
    <row r="422" spans="1:10" x14ac:dyDescent="0.2">
      <c r="A422" s="8">
        <v>43585</v>
      </c>
      <c r="B422" s="12" t="s">
        <v>3</v>
      </c>
      <c r="C422" s="48" t="s">
        <v>42</v>
      </c>
      <c r="D422" s="12" t="s">
        <v>42</v>
      </c>
      <c r="E422" s="12" t="s">
        <v>1380</v>
      </c>
      <c r="F422" s="12" t="s">
        <v>22</v>
      </c>
      <c r="G422" s="12" t="s">
        <v>258</v>
      </c>
      <c r="H422" s="12"/>
      <c r="I422" s="9">
        <v>25</v>
      </c>
      <c r="J422" s="9" t="s">
        <v>1151</v>
      </c>
    </row>
    <row r="424" spans="1:10" ht="16" thickBot="1" x14ac:dyDescent="0.25"/>
    <row r="425" spans="1:10" x14ac:dyDescent="0.2">
      <c r="B425" s="53" t="s">
        <v>1288</v>
      </c>
      <c r="C425" s="54"/>
      <c r="D425" s="53" t="s">
        <v>1162</v>
      </c>
      <c r="E425" s="54"/>
      <c r="F425" s="53" t="s">
        <v>1163</v>
      </c>
      <c r="G425" s="54"/>
      <c r="H425" s="59" t="s">
        <v>1189</v>
      </c>
      <c r="I425" s="54"/>
    </row>
    <row r="426" spans="1:10" x14ac:dyDescent="0.2">
      <c r="A426" t="s">
        <v>3</v>
      </c>
      <c r="B426" s="55">
        <v>266</v>
      </c>
      <c r="C426" s="56">
        <v>0.77325581395348841</v>
      </c>
      <c r="D426" s="55">
        <v>205</v>
      </c>
      <c r="E426" s="56">
        <v>0.48926014319809069</v>
      </c>
      <c r="F426" s="55">
        <v>188</v>
      </c>
      <c r="G426" s="56">
        <v>0.58766233766233766</v>
      </c>
      <c r="H426" s="55">
        <f>407-148+1</f>
        <v>260</v>
      </c>
      <c r="I426" s="56">
        <f>H426/$H$432</f>
        <v>0.61757719714964365</v>
      </c>
    </row>
    <row r="427" spans="1:10" x14ac:dyDescent="0.2">
      <c r="A427" t="s">
        <v>6</v>
      </c>
      <c r="B427" s="55">
        <v>34</v>
      </c>
      <c r="C427" s="56">
        <v>9.8837209302325577E-2</v>
      </c>
      <c r="D427" s="55">
        <v>184</v>
      </c>
      <c r="E427" s="56">
        <v>0.43914081145584727</v>
      </c>
      <c r="F427" s="55">
        <v>71</v>
      </c>
      <c r="G427" s="56">
        <v>0.22727272727272727</v>
      </c>
      <c r="H427" s="55">
        <f>143-48</f>
        <v>95</v>
      </c>
      <c r="I427" s="56">
        <f t="shared" ref="I427:I431" si="0">H427/$H$432</f>
        <v>0.22565320665083136</v>
      </c>
    </row>
    <row r="428" spans="1:10" x14ac:dyDescent="0.2">
      <c r="A428" t="s">
        <v>14</v>
      </c>
      <c r="B428" s="55">
        <v>23</v>
      </c>
      <c r="C428" s="56">
        <v>6.6860465116279064E-2</v>
      </c>
      <c r="D428" s="55">
        <v>7</v>
      </c>
      <c r="E428" s="56">
        <v>1.6706443914081145E-2</v>
      </c>
      <c r="F428" s="55">
        <v>28</v>
      </c>
      <c r="G428" s="56">
        <v>9.0909090909090912E-2</v>
      </c>
      <c r="H428" s="55">
        <f>29-3</f>
        <v>26</v>
      </c>
      <c r="I428" s="56">
        <f t="shared" si="0"/>
        <v>6.1757719714964368E-2</v>
      </c>
    </row>
    <row r="429" spans="1:10" x14ac:dyDescent="0.2">
      <c r="A429" t="s">
        <v>5</v>
      </c>
      <c r="B429" s="55">
        <v>16</v>
      </c>
      <c r="C429" s="56">
        <v>4.6511627906976744E-2</v>
      </c>
      <c r="D429" s="55">
        <v>18</v>
      </c>
      <c r="E429" s="56">
        <v>4.2959427207637228E-2</v>
      </c>
      <c r="F429" s="55">
        <v>29</v>
      </c>
      <c r="G429" s="56">
        <v>9.4155844155844159E-2</v>
      </c>
      <c r="H429" s="55">
        <f>48-31+1</f>
        <v>18</v>
      </c>
      <c r="I429" s="56">
        <f t="shared" si="0"/>
        <v>4.2755344418052253E-2</v>
      </c>
    </row>
    <row r="430" spans="1:10" x14ac:dyDescent="0.2">
      <c r="A430" t="s">
        <v>234</v>
      </c>
      <c r="B430" s="55"/>
      <c r="C430" s="56"/>
      <c r="D430" s="55"/>
      <c r="E430" s="56"/>
      <c r="F430" s="55"/>
      <c r="G430" s="56"/>
      <c r="H430" s="55">
        <v>6</v>
      </c>
      <c r="I430" s="56">
        <f t="shared" si="0"/>
        <v>1.4251781472684086E-2</v>
      </c>
    </row>
    <row r="431" spans="1:10" x14ac:dyDescent="0.2">
      <c r="A431" t="s">
        <v>915</v>
      </c>
      <c r="B431" s="55">
        <v>5</v>
      </c>
      <c r="C431" s="56">
        <v>1.4534883720930232E-2</v>
      </c>
      <c r="D431" s="55">
        <v>5</v>
      </c>
      <c r="E431" s="56">
        <v>1.1933174224343675E-2</v>
      </c>
      <c r="F431" s="55">
        <v>0</v>
      </c>
      <c r="G431" s="56">
        <v>0</v>
      </c>
      <c r="H431" s="55">
        <f>20+2-6</f>
        <v>16</v>
      </c>
      <c r="I431" s="56">
        <f t="shared" si="0"/>
        <v>3.800475059382423E-2</v>
      </c>
    </row>
    <row r="432" spans="1:10" ht="16" thickBot="1" x14ac:dyDescent="0.25">
      <c r="B432" s="57">
        <v>344</v>
      </c>
      <c r="C432" s="60">
        <f>SUM(C426:C431)</f>
        <v>1</v>
      </c>
      <c r="D432" s="57">
        <v>419</v>
      </c>
      <c r="E432" s="58">
        <v>1</v>
      </c>
      <c r="F432" s="57">
        <f>SUM(F426:F431)</f>
        <v>316</v>
      </c>
      <c r="G432" s="58">
        <v>1</v>
      </c>
      <c r="H432" s="57">
        <f>SUM(H426:H431)</f>
        <v>421</v>
      </c>
      <c r="I432" s="60">
        <f>SUM(I426:I431)</f>
        <v>1</v>
      </c>
    </row>
  </sheetData>
  <sortState ref="A2:J421">
    <sortCondition ref="B421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5CEF0-624A-364B-B542-BEAA1BF73C90}">
  <dimension ref="A2:K437"/>
  <sheetViews>
    <sheetView topLeftCell="E419" zoomScale="175" zoomScaleNormal="175" workbookViewId="0">
      <selection activeCell="H3" sqref="H3:H422"/>
    </sheetView>
  </sheetViews>
  <sheetFormatPr baseColWidth="10" defaultRowHeight="15" x14ac:dyDescent="0.2"/>
  <cols>
    <col min="2" max="2" width="15.33203125" customWidth="1"/>
    <col min="3" max="3" width="11.6640625" bestFit="1" customWidth="1"/>
    <col min="4" max="4" width="29.6640625" customWidth="1"/>
    <col min="5" max="5" width="11.6640625" bestFit="1" customWidth="1"/>
    <col min="7" max="7" width="29.33203125" customWidth="1"/>
    <col min="8" max="8" width="27.83203125" customWidth="1"/>
  </cols>
  <sheetData>
    <row r="2" spans="1:10" s="11" customFormat="1" x14ac:dyDescent="0.2">
      <c r="A2" s="8">
        <v>43566</v>
      </c>
      <c r="B2" s="12" t="s">
        <v>3</v>
      </c>
      <c r="C2" s="9">
        <v>4613</v>
      </c>
      <c r="D2" s="12" t="s">
        <v>40</v>
      </c>
      <c r="E2" s="12" t="s">
        <v>4</v>
      </c>
      <c r="F2" s="12" t="s">
        <v>4</v>
      </c>
      <c r="G2" s="12" t="s">
        <v>1184</v>
      </c>
      <c r="H2" s="12"/>
      <c r="I2" s="9">
        <v>6</v>
      </c>
      <c r="J2" s="9" t="s">
        <v>1029</v>
      </c>
    </row>
    <row r="3" spans="1:10" s="11" customFormat="1" x14ac:dyDescent="0.2">
      <c r="A3" s="8">
        <v>43563</v>
      </c>
      <c r="B3" s="12" t="s">
        <v>3</v>
      </c>
      <c r="C3" s="9">
        <v>4061</v>
      </c>
      <c r="D3" s="12" t="s">
        <v>506</v>
      </c>
      <c r="E3" s="12" t="s">
        <v>15</v>
      </c>
      <c r="F3" s="12" t="s">
        <v>6</v>
      </c>
      <c r="G3" s="12" t="s">
        <v>194</v>
      </c>
      <c r="H3" s="12"/>
      <c r="I3" s="9">
        <v>15</v>
      </c>
      <c r="J3" s="9" t="s">
        <v>784</v>
      </c>
    </row>
    <row r="4" spans="1:10" s="11" customFormat="1" x14ac:dyDescent="0.2">
      <c r="A4" s="8">
        <v>43563</v>
      </c>
      <c r="B4" s="12" t="s">
        <v>1099</v>
      </c>
      <c r="C4" s="9">
        <v>6010</v>
      </c>
      <c r="D4" s="12" t="s">
        <v>1100</v>
      </c>
      <c r="E4" s="12" t="s">
        <v>15</v>
      </c>
      <c r="F4" s="12" t="s">
        <v>5</v>
      </c>
      <c r="G4" s="12" t="s">
        <v>194</v>
      </c>
      <c r="H4" s="12"/>
      <c r="I4" s="9"/>
      <c r="J4" s="9"/>
    </row>
    <row r="5" spans="1:10" s="11" customFormat="1" x14ac:dyDescent="0.2">
      <c r="A5" s="8">
        <v>43564</v>
      </c>
      <c r="B5" s="12" t="s">
        <v>3</v>
      </c>
      <c r="C5" s="9">
        <v>3550</v>
      </c>
      <c r="D5" s="12" t="s">
        <v>67</v>
      </c>
      <c r="E5" s="12" t="s">
        <v>228</v>
      </c>
      <c r="F5" s="12" t="s">
        <v>10</v>
      </c>
      <c r="G5" s="12" t="s">
        <v>194</v>
      </c>
      <c r="H5" s="12"/>
      <c r="I5" s="9">
        <v>21</v>
      </c>
      <c r="J5" s="9" t="s">
        <v>369</v>
      </c>
    </row>
    <row r="6" spans="1:10" s="11" customFormat="1" x14ac:dyDescent="0.2">
      <c r="A6" s="8">
        <v>43564</v>
      </c>
      <c r="B6" s="12" t="s">
        <v>6</v>
      </c>
      <c r="C6" s="9">
        <v>57365</v>
      </c>
      <c r="D6" s="12" t="s">
        <v>1115</v>
      </c>
      <c r="E6" s="12" t="s">
        <v>6</v>
      </c>
      <c r="F6" s="12" t="s">
        <v>15</v>
      </c>
      <c r="G6" s="12" t="s">
        <v>194</v>
      </c>
      <c r="H6" s="12"/>
      <c r="I6" s="9">
        <v>51</v>
      </c>
      <c r="J6" s="9" t="s">
        <v>349</v>
      </c>
    </row>
    <row r="7" spans="1:10" s="11" customFormat="1" x14ac:dyDescent="0.2">
      <c r="A7" s="8">
        <v>43564</v>
      </c>
      <c r="B7" s="12" t="s">
        <v>6</v>
      </c>
      <c r="C7" s="9">
        <v>55700</v>
      </c>
      <c r="D7" s="12" t="s">
        <v>1116</v>
      </c>
      <c r="E7" s="12" t="s">
        <v>6</v>
      </c>
      <c r="F7" s="12" t="s">
        <v>15</v>
      </c>
      <c r="G7" s="12" t="s">
        <v>194</v>
      </c>
      <c r="H7" s="12"/>
      <c r="I7" s="9">
        <v>75</v>
      </c>
      <c r="J7" s="9" t="s">
        <v>1117</v>
      </c>
    </row>
    <row r="8" spans="1:10" s="11" customFormat="1" x14ac:dyDescent="0.2">
      <c r="A8" s="8">
        <v>43564</v>
      </c>
      <c r="B8" s="12" t="s">
        <v>6</v>
      </c>
      <c r="C8" s="9">
        <v>55100</v>
      </c>
      <c r="D8" s="12" t="s">
        <v>1118</v>
      </c>
      <c r="E8" s="12" t="s">
        <v>6</v>
      </c>
      <c r="F8" s="12" t="s">
        <v>15</v>
      </c>
      <c r="G8" s="12" t="s">
        <v>194</v>
      </c>
      <c r="H8" s="12"/>
      <c r="I8" s="9">
        <v>76</v>
      </c>
      <c r="J8" s="9" t="s">
        <v>1119</v>
      </c>
    </row>
    <row r="9" spans="1:10" s="11" customFormat="1" x14ac:dyDescent="0.2">
      <c r="A9" s="8">
        <v>43565</v>
      </c>
      <c r="B9" s="12" t="s">
        <v>3</v>
      </c>
      <c r="C9" s="9">
        <v>3216</v>
      </c>
      <c r="D9" s="12" t="s">
        <v>131</v>
      </c>
      <c r="E9" s="12" t="s">
        <v>4</v>
      </c>
      <c r="F9" s="12" t="s">
        <v>140</v>
      </c>
      <c r="G9" s="12" t="s">
        <v>194</v>
      </c>
      <c r="H9" s="12"/>
      <c r="I9" s="9">
        <v>21</v>
      </c>
      <c r="J9" s="9" t="s">
        <v>348</v>
      </c>
    </row>
    <row r="10" spans="1:10" s="11" customFormat="1" x14ac:dyDescent="0.2">
      <c r="A10" s="8">
        <v>43568</v>
      </c>
      <c r="B10" s="12" t="s">
        <v>3</v>
      </c>
      <c r="C10" s="9">
        <v>7307</v>
      </c>
      <c r="D10" s="12" t="s">
        <v>39</v>
      </c>
      <c r="E10" s="12" t="s">
        <v>214</v>
      </c>
      <c r="F10" s="12" t="s">
        <v>99</v>
      </c>
      <c r="G10" s="12" t="s">
        <v>194</v>
      </c>
      <c r="H10" s="12"/>
      <c r="I10" s="9">
        <v>31</v>
      </c>
      <c r="J10" s="9" t="s">
        <v>759</v>
      </c>
    </row>
    <row r="11" spans="1:10" s="11" customFormat="1" x14ac:dyDescent="0.2">
      <c r="A11" s="8">
        <v>43569</v>
      </c>
      <c r="B11" s="12" t="s">
        <v>3</v>
      </c>
      <c r="C11" s="48" t="s">
        <v>1239</v>
      </c>
      <c r="D11" s="12" t="s">
        <v>40</v>
      </c>
      <c r="E11" s="12" t="s">
        <v>16</v>
      </c>
      <c r="F11" s="12" t="s">
        <v>6</v>
      </c>
      <c r="G11" s="12" t="s">
        <v>194</v>
      </c>
      <c r="H11" s="12"/>
      <c r="I11" s="9">
        <v>4</v>
      </c>
      <c r="J11" s="9" t="s">
        <v>469</v>
      </c>
    </row>
    <row r="12" spans="1:10" s="11" customFormat="1" x14ac:dyDescent="0.2">
      <c r="A12" s="8">
        <v>43570</v>
      </c>
      <c r="B12" s="12" t="s">
        <v>3</v>
      </c>
      <c r="C12" s="48" t="s">
        <v>1261</v>
      </c>
      <c r="D12" s="12" t="s">
        <v>85</v>
      </c>
      <c r="E12" s="12" t="s">
        <v>15</v>
      </c>
      <c r="F12" s="12" t="s">
        <v>5</v>
      </c>
      <c r="G12" s="12" t="s">
        <v>194</v>
      </c>
      <c r="H12" s="12"/>
      <c r="I12" s="9">
        <v>35</v>
      </c>
      <c r="J12" s="9">
        <v>40</v>
      </c>
    </row>
    <row r="13" spans="1:10" s="11" customFormat="1" x14ac:dyDescent="0.2">
      <c r="A13" s="8">
        <v>43571</v>
      </c>
      <c r="B13" s="12" t="s">
        <v>6</v>
      </c>
      <c r="C13" s="48" t="s">
        <v>1299</v>
      </c>
      <c r="D13" s="12" t="s">
        <v>984</v>
      </c>
      <c r="E13" s="12" t="s">
        <v>6</v>
      </c>
      <c r="F13" s="12" t="s">
        <v>5</v>
      </c>
      <c r="G13" s="12" t="s">
        <v>194</v>
      </c>
      <c r="H13" s="12"/>
      <c r="I13" s="9">
        <v>68</v>
      </c>
      <c r="J13" s="9" t="s">
        <v>1300</v>
      </c>
    </row>
    <row r="14" spans="1:10" s="11" customFormat="1" x14ac:dyDescent="0.2">
      <c r="A14" s="8">
        <v>43572</v>
      </c>
      <c r="B14" s="12" t="s">
        <v>3</v>
      </c>
      <c r="C14" s="48" t="s">
        <v>1346</v>
      </c>
      <c r="D14" s="12" t="s">
        <v>116</v>
      </c>
      <c r="E14" s="12" t="s">
        <v>4</v>
      </c>
      <c r="F14" s="12" t="s">
        <v>6</v>
      </c>
      <c r="G14" s="12" t="s">
        <v>194</v>
      </c>
      <c r="H14" s="12"/>
      <c r="I14" s="9">
        <v>14</v>
      </c>
      <c r="J14" s="9" t="s">
        <v>1347</v>
      </c>
    </row>
    <row r="15" spans="1:10" s="11" customFormat="1" x14ac:dyDescent="0.2">
      <c r="A15" s="8">
        <v>43572</v>
      </c>
      <c r="B15" s="12" t="s">
        <v>6</v>
      </c>
      <c r="C15" s="48" t="s">
        <v>1353</v>
      </c>
      <c r="D15" s="12" t="s">
        <v>215</v>
      </c>
      <c r="E15" s="12" t="s">
        <v>6</v>
      </c>
      <c r="F15" s="12" t="s">
        <v>6</v>
      </c>
      <c r="G15" s="12" t="s">
        <v>194</v>
      </c>
      <c r="H15" s="12"/>
      <c r="I15" s="9">
        <v>36</v>
      </c>
      <c r="J15" s="9" t="s">
        <v>1148</v>
      </c>
    </row>
    <row r="16" spans="1:10" s="11" customFormat="1" x14ac:dyDescent="0.2">
      <c r="A16" s="8">
        <v>43572</v>
      </c>
      <c r="B16" s="12" t="s">
        <v>3</v>
      </c>
      <c r="C16" s="48" t="s">
        <v>1360</v>
      </c>
      <c r="D16" s="12" t="s">
        <v>265</v>
      </c>
      <c r="E16" s="12" t="s">
        <v>4</v>
      </c>
      <c r="F16" s="12" t="s">
        <v>6</v>
      </c>
      <c r="G16" s="12" t="s">
        <v>194</v>
      </c>
      <c r="H16" s="12"/>
      <c r="I16" s="9">
        <v>13</v>
      </c>
      <c r="J16" s="9" t="s">
        <v>1361</v>
      </c>
    </row>
    <row r="17" spans="1:10" s="11" customFormat="1" x14ac:dyDescent="0.2">
      <c r="A17" s="8">
        <v>43573</v>
      </c>
      <c r="B17" s="12" t="s">
        <v>3</v>
      </c>
      <c r="C17" s="48" t="s">
        <v>1377</v>
      </c>
      <c r="D17" s="12" t="s">
        <v>41</v>
      </c>
      <c r="E17" s="12" t="s">
        <v>15</v>
      </c>
      <c r="F17" s="12" t="s">
        <v>18</v>
      </c>
      <c r="G17" s="12" t="s">
        <v>194</v>
      </c>
      <c r="H17" s="12"/>
      <c r="I17" s="9">
        <v>27</v>
      </c>
      <c r="J17" s="9" t="s">
        <v>1378</v>
      </c>
    </row>
    <row r="18" spans="1:10" s="11" customFormat="1" x14ac:dyDescent="0.2">
      <c r="A18" s="8">
        <v>43573</v>
      </c>
      <c r="B18" s="12" t="s">
        <v>3</v>
      </c>
      <c r="C18" s="48" t="s">
        <v>1379</v>
      </c>
      <c r="D18" s="12" t="s">
        <v>92</v>
      </c>
      <c r="E18" s="12" t="s">
        <v>1380</v>
      </c>
      <c r="F18" s="12" t="s">
        <v>6</v>
      </c>
      <c r="G18" s="12" t="s">
        <v>194</v>
      </c>
      <c r="H18" s="12"/>
      <c r="I18" s="9">
        <v>22</v>
      </c>
      <c r="J18" s="9" t="s">
        <v>565</v>
      </c>
    </row>
    <row r="19" spans="1:10" s="11" customFormat="1" x14ac:dyDescent="0.2">
      <c r="A19" s="8">
        <v>43573</v>
      </c>
      <c r="B19" s="12" t="s">
        <v>3</v>
      </c>
      <c r="C19" s="48" t="s">
        <v>1400</v>
      </c>
      <c r="D19" s="12" t="s">
        <v>92</v>
      </c>
      <c r="E19" s="12" t="s">
        <v>15</v>
      </c>
      <c r="F19" s="12" t="s">
        <v>6</v>
      </c>
      <c r="G19" s="12" t="s">
        <v>194</v>
      </c>
      <c r="H19" s="12"/>
      <c r="I19" s="9">
        <v>31</v>
      </c>
      <c r="J19" s="9" t="s">
        <v>1127</v>
      </c>
    </row>
    <row r="20" spans="1:10" s="11" customFormat="1" x14ac:dyDescent="0.2">
      <c r="A20" s="8">
        <v>43577</v>
      </c>
      <c r="B20" s="12" t="s">
        <v>3</v>
      </c>
      <c r="C20" s="48" t="s">
        <v>1438</v>
      </c>
      <c r="D20" s="12" t="s">
        <v>92</v>
      </c>
      <c r="E20" s="12" t="s">
        <v>15</v>
      </c>
      <c r="F20" s="12" t="s">
        <v>6</v>
      </c>
      <c r="G20" s="12" t="s">
        <v>194</v>
      </c>
      <c r="H20" s="12"/>
      <c r="I20" s="9">
        <v>24</v>
      </c>
      <c r="J20" s="9" t="s">
        <v>1060</v>
      </c>
    </row>
    <row r="21" spans="1:10" s="11" customFormat="1" x14ac:dyDescent="0.2">
      <c r="A21" s="8">
        <v>43577</v>
      </c>
      <c r="B21" s="12" t="s">
        <v>3</v>
      </c>
      <c r="C21" s="48" t="s">
        <v>1451</v>
      </c>
      <c r="D21" s="12" t="s">
        <v>41</v>
      </c>
      <c r="E21" s="12" t="s">
        <v>6</v>
      </c>
      <c r="F21" s="12" t="s">
        <v>234</v>
      </c>
      <c r="G21" s="12" t="s">
        <v>194</v>
      </c>
      <c r="H21" s="12"/>
      <c r="I21" s="9">
        <v>23</v>
      </c>
      <c r="J21" s="9" t="s">
        <v>1452</v>
      </c>
    </row>
    <row r="22" spans="1:10" s="11" customFormat="1" x14ac:dyDescent="0.2">
      <c r="A22" s="8">
        <v>43583</v>
      </c>
      <c r="B22" s="12" t="s">
        <v>3</v>
      </c>
      <c r="C22" s="48" t="s">
        <v>1536</v>
      </c>
      <c r="D22" s="12" t="s">
        <v>92</v>
      </c>
      <c r="E22" s="12" t="s">
        <v>4</v>
      </c>
      <c r="F22" s="12" t="s">
        <v>6</v>
      </c>
      <c r="G22" s="12" t="s">
        <v>194</v>
      </c>
      <c r="H22" s="12"/>
      <c r="I22" s="9">
        <v>26</v>
      </c>
      <c r="J22" s="9" t="s">
        <v>704</v>
      </c>
    </row>
    <row r="23" spans="1:10" s="11" customFormat="1" x14ac:dyDescent="0.2">
      <c r="A23" s="8">
        <v>43583</v>
      </c>
      <c r="B23" s="12" t="s">
        <v>6</v>
      </c>
      <c r="C23" s="48" t="s">
        <v>1309</v>
      </c>
      <c r="D23" s="12" t="s">
        <v>211</v>
      </c>
      <c r="E23" s="12" t="s">
        <v>6</v>
      </c>
      <c r="F23" s="12" t="s">
        <v>15</v>
      </c>
      <c r="G23" s="12" t="s">
        <v>194</v>
      </c>
      <c r="H23" s="12"/>
      <c r="I23" s="9">
        <v>50</v>
      </c>
      <c r="J23" s="9" t="s">
        <v>1537</v>
      </c>
    </row>
    <row r="24" spans="1:10" s="11" customFormat="1" x14ac:dyDescent="0.2">
      <c r="A24" s="8">
        <v>43562</v>
      </c>
      <c r="B24" s="12" t="s">
        <v>3</v>
      </c>
      <c r="C24" s="9">
        <v>2265</v>
      </c>
      <c r="D24" s="12" t="s">
        <v>92</v>
      </c>
      <c r="E24" s="12" t="s">
        <v>12</v>
      </c>
      <c r="F24" s="12" t="s">
        <v>6</v>
      </c>
      <c r="G24" s="12" t="s">
        <v>152</v>
      </c>
      <c r="H24" s="12"/>
      <c r="I24" s="9">
        <v>19</v>
      </c>
      <c r="J24" s="9">
        <v>25</v>
      </c>
    </row>
    <row r="25" spans="1:10" s="11" customFormat="1" x14ac:dyDescent="0.2">
      <c r="A25" s="8">
        <v>43580</v>
      </c>
      <c r="B25" s="12" t="s">
        <v>3</v>
      </c>
      <c r="C25" s="48" t="s">
        <v>1481</v>
      </c>
      <c r="D25" s="12" t="s">
        <v>41</v>
      </c>
      <c r="E25" s="12" t="s">
        <v>4</v>
      </c>
      <c r="F25" s="12" t="s">
        <v>4</v>
      </c>
      <c r="G25" s="12" t="s">
        <v>152</v>
      </c>
      <c r="H25" s="12"/>
      <c r="I25" s="9">
        <v>26</v>
      </c>
      <c r="J25" s="9">
        <v>27</v>
      </c>
    </row>
    <row r="26" spans="1:10" s="11" customFormat="1" x14ac:dyDescent="0.2">
      <c r="A26" s="8">
        <v>43563</v>
      </c>
      <c r="B26" s="12" t="s">
        <v>3</v>
      </c>
      <c r="C26" s="9">
        <v>3675</v>
      </c>
      <c r="D26" s="12" t="s">
        <v>76</v>
      </c>
      <c r="E26" s="12" t="s">
        <v>4</v>
      </c>
      <c r="F26" s="12" t="s">
        <v>5</v>
      </c>
      <c r="G26" s="12" t="s">
        <v>222</v>
      </c>
      <c r="H26" s="12"/>
      <c r="I26" s="9">
        <v>19</v>
      </c>
      <c r="J26" s="9">
        <v>17</v>
      </c>
    </row>
    <row r="27" spans="1:10" s="11" customFormat="1" x14ac:dyDescent="0.2">
      <c r="A27" s="8">
        <v>43565</v>
      </c>
      <c r="B27" s="12" t="s">
        <v>3</v>
      </c>
      <c r="C27" s="9">
        <v>1617</v>
      </c>
      <c r="D27" s="12" t="s">
        <v>92</v>
      </c>
      <c r="E27" s="12" t="s">
        <v>6</v>
      </c>
      <c r="F27" s="12" t="s">
        <v>6</v>
      </c>
      <c r="G27" s="12" t="s">
        <v>222</v>
      </c>
      <c r="H27" s="12"/>
      <c r="I27" s="9">
        <v>23</v>
      </c>
      <c r="J27" s="9">
        <v>25</v>
      </c>
    </row>
    <row r="28" spans="1:10" s="11" customFormat="1" x14ac:dyDescent="0.2">
      <c r="A28" s="8">
        <v>43569</v>
      </c>
      <c r="B28" s="12" t="s">
        <v>3</v>
      </c>
      <c r="C28" s="48" t="s">
        <v>1221</v>
      </c>
      <c r="D28" s="12" t="s">
        <v>111</v>
      </c>
      <c r="E28" s="12" t="s">
        <v>4</v>
      </c>
      <c r="F28" s="12" t="s">
        <v>6</v>
      </c>
      <c r="G28" s="12" t="s">
        <v>222</v>
      </c>
      <c r="H28" s="12"/>
      <c r="I28" s="9">
        <v>14</v>
      </c>
      <c r="J28" s="9" t="s">
        <v>964</v>
      </c>
    </row>
    <row r="29" spans="1:10" s="11" customFormat="1" x14ac:dyDescent="0.2">
      <c r="A29" s="8">
        <v>43569</v>
      </c>
      <c r="B29" s="12" t="s">
        <v>3</v>
      </c>
      <c r="C29" s="48" t="s">
        <v>1228</v>
      </c>
      <c r="D29" s="12" t="s">
        <v>1229</v>
      </c>
      <c r="E29" s="12" t="s">
        <v>10</v>
      </c>
      <c r="F29" s="12" t="s">
        <v>15</v>
      </c>
      <c r="G29" s="12" t="s">
        <v>222</v>
      </c>
      <c r="H29" s="12"/>
      <c r="I29" s="30">
        <v>36</v>
      </c>
      <c r="J29" s="9" t="s">
        <v>1230</v>
      </c>
    </row>
    <row r="30" spans="1:10" s="11" customFormat="1" x14ac:dyDescent="0.2">
      <c r="A30" s="8">
        <v>43571</v>
      </c>
      <c r="B30" s="12" t="s">
        <v>3</v>
      </c>
      <c r="C30" s="48" t="s">
        <v>1304</v>
      </c>
      <c r="D30" s="12" t="s">
        <v>40</v>
      </c>
      <c r="E30" s="12" t="s">
        <v>15</v>
      </c>
      <c r="F30" s="12" t="s">
        <v>6</v>
      </c>
      <c r="G30" s="12" t="s">
        <v>222</v>
      </c>
      <c r="H30" s="12"/>
      <c r="I30" s="9">
        <v>5</v>
      </c>
      <c r="J30" s="9" t="s">
        <v>1029</v>
      </c>
    </row>
    <row r="31" spans="1:10" s="11" customFormat="1" x14ac:dyDescent="0.2">
      <c r="A31" s="8">
        <v>43573</v>
      </c>
      <c r="B31" s="12" t="s">
        <v>14</v>
      </c>
      <c r="C31" s="48" t="s">
        <v>1318</v>
      </c>
      <c r="D31" s="12" t="s">
        <v>127</v>
      </c>
      <c r="E31" s="12" t="s">
        <v>6</v>
      </c>
      <c r="F31" s="12" t="s">
        <v>15</v>
      </c>
      <c r="G31" s="12" t="s">
        <v>222</v>
      </c>
      <c r="H31" s="12"/>
      <c r="I31" s="9">
        <v>34</v>
      </c>
      <c r="J31" s="9" t="s">
        <v>393</v>
      </c>
    </row>
    <row r="32" spans="1:10" s="11" customFormat="1" x14ac:dyDescent="0.2">
      <c r="A32" s="8">
        <v>43582</v>
      </c>
      <c r="B32" s="12" t="s">
        <v>3</v>
      </c>
      <c r="C32" s="48" t="s">
        <v>1496</v>
      </c>
      <c r="D32" s="12" t="s">
        <v>55</v>
      </c>
      <c r="E32" s="12" t="s">
        <v>228</v>
      </c>
      <c r="F32" s="12" t="s">
        <v>15</v>
      </c>
      <c r="G32" s="12" t="s">
        <v>222</v>
      </c>
      <c r="H32" s="12"/>
      <c r="I32" s="9">
        <v>13</v>
      </c>
      <c r="J32" s="9" t="s">
        <v>914</v>
      </c>
    </row>
    <row r="33" spans="1:10" s="11" customFormat="1" x14ac:dyDescent="0.2">
      <c r="A33" s="8">
        <v>43582</v>
      </c>
      <c r="B33" s="12" t="s">
        <v>6</v>
      </c>
      <c r="C33" s="48" t="s">
        <v>1224</v>
      </c>
      <c r="D33" s="12" t="s">
        <v>141</v>
      </c>
      <c r="E33" s="12" t="s">
        <v>6</v>
      </c>
      <c r="F33" s="12" t="s">
        <v>15</v>
      </c>
      <c r="G33" s="12" t="s">
        <v>222</v>
      </c>
      <c r="H33" s="12"/>
      <c r="I33" s="9">
        <v>39</v>
      </c>
      <c r="J33" s="9" t="s">
        <v>413</v>
      </c>
    </row>
    <row r="34" spans="1:10" s="11" customFormat="1" x14ac:dyDescent="0.2">
      <c r="A34" s="8">
        <v>43583</v>
      </c>
      <c r="B34" s="12" t="s">
        <v>3</v>
      </c>
      <c r="C34" s="48" t="s">
        <v>1451</v>
      </c>
      <c r="D34" s="12" t="s">
        <v>41</v>
      </c>
      <c r="E34" s="12" t="s">
        <v>6</v>
      </c>
      <c r="F34" s="12" t="s">
        <v>234</v>
      </c>
      <c r="G34" s="12" t="s">
        <v>222</v>
      </c>
      <c r="H34" s="12"/>
      <c r="I34" s="9">
        <v>22</v>
      </c>
      <c r="J34" s="9" t="s">
        <v>1077</v>
      </c>
    </row>
    <row r="35" spans="1:10" s="11" customFormat="1" x14ac:dyDescent="0.2">
      <c r="A35" s="8">
        <v>43583</v>
      </c>
      <c r="B35" s="12" t="s">
        <v>6</v>
      </c>
      <c r="C35" s="48" t="s">
        <v>1559</v>
      </c>
      <c r="D35" s="12" t="s">
        <v>179</v>
      </c>
      <c r="E35" s="12" t="s">
        <v>6</v>
      </c>
      <c r="F35" s="12" t="s">
        <v>6</v>
      </c>
      <c r="G35" s="12" t="s">
        <v>222</v>
      </c>
      <c r="H35" s="12"/>
      <c r="I35" s="9">
        <v>22</v>
      </c>
      <c r="J35" s="9" t="s">
        <v>1560</v>
      </c>
    </row>
    <row r="36" spans="1:10" s="11" customFormat="1" x14ac:dyDescent="0.2">
      <c r="A36" s="8">
        <v>43565</v>
      </c>
      <c r="B36" s="12" t="s">
        <v>3</v>
      </c>
      <c r="C36" s="9">
        <v>3332</v>
      </c>
      <c r="D36" s="12" t="s">
        <v>115</v>
      </c>
      <c r="E36" s="12" t="s">
        <v>16</v>
      </c>
      <c r="F36" s="12" t="s">
        <v>6</v>
      </c>
      <c r="G36" s="12" t="s">
        <v>258</v>
      </c>
      <c r="H36" s="12"/>
      <c r="I36" s="9">
        <v>18</v>
      </c>
      <c r="J36" s="9" t="s">
        <v>513</v>
      </c>
    </row>
    <row r="37" spans="1:10" s="11" customFormat="1" x14ac:dyDescent="0.2">
      <c r="A37" s="8">
        <v>43570</v>
      </c>
      <c r="B37" s="12" t="s">
        <v>3</v>
      </c>
      <c r="C37" s="48" t="s">
        <v>1286</v>
      </c>
      <c r="D37" s="12" t="s">
        <v>46</v>
      </c>
      <c r="E37" s="12" t="s">
        <v>4</v>
      </c>
      <c r="F37" s="12" t="s">
        <v>6</v>
      </c>
      <c r="G37" s="12" t="s">
        <v>258</v>
      </c>
      <c r="H37" s="12"/>
      <c r="I37" s="9">
        <v>6</v>
      </c>
      <c r="J37" s="9" t="s">
        <v>1023</v>
      </c>
    </row>
    <row r="38" spans="1:10" s="11" customFormat="1" x14ac:dyDescent="0.2">
      <c r="A38" s="8">
        <v>43573</v>
      </c>
      <c r="B38" s="12" t="s">
        <v>3</v>
      </c>
      <c r="C38" s="48" t="s">
        <v>1397</v>
      </c>
      <c r="D38" s="12" t="s">
        <v>1398</v>
      </c>
      <c r="E38" s="12" t="s">
        <v>4</v>
      </c>
      <c r="F38" s="12" t="s">
        <v>22</v>
      </c>
      <c r="G38" s="12" t="s">
        <v>258</v>
      </c>
      <c r="H38" s="12"/>
      <c r="I38" s="9">
        <v>23</v>
      </c>
      <c r="J38" s="9" t="s">
        <v>1399</v>
      </c>
    </row>
    <row r="39" spans="1:10" s="11" customFormat="1" x14ac:dyDescent="0.2">
      <c r="A39" s="8">
        <v>43582</v>
      </c>
      <c r="B39" s="12" t="s">
        <v>3</v>
      </c>
      <c r="C39" s="48" t="s">
        <v>1377</v>
      </c>
      <c r="D39" s="12" t="s">
        <v>41</v>
      </c>
      <c r="E39" s="12" t="s">
        <v>33</v>
      </c>
      <c r="F39" s="12" t="s">
        <v>5</v>
      </c>
      <c r="G39" s="12" t="s">
        <v>258</v>
      </c>
      <c r="H39" s="12"/>
      <c r="I39" s="9">
        <v>26</v>
      </c>
      <c r="J39" s="9" t="s">
        <v>382</v>
      </c>
    </row>
    <row r="40" spans="1:10" s="11" customFormat="1" x14ac:dyDescent="0.2">
      <c r="A40" s="8">
        <v>43569</v>
      </c>
      <c r="B40" s="12" t="s">
        <v>3</v>
      </c>
      <c r="C40" s="48" t="s">
        <v>1251</v>
      </c>
      <c r="D40" s="12" t="s">
        <v>92</v>
      </c>
      <c r="E40" s="12" t="s">
        <v>10</v>
      </c>
      <c r="F40" s="12" t="s">
        <v>22</v>
      </c>
      <c r="G40" s="12" t="s">
        <v>1252</v>
      </c>
      <c r="H40" s="12"/>
      <c r="I40" s="9">
        <v>30</v>
      </c>
      <c r="J40" s="9" t="s">
        <v>757</v>
      </c>
    </row>
    <row r="41" spans="1:10" s="11" customFormat="1" x14ac:dyDescent="0.2">
      <c r="A41" s="8">
        <v>43569</v>
      </c>
      <c r="B41" s="12" t="s">
        <v>6</v>
      </c>
      <c r="C41" s="48" t="s">
        <v>1253</v>
      </c>
      <c r="D41" s="12" t="s">
        <v>182</v>
      </c>
      <c r="E41" s="12" t="s">
        <v>6</v>
      </c>
      <c r="F41" s="12" t="s">
        <v>15</v>
      </c>
      <c r="G41" s="12" t="s">
        <v>1252</v>
      </c>
      <c r="H41" s="12"/>
      <c r="I41" s="9">
        <v>23</v>
      </c>
      <c r="J41" s="9" t="s">
        <v>416</v>
      </c>
    </row>
    <row r="42" spans="1:10" s="11" customFormat="1" x14ac:dyDescent="0.2">
      <c r="A42" s="8">
        <v>43583</v>
      </c>
      <c r="B42" s="12" t="s">
        <v>14</v>
      </c>
      <c r="C42" s="48" t="s">
        <v>1305</v>
      </c>
      <c r="D42" s="12" t="s">
        <v>142</v>
      </c>
      <c r="E42" s="12" t="s">
        <v>188</v>
      </c>
      <c r="F42" s="12" t="s">
        <v>6</v>
      </c>
      <c r="G42" s="12" t="s">
        <v>1252</v>
      </c>
      <c r="H42" s="12"/>
      <c r="I42" s="9">
        <v>25</v>
      </c>
      <c r="J42" s="9" t="s">
        <v>850</v>
      </c>
    </row>
    <row r="43" spans="1:10" s="11" customFormat="1" x14ac:dyDescent="0.2">
      <c r="A43" s="8">
        <v>43565</v>
      </c>
      <c r="B43" s="12" t="s">
        <v>3</v>
      </c>
      <c r="C43" s="9">
        <v>1244</v>
      </c>
      <c r="D43" s="12" t="s">
        <v>92</v>
      </c>
      <c r="E43" s="12" t="s">
        <v>4</v>
      </c>
      <c r="F43" s="12" t="s">
        <v>5</v>
      </c>
      <c r="G43" s="12" t="s">
        <v>1147</v>
      </c>
      <c r="H43" s="12"/>
      <c r="I43" s="9">
        <v>26</v>
      </c>
      <c r="J43" s="9">
        <v>28</v>
      </c>
    </row>
    <row r="44" spans="1:10" s="11" customFormat="1" x14ac:dyDescent="0.2">
      <c r="A44" s="8">
        <v>43572</v>
      </c>
      <c r="B44" s="12" t="s">
        <v>3</v>
      </c>
      <c r="C44" s="48" t="s">
        <v>1356</v>
      </c>
      <c r="D44" s="12" t="s">
        <v>40</v>
      </c>
      <c r="E44" s="12" t="s">
        <v>4</v>
      </c>
      <c r="F44" s="12" t="s">
        <v>5</v>
      </c>
      <c r="G44" s="12" t="s">
        <v>1357</v>
      </c>
      <c r="H44" s="12"/>
      <c r="I44" s="9">
        <v>5</v>
      </c>
      <c r="J44" s="9" t="s">
        <v>1358</v>
      </c>
    </row>
    <row r="45" spans="1:10" s="11" customFormat="1" x14ac:dyDescent="0.2">
      <c r="A45" s="8">
        <v>43567</v>
      </c>
      <c r="B45" s="12" t="s">
        <v>6</v>
      </c>
      <c r="C45" s="9">
        <v>55230</v>
      </c>
      <c r="D45" s="12" t="s">
        <v>1175</v>
      </c>
      <c r="E45" s="12" t="s">
        <v>6</v>
      </c>
      <c r="F45" s="12" t="s">
        <v>6</v>
      </c>
      <c r="G45" s="12" t="s">
        <v>177</v>
      </c>
      <c r="H45" s="12"/>
      <c r="I45" s="9">
        <v>38</v>
      </c>
      <c r="J45" s="9">
        <v>34</v>
      </c>
    </row>
    <row r="46" spans="1:10" s="11" customFormat="1" x14ac:dyDescent="0.2">
      <c r="A46" s="8">
        <v>43575</v>
      </c>
      <c r="B46" s="12" t="s">
        <v>3</v>
      </c>
      <c r="C46" s="48" t="s">
        <v>1406</v>
      </c>
      <c r="D46" s="12" t="s">
        <v>93</v>
      </c>
      <c r="E46" s="12" t="s">
        <v>6</v>
      </c>
      <c r="F46" s="12" t="s">
        <v>6</v>
      </c>
      <c r="G46" s="12" t="s">
        <v>177</v>
      </c>
      <c r="H46" s="12"/>
      <c r="I46" s="9">
        <v>7</v>
      </c>
      <c r="J46" s="9" t="s">
        <v>724</v>
      </c>
    </row>
    <row r="47" spans="1:10" s="11" customFormat="1" x14ac:dyDescent="0.2">
      <c r="A47" s="8">
        <v>43575</v>
      </c>
      <c r="B47" s="12" t="s">
        <v>3</v>
      </c>
      <c r="C47" s="48" t="s">
        <v>1423</v>
      </c>
      <c r="D47" s="12" t="s">
        <v>75</v>
      </c>
      <c r="E47" s="12" t="s">
        <v>4</v>
      </c>
      <c r="F47" s="12" t="s">
        <v>4</v>
      </c>
      <c r="G47" s="12" t="s">
        <v>177</v>
      </c>
      <c r="H47" s="12"/>
      <c r="I47" s="9">
        <v>14</v>
      </c>
      <c r="J47" s="9">
        <v>7</v>
      </c>
    </row>
    <row r="48" spans="1:10" s="11" customFormat="1" x14ac:dyDescent="0.2">
      <c r="A48" s="8">
        <v>43580</v>
      </c>
      <c r="B48" s="12" t="s">
        <v>6</v>
      </c>
      <c r="C48" s="48" t="s">
        <v>1482</v>
      </c>
      <c r="D48" s="12" t="s">
        <v>1483</v>
      </c>
      <c r="E48" s="12" t="s">
        <v>6</v>
      </c>
      <c r="F48" s="12" t="s">
        <v>6</v>
      </c>
      <c r="G48" s="12" t="s">
        <v>177</v>
      </c>
      <c r="H48" s="12"/>
      <c r="I48" s="9"/>
      <c r="J48" s="9"/>
    </row>
    <row r="49" spans="1:10" s="11" customFormat="1" x14ac:dyDescent="0.2">
      <c r="A49" s="8">
        <v>43560</v>
      </c>
      <c r="B49" s="12" t="s">
        <v>3</v>
      </c>
      <c r="C49" s="9">
        <v>1411</v>
      </c>
      <c r="D49" s="12" t="s">
        <v>92</v>
      </c>
      <c r="E49" s="12" t="s">
        <v>3</v>
      </c>
      <c r="F49" s="12" t="s">
        <v>6</v>
      </c>
      <c r="G49" s="12" t="s">
        <v>151</v>
      </c>
      <c r="H49" s="12"/>
      <c r="I49" s="9">
        <v>24</v>
      </c>
      <c r="J49" s="9">
        <v>25</v>
      </c>
    </row>
    <row r="50" spans="1:10" s="11" customFormat="1" x14ac:dyDescent="0.2">
      <c r="A50" s="8">
        <v>43560</v>
      </c>
      <c r="B50" s="12" t="s">
        <v>3</v>
      </c>
      <c r="C50" s="9">
        <v>1266</v>
      </c>
      <c r="D50" s="12" t="s">
        <v>92</v>
      </c>
      <c r="E50" s="12" t="s">
        <v>3</v>
      </c>
      <c r="F50" s="12" t="s">
        <v>6</v>
      </c>
      <c r="G50" s="12" t="s">
        <v>151</v>
      </c>
      <c r="H50" s="12"/>
      <c r="I50" s="9">
        <v>27</v>
      </c>
      <c r="J50" s="9">
        <v>32</v>
      </c>
    </row>
    <row r="51" spans="1:10" s="11" customFormat="1" x14ac:dyDescent="0.2">
      <c r="A51" s="8">
        <v>43560</v>
      </c>
      <c r="B51" s="12" t="s">
        <v>3</v>
      </c>
      <c r="C51" s="9">
        <v>1266</v>
      </c>
      <c r="D51" s="12" t="s">
        <v>92</v>
      </c>
      <c r="E51" s="12" t="s">
        <v>3</v>
      </c>
      <c r="F51" s="12" t="s">
        <v>6</v>
      </c>
      <c r="G51" s="12" t="s">
        <v>151</v>
      </c>
      <c r="H51" s="12"/>
      <c r="I51" s="9">
        <v>27</v>
      </c>
      <c r="J51" s="9">
        <v>32</v>
      </c>
    </row>
    <row r="52" spans="1:10" s="11" customFormat="1" x14ac:dyDescent="0.2">
      <c r="A52" s="8">
        <v>43562</v>
      </c>
      <c r="B52" s="12" t="s">
        <v>3</v>
      </c>
      <c r="C52" s="9">
        <v>8450</v>
      </c>
      <c r="D52" s="12" t="s">
        <v>149</v>
      </c>
      <c r="E52" s="12" t="s">
        <v>4</v>
      </c>
      <c r="F52" s="12" t="s">
        <v>4</v>
      </c>
      <c r="G52" s="12" t="s">
        <v>151</v>
      </c>
      <c r="H52" s="12"/>
      <c r="I52" s="9">
        <v>26</v>
      </c>
      <c r="J52" s="9">
        <v>19</v>
      </c>
    </row>
    <row r="53" spans="1:10" s="11" customFormat="1" x14ac:dyDescent="0.2">
      <c r="A53" s="8">
        <v>43563</v>
      </c>
      <c r="B53" s="12" t="s">
        <v>6</v>
      </c>
      <c r="C53" s="9">
        <v>57100</v>
      </c>
      <c r="D53" s="12" t="s">
        <v>141</v>
      </c>
      <c r="E53" s="12" t="s">
        <v>6</v>
      </c>
      <c r="F53" s="12" t="s">
        <v>15</v>
      </c>
      <c r="G53" s="12" t="s">
        <v>151</v>
      </c>
      <c r="H53" s="12"/>
      <c r="I53" s="9">
        <v>40</v>
      </c>
      <c r="J53" s="9" t="s">
        <v>413</v>
      </c>
    </row>
    <row r="54" spans="1:10" s="11" customFormat="1" x14ac:dyDescent="0.2">
      <c r="A54" s="8">
        <v>43563</v>
      </c>
      <c r="B54" s="12" t="s">
        <v>3</v>
      </c>
      <c r="C54" s="9">
        <v>1851</v>
      </c>
      <c r="D54" s="12" t="s">
        <v>92</v>
      </c>
      <c r="E54" s="12" t="s">
        <v>4</v>
      </c>
      <c r="F54" s="12" t="s">
        <v>5</v>
      </c>
      <c r="G54" s="12" t="s">
        <v>151</v>
      </c>
      <c r="H54" s="12"/>
      <c r="I54" s="9">
        <v>24</v>
      </c>
      <c r="J54" s="9" t="s">
        <v>1101</v>
      </c>
    </row>
    <row r="55" spans="1:10" s="11" customFormat="1" x14ac:dyDescent="0.2">
      <c r="A55" s="8">
        <v>43563</v>
      </c>
      <c r="B55" s="12" t="s">
        <v>6</v>
      </c>
      <c r="C55" s="9">
        <v>13008</v>
      </c>
      <c r="D55" s="12" t="s">
        <v>774</v>
      </c>
      <c r="E55" s="12" t="s">
        <v>6</v>
      </c>
      <c r="F55" s="12" t="s">
        <v>15</v>
      </c>
      <c r="G55" s="12" t="s">
        <v>151</v>
      </c>
      <c r="H55" s="12"/>
      <c r="I55" s="9"/>
      <c r="J55" s="9"/>
    </row>
    <row r="56" spans="1:10" s="11" customFormat="1" x14ac:dyDescent="0.2">
      <c r="A56" s="8">
        <v>43563</v>
      </c>
      <c r="B56" s="12" t="s">
        <v>3</v>
      </c>
      <c r="C56" s="9">
        <v>3939</v>
      </c>
      <c r="D56" s="12" t="s">
        <v>71</v>
      </c>
      <c r="E56" s="12" t="s">
        <v>4</v>
      </c>
      <c r="F56" s="12" t="s">
        <v>5</v>
      </c>
      <c r="G56" s="12" t="s">
        <v>151</v>
      </c>
      <c r="H56" s="12"/>
      <c r="I56" s="9">
        <v>16</v>
      </c>
      <c r="J56" s="9" t="s">
        <v>361</v>
      </c>
    </row>
    <row r="57" spans="1:10" s="11" customFormat="1" x14ac:dyDescent="0.2">
      <c r="A57" s="8">
        <v>43564</v>
      </c>
      <c r="B57" s="12" t="s">
        <v>183</v>
      </c>
      <c r="C57" s="30">
        <v>98136</v>
      </c>
      <c r="D57" s="12" t="s">
        <v>1110</v>
      </c>
      <c r="E57" s="12" t="s">
        <v>15</v>
      </c>
      <c r="F57" s="12" t="s">
        <v>18</v>
      </c>
      <c r="G57" s="12" t="s">
        <v>151</v>
      </c>
      <c r="H57" s="12"/>
      <c r="I57" s="9"/>
      <c r="J57" s="9"/>
    </row>
    <row r="58" spans="1:10" s="11" customFormat="1" x14ac:dyDescent="0.2">
      <c r="A58" s="8">
        <v>43564</v>
      </c>
      <c r="B58" s="12" t="s">
        <v>241</v>
      </c>
      <c r="C58" s="9" t="s">
        <v>1113</v>
      </c>
      <c r="D58" s="12" t="s">
        <v>285</v>
      </c>
      <c r="E58" s="12" t="s">
        <v>15</v>
      </c>
      <c r="F58" s="12" t="s">
        <v>15</v>
      </c>
      <c r="G58" s="12" t="s">
        <v>151</v>
      </c>
      <c r="H58" s="12"/>
      <c r="I58" s="9"/>
      <c r="J58" s="9"/>
    </row>
    <row r="59" spans="1:10" s="11" customFormat="1" x14ac:dyDescent="0.2">
      <c r="A59" s="8">
        <v>43564</v>
      </c>
      <c r="B59" s="12" t="s">
        <v>6</v>
      </c>
      <c r="C59" s="9">
        <v>52300</v>
      </c>
      <c r="D59" s="12" t="s">
        <v>1120</v>
      </c>
      <c r="E59" s="12" t="s">
        <v>6</v>
      </c>
      <c r="F59" s="12" t="s">
        <v>15</v>
      </c>
      <c r="G59" s="12" t="s">
        <v>151</v>
      </c>
      <c r="H59" s="12"/>
      <c r="I59" s="9">
        <v>156</v>
      </c>
      <c r="J59" s="9">
        <v>215</v>
      </c>
    </row>
    <row r="60" spans="1:10" s="11" customFormat="1" x14ac:dyDescent="0.2">
      <c r="A60" s="8">
        <v>43564</v>
      </c>
      <c r="B60" s="12" t="s">
        <v>6</v>
      </c>
      <c r="C60" s="9">
        <v>57280</v>
      </c>
      <c r="D60" s="12" t="s">
        <v>480</v>
      </c>
      <c r="E60" s="12" t="s">
        <v>6</v>
      </c>
      <c r="F60" s="12" t="s">
        <v>15</v>
      </c>
      <c r="G60" s="12" t="s">
        <v>151</v>
      </c>
      <c r="H60" s="12"/>
      <c r="I60" s="9">
        <v>45</v>
      </c>
      <c r="J60" s="9" t="s">
        <v>722</v>
      </c>
    </row>
    <row r="61" spans="1:10" s="11" customFormat="1" x14ac:dyDescent="0.2">
      <c r="A61" s="8">
        <v>43564</v>
      </c>
      <c r="B61" s="12" t="s">
        <v>6</v>
      </c>
      <c r="C61" s="9">
        <v>57390</v>
      </c>
      <c r="D61" s="12" t="s">
        <v>137</v>
      </c>
      <c r="E61" s="12" t="s">
        <v>12</v>
      </c>
      <c r="F61" s="12" t="s">
        <v>6</v>
      </c>
      <c r="G61" s="12" t="s">
        <v>151</v>
      </c>
      <c r="H61" s="12"/>
      <c r="I61" s="9">
        <v>16</v>
      </c>
      <c r="J61" s="9">
        <v>11</v>
      </c>
    </row>
    <row r="62" spans="1:10" s="11" customFormat="1" x14ac:dyDescent="0.2">
      <c r="A62" s="8">
        <v>43564</v>
      </c>
      <c r="B62" s="12" t="s">
        <v>14</v>
      </c>
      <c r="C62" s="9">
        <v>6840</v>
      </c>
      <c r="D62" s="12" t="s">
        <v>1129</v>
      </c>
      <c r="E62" s="12" t="s">
        <v>6</v>
      </c>
      <c r="F62" s="12" t="s">
        <v>4</v>
      </c>
      <c r="G62" s="12" t="s">
        <v>151</v>
      </c>
      <c r="H62" s="12"/>
      <c r="I62" s="9">
        <v>46</v>
      </c>
      <c r="J62" s="9" t="s">
        <v>1130</v>
      </c>
    </row>
    <row r="63" spans="1:10" s="11" customFormat="1" x14ac:dyDescent="0.2">
      <c r="A63" s="8">
        <v>43565</v>
      </c>
      <c r="B63" s="12" t="s">
        <v>3</v>
      </c>
      <c r="C63" s="9">
        <v>6996</v>
      </c>
      <c r="D63" s="12" t="s">
        <v>1134</v>
      </c>
      <c r="E63" s="12" t="s">
        <v>1135</v>
      </c>
      <c r="F63" s="12" t="s">
        <v>6</v>
      </c>
      <c r="G63" s="12" t="s">
        <v>151</v>
      </c>
      <c r="H63" s="12"/>
      <c r="I63" s="9">
        <v>31</v>
      </c>
      <c r="J63" s="9" t="s">
        <v>398</v>
      </c>
    </row>
    <row r="64" spans="1:10" s="11" customFormat="1" x14ac:dyDescent="0.2">
      <c r="A64" s="8">
        <v>43565</v>
      </c>
      <c r="B64" s="12" t="s">
        <v>6</v>
      </c>
      <c r="C64" s="9">
        <v>67540</v>
      </c>
      <c r="D64" s="12" t="s">
        <v>1137</v>
      </c>
      <c r="E64" s="12" t="s">
        <v>6</v>
      </c>
      <c r="F64" s="12" t="s">
        <v>6</v>
      </c>
      <c r="G64" s="12" t="s">
        <v>151</v>
      </c>
      <c r="H64" s="12"/>
      <c r="I64" s="9">
        <v>148</v>
      </c>
      <c r="J64" s="9">
        <v>236</v>
      </c>
    </row>
    <row r="65" spans="1:10" s="11" customFormat="1" x14ac:dyDescent="0.2">
      <c r="A65" s="8">
        <v>43565</v>
      </c>
      <c r="B65" s="12" t="s">
        <v>3</v>
      </c>
      <c r="C65" s="9">
        <v>1627</v>
      </c>
      <c r="D65" s="12" t="s">
        <v>92</v>
      </c>
      <c r="E65" s="12" t="s">
        <v>6</v>
      </c>
      <c r="F65" s="12" t="s">
        <v>15</v>
      </c>
      <c r="G65" s="12" t="s">
        <v>151</v>
      </c>
      <c r="H65" s="12"/>
      <c r="I65" s="9">
        <v>20</v>
      </c>
      <c r="J65" s="9">
        <v>24</v>
      </c>
    </row>
    <row r="66" spans="1:10" s="11" customFormat="1" x14ac:dyDescent="0.2">
      <c r="A66" s="8">
        <v>43565</v>
      </c>
      <c r="B66" s="12" t="s">
        <v>3</v>
      </c>
      <c r="C66" s="9">
        <v>7336</v>
      </c>
      <c r="D66" s="12" t="s">
        <v>39</v>
      </c>
      <c r="E66" s="12" t="s">
        <v>6</v>
      </c>
      <c r="F66" s="12" t="s">
        <v>6</v>
      </c>
      <c r="G66" s="12" t="s">
        <v>151</v>
      </c>
      <c r="H66" s="12"/>
      <c r="I66" s="9">
        <v>33</v>
      </c>
      <c r="J66" s="9">
        <v>36</v>
      </c>
    </row>
    <row r="67" spans="1:10" s="11" customFormat="1" x14ac:dyDescent="0.2">
      <c r="A67" s="8">
        <v>43565</v>
      </c>
      <c r="B67" s="12" t="s">
        <v>3</v>
      </c>
      <c r="C67" s="9">
        <v>6942</v>
      </c>
      <c r="D67" s="12" t="s">
        <v>73</v>
      </c>
      <c r="E67" s="12" t="s">
        <v>15</v>
      </c>
      <c r="F67" s="12" t="s">
        <v>6</v>
      </c>
      <c r="G67" s="12" t="s">
        <v>151</v>
      </c>
      <c r="H67" s="12"/>
      <c r="I67" s="9">
        <v>31</v>
      </c>
      <c r="J67" s="9" t="s">
        <v>748</v>
      </c>
    </row>
    <row r="68" spans="1:10" s="11" customFormat="1" x14ac:dyDescent="0.2">
      <c r="A68" s="8">
        <v>43565</v>
      </c>
      <c r="B68" s="12" t="s">
        <v>6</v>
      </c>
      <c r="C68" s="9">
        <v>57180</v>
      </c>
      <c r="D68" s="12" t="s">
        <v>215</v>
      </c>
      <c r="E68" s="12" t="s">
        <v>6</v>
      </c>
      <c r="F68" s="12" t="s">
        <v>6</v>
      </c>
      <c r="G68" s="12" t="s">
        <v>151</v>
      </c>
      <c r="H68" s="12"/>
      <c r="I68" s="9">
        <v>32</v>
      </c>
      <c r="J68" s="9" t="s">
        <v>1148</v>
      </c>
    </row>
    <row r="69" spans="1:10" s="11" customFormat="1" x14ac:dyDescent="0.2">
      <c r="A69" s="8">
        <v>43565</v>
      </c>
      <c r="B69" s="12" t="s">
        <v>6</v>
      </c>
      <c r="C69" s="9">
        <v>54400</v>
      </c>
      <c r="D69" s="12" t="s">
        <v>626</v>
      </c>
      <c r="E69" s="12" t="s">
        <v>6</v>
      </c>
      <c r="F69" s="12" t="s">
        <v>6</v>
      </c>
      <c r="G69" s="12" t="s">
        <v>151</v>
      </c>
      <c r="H69" s="12"/>
      <c r="I69" s="9">
        <v>29</v>
      </c>
      <c r="J69" s="9" t="s">
        <v>1150</v>
      </c>
    </row>
    <row r="70" spans="1:10" s="11" customFormat="1" x14ac:dyDescent="0.2">
      <c r="A70" s="8">
        <v>43568</v>
      </c>
      <c r="B70" s="12" t="s">
        <v>3</v>
      </c>
      <c r="C70" s="9">
        <v>2524</v>
      </c>
      <c r="D70" s="12" t="s">
        <v>43</v>
      </c>
      <c r="E70" s="12" t="s">
        <v>11</v>
      </c>
      <c r="F70" s="12" t="s">
        <v>15</v>
      </c>
      <c r="G70" s="12" t="s">
        <v>151</v>
      </c>
      <c r="H70" s="12"/>
      <c r="I70" s="9">
        <v>22</v>
      </c>
      <c r="J70" s="9">
        <v>26</v>
      </c>
    </row>
    <row r="71" spans="1:10" s="11" customFormat="1" x14ac:dyDescent="0.2">
      <c r="A71" s="8">
        <v>43568</v>
      </c>
      <c r="B71" s="12" t="s">
        <v>6</v>
      </c>
      <c r="C71" s="9">
        <v>57100</v>
      </c>
      <c r="D71" s="12" t="s">
        <v>141</v>
      </c>
      <c r="E71" s="12" t="s">
        <v>6</v>
      </c>
      <c r="F71" s="12" t="s">
        <v>9</v>
      </c>
      <c r="G71" s="12" t="s">
        <v>151</v>
      </c>
      <c r="H71" s="12"/>
      <c r="I71" s="9">
        <v>37</v>
      </c>
      <c r="J71" s="9" t="s">
        <v>413</v>
      </c>
    </row>
    <row r="72" spans="1:10" s="11" customFormat="1" x14ac:dyDescent="0.2">
      <c r="A72" s="8">
        <v>43568</v>
      </c>
      <c r="B72" s="12" t="s">
        <v>3</v>
      </c>
      <c r="C72" s="9">
        <v>4720</v>
      </c>
      <c r="D72" s="12" t="s">
        <v>75</v>
      </c>
      <c r="E72" s="12" t="s">
        <v>16</v>
      </c>
      <c r="F72" s="12" t="s">
        <v>6</v>
      </c>
      <c r="G72" s="12" t="s">
        <v>151</v>
      </c>
      <c r="H72" s="12"/>
      <c r="I72" s="9">
        <v>10</v>
      </c>
      <c r="J72" s="9">
        <v>5</v>
      </c>
    </row>
    <row r="73" spans="1:10" s="11" customFormat="1" x14ac:dyDescent="0.2">
      <c r="A73" s="8">
        <v>43568</v>
      </c>
      <c r="B73" s="12" t="s">
        <v>3</v>
      </c>
      <c r="C73" s="9">
        <v>5413</v>
      </c>
      <c r="D73" s="12" t="s">
        <v>193</v>
      </c>
      <c r="E73" s="12" t="s">
        <v>4</v>
      </c>
      <c r="F73" s="12" t="s">
        <v>5</v>
      </c>
      <c r="G73" s="12" t="s">
        <v>151</v>
      </c>
      <c r="H73" s="12"/>
      <c r="I73" s="9">
        <v>33</v>
      </c>
      <c r="J73" s="9" t="s">
        <v>674</v>
      </c>
    </row>
    <row r="74" spans="1:10" s="11" customFormat="1" x14ac:dyDescent="0.2">
      <c r="A74" s="8">
        <v>43569</v>
      </c>
      <c r="B74" s="12" t="s">
        <v>3</v>
      </c>
      <c r="C74" s="48">
        <v>4973</v>
      </c>
      <c r="D74" s="12" t="s">
        <v>133</v>
      </c>
      <c r="E74" s="12" t="s">
        <v>6</v>
      </c>
      <c r="F74" s="12" t="s">
        <v>15</v>
      </c>
      <c r="G74" s="12" t="s">
        <v>151</v>
      </c>
      <c r="H74" s="12"/>
      <c r="I74" s="9">
        <v>18</v>
      </c>
      <c r="J74" s="9" t="s">
        <v>1199</v>
      </c>
    </row>
    <row r="75" spans="1:10" s="11" customFormat="1" x14ac:dyDescent="0.2">
      <c r="A75" s="8">
        <v>43569</v>
      </c>
      <c r="B75" s="12" t="s">
        <v>6</v>
      </c>
      <c r="C75" s="48" t="s">
        <v>1200</v>
      </c>
      <c r="D75" s="12" t="s">
        <v>1201</v>
      </c>
      <c r="E75" s="12" t="s">
        <v>6</v>
      </c>
      <c r="F75" s="12" t="s">
        <v>15</v>
      </c>
      <c r="G75" s="12" t="s">
        <v>151</v>
      </c>
      <c r="H75" s="12"/>
      <c r="I75" s="9">
        <v>147</v>
      </c>
      <c r="J75" s="9">
        <v>192</v>
      </c>
    </row>
    <row r="76" spans="1:10" s="11" customFormat="1" x14ac:dyDescent="0.2">
      <c r="A76" s="8">
        <v>43569</v>
      </c>
      <c r="B76" s="12" t="s">
        <v>3</v>
      </c>
      <c r="C76" s="48">
        <v>8550</v>
      </c>
      <c r="D76" s="12" t="s">
        <v>1203</v>
      </c>
      <c r="E76" s="12" t="s">
        <v>4</v>
      </c>
      <c r="F76" s="12" t="s">
        <v>6</v>
      </c>
      <c r="G76" s="12" t="s">
        <v>151</v>
      </c>
      <c r="H76" s="12"/>
      <c r="I76" s="9">
        <v>39</v>
      </c>
      <c r="J76" s="9" t="s">
        <v>568</v>
      </c>
    </row>
    <row r="77" spans="1:10" s="11" customFormat="1" x14ac:dyDescent="0.2">
      <c r="A77" s="8">
        <v>43569</v>
      </c>
      <c r="B77" s="12" t="s">
        <v>3</v>
      </c>
      <c r="C77" s="48">
        <v>4048</v>
      </c>
      <c r="D77" s="12" t="s">
        <v>506</v>
      </c>
      <c r="E77" s="12" t="s">
        <v>4</v>
      </c>
      <c r="F77" s="12" t="s">
        <v>99</v>
      </c>
      <c r="G77" s="12" t="s">
        <v>151</v>
      </c>
      <c r="H77" s="12"/>
      <c r="I77" s="9">
        <v>10</v>
      </c>
      <c r="J77" s="9" t="s">
        <v>945</v>
      </c>
    </row>
    <row r="78" spans="1:10" s="11" customFormat="1" x14ac:dyDescent="0.2">
      <c r="A78" s="8">
        <v>43569</v>
      </c>
      <c r="B78" s="12" t="s">
        <v>1210</v>
      </c>
      <c r="C78" s="48" t="s">
        <v>1211</v>
      </c>
      <c r="D78" s="12" t="s">
        <v>1212</v>
      </c>
      <c r="E78" s="12" t="s">
        <v>1213</v>
      </c>
      <c r="F78" s="12" t="s">
        <v>22</v>
      </c>
      <c r="G78" s="12" t="s">
        <v>151</v>
      </c>
      <c r="H78" s="12"/>
      <c r="I78" s="9"/>
      <c r="J78" s="9"/>
    </row>
    <row r="79" spans="1:10" s="11" customFormat="1" x14ac:dyDescent="0.2">
      <c r="A79" s="8">
        <v>43569</v>
      </c>
      <c r="B79" s="12" t="s">
        <v>5</v>
      </c>
      <c r="C79" s="48" t="s">
        <v>1226</v>
      </c>
      <c r="D79" s="12" t="s">
        <v>1227</v>
      </c>
      <c r="E79" s="12" t="s">
        <v>5</v>
      </c>
      <c r="F79" s="12" t="s">
        <v>5</v>
      </c>
      <c r="G79" s="12" t="s">
        <v>151</v>
      </c>
      <c r="H79" s="12"/>
      <c r="I79" s="9">
        <v>46</v>
      </c>
      <c r="J79" s="9" t="s">
        <v>824</v>
      </c>
    </row>
    <row r="80" spans="1:10" s="11" customFormat="1" x14ac:dyDescent="0.2">
      <c r="A80" s="8">
        <v>43569</v>
      </c>
      <c r="B80" s="12" t="s">
        <v>5</v>
      </c>
      <c r="C80" s="48" t="s">
        <v>1231</v>
      </c>
      <c r="D80" s="12" t="s">
        <v>1232</v>
      </c>
      <c r="E80" s="12" t="s">
        <v>5</v>
      </c>
      <c r="F80" s="12" t="s">
        <v>15</v>
      </c>
      <c r="G80" s="12" t="s">
        <v>151</v>
      </c>
      <c r="H80" s="12"/>
      <c r="I80" s="9">
        <v>56</v>
      </c>
      <c r="J80" s="9" t="s">
        <v>1233</v>
      </c>
    </row>
    <row r="81" spans="1:10" s="11" customFormat="1" x14ac:dyDescent="0.2">
      <c r="A81" s="8">
        <v>43569</v>
      </c>
      <c r="B81" s="12" t="s">
        <v>3</v>
      </c>
      <c r="C81" s="48" t="s">
        <v>1245</v>
      </c>
      <c r="D81" s="12" t="s">
        <v>1246</v>
      </c>
      <c r="E81" s="12" t="s">
        <v>4</v>
      </c>
      <c r="F81" s="12" t="s">
        <v>6</v>
      </c>
      <c r="G81" s="12" t="s">
        <v>151</v>
      </c>
      <c r="H81" s="12"/>
      <c r="I81" s="9">
        <v>35</v>
      </c>
      <c r="J81" s="9" t="s">
        <v>664</v>
      </c>
    </row>
    <row r="82" spans="1:10" s="11" customFormat="1" x14ac:dyDescent="0.2">
      <c r="A82" s="8">
        <v>43570</v>
      </c>
      <c r="B82" s="12" t="s">
        <v>3</v>
      </c>
      <c r="C82" s="48" t="s">
        <v>1262</v>
      </c>
      <c r="D82" s="12" t="s">
        <v>131</v>
      </c>
      <c r="E82" s="12" t="s">
        <v>6</v>
      </c>
      <c r="F82" s="12" t="s">
        <v>15</v>
      </c>
      <c r="G82" s="12" t="s">
        <v>151</v>
      </c>
      <c r="H82" s="12"/>
      <c r="I82" s="9">
        <v>22</v>
      </c>
      <c r="J82" s="9">
        <v>21</v>
      </c>
    </row>
    <row r="83" spans="1:10" s="11" customFormat="1" x14ac:dyDescent="0.2">
      <c r="A83" s="8">
        <v>43570</v>
      </c>
      <c r="B83" s="12" t="s">
        <v>3</v>
      </c>
      <c r="C83" s="48" t="s">
        <v>1263</v>
      </c>
      <c r="D83" s="12" t="s">
        <v>71</v>
      </c>
      <c r="E83" s="12" t="s">
        <v>3</v>
      </c>
      <c r="F83" s="12" t="s">
        <v>15</v>
      </c>
      <c r="G83" s="12" t="s">
        <v>151</v>
      </c>
      <c r="H83" s="12"/>
      <c r="I83" s="9">
        <v>13</v>
      </c>
      <c r="J83" s="9" t="s">
        <v>387</v>
      </c>
    </row>
    <row r="84" spans="1:10" s="11" customFormat="1" x14ac:dyDescent="0.2">
      <c r="A84" s="8">
        <v>43570</v>
      </c>
      <c r="B84" s="12" t="s">
        <v>3</v>
      </c>
      <c r="C84" s="48" t="s">
        <v>1271</v>
      </c>
      <c r="D84" s="12" t="s">
        <v>1040</v>
      </c>
      <c r="E84" s="12" t="s">
        <v>4</v>
      </c>
      <c r="F84" s="12" t="s">
        <v>6</v>
      </c>
      <c r="G84" s="12" t="s">
        <v>151</v>
      </c>
      <c r="H84" s="12"/>
      <c r="I84" s="9">
        <v>23</v>
      </c>
      <c r="J84" s="9" t="s">
        <v>346</v>
      </c>
    </row>
    <row r="85" spans="1:10" s="11" customFormat="1" x14ac:dyDescent="0.2">
      <c r="A85" s="8">
        <v>43570</v>
      </c>
      <c r="B85" s="12" t="s">
        <v>6</v>
      </c>
      <c r="C85" s="48" t="s">
        <v>1207</v>
      </c>
      <c r="D85" s="12" t="s">
        <v>316</v>
      </c>
      <c r="E85" s="12" t="s">
        <v>6</v>
      </c>
      <c r="F85" s="12" t="s">
        <v>6</v>
      </c>
      <c r="G85" s="12" t="s">
        <v>151</v>
      </c>
      <c r="H85" s="12"/>
      <c r="I85" s="9">
        <v>49</v>
      </c>
      <c r="J85" s="9" t="s">
        <v>638</v>
      </c>
    </row>
    <row r="86" spans="1:10" s="11" customFormat="1" x14ac:dyDescent="0.2">
      <c r="A86" s="8">
        <v>43570</v>
      </c>
      <c r="B86" s="12" t="s">
        <v>3</v>
      </c>
      <c r="C86" s="48" t="s">
        <v>1273</v>
      </c>
      <c r="D86" s="12" t="s">
        <v>1274</v>
      </c>
      <c r="E86" s="12" t="s">
        <v>4</v>
      </c>
      <c r="F86" s="12" t="s">
        <v>6</v>
      </c>
      <c r="G86" s="12" t="s">
        <v>151</v>
      </c>
      <c r="H86" s="12"/>
      <c r="I86" s="9">
        <v>56</v>
      </c>
      <c r="J86" s="9" t="s">
        <v>1275</v>
      </c>
    </row>
    <row r="87" spans="1:10" s="11" customFormat="1" x14ac:dyDescent="0.2">
      <c r="A87" s="8">
        <v>43570</v>
      </c>
      <c r="B87" s="12" t="s">
        <v>14</v>
      </c>
      <c r="C87" s="48" t="s">
        <v>1278</v>
      </c>
      <c r="D87" s="12" t="s">
        <v>257</v>
      </c>
      <c r="E87" s="12" t="s">
        <v>6</v>
      </c>
      <c r="F87" s="12" t="s">
        <v>6</v>
      </c>
      <c r="G87" s="12" t="s">
        <v>151</v>
      </c>
      <c r="H87" s="12"/>
      <c r="I87" s="9">
        <v>44</v>
      </c>
      <c r="J87" s="9">
        <v>33</v>
      </c>
    </row>
    <row r="88" spans="1:10" s="11" customFormat="1" x14ac:dyDescent="0.2">
      <c r="A88" s="8">
        <v>43570</v>
      </c>
      <c r="B88" s="12" t="s">
        <v>3</v>
      </c>
      <c r="C88" s="48" t="s">
        <v>1283</v>
      </c>
      <c r="D88" s="12" t="s">
        <v>1284</v>
      </c>
      <c r="E88" s="12" t="s">
        <v>4</v>
      </c>
      <c r="F88" s="12" t="s">
        <v>6</v>
      </c>
      <c r="G88" s="12" t="s">
        <v>151</v>
      </c>
      <c r="H88" s="12"/>
      <c r="I88" s="9">
        <v>41</v>
      </c>
      <c r="J88" s="9" t="s">
        <v>1285</v>
      </c>
    </row>
    <row r="89" spans="1:10" s="11" customFormat="1" x14ac:dyDescent="0.2">
      <c r="A89" s="8">
        <v>43571</v>
      </c>
      <c r="B89" s="12" t="s">
        <v>3</v>
      </c>
      <c r="C89" s="48" t="s">
        <v>1289</v>
      </c>
      <c r="D89" s="12" t="s">
        <v>92</v>
      </c>
      <c r="E89" s="12" t="s">
        <v>4</v>
      </c>
      <c r="F89" s="12" t="s">
        <v>6</v>
      </c>
      <c r="G89" s="12" t="s">
        <v>151</v>
      </c>
      <c r="H89" s="12"/>
      <c r="I89" s="9">
        <v>27</v>
      </c>
      <c r="J89" s="9" t="s">
        <v>1151</v>
      </c>
    </row>
    <row r="90" spans="1:10" s="11" customFormat="1" x14ac:dyDescent="0.2">
      <c r="A90" s="8">
        <v>43571</v>
      </c>
      <c r="B90" s="12" t="s">
        <v>3</v>
      </c>
      <c r="C90" s="48" t="s">
        <v>1292</v>
      </c>
      <c r="D90" s="12" t="s">
        <v>42</v>
      </c>
      <c r="E90" s="12" t="s">
        <v>1293</v>
      </c>
      <c r="F90" s="12" t="s">
        <v>15</v>
      </c>
      <c r="G90" s="12" t="s">
        <v>151</v>
      </c>
      <c r="H90" s="12"/>
      <c r="I90" s="9">
        <v>25</v>
      </c>
      <c r="J90" s="9" t="s">
        <v>521</v>
      </c>
    </row>
    <row r="91" spans="1:10" s="11" customFormat="1" x14ac:dyDescent="0.2">
      <c r="A91" s="8">
        <v>43571</v>
      </c>
      <c r="B91" s="12" t="s">
        <v>3</v>
      </c>
      <c r="C91" s="48" t="s">
        <v>1294</v>
      </c>
      <c r="D91" s="12" t="s">
        <v>56</v>
      </c>
      <c r="E91" s="12" t="s">
        <v>15</v>
      </c>
      <c r="F91" s="12" t="s">
        <v>101</v>
      </c>
      <c r="G91" s="12" t="s">
        <v>151</v>
      </c>
      <c r="H91" s="12"/>
      <c r="I91" s="9">
        <v>30</v>
      </c>
      <c r="J91" s="9" t="s">
        <v>1295</v>
      </c>
    </row>
    <row r="92" spans="1:10" s="11" customFormat="1" x14ac:dyDescent="0.2">
      <c r="A92" s="8">
        <v>43571</v>
      </c>
      <c r="B92" s="12" t="s">
        <v>3</v>
      </c>
      <c r="C92" s="48" t="s">
        <v>1296</v>
      </c>
      <c r="D92" s="12" t="s">
        <v>1297</v>
      </c>
      <c r="E92" s="12" t="s">
        <v>4</v>
      </c>
      <c r="F92" s="12" t="s">
        <v>6</v>
      </c>
      <c r="G92" s="12" t="s">
        <v>151</v>
      </c>
      <c r="H92" s="12"/>
      <c r="I92" s="9">
        <v>63</v>
      </c>
      <c r="J92" s="9" t="s">
        <v>1298</v>
      </c>
    </row>
    <row r="93" spans="1:10" s="11" customFormat="1" x14ac:dyDescent="0.2">
      <c r="A93" s="8">
        <v>43571</v>
      </c>
      <c r="B93" s="12" t="s">
        <v>6</v>
      </c>
      <c r="C93" s="48" t="s">
        <v>1306</v>
      </c>
      <c r="D93" s="12" t="s">
        <v>70</v>
      </c>
      <c r="E93" s="12" t="s">
        <v>6</v>
      </c>
      <c r="F93" s="12" t="s">
        <v>15</v>
      </c>
      <c r="G93" s="12" t="s">
        <v>151</v>
      </c>
      <c r="H93" s="12"/>
      <c r="I93" s="9">
        <v>90</v>
      </c>
      <c r="J93" s="9">
        <v>125</v>
      </c>
    </row>
    <row r="94" spans="1:10" s="11" customFormat="1" x14ac:dyDescent="0.2">
      <c r="A94" s="8">
        <v>43571</v>
      </c>
      <c r="B94" s="12" t="s">
        <v>6</v>
      </c>
      <c r="C94" s="48" t="s">
        <v>1311</v>
      </c>
      <c r="D94" s="12" t="s">
        <v>1312</v>
      </c>
      <c r="E94" s="12" t="s">
        <v>6</v>
      </c>
      <c r="F94" s="12" t="s">
        <v>5</v>
      </c>
      <c r="G94" s="12" t="s">
        <v>151</v>
      </c>
      <c r="H94" s="12"/>
      <c r="I94" s="9"/>
      <c r="J94" s="9"/>
    </row>
    <row r="95" spans="1:10" s="11" customFormat="1" x14ac:dyDescent="0.2">
      <c r="A95" s="8">
        <v>43571</v>
      </c>
      <c r="B95" s="12" t="s">
        <v>6</v>
      </c>
      <c r="C95" s="48" t="s">
        <v>1253</v>
      </c>
      <c r="D95" s="12" t="s">
        <v>182</v>
      </c>
      <c r="E95" s="12" t="s">
        <v>6</v>
      </c>
      <c r="F95" s="12" t="s">
        <v>18</v>
      </c>
      <c r="G95" s="12" t="s">
        <v>151</v>
      </c>
      <c r="H95" s="12"/>
      <c r="I95" s="9">
        <v>29</v>
      </c>
      <c r="J95" s="9" t="s">
        <v>416</v>
      </c>
    </row>
    <row r="96" spans="1:10" s="11" customFormat="1" x14ac:dyDescent="0.2">
      <c r="A96" s="8">
        <v>43571</v>
      </c>
      <c r="B96" s="12" t="s">
        <v>6</v>
      </c>
      <c r="C96" s="83" t="s">
        <v>1313</v>
      </c>
      <c r="D96" s="12" t="s">
        <v>1314</v>
      </c>
      <c r="E96" s="12" t="s">
        <v>6</v>
      </c>
      <c r="F96" s="12" t="s">
        <v>18</v>
      </c>
      <c r="G96" s="12" t="s">
        <v>151</v>
      </c>
      <c r="H96" s="12"/>
      <c r="I96" s="9">
        <v>108</v>
      </c>
      <c r="J96" s="9">
        <v>126</v>
      </c>
    </row>
    <row r="97" spans="1:10" s="11" customFormat="1" x14ac:dyDescent="0.2">
      <c r="A97" s="8">
        <v>43571</v>
      </c>
      <c r="B97" s="12" t="s">
        <v>14</v>
      </c>
      <c r="C97" s="48" t="s">
        <v>1318</v>
      </c>
      <c r="D97" s="12" t="s">
        <v>127</v>
      </c>
      <c r="E97" s="12" t="s">
        <v>12</v>
      </c>
      <c r="F97" s="12" t="s">
        <v>6</v>
      </c>
      <c r="G97" s="12" t="s">
        <v>151</v>
      </c>
      <c r="H97" s="12"/>
      <c r="I97" s="9">
        <v>35</v>
      </c>
      <c r="J97" s="9" t="s">
        <v>393</v>
      </c>
    </row>
    <row r="98" spans="1:10" s="11" customFormat="1" x14ac:dyDescent="0.2">
      <c r="A98" s="8">
        <v>43571</v>
      </c>
      <c r="B98" s="12" t="s">
        <v>3</v>
      </c>
      <c r="C98" s="48" t="s">
        <v>1322</v>
      </c>
      <c r="D98" s="12" t="s">
        <v>74</v>
      </c>
      <c r="E98" s="12" t="s">
        <v>4</v>
      </c>
      <c r="F98" s="12" t="s">
        <v>6</v>
      </c>
      <c r="G98" s="12" t="s">
        <v>151</v>
      </c>
      <c r="H98" s="12"/>
      <c r="I98" s="9">
        <v>33</v>
      </c>
      <c r="J98" s="9" t="s">
        <v>994</v>
      </c>
    </row>
    <row r="99" spans="1:10" s="11" customFormat="1" x14ac:dyDescent="0.2">
      <c r="A99" s="8">
        <v>43572</v>
      </c>
      <c r="B99" s="12" t="s">
        <v>6</v>
      </c>
      <c r="C99" s="48" t="s">
        <v>1332</v>
      </c>
      <c r="D99" s="12" t="s">
        <v>1333</v>
      </c>
      <c r="E99" s="12" t="s">
        <v>6</v>
      </c>
      <c r="F99" s="12" t="s">
        <v>15</v>
      </c>
      <c r="G99" s="12" t="s">
        <v>151</v>
      </c>
      <c r="H99" s="12"/>
      <c r="I99" s="9"/>
      <c r="J99" s="9"/>
    </row>
    <row r="100" spans="1:10" s="11" customFormat="1" x14ac:dyDescent="0.2">
      <c r="A100" s="8">
        <v>43572</v>
      </c>
      <c r="B100" s="12" t="s">
        <v>6</v>
      </c>
      <c r="C100" s="48" t="s">
        <v>1334</v>
      </c>
      <c r="D100" s="12" t="s">
        <v>1335</v>
      </c>
      <c r="E100" s="12" t="s">
        <v>6</v>
      </c>
      <c r="F100" s="12" t="s">
        <v>18</v>
      </c>
      <c r="G100" s="12" t="s">
        <v>151</v>
      </c>
      <c r="H100" s="12"/>
      <c r="I100" s="9"/>
      <c r="J100" s="9"/>
    </row>
    <row r="101" spans="1:10" s="11" customFormat="1" x14ac:dyDescent="0.2">
      <c r="A101" s="8">
        <v>43572</v>
      </c>
      <c r="B101" s="12" t="s">
        <v>6</v>
      </c>
      <c r="C101" s="48" t="s">
        <v>1340</v>
      </c>
      <c r="D101" s="12" t="s">
        <v>330</v>
      </c>
      <c r="E101" s="12" t="s">
        <v>6</v>
      </c>
      <c r="F101" s="12" t="s">
        <v>15</v>
      </c>
      <c r="G101" s="12" t="s">
        <v>151</v>
      </c>
      <c r="H101" s="12"/>
      <c r="I101" s="9">
        <v>57</v>
      </c>
      <c r="J101" s="9" t="s">
        <v>1341</v>
      </c>
    </row>
    <row r="102" spans="1:10" s="11" customFormat="1" x14ac:dyDescent="0.2">
      <c r="A102" s="8">
        <v>43572</v>
      </c>
      <c r="B102" s="12" t="s">
        <v>3</v>
      </c>
      <c r="C102" s="48" t="s">
        <v>1348</v>
      </c>
      <c r="D102" s="12" t="s">
        <v>1349</v>
      </c>
      <c r="E102" s="12" t="s">
        <v>16</v>
      </c>
      <c r="F102" s="12" t="s">
        <v>4</v>
      </c>
      <c r="G102" s="12" t="s">
        <v>151</v>
      </c>
      <c r="H102" s="12"/>
      <c r="I102" s="9">
        <v>38</v>
      </c>
      <c r="J102" s="9" t="s">
        <v>1350</v>
      </c>
    </row>
    <row r="103" spans="1:10" s="11" customFormat="1" x14ac:dyDescent="0.2">
      <c r="A103" s="8">
        <v>43572</v>
      </c>
      <c r="B103" s="12" t="s">
        <v>6</v>
      </c>
      <c r="C103" s="48" t="s">
        <v>1309</v>
      </c>
      <c r="D103" s="12" t="s">
        <v>211</v>
      </c>
      <c r="E103" s="12" t="s">
        <v>6</v>
      </c>
      <c r="F103" s="12" t="s">
        <v>15</v>
      </c>
      <c r="G103" s="12" t="s">
        <v>151</v>
      </c>
      <c r="H103" s="12"/>
      <c r="I103" s="9">
        <v>57</v>
      </c>
      <c r="J103" s="9" t="s">
        <v>1310</v>
      </c>
    </row>
    <row r="104" spans="1:10" s="11" customFormat="1" x14ac:dyDescent="0.2">
      <c r="A104" s="8">
        <v>43572</v>
      </c>
      <c r="B104" s="12" t="s">
        <v>3</v>
      </c>
      <c r="C104" s="48" t="s">
        <v>1364</v>
      </c>
      <c r="D104" s="12" t="s">
        <v>61</v>
      </c>
      <c r="E104" s="12" t="s">
        <v>16</v>
      </c>
      <c r="F104" s="12" t="s">
        <v>6</v>
      </c>
      <c r="G104" s="12" t="s">
        <v>151</v>
      </c>
      <c r="H104" s="12"/>
      <c r="I104" s="9">
        <v>9</v>
      </c>
      <c r="J104" s="9" t="s">
        <v>491</v>
      </c>
    </row>
    <row r="105" spans="1:10" s="11" customFormat="1" x14ac:dyDescent="0.2">
      <c r="A105" s="8">
        <v>43572</v>
      </c>
      <c r="B105" s="12" t="s">
        <v>3</v>
      </c>
      <c r="C105" s="48" t="s">
        <v>1365</v>
      </c>
      <c r="D105" s="12" t="s">
        <v>67</v>
      </c>
      <c r="E105" s="12" t="s">
        <v>4</v>
      </c>
      <c r="F105" s="12" t="s">
        <v>5</v>
      </c>
      <c r="G105" s="12" t="s">
        <v>151</v>
      </c>
      <c r="H105" s="12"/>
      <c r="I105" s="9">
        <v>22</v>
      </c>
      <c r="J105" s="9" t="s">
        <v>590</v>
      </c>
    </row>
    <row r="106" spans="1:10" s="11" customFormat="1" x14ac:dyDescent="0.2">
      <c r="A106" s="8">
        <v>43573</v>
      </c>
      <c r="B106" s="12" t="s">
        <v>6</v>
      </c>
      <c r="C106" s="48" t="s">
        <v>1207</v>
      </c>
      <c r="D106" s="12" t="s">
        <v>316</v>
      </c>
      <c r="E106" s="12" t="s">
        <v>6</v>
      </c>
      <c r="F106" s="12" t="s">
        <v>6</v>
      </c>
      <c r="G106" s="12" t="s">
        <v>151</v>
      </c>
      <c r="H106" s="12"/>
      <c r="I106" s="9">
        <v>49</v>
      </c>
      <c r="J106" s="9">
        <v>47</v>
      </c>
    </row>
    <row r="107" spans="1:10" s="11" customFormat="1" x14ac:dyDescent="0.2">
      <c r="A107" s="8">
        <v>43573</v>
      </c>
      <c r="B107" s="12" t="s">
        <v>3</v>
      </c>
      <c r="C107" s="48" t="s">
        <v>1392</v>
      </c>
      <c r="D107" s="12" t="s">
        <v>274</v>
      </c>
      <c r="E107" s="12" t="s">
        <v>6</v>
      </c>
      <c r="F107" s="12" t="s">
        <v>15</v>
      </c>
      <c r="G107" s="12" t="s">
        <v>151</v>
      </c>
      <c r="H107" s="12"/>
      <c r="I107" s="9">
        <v>31</v>
      </c>
      <c r="J107" s="9" t="s">
        <v>348</v>
      </c>
    </row>
    <row r="108" spans="1:10" s="11" customFormat="1" x14ac:dyDescent="0.2">
      <c r="A108" s="8">
        <v>43573</v>
      </c>
      <c r="B108" s="12" t="s">
        <v>14</v>
      </c>
      <c r="C108" s="48" t="s">
        <v>1393</v>
      </c>
      <c r="D108" s="12" t="s">
        <v>142</v>
      </c>
      <c r="E108" s="12" t="s">
        <v>6</v>
      </c>
      <c r="F108" s="12" t="s">
        <v>15</v>
      </c>
      <c r="G108" s="12" t="s">
        <v>151</v>
      </c>
      <c r="H108" s="12"/>
      <c r="I108" s="9">
        <v>19</v>
      </c>
      <c r="J108" s="9">
        <v>13</v>
      </c>
    </row>
    <row r="109" spans="1:10" s="11" customFormat="1" x14ac:dyDescent="0.2">
      <c r="A109" s="8">
        <v>43573</v>
      </c>
      <c r="B109" s="12" t="s">
        <v>6</v>
      </c>
      <c r="C109" s="48" t="s">
        <v>1394</v>
      </c>
      <c r="D109" s="12" t="s">
        <v>1395</v>
      </c>
      <c r="E109" s="12" t="s">
        <v>6</v>
      </c>
      <c r="F109" s="12" t="s">
        <v>15</v>
      </c>
      <c r="G109" s="12" t="s">
        <v>151</v>
      </c>
      <c r="H109" s="12"/>
      <c r="I109" s="9">
        <v>171</v>
      </c>
      <c r="J109" s="9">
        <v>260</v>
      </c>
    </row>
    <row r="110" spans="1:10" s="11" customFormat="1" x14ac:dyDescent="0.2">
      <c r="A110" s="8">
        <v>43573</v>
      </c>
      <c r="B110" s="12" t="s">
        <v>3</v>
      </c>
      <c r="C110" s="48" t="s">
        <v>1396</v>
      </c>
      <c r="D110" s="12" t="s">
        <v>67</v>
      </c>
      <c r="E110" s="12" t="s">
        <v>15</v>
      </c>
      <c r="F110" s="12" t="s">
        <v>6</v>
      </c>
      <c r="G110" s="12" t="s">
        <v>151</v>
      </c>
      <c r="H110" s="12"/>
      <c r="I110" s="9">
        <v>19</v>
      </c>
      <c r="J110" s="9" t="s">
        <v>385</v>
      </c>
    </row>
    <row r="111" spans="1:10" s="11" customFormat="1" x14ac:dyDescent="0.2">
      <c r="A111" s="8">
        <v>43573</v>
      </c>
      <c r="B111" s="12" t="s">
        <v>3</v>
      </c>
      <c r="C111" s="48" t="s">
        <v>1402</v>
      </c>
      <c r="D111" s="12" t="s">
        <v>92</v>
      </c>
      <c r="E111" s="12" t="s">
        <v>10</v>
      </c>
      <c r="F111" s="12" t="s">
        <v>15</v>
      </c>
      <c r="G111" s="12" t="s">
        <v>151</v>
      </c>
      <c r="H111" s="12"/>
      <c r="I111" s="9">
        <v>33</v>
      </c>
      <c r="J111" s="9" t="s">
        <v>521</v>
      </c>
    </row>
    <row r="112" spans="1:10" s="11" customFormat="1" x14ac:dyDescent="0.2">
      <c r="A112" s="8">
        <v>43574</v>
      </c>
      <c r="B112" s="12" t="s">
        <v>6</v>
      </c>
      <c r="C112" s="48" t="s">
        <v>1411</v>
      </c>
      <c r="D112" s="12" t="s">
        <v>344</v>
      </c>
      <c r="E112" s="12" t="s">
        <v>6</v>
      </c>
      <c r="F112" s="12" t="s">
        <v>15</v>
      </c>
      <c r="G112" s="12" t="s">
        <v>151</v>
      </c>
      <c r="H112" s="12"/>
      <c r="I112" s="9">
        <v>46</v>
      </c>
      <c r="J112" s="9" t="s">
        <v>682</v>
      </c>
    </row>
    <row r="113" spans="1:10" s="11" customFormat="1" x14ac:dyDescent="0.2">
      <c r="A113" s="8">
        <v>43576</v>
      </c>
      <c r="B113" s="12" t="s">
        <v>14</v>
      </c>
      <c r="C113" s="48" t="s">
        <v>1426</v>
      </c>
      <c r="D113" s="12" t="s">
        <v>297</v>
      </c>
      <c r="E113" s="12" t="s">
        <v>6</v>
      </c>
      <c r="F113" s="12" t="s">
        <v>6</v>
      </c>
      <c r="G113" s="12" t="s">
        <v>151</v>
      </c>
      <c r="H113" s="12"/>
      <c r="I113" s="9">
        <v>58</v>
      </c>
      <c r="J113" s="9">
        <v>68</v>
      </c>
    </row>
    <row r="114" spans="1:10" s="11" customFormat="1" x14ac:dyDescent="0.2">
      <c r="A114" s="8">
        <v>43577</v>
      </c>
      <c r="B114" s="12" t="s">
        <v>3</v>
      </c>
      <c r="C114" s="48" t="s">
        <v>1435</v>
      </c>
      <c r="D114" s="12" t="s">
        <v>83</v>
      </c>
      <c r="E114" s="12" t="s">
        <v>8</v>
      </c>
      <c r="F114" s="12" t="s">
        <v>4</v>
      </c>
      <c r="G114" s="12" t="s">
        <v>151</v>
      </c>
      <c r="H114" s="12"/>
      <c r="I114" s="9">
        <v>20</v>
      </c>
      <c r="J114" s="9" t="s">
        <v>363</v>
      </c>
    </row>
    <row r="115" spans="1:10" s="11" customFormat="1" x14ac:dyDescent="0.2">
      <c r="A115" s="8">
        <v>43582</v>
      </c>
      <c r="B115" s="12" t="s">
        <v>3</v>
      </c>
      <c r="C115" s="48" t="s">
        <v>1497</v>
      </c>
      <c r="D115" s="12" t="s">
        <v>92</v>
      </c>
      <c r="E115" s="12" t="s">
        <v>5</v>
      </c>
      <c r="F115" s="12" t="s">
        <v>17</v>
      </c>
      <c r="G115" s="12" t="s">
        <v>151</v>
      </c>
      <c r="H115" s="12"/>
      <c r="I115" s="9">
        <v>22</v>
      </c>
      <c r="J115" s="9" t="s">
        <v>373</v>
      </c>
    </row>
    <row r="116" spans="1:10" s="11" customFormat="1" x14ac:dyDescent="0.2">
      <c r="A116" s="8">
        <v>43582</v>
      </c>
      <c r="B116" s="12" t="s">
        <v>14</v>
      </c>
      <c r="C116" s="48" t="s">
        <v>1501</v>
      </c>
      <c r="D116" s="12" t="s">
        <v>1502</v>
      </c>
      <c r="E116" s="12" t="s">
        <v>6</v>
      </c>
      <c r="F116" s="12" t="s">
        <v>234</v>
      </c>
      <c r="G116" s="12" t="s">
        <v>151</v>
      </c>
      <c r="H116" s="12"/>
      <c r="I116" s="9">
        <v>182</v>
      </c>
      <c r="J116" s="9">
        <v>296</v>
      </c>
    </row>
    <row r="117" spans="1:10" s="11" customFormat="1" x14ac:dyDescent="0.2">
      <c r="A117" s="8">
        <v>43582</v>
      </c>
      <c r="B117" s="12" t="s">
        <v>3</v>
      </c>
      <c r="C117" s="48" t="s">
        <v>1503</v>
      </c>
      <c r="D117" s="12" t="s">
        <v>49</v>
      </c>
      <c r="E117" s="12" t="s">
        <v>8</v>
      </c>
      <c r="F117" s="12" t="s">
        <v>15</v>
      </c>
      <c r="G117" s="12" t="s">
        <v>151</v>
      </c>
      <c r="H117" s="12"/>
      <c r="I117" s="9">
        <v>39</v>
      </c>
      <c r="J117" s="9" t="s">
        <v>659</v>
      </c>
    </row>
    <row r="118" spans="1:10" s="11" customFormat="1" x14ac:dyDescent="0.2">
      <c r="A118" s="8">
        <v>43582</v>
      </c>
      <c r="B118" s="12" t="s">
        <v>6</v>
      </c>
      <c r="C118" s="48" t="s">
        <v>1511</v>
      </c>
      <c r="D118" s="12" t="s">
        <v>72</v>
      </c>
      <c r="E118" s="12" t="s">
        <v>6</v>
      </c>
      <c r="F118" s="12" t="s">
        <v>15</v>
      </c>
      <c r="G118" s="12" t="s">
        <v>151</v>
      </c>
      <c r="H118" s="12"/>
      <c r="I118" s="9">
        <v>33</v>
      </c>
      <c r="J118" s="9" t="s">
        <v>563</v>
      </c>
    </row>
    <row r="119" spans="1:10" s="11" customFormat="1" x14ac:dyDescent="0.2">
      <c r="A119" s="8">
        <v>43582</v>
      </c>
      <c r="B119" s="12" t="s">
        <v>1512</v>
      </c>
      <c r="C119" s="48" t="s">
        <v>1513</v>
      </c>
      <c r="D119" s="12" t="s">
        <v>1514</v>
      </c>
      <c r="E119" s="12" t="s">
        <v>16</v>
      </c>
      <c r="F119" s="12" t="s">
        <v>6</v>
      </c>
      <c r="G119" s="12" t="s">
        <v>151</v>
      </c>
      <c r="H119" s="12"/>
      <c r="I119" s="9"/>
      <c r="J119" s="9"/>
    </row>
    <row r="120" spans="1:10" s="11" customFormat="1" x14ac:dyDescent="0.2">
      <c r="A120" s="8">
        <v>43582</v>
      </c>
      <c r="B120" s="12" t="s">
        <v>3</v>
      </c>
      <c r="C120" s="48" t="s">
        <v>1515</v>
      </c>
      <c r="D120" s="12" t="s">
        <v>131</v>
      </c>
      <c r="E120" s="12" t="s">
        <v>10</v>
      </c>
      <c r="F120" s="12" t="s">
        <v>15</v>
      </c>
      <c r="G120" s="12" t="s">
        <v>151</v>
      </c>
      <c r="H120" s="12"/>
      <c r="I120" s="9">
        <v>20</v>
      </c>
      <c r="J120" s="9" t="s">
        <v>353</v>
      </c>
    </row>
    <row r="121" spans="1:10" s="11" customFormat="1" x14ac:dyDescent="0.2">
      <c r="A121" s="8">
        <v>43582</v>
      </c>
      <c r="B121" s="12" t="s">
        <v>3</v>
      </c>
      <c r="C121" s="48" t="s">
        <v>1518</v>
      </c>
      <c r="D121" s="12" t="s">
        <v>131</v>
      </c>
      <c r="E121" s="12" t="s">
        <v>4</v>
      </c>
      <c r="F121" s="12" t="s">
        <v>6</v>
      </c>
      <c r="G121" s="12" t="s">
        <v>151</v>
      </c>
      <c r="H121" s="12"/>
      <c r="I121" s="9">
        <v>17</v>
      </c>
      <c r="J121" s="9" t="s">
        <v>765</v>
      </c>
    </row>
    <row r="122" spans="1:10" s="11" customFormat="1" x14ac:dyDescent="0.2">
      <c r="A122" s="8">
        <v>43582</v>
      </c>
      <c r="B122" s="12" t="s">
        <v>3</v>
      </c>
      <c r="C122" s="48" t="s">
        <v>1523</v>
      </c>
      <c r="D122" s="12" t="s">
        <v>92</v>
      </c>
      <c r="E122" s="12" t="s">
        <v>1380</v>
      </c>
      <c r="F122" s="12" t="s">
        <v>15</v>
      </c>
      <c r="G122" s="12" t="s">
        <v>151</v>
      </c>
      <c r="H122" s="12"/>
      <c r="I122" s="9">
        <v>27</v>
      </c>
      <c r="J122" s="9">
        <v>32</v>
      </c>
    </row>
    <row r="123" spans="1:10" s="11" customFormat="1" x14ac:dyDescent="0.2">
      <c r="A123" s="8">
        <v>43583</v>
      </c>
      <c r="B123" s="12" t="s">
        <v>3</v>
      </c>
      <c r="C123" s="48" t="s">
        <v>1529</v>
      </c>
      <c r="D123" s="12" t="s">
        <v>89</v>
      </c>
      <c r="E123" s="12" t="s">
        <v>4</v>
      </c>
      <c r="F123" s="12" t="s">
        <v>6</v>
      </c>
      <c r="G123" s="12" t="s">
        <v>151</v>
      </c>
      <c r="H123" s="12"/>
      <c r="I123" s="9">
        <v>24</v>
      </c>
      <c r="J123" s="9" t="s">
        <v>1281</v>
      </c>
    </row>
    <row r="124" spans="1:10" s="11" customFormat="1" x14ac:dyDescent="0.2">
      <c r="A124" s="8">
        <v>43583</v>
      </c>
      <c r="B124" s="12" t="s">
        <v>234</v>
      </c>
      <c r="C124" s="48" t="s">
        <v>1544</v>
      </c>
      <c r="D124" s="12" t="s">
        <v>1545</v>
      </c>
      <c r="E124" s="12" t="s">
        <v>234</v>
      </c>
      <c r="F124" s="12" t="s">
        <v>15</v>
      </c>
      <c r="G124" s="12" t="s">
        <v>151</v>
      </c>
      <c r="H124" s="12"/>
      <c r="I124" s="9"/>
      <c r="J124" s="9"/>
    </row>
    <row r="125" spans="1:10" s="11" customFormat="1" x14ac:dyDescent="0.2">
      <c r="A125" s="8">
        <v>43583</v>
      </c>
      <c r="B125" s="12" t="s">
        <v>6</v>
      </c>
      <c r="C125" s="48" t="s">
        <v>1557</v>
      </c>
      <c r="D125" s="12" t="s">
        <v>1558</v>
      </c>
      <c r="E125" s="12" t="s">
        <v>6</v>
      </c>
      <c r="F125" s="12" t="s">
        <v>15</v>
      </c>
      <c r="G125" s="12" t="s">
        <v>151</v>
      </c>
      <c r="H125" s="12"/>
      <c r="I125" s="9">
        <v>30</v>
      </c>
      <c r="J125" s="9" t="s">
        <v>1151</v>
      </c>
    </row>
    <row r="126" spans="1:10" s="11" customFormat="1" x14ac:dyDescent="0.2">
      <c r="A126" s="8">
        <v>43583</v>
      </c>
      <c r="B126" s="12" t="s">
        <v>3</v>
      </c>
      <c r="C126" s="48" t="s">
        <v>1561</v>
      </c>
      <c r="D126" s="12" t="s">
        <v>1229</v>
      </c>
      <c r="E126" s="12" t="s">
        <v>1562</v>
      </c>
      <c r="F126" s="12" t="s">
        <v>333</v>
      </c>
      <c r="G126" s="12" t="s">
        <v>151</v>
      </c>
      <c r="H126" s="12"/>
      <c r="I126" s="9">
        <v>36</v>
      </c>
      <c r="J126" s="9" t="s">
        <v>1230</v>
      </c>
    </row>
    <row r="127" spans="1:10" s="11" customFormat="1" x14ac:dyDescent="0.2">
      <c r="A127" s="8">
        <v>43583</v>
      </c>
      <c r="B127" s="12" t="s">
        <v>3</v>
      </c>
      <c r="C127" s="48" t="s">
        <v>1563</v>
      </c>
      <c r="D127" s="12" t="s">
        <v>281</v>
      </c>
      <c r="E127" s="12" t="s">
        <v>1564</v>
      </c>
      <c r="F127" s="12" t="s">
        <v>6</v>
      </c>
      <c r="G127" s="12" t="s">
        <v>151</v>
      </c>
      <c r="H127" s="12"/>
      <c r="I127" s="9">
        <v>32</v>
      </c>
      <c r="J127" s="9" t="s">
        <v>1230</v>
      </c>
    </row>
    <row r="128" spans="1:10" s="11" customFormat="1" x14ac:dyDescent="0.2">
      <c r="A128" s="8">
        <v>43583</v>
      </c>
      <c r="B128" s="12" t="s">
        <v>14</v>
      </c>
      <c r="C128" s="48" t="s">
        <v>1565</v>
      </c>
      <c r="D128" s="12" t="s">
        <v>1566</v>
      </c>
      <c r="E128" s="12" t="s">
        <v>6</v>
      </c>
      <c r="F128" s="12" t="s">
        <v>15</v>
      </c>
      <c r="G128" s="12" t="s">
        <v>151</v>
      </c>
      <c r="H128" s="12"/>
      <c r="I128" s="9">
        <v>43</v>
      </c>
      <c r="J128" s="9" t="s">
        <v>1567</v>
      </c>
    </row>
    <row r="129" spans="1:10" s="11" customFormat="1" x14ac:dyDescent="0.2">
      <c r="A129" s="8">
        <v>43583</v>
      </c>
      <c r="B129" s="12" t="s">
        <v>3</v>
      </c>
      <c r="C129" s="48" t="s">
        <v>1249</v>
      </c>
      <c r="D129" s="12" t="s">
        <v>806</v>
      </c>
      <c r="E129" s="12" t="s">
        <v>4</v>
      </c>
      <c r="F129" s="12" t="s">
        <v>15</v>
      </c>
      <c r="G129" s="12" t="s">
        <v>151</v>
      </c>
      <c r="H129" s="12"/>
      <c r="I129" s="9">
        <v>36</v>
      </c>
      <c r="J129" s="9" t="s">
        <v>813</v>
      </c>
    </row>
    <row r="130" spans="1:10" s="11" customFormat="1" x14ac:dyDescent="0.2">
      <c r="A130" s="8">
        <v>43583</v>
      </c>
      <c r="B130" s="12" t="s">
        <v>3</v>
      </c>
      <c r="C130" s="48" t="s">
        <v>1572</v>
      </c>
      <c r="D130" s="12" t="s">
        <v>40</v>
      </c>
      <c r="E130" s="12" t="s">
        <v>6</v>
      </c>
      <c r="F130" s="12" t="s">
        <v>15</v>
      </c>
      <c r="G130" s="12" t="s">
        <v>151</v>
      </c>
      <c r="H130" s="12"/>
      <c r="I130" s="9">
        <v>4</v>
      </c>
      <c r="J130" s="9" t="s">
        <v>1358</v>
      </c>
    </row>
    <row r="131" spans="1:10" s="11" customFormat="1" x14ac:dyDescent="0.2">
      <c r="A131" s="8">
        <v>43583</v>
      </c>
      <c r="B131" s="12" t="s">
        <v>3</v>
      </c>
      <c r="C131" s="48" t="s">
        <v>1578</v>
      </c>
      <c r="D131" s="12" t="s">
        <v>1579</v>
      </c>
      <c r="E131" s="12" t="s">
        <v>8</v>
      </c>
      <c r="F131" s="12" t="s">
        <v>15</v>
      </c>
      <c r="G131" s="12" t="s">
        <v>151</v>
      </c>
      <c r="H131" s="12"/>
      <c r="I131" s="9">
        <v>24</v>
      </c>
      <c r="J131" s="9" t="s">
        <v>390</v>
      </c>
    </row>
    <row r="132" spans="1:10" s="11" customFormat="1" x14ac:dyDescent="0.2">
      <c r="A132" s="8">
        <v>43583</v>
      </c>
      <c r="B132" s="12" t="s">
        <v>3</v>
      </c>
      <c r="C132" s="48" t="s">
        <v>1588</v>
      </c>
      <c r="D132" s="12" t="s">
        <v>61</v>
      </c>
      <c r="E132" s="12" t="s">
        <v>4</v>
      </c>
      <c r="F132" s="12" t="s">
        <v>15</v>
      </c>
      <c r="G132" s="12" t="s">
        <v>151</v>
      </c>
      <c r="H132" s="12"/>
      <c r="I132" s="9">
        <v>6</v>
      </c>
      <c r="J132" s="9">
        <v>4</v>
      </c>
    </row>
    <row r="133" spans="1:10" s="11" customFormat="1" x14ac:dyDescent="0.2">
      <c r="A133" s="8">
        <v>43583</v>
      </c>
      <c r="B133" s="12" t="s">
        <v>3</v>
      </c>
      <c r="C133" s="48" t="s">
        <v>1589</v>
      </c>
      <c r="D133" s="12" t="s">
        <v>61</v>
      </c>
      <c r="E133" s="12" t="s">
        <v>4</v>
      </c>
      <c r="F133" s="12" t="s">
        <v>6</v>
      </c>
      <c r="G133" s="12" t="s">
        <v>151</v>
      </c>
      <c r="H133" s="12"/>
      <c r="I133" s="9">
        <v>8</v>
      </c>
      <c r="J133" s="9" t="s">
        <v>1590</v>
      </c>
    </row>
    <row r="134" spans="1:10" s="11" customFormat="1" x14ac:dyDescent="0.2">
      <c r="A134" s="8">
        <v>43565</v>
      </c>
      <c r="B134" s="12" t="s">
        <v>3</v>
      </c>
      <c r="C134" s="9">
        <v>2672</v>
      </c>
      <c r="D134" s="12" t="s">
        <v>92</v>
      </c>
      <c r="E134" s="12" t="s">
        <v>4</v>
      </c>
      <c r="F134" s="12" t="s">
        <v>140</v>
      </c>
      <c r="G134" s="12" t="s">
        <v>1139</v>
      </c>
      <c r="H134" s="12"/>
      <c r="I134" s="9">
        <v>21</v>
      </c>
      <c r="J134" s="9">
        <v>24</v>
      </c>
    </row>
    <row r="135" spans="1:10" s="11" customFormat="1" x14ac:dyDescent="0.2">
      <c r="A135" s="8">
        <v>43572</v>
      </c>
      <c r="B135" s="12" t="s">
        <v>3</v>
      </c>
      <c r="C135" s="48" t="s">
        <v>1354</v>
      </c>
      <c r="D135" s="12" t="s">
        <v>87</v>
      </c>
      <c r="E135" s="12" t="s">
        <v>4</v>
      </c>
      <c r="F135" s="12" t="s">
        <v>6</v>
      </c>
      <c r="G135" s="12" t="s">
        <v>1355</v>
      </c>
      <c r="H135" s="12"/>
      <c r="I135" s="9">
        <v>17</v>
      </c>
      <c r="J135" s="9">
        <v>13</v>
      </c>
    </row>
    <row r="136" spans="1:10" s="11" customFormat="1" x14ac:dyDescent="0.2">
      <c r="A136" s="8">
        <v>43571</v>
      </c>
      <c r="B136" s="12" t="s">
        <v>6</v>
      </c>
      <c r="C136" s="48" t="s">
        <v>1290</v>
      </c>
      <c r="D136" s="12" t="s">
        <v>165</v>
      </c>
      <c r="E136" s="12" t="s">
        <v>6</v>
      </c>
      <c r="F136" s="12" t="s">
        <v>5</v>
      </c>
      <c r="G136" s="12" t="s">
        <v>1291</v>
      </c>
      <c r="H136" s="12"/>
      <c r="I136" s="9">
        <v>159</v>
      </c>
      <c r="J136" s="9">
        <v>237</v>
      </c>
    </row>
    <row r="137" spans="1:10" s="11" customFormat="1" x14ac:dyDescent="0.2">
      <c r="A137" s="8">
        <v>43566</v>
      </c>
      <c r="B137" s="12" t="s">
        <v>3</v>
      </c>
      <c r="C137" s="9">
        <v>5418</v>
      </c>
      <c r="D137" s="12" t="s">
        <v>960</v>
      </c>
      <c r="E137" s="12" t="s">
        <v>4</v>
      </c>
      <c r="F137" s="12" t="s">
        <v>4</v>
      </c>
      <c r="G137" s="12" t="s">
        <v>308</v>
      </c>
      <c r="H137" s="12"/>
      <c r="I137" s="9">
        <v>41</v>
      </c>
      <c r="J137" s="9">
        <v>46</v>
      </c>
    </row>
    <row r="138" spans="1:10" s="11" customFormat="1" x14ac:dyDescent="0.2">
      <c r="A138" s="8">
        <v>43568</v>
      </c>
      <c r="B138" s="12" t="s">
        <v>6</v>
      </c>
      <c r="C138" s="9">
        <v>54190</v>
      </c>
      <c r="D138" s="12" t="s">
        <v>733</v>
      </c>
      <c r="E138" s="12" t="s">
        <v>6</v>
      </c>
      <c r="F138" s="12" t="s">
        <v>15</v>
      </c>
      <c r="G138" s="12" t="s">
        <v>308</v>
      </c>
      <c r="H138" s="12"/>
      <c r="I138" s="9">
        <v>16</v>
      </c>
      <c r="J138" s="9" t="s">
        <v>742</v>
      </c>
    </row>
    <row r="139" spans="1:10" s="11" customFormat="1" x14ac:dyDescent="0.2">
      <c r="A139" s="8">
        <v>43568</v>
      </c>
      <c r="B139" s="12" t="s">
        <v>14</v>
      </c>
      <c r="C139" s="9">
        <v>6792</v>
      </c>
      <c r="D139" s="12" t="s">
        <v>168</v>
      </c>
      <c r="E139" s="12" t="s">
        <v>6</v>
      </c>
      <c r="F139" s="12" t="s">
        <v>8</v>
      </c>
      <c r="G139" s="12" t="s">
        <v>308</v>
      </c>
      <c r="H139" s="12"/>
      <c r="I139" s="9">
        <v>23</v>
      </c>
      <c r="J139" s="9" t="s">
        <v>847</v>
      </c>
    </row>
    <row r="140" spans="1:10" s="11" customFormat="1" x14ac:dyDescent="0.2">
      <c r="A140" s="8">
        <v>43561</v>
      </c>
      <c r="B140" s="12" t="s">
        <v>6</v>
      </c>
      <c r="C140" s="9">
        <v>4110</v>
      </c>
      <c r="D140" s="12" t="s">
        <v>432</v>
      </c>
      <c r="E140" s="12" t="s">
        <v>6</v>
      </c>
      <c r="F140" s="12" t="s">
        <v>6</v>
      </c>
      <c r="G140" s="12" t="s">
        <v>863</v>
      </c>
      <c r="H140" s="12"/>
      <c r="I140" s="9">
        <v>13</v>
      </c>
      <c r="J140" s="9" t="s">
        <v>531</v>
      </c>
    </row>
    <row r="141" spans="1:10" s="11" customFormat="1" x14ac:dyDescent="0.2">
      <c r="A141" s="8">
        <v>43562</v>
      </c>
      <c r="B141" s="12" t="s">
        <v>6</v>
      </c>
      <c r="C141" s="9">
        <v>57390</v>
      </c>
      <c r="D141" s="12" t="s">
        <v>137</v>
      </c>
      <c r="E141" s="12" t="s">
        <v>6</v>
      </c>
      <c r="F141" s="12" t="s">
        <v>6</v>
      </c>
      <c r="G141" s="12" t="s">
        <v>863</v>
      </c>
      <c r="H141" s="12"/>
      <c r="I141" s="9">
        <v>15</v>
      </c>
      <c r="J141" s="9">
        <v>11</v>
      </c>
    </row>
    <row r="142" spans="1:10" s="11" customFormat="1" x14ac:dyDescent="0.2">
      <c r="A142" s="8">
        <v>43566</v>
      </c>
      <c r="B142" s="12" t="s">
        <v>3</v>
      </c>
      <c r="C142" s="9">
        <v>2164</v>
      </c>
      <c r="D142" s="12" t="s">
        <v>92</v>
      </c>
      <c r="E142" s="12" t="s">
        <v>6</v>
      </c>
      <c r="F142" s="12" t="s">
        <v>6</v>
      </c>
      <c r="G142" s="12" t="s">
        <v>863</v>
      </c>
      <c r="H142" s="12"/>
      <c r="I142" s="9">
        <v>28</v>
      </c>
      <c r="J142" s="9">
        <v>27</v>
      </c>
    </row>
    <row r="143" spans="1:10" s="11" customFormat="1" x14ac:dyDescent="0.2">
      <c r="A143" s="8">
        <v>43566</v>
      </c>
      <c r="B143" s="12" t="s">
        <v>3</v>
      </c>
      <c r="C143" s="9">
        <v>57935</v>
      </c>
      <c r="D143" s="12" t="s">
        <v>1168</v>
      </c>
      <c r="E143" s="12" t="s">
        <v>6</v>
      </c>
      <c r="F143" s="12" t="s">
        <v>6</v>
      </c>
      <c r="G143" s="12" t="s">
        <v>863</v>
      </c>
      <c r="H143" s="12"/>
      <c r="I143" s="9">
        <v>50</v>
      </c>
      <c r="J143" s="9">
        <v>59</v>
      </c>
    </row>
    <row r="144" spans="1:10" s="11" customFormat="1" x14ac:dyDescent="0.2">
      <c r="A144" s="8">
        <v>43566</v>
      </c>
      <c r="B144" s="12" t="s">
        <v>3</v>
      </c>
      <c r="C144" s="9">
        <v>8218</v>
      </c>
      <c r="D144" s="12" t="s">
        <v>64</v>
      </c>
      <c r="E144" s="12" t="s">
        <v>6</v>
      </c>
      <c r="F144" s="12" t="s">
        <v>6</v>
      </c>
      <c r="G144" s="12" t="s">
        <v>863</v>
      </c>
      <c r="H144" s="12"/>
      <c r="I144" s="9">
        <v>24</v>
      </c>
      <c r="J144" s="9">
        <v>20</v>
      </c>
    </row>
    <row r="145" spans="1:10" s="11" customFormat="1" x14ac:dyDescent="0.2">
      <c r="A145" s="8">
        <v>43568</v>
      </c>
      <c r="B145" s="12" t="s">
        <v>3</v>
      </c>
      <c r="C145" s="9">
        <v>1670</v>
      </c>
      <c r="D145" s="12" t="s">
        <v>190</v>
      </c>
      <c r="E145" s="12" t="s">
        <v>228</v>
      </c>
      <c r="F145" s="12" t="s">
        <v>33</v>
      </c>
      <c r="G145" s="12" t="s">
        <v>863</v>
      </c>
      <c r="H145" s="12"/>
      <c r="I145" s="9">
        <v>27</v>
      </c>
      <c r="J145" s="9" t="s">
        <v>1183</v>
      </c>
    </row>
    <row r="146" spans="1:10" s="11" customFormat="1" x14ac:dyDescent="0.2">
      <c r="A146" s="8">
        <v>43575</v>
      </c>
      <c r="B146" s="12" t="s">
        <v>3</v>
      </c>
      <c r="C146" s="48" t="s">
        <v>1419</v>
      </c>
      <c r="D146" s="12" t="s">
        <v>506</v>
      </c>
      <c r="E146" s="12" t="s">
        <v>1293</v>
      </c>
      <c r="F146" s="12" t="s">
        <v>6</v>
      </c>
      <c r="G146" s="12" t="s">
        <v>863</v>
      </c>
      <c r="H146" s="12"/>
      <c r="I146" s="9">
        <v>13</v>
      </c>
      <c r="J146" s="9" t="s">
        <v>640</v>
      </c>
    </row>
    <row r="147" spans="1:10" s="11" customFormat="1" x14ac:dyDescent="0.2">
      <c r="A147" s="8">
        <v>43575</v>
      </c>
      <c r="B147" s="12" t="s">
        <v>6</v>
      </c>
      <c r="C147" s="48" t="s">
        <v>1424</v>
      </c>
      <c r="D147" s="12" t="s">
        <v>174</v>
      </c>
      <c r="E147" s="12" t="s">
        <v>6</v>
      </c>
      <c r="F147" s="12" t="s">
        <v>6</v>
      </c>
      <c r="G147" s="12" t="s">
        <v>863</v>
      </c>
      <c r="H147" s="12"/>
      <c r="I147" s="9">
        <v>11</v>
      </c>
      <c r="J147" s="9" t="s">
        <v>1425</v>
      </c>
    </row>
    <row r="148" spans="1:10" s="11" customFormat="1" x14ac:dyDescent="0.2">
      <c r="A148" s="8">
        <v>43583</v>
      </c>
      <c r="B148" s="12" t="s">
        <v>1580</v>
      </c>
      <c r="C148" s="48" t="s">
        <v>1592</v>
      </c>
      <c r="D148" s="12" t="s">
        <v>1581</v>
      </c>
      <c r="E148" s="12" t="s">
        <v>1582</v>
      </c>
      <c r="F148" s="12"/>
      <c r="G148" s="12" t="s">
        <v>1593</v>
      </c>
      <c r="H148" s="12"/>
      <c r="I148" s="9"/>
      <c r="J148" s="9"/>
    </row>
    <row r="149" spans="1:10" s="11" customFormat="1" x14ac:dyDescent="0.2">
      <c r="A149" s="8">
        <v>43569</v>
      </c>
      <c r="B149" s="12" t="s">
        <v>3</v>
      </c>
      <c r="C149" s="48">
        <v>2681</v>
      </c>
      <c r="D149" s="12" t="s">
        <v>92</v>
      </c>
      <c r="E149" s="12" t="s">
        <v>4</v>
      </c>
      <c r="F149" s="12" t="s">
        <v>99</v>
      </c>
      <c r="G149" s="12" t="s">
        <v>1598</v>
      </c>
      <c r="H149" s="12"/>
      <c r="I149" s="9">
        <v>24</v>
      </c>
      <c r="J149" s="9" t="s">
        <v>390</v>
      </c>
    </row>
    <row r="150" spans="1:10" s="11" customFormat="1" x14ac:dyDescent="0.2">
      <c r="A150" s="8">
        <v>43562</v>
      </c>
      <c r="B150" s="12" t="s">
        <v>6</v>
      </c>
      <c r="C150" s="9">
        <v>57480</v>
      </c>
      <c r="D150" s="12" t="s">
        <v>1091</v>
      </c>
      <c r="E150" s="12" t="s">
        <v>6</v>
      </c>
      <c r="F150" s="12" t="s">
        <v>6</v>
      </c>
      <c r="G150" s="12" t="s">
        <v>976</v>
      </c>
      <c r="H150" s="12"/>
      <c r="I150" s="9">
        <v>38</v>
      </c>
      <c r="J150" s="9">
        <v>51</v>
      </c>
    </row>
    <row r="151" spans="1:10" s="11" customFormat="1" x14ac:dyDescent="0.2">
      <c r="A151" s="8">
        <v>43566</v>
      </c>
      <c r="B151" s="12" t="s">
        <v>3</v>
      </c>
      <c r="C151" s="9">
        <v>8418</v>
      </c>
      <c r="D151" s="12" t="s">
        <v>1095</v>
      </c>
      <c r="E151" s="12" t="s">
        <v>4</v>
      </c>
      <c r="F151" s="12" t="s">
        <v>4</v>
      </c>
      <c r="G151" s="12" t="s">
        <v>976</v>
      </c>
      <c r="H151" s="12"/>
      <c r="I151" s="9">
        <v>44</v>
      </c>
      <c r="J151" s="9">
        <v>35</v>
      </c>
    </row>
    <row r="152" spans="1:10" s="11" customFormat="1" x14ac:dyDescent="0.2">
      <c r="A152" s="8">
        <v>43575</v>
      </c>
      <c r="B152" s="12" t="s">
        <v>3</v>
      </c>
      <c r="C152" s="48" t="s">
        <v>1420</v>
      </c>
      <c r="D152" s="12" t="s">
        <v>1421</v>
      </c>
      <c r="E152" s="12" t="s">
        <v>6</v>
      </c>
      <c r="F152" s="12" t="s">
        <v>6</v>
      </c>
      <c r="G152" s="12" t="s">
        <v>976</v>
      </c>
      <c r="H152" s="12"/>
      <c r="I152" s="9">
        <v>59</v>
      </c>
      <c r="J152" s="9" t="s">
        <v>1422</v>
      </c>
    </row>
    <row r="153" spans="1:10" s="11" customFormat="1" x14ac:dyDescent="0.2">
      <c r="A153" s="8">
        <v>43581</v>
      </c>
      <c r="B153" s="12" t="s">
        <v>6</v>
      </c>
      <c r="C153" s="48" t="s">
        <v>1224</v>
      </c>
      <c r="D153" s="12" t="s">
        <v>141</v>
      </c>
      <c r="E153" s="12" t="s">
        <v>6</v>
      </c>
      <c r="F153" s="12" t="s">
        <v>6</v>
      </c>
      <c r="G153" s="12" t="s">
        <v>1526</v>
      </c>
      <c r="H153" s="12"/>
      <c r="I153" s="9"/>
      <c r="J153" s="9"/>
    </row>
    <row r="154" spans="1:10" s="11" customFormat="1" x14ac:dyDescent="0.2">
      <c r="A154" s="8">
        <v>43570</v>
      </c>
      <c r="B154" s="12" t="s">
        <v>3</v>
      </c>
      <c r="C154" s="48" t="s">
        <v>1269</v>
      </c>
      <c r="D154" s="12" t="s">
        <v>39</v>
      </c>
      <c r="E154" s="12" t="s">
        <v>6</v>
      </c>
      <c r="F154" s="12" t="s">
        <v>307</v>
      </c>
      <c r="G154" s="12" t="s">
        <v>1601</v>
      </c>
      <c r="H154" s="12"/>
      <c r="I154" s="9">
        <v>32</v>
      </c>
      <c r="J154" s="9" t="s">
        <v>759</v>
      </c>
    </row>
    <row r="155" spans="1:10" s="11" customFormat="1" x14ac:dyDescent="0.2">
      <c r="A155" s="8">
        <v>43570</v>
      </c>
      <c r="B155" s="12" t="s">
        <v>14</v>
      </c>
      <c r="C155" s="48" t="s">
        <v>1279</v>
      </c>
      <c r="D155" s="12" t="s">
        <v>257</v>
      </c>
      <c r="E155" s="12" t="s">
        <v>6</v>
      </c>
      <c r="F155" s="12" t="s">
        <v>15</v>
      </c>
      <c r="G155" s="12" t="s">
        <v>1594</v>
      </c>
      <c r="H155" s="12"/>
      <c r="I155" s="9">
        <v>45</v>
      </c>
      <c r="J155" s="9" t="s">
        <v>1281</v>
      </c>
    </row>
    <row r="156" spans="1:10" s="11" customFormat="1" x14ac:dyDescent="0.2">
      <c r="A156" s="8">
        <v>43572</v>
      </c>
      <c r="B156" s="12" t="s">
        <v>6</v>
      </c>
      <c r="C156" s="48" t="s">
        <v>1224</v>
      </c>
      <c r="D156" s="12" t="s">
        <v>141</v>
      </c>
      <c r="E156" s="12" t="s">
        <v>6</v>
      </c>
      <c r="F156" s="12" t="s">
        <v>15</v>
      </c>
      <c r="G156" s="12" t="s">
        <v>1374</v>
      </c>
      <c r="H156" s="12"/>
      <c r="I156" s="9">
        <v>42</v>
      </c>
      <c r="J156" s="9" t="s">
        <v>413</v>
      </c>
    </row>
    <row r="157" spans="1:10" s="11" customFormat="1" x14ac:dyDescent="0.2">
      <c r="A157" s="8">
        <v>43583</v>
      </c>
      <c r="B157" s="12" t="s">
        <v>234</v>
      </c>
      <c r="C157" s="48" t="s">
        <v>1546</v>
      </c>
      <c r="D157" s="12" t="s">
        <v>1547</v>
      </c>
      <c r="E157" s="12" t="s">
        <v>234</v>
      </c>
      <c r="F157" s="12" t="s">
        <v>15</v>
      </c>
      <c r="G157" s="12" t="s">
        <v>1548</v>
      </c>
      <c r="H157" s="12"/>
      <c r="I157" s="9"/>
      <c r="J157" s="9"/>
    </row>
    <row r="158" spans="1:10" s="11" customFormat="1" x14ac:dyDescent="0.2">
      <c r="A158" s="8">
        <v>43583</v>
      </c>
      <c r="B158" s="12" t="s">
        <v>3</v>
      </c>
      <c r="C158" s="48" t="s">
        <v>1551</v>
      </c>
      <c r="D158" s="12" t="s">
        <v>1552</v>
      </c>
      <c r="E158" s="12" t="s">
        <v>6</v>
      </c>
      <c r="F158" s="12" t="s">
        <v>4</v>
      </c>
      <c r="G158" s="12" t="s">
        <v>105</v>
      </c>
      <c r="H158" s="12"/>
      <c r="I158" s="9">
        <v>38</v>
      </c>
      <c r="J158" s="9" t="s">
        <v>1553</v>
      </c>
    </row>
    <row r="159" spans="1:10" s="11" customFormat="1" x14ac:dyDescent="0.2">
      <c r="A159" s="8">
        <v>43561</v>
      </c>
      <c r="B159" s="12" t="s">
        <v>3</v>
      </c>
      <c r="C159" s="9">
        <v>1233</v>
      </c>
      <c r="D159" s="12" t="s">
        <v>92</v>
      </c>
      <c r="E159" s="12" t="s">
        <v>4</v>
      </c>
      <c r="F159" s="12" t="s">
        <v>4</v>
      </c>
      <c r="G159" s="12" t="s">
        <v>37</v>
      </c>
      <c r="H159" s="12"/>
      <c r="I159" s="9">
        <v>25</v>
      </c>
      <c r="J159" s="9">
        <v>26</v>
      </c>
    </row>
    <row r="160" spans="1:10" s="11" customFormat="1" x14ac:dyDescent="0.2">
      <c r="A160" s="8">
        <v>43561</v>
      </c>
      <c r="B160" s="12" t="s">
        <v>3</v>
      </c>
      <c r="C160" s="9">
        <v>6235</v>
      </c>
      <c r="D160" s="12" t="s">
        <v>48</v>
      </c>
      <c r="E160" s="12" t="s">
        <v>4</v>
      </c>
      <c r="F160" s="12" t="s">
        <v>4</v>
      </c>
      <c r="G160" s="12" t="s">
        <v>37</v>
      </c>
      <c r="H160" s="12"/>
      <c r="I160" s="9">
        <v>35</v>
      </c>
      <c r="J160" s="9">
        <v>49</v>
      </c>
    </row>
    <row r="161" spans="1:10" s="11" customFormat="1" x14ac:dyDescent="0.2">
      <c r="A161" s="8">
        <v>43562</v>
      </c>
      <c r="B161" s="12" t="s">
        <v>3</v>
      </c>
      <c r="C161" s="9">
        <v>1159</v>
      </c>
      <c r="D161" s="12" t="s">
        <v>92</v>
      </c>
      <c r="E161" s="12" t="s">
        <v>21</v>
      </c>
      <c r="F161" s="12" t="s">
        <v>6</v>
      </c>
      <c r="G161" s="12" t="s">
        <v>37</v>
      </c>
      <c r="H161" s="12"/>
      <c r="I161" s="9">
        <v>24</v>
      </c>
      <c r="J161" s="9">
        <v>34</v>
      </c>
    </row>
    <row r="162" spans="1:10" s="11" customFormat="1" x14ac:dyDescent="0.2">
      <c r="A162" s="8">
        <v>43562</v>
      </c>
      <c r="B162" s="12" t="s">
        <v>3</v>
      </c>
      <c r="C162" s="9">
        <v>6189</v>
      </c>
      <c r="D162" s="12" t="s">
        <v>1089</v>
      </c>
      <c r="E162" s="12" t="s">
        <v>18</v>
      </c>
      <c r="F162" s="12" t="s">
        <v>4</v>
      </c>
      <c r="G162" s="12" t="s">
        <v>37</v>
      </c>
      <c r="H162" s="12"/>
      <c r="I162" s="9">
        <v>29</v>
      </c>
      <c r="J162" s="9">
        <v>42</v>
      </c>
    </row>
    <row r="163" spans="1:10" s="11" customFormat="1" x14ac:dyDescent="0.2">
      <c r="A163" s="8">
        <v>43562</v>
      </c>
      <c r="B163" s="12" t="s">
        <v>3</v>
      </c>
      <c r="C163" s="9">
        <v>1272</v>
      </c>
      <c r="D163" s="12" t="s">
        <v>92</v>
      </c>
      <c r="E163" s="12" t="s">
        <v>6</v>
      </c>
      <c r="F163" s="12" t="s">
        <v>6</v>
      </c>
      <c r="G163" s="12" t="s">
        <v>37</v>
      </c>
      <c r="H163" s="12"/>
      <c r="I163" s="9">
        <v>28</v>
      </c>
      <c r="J163" s="9">
        <v>35</v>
      </c>
    </row>
    <row r="164" spans="1:10" s="11" customFormat="1" x14ac:dyDescent="0.2">
      <c r="A164" s="8">
        <v>43562</v>
      </c>
      <c r="B164" s="12" t="s">
        <v>3</v>
      </c>
      <c r="C164" s="9">
        <v>4423</v>
      </c>
      <c r="D164" s="12" t="s">
        <v>46</v>
      </c>
      <c r="E164" s="12" t="s">
        <v>4</v>
      </c>
      <c r="F164" s="12" t="s">
        <v>4</v>
      </c>
      <c r="G164" s="12" t="s">
        <v>37</v>
      </c>
      <c r="H164" s="12"/>
      <c r="I164" s="9">
        <v>5</v>
      </c>
      <c r="J164" s="9" t="s">
        <v>908</v>
      </c>
    </row>
    <row r="165" spans="1:10" s="11" customFormat="1" x14ac:dyDescent="0.2">
      <c r="A165" s="8">
        <v>43562</v>
      </c>
      <c r="B165" s="12" t="s">
        <v>3</v>
      </c>
      <c r="C165" s="9">
        <v>3442</v>
      </c>
      <c r="D165" s="12" t="s">
        <v>67</v>
      </c>
      <c r="E165" s="12" t="s">
        <v>18</v>
      </c>
      <c r="F165" s="12" t="s">
        <v>4</v>
      </c>
      <c r="G165" s="12" t="s">
        <v>37</v>
      </c>
      <c r="H165" s="12"/>
      <c r="I165" s="9">
        <v>19</v>
      </c>
      <c r="J165" s="9" t="s">
        <v>814</v>
      </c>
    </row>
    <row r="166" spans="1:10" s="11" customFormat="1" x14ac:dyDescent="0.2">
      <c r="A166" s="8">
        <v>43563</v>
      </c>
      <c r="B166" s="12" t="s">
        <v>3</v>
      </c>
      <c r="C166" s="9">
        <v>9190</v>
      </c>
      <c r="D166" s="12" t="s">
        <v>51</v>
      </c>
      <c r="E166" s="12" t="s">
        <v>4</v>
      </c>
      <c r="F166" s="12" t="s">
        <v>6</v>
      </c>
      <c r="G166" s="12" t="s">
        <v>37</v>
      </c>
      <c r="H166" s="12"/>
      <c r="I166" s="9">
        <v>51</v>
      </c>
      <c r="J166" s="9" t="s">
        <v>1094</v>
      </c>
    </row>
    <row r="167" spans="1:10" s="11" customFormat="1" x14ac:dyDescent="0.2">
      <c r="A167" s="8">
        <v>43563</v>
      </c>
      <c r="B167" s="12" t="s">
        <v>3</v>
      </c>
      <c r="C167" s="9">
        <v>1218</v>
      </c>
      <c r="D167" s="12" t="s">
        <v>92</v>
      </c>
      <c r="E167" s="12" t="s">
        <v>6</v>
      </c>
      <c r="F167" s="12" t="s">
        <v>6</v>
      </c>
      <c r="G167" s="12" t="s">
        <v>37</v>
      </c>
      <c r="H167" s="12"/>
      <c r="I167" s="9">
        <v>23</v>
      </c>
      <c r="J167" s="9" t="s">
        <v>981</v>
      </c>
    </row>
    <row r="168" spans="1:10" s="11" customFormat="1" x14ac:dyDescent="0.2">
      <c r="A168" s="8">
        <v>43564</v>
      </c>
      <c r="B168" s="12" t="s">
        <v>3</v>
      </c>
      <c r="C168" s="9">
        <v>5898</v>
      </c>
      <c r="D168" s="12" t="s">
        <v>395</v>
      </c>
      <c r="E168" s="12" t="s">
        <v>4</v>
      </c>
      <c r="F168" s="12" t="s">
        <v>5</v>
      </c>
      <c r="G168" s="12" t="s">
        <v>37</v>
      </c>
      <c r="H168" s="12"/>
      <c r="I168" s="9">
        <v>32</v>
      </c>
      <c r="J168" s="9" t="s">
        <v>825</v>
      </c>
    </row>
    <row r="169" spans="1:10" s="11" customFormat="1" x14ac:dyDescent="0.2">
      <c r="A169" s="8">
        <v>43564</v>
      </c>
      <c r="B169" s="12" t="s">
        <v>3</v>
      </c>
      <c r="C169" s="9">
        <v>8350</v>
      </c>
      <c r="D169" s="12" t="s">
        <v>112</v>
      </c>
      <c r="E169" s="12" t="s">
        <v>4</v>
      </c>
      <c r="F169" s="12" t="s">
        <v>5</v>
      </c>
      <c r="G169" s="12" t="s">
        <v>37</v>
      </c>
      <c r="H169" s="12"/>
      <c r="I169" s="9">
        <v>21</v>
      </c>
      <c r="J169" s="9" t="s">
        <v>639</v>
      </c>
    </row>
    <row r="170" spans="1:10" s="11" customFormat="1" x14ac:dyDescent="0.2">
      <c r="A170" s="8">
        <v>43564</v>
      </c>
      <c r="B170" s="12" t="s">
        <v>3</v>
      </c>
      <c r="C170" s="9">
        <v>1459</v>
      </c>
      <c r="D170" s="12" t="s">
        <v>92</v>
      </c>
      <c r="E170" s="12" t="s">
        <v>15</v>
      </c>
      <c r="F170" s="12" t="s">
        <v>6</v>
      </c>
      <c r="G170" s="12" t="s">
        <v>37</v>
      </c>
      <c r="H170" s="12"/>
      <c r="I170" s="9">
        <v>34</v>
      </c>
      <c r="J170" s="9" t="s">
        <v>358</v>
      </c>
    </row>
    <row r="171" spans="1:10" s="11" customFormat="1" x14ac:dyDescent="0.2">
      <c r="A171" s="8">
        <v>43565</v>
      </c>
      <c r="B171" s="12" t="s">
        <v>6</v>
      </c>
      <c r="C171" s="9">
        <v>57950</v>
      </c>
      <c r="D171" s="12" t="s">
        <v>1132</v>
      </c>
      <c r="E171" s="12" t="s">
        <v>6</v>
      </c>
      <c r="F171" s="12" t="s">
        <v>15</v>
      </c>
      <c r="G171" s="12" t="s">
        <v>37</v>
      </c>
      <c r="H171" s="12"/>
      <c r="I171" s="9">
        <v>54</v>
      </c>
      <c r="J171" s="9" t="s">
        <v>1133</v>
      </c>
    </row>
    <row r="172" spans="1:10" s="11" customFormat="1" x14ac:dyDescent="0.2">
      <c r="A172" s="8">
        <v>43565</v>
      </c>
      <c r="B172" s="12" t="s">
        <v>3</v>
      </c>
      <c r="C172" s="9">
        <v>1230</v>
      </c>
      <c r="D172" s="12" t="s">
        <v>92</v>
      </c>
      <c r="E172" s="12" t="s">
        <v>6</v>
      </c>
      <c r="F172" s="12" t="s">
        <v>15</v>
      </c>
      <c r="G172" s="12" t="s">
        <v>37</v>
      </c>
      <c r="H172" s="12"/>
      <c r="I172" s="9">
        <v>20</v>
      </c>
      <c r="J172" s="9" t="s">
        <v>1136</v>
      </c>
    </row>
    <row r="173" spans="1:10" s="11" customFormat="1" x14ac:dyDescent="0.2">
      <c r="A173" s="8">
        <v>43565</v>
      </c>
      <c r="B173" s="12" t="s">
        <v>3</v>
      </c>
      <c r="C173" s="9">
        <v>8224</v>
      </c>
      <c r="D173" s="12" t="s">
        <v>64</v>
      </c>
      <c r="E173" s="12" t="s">
        <v>6</v>
      </c>
      <c r="F173" s="12" t="s">
        <v>1141</v>
      </c>
      <c r="G173" s="12" t="s">
        <v>37</v>
      </c>
      <c r="H173" s="12"/>
      <c r="I173" s="9">
        <v>27</v>
      </c>
      <c r="J173" s="9" t="s">
        <v>814</v>
      </c>
    </row>
    <row r="174" spans="1:10" s="11" customFormat="1" x14ac:dyDescent="0.2">
      <c r="A174" s="8">
        <v>43565</v>
      </c>
      <c r="B174" s="12" t="s">
        <v>3</v>
      </c>
      <c r="C174" s="9">
        <v>1617</v>
      </c>
      <c r="D174" s="12" t="s">
        <v>92</v>
      </c>
      <c r="E174" s="12" t="s">
        <v>4</v>
      </c>
      <c r="F174" s="12" t="s">
        <v>6</v>
      </c>
      <c r="G174" s="12" t="s">
        <v>37</v>
      </c>
      <c r="H174" s="12"/>
      <c r="I174" s="9">
        <v>23</v>
      </c>
      <c r="J174" s="9">
        <v>25</v>
      </c>
    </row>
    <row r="175" spans="1:10" s="11" customFormat="1" x14ac:dyDescent="0.2">
      <c r="A175" s="8">
        <v>43565</v>
      </c>
      <c r="B175" s="12" t="s">
        <v>3</v>
      </c>
      <c r="C175" s="9">
        <v>1145</v>
      </c>
      <c r="D175" s="12" t="s">
        <v>92</v>
      </c>
      <c r="E175" s="12" t="s">
        <v>4</v>
      </c>
      <c r="F175" s="12" t="s">
        <v>5</v>
      </c>
      <c r="G175" s="12" t="s">
        <v>37</v>
      </c>
      <c r="H175" s="12"/>
      <c r="I175" s="9">
        <v>23</v>
      </c>
      <c r="J175" s="9" t="s">
        <v>1101</v>
      </c>
    </row>
    <row r="176" spans="1:10" s="11" customFormat="1" x14ac:dyDescent="0.2">
      <c r="A176" s="8">
        <v>43565</v>
      </c>
      <c r="B176" s="12" t="s">
        <v>14</v>
      </c>
      <c r="C176" s="9">
        <v>6791</v>
      </c>
      <c r="D176" s="12" t="s">
        <v>168</v>
      </c>
      <c r="E176" s="12" t="s">
        <v>4</v>
      </c>
      <c r="F176" s="12" t="s">
        <v>6</v>
      </c>
      <c r="G176" s="12" t="s">
        <v>37</v>
      </c>
      <c r="H176" s="12"/>
      <c r="I176" s="9">
        <v>18</v>
      </c>
      <c r="J176" s="9" t="s">
        <v>361</v>
      </c>
    </row>
    <row r="177" spans="1:10" s="11" customFormat="1" x14ac:dyDescent="0.2">
      <c r="A177" s="8">
        <v>43566</v>
      </c>
      <c r="B177" s="12" t="s">
        <v>3</v>
      </c>
      <c r="C177" s="9">
        <v>3675</v>
      </c>
      <c r="D177" s="12" t="s">
        <v>76</v>
      </c>
      <c r="E177" s="12" t="s">
        <v>4</v>
      </c>
      <c r="F177" s="12" t="s">
        <v>4</v>
      </c>
      <c r="G177" s="12" t="s">
        <v>37</v>
      </c>
      <c r="H177" s="12"/>
      <c r="I177" s="9">
        <v>19</v>
      </c>
      <c r="J177" s="9">
        <v>16</v>
      </c>
    </row>
    <row r="178" spans="1:10" s="11" customFormat="1" x14ac:dyDescent="0.2">
      <c r="A178" s="8">
        <v>43566</v>
      </c>
      <c r="B178" s="12" t="s">
        <v>3</v>
      </c>
      <c r="C178" s="9">
        <v>6831</v>
      </c>
      <c r="D178" s="12" t="s">
        <v>1167</v>
      </c>
      <c r="E178" s="12" t="s">
        <v>4</v>
      </c>
      <c r="F178" s="12" t="s">
        <v>4</v>
      </c>
      <c r="G178" s="12" t="s">
        <v>37</v>
      </c>
      <c r="H178" s="12"/>
      <c r="I178" s="9">
        <v>45</v>
      </c>
      <c r="J178" s="9">
        <v>57</v>
      </c>
    </row>
    <row r="179" spans="1:10" s="11" customFormat="1" x14ac:dyDescent="0.2">
      <c r="A179" s="8">
        <v>43566</v>
      </c>
      <c r="B179" s="12" t="s">
        <v>3</v>
      </c>
      <c r="C179" s="9">
        <v>5328</v>
      </c>
      <c r="D179" s="12" t="s">
        <v>1169</v>
      </c>
      <c r="E179" s="12" t="s">
        <v>4</v>
      </c>
      <c r="F179" s="12" t="s">
        <v>4</v>
      </c>
      <c r="G179" s="12" t="s">
        <v>37</v>
      </c>
      <c r="H179" s="12"/>
      <c r="I179" s="9">
        <v>36</v>
      </c>
      <c r="J179" s="9">
        <v>38</v>
      </c>
    </row>
    <row r="180" spans="1:10" s="11" customFormat="1" x14ac:dyDescent="0.2">
      <c r="A180" s="8">
        <v>43567</v>
      </c>
      <c r="B180" s="12" t="s">
        <v>3</v>
      </c>
      <c r="C180" s="9">
        <v>9830</v>
      </c>
      <c r="D180" s="12" t="s">
        <v>729</v>
      </c>
      <c r="E180" s="12" t="s">
        <v>4</v>
      </c>
      <c r="F180" s="12" t="s">
        <v>4</v>
      </c>
      <c r="G180" s="12" t="s">
        <v>37</v>
      </c>
      <c r="H180" s="12"/>
      <c r="I180" s="9">
        <v>6</v>
      </c>
      <c r="J180" s="9">
        <v>86</v>
      </c>
    </row>
    <row r="181" spans="1:10" s="11" customFormat="1" x14ac:dyDescent="0.2">
      <c r="A181" s="8">
        <v>43567</v>
      </c>
      <c r="B181" s="12" t="s">
        <v>3</v>
      </c>
      <c r="C181" s="9">
        <v>8351</v>
      </c>
      <c r="D181" s="12" t="s">
        <v>1067</v>
      </c>
      <c r="E181" s="12" t="s">
        <v>4</v>
      </c>
      <c r="F181" s="12" t="s">
        <v>4</v>
      </c>
      <c r="G181" s="12" t="s">
        <v>37</v>
      </c>
      <c r="H181" s="12"/>
      <c r="I181" s="9">
        <v>18</v>
      </c>
      <c r="J181" s="9">
        <v>13</v>
      </c>
    </row>
    <row r="182" spans="1:10" s="11" customFormat="1" x14ac:dyDescent="0.2">
      <c r="A182" s="8">
        <v>43568</v>
      </c>
      <c r="B182" s="12" t="s">
        <v>3</v>
      </c>
      <c r="C182" s="9">
        <v>5899</v>
      </c>
      <c r="D182" s="12" t="s">
        <v>395</v>
      </c>
      <c r="E182" s="12" t="s">
        <v>15</v>
      </c>
      <c r="F182" s="12" t="s">
        <v>6</v>
      </c>
      <c r="G182" s="12" t="s">
        <v>37</v>
      </c>
      <c r="H182" s="12"/>
      <c r="I182" s="9">
        <v>30</v>
      </c>
      <c r="J182" s="9" t="s">
        <v>825</v>
      </c>
    </row>
    <row r="183" spans="1:10" s="11" customFormat="1" x14ac:dyDescent="0.2">
      <c r="A183" s="8">
        <v>43568</v>
      </c>
      <c r="B183" s="12" t="s">
        <v>3</v>
      </c>
      <c r="C183" s="9">
        <v>3554</v>
      </c>
      <c r="D183" s="12" t="s">
        <v>67</v>
      </c>
      <c r="E183" s="12" t="s">
        <v>4</v>
      </c>
      <c r="F183" s="12" t="s">
        <v>5</v>
      </c>
      <c r="G183" s="12" t="s">
        <v>37</v>
      </c>
      <c r="H183" s="12"/>
      <c r="I183" s="9">
        <v>20</v>
      </c>
      <c r="J183" s="9" t="s">
        <v>648</v>
      </c>
    </row>
    <row r="184" spans="1:10" s="11" customFormat="1" x14ac:dyDescent="0.2">
      <c r="A184" s="8">
        <v>43569</v>
      </c>
      <c r="B184" s="12" t="s">
        <v>3</v>
      </c>
      <c r="C184" s="48" t="s">
        <v>1220</v>
      </c>
      <c r="D184" s="12" t="s">
        <v>65</v>
      </c>
      <c r="E184" s="12" t="s">
        <v>6</v>
      </c>
      <c r="F184" s="12" t="s">
        <v>15</v>
      </c>
      <c r="G184" s="12" t="s">
        <v>37</v>
      </c>
      <c r="H184" s="12"/>
      <c r="I184" s="9">
        <v>30</v>
      </c>
      <c r="J184" s="9" t="s">
        <v>563</v>
      </c>
    </row>
    <row r="185" spans="1:10" s="11" customFormat="1" x14ac:dyDescent="0.2">
      <c r="A185" s="8">
        <v>43569</v>
      </c>
      <c r="B185" s="12" t="s">
        <v>3</v>
      </c>
      <c r="C185" s="48" t="s">
        <v>1244</v>
      </c>
      <c r="D185" s="12" t="s">
        <v>1011</v>
      </c>
      <c r="E185" s="12" t="s">
        <v>8</v>
      </c>
      <c r="F185" s="12" t="s">
        <v>6</v>
      </c>
      <c r="G185" s="12" t="s">
        <v>37</v>
      </c>
      <c r="H185" s="12"/>
      <c r="I185" s="9">
        <v>23</v>
      </c>
      <c r="J185" s="9">
        <v>32</v>
      </c>
    </row>
    <row r="186" spans="1:10" s="11" customFormat="1" x14ac:dyDescent="0.2">
      <c r="A186" s="8">
        <v>43570</v>
      </c>
      <c r="B186" s="12" t="s">
        <v>3</v>
      </c>
      <c r="C186" s="48" t="s">
        <v>1276</v>
      </c>
      <c r="D186" s="12" t="s">
        <v>1277</v>
      </c>
      <c r="E186" s="12" t="s">
        <v>4</v>
      </c>
      <c r="F186" s="12" t="s">
        <v>5</v>
      </c>
      <c r="G186" s="12" t="s">
        <v>37</v>
      </c>
      <c r="H186" s="12"/>
      <c r="I186" s="9">
        <v>42</v>
      </c>
      <c r="J186" s="9" t="s">
        <v>722</v>
      </c>
    </row>
    <row r="187" spans="1:10" s="11" customFormat="1" x14ac:dyDescent="0.2">
      <c r="A187" s="8">
        <v>43571</v>
      </c>
      <c r="B187" s="12" t="s">
        <v>3</v>
      </c>
      <c r="C187" s="48" t="s">
        <v>1292</v>
      </c>
      <c r="D187" s="12" t="s">
        <v>42</v>
      </c>
      <c r="E187" s="12" t="s">
        <v>1293</v>
      </c>
      <c r="F187" s="12" t="s">
        <v>33</v>
      </c>
      <c r="G187" s="12" t="s">
        <v>37</v>
      </c>
      <c r="H187" s="12"/>
      <c r="I187" s="9">
        <v>25</v>
      </c>
      <c r="J187" s="9" t="s">
        <v>521</v>
      </c>
    </row>
    <row r="188" spans="1:10" s="11" customFormat="1" x14ac:dyDescent="0.2">
      <c r="A188" s="8">
        <v>43571</v>
      </c>
      <c r="B188" s="12" t="s">
        <v>14</v>
      </c>
      <c r="C188" s="48" t="s">
        <v>1305</v>
      </c>
      <c r="D188" s="12" t="s">
        <v>142</v>
      </c>
      <c r="E188" s="12" t="s">
        <v>6</v>
      </c>
      <c r="F188" s="12" t="s">
        <v>15</v>
      </c>
      <c r="G188" s="12" t="s">
        <v>37</v>
      </c>
      <c r="H188" s="12"/>
      <c r="I188" s="9">
        <v>26</v>
      </c>
      <c r="J188" s="9" t="s">
        <v>850</v>
      </c>
    </row>
    <row r="189" spans="1:10" s="11" customFormat="1" x14ac:dyDescent="0.2">
      <c r="A189" s="8">
        <v>43572</v>
      </c>
      <c r="B189" s="12" t="s">
        <v>3</v>
      </c>
      <c r="C189" s="48" t="s">
        <v>1328</v>
      </c>
      <c r="D189" s="12" t="s">
        <v>150</v>
      </c>
      <c r="E189" s="12" t="s">
        <v>6</v>
      </c>
      <c r="F189" s="12" t="s">
        <v>4</v>
      </c>
      <c r="G189" s="12" t="s">
        <v>37</v>
      </c>
      <c r="H189" s="12"/>
      <c r="I189" s="9">
        <v>12</v>
      </c>
      <c r="J189" s="9" t="s">
        <v>425</v>
      </c>
    </row>
    <row r="190" spans="1:10" s="11" customFormat="1" x14ac:dyDescent="0.2">
      <c r="A190" s="8">
        <v>43572</v>
      </c>
      <c r="B190" s="12" t="s">
        <v>3</v>
      </c>
      <c r="C190" s="48" t="s">
        <v>1342</v>
      </c>
      <c r="D190" s="12" t="s">
        <v>1343</v>
      </c>
      <c r="E190" s="12" t="s">
        <v>4</v>
      </c>
      <c r="F190" s="12" t="s">
        <v>5</v>
      </c>
      <c r="G190" s="12" t="s">
        <v>37</v>
      </c>
      <c r="H190" s="12"/>
      <c r="I190" s="9">
        <v>61</v>
      </c>
      <c r="J190" s="9">
        <v>100</v>
      </c>
    </row>
    <row r="191" spans="1:10" s="11" customFormat="1" ht="15" customHeight="1" x14ac:dyDescent="0.2">
      <c r="A191" s="8">
        <v>43572</v>
      </c>
      <c r="B191" s="12" t="s">
        <v>3</v>
      </c>
      <c r="C191" s="48" t="s">
        <v>1363</v>
      </c>
      <c r="D191" s="12" t="s">
        <v>116</v>
      </c>
      <c r="E191" s="12" t="s">
        <v>16</v>
      </c>
      <c r="F191" s="12" t="s">
        <v>6</v>
      </c>
      <c r="G191" s="12" t="s">
        <v>37</v>
      </c>
      <c r="H191" s="12"/>
      <c r="I191" s="9">
        <v>14</v>
      </c>
      <c r="J191" s="9" t="s">
        <v>494</v>
      </c>
    </row>
    <row r="192" spans="1:10" s="11" customFormat="1" x14ac:dyDescent="0.2">
      <c r="A192" s="8">
        <v>43572</v>
      </c>
      <c r="B192" s="12" t="s">
        <v>3</v>
      </c>
      <c r="C192" s="48" t="s">
        <v>1366</v>
      </c>
      <c r="D192" s="12" t="s">
        <v>506</v>
      </c>
      <c r="E192" s="12" t="s">
        <v>140</v>
      </c>
      <c r="F192" s="12" t="s">
        <v>6</v>
      </c>
      <c r="G192" s="12" t="s">
        <v>37</v>
      </c>
      <c r="H192" s="12"/>
      <c r="I192" s="9">
        <v>15</v>
      </c>
      <c r="J192" s="9" t="s">
        <v>1367</v>
      </c>
    </row>
    <row r="193" spans="1:10" s="11" customFormat="1" x14ac:dyDescent="0.2">
      <c r="A193" s="8">
        <v>43580</v>
      </c>
      <c r="B193" s="12" t="s">
        <v>3</v>
      </c>
      <c r="C193" s="48" t="s">
        <v>1465</v>
      </c>
      <c r="D193" s="12" t="s">
        <v>122</v>
      </c>
      <c r="E193" s="12" t="s">
        <v>1466</v>
      </c>
      <c r="F193" s="12" t="s">
        <v>5</v>
      </c>
      <c r="G193" s="12" t="s">
        <v>37</v>
      </c>
      <c r="H193" s="12"/>
      <c r="I193" s="9">
        <v>30</v>
      </c>
      <c r="J193" s="9">
        <v>35</v>
      </c>
    </row>
    <row r="194" spans="1:10" s="11" customFormat="1" x14ac:dyDescent="0.2">
      <c r="A194" s="8">
        <v>43582</v>
      </c>
      <c r="B194" s="12" t="s">
        <v>3</v>
      </c>
      <c r="C194" s="48" t="s">
        <v>1506</v>
      </c>
      <c r="D194" s="12" t="s">
        <v>40</v>
      </c>
      <c r="E194" s="12" t="s">
        <v>4</v>
      </c>
      <c r="F194" s="12" t="s">
        <v>6</v>
      </c>
      <c r="G194" s="12" t="s">
        <v>37</v>
      </c>
      <c r="H194" s="12"/>
      <c r="I194" s="9">
        <v>4</v>
      </c>
      <c r="J194" s="9" t="s">
        <v>749</v>
      </c>
    </row>
    <row r="195" spans="1:10" s="11" customFormat="1" x14ac:dyDescent="0.2">
      <c r="A195" s="8">
        <v>43583</v>
      </c>
      <c r="B195" s="12" t="s">
        <v>3</v>
      </c>
      <c r="C195" s="48" t="s">
        <v>1541</v>
      </c>
      <c r="D195" s="12" t="s">
        <v>506</v>
      </c>
      <c r="E195" s="12" t="s">
        <v>8</v>
      </c>
      <c r="F195" s="12" t="s">
        <v>15</v>
      </c>
      <c r="G195" s="12" t="s">
        <v>37</v>
      </c>
      <c r="H195" s="12"/>
      <c r="I195" s="9">
        <v>14</v>
      </c>
      <c r="J195" s="9" t="s">
        <v>666</v>
      </c>
    </row>
    <row r="196" spans="1:10" s="11" customFormat="1" x14ac:dyDescent="0.2">
      <c r="A196" s="8">
        <v>43583</v>
      </c>
      <c r="B196" s="12" t="s">
        <v>3</v>
      </c>
      <c r="C196" s="48" t="s">
        <v>1554</v>
      </c>
      <c r="D196" s="12" t="s">
        <v>61</v>
      </c>
      <c r="E196" s="12" t="s">
        <v>3</v>
      </c>
      <c r="F196" s="12" t="s">
        <v>5</v>
      </c>
      <c r="G196" s="12" t="s">
        <v>37</v>
      </c>
      <c r="H196" s="12"/>
      <c r="I196" s="9">
        <v>9</v>
      </c>
      <c r="J196" s="9" t="s">
        <v>419</v>
      </c>
    </row>
    <row r="197" spans="1:10" s="11" customFormat="1" x14ac:dyDescent="0.2">
      <c r="A197" s="8">
        <v>43583</v>
      </c>
      <c r="B197" s="12" t="s">
        <v>3</v>
      </c>
      <c r="C197" s="48" t="s">
        <v>1568</v>
      </c>
      <c r="D197" s="12" t="s">
        <v>75</v>
      </c>
      <c r="E197" s="12" t="s">
        <v>4</v>
      </c>
      <c r="F197" s="12" t="s">
        <v>6</v>
      </c>
      <c r="G197" s="12" t="s">
        <v>37</v>
      </c>
      <c r="H197" s="12"/>
      <c r="I197" s="9">
        <v>7</v>
      </c>
      <c r="J197" s="9" t="s">
        <v>460</v>
      </c>
    </row>
    <row r="198" spans="1:10" s="11" customFormat="1" x14ac:dyDescent="0.2">
      <c r="A198" s="8">
        <v>43583</v>
      </c>
      <c r="B198" s="12" t="s">
        <v>6</v>
      </c>
      <c r="C198" s="48" t="s">
        <v>1584</v>
      </c>
      <c r="D198" s="12" t="s">
        <v>217</v>
      </c>
      <c r="E198" s="12" t="s">
        <v>6</v>
      </c>
      <c r="F198" s="12" t="s">
        <v>6</v>
      </c>
      <c r="G198" s="12" t="s">
        <v>37</v>
      </c>
      <c r="H198" s="12"/>
      <c r="I198" s="9">
        <v>31</v>
      </c>
      <c r="J198" s="9" t="s">
        <v>1585</v>
      </c>
    </row>
    <row r="199" spans="1:10" s="11" customFormat="1" x14ac:dyDescent="0.2">
      <c r="A199" s="8">
        <v>43583</v>
      </c>
      <c r="B199" s="12" t="s">
        <v>3</v>
      </c>
      <c r="C199" s="48" t="s">
        <v>1591</v>
      </c>
      <c r="D199" s="12" t="s">
        <v>70</v>
      </c>
      <c r="E199" s="12" t="s">
        <v>4</v>
      </c>
      <c r="F199" s="12" t="s">
        <v>585</v>
      </c>
      <c r="G199" s="12" t="s">
        <v>37</v>
      </c>
      <c r="H199" s="12"/>
      <c r="I199" s="9">
        <v>14</v>
      </c>
      <c r="J199" s="9" t="s">
        <v>392</v>
      </c>
    </row>
    <row r="200" spans="1:10" s="11" customFormat="1" x14ac:dyDescent="0.2">
      <c r="A200" s="8">
        <v>43573</v>
      </c>
      <c r="B200" s="12" t="s">
        <v>3</v>
      </c>
      <c r="C200" s="48" t="s">
        <v>1385</v>
      </c>
      <c r="D200" s="12" t="s">
        <v>199</v>
      </c>
      <c r="E200" s="12" t="s">
        <v>11</v>
      </c>
      <c r="F200" s="12" t="s">
        <v>15</v>
      </c>
      <c r="G200" s="12" t="s">
        <v>1600</v>
      </c>
      <c r="H200" s="12"/>
      <c r="I200" s="9">
        <v>17</v>
      </c>
      <c r="J200" s="9" t="s">
        <v>361</v>
      </c>
    </row>
    <row r="201" spans="1:10" s="11" customFormat="1" x14ac:dyDescent="0.2">
      <c r="A201" s="8">
        <v>43572</v>
      </c>
      <c r="B201" s="12" t="s">
        <v>3</v>
      </c>
      <c r="C201" s="48" t="s">
        <v>1372</v>
      </c>
      <c r="D201" s="12" t="s">
        <v>64</v>
      </c>
      <c r="E201" s="12" t="s">
        <v>6</v>
      </c>
      <c r="F201" s="12" t="s">
        <v>4</v>
      </c>
      <c r="G201" s="12" t="s">
        <v>1373</v>
      </c>
      <c r="H201" s="12"/>
      <c r="I201" s="9">
        <v>26</v>
      </c>
      <c r="J201" s="9" t="s">
        <v>693</v>
      </c>
    </row>
    <row r="202" spans="1:10" s="11" customFormat="1" x14ac:dyDescent="0.2">
      <c r="A202" s="8">
        <v>43574</v>
      </c>
      <c r="B202" s="12" t="s">
        <v>3</v>
      </c>
      <c r="C202" s="48" t="s">
        <v>1404</v>
      </c>
      <c r="D202" s="12" t="s">
        <v>42</v>
      </c>
      <c r="E202" s="12" t="s">
        <v>4</v>
      </c>
      <c r="F202" s="12" t="s">
        <v>5</v>
      </c>
      <c r="G202" s="12" t="s">
        <v>889</v>
      </c>
      <c r="H202" s="12"/>
      <c r="I202" s="9">
        <v>26</v>
      </c>
      <c r="J202" s="9" t="s">
        <v>1028</v>
      </c>
    </row>
    <row r="203" spans="1:10" s="11" customFormat="1" x14ac:dyDescent="0.2">
      <c r="A203" s="8">
        <v>43568</v>
      </c>
      <c r="B203" s="12" t="s">
        <v>6</v>
      </c>
      <c r="C203" s="9">
        <v>57270</v>
      </c>
      <c r="D203" s="12" t="s">
        <v>161</v>
      </c>
      <c r="E203" s="12" t="s">
        <v>6</v>
      </c>
      <c r="F203" s="12" t="s">
        <v>6</v>
      </c>
      <c r="G203" s="12" t="s">
        <v>1185</v>
      </c>
      <c r="H203" s="12"/>
      <c r="I203" s="9">
        <v>39</v>
      </c>
      <c r="J203" s="9" t="s">
        <v>372</v>
      </c>
    </row>
    <row r="204" spans="1:10" s="11" customFormat="1" x14ac:dyDescent="0.2">
      <c r="A204" s="8">
        <v>43563</v>
      </c>
      <c r="B204" s="12" t="s">
        <v>3</v>
      </c>
      <c r="C204" s="9">
        <v>3449</v>
      </c>
      <c r="D204" s="12" t="s">
        <v>67</v>
      </c>
      <c r="E204" s="12" t="s">
        <v>4</v>
      </c>
      <c r="F204" s="12" t="s">
        <v>6</v>
      </c>
      <c r="G204" s="12" t="s">
        <v>1102</v>
      </c>
      <c r="H204" s="12"/>
      <c r="I204" s="9">
        <v>19</v>
      </c>
      <c r="J204" s="9" t="s">
        <v>356</v>
      </c>
    </row>
    <row r="205" spans="1:10" s="11" customFormat="1" x14ac:dyDescent="0.2">
      <c r="A205" s="8">
        <v>43562</v>
      </c>
      <c r="B205" s="12" t="s">
        <v>3</v>
      </c>
      <c r="C205" s="9">
        <v>7641</v>
      </c>
      <c r="D205" s="12" t="s">
        <v>1092</v>
      </c>
      <c r="E205" s="12" t="s">
        <v>4</v>
      </c>
      <c r="F205" s="12" t="s">
        <v>4</v>
      </c>
      <c r="G205" s="12" t="s">
        <v>23</v>
      </c>
      <c r="H205" s="12"/>
      <c r="I205" s="9">
        <v>42</v>
      </c>
      <c r="J205" s="9">
        <v>56</v>
      </c>
    </row>
    <row r="206" spans="1:10" s="11" customFormat="1" x14ac:dyDescent="0.2">
      <c r="A206" s="8">
        <v>43563</v>
      </c>
      <c r="B206" s="12" t="s">
        <v>6</v>
      </c>
      <c r="C206" s="9">
        <v>57280</v>
      </c>
      <c r="D206" s="12" t="s">
        <v>746</v>
      </c>
      <c r="E206" s="12" t="s">
        <v>6</v>
      </c>
      <c r="F206" s="12" t="s">
        <v>18</v>
      </c>
      <c r="G206" s="12" t="s">
        <v>23</v>
      </c>
      <c r="H206" s="12"/>
      <c r="I206" s="9">
        <v>46</v>
      </c>
      <c r="J206" s="9" t="s">
        <v>722</v>
      </c>
    </row>
    <row r="207" spans="1:10" s="11" customFormat="1" x14ac:dyDescent="0.2">
      <c r="A207" s="8">
        <v>43563</v>
      </c>
      <c r="B207" s="12" t="s">
        <v>6</v>
      </c>
      <c r="C207" s="9">
        <v>57570</v>
      </c>
      <c r="D207" s="12" t="s">
        <v>72</v>
      </c>
      <c r="E207" s="12" t="s">
        <v>6</v>
      </c>
      <c r="F207" s="12" t="s">
        <v>15</v>
      </c>
      <c r="G207" s="12" t="s">
        <v>23</v>
      </c>
      <c r="H207" s="12"/>
      <c r="I207" s="9">
        <v>34</v>
      </c>
      <c r="J207" s="9">
        <v>36</v>
      </c>
    </row>
    <row r="208" spans="1:10" s="11" customFormat="1" x14ac:dyDescent="0.2">
      <c r="A208" s="8">
        <v>43564</v>
      </c>
      <c r="B208" s="12" t="s">
        <v>6</v>
      </c>
      <c r="C208" s="9">
        <v>57100</v>
      </c>
      <c r="D208" s="12" t="s">
        <v>141</v>
      </c>
      <c r="E208" s="12" t="s">
        <v>6</v>
      </c>
      <c r="F208" s="12" t="s">
        <v>15</v>
      </c>
      <c r="G208" s="12" t="s">
        <v>23</v>
      </c>
      <c r="H208" s="12"/>
      <c r="I208" s="9">
        <v>41</v>
      </c>
      <c r="J208" s="9" t="s">
        <v>413</v>
      </c>
    </row>
    <row r="209" spans="1:10" s="11" customFormat="1" x14ac:dyDescent="0.2">
      <c r="A209" s="8">
        <v>43564</v>
      </c>
      <c r="B209" s="12" t="s">
        <v>3</v>
      </c>
      <c r="C209" s="9">
        <v>4490</v>
      </c>
      <c r="D209" s="12" t="s">
        <v>50</v>
      </c>
      <c r="E209" s="12" t="s">
        <v>4</v>
      </c>
      <c r="F209" s="12" t="s">
        <v>6</v>
      </c>
      <c r="G209" s="12" t="s">
        <v>23</v>
      </c>
      <c r="H209" s="12"/>
      <c r="I209" s="9">
        <v>9</v>
      </c>
      <c r="J209" s="9" t="s">
        <v>1131</v>
      </c>
    </row>
    <row r="210" spans="1:10" s="11" customFormat="1" x14ac:dyDescent="0.2">
      <c r="A210" s="8">
        <v>43565</v>
      </c>
      <c r="B210" s="12" t="s">
        <v>6</v>
      </c>
      <c r="C210" s="9">
        <v>57120</v>
      </c>
      <c r="D210" s="12" t="s">
        <v>344</v>
      </c>
      <c r="E210" s="12" t="s">
        <v>6</v>
      </c>
      <c r="F210" s="12" t="s">
        <v>15</v>
      </c>
      <c r="G210" s="12" t="s">
        <v>23</v>
      </c>
      <c r="H210" s="12"/>
      <c r="I210" s="9">
        <v>45</v>
      </c>
      <c r="J210" s="9" t="s">
        <v>682</v>
      </c>
    </row>
    <row r="211" spans="1:10" s="11" customFormat="1" x14ac:dyDescent="0.2">
      <c r="A211" s="8">
        <v>43565</v>
      </c>
      <c r="B211" s="12" t="s">
        <v>3</v>
      </c>
      <c r="C211" s="9">
        <v>4418</v>
      </c>
      <c r="D211" s="12" t="s">
        <v>61</v>
      </c>
      <c r="E211" s="12" t="s">
        <v>1135</v>
      </c>
      <c r="F211" s="12" t="s">
        <v>6</v>
      </c>
      <c r="G211" s="12" t="s">
        <v>23</v>
      </c>
      <c r="H211" s="12"/>
      <c r="I211" s="9">
        <v>7</v>
      </c>
      <c r="J211" s="9">
        <v>4</v>
      </c>
    </row>
    <row r="212" spans="1:10" s="11" customFormat="1" x14ac:dyDescent="0.2">
      <c r="A212" s="8">
        <v>43565</v>
      </c>
      <c r="B212" s="12" t="s">
        <v>3</v>
      </c>
      <c r="C212" s="9">
        <v>1815</v>
      </c>
      <c r="D212" s="12" t="s">
        <v>92</v>
      </c>
      <c r="E212" s="12" t="s">
        <v>31</v>
      </c>
      <c r="F212" s="12" t="s">
        <v>6</v>
      </c>
      <c r="G212" s="12" t="s">
        <v>23</v>
      </c>
      <c r="H212" s="12"/>
      <c r="I212" s="9">
        <v>27</v>
      </c>
      <c r="J212" s="9" t="s">
        <v>1060</v>
      </c>
    </row>
    <row r="213" spans="1:10" s="11" customFormat="1" x14ac:dyDescent="0.2">
      <c r="A213" s="8">
        <v>43567</v>
      </c>
      <c r="B213" s="12" t="s">
        <v>3</v>
      </c>
      <c r="C213" s="9">
        <v>2273</v>
      </c>
      <c r="D213" s="12" t="s">
        <v>92</v>
      </c>
      <c r="E213" s="12" t="s">
        <v>12</v>
      </c>
      <c r="F213" s="12" t="s">
        <v>6</v>
      </c>
      <c r="G213" s="12" t="s">
        <v>23</v>
      </c>
      <c r="H213" s="12"/>
      <c r="I213" s="9">
        <v>23</v>
      </c>
      <c r="J213" s="9">
        <v>27</v>
      </c>
    </row>
    <row r="214" spans="1:10" s="11" customFormat="1" x14ac:dyDescent="0.2">
      <c r="A214" s="8">
        <v>43568</v>
      </c>
      <c r="B214" s="12" t="s">
        <v>6</v>
      </c>
      <c r="C214" s="9">
        <v>54960</v>
      </c>
      <c r="D214" s="12" t="s">
        <v>1177</v>
      </c>
      <c r="E214" s="12" t="s">
        <v>6</v>
      </c>
      <c r="F214" s="12" t="s">
        <v>15</v>
      </c>
      <c r="G214" s="12" t="s">
        <v>23</v>
      </c>
      <c r="H214" s="12"/>
      <c r="I214" s="9">
        <v>32</v>
      </c>
      <c r="J214" s="9">
        <v>25</v>
      </c>
    </row>
    <row r="215" spans="1:10" s="11" customFormat="1" x14ac:dyDescent="0.2">
      <c r="A215" s="8">
        <v>43569</v>
      </c>
      <c r="B215" s="12" t="s">
        <v>3</v>
      </c>
      <c r="C215" s="48">
        <v>7565</v>
      </c>
      <c r="D215" s="12" t="s">
        <v>162</v>
      </c>
      <c r="E215" s="12" t="s">
        <v>33</v>
      </c>
      <c r="F215" s="12" t="s">
        <v>33</v>
      </c>
      <c r="G215" s="12" t="s">
        <v>23</v>
      </c>
      <c r="H215" s="12"/>
      <c r="I215" s="9">
        <v>36</v>
      </c>
      <c r="J215" s="9" t="s">
        <v>1204</v>
      </c>
    </row>
    <row r="216" spans="1:10" s="11" customFormat="1" x14ac:dyDescent="0.2">
      <c r="A216" s="8">
        <v>43569</v>
      </c>
      <c r="B216" s="12" t="s">
        <v>3</v>
      </c>
      <c r="C216" s="48">
        <v>1546</v>
      </c>
      <c r="D216" s="12" t="s">
        <v>92</v>
      </c>
      <c r="E216" s="12" t="s">
        <v>6</v>
      </c>
      <c r="F216" s="12" t="s">
        <v>10</v>
      </c>
      <c r="G216" s="12" t="s">
        <v>23</v>
      </c>
      <c r="H216" s="12"/>
      <c r="I216" s="9">
        <v>20</v>
      </c>
      <c r="J216" s="9">
        <v>23</v>
      </c>
    </row>
    <row r="217" spans="1:10" s="11" customFormat="1" x14ac:dyDescent="0.2">
      <c r="A217" s="8">
        <v>43569</v>
      </c>
      <c r="B217" s="12" t="s">
        <v>6</v>
      </c>
      <c r="C217" s="48" t="s">
        <v>1238</v>
      </c>
      <c r="D217" s="12" t="s">
        <v>240</v>
      </c>
      <c r="E217" s="12" t="s">
        <v>6</v>
      </c>
      <c r="F217" s="12" t="s">
        <v>6</v>
      </c>
      <c r="G217" s="12" t="s">
        <v>23</v>
      </c>
      <c r="H217" s="12"/>
      <c r="I217" s="9">
        <v>27</v>
      </c>
      <c r="J217" s="9" t="s">
        <v>1153</v>
      </c>
    </row>
    <row r="218" spans="1:10" s="11" customFormat="1" x14ac:dyDescent="0.2">
      <c r="A218" s="8">
        <v>43569</v>
      </c>
      <c r="B218" s="12" t="s">
        <v>6</v>
      </c>
      <c r="C218" s="48" t="s">
        <v>1242</v>
      </c>
      <c r="D218" s="12" t="s">
        <v>1243</v>
      </c>
      <c r="E218" s="12" t="s">
        <v>16</v>
      </c>
      <c r="F218" s="12" t="s">
        <v>140</v>
      </c>
      <c r="G218" s="12" t="s">
        <v>23</v>
      </c>
      <c r="H218" s="12"/>
      <c r="I218" s="9">
        <v>75</v>
      </c>
      <c r="J218" s="9">
        <v>124</v>
      </c>
    </row>
    <row r="219" spans="1:10" s="11" customFormat="1" ht="15" customHeight="1" x14ac:dyDescent="0.2">
      <c r="A219" s="8">
        <v>43571</v>
      </c>
      <c r="B219" s="12" t="s">
        <v>6</v>
      </c>
      <c r="C219" s="48" t="s">
        <v>1303</v>
      </c>
      <c r="D219" s="12" t="s">
        <v>137</v>
      </c>
      <c r="E219" s="12" t="s">
        <v>6</v>
      </c>
      <c r="F219" s="12" t="s">
        <v>15</v>
      </c>
      <c r="G219" s="12" t="s">
        <v>23</v>
      </c>
      <c r="H219" s="12"/>
      <c r="I219" s="9">
        <v>15</v>
      </c>
      <c r="J219" s="9">
        <v>11</v>
      </c>
    </row>
    <row r="220" spans="1:10" s="11" customFormat="1" x14ac:dyDescent="0.2">
      <c r="A220" s="8">
        <v>43571</v>
      </c>
      <c r="B220" s="12" t="s">
        <v>6</v>
      </c>
      <c r="C220" s="48" t="s">
        <v>1309</v>
      </c>
      <c r="D220" s="12" t="s">
        <v>211</v>
      </c>
      <c r="E220" s="12" t="s">
        <v>6</v>
      </c>
      <c r="F220" s="12" t="s">
        <v>15</v>
      </c>
      <c r="G220" s="12" t="s">
        <v>23</v>
      </c>
      <c r="H220" s="12"/>
      <c r="I220" s="9">
        <v>57</v>
      </c>
      <c r="J220" s="9" t="s">
        <v>1310</v>
      </c>
    </row>
    <row r="221" spans="1:10" s="11" customFormat="1" x14ac:dyDescent="0.2">
      <c r="A221" s="8">
        <v>43571</v>
      </c>
      <c r="B221" s="12" t="s">
        <v>6</v>
      </c>
      <c r="C221" s="48" t="s">
        <v>1315</v>
      </c>
      <c r="D221" s="12" t="s">
        <v>210</v>
      </c>
      <c r="E221" s="12" t="s">
        <v>6</v>
      </c>
      <c r="F221" s="12" t="s">
        <v>15</v>
      </c>
      <c r="G221" s="12" t="s">
        <v>23</v>
      </c>
      <c r="H221" s="12"/>
      <c r="I221" s="9">
        <v>93</v>
      </c>
      <c r="J221" s="9">
        <v>117</v>
      </c>
    </row>
    <row r="222" spans="1:10" s="11" customFormat="1" x14ac:dyDescent="0.2">
      <c r="A222" s="8">
        <v>43571</v>
      </c>
      <c r="B222" s="12" t="s">
        <v>6</v>
      </c>
      <c r="C222" s="48" t="s">
        <v>1317</v>
      </c>
      <c r="D222" s="12" t="s">
        <v>179</v>
      </c>
      <c r="E222" s="12" t="s">
        <v>6</v>
      </c>
      <c r="F222" s="12" t="s">
        <v>15</v>
      </c>
      <c r="G222" s="12" t="s">
        <v>23</v>
      </c>
      <c r="H222" s="12"/>
      <c r="I222" s="9">
        <v>29</v>
      </c>
      <c r="J222" s="9" t="s">
        <v>665</v>
      </c>
    </row>
    <row r="223" spans="1:10" s="11" customFormat="1" x14ac:dyDescent="0.2">
      <c r="A223" s="8">
        <v>43572</v>
      </c>
      <c r="B223" s="12" t="s">
        <v>3</v>
      </c>
      <c r="C223" s="48" t="s">
        <v>1331</v>
      </c>
      <c r="D223" s="12" t="s">
        <v>123</v>
      </c>
      <c r="E223" s="12" t="s">
        <v>4</v>
      </c>
      <c r="F223" s="12" t="s">
        <v>4</v>
      </c>
      <c r="G223" s="12" t="s">
        <v>23</v>
      </c>
      <c r="H223" s="12"/>
      <c r="I223" s="9">
        <v>42</v>
      </c>
      <c r="J223" s="9" t="s">
        <v>1071</v>
      </c>
    </row>
    <row r="224" spans="1:10" s="11" customFormat="1" x14ac:dyDescent="0.2">
      <c r="A224" s="8">
        <v>43573</v>
      </c>
      <c r="B224" s="12" t="s">
        <v>6</v>
      </c>
      <c r="C224" s="48" t="s">
        <v>1383</v>
      </c>
      <c r="D224" s="12" t="s">
        <v>1384</v>
      </c>
      <c r="E224" s="12" t="s">
        <v>6</v>
      </c>
      <c r="F224" s="12" t="s">
        <v>5</v>
      </c>
      <c r="G224" s="12" t="s">
        <v>23</v>
      </c>
      <c r="H224" s="12"/>
      <c r="I224" s="9">
        <v>81</v>
      </c>
      <c r="J224" s="9">
        <v>119</v>
      </c>
    </row>
    <row r="225" spans="1:10" s="11" customFormat="1" x14ac:dyDescent="0.2">
      <c r="A225" s="8">
        <v>43573</v>
      </c>
      <c r="B225" s="12" t="s">
        <v>6</v>
      </c>
      <c r="C225" s="48" t="s">
        <v>1389</v>
      </c>
      <c r="D225" s="12" t="s">
        <v>1390</v>
      </c>
      <c r="E225" s="12" t="s">
        <v>6</v>
      </c>
      <c r="F225" s="12" t="s">
        <v>15</v>
      </c>
      <c r="G225" s="12" t="s">
        <v>23</v>
      </c>
      <c r="H225" s="12"/>
      <c r="I225" s="9">
        <v>51</v>
      </c>
      <c r="J225" s="9" t="s">
        <v>1391</v>
      </c>
    </row>
    <row r="226" spans="1:10" s="11" customFormat="1" x14ac:dyDescent="0.2">
      <c r="A226" s="8">
        <v>43574</v>
      </c>
      <c r="B226" s="12" t="s">
        <v>3</v>
      </c>
      <c r="C226" s="48" t="s">
        <v>1412</v>
      </c>
      <c r="D226" s="12" t="s">
        <v>1349</v>
      </c>
      <c r="E226" s="12" t="s">
        <v>187</v>
      </c>
      <c r="F226" s="12" t="s">
        <v>15</v>
      </c>
      <c r="G226" s="12" t="s">
        <v>23</v>
      </c>
      <c r="H226" s="12"/>
      <c r="I226" s="9">
        <v>37</v>
      </c>
      <c r="J226" s="9" t="s">
        <v>1413</v>
      </c>
    </row>
    <row r="227" spans="1:10" s="11" customFormat="1" x14ac:dyDescent="0.2">
      <c r="A227" s="8">
        <v>43575</v>
      </c>
      <c r="B227" s="12" t="s">
        <v>3</v>
      </c>
      <c r="C227" s="48" t="s">
        <v>1416</v>
      </c>
      <c r="D227" s="12" t="s">
        <v>112</v>
      </c>
      <c r="E227" s="12" t="s">
        <v>4</v>
      </c>
      <c r="F227" s="12" t="s">
        <v>4</v>
      </c>
      <c r="G227" s="12" t="s">
        <v>23</v>
      </c>
      <c r="H227" s="12"/>
      <c r="I227" s="9">
        <v>20</v>
      </c>
      <c r="J227" s="9" t="s">
        <v>1199</v>
      </c>
    </row>
    <row r="228" spans="1:10" s="11" customFormat="1" x14ac:dyDescent="0.2">
      <c r="A228" s="8">
        <v>43576</v>
      </c>
      <c r="B228" s="12" t="s">
        <v>6</v>
      </c>
      <c r="C228" s="48" t="s">
        <v>1224</v>
      </c>
      <c r="D228" s="12" t="s">
        <v>141</v>
      </c>
      <c r="E228" s="12" t="s">
        <v>6</v>
      </c>
      <c r="F228" s="12" t="s">
        <v>6</v>
      </c>
      <c r="G228" s="12" t="s">
        <v>23</v>
      </c>
      <c r="H228" s="12"/>
      <c r="I228" s="9">
        <v>30</v>
      </c>
      <c r="J228" s="9">
        <v>40</v>
      </c>
    </row>
    <row r="229" spans="1:10" s="11" customFormat="1" x14ac:dyDescent="0.2">
      <c r="A229" s="8">
        <v>43582</v>
      </c>
      <c r="B229" s="12" t="s">
        <v>5</v>
      </c>
      <c r="C229" s="48" t="s">
        <v>1491</v>
      </c>
      <c r="D229" s="12" t="s">
        <v>1492</v>
      </c>
      <c r="E229" s="12" t="s">
        <v>5</v>
      </c>
      <c r="F229" s="12" t="s">
        <v>15</v>
      </c>
      <c r="G229" s="12" t="s">
        <v>23</v>
      </c>
      <c r="H229" s="12"/>
      <c r="I229" s="9">
        <v>83</v>
      </c>
      <c r="J229" s="9">
        <v>131</v>
      </c>
    </row>
    <row r="230" spans="1:10" s="11" customFormat="1" x14ac:dyDescent="0.2">
      <c r="A230" s="8">
        <v>43582</v>
      </c>
      <c r="B230" s="12" t="s">
        <v>3</v>
      </c>
      <c r="C230" s="48" t="s">
        <v>1522</v>
      </c>
      <c r="D230" s="12" t="s">
        <v>64</v>
      </c>
      <c r="E230" s="12" t="s">
        <v>169</v>
      </c>
      <c r="F230" s="12" t="s">
        <v>15</v>
      </c>
      <c r="G230" s="12" t="s">
        <v>23</v>
      </c>
      <c r="H230" s="12"/>
      <c r="I230" s="9">
        <v>27</v>
      </c>
      <c r="J230" s="9" t="s">
        <v>385</v>
      </c>
    </row>
    <row r="231" spans="1:10" s="11" customFormat="1" x14ac:dyDescent="0.2">
      <c r="A231" s="8">
        <v>43583</v>
      </c>
      <c r="B231" s="12" t="s">
        <v>3</v>
      </c>
      <c r="C231" s="48" t="s">
        <v>1528</v>
      </c>
      <c r="D231" s="12" t="s">
        <v>92</v>
      </c>
      <c r="E231" s="12" t="s">
        <v>10</v>
      </c>
      <c r="F231" s="12" t="s">
        <v>15</v>
      </c>
      <c r="G231" s="12" t="s">
        <v>23</v>
      </c>
      <c r="H231" s="12"/>
      <c r="I231" s="9">
        <v>19</v>
      </c>
      <c r="J231" s="9" t="s">
        <v>1371</v>
      </c>
    </row>
    <row r="232" spans="1:10" s="11" customFormat="1" x14ac:dyDescent="0.2">
      <c r="A232" s="8">
        <v>43583</v>
      </c>
      <c r="B232" s="12" t="s">
        <v>6</v>
      </c>
      <c r="C232" s="48" t="s">
        <v>1207</v>
      </c>
      <c r="D232" s="12" t="s">
        <v>316</v>
      </c>
      <c r="E232" s="12" t="s">
        <v>16</v>
      </c>
      <c r="F232" s="12" t="s">
        <v>6</v>
      </c>
      <c r="G232" s="12" t="s">
        <v>23</v>
      </c>
      <c r="H232" s="12"/>
      <c r="I232" s="9">
        <v>46</v>
      </c>
      <c r="J232" s="9" t="s">
        <v>473</v>
      </c>
    </row>
    <row r="233" spans="1:10" s="11" customFormat="1" x14ac:dyDescent="0.2">
      <c r="A233" s="8">
        <v>43583</v>
      </c>
      <c r="B233" s="12" t="s">
        <v>6</v>
      </c>
      <c r="C233" s="48" t="s">
        <v>1224</v>
      </c>
      <c r="D233" s="12" t="s">
        <v>141</v>
      </c>
      <c r="E233" s="12" t="s">
        <v>6</v>
      </c>
      <c r="F233" s="12" t="s">
        <v>15</v>
      </c>
      <c r="G233" s="12" t="s">
        <v>23</v>
      </c>
      <c r="H233" s="12"/>
      <c r="I233" s="9">
        <v>35</v>
      </c>
      <c r="J233" s="9" t="s">
        <v>413</v>
      </c>
    </row>
    <row r="234" spans="1:10" s="11" customFormat="1" x14ac:dyDescent="0.2">
      <c r="A234" s="8">
        <v>43583</v>
      </c>
      <c r="B234" s="12" t="s">
        <v>3</v>
      </c>
      <c r="C234" s="48" t="s">
        <v>1577</v>
      </c>
      <c r="D234" s="12" t="s">
        <v>53</v>
      </c>
      <c r="E234" s="12" t="s">
        <v>8</v>
      </c>
      <c r="F234" s="12" t="s">
        <v>15</v>
      </c>
      <c r="G234" s="12" t="s">
        <v>23</v>
      </c>
      <c r="H234" s="12"/>
      <c r="I234" s="9">
        <v>25</v>
      </c>
      <c r="J234" s="9" t="s">
        <v>380</v>
      </c>
    </row>
    <row r="235" spans="1:10" s="11" customFormat="1" x14ac:dyDescent="0.2">
      <c r="A235" s="8">
        <v>43583</v>
      </c>
      <c r="B235" s="12" t="s">
        <v>3</v>
      </c>
      <c r="C235" s="48" t="s">
        <v>1538</v>
      </c>
      <c r="D235" s="12" t="s">
        <v>1297</v>
      </c>
      <c r="E235" s="12" t="s">
        <v>4</v>
      </c>
      <c r="F235" s="12" t="s">
        <v>5</v>
      </c>
      <c r="G235" s="12" t="s">
        <v>1539</v>
      </c>
      <c r="H235" s="12"/>
      <c r="I235" s="9">
        <v>52</v>
      </c>
      <c r="J235" s="9" t="s">
        <v>1540</v>
      </c>
    </row>
    <row r="236" spans="1:10" s="11" customFormat="1" x14ac:dyDescent="0.2">
      <c r="A236" s="8">
        <v>43556</v>
      </c>
      <c r="B236" s="12" t="s">
        <v>183</v>
      </c>
      <c r="C236" s="9">
        <v>91401</v>
      </c>
      <c r="D236" s="12" t="s">
        <v>1081</v>
      </c>
      <c r="E236" s="12" t="s">
        <v>15</v>
      </c>
      <c r="F236" s="12" t="s">
        <v>15</v>
      </c>
      <c r="G236" s="12" t="s">
        <v>1160</v>
      </c>
      <c r="H236" s="12"/>
      <c r="I236" s="9"/>
      <c r="J236" s="9"/>
    </row>
    <row r="237" spans="1:10" s="11" customFormat="1" x14ac:dyDescent="0.2">
      <c r="A237" s="8">
        <v>43567</v>
      </c>
      <c r="B237" s="12" t="s">
        <v>6</v>
      </c>
      <c r="C237" s="9">
        <v>88600</v>
      </c>
      <c r="D237" s="12" t="s">
        <v>1173</v>
      </c>
      <c r="E237" s="12" t="s">
        <v>6</v>
      </c>
      <c r="F237" s="12" t="s">
        <v>6</v>
      </c>
      <c r="G237" s="12" t="s">
        <v>1160</v>
      </c>
      <c r="H237" s="12"/>
      <c r="I237" s="9">
        <v>134</v>
      </c>
      <c r="J237" s="9">
        <v>211</v>
      </c>
    </row>
    <row r="238" spans="1:10" s="11" customFormat="1" x14ac:dyDescent="0.2">
      <c r="A238" s="8">
        <v>43561</v>
      </c>
      <c r="B238" s="12" t="s">
        <v>3</v>
      </c>
      <c r="C238" s="9">
        <v>5236</v>
      </c>
      <c r="D238" s="12" t="s">
        <v>66</v>
      </c>
      <c r="E238" s="12" t="s">
        <v>15</v>
      </c>
      <c r="F238" s="12" t="s">
        <v>4</v>
      </c>
      <c r="G238" s="12" t="s">
        <v>172</v>
      </c>
      <c r="H238" s="12"/>
      <c r="I238" s="9">
        <v>26</v>
      </c>
      <c r="J238" s="9">
        <v>33</v>
      </c>
    </row>
    <row r="239" spans="1:10" s="11" customFormat="1" ht="19" customHeight="1" x14ac:dyDescent="0.2">
      <c r="A239" s="8">
        <v>43561</v>
      </c>
      <c r="B239" s="12" t="s">
        <v>3</v>
      </c>
      <c r="C239" s="9">
        <v>1345</v>
      </c>
      <c r="D239" s="12" t="s">
        <v>92</v>
      </c>
      <c r="E239" s="12" t="s">
        <v>3</v>
      </c>
      <c r="F239" s="12" t="s">
        <v>6</v>
      </c>
      <c r="G239" s="12" t="s">
        <v>172</v>
      </c>
      <c r="H239" s="12"/>
      <c r="I239" s="9">
        <v>29</v>
      </c>
      <c r="J239" s="9">
        <v>27</v>
      </c>
    </row>
    <row r="240" spans="1:10" s="11" customFormat="1" x14ac:dyDescent="0.2">
      <c r="A240" s="8">
        <v>43562</v>
      </c>
      <c r="B240" s="12" t="s">
        <v>3</v>
      </c>
      <c r="C240" s="9">
        <v>6553</v>
      </c>
      <c r="D240" s="12" t="s">
        <v>1087</v>
      </c>
      <c r="E240" s="12" t="s">
        <v>4</v>
      </c>
      <c r="F240" s="12" t="s">
        <v>4</v>
      </c>
      <c r="G240" s="12" t="s">
        <v>172</v>
      </c>
      <c r="H240" s="12"/>
      <c r="I240" s="9">
        <v>44</v>
      </c>
      <c r="J240" s="9">
        <v>60</v>
      </c>
    </row>
    <row r="241" spans="1:10" s="11" customFormat="1" x14ac:dyDescent="0.2">
      <c r="A241" s="8">
        <v>43562</v>
      </c>
      <c r="B241" s="12" t="s">
        <v>3</v>
      </c>
      <c r="C241" s="9">
        <v>8365</v>
      </c>
      <c r="D241" s="12" t="s">
        <v>72</v>
      </c>
      <c r="E241" s="12" t="s">
        <v>6</v>
      </c>
      <c r="F241" s="12" t="s">
        <v>6</v>
      </c>
      <c r="G241" s="12" t="s">
        <v>172</v>
      </c>
      <c r="H241" s="12"/>
      <c r="I241" s="9">
        <v>22</v>
      </c>
      <c r="J241" s="9">
        <v>17</v>
      </c>
    </row>
    <row r="242" spans="1:10" s="11" customFormat="1" x14ac:dyDescent="0.2">
      <c r="A242" s="8">
        <v>43564</v>
      </c>
      <c r="B242" s="12" t="s">
        <v>3</v>
      </c>
      <c r="C242" s="9">
        <v>1128</v>
      </c>
      <c r="D242" s="12" t="s">
        <v>92</v>
      </c>
      <c r="E242" s="12" t="s">
        <v>15</v>
      </c>
      <c r="F242" s="12" t="s">
        <v>5</v>
      </c>
      <c r="G242" s="12" t="s">
        <v>172</v>
      </c>
      <c r="H242" s="12"/>
      <c r="I242" s="9">
        <v>27</v>
      </c>
      <c r="J242" s="9" t="s">
        <v>388</v>
      </c>
    </row>
    <row r="243" spans="1:10" s="11" customFormat="1" x14ac:dyDescent="0.2">
      <c r="A243" s="8">
        <v>43566</v>
      </c>
      <c r="B243" s="12" t="s">
        <v>3</v>
      </c>
      <c r="C243" s="9">
        <v>7350</v>
      </c>
      <c r="D243" s="12" t="s">
        <v>186</v>
      </c>
      <c r="E243" s="12" t="s">
        <v>4</v>
      </c>
      <c r="F243" s="12" t="s">
        <v>4</v>
      </c>
      <c r="G243" s="12" t="s">
        <v>172</v>
      </c>
      <c r="H243" s="12"/>
      <c r="I243" s="9">
        <v>36</v>
      </c>
      <c r="J243" s="9">
        <v>45</v>
      </c>
    </row>
    <row r="244" spans="1:10" s="11" customFormat="1" x14ac:dyDescent="0.2">
      <c r="A244" s="8">
        <v>43567</v>
      </c>
      <c r="B244" s="12" t="s">
        <v>14</v>
      </c>
      <c r="C244" s="9">
        <v>6769</v>
      </c>
      <c r="D244" s="12" t="s">
        <v>257</v>
      </c>
      <c r="E244" s="12" t="s">
        <v>6</v>
      </c>
      <c r="F244" s="12" t="s">
        <v>6</v>
      </c>
      <c r="G244" s="12" t="s">
        <v>172</v>
      </c>
      <c r="H244" s="12"/>
      <c r="I244" s="9">
        <v>41</v>
      </c>
      <c r="J244" s="9">
        <v>34</v>
      </c>
    </row>
    <row r="245" spans="1:10" s="11" customFormat="1" x14ac:dyDescent="0.2">
      <c r="A245" s="8">
        <v>43578</v>
      </c>
      <c r="B245" s="12" t="s">
        <v>3</v>
      </c>
      <c r="C245" s="48" t="s">
        <v>1453</v>
      </c>
      <c r="D245" s="12" t="s">
        <v>41</v>
      </c>
      <c r="E245" s="12" t="s">
        <v>1380</v>
      </c>
      <c r="F245" s="12" t="s">
        <v>15</v>
      </c>
      <c r="G245" s="12" t="s">
        <v>172</v>
      </c>
      <c r="H245" s="12"/>
      <c r="I245" s="9">
        <v>21</v>
      </c>
      <c r="J245" s="9">
        <v>25</v>
      </c>
    </row>
    <row r="246" spans="1:10" s="11" customFormat="1" x14ac:dyDescent="0.2">
      <c r="A246" s="8">
        <v>43578</v>
      </c>
      <c r="B246" s="12" t="s">
        <v>14</v>
      </c>
      <c r="C246" s="48" t="s">
        <v>1454</v>
      </c>
      <c r="D246" s="12" t="s">
        <v>250</v>
      </c>
      <c r="E246" s="12" t="s">
        <v>10</v>
      </c>
      <c r="F246" s="12" t="s">
        <v>6</v>
      </c>
      <c r="G246" s="12" t="s">
        <v>172</v>
      </c>
      <c r="H246" s="12"/>
      <c r="I246" s="9"/>
      <c r="J246" s="9"/>
    </row>
    <row r="247" spans="1:10" s="11" customFormat="1" x14ac:dyDescent="0.2">
      <c r="A247" s="8">
        <v>43579</v>
      </c>
      <c r="B247" s="12" t="s">
        <v>3</v>
      </c>
      <c r="C247" s="48" t="s">
        <v>1457</v>
      </c>
      <c r="D247" s="12" t="s">
        <v>48</v>
      </c>
      <c r="E247" s="12" t="s">
        <v>19</v>
      </c>
      <c r="F247" s="12" t="s">
        <v>4</v>
      </c>
      <c r="G247" s="12" t="s">
        <v>172</v>
      </c>
      <c r="H247" s="12"/>
      <c r="I247" s="9">
        <v>38</v>
      </c>
      <c r="J247" s="9">
        <v>44</v>
      </c>
    </row>
    <row r="248" spans="1:10" s="11" customFormat="1" x14ac:dyDescent="0.2">
      <c r="A248" s="8">
        <v>43580</v>
      </c>
      <c r="B248" s="12" t="s">
        <v>5</v>
      </c>
      <c r="C248" s="48" t="s">
        <v>1459</v>
      </c>
      <c r="D248" s="12" t="s">
        <v>1460</v>
      </c>
      <c r="E248" s="12" t="s">
        <v>16</v>
      </c>
      <c r="F248" s="12" t="s">
        <v>15</v>
      </c>
      <c r="G248" s="12" t="s">
        <v>172</v>
      </c>
      <c r="H248" s="12"/>
      <c r="I248" s="9">
        <v>200</v>
      </c>
      <c r="J248" s="9">
        <v>315</v>
      </c>
    </row>
    <row r="249" spans="1:10" s="11" customFormat="1" x14ac:dyDescent="0.2">
      <c r="A249" s="8">
        <v>43580</v>
      </c>
      <c r="B249" s="12" t="s">
        <v>3</v>
      </c>
      <c r="C249" s="48" t="s">
        <v>1464</v>
      </c>
      <c r="D249" s="12" t="s">
        <v>280</v>
      </c>
      <c r="E249" s="12" t="s">
        <v>6</v>
      </c>
      <c r="F249" s="12" t="s">
        <v>6</v>
      </c>
      <c r="G249" s="12" t="s">
        <v>172</v>
      </c>
      <c r="H249" s="12"/>
      <c r="I249" s="9">
        <v>30</v>
      </c>
      <c r="J249" s="9">
        <v>36</v>
      </c>
    </row>
    <row r="250" spans="1:10" s="11" customFormat="1" x14ac:dyDescent="0.2">
      <c r="A250" s="8">
        <v>43580</v>
      </c>
      <c r="B250" s="12" t="s">
        <v>5</v>
      </c>
      <c r="C250" s="48" t="s">
        <v>1473</v>
      </c>
      <c r="D250" s="12" t="s">
        <v>1474</v>
      </c>
      <c r="E250" s="12" t="s">
        <v>5</v>
      </c>
      <c r="F250" s="12" t="s">
        <v>5</v>
      </c>
      <c r="G250" s="12" t="s">
        <v>172</v>
      </c>
      <c r="H250" s="12"/>
      <c r="I250" s="9">
        <v>70</v>
      </c>
      <c r="J250" s="9">
        <v>84</v>
      </c>
    </row>
    <row r="251" spans="1:10" s="11" customFormat="1" x14ac:dyDescent="0.2">
      <c r="A251" s="8">
        <v>43580</v>
      </c>
      <c r="B251" s="12" t="s">
        <v>5</v>
      </c>
      <c r="C251" s="48" t="s">
        <v>1477</v>
      </c>
      <c r="D251" s="12" t="s">
        <v>1064</v>
      </c>
      <c r="E251" s="12" t="s">
        <v>5</v>
      </c>
      <c r="F251" s="12" t="s">
        <v>5</v>
      </c>
      <c r="G251" s="12" t="s">
        <v>172</v>
      </c>
      <c r="H251" s="12"/>
      <c r="I251" s="9">
        <v>51</v>
      </c>
      <c r="J251" s="9">
        <v>61</v>
      </c>
    </row>
    <row r="252" spans="1:10" s="11" customFormat="1" x14ac:dyDescent="0.2">
      <c r="A252" s="8">
        <v>43581</v>
      </c>
      <c r="B252" s="12" t="s">
        <v>5</v>
      </c>
      <c r="C252" s="48" t="s">
        <v>1487</v>
      </c>
      <c r="D252" s="12" t="s">
        <v>1488</v>
      </c>
      <c r="E252" s="12" t="s">
        <v>5</v>
      </c>
      <c r="F252" s="12" t="s">
        <v>5</v>
      </c>
      <c r="G252" s="12" t="s">
        <v>172</v>
      </c>
      <c r="H252" s="12"/>
      <c r="I252" s="9">
        <v>170</v>
      </c>
      <c r="J252" s="9">
        <v>260</v>
      </c>
    </row>
    <row r="253" spans="1:10" s="11" customFormat="1" x14ac:dyDescent="0.2">
      <c r="A253" s="8">
        <v>43581</v>
      </c>
      <c r="B253" s="12" t="s">
        <v>5</v>
      </c>
      <c r="C253" s="48" t="s">
        <v>1489</v>
      </c>
      <c r="D253" s="12" t="s">
        <v>224</v>
      </c>
      <c r="E253" s="12" t="s">
        <v>5</v>
      </c>
      <c r="F253" s="12" t="s">
        <v>6</v>
      </c>
      <c r="G253" s="12" t="s">
        <v>172</v>
      </c>
      <c r="H253" s="12"/>
      <c r="I253" s="9">
        <v>51</v>
      </c>
      <c r="J253" s="9">
        <v>66</v>
      </c>
    </row>
    <row r="254" spans="1:10" s="11" customFormat="1" x14ac:dyDescent="0.2">
      <c r="A254" s="8">
        <v>43581</v>
      </c>
      <c r="B254" s="12" t="s">
        <v>3</v>
      </c>
      <c r="C254" s="48" t="s">
        <v>1490</v>
      </c>
      <c r="D254" s="12" t="s">
        <v>56</v>
      </c>
      <c r="E254" s="12" t="s">
        <v>6</v>
      </c>
      <c r="F254" s="12" t="s">
        <v>6</v>
      </c>
      <c r="G254" s="12" t="s">
        <v>172</v>
      </c>
      <c r="H254" s="12"/>
      <c r="I254" s="9">
        <v>29</v>
      </c>
      <c r="J254" s="9">
        <v>33</v>
      </c>
    </row>
    <row r="255" spans="1:10" s="11" customFormat="1" x14ac:dyDescent="0.2">
      <c r="A255" s="8">
        <v>43562</v>
      </c>
      <c r="B255" s="12" t="s">
        <v>3</v>
      </c>
      <c r="C255" s="9">
        <v>4680</v>
      </c>
      <c r="D255" s="12" t="s">
        <v>46</v>
      </c>
      <c r="E255" s="12" t="s">
        <v>4</v>
      </c>
      <c r="F255" s="12" t="s">
        <v>4</v>
      </c>
      <c r="G255" s="12" t="s">
        <v>278</v>
      </c>
      <c r="H255" s="12"/>
      <c r="I255" s="9">
        <v>5</v>
      </c>
      <c r="J255" s="9" t="s">
        <v>1088</v>
      </c>
    </row>
    <row r="256" spans="1:10" s="11" customFormat="1" x14ac:dyDescent="0.2">
      <c r="A256" s="8">
        <v>43580</v>
      </c>
      <c r="B256" s="12" t="s">
        <v>3</v>
      </c>
      <c r="C256" s="48" t="s">
        <v>1478</v>
      </c>
      <c r="D256" s="12" t="s">
        <v>54</v>
      </c>
      <c r="E256" s="12" t="s">
        <v>8</v>
      </c>
      <c r="F256" s="12" t="s">
        <v>6</v>
      </c>
      <c r="G256" s="12" t="s">
        <v>278</v>
      </c>
      <c r="H256" s="12"/>
      <c r="I256" s="9">
        <v>14</v>
      </c>
      <c r="J256" s="9">
        <v>17</v>
      </c>
    </row>
    <row r="257" spans="1:10" s="11" customFormat="1" x14ac:dyDescent="0.2">
      <c r="A257" s="8">
        <v>43574</v>
      </c>
      <c r="B257" s="12" t="s">
        <v>14</v>
      </c>
      <c r="C257" s="48" t="s">
        <v>1318</v>
      </c>
      <c r="D257" s="12" t="s">
        <v>127</v>
      </c>
      <c r="E257" s="12" t="s">
        <v>6</v>
      </c>
      <c r="F257" s="12" t="s">
        <v>6</v>
      </c>
      <c r="G257" s="12" t="s">
        <v>1405</v>
      </c>
      <c r="H257" s="12"/>
      <c r="I257" s="9">
        <v>34</v>
      </c>
      <c r="J257" s="9" t="s">
        <v>393</v>
      </c>
    </row>
    <row r="258" spans="1:10" s="11" customFormat="1" x14ac:dyDescent="0.2">
      <c r="A258" s="8">
        <v>43565</v>
      </c>
      <c r="B258" s="12" t="s">
        <v>3</v>
      </c>
      <c r="C258" s="9">
        <v>8080</v>
      </c>
      <c r="D258" s="12" t="s">
        <v>41</v>
      </c>
      <c r="E258" s="12" t="s">
        <v>19</v>
      </c>
      <c r="F258" s="12" t="s">
        <v>15</v>
      </c>
      <c r="G258" s="12" t="s">
        <v>1138</v>
      </c>
      <c r="H258" s="12"/>
      <c r="I258" s="9">
        <v>21</v>
      </c>
      <c r="J258" s="9" t="s">
        <v>1101</v>
      </c>
    </row>
    <row r="259" spans="1:10" s="11" customFormat="1" x14ac:dyDescent="0.2">
      <c r="A259" s="8">
        <v>43571</v>
      </c>
      <c r="B259" s="12" t="s">
        <v>3</v>
      </c>
      <c r="C259" s="48" t="s">
        <v>1316</v>
      </c>
      <c r="D259" s="12" t="s">
        <v>92</v>
      </c>
      <c r="E259" s="12" t="s">
        <v>17</v>
      </c>
      <c r="F259" s="12" t="s">
        <v>5</v>
      </c>
      <c r="G259" s="12" t="s">
        <v>1073</v>
      </c>
      <c r="H259" s="12"/>
      <c r="I259" s="9">
        <v>30</v>
      </c>
      <c r="J259" s="9" t="s">
        <v>812</v>
      </c>
    </row>
    <row r="260" spans="1:10" s="11" customFormat="1" x14ac:dyDescent="0.2">
      <c r="A260" s="8">
        <v>43563</v>
      </c>
      <c r="B260" s="12" t="s">
        <v>14</v>
      </c>
      <c r="C260" s="9">
        <v>1450</v>
      </c>
      <c r="D260" s="12" t="s">
        <v>1097</v>
      </c>
      <c r="E260" s="12" t="s">
        <v>6</v>
      </c>
      <c r="F260" s="12" t="s">
        <v>5</v>
      </c>
      <c r="G260" s="12" t="s">
        <v>318</v>
      </c>
      <c r="H260" s="12"/>
      <c r="I260" s="9">
        <v>126</v>
      </c>
      <c r="J260" s="9">
        <v>181</v>
      </c>
    </row>
    <row r="261" spans="1:10" s="11" customFormat="1" x14ac:dyDescent="0.2">
      <c r="A261" s="8">
        <v>43563</v>
      </c>
      <c r="B261" s="12" t="s">
        <v>6</v>
      </c>
      <c r="C261" s="9">
        <v>54000</v>
      </c>
      <c r="D261" s="12" t="s">
        <v>210</v>
      </c>
      <c r="E261" s="12" t="s">
        <v>6</v>
      </c>
      <c r="F261" s="12" t="s">
        <v>15</v>
      </c>
      <c r="G261" s="12" t="s">
        <v>318</v>
      </c>
      <c r="H261" s="12"/>
      <c r="I261" s="9">
        <v>90</v>
      </c>
      <c r="J261" s="9">
        <v>117</v>
      </c>
    </row>
    <row r="262" spans="1:10" s="11" customFormat="1" x14ac:dyDescent="0.2">
      <c r="A262" s="8">
        <v>43563</v>
      </c>
      <c r="B262" s="12" t="s">
        <v>6</v>
      </c>
      <c r="C262" s="9">
        <v>57865</v>
      </c>
      <c r="D262" s="12" t="s">
        <v>1104</v>
      </c>
      <c r="E262" s="12" t="s">
        <v>6</v>
      </c>
      <c r="F262" s="12" t="s">
        <v>15</v>
      </c>
      <c r="G262" s="12" t="s">
        <v>318</v>
      </c>
      <c r="H262" s="12"/>
      <c r="I262" s="9">
        <v>61</v>
      </c>
      <c r="J262" s="9" t="s">
        <v>1105</v>
      </c>
    </row>
    <row r="263" spans="1:10" s="11" customFormat="1" x14ac:dyDescent="0.2">
      <c r="A263" s="8">
        <v>43565</v>
      </c>
      <c r="B263" s="12" t="s">
        <v>6</v>
      </c>
      <c r="C263" s="9">
        <v>57390</v>
      </c>
      <c r="D263" s="12" t="s">
        <v>137</v>
      </c>
      <c r="E263" s="12" t="s">
        <v>6</v>
      </c>
      <c r="F263" s="12" t="s">
        <v>4</v>
      </c>
      <c r="G263" s="12" t="s">
        <v>318</v>
      </c>
      <c r="H263" s="12"/>
      <c r="I263" s="9">
        <v>14</v>
      </c>
      <c r="J263" s="9">
        <v>11</v>
      </c>
    </row>
    <row r="264" spans="1:10" s="11" customFormat="1" x14ac:dyDescent="0.2">
      <c r="A264" s="8">
        <v>43565</v>
      </c>
      <c r="B264" s="12" t="s">
        <v>6</v>
      </c>
      <c r="C264" s="9">
        <v>68000</v>
      </c>
      <c r="D264" s="12" t="s">
        <v>1140</v>
      </c>
      <c r="E264" s="12" t="s">
        <v>6</v>
      </c>
      <c r="F264" s="12" t="s">
        <v>5</v>
      </c>
      <c r="G264" s="12" t="s">
        <v>318</v>
      </c>
      <c r="H264" s="12"/>
      <c r="I264" s="9">
        <v>184</v>
      </c>
      <c r="J264" s="9">
        <v>272</v>
      </c>
    </row>
    <row r="265" spans="1:10" s="11" customFormat="1" x14ac:dyDescent="0.2">
      <c r="A265" s="8">
        <v>43565</v>
      </c>
      <c r="B265" s="12" t="s">
        <v>14</v>
      </c>
      <c r="C265" s="9">
        <v>6780</v>
      </c>
      <c r="D265" s="12" t="s">
        <v>142</v>
      </c>
      <c r="E265" s="12" t="s">
        <v>1152</v>
      </c>
      <c r="F265" s="12" t="s">
        <v>6</v>
      </c>
      <c r="G265" s="12" t="s">
        <v>318</v>
      </c>
      <c r="H265" s="12"/>
      <c r="I265" s="9">
        <v>25</v>
      </c>
      <c r="J265" s="9" t="s">
        <v>850</v>
      </c>
    </row>
    <row r="266" spans="1:10" s="11" customFormat="1" x14ac:dyDescent="0.2">
      <c r="A266" s="8">
        <v>43565</v>
      </c>
      <c r="B266" s="12" t="s">
        <v>6</v>
      </c>
      <c r="C266" s="9">
        <v>54720</v>
      </c>
      <c r="D266" s="12" t="s">
        <v>240</v>
      </c>
      <c r="E266" s="12" t="s">
        <v>6</v>
      </c>
      <c r="F266" s="12" t="s">
        <v>6</v>
      </c>
      <c r="G266" s="12" t="s">
        <v>318</v>
      </c>
      <c r="H266" s="12"/>
      <c r="I266" s="9">
        <v>27</v>
      </c>
      <c r="J266" s="9" t="s">
        <v>1153</v>
      </c>
    </row>
    <row r="267" spans="1:10" s="11" customFormat="1" x14ac:dyDescent="0.2">
      <c r="A267" s="8">
        <v>43570</v>
      </c>
      <c r="B267" s="12" t="s">
        <v>6</v>
      </c>
      <c r="C267" s="48" t="s">
        <v>1259</v>
      </c>
      <c r="D267" s="12" t="s">
        <v>1260</v>
      </c>
      <c r="E267" s="12" t="s">
        <v>6</v>
      </c>
      <c r="F267" s="12" t="s">
        <v>15</v>
      </c>
      <c r="G267" s="12" t="s">
        <v>318</v>
      </c>
      <c r="H267" s="12"/>
      <c r="I267" s="9">
        <v>91</v>
      </c>
      <c r="J267" s="9">
        <v>123</v>
      </c>
    </row>
    <row r="268" spans="1:10" s="11" customFormat="1" x14ac:dyDescent="0.2">
      <c r="A268" s="8">
        <v>43577</v>
      </c>
      <c r="B268" s="12" t="s">
        <v>3</v>
      </c>
      <c r="C268" s="48" t="s">
        <v>1445</v>
      </c>
      <c r="D268" s="12" t="s">
        <v>92</v>
      </c>
      <c r="E268" s="12" t="s">
        <v>1446</v>
      </c>
      <c r="F268" s="12" t="s">
        <v>1447</v>
      </c>
      <c r="G268" s="12" t="s">
        <v>1448</v>
      </c>
      <c r="H268" s="12"/>
      <c r="I268" s="9">
        <v>28</v>
      </c>
      <c r="J268" s="9" t="s">
        <v>1449</v>
      </c>
    </row>
    <row r="269" spans="1:10" s="11" customFormat="1" x14ac:dyDescent="0.2">
      <c r="A269" s="8">
        <v>43569</v>
      </c>
      <c r="B269" s="12" t="s">
        <v>6</v>
      </c>
      <c r="C269" s="48">
        <v>75177</v>
      </c>
      <c r="D269" s="12" t="s">
        <v>1194</v>
      </c>
      <c r="E269" s="12" t="s">
        <v>5</v>
      </c>
      <c r="F269" s="12" t="s">
        <v>5</v>
      </c>
      <c r="G269" s="12" t="s">
        <v>1195</v>
      </c>
      <c r="H269" s="12"/>
      <c r="I269" s="9">
        <v>173</v>
      </c>
      <c r="J269" s="9">
        <v>317</v>
      </c>
    </row>
    <row r="270" spans="1:10" s="11" customFormat="1" x14ac:dyDescent="0.2">
      <c r="A270" s="8">
        <v>43580</v>
      </c>
      <c r="B270" s="12" t="s">
        <v>5</v>
      </c>
      <c r="C270" s="48" t="s">
        <v>1475</v>
      </c>
      <c r="D270" s="12" t="s">
        <v>154</v>
      </c>
      <c r="E270" s="12" t="s">
        <v>5</v>
      </c>
      <c r="F270" s="12" t="s">
        <v>5</v>
      </c>
      <c r="G270" s="12" t="s">
        <v>1476</v>
      </c>
      <c r="H270" s="12"/>
      <c r="I270" s="9">
        <v>52</v>
      </c>
      <c r="J270" s="9">
        <v>66</v>
      </c>
    </row>
    <row r="271" spans="1:10" s="11" customFormat="1" x14ac:dyDescent="0.2">
      <c r="A271" s="8">
        <v>43564</v>
      </c>
      <c r="B271" s="12" t="s">
        <v>1108</v>
      </c>
      <c r="C271" s="9">
        <v>1121</v>
      </c>
      <c r="D271" s="12" t="s">
        <v>1109</v>
      </c>
      <c r="E271" s="12" t="s">
        <v>28</v>
      </c>
      <c r="F271" s="12" t="s">
        <v>15</v>
      </c>
      <c r="G271" s="12" t="s">
        <v>477</v>
      </c>
      <c r="H271" s="12"/>
      <c r="I271" s="9"/>
      <c r="J271" s="9"/>
    </row>
    <row r="272" spans="1:10" s="11" customFormat="1" x14ac:dyDescent="0.2">
      <c r="A272" s="8">
        <v>43564</v>
      </c>
      <c r="B272" s="12" t="s">
        <v>3</v>
      </c>
      <c r="C272" s="9">
        <v>5330</v>
      </c>
      <c r="D272" s="12" t="s">
        <v>122</v>
      </c>
      <c r="E272" s="12" t="s">
        <v>6</v>
      </c>
      <c r="F272" s="12" t="s">
        <v>15</v>
      </c>
      <c r="G272" s="12" t="s">
        <v>477</v>
      </c>
      <c r="H272" s="12"/>
      <c r="I272" s="9">
        <v>34</v>
      </c>
      <c r="J272" s="9" t="s">
        <v>1124</v>
      </c>
    </row>
    <row r="273" spans="1:10" s="11" customFormat="1" x14ac:dyDescent="0.2">
      <c r="A273" s="8">
        <v>43565</v>
      </c>
      <c r="B273" s="12" t="s">
        <v>3</v>
      </c>
      <c r="C273" s="9">
        <v>6250</v>
      </c>
      <c r="D273" s="12" t="s">
        <v>110</v>
      </c>
      <c r="E273" s="12" t="s">
        <v>16</v>
      </c>
      <c r="F273" s="12" t="s">
        <v>98</v>
      </c>
      <c r="G273" s="12" t="s">
        <v>477</v>
      </c>
      <c r="H273" s="12"/>
      <c r="I273" s="9">
        <v>46</v>
      </c>
      <c r="J273" s="9" t="s">
        <v>1145</v>
      </c>
    </row>
    <row r="274" spans="1:10" s="11" customFormat="1" x14ac:dyDescent="0.2">
      <c r="A274" s="8">
        <v>43565</v>
      </c>
      <c r="B274" s="12" t="s">
        <v>6</v>
      </c>
      <c r="C274" s="9">
        <v>51430</v>
      </c>
      <c r="D274" s="12" t="s">
        <v>1149</v>
      </c>
      <c r="E274" s="12" t="s">
        <v>6</v>
      </c>
      <c r="F274" s="12" t="s">
        <v>248</v>
      </c>
      <c r="G274" s="12" t="s">
        <v>477</v>
      </c>
      <c r="H274" s="12"/>
      <c r="I274" s="9">
        <v>139</v>
      </c>
      <c r="J274" s="9">
        <v>207</v>
      </c>
    </row>
    <row r="275" spans="1:10" s="11" customFormat="1" x14ac:dyDescent="0.2">
      <c r="A275" s="8">
        <v>43568</v>
      </c>
      <c r="B275" s="12" t="s">
        <v>6</v>
      </c>
      <c r="C275" s="9">
        <v>54441</v>
      </c>
      <c r="D275" s="12" t="s">
        <v>484</v>
      </c>
      <c r="E275" s="12" t="s">
        <v>5</v>
      </c>
      <c r="F275" s="12" t="s">
        <v>15</v>
      </c>
      <c r="G275" s="12" t="s">
        <v>477</v>
      </c>
      <c r="H275" s="12"/>
      <c r="I275" s="9">
        <v>53</v>
      </c>
      <c r="J275" s="9" t="s">
        <v>1133</v>
      </c>
    </row>
    <row r="276" spans="1:10" s="11" customFormat="1" x14ac:dyDescent="0.2">
      <c r="A276" s="8">
        <v>43568</v>
      </c>
      <c r="B276" s="12" t="s">
        <v>3</v>
      </c>
      <c r="C276" s="9">
        <v>8224</v>
      </c>
      <c r="D276" s="12" t="s">
        <v>64</v>
      </c>
      <c r="E276" s="12" t="s">
        <v>169</v>
      </c>
      <c r="F276" s="12" t="s">
        <v>6</v>
      </c>
      <c r="G276" s="12" t="s">
        <v>477</v>
      </c>
      <c r="H276" s="12"/>
      <c r="I276" s="9">
        <v>24</v>
      </c>
      <c r="J276" s="9" t="s">
        <v>814</v>
      </c>
    </row>
    <row r="277" spans="1:10" s="11" customFormat="1" x14ac:dyDescent="0.2">
      <c r="A277" s="8">
        <v>43569</v>
      </c>
      <c r="B277" s="12" t="s">
        <v>3</v>
      </c>
      <c r="C277" s="48">
        <v>5837</v>
      </c>
      <c r="D277" s="12" t="s">
        <v>78</v>
      </c>
      <c r="E277" s="12" t="s">
        <v>10</v>
      </c>
      <c r="F277" s="12" t="s">
        <v>15</v>
      </c>
      <c r="G277" s="12" t="s">
        <v>477</v>
      </c>
      <c r="H277" s="12"/>
      <c r="I277" s="9">
        <v>23</v>
      </c>
      <c r="J277" s="9" t="s">
        <v>1196</v>
      </c>
    </row>
    <row r="278" spans="1:10" s="11" customFormat="1" x14ac:dyDescent="0.2">
      <c r="A278" s="8">
        <v>43572</v>
      </c>
      <c r="B278" s="12" t="s">
        <v>3</v>
      </c>
      <c r="C278" s="48" t="s">
        <v>1351</v>
      </c>
      <c r="D278" s="12" t="s">
        <v>43</v>
      </c>
      <c r="E278" s="12" t="s">
        <v>6</v>
      </c>
      <c r="F278" s="12" t="s">
        <v>15</v>
      </c>
      <c r="G278" s="12" t="s">
        <v>477</v>
      </c>
      <c r="H278" s="12"/>
      <c r="I278" s="9">
        <v>24</v>
      </c>
      <c r="J278" s="9" t="s">
        <v>359</v>
      </c>
    </row>
    <row r="279" spans="1:10" s="11" customFormat="1" x14ac:dyDescent="0.2">
      <c r="A279" s="8">
        <v>43577</v>
      </c>
      <c r="B279" s="12" t="s">
        <v>3</v>
      </c>
      <c r="C279" s="48" t="s">
        <v>1440</v>
      </c>
      <c r="D279" s="12" t="s">
        <v>59</v>
      </c>
      <c r="E279" s="12" t="s">
        <v>188</v>
      </c>
      <c r="F279" s="12" t="s">
        <v>15</v>
      </c>
      <c r="G279" s="12" t="s">
        <v>477</v>
      </c>
      <c r="H279" s="12"/>
      <c r="I279" s="9">
        <v>31</v>
      </c>
      <c r="J279" s="9" t="s">
        <v>1441</v>
      </c>
    </row>
    <row r="280" spans="1:10" s="11" customFormat="1" x14ac:dyDescent="0.2">
      <c r="A280" s="8">
        <v>43582</v>
      </c>
      <c r="B280" s="12" t="s">
        <v>5</v>
      </c>
      <c r="C280" s="48" t="s">
        <v>1519</v>
      </c>
      <c r="D280" s="12" t="s">
        <v>1520</v>
      </c>
      <c r="E280" s="12" t="s">
        <v>5</v>
      </c>
      <c r="F280" s="12" t="s">
        <v>15</v>
      </c>
      <c r="G280" s="12" t="s">
        <v>477</v>
      </c>
      <c r="H280" s="12"/>
      <c r="I280" s="9">
        <v>210</v>
      </c>
      <c r="J280" s="9">
        <v>324</v>
      </c>
    </row>
    <row r="281" spans="1:10" s="11" customFormat="1" x14ac:dyDescent="0.2">
      <c r="A281" s="8">
        <v>43582</v>
      </c>
      <c r="B281" s="12" t="s">
        <v>3</v>
      </c>
      <c r="C281" s="48" t="s">
        <v>1524</v>
      </c>
      <c r="D281" s="12" t="s">
        <v>162</v>
      </c>
      <c r="E281" s="12" t="s">
        <v>19</v>
      </c>
      <c r="F281" s="12" t="s">
        <v>6</v>
      </c>
      <c r="G281" s="12" t="s">
        <v>477</v>
      </c>
      <c r="H281" s="12"/>
      <c r="I281" s="9">
        <v>38</v>
      </c>
      <c r="J281" s="9" t="s">
        <v>560</v>
      </c>
    </row>
    <row r="282" spans="1:10" s="11" customFormat="1" x14ac:dyDescent="0.2">
      <c r="A282" s="8">
        <v>43583</v>
      </c>
      <c r="B282" s="12" t="s">
        <v>3</v>
      </c>
      <c r="C282" s="48" t="s">
        <v>1531</v>
      </c>
      <c r="D282" s="12" t="s">
        <v>1532</v>
      </c>
      <c r="E282" s="12" t="s">
        <v>101</v>
      </c>
      <c r="F282" s="12" t="s">
        <v>15</v>
      </c>
      <c r="G282" s="12" t="s">
        <v>477</v>
      </c>
      <c r="H282" s="12"/>
      <c r="I282" s="9">
        <v>55</v>
      </c>
      <c r="J282" s="9" t="s">
        <v>1533</v>
      </c>
    </row>
    <row r="283" spans="1:10" s="11" customFormat="1" x14ac:dyDescent="0.2">
      <c r="A283" s="8">
        <v>43583</v>
      </c>
      <c r="B283" s="12" t="s">
        <v>234</v>
      </c>
      <c r="C283" s="48" t="s">
        <v>1534</v>
      </c>
      <c r="D283" s="12" t="s">
        <v>1535</v>
      </c>
      <c r="E283" s="12" t="s">
        <v>234</v>
      </c>
      <c r="F283" s="12" t="s">
        <v>15</v>
      </c>
      <c r="G283" s="12" t="s">
        <v>477</v>
      </c>
      <c r="H283" s="12"/>
      <c r="I283" s="9"/>
      <c r="J283" s="9"/>
    </row>
    <row r="284" spans="1:10" s="11" customFormat="1" x14ac:dyDescent="0.2">
      <c r="A284" s="8">
        <v>43583</v>
      </c>
      <c r="B284" s="12" t="s">
        <v>3</v>
      </c>
      <c r="C284" s="48" t="s">
        <v>1576</v>
      </c>
      <c r="D284" s="12" t="s">
        <v>92</v>
      </c>
      <c r="E284" s="12" t="s">
        <v>6</v>
      </c>
      <c r="F284" s="12" t="s">
        <v>15</v>
      </c>
      <c r="G284" s="12" t="s">
        <v>477</v>
      </c>
      <c r="H284" s="12"/>
      <c r="I284" s="9">
        <v>23</v>
      </c>
      <c r="J284" s="9" t="s">
        <v>358</v>
      </c>
    </row>
    <row r="285" spans="1:10" s="11" customFormat="1" x14ac:dyDescent="0.2">
      <c r="A285" s="8">
        <v>43577</v>
      </c>
      <c r="B285" s="12" t="s">
        <v>3</v>
      </c>
      <c r="C285" s="48" t="s">
        <v>1436</v>
      </c>
      <c r="D285" s="12" t="s">
        <v>75</v>
      </c>
      <c r="E285" s="12" t="s">
        <v>5</v>
      </c>
      <c r="F285" s="12" t="s">
        <v>6</v>
      </c>
      <c r="G285" s="12" t="s">
        <v>1437</v>
      </c>
      <c r="H285" s="12"/>
      <c r="I285" s="9">
        <v>8</v>
      </c>
      <c r="J285" s="9" t="s">
        <v>367</v>
      </c>
    </row>
    <row r="286" spans="1:10" s="11" customFormat="1" x14ac:dyDescent="0.2">
      <c r="A286" s="8">
        <v>43577</v>
      </c>
      <c r="B286" s="12" t="s">
        <v>3</v>
      </c>
      <c r="C286" s="48" t="s">
        <v>1442</v>
      </c>
      <c r="D286" s="12" t="s">
        <v>1165</v>
      </c>
      <c r="E286" s="12" t="s">
        <v>4</v>
      </c>
      <c r="F286" s="12" t="s">
        <v>5</v>
      </c>
      <c r="G286" s="12" t="s">
        <v>1443</v>
      </c>
      <c r="H286" s="12"/>
      <c r="I286" s="9">
        <v>33</v>
      </c>
      <c r="J286" s="9" t="s">
        <v>1444</v>
      </c>
    </row>
    <row r="287" spans="1:10" s="11" customFormat="1" x14ac:dyDescent="0.2">
      <c r="A287" s="8">
        <v>43569</v>
      </c>
      <c r="B287" s="12" t="s">
        <v>6</v>
      </c>
      <c r="C287" s="48" t="s">
        <v>1224</v>
      </c>
      <c r="D287" s="12" t="s">
        <v>141</v>
      </c>
      <c r="E287" s="12" t="s">
        <v>6</v>
      </c>
      <c r="F287" s="12" t="s">
        <v>15</v>
      </c>
      <c r="G287" s="12" t="s">
        <v>1225</v>
      </c>
      <c r="H287" s="12"/>
      <c r="I287" s="9">
        <v>35</v>
      </c>
      <c r="J287" s="9" t="s">
        <v>413</v>
      </c>
    </row>
    <row r="288" spans="1:10" s="11" customFormat="1" x14ac:dyDescent="0.2">
      <c r="A288" s="8">
        <v>43571</v>
      </c>
      <c r="B288" s="12" t="s">
        <v>3</v>
      </c>
      <c r="C288" s="48" t="s">
        <v>1307</v>
      </c>
      <c r="D288" s="12" t="s">
        <v>56</v>
      </c>
      <c r="E288" s="12" t="s">
        <v>6</v>
      </c>
      <c r="F288" s="12" t="s">
        <v>4</v>
      </c>
      <c r="G288" s="12" t="s">
        <v>1225</v>
      </c>
      <c r="H288" s="12"/>
      <c r="I288" s="9">
        <v>31</v>
      </c>
      <c r="J288" s="9" t="s">
        <v>1295</v>
      </c>
    </row>
    <row r="289" spans="1:10" s="11" customFormat="1" x14ac:dyDescent="0.2">
      <c r="A289" s="8">
        <v>43573</v>
      </c>
      <c r="B289" s="12" t="s">
        <v>3</v>
      </c>
      <c r="C289" s="48" t="s">
        <v>1387</v>
      </c>
      <c r="D289" s="12" t="s">
        <v>92</v>
      </c>
      <c r="E289" s="12" t="s">
        <v>4</v>
      </c>
      <c r="F289" s="12" t="s">
        <v>5</v>
      </c>
      <c r="G289" s="12" t="s">
        <v>1225</v>
      </c>
      <c r="H289" s="12"/>
      <c r="I289" s="9">
        <v>25</v>
      </c>
      <c r="J289" s="9" t="s">
        <v>1388</v>
      </c>
    </row>
    <row r="290" spans="1:10" s="11" customFormat="1" x14ac:dyDescent="0.2">
      <c r="A290" s="8">
        <v>43564</v>
      </c>
      <c r="B290" s="12" t="s">
        <v>6</v>
      </c>
      <c r="C290" s="9">
        <v>57100</v>
      </c>
      <c r="D290" s="12" t="s">
        <v>141</v>
      </c>
      <c r="E290" s="12" t="s">
        <v>6</v>
      </c>
      <c r="F290" s="12" t="s">
        <v>15</v>
      </c>
      <c r="G290" s="12" t="s">
        <v>422</v>
      </c>
      <c r="H290" s="12"/>
      <c r="I290" s="9">
        <v>41</v>
      </c>
      <c r="J290" s="9" t="s">
        <v>413</v>
      </c>
    </row>
    <row r="291" spans="1:10" s="11" customFormat="1" x14ac:dyDescent="0.2">
      <c r="A291" s="8">
        <v>43569</v>
      </c>
      <c r="B291" s="12" t="s">
        <v>3</v>
      </c>
      <c r="C291" s="48">
        <v>2740</v>
      </c>
      <c r="D291" s="12" t="s">
        <v>92</v>
      </c>
      <c r="E291" s="12" t="s">
        <v>15</v>
      </c>
      <c r="F291" s="12" t="s">
        <v>6</v>
      </c>
      <c r="G291" s="12" t="s">
        <v>422</v>
      </c>
      <c r="H291" s="12"/>
      <c r="I291" s="9">
        <v>23</v>
      </c>
      <c r="J291" s="9" t="s">
        <v>393</v>
      </c>
    </row>
    <row r="292" spans="1:10" s="11" customFormat="1" x14ac:dyDescent="0.2">
      <c r="A292" s="8">
        <v>43582</v>
      </c>
      <c r="B292" s="12" t="s">
        <v>3</v>
      </c>
      <c r="C292" s="48" t="s">
        <v>1516</v>
      </c>
      <c r="D292" s="12" t="s">
        <v>67</v>
      </c>
      <c r="E292" s="12" t="s">
        <v>1517</v>
      </c>
      <c r="F292" s="12" t="s">
        <v>6</v>
      </c>
      <c r="G292" s="12" t="s">
        <v>422</v>
      </c>
      <c r="H292" s="12"/>
      <c r="I292" s="9">
        <v>19</v>
      </c>
      <c r="J292" s="9" t="s">
        <v>1371</v>
      </c>
    </row>
    <row r="293" spans="1:10" s="11" customFormat="1" x14ac:dyDescent="0.2">
      <c r="A293" s="8">
        <v>43561</v>
      </c>
      <c r="B293" s="12" t="s">
        <v>5</v>
      </c>
      <c r="C293" s="9">
        <v>15294</v>
      </c>
      <c r="D293" s="12" t="s">
        <v>154</v>
      </c>
      <c r="E293" s="12" t="s">
        <v>5</v>
      </c>
      <c r="F293" s="12" t="s">
        <v>5</v>
      </c>
      <c r="G293" s="12" t="s">
        <v>1085</v>
      </c>
      <c r="H293" s="12"/>
      <c r="I293" s="9">
        <v>58</v>
      </c>
      <c r="J293" s="9">
        <v>86</v>
      </c>
    </row>
    <row r="294" spans="1:10" s="11" customFormat="1" x14ac:dyDescent="0.2">
      <c r="A294" s="8">
        <v>43580</v>
      </c>
      <c r="B294" s="12" t="s">
        <v>5</v>
      </c>
      <c r="C294" s="48" t="s">
        <v>1470</v>
      </c>
      <c r="D294" s="12" t="s">
        <v>1471</v>
      </c>
      <c r="E294" s="12" t="s">
        <v>12</v>
      </c>
      <c r="F294" s="12" t="s">
        <v>1472</v>
      </c>
      <c r="G294" s="12" t="s">
        <v>974</v>
      </c>
      <c r="H294" s="12"/>
      <c r="I294" s="9">
        <v>232</v>
      </c>
      <c r="J294" s="9">
        <v>401</v>
      </c>
    </row>
    <row r="295" spans="1:10" s="11" customFormat="1" x14ac:dyDescent="0.2">
      <c r="A295" s="8">
        <v>43563</v>
      </c>
      <c r="B295" s="12" t="s">
        <v>3</v>
      </c>
      <c r="C295" s="9">
        <v>1534</v>
      </c>
      <c r="D295" s="12" t="s">
        <v>92</v>
      </c>
      <c r="E295" s="12" t="s">
        <v>6</v>
      </c>
      <c r="F295" s="12" t="s">
        <v>15</v>
      </c>
      <c r="G295" s="12" t="s">
        <v>1103</v>
      </c>
      <c r="H295" s="12"/>
      <c r="I295" s="9">
        <v>22</v>
      </c>
      <c r="J295" s="9" t="s">
        <v>514</v>
      </c>
    </row>
    <row r="296" spans="1:10" s="11" customFormat="1" x14ac:dyDescent="0.2">
      <c r="A296" s="8">
        <v>43563</v>
      </c>
      <c r="B296" s="12" t="s">
        <v>14</v>
      </c>
      <c r="C296" s="9">
        <v>6700</v>
      </c>
      <c r="D296" s="12" t="s">
        <v>127</v>
      </c>
      <c r="E296" s="12" t="s">
        <v>6</v>
      </c>
      <c r="F296" s="12" t="s">
        <v>15</v>
      </c>
      <c r="G296" s="12" t="s">
        <v>319</v>
      </c>
      <c r="H296" s="12"/>
      <c r="I296" s="9">
        <v>35</v>
      </c>
      <c r="J296" s="9" t="s">
        <v>393</v>
      </c>
    </row>
    <row r="297" spans="1:10" s="11" customFormat="1" x14ac:dyDescent="0.2">
      <c r="A297" s="8">
        <v>43564</v>
      </c>
      <c r="B297" s="12" t="s">
        <v>3</v>
      </c>
      <c r="C297" s="9">
        <v>5819</v>
      </c>
      <c r="D297" s="12" t="s">
        <v>261</v>
      </c>
      <c r="E297" s="12" t="s">
        <v>6</v>
      </c>
      <c r="F297" s="12" t="s">
        <v>15</v>
      </c>
      <c r="G297" s="12" t="s">
        <v>319</v>
      </c>
      <c r="H297" s="12"/>
      <c r="I297" s="9">
        <v>31</v>
      </c>
      <c r="J297" s="9">
        <v>33</v>
      </c>
    </row>
    <row r="298" spans="1:10" s="11" customFormat="1" x14ac:dyDescent="0.2">
      <c r="A298" s="8">
        <v>43564</v>
      </c>
      <c r="B298" s="12" t="s">
        <v>3</v>
      </c>
      <c r="C298" s="9">
        <v>7218</v>
      </c>
      <c r="D298" s="12" t="s">
        <v>59</v>
      </c>
      <c r="E298" s="12" t="s">
        <v>6</v>
      </c>
      <c r="F298" s="12" t="s">
        <v>140</v>
      </c>
      <c r="G298" s="12" t="s">
        <v>319</v>
      </c>
      <c r="H298" s="12"/>
      <c r="I298" s="9">
        <v>36</v>
      </c>
      <c r="J298" s="9" t="s">
        <v>1127</v>
      </c>
    </row>
    <row r="299" spans="1:10" s="11" customFormat="1" x14ac:dyDescent="0.2">
      <c r="A299" s="8">
        <v>43568</v>
      </c>
      <c r="B299" s="12" t="s">
        <v>3</v>
      </c>
      <c r="C299" s="9">
        <v>4880</v>
      </c>
      <c r="D299" s="12" t="s">
        <v>124</v>
      </c>
      <c r="E299" s="12" t="s">
        <v>16</v>
      </c>
      <c r="F299" s="12" t="s">
        <v>98</v>
      </c>
      <c r="G299" s="12" t="s">
        <v>319</v>
      </c>
      <c r="H299" s="12"/>
      <c r="I299" s="9">
        <v>11</v>
      </c>
      <c r="J299" s="9" t="s">
        <v>511</v>
      </c>
    </row>
    <row r="300" spans="1:10" s="11" customFormat="1" x14ac:dyDescent="0.2">
      <c r="A300" s="8">
        <v>43569</v>
      </c>
      <c r="B300" s="12" t="s">
        <v>5</v>
      </c>
      <c r="C300" s="48" t="s">
        <v>1208</v>
      </c>
      <c r="D300" s="12" t="s">
        <v>1209</v>
      </c>
      <c r="E300" s="12" t="s">
        <v>5</v>
      </c>
      <c r="F300" s="12" t="s">
        <v>22</v>
      </c>
      <c r="G300" s="12" t="s">
        <v>319</v>
      </c>
      <c r="H300" s="12"/>
      <c r="I300" s="9">
        <v>140</v>
      </c>
      <c r="J300" s="9">
        <v>228</v>
      </c>
    </row>
    <row r="301" spans="1:10" s="11" customFormat="1" x14ac:dyDescent="0.2">
      <c r="A301" s="8">
        <v>43569</v>
      </c>
      <c r="B301" s="12" t="s">
        <v>3</v>
      </c>
      <c r="C301" s="48" t="s">
        <v>1214</v>
      </c>
      <c r="D301" s="12" t="s">
        <v>92</v>
      </c>
      <c r="E301" s="12" t="s">
        <v>16</v>
      </c>
      <c r="F301" s="12" t="s">
        <v>22</v>
      </c>
      <c r="G301" s="12" t="s">
        <v>319</v>
      </c>
      <c r="H301" s="12"/>
      <c r="I301" s="9">
        <v>21</v>
      </c>
      <c r="J301" s="9" t="s">
        <v>565</v>
      </c>
    </row>
    <row r="302" spans="1:10" s="11" customFormat="1" x14ac:dyDescent="0.2">
      <c r="A302" s="8">
        <v>43569</v>
      </c>
      <c r="B302" s="12" t="s">
        <v>14</v>
      </c>
      <c r="C302" s="48" t="s">
        <v>1215</v>
      </c>
      <c r="D302" s="12" t="s">
        <v>299</v>
      </c>
      <c r="E302" s="12" t="s">
        <v>15</v>
      </c>
      <c r="F302" s="12" t="s">
        <v>1216</v>
      </c>
      <c r="G302" s="12" t="s">
        <v>319</v>
      </c>
      <c r="H302" s="12"/>
      <c r="I302" s="9">
        <v>152</v>
      </c>
      <c r="J302" s="9">
        <v>247</v>
      </c>
    </row>
    <row r="303" spans="1:10" s="11" customFormat="1" x14ac:dyDescent="0.2">
      <c r="A303" s="8">
        <v>43569</v>
      </c>
      <c r="B303" s="12" t="s">
        <v>6</v>
      </c>
      <c r="C303" s="48" t="s">
        <v>1237</v>
      </c>
      <c r="D303" s="12" t="s">
        <v>218</v>
      </c>
      <c r="E303" s="12" t="s">
        <v>6</v>
      </c>
      <c r="F303" s="12" t="s">
        <v>15</v>
      </c>
      <c r="G303" s="12" t="s">
        <v>319</v>
      </c>
      <c r="H303" s="12"/>
      <c r="I303" s="9">
        <v>25</v>
      </c>
      <c r="J303" s="9" t="s">
        <v>369</v>
      </c>
    </row>
    <row r="304" spans="1:10" s="11" customFormat="1" x14ac:dyDescent="0.2">
      <c r="A304" s="8">
        <v>43569</v>
      </c>
      <c r="B304" s="12" t="s">
        <v>3</v>
      </c>
      <c r="C304" s="48" t="s">
        <v>1241</v>
      </c>
      <c r="D304" s="12" t="s">
        <v>289</v>
      </c>
      <c r="E304" s="12" t="s">
        <v>15</v>
      </c>
      <c r="F304" s="12" t="s">
        <v>15</v>
      </c>
      <c r="G304" s="12" t="s">
        <v>319</v>
      </c>
      <c r="H304" s="12"/>
      <c r="I304" s="9">
        <v>32</v>
      </c>
      <c r="J304" s="9" t="s">
        <v>508</v>
      </c>
    </row>
    <row r="305" spans="1:10" s="11" customFormat="1" x14ac:dyDescent="0.2">
      <c r="A305" s="8">
        <v>43569</v>
      </c>
      <c r="B305" s="12" t="s">
        <v>3</v>
      </c>
      <c r="C305" s="48" t="s">
        <v>1247</v>
      </c>
      <c r="D305" s="12" t="s">
        <v>1248</v>
      </c>
      <c r="E305" s="12" t="s">
        <v>4</v>
      </c>
      <c r="F305" s="12" t="s">
        <v>5</v>
      </c>
      <c r="G305" s="12" t="s">
        <v>319</v>
      </c>
      <c r="H305" s="12"/>
      <c r="I305" s="9">
        <v>29</v>
      </c>
      <c r="J305" s="9">
        <v>42</v>
      </c>
    </row>
    <row r="306" spans="1:10" s="11" customFormat="1" x14ac:dyDescent="0.2">
      <c r="A306" s="8">
        <v>43570</v>
      </c>
      <c r="B306" s="12" t="s">
        <v>1255</v>
      </c>
      <c r="C306" s="48" t="s">
        <v>1256</v>
      </c>
      <c r="D306" s="12" t="s">
        <v>1257</v>
      </c>
      <c r="E306" s="12" t="s">
        <v>1258</v>
      </c>
      <c r="F306" s="12" t="s">
        <v>15</v>
      </c>
      <c r="G306" s="12" t="s">
        <v>319</v>
      </c>
      <c r="H306" s="12"/>
      <c r="I306" s="9"/>
      <c r="J306" s="9"/>
    </row>
    <row r="307" spans="1:10" s="11" customFormat="1" x14ac:dyDescent="0.2">
      <c r="A307" s="8">
        <v>43570</v>
      </c>
      <c r="B307" s="12" t="s">
        <v>3</v>
      </c>
      <c r="C307" s="48" t="s">
        <v>1266</v>
      </c>
      <c r="D307" s="12" t="s">
        <v>40</v>
      </c>
      <c r="E307" s="12" t="s">
        <v>3</v>
      </c>
      <c r="F307" s="12" t="s">
        <v>22</v>
      </c>
      <c r="G307" s="12" t="s">
        <v>319</v>
      </c>
      <c r="H307" s="12"/>
      <c r="I307" s="9">
        <v>5</v>
      </c>
      <c r="J307" s="9" t="s">
        <v>990</v>
      </c>
    </row>
    <row r="308" spans="1:10" s="11" customFormat="1" x14ac:dyDescent="0.2">
      <c r="A308" s="8">
        <v>43571</v>
      </c>
      <c r="B308" s="12" t="s">
        <v>3</v>
      </c>
      <c r="C308" s="48" t="s">
        <v>1308</v>
      </c>
      <c r="D308" s="12" t="s">
        <v>92</v>
      </c>
      <c r="E308" s="12" t="s">
        <v>234</v>
      </c>
      <c r="F308" s="12" t="s">
        <v>6</v>
      </c>
      <c r="G308" s="12" t="s">
        <v>319</v>
      </c>
      <c r="H308" s="12"/>
      <c r="I308" s="9">
        <v>32</v>
      </c>
      <c r="J308" s="9" t="s">
        <v>358</v>
      </c>
    </row>
    <row r="309" spans="1:10" s="11" customFormat="1" x14ac:dyDescent="0.2">
      <c r="A309" s="8">
        <v>43572</v>
      </c>
      <c r="B309" s="12" t="s">
        <v>3</v>
      </c>
      <c r="C309" s="48" t="s">
        <v>1329</v>
      </c>
      <c r="D309" s="12" t="s">
        <v>121</v>
      </c>
      <c r="E309" s="12" t="s">
        <v>188</v>
      </c>
      <c r="F309" s="12" t="s">
        <v>4</v>
      </c>
      <c r="G309" s="12" t="s">
        <v>319</v>
      </c>
      <c r="H309" s="12"/>
      <c r="I309" s="9">
        <v>44</v>
      </c>
      <c r="J309" s="9" t="s">
        <v>1330</v>
      </c>
    </row>
    <row r="310" spans="1:10" s="11" customFormat="1" x14ac:dyDescent="0.2">
      <c r="A310" s="8">
        <v>43574</v>
      </c>
      <c r="B310" s="12" t="s">
        <v>6</v>
      </c>
      <c r="C310" s="48" t="s">
        <v>1309</v>
      </c>
      <c r="D310" s="12" t="s">
        <v>211</v>
      </c>
      <c r="E310" s="12" t="s">
        <v>6</v>
      </c>
      <c r="F310" s="12" t="s">
        <v>18</v>
      </c>
      <c r="G310" s="12" t="s">
        <v>319</v>
      </c>
      <c r="H310" s="12"/>
      <c r="I310" s="9">
        <v>56</v>
      </c>
      <c r="J310" s="9" t="s">
        <v>1408</v>
      </c>
    </row>
    <row r="311" spans="1:10" s="11" customFormat="1" x14ac:dyDescent="0.2">
      <c r="A311" s="8">
        <v>43577</v>
      </c>
      <c r="B311" s="12" t="s">
        <v>14</v>
      </c>
      <c r="C311" s="48" t="s">
        <v>1318</v>
      </c>
      <c r="D311" s="12" t="s">
        <v>127</v>
      </c>
      <c r="E311" s="12" t="s">
        <v>6</v>
      </c>
      <c r="F311" s="12" t="s">
        <v>5</v>
      </c>
      <c r="G311" s="12" t="s">
        <v>319</v>
      </c>
      <c r="H311" s="12"/>
      <c r="I311" s="9">
        <v>31</v>
      </c>
      <c r="J311" s="9" t="s">
        <v>390</v>
      </c>
    </row>
    <row r="312" spans="1:10" s="11" customFormat="1" x14ac:dyDescent="0.2">
      <c r="A312" s="8">
        <v>43582</v>
      </c>
      <c r="B312" s="12" t="s">
        <v>3</v>
      </c>
      <c r="C312" s="48" t="s">
        <v>1498</v>
      </c>
      <c r="D312" s="12" t="s">
        <v>92</v>
      </c>
      <c r="E312" s="12" t="s">
        <v>18</v>
      </c>
      <c r="F312" s="12" t="s">
        <v>15</v>
      </c>
      <c r="G312" s="12" t="s">
        <v>319</v>
      </c>
      <c r="H312" s="12"/>
      <c r="I312" s="9">
        <v>29</v>
      </c>
      <c r="J312" s="9" t="s">
        <v>1205</v>
      </c>
    </row>
    <row r="313" spans="1:10" s="11" customFormat="1" x14ac:dyDescent="0.2">
      <c r="A313" s="8">
        <v>43582</v>
      </c>
      <c r="B313" s="12" t="s">
        <v>3</v>
      </c>
      <c r="C313" s="48" t="s">
        <v>1504</v>
      </c>
      <c r="D313" s="12" t="s">
        <v>58</v>
      </c>
      <c r="E313" s="12" t="s">
        <v>4</v>
      </c>
      <c r="F313" s="12" t="s">
        <v>5</v>
      </c>
      <c r="G313" s="12" t="s">
        <v>319</v>
      </c>
      <c r="H313" s="12"/>
      <c r="I313" s="9">
        <v>32</v>
      </c>
      <c r="J313" s="9" t="s">
        <v>1505</v>
      </c>
    </row>
    <row r="314" spans="1:10" s="11" customFormat="1" x14ac:dyDescent="0.2">
      <c r="A314" s="8">
        <v>43582</v>
      </c>
      <c r="B314" s="12" t="s">
        <v>3</v>
      </c>
      <c r="C314" s="48" t="s">
        <v>1525</v>
      </c>
      <c r="D314" s="12" t="s">
        <v>92</v>
      </c>
      <c r="E314" s="12" t="s">
        <v>6</v>
      </c>
      <c r="F314" s="12" t="s">
        <v>18</v>
      </c>
      <c r="G314" s="12" t="s">
        <v>319</v>
      </c>
      <c r="H314" s="12"/>
      <c r="I314" s="9">
        <v>30</v>
      </c>
      <c r="J314" s="9" t="s">
        <v>756</v>
      </c>
    </row>
    <row r="315" spans="1:10" s="11" customFormat="1" x14ac:dyDescent="0.2">
      <c r="A315" s="8">
        <v>43583</v>
      </c>
      <c r="B315" s="12" t="s">
        <v>234</v>
      </c>
      <c r="C315" s="48" t="s">
        <v>1542</v>
      </c>
      <c r="D315" s="12" t="s">
        <v>1543</v>
      </c>
      <c r="E315" s="12" t="s">
        <v>234</v>
      </c>
      <c r="F315" s="12" t="s">
        <v>15</v>
      </c>
      <c r="G315" s="12" t="s">
        <v>319</v>
      </c>
      <c r="H315" s="12"/>
      <c r="I315" s="9"/>
      <c r="J315" s="9"/>
    </row>
    <row r="316" spans="1:10" s="11" customFormat="1" x14ac:dyDescent="0.2">
      <c r="A316" s="8">
        <v>43583</v>
      </c>
      <c r="B316" s="12" t="s">
        <v>3</v>
      </c>
      <c r="C316" s="48" t="s">
        <v>1550</v>
      </c>
      <c r="D316" s="12" t="s">
        <v>92</v>
      </c>
      <c r="E316" s="12" t="s">
        <v>8</v>
      </c>
      <c r="F316" s="12" t="s">
        <v>5</v>
      </c>
      <c r="G316" s="12" t="s">
        <v>319</v>
      </c>
      <c r="H316" s="12"/>
      <c r="I316" s="9">
        <v>24</v>
      </c>
      <c r="J316" s="9" t="s">
        <v>495</v>
      </c>
    </row>
    <row r="317" spans="1:10" s="11" customFormat="1" x14ac:dyDescent="0.2">
      <c r="A317" s="8">
        <v>43583</v>
      </c>
      <c r="B317" s="12" t="s">
        <v>3</v>
      </c>
      <c r="C317" s="48" t="s">
        <v>1569</v>
      </c>
      <c r="D317" s="12" t="s">
        <v>1570</v>
      </c>
      <c r="E317" s="12" t="s">
        <v>4</v>
      </c>
      <c r="F317" s="12" t="s">
        <v>690</v>
      </c>
      <c r="G317" s="12" t="s">
        <v>319</v>
      </c>
      <c r="H317" s="12"/>
      <c r="I317" s="9">
        <v>36</v>
      </c>
      <c r="J317" s="9" t="s">
        <v>1571</v>
      </c>
    </row>
    <row r="318" spans="1:10" s="11" customFormat="1" x14ac:dyDescent="0.2">
      <c r="A318" s="8">
        <v>43583</v>
      </c>
      <c r="B318" s="12" t="s">
        <v>6</v>
      </c>
      <c r="C318" s="48" t="s">
        <v>1584</v>
      </c>
      <c r="D318" s="12" t="s">
        <v>217</v>
      </c>
      <c r="E318" s="12" t="s">
        <v>6</v>
      </c>
      <c r="F318" s="12" t="s">
        <v>5</v>
      </c>
      <c r="G318" s="12" t="s">
        <v>319</v>
      </c>
      <c r="H318" s="12"/>
      <c r="I318" s="9">
        <v>31</v>
      </c>
      <c r="J318" s="9" t="s">
        <v>1585</v>
      </c>
    </row>
    <row r="319" spans="1:10" s="11" customFormat="1" x14ac:dyDescent="0.2">
      <c r="A319" s="8">
        <v>43583</v>
      </c>
      <c r="B319" s="12" t="s">
        <v>3</v>
      </c>
      <c r="C319" s="48" t="s">
        <v>1586</v>
      </c>
      <c r="D319" s="12" t="s">
        <v>1587</v>
      </c>
      <c r="E319" s="12" t="s">
        <v>16</v>
      </c>
      <c r="F319" s="12" t="s">
        <v>6</v>
      </c>
      <c r="G319" s="12" t="s">
        <v>319</v>
      </c>
      <c r="H319" s="12"/>
      <c r="I319" s="9">
        <v>20</v>
      </c>
      <c r="J319" s="9" t="s">
        <v>346</v>
      </c>
    </row>
    <row r="320" spans="1:10" s="11" customFormat="1" x14ac:dyDescent="0.2">
      <c r="A320" s="8">
        <v>43583</v>
      </c>
      <c r="B320" s="12" t="s">
        <v>3</v>
      </c>
      <c r="C320" s="48" t="s">
        <v>1528</v>
      </c>
      <c r="D320" s="12" t="s">
        <v>92</v>
      </c>
      <c r="E320" s="12" t="s">
        <v>169</v>
      </c>
      <c r="F320" s="12" t="s">
        <v>6</v>
      </c>
      <c r="G320" s="12" t="s">
        <v>319</v>
      </c>
      <c r="H320" s="12"/>
      <c r="I320" s="9">
        <v>18</v>
      </c>
      <c r="J320" s="9" t="s">
        <v>1371</v>
      </c>
    </row>
    <row r="321" spans="1:10" s="11" customFormat="1" x14ac:dyDescent="0.2">
      <c r="A321" s="8">
        <v>43584</v>
      </c>
      <c r="B321" s="12" t="s">
        <v>1648</v>
      </c>
      <c r="C321" s="48" t="s">
        <v>1649</v>
      </c>
      <c r="D321" s="12" t="s">
        <v>1650</v>
      </c>
      <c r="E321" s="12" t="s">
        <v>585</v>
      </c>
      <c r="F321" s="12" t="s">
        <v>15</v>
      </c>
      <c r="G321" s="12" t="s">
        <v>319</v>
      </c>
      <c r="H321" s="12"/>
      <c r="I321" s="9"/>
      <c r="J321" s="9"/>
    </row>
    <row r="322" spans="1:10" s="11" customFormat="1" x14ac:dyDescent="0.2">
      <c r="A322" s="8">
        <v>43564</v>
      </c>
      <c r="B322" s="12" t="s">
        <v>6</v>
      </c>
      <c r="C322" s="9">
        <v>54135</v>
      </c>
      <c r="D322" s="12" t="s">
        <v>1106</v>
      </c>
      <c r="E322" s="12" t="s">
        <v>6</v>
      </c>
      <c r="F322" s="12" t="s">
        <v>15</v>
      </c>
      <c r="G322" s="12" t="s">
        <v>357</v>
      </c>
      <c r="H322" s="12"/>
      <c r="I322" s="9">
        <v>22</v>
      </c>
      <c r="J322" s="9" t="s">
        <v>1107</v>
      </c>
    </row>
    <row r="323" spans="1:10" s="11" customFormat="1" x14ac:dyDescent="0.2">
      <c r="A323" s="8">
        <v>43568</v>
      </c>
      <c r="B323" s="12" t="s">
        <v>6</v>
      </c>
      <c r="C323" s="9">
        <v>54400</v>
      </c>
      <c r="D323" s="12" t="s">
        <v>179</v>
      </c>
      <c r="E323" s="12" t="s">
        <v>6</v>
      </c>
      <c r="F323" s="12" t="s">
        <v>221</v>
      </c>
      <c r="G323" s="12" t="s">
        <v>1180</v>
      </c>
      <c r="H323" s="12"/>
      <c r="I323" s="9"/>
      <c r="J323" s="9"/>
    </row>
    <row r="324" spans="1:10" s="11" customFormat="1" x14ac:dyDescent="0.2">
      <c r="A324" s="8">
        <v>43557</v>
      </c>
      <c r="B324" s="12" t="s">
        <v>3</v>
      </c>
      <c r="C324" s="9">
        <v>7230</v>
      </c>
      <c r="D324" s="12" t="s">
        <v>59</v>
      </c>
      <c r="E324" s="12" t="s">
        <v>6</v>
      </c>
      <c r="F324" s="12" t="s">
        <v>6</v>
      </c>
      <c r="G324" s="12" t="s">
        <v>1156</v>
      </c>
      <c r="H324" s="12"/>
      <c r="I324" s="9">
        <v>35</v>
      </c>
      <c r="J324" s="9">
        <v>32</v>
      </c>
    </row>
    <row r="325" spans="1:10" s="11" customFormat="1" x14ac:dyDescent="0.2">
      <c r="A325" s="8">
        <v>43566</v>
      </c>
      <c r="B325" s="12" t="s">
        <v>3</v>
      </c>
      <c r="C325" s="9">
        <v>7373</v>
      </c>
      <c r="D325" s="12" t="s">
        <v>1165</v>
      </c>
      <c r="E325" s="12" t="s">
        <v>1166</v>
      </c>
      <c r="F325" s="12" t="s">
        <v>4</v>
      </c>
      <c r="G325" s="12" t="s">
        <v>1596</v>
      </c>
      <c r="H325" s="12"/>
      <c r="I325" s="9">
        <v>37</v>
      </c>
      <c r="J325" s="9">
        <v>44</v>
      </c>
    </row>
    <row r="326" spans="1:10" s="11" customFormat="1" x14ac:dyDescent="0.2">
      <c r="A326" s="8">
        <v>43572</v>
      </c>
      <c r="B326" s="12" t="s">
        <v>3</v>
      </c>
      <c r="C326" s="48" t="s">
        <v>1352</v>
      </c>
      <c r="D326" s="12" t="s">
        <v>113</v>
      </c>
      <c r="E326" s="12" t="s">
        <v>16</v>
      </c>
      <c r="F326" s="12" t="s">
        <v>4</v>
      </c>
      <c r="G326" s="12" t="s">
        <v>1596</v>
      </c>
      <c r="H326" s="12"/>
      <c r="I326" s="9">
        <v>12</v>
      </c>
      <c r="J326" s="9" t="s">
        <v>725</v>
      </c>
    </row>
    <row r="327" spans="1:10" s="11" customFormat="1" x14ac:dyDescent="0.2">
      <c r="A327" s="8">
        <v>43567</v>
      </c>
      <c r="B327" s="12" t="s">
        <v>3</v>
      </c>
      <c r="C327" s="9">
        <v>6850</v>
      </c>
      <c r="D327" s="12" t="s">
        <v>592</v>
      </c>
      <c r="E327" s="12" t="s">
        <v>4</v>
      </c>
      <c r="F327" s="12" t="s">
        <v>4</v>
      </c>
      <c r="G327" s="12" t="s">
        <v>1174</v>
      </c>
      <c r="H327" s="12"/>
      <c r="I327" s="9">
        <v>41</v>
      </c>
      <c r="J327" s="9">
        <v>57</v>
      </c>
    </row>
    <row r="328" spans="1:10" s="11" customFormat="1" x14ac:dyDescent="0.2">
      <c r="A328" s="8">
        <v>43562</v>
      </c>
      <c r="B328" s="12" t="s">
        <v>3</v>
      </c>
      <c r="C328" s="9">
        <v>9172</v>
      </c>
      <c r="D328" s="12" t="s">
        <v>1086</v>
      </c>
      <c r="E328" s="12" t="s">
        <v>4</v>
      </c>
      <c r="F328" s="12" t="s">
        <v>4</v>
      </c>
      <c r="G328" s="12" t="s">
        <v>245</v>
      </c>
      <c r="H328" s="12"/>
      <c r="I328" s="9">
        <v>51</v>
      </c>
      <c r="J328" s="9">
        <v>73</v>
      </c>
    </row>
    <row r="329" spans="1:10" s="11" customFormat="1" x14ac:dyDescent="0.2">
      <c r="A329" s="8">
        <v>43566</v>
      </c>
      <c r="B329" s="12" t="s">
        <v>3</v>
      </c>
      <c r="C329" s="9">
        <v>57100</v>
      </c>
      <c r="D329" s="12" t="s">
        <v>141</v>
      </c>
      <c r="E329" s="12" t="s">
        <v>6</v>
      </c>
      <c r="F329" s="12" t="s">
        <v>6</v>
      </c>
      <c r="G329" s="12" t="s">
        <v>245</v>
      </c>
      <c r="H329" s="12"/>
      <c r="I329" s="9">
        <v>39</v>
      </c>
      <c r="J329" s="9">
        <v>42</v>
      </c>
    </row>
    <row r="330" spans="1:10" s="11" customFormat="1" x14ac:dyDescent="0.2">
      <c r="A330" s="8">
        <v>43567</v>
      </c>
      <c r="B330" s="12" t="s">
        <v>3</v>
      </c>
      <c r="C330" s="9">
        <v>6139</v>
      </c>
      <c r="D330" s="12" t="s">
        <v>48</v>
      </c>
      <c r="E330" s="12" t="s">
        <v>4</v>
      </c>
      <c r="F330" s="12" t="s">
        <v>4</v>
      </c>
      <c r="G330" s="12" t="s">
        <v>245</v>
      </c>
      <c r="H330" s="12"/>
      <c r="I330" s="9">
        <v>34</v>
      </c>
      <c r="J330" s="9">
        <v>43</v>
      </c>
    </row>
    <row r="331" spans="1:10" s="11" customFormat="1" x14ac:dyDescent="0.2">
      <c r="A331" s="8">
        <v>43567</v>
      </c>
      <c r="B331" s="12" t="s">
        <v>3</v>
      </c>
      <c r="C331" s="9">
        <v>4514</v>
      </c>
      <c r="D331" s="12" t="s">
        <v>40</v>
      </c>
      <c r="E331" s="12" t="s">
        <v>4</v>
      </c>
      <c r="F331" s="12" t="s">
        <v>4</v>
      </c>
      <c r="G331" s="12" t="s">
        <v>245</v>
      </c>
      <c r="H331" s="12"/>
      <c r="I331" s="9">
        <v>3</v>
      </c>
      <c r="J331" s="9" t="s">
        <v>368</v>
      </c>
    </row>
    <row r="332" spans="1:10" s="11" customFormat="1" x14ac:dyDescent="0.2">
      <c r="A332" s="8">
        <v>43570</v>
      </c>
      <c r="B332" s="12" t="s">
        <v>3</v>
      </c>
      <c r="C332" s="48" t="s">
        <v>1264</v>
      </c>
      <c r="D332" s="12" t="s">
        <v>92</v>
      </c>
      <c r="E332" s="12" t="s">
        <v>8</v>
      </c>
      <c r="F332" s="12" t="s">
        <v>33</v>
      </c>
      <c r="G332" s="12" t="s">
        <v>245</v>
      </c>
      <c r="H332" s="12"/>
      <c r="I332" s="9">
        <v>33</v>
      </c>
      <c r="J332" s="9" t="s">
        <v>416</v>
      </c>
    </row>
    <row r="333" spans="1:10" s="11" customFormat="1" x14ac:dyDescent="0.2">
      <c r="A333" s="8">
        <v>43583</v>
      </c>
      <c r="B333" s="12" t="s">
        <v>3</v>
      </c>
      <c r="C333" s="48" t="s">
        <v>1573</v>
      </c>
      <c r="D333" s="12" t="s">
        <v>61</v>
      </c>
      <c r="E333" s="12" t="s">
        <v>15</v>
      </c>
      <c r="F333" s="12" t="s">
        <v>1574</v>
      </c>
      <c r="G333" s="12" t="s">
        <v>245</v>
      </c>
      <c r="H333" s="12"/>
      <c r="I333" s="9">
        <v>7</v>
      </c>
      <c r="J333" s="9" t="s">
        <v>1575</v>
      </c>
    </row>
    <row r="334" spans="1:10" s="11" customFormat="1" x14ac:dyDescent="0.2">
      <c r="A334" s="8">
        <v>43579</v>
      </c>
      <c r="B334" s="12" t="s">
        <v>3</v>
      </c>
      <c r="C334" s="48" t="s">
        <v>1455</v>
      </c>
      <c r="D334" s="12" t="s">
        <v>40</v>
      </c>
      <c r="E334" s="12" t="s">
        <v>6</v>
      </c>
      <c r="F334" s="12" t="s">
        <v>6</v>
      </c>
      <c r="G334" s="12" t="s">
        <v>1456</v>
      </c>
      <c r="H334" s="12"/>
      <c r="I334" s="9">
        <v>4</v>
      </c>
      <c r="J334" s="9" t="s">
        <v>724</v>
      </c>
    </row>
    <row r="335" spans="1:10" s="11" customFormat="1" x14ac:dyDescent="0.2">
      <c r="A335" s="8">
        <v>43564</v>
      </c>
      <c r="B335" s="12" t="s">
        <v>3</v>
      </c>
      <c r="C335" s="9">
        <v>4046</v>
      </c>
      <c r="D335" s="12" t="s">
        <v>506</v>
      </c>
      <c r="E335" s="12" t="s">
        <v>16</v>
      </c>
      <c r="F335" s="12" t="s">
        <v>4</v>
      </c>
      <c r="G335" s="12" t="s">
        <v>163</v>
      </c>
      <c r="H335" s="12"/>
      <c r="I335" s="9">
        <v>15</v>
      </c>
      <c r="J335" s="9" t="s">
        <v>1128</v>
      </c>
    </row>
    <row r="336" spans="1:10" s="11" customFormat="1" x14ac:dyDescent="0.2">
      <c r="A336" s="8">
        <v>43565</v>
      </c>
      <c r="B336" s="12" t="s">
        <v>3</v>
      </c>
      <c r="C336" s="9">
        <v>5958</v>
      </c>
      <c r="D336" s="12" t="s">
        <v>74</v>
      </c>
      <c r="E336" s="12" t="s">
        <v>4</v>
      </c>
      <c r="F336" s="12" t="s">
        <v>5</v>
      </c>
      <c r="G336" s="12" t="s">
        <v>163</v>
      </c>
      <c r="H336" s="12"/>
      <c r="I336" s="9">
        <v>29</v>
      </c>
      <c r="J336" s="9" t="s">
        <v>1146</v>
      </c>
    </row>
    <row r="337" spans="1:10" s="11" customFormat="1" x14ac:dyDescent="0.2">
      <c r="A337" s="8">
        <v>43566</v>
      </c>
      <c r="B337" s="12" t="s">
        <v>6</v>
      </c>
      <c r="C337" s="9">
        <v>54620</v>
      </c>
      <c r="D337" s="12" t="s">
        <v>1172</v>
      </c>
      <c r="E337" s="12" t="s">
        <v>6</v>
      </c>
      <c r="F337" s="12" t="s">
        <v>6</v>
      </c>
      <c r="G337" s="12" t="s">
        <v>163</v>
      </c>
      <c r="H337" s="12"/>
      <c r="I337" s="9">
        <v>23</v>
      </c>
      <c r="J337" s="9">
        <v>21</v>
      </c>
    </row>
    <row r="338" spans="1:10" s="11" customFormat="1" x14ac:dyDescent="0.2">
      <c r="A338" s="8">
        <v>43567</v>
      </c>
      <c r="B338" s="12" t="s">
        <v>6</v>
      </c>
      <c r="C338" s="9">
        <v>57310</v>
      </c>
      <c r="D338" s="12" t="s">
        <v>1176</v>
      </c>
      <c r="E338" s="12" t="s">
        <v>6</v>
      </c>
      <c r="F338" s="12" t="s">
        <v>6</v>
      </c>
      <c r="G338" s="12" t="s">
        <v>163</v>
      </c>
      <c r="H338" s="12"/>
      <c r="I338" s="9">
        <v>39</v>
      </c>
      <c r="J338" s="9">
        <v>45</v>
      </c>
    </row>
    <row r="339" spans="1:10" s="11" customFormat="1" x14ac:dyDescent="0.2">
      <c r="A339" s="8">
        <v>43571</v>
      </c>
      <c r="B339" s="12" t="s">
        <v>3</v>
      </c>
      <c r="C339" s="48" t="s">
        <v>1323</v>
      </c>
      <c r="D339" s="12" t="s">
        <v>41</v>
      </c>
      <c r="E339" s="12" t="s">
        <v>4</v>
      </c>
      <c r="F339" s="12" t="s">
        <v>6</v>
      </c>
      <c r="G339" s="12" t="s">
        <v>163</v>
      </c>
      <c r="H339" s="12"/>
      <c r="I339" s="9">
        <v>27</v>
      </c>
      <c r="J339" s="9" t="s">
        <v>590</v>
      </c>
    </row>
    <row r="340" spans="1:10" s="11" customFormat="1" x14ac:dyDescent="0.2">
      <c r="A340" s="8">
        <v>43571</v>
      </c>
      <c r="B340" s="12" t="s">
        <v>3</v>
      </c>
      <c r="C340" s="48" t="s">
        <v>1324</v>
      </c>
      <c r="D340" s="12" t="s">
        <v>61</v>
      </c>
      <c r="E340" s="12" t="s">
        <v>4</v>
      </c>
      <c r="F340" s="12" t="s">
        <v>6</v>
      </c>
      <c r="G340" s="12" t="s">
        <v>163</v>
      </c>
      <c r="H340" s="12"/>
      <c r="I340" s="9">
        <v>7</v>
      </c>
      <c r="J340" s="9" t="s">
        <v>996</v>
      </c>
    </row>
    <row r="341" spans="1:10" s="11" customFormat="1" x14ac:dyDescent="0.2">
      <c r="A341" s="8">
        <v>43573</v>
      </c>
      <c r="B341" s="12" t="s">
        <v>6</v>
      </c>
      <c r="C341" s="48" t="s">
        <v>1401</v>
      </c>
      <c r="D341" s="12" t="s">
        <v>1312</v>
      </c>
      <c r="E341" s="12" t="s">
        <v>6</v>
      </c>
      <c r="F341" s="12" t="s">
        <v>5</v>
      </c>
      <c r="G341" s="12" t="s">
        <v>163</v>
      </c>
      <c r="H341" s="12"/>
      <c r="I341" s="9"/>
      <c r="J341" s="9"/>
    </row>
    <row r="342" spans="1:10" s="11" customFormat="1" x14ac:dyDescent="0.2">
      <c r="A342" s="8">
        <v>43568</v>
      </c>
      <c r="B342" s="12" t="s">
        <v>3</v>
      </c>
      <c r="C342" s="9">
        <v>8287</v>
      </c>
      <c r="D342" s="12" t="s">
        <v>229</v>
      </c>
      <c r="E342" s="12" t="s">
        <v>31</v>
      </c>
      <c r="F342" s="12" t="s">
        <v>15</v>
      </c>
      <c r="G342" s="12" t="s">
        <v>1181</v>
      </c>
      <c r="H342" s="12"/>
      <c r="I342" s="9">
        <v>28</v>
      </c>
      <c r="J342" s="9" t="s">
        <v>517</v>
      </c>
    </row>
    <row r="343" spans="1:10" s="11" customFormat="1" x14ac:dyDescent="0.2">
      <c r="A343" s="8">
        <v>43582</v>
      </c>
      <c r="B343" s="12" t="s">
        <v>3</v>
      </c>
      <c r="C343" s="48" t="s">
        <v>1507</v>
      </c>
      <c r="D343" s="12" t="s">
        <v>506</v>
      </c>
      <c r="E343" s="12" t="s">
        <v>4</v>
      </c>
      <c r="F343" s="12" t="s">
        <v>1508</v>
      </c>
      <c r="G343" s="12" t="s">
        <v>1509</v>
      </c>
      <c r="H343" s="12"/>
      <c r="I343" s="9">
        <v>13</v>
      </c>
      <c r="J343" s="9" t="s">
        <v>1510</v>
      </c>
    </row>
    <row r="344" spans="1:10" s="11" customFormat="1" x14ac:dyDescent="0.2">
      <c r="A344" s="8">
        <v>43572</v>
      </c>
      <c r="B344" s="12" t="s">
        <v>3</v>
      </c>
      <c r="C344" s="48" t="s">
        <v>1359</v>
      </c>
      <c r="D344" s="12" t="s">
        <v>40</v>
      </c>
      <c r="E344" s="12" t="s">
        <v>4</v>
      </c>
      <c r="F344" s="12" t="s">
        <v>6</v>
      </c>
      <c r="G344" s="12" t="s">
        <v>929</v>
      </c>
      <c r="H344" s="12"/>
      <c r="I344" s="9">
        <v>6</v>
      </c>
      <c r="J344" s="9" t="s">
        <v>394</v>
      </c>
    </row>
    <row r="345" spans="1:10" s="11" customFormat="1" x14ac:dyDescent="0.2">
      <c r="A345" s="8">
        <v>43574</v>
      </c>
      <c r="B345" s="12" t="s">
        <v>3</v>
      </c>
      <c r="C345" s="48" t="s">
        <v>1406</v>
      </c>
      <c r="D345" s="12" t="s">
        <v>40</v>
      </c>
      <c r="E345" s="12" t="s">
        <v>4</v>
      </c>
      <c r="F345" s="12" t="s">
        <v>6</v>
      </c>
      <c r="G345" s="12" t="s">
        <v>929</v>
      </c>
      <c r="H345" s="12"/>
      <c r="I345" s="9">
        <v>3</v>
      </c>
      <c r="J345" s="9" t="s">
        <v>399</v>
      </c>
    </row>
    <row r="346" spans="1:10" s="11" customFormat="1" x14ac:dyDescent="0.2">
      <c r="A346" s="8">
        <v>43577</v>
      </c>
      <c r="B346" s="12" t="s">
        <v>3</v>
      </c>
      <c r="C346" s="48" t="s">
        <v>1439</v>
      </c>
      <c r="D346" s="12" t="s">
        <v>40</v>
      </c>
      <c r="E346" s="12" t="s">
        <v>18</v>
      </c>
      <c r="F346" s="12" t="s">
        <v>6</v>
      </c>
      <c r="G346" s="12" t="s">
        <v>929</v>
      </c>
      <c r="H346" s="12"/>
      <c r="I346" s="9">
        <v>1</v>
      </c>
      <c r="J346" s="9" t="s">
        <v>760</v>
      </c>
    </row>
    <row r="347" spans="1:10" s="11" customFormat="1" x14ac:dyDescent="0.2">
      <c r="A347" s="8">
        <v>43568</v>
      </c>
      <c r="B347" s="12" t="s">
        <v>3</v>
      </c>
      <c r="C347" s="9">
        <v>4640</v>
      </c>
      <c r="D347" s="12" t="s">
        <v>40</v>
      </c>
      <c r="E347" s="12" t="s">
        <v>8</v>
      </c>
      <c r="F347" s="12" t="s">
        <v>6</v>
      </c>
      <c r="G347" s="12" t="s">
        <v>977</v>
      </c>
      <c r="H347" s="12"/>
      <c r="I347" s="9">
        <v>4</v>
      </c>
      <c r="J347" s="9" t="s">
        <v>469</v>
      </c>
    </row>
    <row r="348" spans="1:10" s="11" customFormat="1" x14ac:dyDescent="0.2">
      <c r="A348" s="8">
        <v>43569</v>
      </c>
      <c r="B348" s="12" t="s">
        <v>3</v>
      </c>
      <c r="C348" s="48">
        <v>4570</v>
      </c>
      <c r="D348" s="12" t="s">
        <v>40</v>
      </c>
      <c r="E348" s="12" t="s">
        <v>275</v>
      </c>
      <c r="F348" s="12" t="s">
        <v>1198</v>
      </c>
      <c r="G348" s="12" t="s">
        <v>977</v>
      </c>
      <c r="H348" s="12"/>
      <c r="I348" s="9">
        <v>8</v>
      </c>
      <c r="J348" s="9" t="s">
        <v>684</v>
      </c>
    </row>
    <row r="349" spans="1:10" s="11" customFormat="1" x14ac:dyDescent="0.2">
      <c r="A349" s="8">
        <v>43569</v>
      </c>
      <c r="B349" s="12" t="s">
        <v>3</v>
      </c>
      <c r="C349" s="48">
        <v>4645</v>
      </c>
      <c r="D349" s="12" t="s">
        <v>40</v>
      </c>
      <c r="E349" s="12" t="s">
        <v>4</v>
      </c>
      <c r="F349" s="12" t="s">
        <v>4</v>
      </c>
      <c r="G349" s="12" t="s">
        <v>977</v>
      </c>
      <c r="H349" s="12"/>
      <c r="I349" s="9">
        <v>9</v>
      </c>
      <c r="J349" s="9" t="s">
        <v>1202</v>
      </c>
    </row>
    <row r="350" spans="1:10" s="11" customFormat="1" x14ac:dyDescent="0.2">
      <c r="A350" s="8">
        <v>43569</v>
      </c>
      <c r="B350" s="12" t="s">
        <v>3</v>
      </c>
      <c r="C350" s="48" t="s">
        <v>1240</v>
      </c>
      <c r="D350" s="12" t="s">
        <v>40</v>
      </c>
      <c r="E350" s="12" t="s">
        <v>4</v>
      </c>
      <c r="F350" s="12" t="s">
        <v>6</v>
      </c>
      <c r="G350" s="12" t="s">
        <v>977</v>
      </c>
      <c r="H350" s="12"/>
      <c r="I350" s="9">
        <v>5</v>
      </c>
      <c r="J350" s="9" t="s">
        <v>1029</v>
      </c>
    </row>
    <row r="351" spans="1:10" s="11" customFormat="1" x14ac:dyDescent="0.2">
      <c r="A351" s="8">
        <v>43564</v>
      </c>
      <c r="B351" s="12" t="s">
        <v>3</v>
      </c>
      <c r="C351" s="9">
        <v>4597</v>
      </c>
      <c r="D351" s="12" t="s">
        <v>40</v>
      </c>
      <c r="E351" s="12" t="s">
        <v>4</v>
      </c>
      <c r="F351" s="12" t="s">
        <v>140</v>
      </c>
      <c r="G351" s="12" t="s">
        <v>977</v>
      </c>
      <c r="H351" s="12"/>
      <c r="I351" s="9">
        <v>3</v>
      </c>
      <c r="J351" s="9" t="s">
        <v>1126</v>
      </c>
    </row>
    <row r="352" spans="1:10" s="11" customFormat="1" x14ac:dyDescent="0.2">
      <c r="A352" s="8">
        <v>43564</v>
      </c>
      <c r="B352" s="12" t="s">
        <v>3</v>
      </c>
      <c r="C352" s="9">
        <v>4518</v>
      </c>
      <c r="D352" s="12" t="s">
        <v>40</v>
      </c>
      <c r="E352" s="12" t="s">
        <v>16</v>
      </c>
      <c r="F352" s="12" t="s">
        <v>4</v>
      </c>
      <c r="G352" s="12" t="s">
        <v>977</v>
      </c>
      <c r="H352" s="12"/>
      <c r="I352" s="9">
        <v>3</v>
      </c>
      <c r="J352" s="9">
        <v>1</v>
      </c>
    </row>
    <row r="353" spans="1:10" s="11" customFormat="1" x14ac:dyDescent="0.2">
      <c r="A353" s="8">
        <v>43565</v>
      </c>
      <c r="B353" s="12" t="s">
        <v>3</v>
      </c>
      <c r="C353" s="9">
        <v>4514</v>
      </c>
      <c r="D353" s="12" t="s">
        <v>40</v>
      </c>
      <c r="E353" s="12" t="s">
        <v>6</v>
      </c>
      <c r="F353" s="12" t="s">
        <v>15</v>
      </c>
      <c r="G353" s="12" t="s">
        <v>977</v>
      </c>
      <c r="H353" s="12"/>
      <c r="I353" s="9">
        <v>5</v>
      </c>
      <c r="J353" s="9" t="s">
        <v>990</v>
      </c>
    </row>
    <row r="354" spans="1:10" s="11" customFormat="1" x14ac:dyDescent="0.2">
      <c r="A354" s="8">
        <v>43565</v>
      </c>
      <c r="B354" s="12" t="s">
        <v>3</v>
      </c>
      <c r="C354" s="9">
        <v>4546</v>
      </c>
      <c r="D354" s="12" t="s">
        <v>40</v>
      </c>
      <c r="E354" s="12" t="s">
        <v>8</v>
      </c>
      <c r="F354" s="12" t="s">
        <v>4</v>
      </c>
      <c r="G354" s="12" t="s">
        <v>977</v>
      </c>
      <c r="H354" s="12"/>
      <c r="I354" s="9">
        <v>4</v>
      </c>
      <c r="J354" s="9" t="s">
        <v>342</v>
      </c>
    </row>
    <row r="355" spans="1:10" s="11" customFormat="1" x14ac:dyDescent="0.2">
      <c r="A355" s="8">
        <v>43564</v>
      </c>
      <c r="B355" s="12" t="s">
        <v>3</v>
      </c>
      <c r="C355" s="9">
        <v>3514</v>
      </c>
      <c r="D355" s="12" t="s">
        <v>67</v>
      </c>
      <c r="E355" s="12" t="s">
        <v>4</v>
      </c>
      <c r="F355" s="12" t="s">
        <v>8</v>
      </c>
      <c r="G355" s="12" t="s">
        <v>1158</v>
      </c>
      <c r="H355" s="12"/>
      <c r="I355" s="9">
        <v>19</v>
      </c>
      <c r="J355" s="9" t="s">
        <v>1112</v>
      </c>
    </row>
    <row r="356" spans="1:10" s="11" customFormat="1" x14ac:dyDescent="0.2">
      <c r="A356" s="8">
        <v>43563</v>
      </c>
      <c r="B356" s="12" t="s">
        <v>6</v>
      </c>
      <c r="C356" s="9">
        <v>57330</v>
      </c>
      <c r="D356" s="12" t="s">
        <v>315</v>
      </c>
      <c r="E356" s="12" t="s">
        <v>6</v>
      </c>
      <c r="F356" s="12" t="s">
        <v>214</v>
      </c>
      <c r="G356" s="12" t="s">
        <v>1188</v>
      </c>
      <c r="H356" s="12"/>
      <c r="I356" s="9">
        <v>26</v>
      </c>
      <c r="J356" s="9" t="s">
        <v>416</v>
      </c>
    </row>
    <row r="357" spans="1:10" s="11" customFormat="1" x14ac:dyDescent="0.2">
      <c r="A357" s="8">
        <v>43582</v>
      </c>
      <c r="B357" s="12" t="s">
        <v>6</v>
      </c>
      <c r="C357" s="48" t="s">
        <v>1495</v>
      </c>
      <c r="D357" s="12" t="s">
        <v>277</v>
      </c>
      <c r="E357" s="12" t="s">
        <v>8</v>
      </c>
      <c r="F357" s="12" t="s">
        <v>6</v>
      </c>
      <c r="G357" s="12" t="s">
        <v>1597</v>
      </c>
      <c r="H357" s="12"/>
      <c r="I357" s="9">
        <v>25</v>
      </c>
      <c r="J357" s="9">
        <v>16</v>
      </c>
    </row>
    <row r="358" spans="1:10" s="11" customFormat="1" ht="32" x14ac:dyDescent="0.2">
      <c r="A358" s="8">
        <v>43569</v>
      </c>
      <c r="B358" s="12" t="s">
        <v>3</v>
      </c>
      <c r="C358" s="48" t="s">
        <v>1234</v>
      </c>
      <c r="D358" s="12" t="s">
        <v>283</v>
      </c>
      <c r="E358" s="12" t="s">
        <v>4</v>
      </c>
      <c r="F358" s="12" t="s">
        <v>15</v>
      </c>
      <c r="G358" s="84" t="s">
        <v>1287</v>
      </c>
      <c r="H358" s="12"/>
      <c r="I358" s="9">
        <v>29</v>
      </c>
      <c r="J358" s="9" t="s">
        <v>1236</v>
      </c>
    </row>
    <row r="359" spans="1:10" s="11" customFormat="1" x14ac:dyDescent="0.2">
      <c r="A359" s="8">
        <v>43569</v>
      </c>
      <c r="B359" s="12" t="s">
        <v>3</v>
      </c>
      <c r="C359" s="48" t="s">
        <v>1249</v>
      </c>
      <c r="D359" s="12" t="s">
        <v>806</v>
      </c>
      <c r="E359" s="12" t="s">
        <v>99</v>
      </c>
      <c r="F359" s="12" t="s">
        <v>15</v>
      </c>
      <c r="G359" s="12" t="s">
        <v>153</v>
      </c>
      <c r="H359" s="12"/>
      <c r="I359" s="9">
        <v>34</v>
      </c>
      <c r="J359" s="9" t="s">
        <v>813</v>
      </c>
    </row>
    <row r="360" spans="1:10" s="11" customFormat="1" x14ac:dyDescent="0.2">
      <c r="A360" s="8">
        <v>43575</v>
      </c>
      <c r="B360" s="12" t="s">
        <v>3</v>
      </c>
      <c r="C360" s="48" t="s">
        <v>1418</v>
      </c>
      <c r="D360" s="12" t="s">
        <v>92</v>
      </c>
      <c r="E360" s="12" t="s">
        <v>4</v>
      </c>
      <c r="F360" s="12" t="s">
        <v>663</v>
      </c>
      <c r="G360" s="12" t="s">
        <v>153</v>
      </c>
      <c r="H360" s="12"/>
      <c r="I360" s="9">
        <v>25</v>
      </c>
      <c r="J360" s="9" t="s">
        <v>612</v>
      </c>
    </row>
    <row r="361" spans="1:10" s="11" customFormat="1" x14ac:dyDescent="0.2">
      <c r="A361" s="8">
        <v>43568</v>
      </c>
      <c r="B361" s="12" t="s">
        <v>3</v>
      </c>
      <c r="C361" s="9">
        <v>1221</v>
      </c>
      <c r="D361" s="12" t="s">
        <v>92</v>
      </c>
      <c r="E361" s="12" t="s">
        <v>6</v>
      </c>
      <c r="F361" s="12" t="s">
        <v>8</v>
      </c>
      <c r="G361" s="12" t="s">
        <v>1186</v>
      </c>
      <c r="H361" s="12"/>
      <c r="I361" s="9">
        <v>30</v>
      </c>
      <c r="J361" s="9" t="s">
        <v>756</v>
      </c>
    </row>
    <row r="362" spans="1:10" s="11" customFormat="1" x14ac:dyDescent="0.2">
      <c r="A362" s="8">
        <v>43562</v>
      </c>
      <c r="B362" s="12" t="s">
        <v>3</v>
      </c>
      <c r="C362" s="9">
        <v>4360</v>
      </c>
      <c r="D362" s="12" t="s">
        <v>432</v>
      </c>
      <c r="E362" s="12" t="s">
        <v>6</v>
      </c>
      <c r="F362" s="12" t="s">
        <v>6</v>
      </c>
      <c r="G362" s="12" t="s">
        <v>893</v>
      </c>
      <c r="H362" s="12"/>
      <c r="I362" s="9">
        <v>11</v>
      </c>
      <c r="J362" s="9" t="s">
        <v>431</v>
      </c>
    </row>
    <row r="363" spans="1:10" s="11" customFormat="1" x14ac:dyDescent="0.2">
      <c r="A363" s="8">
        <v>43566</v>
      </c>
      <c r="B363" s="12" t="s">
        <v>14</v>
      </c>
      <c r="C363" s="9">
        <v>6830</v>
      </c>
      <c r="D363" s="12" t="s">
        <v>1170</v>
      </c>
      <c r="E363" s="12" t="s">
        <v>6</v>
      </c>
      <c r="F363" s="12" t="s">
        <v>6</v>
      </c>
      <c r="G363" s="12" t="s">
        <v>1187</v>
      </c>
      <c r="H363" s="12"/>
      <c r="I363" s="9">
        <v>76</v>
      </c>
      <c r="J363" s="9">
        <v>99</v>
      </c>
    </row>
    <row r="364" spans="1:10" s="11" customFormat="1" x14ac:dyDescent="0.2">
      <c r="A364" s="8">
        <v>43572</v>
      </c>
      <c r="B364" s="12" t="s">
        <v>3</v>
      </c>
      <c r="C364" s="48" t="s">
        <v>1344</v>
      </c>
      <c r="D364" s="12" t="s">
        <v>1167</v>
      </c>
      <c r="E364" s="12" t="s">
        <v>4</v>
      </c>
      <c r="F364" s="12" t="s">
        <v>99</v>
      </c>
      <c r="G364" s="12" t="s">
        <v>902</v>
      </c>
      <c r="H364" s="12"/>
      <c r="I364" s="9">
        <v>44</v>
      </c>
      <c r="J364" s="9" t="s">
        <v>1345</v>
      </c>
    </row>
    <row r="365" spans="1:10" s="11" customFormat="1" x14ac:dyDescent="0.2">
      <c r="A365" s="8">
        <v>43564</v>
      </c>
      <c r="B365" s="12" t="s">
        <v>14</v>
      </c>
      <c r="C365" s="9">
        <v>5790</v>
      </c>
      <c r="D365" s="12" t="s">
        <v>49</v>
      </c>
      <c r="E365" s="12" t="s">
        <v>6</v>
      </c>
      <c r="F365" s="12" t="s">
        <v>4</v>
      </c>
      <c r="G365" s="12" t="s">
        <v>1159</v>
      </c>
      <c r="H365" s="12"/>
      <c r="I365" s="9">
        <v>44</v>
      </c>
      <c r="J365" s="9" t="s">
        <v>1122</v>
      </c>
    </row>
    <row r="366" spans="1:10" s="11" customFormat="1" x14ac:dyDescent="0.2">
      <c r="A366" s="8">
        <v>43583</v>
      </c>
      <c r="B366" s="12" t="s">
        <v>3</v>
      </c>
      <c r="C366" s="48" t="s">
        <v>1530</v>
      </c>
      <c r="D366" s="12" t="s">
        <v>92</v>
      </c>
      <c r="E366" s="12" t="s">
        <v>6</v>
      </c>
      <c r="F366" s="12" t="s">
        <v>4</v>
      </c>
      <c r="G366" s="12" t="s">
        <v>897</v>
      </c>
      <c r="H366" s="12"/>
      <c r="I366" s="9">
        <v>23</v>
      </c>
      <c r="J366" s="9" t="s">
        <v>360</v>
      </c>
    </row>
    <row r="367" spans="1:10" s="11" customFormat="1" x14ac:dyDescent="0.2">
      <c r="A367" s="8">
        <v>43569</v>
      </c>
      <c r="B367" s="12" t="s">
        <v>3</v>
      </c>
      <c r="C367" s="48">
        <v>1619</v>
      </c>
      <c r="D367" s="12" t="s">
        <v>92</v>
      </c>
      <c r="E367" s="12" t="s">
        <v>6</v>
      </c>
      <c r="F367" s="12" t="s">
        <v>214</v>
      </c>
      <c r="G367" s="12" t="s">
        <v>897</v>
      </c>
      <c r="H367" s="12"/>
      <c r="I367" s="9">
        <v>24</v>
      </c>
      <c r="J367" s="9" t="s">
        <v>388</v>
      </c>
    </row>
    <row r="368" spans="1:10" s="11" customFormat="1" x14ac:dyDescent="0.2">
      <c r="A368" s="8">
        <v>43571</v>
      </c>
      <c r="B368" s="12" t="s">
        <v>6</v>
      </c>
      <c r="C368" s="48" t="s">
        <v>1319</v>
      </c>
      <c r="D368" s="12" t="s">
        <v>1320</v>
      </c>
      <c r="E368" s="12" t="s">
        <v>6</v>
      </c>
      <c r="F368" s="12" t="s">
        <v>6</v>
      </c>
      <c r="G368" s="12" t="s">
        <v>897</v>
      </c>
      <c r="H368" s="12"/>
      <c r="I368" s="9">
        <v>67</v>
      </c>
      <c r="J368" s="9" t="s">
        <v>1321</v>
      </c>
    </row>
    <row r="369" spans="1:10" s="11" customFormat="1" x14ac:dyDescent="0.2">
      <c r="A369" s="8">
        <v>43564</v>
      </c>
      <c r="B369" s="12" t="s">
        <v>6</v>
      </c>
      <c r="C369" s="9">
        <v>57330</v>
      </c>
      <c r="D369" s="12" t="s">
        <v>315</v>
      </c>
      <c r="E369" s="12" t="s">
        <v>6</v>
      </c>
      <c r="F369" s="12" t="s">
        <v>15</v>
      </c>
      <c r="G369" s="12" t="s">
        <v>897</v>
      </c>
      <c r="H369" s="12"/>
      <c r="I369" s="9">
        <v>27</v>
      </c>
      <c r="J369" s="9" t="s">
        <v>416</v>
      </c>
    </row>
    <row r="370" spans="1:10" s="11" customFormat="1" x14ac:dyDescent="0.2">
      <c r="A370" s="8">
        <v>43583</v>
      </c>
      <c r="B370" s="12" t="s">
        <v>14</v>
      </c>
      <c r="C370" s="48" t="s">
        <v>1318</v>
      </c>
      <c r="D370" s="12" t="s">
        <v>127</v>
      </c>
      <c r="E370" s="12" t="s">
        <v>6</v>
      </c>
      <c r="F370" s="12" t="s">
        <v>6</v>
      </c>
      <c r="G370" s="12" t="s">
        <v>897</v>
      </c>
      <c r="H370" s="12"/>
      <c r="I370" s="9">
        <v>30</v>
      </c>
      <c r="J370" s="9" t="s">
        <v>390</v>
      </c>
    </row>
    <row r="371" spans="1:10" s="11" customFormat="1" x14ac:dyDescent="0.2">
      <c r="A371" s="8">
        <v>43569</v>
      </c>
      <c r="B371" s="12" t="s">
        <v>5</v>
      </c>
      <c r="C371" s="48">
        <v>66706</v>
      </c>
      <c r="D371" s="12" t="s">
        <v>97</v>
      </c>
      <c r="E371" s="12" t="s">
        <v>10</v>
      </c>
      <c r="F371" s="12" t="s">
        <v>5</v>
      </c>
      <c r="G371" s="12" t="s">
        <v>1599</v>
      </c>
      <c r="H371" s="12"/>
      <c r="I371" s="9">
        <v>32</v>
      </c>
      <c r="J371" s="9" t="s">
        <v>414</v>
      </c>
    </row>
    <row r="372" spans="1:10" s="11" customFormat="1" x14ac:dyDescent="0.2">
      <c r="A372" s="8">
        <v>43569</v>
      </c>
      <c r="B372" s="12" t="s">
        <v>3</v>
      </c>
      <c r="C372" s="48">
        <v>1482</v>
      </c>
      <c r="D372" s="12" t="s">
        <v>92</v>
      </c>
      <c r="E372" s="12" t="s">
        <v>5</v>
      </c>
      <c r="F372" s="12" t="s">
        <v>6</v>
      </c>
      <c r="G372" s="12" t="s">
        <v>917</v>
      </c>
      <c r="H372" s="12"/>
      <c r="I372" s="9">
        <v>26</v>
      </c>
      <c r="J372" s="9" t="s">
        <v>1205</v>
      </c>
    </row>
    <row r="373" spans="1:10" s="11" customFormat="1" x14ac:dyDescent="0.2">
      <c r="A373" s="8">
        <v>43570</v>
      </c>
      <c r="B373" s="12" t="s">
        <v>6</v>
      </c>
      <c r="C373" s="48" t="s">
        <v>1267</v>
      </c>
      <c r="D373" s="12" t="s">
        <v>1268</v>
      </c>
      <c r="E373" s="12" t="s">
        <v>234</v>
      </c>
      <c r="F373" s="12" t="s">
        <v>6</v>
      </c>
      <c r="G373" s="12" t="s">
        <v>874</v>
      </c>
      <c r="H373" s="12"/>
      <c r="I373" s="9">
        <v>102</v>
      </c>
      <c r="J373" s="9">
        <v>117</v>
      </c>
    </row>
    <row r="374" spans="1:10" s="11" customFormat="1" x14ac:dyDescent="0.2">
      <c r="A374" s="8">
        <v>43570</v>
      </c>
      <c r="B374" s="12" t="s">
        <v>6</v>
      </c>
      <c r="C374" s="48" t="s">
        <v>1207</v>
      </c>
      <c r="D374" s="12" t="s">
        <v>316</v>
      </c>
      <c r="E374" s="12" t="s">
        <v>6</v>
      </c>
      <c r="F374" s="12" t="s">
        <v>15</v>
      </c>
      <c r="G374" s="12" t="s">
        <v>874</v>
      </c>
      <c r="H374" s="12"/>
      <c r="I374" s="9">
        <v>49</v>
      </c>
      <c r="J374" s="9" t="s">
        <v>638</v>
      </c>
    </row>
    <row r="375" spans="1:10" s="11" customFormat="1" x14ac:dyDescent="0.2">
      <c r="A375" s="8">
        <v>43572</v>
      </c>
      <c r="B375" s="12" t="s">
        <v>3</v>
      </c>
      <c r="C375" s="48" t="s">
        <v>1325</v>
      </c>
      <c r="D375" s="12" t="s">
        <v>1326</v>
      </c>
      <c r="E375" s="12" t="s">
        <v>4</v>
      </c>
      <c r="F375" s="12" t="s">
        <v>5</v>
      </c>
      <c r="G375" s="85" t="s">
        <v>1375</v>
      </c>
      <c r="H375" s="12"/>
      <c r="I375" s="9">
        <v>58</v>
      </c>
      <c r="J375" s="9">
        <v>69</v>
      </c>
    </row>
    <row r="376" spans="1:10" s="11" customFormat="1" x14ac:dyDescent="0.2">
      <c r="A376" s="8">
        <v>43563</v>
      </c>
      <c r="B376" s="12" t="s">
        <v>3</v>
      </c>
      <c r="C376" s="9">
        <v>7418</v>
      </c>
      <c r="D376" s="12" t="s">
        <v>1095</v>
      </c>
      <c r="E376" s="12" t="s">
        <v>4</v>
      </c>
      <c r="F376" s="12" t="s">
        <v>6</v>
      </c>
      <c r="G376" s="85" t="s">
        <v>1157</v>
      </c>
      <c r="H376" s="12"/>
      <c r="I376" s="9">
        <v>44</v>
      </c>
      <c r="J376" s="9" t="s">
        <v>386</v>
      </c>
    </row>
    <row r="377" spans="1:10" s="11" customFormat="1" x14ac:dyDescent="0.2">
      <c r="A377" s="8">
        <v>43572</v>
      </c>
      <c r="B377" s="12" t="s">
        <v>3</v>
      </c>
      <c r="C377" s="48" t="s">
        <v>1362</v>
      </c>
      <c r="D377" s="12" t="s">
        <v>117</v>
      </c>
      <c r="E377" s="12" t="s">
        <v>4</v>
      </c>
      <c r="F377" s="12" t="s">
        <v>6</v>
      </c>
      <c r="G377" s="85" t="s">
        <v>1157</v>
      </c>
      <c r="H377" s="12"/>
      <c r="I377" s="9">
        <v>27</v>
      </c>
      <c r="J377" s="9">
        <v>20</v>
      </c>
    </row>
    <row r="378" spans="1:10" s="11" customFormat="1" x14ac:dyDescent="0.2">
      <c r="A378" s="8">
        <v>43557</v>
      </c>
      <c r="B378" s="12" t="s">
        <v>3</v>
      </c>
      <c r="C378" s="9">
        <v>4143</v>
      </c>
      <c r="D378" s="12" t="s">
        <v>779</v>
      </c>
      <c r="E378" s="12" t="s">
        <v>467</v>
      </c>
      <c r="F378" s="12" t="s">
        <v>4</v>
      </c>
      <c r="G378" s="85" t="s">
        <v>899</v>
      </c>
      <c r="H378" s="12"/>
      <c r="I378" s="9">
        <v>17</v>
      </c>
      <c r="J378" s="9">
        <v>11</v>
      </c>
    </row>
    <row r="379" spans="1:10" s="11" customFormat="1" x14ac:dyDescent="0.2">
      <c r="A379" s="8">
        <v>43568</v>
      </c>
      <c r="B379" s="12" t="s">
        <v>3</v>
      </c>
      <c r="C379" s="9">
        <v>8350</v>
      </c>
      <c r="D379" s="12" t="s">
        <v>112</v>
      </c>
      <c r="E379" s="12" t="s">
        <v>4</v>
      </c>
      <c r="F379" s="12" t="s">
        <v>6</v>
      </c>
      <c r="G379" s="85" t="s">
        <v>899</v>
      </c>
      <c r="H379" s="12"/>
      <c r="I379" s="9">
        <v>19</v>
      </c>
      <c r="J379" s="9" t="s">
        <v>639</v>
      </c>
    </row>
    <row r="380" spans="1:10" s="11" customFormat="1" x14ac:dyDescent="0.2">
      <c r="A380" s="8">
        <v>43569</v>
      </c>
      <c r="B380" s="12" t="s">
        <v>3</v>
      </c>
      <c r="C380" s="48">
        <v>3385</v>
      </c>
      <c r="D380" s="12" t="s">
        <v>1197</v>
      </c>
      <c r="E380" s="12" t="s">
        <v>4</v>
      </c>
      <c r="F380" s="12" t="s">
        <v>99</v>
      </c>
      <c r="G380" s="85" t="s">
        <v>899</v>
      </c>
      <c r="H380" s="12"/>
      <c r="I380" s="9">
        <v>14</v>
      </c>
      <c r="J380" s="9" t="s">
        <v>377</v>
      </c>
    </row>
    <row r="381" spans="1:10" s="11" customFormat="1" x14ac:dyDescent="0.2">
      <c r="A381" s="8">
        <v>43570</v>
      </c>
      <c r="B381" s="12" t="s">
        <v>3</v>
      </c>
      <c r="C381" s="48" t="s">
        <v>1272</v>
      </c>
      <c r="D381" s="12" t="s">
        <v>506</v>
      </c>
      <c r="E381" s="12" t="s">
        <v>4</v>
      </c>
      <c r="F381" s="12" t="s">
        <v>99</v>
      </c>
      <c r="G381" s="85" t="s">
        <v>899</v>
      </c>
      <c r="H381" s="12"/>
      <c r="I381" s="9">
        <v>13</v>
      </c>
      <c r="J381" s="9" t="s">
        <v>1128</v>
      </c>
    </row>
    <row r="382" spans="1:10" s="11" customFormat="1" x14ac:dyDescent="0.2">
      <c r="A382" s="8">
        <v>43570</v>
      </c>
      <c r="B382" s="12" t="s">
        <v>3</v>
      </c>
      <c r="C382" s="48" t="s">
        <v>1282</v>
      </c>
      <c r="D382" s="12" t="s">
        <v>87</v>
      </c>
      <c r="E382" s="12" t="s">
        <v>4</v>
      </c>
      <c r="F382" s="12" t="s">
        <v>6</v>
      </c>
      <c r="G382" s="85" t="s">
        <v>899</v>
      </c>
      <c r="H382" s="12"/>
      <c r="I382" s="9">
        <v>18</v>
      </c>
      <c r="J382" s="9" t="s">
        <v>835</v>
      </c>
    </row>
    <row r="383" spans="1:10" s="11" customFormat="1" x14ac:dyDescent="0.2">
      <c r="A383" s="8">
        <v>43577</v>
      </c>
      <c r="B383" s="12" t="s">
        <v>3</v>
      </c>
      <c r="C383" s="48" t="s">
        <v>1450</v>
      </c>
      <c r="D383" s="12" t="s">
        <v>92</v>
      </c>
      <c r="E383" s="12" t="s">
        <v>4</v>
      </c>
      <c r="F383" s="12" t="s">
        <v>6</v>
      </c>
      <c r="G383" s="85" t="s">
        <v>899</v>
      </c>
      <c r="H383" s="12"/>
      <c r="I383" s="9">
        <v>23</v>
      </c>
      <c r="J383" s="9" t="s">
        <v>1151</v>
      </c>
    </row>
    <row r="384" spans="1:10" s="11" customFormat="1" x14ac:dyDescent="0.2">
      <c r="A384" s="8">
        <v>43580</v>
      </c>
      <c r="B384" s="12" t="s">
        <v>3</v>
      </c>
      <c r="C384" s="48" t="s">
        <v>1479</v>
      </c>
      <c r="D384" s="12" t="s">
        <v>67</v>
      </c>
      <c r="E384" s="12" t="s">
        <v>4</v>
      </c>
      <c r="F384" s="12" t="s">
        <v>5</v>
      </c>
      <c r="G384" s="12" t="s">
        <v>1527</v>
      </c>
      <c r="H384" s="12"/>
      <c r="I384" s="9">
        <v>22</v>
      </c>
      <c r="J384" s="9">
        <v>20</v>
      </c>
    </row>
    <row r="385" spans="1:10" s="11" customFormat="1" x14ac:dyDescent="0.2">
      <c r="A385" s="8">
        <v>43571</v>
      </c>
      <c r="B385" s="12" t="s">
        <v>3</v>
      </c>
      <c r="C385" s="48" t="s">
        <v>1301</v>
      </c>
      <c r="D385" s="12" t="s">
        <v>1302</v>
      </c>
      <c r="E385" s="12" t="s">
        <v>4</v>
      </c>
      <c r="F385" s="12" t="s">
        <v>6</v>
      </c>
      <c r="G385" s="12" t="s">
        <v>876</v>
      </c>
      <c r="H385" s="12"/>
      <c r="I385" s="9">
        <v>46</v>
      </c>
      <c r="J385" s="9" t="s">
        <v>1070</v>
      </c>
    </row>
    <row r="386" spans="1:10" s="11" customFormat="1" x14ac:dyDescent="0.2">
      <c r="A386" s="8">
        <v>43583</v>
      </c>
      <c r="B386" s="12" t="s">
        <v>3</v>
      </c>
      <c r="C386" s="48" t="s">
        <v>1549</v>
      </c>
      <c r="D386" s="12" t="s">
        <v>134</v>
      </c>
      <c r="E386" s="12" t="s">
        <v>15</v>
      </c>
      <c r="F386" s="12" t="s">
        <v>4</v>
      </c>
      <c r="G386" s="12" t="s">
        <v>100</v>
      </c>
      <c r="H386" s="12"/>
      <c r="I386" s="9">
        <v>23</v>
      </c>
      <c r="J386" s="9" t="s">
        <v>495</v>
      </c>
    </row>
    <row r="387" spans="1:10" s="11" customFormat="1" x14ac:dyDescent="0.2">
      <c r="A387" s="8">
        <v>43572</v>
      </c>
      <c r="B387" s="12" t="s">
        <v>3</v>
      </c>
      <c r="C387" s="48" t="s">
        <v>1368</v>
      </c>
      <c r="D387" s="12" t="s">
        <v>92</v>
      </c>
      <c r="E387" s="12" t="s">
        <v>4</v>
      </c>
      <c r="F387" s="12" t="s">
        <v>6</v>
      </c>
      <c r="G387" s="12" t="s">
        <v>1369</v>
      </c>
      <c r="H387" s="12"/>
      <c r="I387" s="9">
        <v>26</v>
      </c>
      <c r="J387" s="9" t="s">
        <v>426</v>
      </c>
    </row>
    <row r="388" spans="1:10" s="11" customFormat="1" x14ac:dyDescent="0.2">
      <c r="A388" s="8">
        <v>43564</v>
      </c>
      <c r="B388" s="12" t="s">
        <v>6</v>
      </c>
      <c r="C388" s="9">
        <v>84360</v>
      </c>
      <c r="D388" s="12" t="s">
        <v>1123</v>
      </c>
      <c r="E388" s="12" t="s">
        <v>6</v>
      </c>
      <c r="F388" s="12" t="s">
        <v>15</v>
      </c>
      <c r="G388" s="12" t="s">
        <v>290</v>
      </c>
      <c r="H388" s="12"/>
      <c r="I388" s="9"/>
      <c r="J388" s="9"/>
    </row>
    <row r="389" spans="1:10" s="11" customFormat="1" x14ac:dyDescent="0.2">
      <c r="A389" s="8">
        <v>43567</v>
      </c>
      <c r="B389" s="12" t="s">
        <v>3</v>
      </c>
      <c r="C389" s="9">
        <v>3490</v>
      </c>
      <c r="D389" s="12" t="s">
        <v>67</v>
      </c>
      <c r="E389" s="12" t="s">
        <v>16</v>
      </c>
      <c r="F389" s="12" t="s">
        <v>4</v>
      </c>
      <c r="G389" s="12" t="s">
        <v>24</v>
      </c>
      <c r="H389" s="12"/>
      <c r="I389" s="9">
        <v>26</v>
      </c>
      <c r="J389" s="9">
        <v>20</v>
      </c>
    </row>
    <row r="390" spans="1:10" s="11" customFormat="1" x14ac:dyDescent="0.2">
      <c r="A390" s="8">
        <v>43572</v>
      </c>
      <c r="B390" s="12" t="s">
        <v>3</v>
      </c>
      <c r="C390" s="48" t="s">
        <v>1370</v>
      </c>
      <c r="D390" s="12" t="s">
        <v>92</v>
      </c>
      <c r="E390" s="12" t="s">
        <v>4</v>
      </c>
      <c r="F390" s="12" t="s">
        <v>6</v>
      </c>
      <c r="G390" s="12" t="s">
        <v>24</v>
      </c>
      <c r="H390" s="12"/>
      <c r="I390" s="9">
        <v>21</v>
      </c>
      <c r="J390" s="9" t="s">
        <v>1371</v>
      </c>
    </row>
    <row r="391" spans="1:10" s="11" customFormat="1" x14ac:dyDescent="0.2">
      <c r="A391" s="8">
        <v>43575</v>
      </c>
      <c r="B391" s="12" t="s">
        <v>3</v>
      </c>
      <c r="C391" s="48" t="s">
        <v>1417</v>
      </c>
      <c r="D391" s="12" t="s">
        <v>40</v>
      </c>
      <c r="E391" s="12" t="s">
        <v>145</v>
      </c>
      <c r="F391" s="12" t="s">
        <v>6</v>
      </c>
      <c r="G391" s="12" t="s">
        <v>24</v>
      </c>
      <c r="H391" s="12"/>
      <c r="I391" s="9">
        <v>10</v>
      </c>
      <c r="J391" s="9" t="s">
        <v>797</v>
      </c>
    </row>
    <row r="392" spans="1:10" s="11" customFormat="1" x14ac:dyDescent="0.2">
      <c r="A392" s="8">
        <v>43559</v>
      </c>
      <c r="B392" s="12" t="s">
        <v>6</v>
      </c>
      <c r="C392" s="48" t="s">
        <v>1083</v>
      </c>
      <c r="D392" s="12" t="s">
        <v>1084</v>
      </c>
      <c r="E392" s="12" t="s">
        <v>6</v>
      </c>
      <c r="F392" s="12" t="s">
        <v>6</v>
      </c>
      <c r="G392" s="12" t="s">
        <v>292</v>
      </c>
      <c r="H392" s="12"/>
      <c r="I392" s="9">
        <v>204</v>
      </c>
      <c r="J392" s="9">
        <v>317</v>
      </c>
    </row>
    <row r="393" spans="1:10" s="11" customFormat="1" x14ac:dyDescent="0.2">
      <c r="A393" s="8">
        <v>43563</v>
      </c>
      <c r="B393" s="12" t="s">
        <v>14</v>
      </c>
      <c r="C393" s="9">
        <v>1700</v>
      </c>
      <c r="D393" s="12" t="s">
        <v>1093</v>
      </c>
      <c r="E393" s="12" t="s">
        <v>234</v>
      </c>
      <c r="F393" s="12" t="s">
        <v>15</v>
      </c>
      <c r="G393" s="12" t="s">
        <v>292</v>
      </c>
      <c r="H393" s="12"/>
      <c r="I393" s="9">
        <v>155</v>
      </c>
      <c r="J393" s="9">
        <v>241</v>
      </c>
    </row>
    <row r="394" spans="1:10" s="11" customFormat="1" x14ac:dyDescent="0.2">
      <c r="A394" s="8">
        <v>43565</v>
      </c>
      <c r="B394" s="12" t="s">
        <v>6</v>
      </c>
      <c r="C394" s="9">
        <v>57130</v>
      </c>
      <c r="D394" s="12" t="s">
        <v>597</v>
      </c>
      <c r="E394" s="12" t="s">
        <v>6</v>
      </c>
      <c r="F394" s="12" t="s">
        <v>15</v>
      </c>
      <c r="G394" s="12" t="s">
        <v>292</v>
      </c>
      <c r="H394" s="12"/>
      <c r="I394" s="9">
        <v>67</v>
      </c>
      <c r="J394" s="9" t="s">
        <v>1142</v>
      </c>
    </row>
    <row r="395" spans="1:10" s="11" customFormat="1" x14ac:dyDescent="0.2">
      <c r="A395" s="8">
        <v>43565</v>
      </c>
      <c r="B395" s="12" t="s">
        <v>6</v>
      </c>
      <c r="C395" s="9">
        <v>57070</v>
      </c>
      <c r="D395" s="12" t="s">
        <v>1143</v>
      </c>
      <c r="E395" s="12" t="s">
        <v>6</v>
      </c>
      <c r="F395" s="12" t="s">
        <v>15</v>
      </c>
      <c r="G395" s="12" t="s">
        <v>292</v>
      </c>
      <c r="H395" s="12"/>
      <c r="I395" s="9">
        <v>59</v>
      </c>
      <c r="J395" s="9" t="s">
        <v>1144</v>
      </c>
    </row>
    <row r="396" spans="1:10" s="11" customFormat="1" x14ac:dyDescent="0.2">
      <c r="A396" s="8">
        <v>43565</v>
      </c>
      <c r="B396" s="12" t="s">
        <v>3</v>
      </c>
      <c r="C396" s="9">
        <v>2611</v>
      </c>
      <c r="D396" s="12" t="s">
        <v>43</v>
      </c>
      <c r="E396" s="12" t="s">
        <v>6</v>
      </c>
      <c r="F396" s="12" t="s">
        <v>15</v>
      </c>
      <c r="G396" s="12" t="s">
        <v>292</v>
      </c>
      <c r="H396" s="12"/>
      <c r="I396" s="9">
        <v>24</v>
      </c>
      <c r="J396" s="9" t="s">
        <v>1151</v>
      </c>
    </row>
    <row r="397" spans="1:10" s="11" customFormat="1" x14ac:dyDescent="0.2">
      <c r="A397" s="8">
        <v>43568</v>
      </c>
      <c r="B397" s="12" t="s">
        <v>3</v>
      </c>
      <c r="C397" s="9">
        <v>8081</v>
      </c>
      <c r="D397" s="12" t="s">
        <v>41</v>
      </c>
      <c r="E397" s="12" t="s">
        <v>10</v>
      </c>
      <c r="F397" s="12" t="s">
        <v>15</v>
      </c>
      <c r="G397" s="12" t="s">
        <v>292</v>
      </c>
      <c r="H397" s="12"/>
      <c r="I397" s="9">
        <v>23</v>
      </c>
      <c r="J397" s="9" t="s">
        <v>1151</v>
      </c>
    </row>
    <row r="398" spans="1:10" s="11" customFormat="1" x14ac:dyDescent="0.2">
      <c r="A398" s="8">
        <v>43568</v>
      </c>
      <c r="B398" s="12" t="s">
        <v>241</v>
      </c>
      <c r="C398" s="9" t="s">
        <v>1178</v>
      </c>
      <c r="D398" s="12" t="s">
        <v>1179</v>
      </c>
      <c r="E398" s="12" t="s">
        <v>18</v>
      </c>
      <c r="F398" s="12" t="s">
        <v>15</v>
      </c>
      <c r="G398" s="12" t="s">
        <v>292</v>
      </c>
      <c r="H398" s="12"/>
      <c r="I398" s="9"/>
      <c r="J398" s="9"/>
    </row>
    <row r="399" spans="1:10" s="11" customFormat="1" x14ac:dyDescent="0.2">
      <c r="A399" s="8">
        <v>43569</v>
      </c>
      <c r="B399" s="12" t="s">
        <v>3</v>
      </c>
      <c r="C399" s="48">
        <v>7242</v>
      </c>
      <c r="D399" s="12" t="s">
        <v>59</v>
      </c>
      <c r="E399" s="12" t="s">
        <v>15</v>
      </c>
      <c r="F399" s="12" t="s">
        <v>6</v>
      </c>
      <c r="G399" s="12" t="s">
        <v>292</v>
      </c>
      <c r="H399" s="12"/>
      <c r="I399" s="9">
        <v>30</v>
      </c>
      <c r="J399" s="9" t="s">
        <v>1127</v>
      </c>
    </row>
    <row r="400" spans="1:10" s="11" customFormat="1" x14ac:dyDescent="0.2">
      <c r="A400" s="8">
        <v>43569</v>
      </c>
      <c r="B400" s="12" t="s">
        <v>3</v>
      </c>
      <c r="C400" s="48">
        <v>2625</v>
      </c>
      <c r="D400" s="12" t="s">
        <v>92</v>
      </c>
      <c r="E400" s="12" t="s">
        <v>21</v>
      </c>
      <c r="F400" s="12" t="s">
        <v>22</v>
      </c>
      <c r="G400" s="12" t="s">
        <v>292</v>
      </c>
      <c r="H400" s="12"/>
      <c r="I400" s="9">
        <v>30</v>
      </c>
      <c r="J400" s="9">
        <v>35</v>
      </c>
    </row>
    <row r="401" spans="1:10" s="11" customFormat="1" x14ac:dyDescent="0.2">
      <c r="A401" s="8">
        <v>43569</v>
      </c>
      <c r="B401" s="12" t="s">
        <v>6</v>
      </c>
      <c r="C401" s="48" t="s">
        <v>1207</v>
      </c>
      <c r="D401" s="12" t="s">
        <v>316</v>
      </c>
      <c r="E401" s="12" t="s">
        <v>6</v>
      </c>
      <c r="F401" s="12" t="s">
        <v>6</v>
      </c>
      <c r="G401" s="12" t="s">
        <v>292</v>
      </c>
      <c r="H401" s="12"/>
      <c r="I401" s="9">
        <v>45</v>
      </c>
      <c r="J401" s="9" t="s">
        <v>473</v>
      </c>
    </row>
    <row r="402" spans="1:10" s="11" customFormat="1" x14ac:dyDescent="0.2">
      <c r="A402" s="8">
        <v>43569</v>
      </c>
      <c r="B402" s="12" t="s">
        <v>14</v>
      </c>
      <c r="C402" s="48" t="s">
        <v>1217</v>
      </c>
      <c r="D402" s="12" t="s">
        <v>1218</v>
      </c>
      <c r="E402" s="12" t="s">
        <v>6</v>
      </c>
      <c r="F402" s="12" t="s">
        <v>1219</v>
      </c>
      <c r="G402" s="12" t="s">
        <v>292</v>
      </c>
      <c r="H402" s="12"/>
      <c r="I402" s="9">
        <v>128</v>
      </c>
      <c r="J402" s="9">
        <v>211</v>
      </c>
    </row>
    <row r="403" spans="1:10" s="11" customFormat="1" x14ac:dyDescent="0.2">
      <c r="A403" s="8">
        <v>43569</v>
      </c>
      <c r="B403" s="12" t="s">
        <v>3</v>
      </c>
      <c r="C403" s="48" t="s">
        <v>1222</v>
      </c>
      <c r="D403" s="12" t="s">
        <v>120</v>
      </c>
      <c r="E403" s="12" t="s">
        <v>31</v>
      </c>
      <c r="F403" s="12" t="s">
        <v>6</v>
      </c>
      <c r="G403" s="12" t="s">
        <v>292</v>
      </c>
      <c r="H403" s="12"/>
      <c r="I403" s="9">
        <v>33</v>
      </c>
      <c r="J403" s="9" t="s">
        <v>1223</v>
      </c>
    </row>
    <row r="404" spans="1:10" s="11" customFormat="1" x14ac:dyDescent="0.2">
      <c r="A404" s="8">
        <v>43569</v>
      </c>
      <c r="B404" s="12" t="s">
        <v>3</v>
      </c>
      <c r="C404" s="48" t="s">
        <v>1250</v>
      </c>
      <c r="D404" s="12" t="s">
        <v>64</v>
      </c>
      <c r="E404" s="12" t="s">
        <v>157</v>
      </c>
      <c r="F404" s="12" t="s">
        <v>6</v>
      </c>
      <c r="G404" s="12" t="s">
        <v>292</v>
      </c>
      <c r="H404" s="12"/>
      <c r="I404" s="9">
        <v>24</v>
      </c>
      <c r="J404" s="9" t="s">
        <v>409</v>
      </c>
    </row>
    <row r="405" spans="1:10" s="11" customFormat="1" x14ac:dyDescent="0.2">
      <c r="A405" s="8">
        <v>43572</v>
      </c>
      <c r="B405" s="12" t="s">
        <v>3</v>
      </c>
      <c r="C405" s="48" t="s">
        <v>1336</v>
      </c>
      <c r="D405" s="12" t="s">
        <v>1337</v>
      </c>
      <c r="E405" s="12" t="s">
        <v>4</v>
      </c>
      <c r="F405" s="12" t="s">
        <v>6</v>
      </c>
      <c r="G405" s="12" t="s">
        <v>292</v>
      </c>
      <c r="H405" s="12"/>
      <c r="I405" s="9">
        <v>80</v>
      </c>
      <c r="J405" s="9" t="s">
        <v>986</v>
      </c>
    </row>
    <row r="406" spans="1:10" s="11" customFormat="1" x14ac:dyDescent="0.2">
      <c r="A406" s="8">
        <v>43572</v>
      </c>
      <c r="B406" s="12" t="s">
        <v>6</v>
      </c>
      <c r="C406" s="48" t="s">
        <v>1338</v>
      </c>
      <c r="D406" s="12" t="s">
        <v>208</v>
      </c>
      <c r="E406" s="12" t="s">
        <v>6</v>
      </c>
      <c r="F406" s="12" t="s">
        <v>15</v>
      </c>
      <c r="G406" s="12" t="s">
        <v>292</v>
      </c>
      <c r="H406" s="12"/>
      <c r="I406" s="9">
        <v>51</v>
      </c>
      <c r="J406" s="9" t="s">
        <v>1339</v>
      </c>
    </row>
    <row r="407" spans="1:10" s="11" customFormat="1" x14ac:dyDescent="0.2">
      <c r="A407" s="8">
        <v>43573</v>
      </c>
      <c r="B407" s="12" t="s">
        <v>183</v>
      </c>
      <c r="C407" s="48" t="s">
        <v>1381</v>
      </c>
      <c r="D407" s="12" t="s">
        <v>1382</v>
      </c>
      <c r="E407" s="12" t="s">
        <v>15</v>
      </c>
      <c r="F407" s="12" t="s">
        <v>15</v>
      </c>
      <c r="G407" s="12" t="s">
        <v>292</v>
      </c>
      <c r="H407" s="12"/>
      <c r="I407" s="9"/>
      <c r="J407" s="9"/>
    </row>
    <row r="408" spans="1:10" s="11" customFormat="1" x14ac:dyDescent="0.2">
      <c r="A408" s="8">
        <v>43574</v>
      </c>
      <c r="B408" s="12" t="s">
        <v>6</v>
      </c>
      <c r="C408" s="48" t="s">
        <v>1407</v>
      </c>
      <c r="D408" s="12" t="s">
        <v>593</v>
      </c>
      <c r="E408" s="12" t="s">
        <v>6</v>
      </c>
      <c r="F408" s="12" t="s">
        <v>5</v>
      </c>
      <c r="G408" s="12" t="s">
        <v>292</v>
      </c>
      <c r="H408" s="12"/>
      <c r="I408" s="9">
        <v>156</v>
      </c>
      <c r="J408" s="9">
        <v>252</v>
      </c>
    </row>
    <row r="409" spans="1:10" s="11" customFormat="1" x14ac:dyDescent="0.2">
      <c r="A409" s="8">
        <v>43574</v>
      </c>
      <c r="B409" s="12" t="s">
        <v>241</v>
      </c>
      <c r="C409" s="48" t="s">
        <v>1409</v>
      </c>
      <c r="D409" s="12" t="s">
        <v>1410</v>
      </c>
      <c r="E409" s="12" t="s">
        <v>15</v>
      </c>
      <c r="F409" s="12" t="s">
        <v>185</v>
      </c>
      <c r="G409" s="12" t="s">
        <v>292</v>
      </c>
      <c r="H409" s="12"/>
      <c r="I409" s="9"/>
      <c r="J409" s="9"/>
    </row>
    <row r="410" spans="1:10" s="11" customFormat="1" x14ac:dyDescent="0.2">
      <c r="A410" s="8">
        <v>43576</v>
      </c>
      <c r="B410" s="12" t="s">
        <v>1432</v>
      </c>
      <c r="C410" s="48" t="s">
        <v>1427</v>
      </c>
      <c r="D410" s="12" t="s">
        <v>1428</v>
      </c>
      <c r="E410" s="12" t="s">
        <v>5</v>
      </c>
      <c r="F410" s="12" t="s">
        <v>6</v>
      </c>
      <c r="G410" s="12" t="s">
        <v>920</v>
      </c>
      <c r="H410" s="12"/>
      <c r="I410" s="9"/>
      <c r="J410" s="9"/>
    </row>
    <row r="411" spans="1:10" s="11" customFormat="1" x14ac:dyDescent="0.2">
      <c r="A411" s="8">
        <v>43576</v>
      </c>
      <c r="B411" s="12" t="s">
        <v>8</v>
      </c>
      <c r="C411" s="48" t="s">
        <v>1430</v>
      </c>
      <c r="D411" s="12" t="s">
        <v>1431</v>
      </c>
      <c r="E411" s="12" t="s">
        <v>8</v>
      </c>
      <c r="F411" s="12" t="s">
        <v>6</v>
      </c>
      <c r="G411" s="12" t="s">
        <v>920</v>
      </c>
      <c r="H411" s="12"/>
      <c r="I411" s="9"/>
      <c r="J411" s="9"/>
    </row>
    <row r="412" spans="1:10" s="11" customFormat="1" x14ac:dyDescent="0.2">
      <c r="A412" s="8">
        <v>43580</v>
      </c>
      <c r="B412" s="12" t="s">
        <v>5</v>
      </c>
      <c r="C412" s="48" t="s">
        <v>1468</v>
      </c>
      <c r="D412" s="12" t="s">
        <v>1469</v>
      </c>
      <c r="E412" s="12" t="s">
        <v>1466</v>
      </c>
      <c r="F412" s="12" t="s">
        <v>5</v>
      </c>
      <c r="G412" s="12" t="s">
        <v>292</v>
      </c>
      <c r="H412" s="12"/>
      <c r="I412" s="9">
        <v>265</v>
      </c>
      <c r="J412" s="9">
        <v>442</v>
      </c>
    </row>
    <row r="413" spans="1:10" s="11" customFormat="1" x14ac:dyDescent="0.2">
      <c r="A413" s="8">
        <v>43582</v>
      </c>
      <c r="B413" s="12" t="s">
        <v>3</v>
      </c>
      <c r="C413" s="48" t="s">
        <v>1493</v>
      </c>
      <c r="D413" s="12" t="s">
        <v>92</v>
      </c>
      <c r="E413" s="12" t="s">
        <v>10</v>
      </c>
      <c r="F413" s="12" t="s">
        <v>1494</v>
      </c>
      <c r="G413" s="12" t="s">
        <v>292</v>
      </c>
      <c r="H413" s="12"/>
      <c r="I413" s="9">
        <v>24</v>
      </c>
      <c r="J413" s="9" t="s">
        <v>388</v>
      </c>
    </row>
    <row r="414" spans="1:10" s="11" customFormat="1" x14ac:dyDescent="0.2">
      <c r="A414" s="8">
        <v>43582</v>
      </c>
      <c r="B414" s="12" t="s">
        <v>3</v>
      </c>
      <c r="C414" s="48" t="s">
        <v>1499</v>
      </c>
      <c r="D414" s="12" t="s">
        <v>92</v>
      </c>
      <c r="E414" s="12" t="s">
        <v>1500</v>
      </c>
      <c r="F414" s="12" t="s">
        <v>15</v>
      </c>
      <c r="G414" s="12" t="s">
        <v>292</v>
      </c>
      <c r="H414" s="12"/>
      <c r="I414" s="9">
        <v>23</v>
      </c>
      <c r="J414" s="9" t="s">
        <v>358</v>
      </c>
    </row>
    <row r="415" spans="1:10" s="11" customFormat="1" x14ac:dyDescent="0.2">
      <c r="A415" s="8">
        <v>43582</v>
      </c>
      <c r="B415" s="12" t="s">
        <v>3</v>
      </c>
      <c r="C415" s="48" t="s">
        <v>1521</v>
      </c>
      <c r="D415" s="12" t="s">
        <v>92</v>
      </c>
      <c r="E415" s="12" t="s">
        <v>6</v>
      </c>
      <c r="F415" s="12" t="s">
        <v>15</v>
      </c>
      <c r="G415" s="12" t="s">
        <v>292</v>
      </c>
      <c r="H415" s="12"/>
      <c r="I415" s="9">
        <v>28</v>
      </c>
      <c r="J415" s="9" t="s">
        <v>347</v>
      </c>
    </row>
    <row r="416" spans="1:10" s="11" customFormat="1" x14ac:dyDescent="0.2">
      <c r="A416" s="8">
        <v>43583</v>
      </c>
      <c r="B416" s="12" t="s">
        <v>234</v>
      </c>
      <c r="C416" s="48" t="s">
        <v>1555</v>
      </c>
      <c r="D416" s="12" t="s">
        <v>1556</v>
      </c>
      <c r="E416" s="12" t="s">
        <v>234</v>
      </c>
      <c r="F416" s="12" t="s">
        <v>15</v>
      </c>
      <c r="G416" s="12" t="s">
        <v>292</v>
      </c>
      <c r="H416" s="12"/>
      <c r="I416" s="9">
        <v>178</v>
      </c>
      <c r="J416" s="9">
        <v>279</v>
      </c>
    </row>
    <row r="417" spans="1:11" s="11" customFormat="1" x14ac:dyDescent="0.2">
      <c r="A417" s="8">
        <v>43584</v>
      </c>
      <c r="B417" s="12" t="s">
        <v>5</v>
      </c>
      <c r="C417" s="48" t="s">
        <v>1644</v>
      </c>
      <c r="D417" s="12" t="s">
        <v>1645</v>
      </c>
      <c r="E417" s="12" t="s">
        <v>5</v>
      </c>
      <c r="F417" s="12" t="s">
        <v>15</v>
      </c>
      <c r="G417" s="12" t="s">
        <v>292</v>
      </c>
      <c r="H417" s="12"/>
      <c r="I417" s="9">
        <v>66</v>
      </c>
      <c r="J417" s="9" t="s">
        <v>1540</v>
      </c>
    </row>
    <row r="418" spans="1:11" s="11" customFormat="1" x14ac:dyDescent="0.2">
      <c r="A418" s="8">
        <v>43584</v>
      </c>
      <c r="B418" s="12" t="s">
        <v>234</v>
      </c>
      <c r="C418" s="48" t="s">
        <v>1646</v>
      </c>
      <c r="D418" s="12" t="s">
        <v>1647</v>
      </c>
      <c r="E418" s="12" t="s">
        <v>234</v>
      </c>
      <c r="F418" s="12" t="s">
        <v>15</v>
      </c>
      <c r="G418" s="12" t="s">
        <v>292</v>
      </c>
      <c r="H418" s="12"/>
      <c r="I418" s="9">
        <v>212</v>
      </c>
      <c r="J418" s="9">
        <v>336</v>
      </c>
    </row>
    <row r="419" spans="1:11" s="11" customFormat="1" x14ac:dyDescent="0.2">
      <c r="A419" s="8">
        <v>43580</v>
      </c>
      <c r="B419" s="12" t="s">
        <v>8</v>
      </c>
      <c r="C419" s="48" t="s">
        <v>1458</v>
      </c>
      <c r="D419" s="12" t="s">
        <v>618</v>
      </c>
      <c r="E419" s="12" t="s">
        <v>8</v>
      </c>
      <c r="F419" s="12" t="s">
        <v>8</v>
      </c>
      <c r="G419" s="12" t="s">
        <v>1595</v>
      </c>
      <c r="H419" s="12"/>
      <c r="I419" s="9"/>
      <c r="J419" s="9"/>
    </row>
    <row r="420" spans="1:11" s="11" customFormat="1" x14ac:dyDescent="0.2">
      <c r="A420" s="8">
        <v>43581</v>
      </c>
      <c r="B420" s="12" t="s">
        <v>5</v>
      </c>
      <c r="C420" s="48" t="s">
        <v>1485</v>
      </c>
      <c r="D420" s="12" t="s">
        <v>1486</v>
      </c>
      <c r="E420" s="12" t="s">
        <v>5</v>
      </c>
      <c r="F420" s="12" t="s">
        <v>5</v>
      </c>
      <c r="G420" s="12" t="s">
        <v>1595</v>
      </c>
      <c r="H420" s="12"/>
      <c r="I420" s="9">
        <v>199</v>
      </c>
      <c r="J420" s="9">
        <v>309</v>
      </c>
    </row>
    <row r="421" spans="1:11" s="11" customFormat="1" x14ac:dyDescent="0.2">
      <c r="A421" s="8">
        <v>43580</v>
      </c>
      <c r="B421" s="12" t="s">
        <v>5</v>
      </c>
      <c r="C421" s="48" t="s">
        <v>1461</v>
      </c>
      <c r="D421" s="12" t="s">
        <v>1462</v>
      </c>
      <c r="E421" s="12" t="s">
        <v>5</v>
      </c>
      <c r="F421" s="12" t="s">
        <v>5</v>
      </c>
      <c r="G421" s="12" t="s">
        <v>1595</v>
      </c>
      <c r="H421" s="12"/>
      <c r="I421" s="9">
        <v>157</v>
      </c>
      <c r="J421" s="9">
        <v>237</v>
      </c>
    </row>
    <row r="422" spans="1:11" s="11" customFormat="1" x14ac:dyDescent="0.2">
      <c r="A422" s="109">
        <v>43585</v>
      </c>
      <c r="B422" s="110" t="s">
        <v>3</v>
      </c>
      <c r="C422" s="111"/>
      <c r="D422" s="110" t="s">
        <v>42</v>
      </c>
      <c r="E422" s="110" t="s">
        <v>1380</v>
      </c>
      <c r="F422" s="110" t="s">
        <v>22</v>
      </c>
      <c r="G422" s="110" t="s">
        <v>258</v>
      </c>
      <c r="H422" s="110"/>
      <c r="I422" s="112">
        <v>25</v>
      </c>
      <c r="J422" s="112" t="s">
        <v>1151</v>
      </c>
    </row>
    <row r="423" spans="1:11" s="11" customFormat="1" x14ac:dyDescent="0.2">
      <c r="A423" s="86"/>
      <c r="B423" s="33"/>
      <c r="C423" s="83"/>
      <c r="D423" s="33"/>
      <c r="E423" s="33"/>
      <c r="F423" s="33"/>
      <c r="G423" s="33"/>
      <c r="H423" s="33"/>
      <c r="I423" s="30"/>
      <c r="J423" s="30"/>
    </row>
    <row r="426" spans="1:11" x14ac:dyDescent="0.2">
      <c r="B426" t="s">
        <v>1049</v>
      </c>
      <c r="D426" t="s">
        <v>1154</v>
      </c>
      <c r="F426" t="s">
        <v>1155</v>
      </c>
      <c r="H426" s="52" t="s">
        <v>1161</v>
      </c>
    </row>
    <row r="427" spans="1:11" x14ac:dyDescent="0.2">
      <c r="A427" t="s">
        <v>916</v>
      </c>
      <c r="B427" s="33">
        <v>40</v>
      </c>
      <c r="C427" s="88">
        <v>0.11627906976744186</v>
      </c>
      <c r="D427">
        <v>49</v>
      </c>
      <c r="E427" s="50">
        <v>0.11694510739856802</v>
      </c>
      <c r="F427">
        <v>21</v>
      </c>
      <c r="G427" s="50">
        <v>6.1889250814332247E-2</v>
      </c>
      <c r="H427">
        <v>44</v>
      </c>
      <c r="I427" s="50">
        <f>H427/$H$436</f>
        <v>0.10451306413301663</v>
      </c>
      <c r="K427" s="50">
        <f>(C427+E427+G427)/3</f>
        <v>9.8371142660114042E-2</v>
      </c>
    </row>
    <row r="428" spans="1:11" x14ac:dyDescent="0.2">
      <c r="A428" t="s">
        <v>308</v>
      </c>
      <c r="B428" s="33">
        <v>97</v>
      </c>
      <c r="C428" s="88">
        <v>0.28197674418604651</v>
      </c>
      <c r="D428">
        <v>115</v>
      </c>
      <c r="E428" s="50">
        <v>0.27446300715990452</v>
      </c>
      <c r="F428">
        <v>111</v>
      </c>
      <c r="G428" s="50">
        <v>0.36156351791530944</v>
      </c>
      <c r="H428">
        <f>155-44</f>
        <v>111</v>
      </c>
      <c r="I428" s="50">
        <f t="shared" ref="I428:I435" si="0">H428/$H$436</f>
        <v>0.26365795724465557</v>
      </c>
      <c r="K428" s="50">
        <f t="shared" ref="K428:K435" si="1">(C428+E428+G428)/3</f>
        <v>0.30600108975375351</v>
      </c>
    </row>
    <row r="429" spans="1:11" x14ac:dyDescent="0.2">
      <c r="A429" t="s">
        <v>284</v>
      </c>
      <c r="B429" s="33">
        <v>43</v>
      </c>
      <c r="C429" s="88">
        <v>0.125</v>
      </c>
      <c r="D429">
        <v>36</v>
      </c>
      <c r="E429" s="50">
        <v>8.5918854415274457E-2</v>
      </c>
      <c r="F429">
        <v>21</v>
      </c>
      <c r="G429" s="50">
        <v>6.8403908794788276E-2</v>
      </c>
      <c r="H429">
        <f>204-158+3</f>
        <v>49</v>
      </c>
      <c r="I429" s="50">
        <f t="shared" si="0"/>
        <v>0.1163895486935867</v>
      </c>
      <c r="K429" s="50">
        <f t="shared" si="1"/>
        <v>9.3107587736687591E-2</v>
      </c>
    </row>
    <row r="430" spans="1:11" x14ac:dyDescent="0.2">
      <c r="A430" t="s">
        <v>922</v>
      </c>
      <c r="B430" s="33">
        <v>29</v>
      </c>
      <c r="C430" s="88">
        <v>8.4302325581395346E-2</v>
      </c>
      <c r="D430">
        <v>26</v>
      </c>
      <c r="E430" s="50">
        <v>6.205250596658711E-2</v>
      </c>
      <c r="F430">
        <v>16</v>
      </c>
      <c r="G430" s="50">
        <v>5.2117263843648211E-2</v>
      </c>
      <c r="H430">
        <f>382-355</f>
        <v>27</v>
      </c>
      <c r="I430" s="50">
        <f t="shared" si="0"/>
        <v>6.413301662707839E-2</v>
      </c>
      <c r="K430" s="50">
        <f t="shared" si="1"/>
        <v>6.6157365130543558E-2</v>
      </c>
    </row>
    <row r="431" spans="1:11" x14ac:dyDescent="0.2">
      <c r="A431" t="s">
        <v>23</v>
      </c>
      <c r="B431" s="33">
        <v>17</v>
      </c>
      <c r="C431" s="88">
        <v>4.9418604651162788E-2</v>
      </c>
      <c r="D431">
        <v>76</v>
      </c>
      <c r="E431" s="50">
        <v>0.18138424821002386</v>
      </c>
      <c r="F431">
        <v>33</v>
      </c>
      <c r="G431" s="50">
        <v>0.10749185667752444</v>
      </c>
      <c r="H431">
        <v>30</v>
      </c>
      <c r="I431" s="50">
        <f t="shared" si="0"/>
        <v>7.1258907363420429E-2</v>
      </c>
      <c r="K431" s="50">
        <f t="shared" si="1"/>
        <v>0.11276490317957037</v>
      </c>
    </row>
    <row r="432" spans="1:11" x14ac:dyDescent="0.2">
      <c r="A432" t="s">
        <v>923</v>
      </c>
      <c r="B432" s="33">
        <v>60</v>
      </c>
      <c r="C432" s="88">
        <v>0.1744186046511628</v>
      </c>
      <c r="D432">
        <v>58</v>
      </c>
      <c r="E432" s="50">
        <v>0.13842482100238662</v>
      </c>
      <c r="F432">
        <v>56</v>
      </c>
      <c r="G432" s="50">
        <v>0.18241042345276873</v>
      </c>
      <c r="H432">
        <f>320-235+1</f>
        <v>86</v>
      </c>
      <c r="I432" s="50">
        <f t="shared" si="0"/>
        <v>0.20427553444180521</v>
      </c>
      <c r="K432" s="50">
        <f t="shared" si="1"/>
        <v>0.1650846163687727</v>
      </c>
    </row>
    <row r="433" spans="1:11" x14ac:dyDescent="0.2">
      <c r="A433" t="s">
        <v>924</v>
      </c>
      <c r="B433" s="33">
        <v>15</v>
      </c>
      <c r="C433" s="88">
        <v>4.3604651162790699E-2</v>
      </c>
      <c r="D433">
        <v>15</v>
      </c>
      <c r="E433" s="50">
        <v>3.5799522673031027E-2</v>
      </c>
      <c r="F433">
        <v>15</v>
      </c>
      <c r="G433" s="50">
        <v>4.8859934853420196E-2</v>
      </c>
      <c r="H433">
        <f>418-390+2</f>
        <v>30</v>
      </c>
      <c r="I433" s="50">
        <f t="shared" si="0"/>
        <v>7.1258907363420429E-2</v>
      </c>
      <c r="K433" s="50">
        <f t="shared" si="1"/>
        <v>4.2754702896413976E-2</v>
      </c>
    </row>
    <row r="434" spans="1:11" x14ac:dyDescent="0.2">
      <c r="A434" t="s">
        <v>925</v>
      </c>
      <c r="B434" s="33">
        <v>12</v>
      </c>
      <c r="C434" s="88">
        <v>3.4883720930232558E-2</v>
      </c>
      <c r="D434">
        <v>14</v>
      </c>
      <c r="E434" s="50">
        <v>3.3412887828162291E-2</v>
      </c>
      <c r="F434">
        <v>9</v>
      </c>
      <c r="G434" s="50">
        <v>2.9315960912052116E-2</v>
      </c>
      <c r="H434">
        <f>356-333</f>
        <v>23</v>
      </c>
      <c r="I434" s="50">
        <f t="shared" si="0"/>
        <v>5.4631828978622329E-2</v>
      </c>
      <c r="K434" s="50">
        <f t="shared" si="1"/>
        <v>3.2537523223482322E-2</v>
      </c>
    </row>
    <row r="435" spans="1:11" x14ac:dyDescent="0.2">
      <c r="A435" t="s">
        <v>915</v>
      </c>
      <c r="B435" s="33">
        <v>31</v>
      </c>
      <c r="C435" s="88">
        <v>9.0116279069767435E-2</v>
      </c>
      <c r="D435">
        <v>30</v>
      </c>
      <c r="E435" s="50">
        <v>7.1599045346062054E-2</v>
      </c>
      <c r="F435">
        <v>27</v>
      </c>
      <c r="G435" s="50">
        <v>8.7947882736156349E-2</v>
      </c>
      <c r="H435">
        <v>21</v>
      </c>
      <c r="I435" s="50">
        <f t="shared" si="0"/>
        <v>4.9881235154394299E-2</v>
      </c>
      <c r="K435" s="50">
        <f t="shared" si="1"/>
        <v>8.3221069050661942E-2</v>
      </c>
    </row>
    <row r="436" spans="1:11" x14ac:dyDescent="0.2">
      <c r="B436" s="33">
        <v>344</v>
      </c>
      <c r="C436" s="89">
        <v>0.52325581395348841</v>
      </c>
      <c r="D436">
        <v>419</v>
      </c>
      <c r="E436" s="51">
        <v>0.47732696897374699</v>
      </c>
      <c r="F436">
        <v>307</v>
      </c>
      <c r="G436" s="51">
        <v>0.49185667752442996</v>
      </c>
      <c r="H436">
        <f>SUM(H427:H435)</f>
        <v>421</v>
      </c>
      <c r="I436" s="51">
        <f>SUM(I427:I429)</f>
        <v>0.48456057007125891</v>
      </c>
    </row>
    <row r="437" spans="1:11" x14ac:dyDescent="0.2">
      <c r="B437" s="33"/>
      <c r="C437" s="90"/>
    </row>
  </sheetData>
  <sortState ref="A2:J421">
    <sortCondition ref="G421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9DA4D-F0BB-CA40-880A-C0DADFEA5DBD}">
  <dimension ref="A2:J464"/>
  <sheetViews>
    <sheetView topLeftCell="A403" zoomScale="167" zoomScaleNormal="167" workbookViewId="0">
      <pane xSplit="1" topLeftCell="D1" activePane="topRight" state="frozen"/>
      <selection pane="topRight" activeCell="H2" sqref="H2:H422"/>
    </sheetView>
  </sheetViews>
  <sheetFormatPr baseColWidth="10" defaultRowHeight="15" x14ac:dyDescent="0.2"/>
  <cols>
    <col min="1" max="1" width="20.5" customWidth="1"/>
    <col min="2" max="2" width="12.6640625" bestFit="1" customWidth="1"/>
    <col min="4" max="4" width="26.1640625" customWidth="1"/>
    <col min="5" max="5" width="18.5" customWidth="1"/>
    <col min="7" max="7" width="31.6640625" customWidth="1"/>
    <col min="8" max="8" width="31" customWidth="1"/>
    <col min="9" max="10" width="11.6640625" bestFit="1" customWidth="1"/>
  </cols>
  <sheetData>
    <row r="2" spans="1:10" s="11" customFormat="1" x14ac:dyDescent="0.2">
      <c r="A2" s="8">
        <v>43564</v>
      </c>
      <c r="B2" s="12" t="s">
        <v>3</v>
      </c>
      <c r="C2" s="9">
        <v>5819</v>
      </c>
      <c r="D2" s="12" t="s">
        <v>261</v>
      </c>
      <c r="E2" s="12" t="s">
        <v>6</v>
      </c>
      <c r="F2" s="12" t="s">
        <v>15</v>
      </c>
      <c r="G2" s="12" t="s">
        <v>319</v>
      </c>
      <c r="H2" s="12"/>
      <c r="I2" s="9">
        <v>31</v>
      </c>
      <c r="J2" s="9">
        <v>33</v>
      </c>
    </row>
    <row r="3" spans="1:10" s="11" customFormat="1" x14ac:dyDescent="0.2">
      <c r="A3" s="8">
        <v>43569</v>
      </c>
      <c r="B3" s="12" t="s">
        <v>14</v>
      </c>
      <c r="C3" s="48" t="s">
        <v>1215</v>
      </c>
      <c r="D3" s="12" t="s">
        <v>299</v>
      </c>
      <c r="E3" s="12" t="s">
        <v>15</v>
      </c>
      <c r="F3" s="12" t="s">
        <v>1216</v>
      </c>
      <c r="G3" s="12" t="s">
        <v>319</v>
      </c>
      <c r="H3" s="12"/>
      <c r="I3" s="9">
        <v>152</v>
      </c>
      <c r="J3" s="9">
        <v>247</v>
      </c>
    </row>
    <row r="4" spans="1:10" s="11" customFormat="1" x14ac:dyDescent="0.2">
      <c r="A4" s="8">
        <v>43576</v>
      </c>
      <c r="B4" s="12" t="s">
        <v>8</v>
      </c>
      <c r="C4" s="48" t="s">
        <v>1430</v>
      </c>
      <c r="D4" s="12" t="s">
        <v>1431</v>
      </c>
      <c r="E4" s="12" t="s">
        <v>8</v>
      </c>
      <c r="F4" s="12" t="s">
        <v>6</v>
      </c>
      <c r="G4" s="12" t="s">
        <v>279</v>
      </c>
      <c r="H4" s="12"/>
      <c r="I4" s="31"/>
      <c r="J4" s="31"/>
    </row>
    <row r="5" spans="1:10" s="11" customFormat="1" x14ac:dyDescent="0.2">
      <c r="A5" s="8">
        <v>43569</v>
      </c>
      <c r="B5" s="12" t="s">
        <v>3</v>
      </c>
      <c r="C5" s="48" t="s">
        <v>1244</v>
      </c>
      <c r="D5" s="12" t="s">
        <v>1011</v>
      </c>
      <c r="E5" s="12" t="s">
        <v>8</v>
      </c>
      <c r="F5" s="12" t="s">
        <v>6</v>
      </c>
      <c r="G5" s="12" t="s">
        <v>37</v>
      </c>
      <c r="H5" s="12"/>
      <c r="I5" s="9">
        <v>23</v>
      </c>
      <c r="J5" s="9">
        <v>32</v>
      </c>
    </row>
    <row r="6" spans="1:10" s="11" customFormat="1" x14ac:dyDescent="0.2">
      <c r="A6" s="8">
        <v>43563</v>
      </c>
      <c r="B6" s="12" t="s">
        <v>6</v>
      </c>
      <c r="C6" s="9">
        <v>57865</v>
      </c>
      <c r="D6" s="12" t="s">
        <v>1104</v>
      </c>
      <c r="E6" s="12" t="s">
        <v>6</v>
      </c>
      <c r="F6" s="12" t="s">
        <v>15</v>
      </c>
      <c r="G6" s="12" t="s">
        <v>318</v>
      </c>
      <c r="H6" s="12"/>
      <c r="I6" s="9">
        <v>61</v>
      </c>
      <c r="J6" s="9" t="s">
        <v>1105</v>
      </c>
    </row>
    <row r="7" spans="1:10" s="11" customFormat="1" x14ac:dyDescent="0.2">
      <c r="A7" s="8">
        <v>43573</v>
      </c>
      <c r="B7" s="12" t="s">
        <v>6</v>
      </c>
      <c r="C7" s="48" t="s">
        <v>1401</v>
      </c>
      <c r="D7" s="12" t="s">
        <v>1312</v>
      </c>
      <c r="E7" s="12" t="s">
        <v>6</v>
      </c>
      <c r="F7" s="12" t="s">
        <v>5</v>
      </c>
      <c r="G7" s="12" t="s">
        <v>163</v>
      </c>
      <c r="H7" s="12"/>
      <c r="I7" s="31"/>
      <c r="J7" s="31"/>
    </row>
    <row r="8" spans="1:10" s="11" customFormat="1" x14ac:dyDescent="0.2">
      <c r="A8" s="8">
        <v>43571</v>
      </c>
      <c r="B8" s="12" t="s">
        <v>6</v>
      </c>
      <c r="C8" s="48" t="s">
        <v>1311</v>
      </c>
      <c r="D8" s="12" t="s">
        <v>1312</v>
      </c>
      <c r="E8" s="12" t="s">
        <v>6</v>
      </c>
      <c r="F8" s="12" t="s">
        <v>5</v>
      </c>
      <c r="G8" s="12" t="s">
        <v>151</v>
      </c>
      <c r="H8" s="12"/>
      <c r="I8" s="31"/>
      <c r="J8" s="31"/>
    </row>
    <row r="9" spans="1:10" s="11" customFormat="1" x14ac:dyDescent="0.2">
      <c r="A9" s="8">
        <v>43583</v>
      </c>
      <c r="B9" s="12" t="s">
        <v>6</v>
      </c>
      <c r="C9" s="48" t="s">
        <v>1584</v>
      </c>
      <c r="D9" s="12" t="s">
        <v>217</v>
      </c>
      <c r="E9" s="12" t="s">
        <v>6</v>
      </c>
      <c r="F9" s="12" t="s">
        <v>5</v>
      </c>
      <c r="G9" s="12" t="s">
        <v>319</v>
      </c>
      <c r="H9" s="12"/>
      <c r="I9" s="9">
        <v>31</v>
      </c>
      <c r="J9" s="9" t="s">
        <v>1585</v>
      </c>
    </row>
    <row r="10" spans="1:10" s="11" customFormat="1" x14ac:dyDescent="0.2">
      <c r="A10" s="8">
        <v>43583</v>
      </c>
      <c r="B10" s="12" t="s">
        <v>6</v>
      </c>
      <c r="C10" s="48" t="s">
        <v>1584</v>
      </c>
      <c r="D10" s="12" t="s">
        <v>217</v>
      </c>
      <c r="E10" s="12" t="s">
        <v>6</v>
      </c>
      <c r="F10" s="12" t="s">
        <v>6</v>
      </c>
      <c r="G10" s="12" t="s">
        <v>37</v>
      </c>
      <c r="H10" s="12"/>
      <c r="I10" s="9">
        <v>31</v>
      </c>
      <c r="J10" s="9" t="s">
        <v>1585</v>
      </c>
    </row>
    <row r="11" spans="1:10" s="11" customFormat="1" x14ac:dyDescent="0.2">
      <c r="A11" s="8">
        <v>43563</v>
      </c>
      <c r="B11" s="12" t="s">
        <v>14</v>
      </c>
      <c r="C11" s="9">
        <v>6700</v>
      </c>
      <c r="D11" s="12" t="s">
        <v>127</v>
      </c>
      <c r="E11" s="12" t="s">
        <v>6</v>
      </c>
      <c r="F11" s="12" t="s">
        <v>15</v>
      </c>
      <c r="G11" s="12" t="s">
        <v>319</v>
      </c>
      <c r="H11" s="12"/>
      <c r="I11" s="9">
        <v>35</v>
      </c>
      <c r="J11" s="9" t="s">
        <v>393</v>
      </c>
    </row>
    <row r="12" spans="1:10" s="11" customFormat="1" x14ac:dyDescent="0.2">
      <c r="A12" s="8">
        <v>43571</v>
      </c>
      <c r="B12" s="12" t="s">
        <v>14</v>
      </c>
      <c r="C12" s="48" t="s">
        <v>1318</v>
      </c>
      <c r="D12" s="12" t="s">
        <v>127</v>
      </c>
      <c r="E12" s="12" t="s">
        <v>12</v>
      </c>
      <c r="F12" s="12" t="s">
        <v>6</v>
      </c>
      <c r="G12" s="12" t="s">
        <v>151</v>
      </c>
      <c r="H12" s="12"/>
      <c r="I12" s="9">
        <v>35</v>
      </c>
      <c r="J12" s="9" t="s">
        <v>393</v>
      </c>
    </row>
    <row r="13" spans="1:10" s="11" customFormat="1" x14ac:dyDescent="0.2">
      <c r="A13" s="8">
        <v>43573</v>
      </c>
      <c r="B13" s="12" t="s">
        <v>14</v>
      </c>
      <c r="C13" s="48" t="s">
        <v>1318</v>
      </c>
      <c r="D13" s="12" t="s">
        <v>127</v>
      </c>
      <c r="E13" s="12" t="s">
        <v>6</v>
      </c>
      <c r="F13" s="12" t="s">
        <v>15</v>
      </c>
      <c r="G13" s="12" t="s">
        <v>222</v>
      </c>
      <c r="H13" s="12"/>
      <c r="I13" s="9">
        <v>34</v>
      </c>
      <c r="J13" s="9" t="s">
        <v>393</v>
      </c>
    </row>
    <row r="14" spans="1:10" s="11" customFormat="1" x14ac:dyDescent="0.2">
      <c r="A14" s="8">
        <v>43574</v>
      </c>
      <c r="B14" s="12" t="s">
        <v>14</v>
      </c>
      <c r="C14" s="48" t="s">
        <v>1318</v>
      </c>
      <c r="D14" s="12" t="s">
        <v>127</v>
      </c>
      <c r="E14" s="12" t="s">
        <v>6</v>
      </c>
      <c r="F14" s="12" t="s">
        <v>6</v>
      </c>
      <c r="G14" s="12" t="s">
        <v>1405</v>
      </c>
      <c r="H14" s="12"/>
      <c r="I14" s="9">
        <v>34</v>
      </c>
      <c r="J14" s="9" t="s">
        <v>393</v>
      </c>
    </row>
    <row r="15" spans="1:10" s="11" customFormat="1" x14ac:dyDescent="0.2">
      <c r="A15" s="8">
        <v>43577</v>
      </c>
      <c r="B15" s="12" t="s">
        <v>14</v>
      </c>
      <c r="C15" s="48" t="s">
        <v>1318</v>
      </c>
      <c r="D15" s="12" t="s">
        <v>127</v>
      </c>
      <c r="E15" s="12" t="s">
        <v>6</v>
      </c>
      <c r="F15" s="12" t="s">
        <v>5</v>
      </c>
      <c r="G15" s="12" t="s">
        <v>319</v>
      </c>
      <c r="H15" s="12"/>
      <c r="I15" s="9">
        <v>31</v>
      </c>
      <c r="J15" s="9" t="s">
        <v>390</v>
      </c>
    </row>
    <row r="16" spans="1:10" s="11" customFormat="1" x14ac:dyDescent="0.2">
      <c r="A16" s="8">
        <v>43583</v>
      </c>
      <c r="B16" s="12" t="s">
        <v>14</v>
      </c>
      <c r="C16" s="48" t="s">
        <v>1318</v>
      </c>
      <c r="D16" s="12" t="s">
        <v>127</v>
      </c>
      <c r="E16" s="12" t="s">
        <v>6</v>
      </c>
      <c r="F16" s="12" t="s">
        <v>6</v>
      </c>
      <c r="G16" s="12" t="s">
        <v>1114</v>
      </c>
      <c r="H16" s="12"/>
      <c r="I16" s="9">
        <v>30</v>
      </c>
      <c r="J16" s="9" t="s">
        <v>390</v>
      </c>
    </row>
    <row r="17" spans="1:10" s="11" customFormat="1" x14ac:dyDescent="0.2">
      <c r="A17" s="8">
        <v>43583</v>
      </c>
      <c r="B17" s="12" t="s">
        <v>3</v>
      </c>
      <c r="C17" s="48" t="s">
        <v>1549</v>
      </c>
      <c r="D17" s="12" t="s">
        <v>134</v>
      </c>
      <c r="E17" s="12" t="s">
        <v>15</v>
      </c>
      <c r="F17" s="12" t="s">
        <v>4</v>
      </c>
      <c r="G17" s="12" t="s">
        <v>100</v>
      </c>
      <c r="H17" s="12"/>
      <c r="I17" s="9">
        <v>23</v>
      </c>
      <c r="J17" s="9" t="s">
        <v>495</v>
      </c>
    </row>
    <row r="18" spans="1:10" s="11" customFormat="1" x14ac:dyDescent="0.2">
      <c r="A18" s="8">
        <v>43570</v>
      </c>
      <c r="B18" s="12" t="s">
        <v>1255</v>
      </c>
      <c r="C18" s="48" t="s">
        <v>1256</v>
      </c>
      <c r="D18" s="12" t="s">
        <v>1257</v>
      </c>
      <c r="E18" s="12" t="s">
        <v>1258</v>
      </c>
      <c r="F18" s="12" t="s">
        <v>15</v>
      </c>
      <c r="G18" s="12" t="s">
        <v>319</v>
      </c>
      <c r="H18" s="12"/>
      <c r="I18" s="31"/>
      <c r="J18" s="31"/>
    </row>
    <row r="19" spans="1:10" s="11" customFormat="1" x14ac:dyDescent="0.2">
      <c r="A19" s="8">
        <v>43565</v>
      </c>
      <c r="B19" s="12" t="s">
        <v>14</v>
      </c>
      <c r="C19" s="9">
        <v>6791</v>
      </c>
      <c r="D19" s="12" t="s">
        <v>168</v>
      </c>
      <c r="E19" s="12" t="s">
        <v>4</v>
      </c>
      <c r="F19" s="12" t="s">
        <v>6</v>
      </c>
      <c r="G19" s="12" t="s">
        <v>37</v>
      </c>
      <c r="H19" s="12"/>
      <c r="I19" s="9">
        <v>18</v>
      </c>
      <c r="J19" s="9" t="s">
        <v>361</v>
      </c>
    </row>
    <row r="20" spans="1:10" s="11" customFormat="1" x14ac:dyDescent="0.2">
      <c r="A20" s="8">
        <v>43568</v>
      </c>
      <c r="B20" s="12" t="s">
        <v>14</v>
      </c>
      <c r="C20" s="9">
        <v>6792</v>
      </c>
      <c r="D20" s="12" t="s">
        <v>168</v>
      </c>
      <c r="E20" s="12" t="s">
        <v>6</v>
      </c>
      <c r="F20" s="12" t="s">
        <v>8</v>
      </c>
      <c r="G20" s="12" t="s">
        <v>8</v>
      </c>
      <c r="H20" s="12"/>
      <c r="I20" s="9">
        <v>23</v>
      </c>
      <c r="J20" s="9" t="s">
        <v>847</v>
      </c>
    </row>
    <row r="21" spans="1:10" s="11" customFormat="1" x14ac:dyDescent="0.2">
      <c r="A21" s="8">
        <v>43562</v>
      </c>
      <c r="B21" s="12" t="s">
        <v>6</v>
      </c>
      <c r="C21" s="9">
        <v>57390</v>
      </c>
      <c r="D21" s="12" t="s">
        <v>137</v>
      </c>
      <c r="E21" s="12" t="s">
        <v>6</v>
      </c>
      <c r="F21" s="12" t="s">
        <v>6</v>
      </c>
      <c r="G21" s="12" t="s">
        <v>35</v>
      </c>
      <c r="H21" s="12"/>
      <c r="I21" s="9">
        <v>15</v>
      </c>
      <c r="J21" s="9">
        <v>11</v>
      </c>
    </row>
    <row r="22" spans="1:10" s="11" customFormat="1" x14ac:dyDescent="0.2">
      <c r="A22" s="8">
        <v>43564</v>
      </c>
      <c r="B22" s="12" t="s">
        <v>6</v>
      </c>
      <c r="C22" s="9">
        <v>57390</v>
      </c>
      <c r="D22" s="12" t="s">
        <v>137</v>
      </c>
      <c r="E22" s="12" t="s">
        <v>12</v>
      </c>
      <c r="F22" s="12" t="s">
        <v>6</v>
      </c>
      <c r="G22" s="12" t="s">
        <v>151</v>
      </c>
      <c r="H22" s="12"/>
      <c r="I22" s="9">
        <v>16</v>
      </c>
      <c r="J22" s="9">
        <v>11</v>
      </c>
    </row>
    <row r="23" spans="1:10" s="11" customFormat="1" x14ac:dyDescent="0.2">
      <c r="A23" s="8">
        <v>43565</v>
      </c>
      <c r="B23" s="12" t="s">
        <v>6</v>
      </c>
      <c r="C23" s="9">
        <v>57390</v>
      </c>
      <c r="D23" s="12" t="s">
        <v>137</v>
      </c>
      <c r="E23" s="12" t="s">
        <v>6</v>
      </c>
      <c r="F23" s="12" t="s">
        <v>4</v>
      </c>
      <c r="G23" s="12" t="s">
        <v>318</v>
      </c>
      <c r="H23" s="12"/>
      <c r="I23" s="9">
        <v>14</v>
      </c>
      <c r="J23" s="9">
        <v>11</v>
      </c>
    </row>
    <row r="24" spans="1:10" s="11" customFormat="1" x14ac:dyDescent="0.2">
      <c r="A24" s="8">
        <v>43571</v>
      </c>
      <c r="B24" s="12" t="s">
        <v>6</v>
      </c>
      <c r="C24" s="48" t="s">
        <v>1303</v>
      </c>
      <c r="D24" s="12" t="s">
        <v>137</v>
      </c>
      <c r="E24" s="12" t="s">
        <v>6</v>
      </c>
      <c r="F24" s="12" t="s">
        <v>15</v>
      </c>
      <c r="G24" s="12" t="s">
        <v>23</v>
      </c>
      <c r="H24" s="12"/>
      <c r="I24" s="9">
        <v>15</v>
      </c>
      <c r="J24" s="9">
        <v>11</v>
      </c>
    </row>
    <row r="25" spans="1:10" s="11" customFormat="1" x14ac:dyDescent="0.2">
      <c r="A25" s="8">
        <v>43573</v>
      </c>
      <c r="B25" s="12" t="s">
        <v>183</v>
      </c>
      <c r="C25" s="48" t="s">
        <v>1381</v>
      </c>
      <c r="D25" s="12" t="s">
        <v>1403</v>
      </c>
      <c r="E25" s="12" t="s">
        <v>15</v>
      </c>
      <c r="F25" s="12" t="s">
        <v>15</v>
      </c>
      <c r="G25" s="12" t="s">
        <v>292</v>
      </c>
      <c r="H25" s="12"/>
      <c r="I25" s="31"/>
      <c r="J25" s="31"/>
    </row>
    <row r="26" spans="1:10" s="11" customFormat="1" x14ac:dyDescent="0.2">
      <c r="A26" s="8">
        <v>43574</v>
      </c>
      <c r="B26" s="12" t="s">
        <v>241</v>
      </c>
      <c r="C26" s="48" t="s">
        <v>1409</v>
      </c>
      <c r="D26" s="12" t="s">
        <v>1410</v>
      </c>
      <c r="E26" s="12" t="s">
        <v>15</v>
      </c>
      <c r="F26" s="12" t="s">
        <v>185</v>
      </c>
      <c r="G26" s="12" t="s">
        <v>292</v>
      </c>
      <c r="H26" s="12"/>
      <c r="I26" s="31"/>
      <c r="J26" s="31"/>
    </row>
    <row r="27" spans="1:10" s="11" customFormat="1" x14ac:dyDescent="0.2">
      <c r="A27" s="8">
        <v>43582</v>
      </c>
      <c r="B27" s="12" t="s">
        <v>3</v>
      </c>
      <c r="C27" s="48" t="s">
        <v>1496</v>
      </c>
      <c r="D27" s="12" t="s">
        <v>55</v>
      </c>
      <c r="E27" s="12" t="s">
        <v>228</v>
      </c>
      <c r="F27" s="12" t="s">
        <v>15</v>
      </c>
      <c r="G27" s="12" t="s">
        <v>222</v>
      </c>
      <c r="H27" s="12"/>
      <c r="I27" s="9">
        <v>13</v>
      </c>
      <c r="J27" s="9" t="s">
        <v>914</v>
      </c>
    </row>
    <row r="28" spans="1:10" s="11" customFormat="1" x14ac:dyDescent="0.2">
      <c r="A28" s="8">
        <v>43576</v>
      </c>
      <c r="B28" s="12" t="s">
        <v>1432</v>
      </c>
      <c r="C28" s="48" t="s">
        <v>1427</v>
      </c>
      <c r="D28" s="12" t="s">
        <v>1428</v>
      </c>
      <c r="E28" s="12" t="s">
        <v>5</v>
      </c>
      <c r="F28" s="12" t="s">
        <v>6</v>
      </c>
      <c r="G28" s="12" t="s">
        <v>1429</v>
      </c>
      <c r="H28" s="12"/>
      <c r="I28" s="31"/>
      <c r="J28" s="31"/>
    </row>
    <row r="29" spans="1:10" s="11" customFormat="1" x14ac:dyDescent="0.2">
      <c r="A29" s="8">
        <v>43564</v>
      </c>
      <c r="B29" s="12" t="s">
        <v>6</v>
      </c>
      <c r="C29" s="9">
        <v>55700</v>
      </c>
      <c r="D29" s="12" t="s">
        <v>1116</v>
      </c>
      <c r="E29" s="12" t="s">
        <v>6</v>
      </c>
      <c r="F29" s="12" t="s">
        <v>15</v>
      </c>
      <c r="G29" s="12" t="s">
        <v>194</v>
      </c>
      <c r="H29" s="12"/>
      <c r="I29" s="9">
        <v>75</v>
      </c>
      <c r="J29" s="9" t="s">
        <v>1117</v>
      </c>
    </row>
    <row r="30" spans="1:10" s="11" customFormat="1" x14ac:dyDescent="0.2">
      <c r="A30" s="8">
        <v>43564</v>
      </c>
      <c r="B30" s="12" t="s">
        <v>6</v>
      </c>
      <c r="C30" s="9">
        <v>55100</v>
      </c>
      <c r="D30" s="12" t="s">
        <v>1118</v>
      </c>
      <c r="E30" s="12" t="s">
        <v>6</v>
      </c>
      <c r="F30" s="12" t="s">
        <v>15</v>
      </c>
      <c r="G30" s="12" t="s">
        <v>194</v>
      </c>
      <c r="H30" s="12"/>
      <c r="I30" s="9">
        <v>76</v>
      </c>
      <c r="J30" s="9" t="s">
        <v>1119</v>
      </c>
    </row>
    <row r="31" spans="1:10" s="11" customFormat="1" x14ac:dyDescent="0.2">
      <c r="A31" s="8">
        <v>43564</v>
      </c>
      <c r="B31" s="12" t="s">
        <v>1108</v>
      </c>
      <c r="C31" s="9">
        <v>1121</v>
      </c>
      <c r="D31" s="12" t="s">
        <v>1109</v>
      </c>
      <c r="E31" s="12" t="s">
        <v>28</v>
      </c>
      <c r="F31" s="12" t="s">
        <v>15</v>
      </c>
      <c r="G31" s="12" t="s">
        <v>477</v>
      </c>
      <c r="H31" s="12"/>
      <c r="I31" s="31"/>
      <c r="J31" s="31"/>
    </row>
    <row r="32" spans="1:10" s="11" customFormat="1" x14ac:dyDescent="0.2">
      <c r="A32" s="8">
        <v>43564</v>
      </c>
      <c r="B32" s="12" t="s">
        <v>3</v>
      </c>
      <c r="C32" s="9">
        <v>4490</v>
      </c>
      <c r="D32" s="12" t="s">
        <v>50</v>
      </c>
      <c r="E32" s="12" t="s">
        <v>4</v>
      </c>
      <c r="F32" s="12" t="s">
        <v>6</v>
      </c>
      <c r="G32" s="12" t="s">
        <v>23</v>
      </c>
      <c r="H32" s="12"/>
      <c r="I32" s="9">
        <v>9</v>
      </c>
      <c r="J32" s="9" t="s">
        <v>1131</v>
      </c>
    </row>
    <row r="33" spans="1:10" s="11" customFormat="1" x14ac:dyDescent="0.2">
      <c r="A33" s="8">
        <v>43566</v>
      </c>
      <c r="B33" s="12" t="s">
        <v>3</v>
      </c>
      <c r="C33" s="9">
        <v>6831</v>
      </c>
      <c r="D33" s="12" t="s">
        <v>1167</v>
      </c>
      <c r="E33" s="12" t="s">
        <v>4</v>
      </c>
      <c r="F33" s="12" t="s">
        <v>4</v>
      </c>
      <c r="G33" s="12" t="s">
        <v>37</v>
      </c>
      <c r="H33" s="12"/>
      <c r="I33" s="9">
        <v>45</v>
      </c>
      <c r="J33" s="9">
        <v>57</v>
      </c>
    </row>
    <row r="34" spans="1:10" s="11" customFormat="1" x14ac:dyDescent="0.2">
      <c r="A34" s="8">
        <v>43572</v>
      </c>
      <c r="B34" s="12" t="s">
        <v>3</v>
      </c>
      <c r="C34" s="48" t="s">
        <v>1344</v>
      </c>
      <c r="D34" s="12" t="s">
        <v>1167</v>
      </c>
      <c r="E34" s="12" t="s">
        <v>4</v>
      </c>
      <c r="F34" s="12" t="s">
        <v>99</v>
      </c>
      <c r="G34" s="12" t="s">
        <v>558</v>
      </c>
      <c r="H34" s="12"/>
      <c r="I34" s="9">
        <v>44</v>
      </c>
      <c r="J34" s="9" t="s">
        <v>1345</v>
      </c>
    </row>
    <row r="35" spans="1:10" s="11" customFormat="1" x14ac:dyDescent="0.2">
      <c r="A35" s="8">
        <v>43570</v>
      </c>
      <c r="B35" s="12" t="s">
        <v>3</v>
      </c>
      <c r="C35" s="48" t="s">
        <v>1271</v>
      </c>
      <c r="D35" s="12" t="s">
        <v>1040</v>
      </c>
      <c r="E35" s="12" t="s">
        <v>4</v>
      </c>
      <c r="F35" s="12" t="s">
        <v>6</v>
      </c>
      <c r="G35" s="12" t="s">
        <v>151</v>
      </c>
      <c r="H35" s="12"/>
      <c r="I35" s="9">
        <v>23</v>
      </c>
      <c r="J35" s="9" t="s">
        <v>346</v>
      </c>
    </row>
    <row r="36" spans="1:10" s="11" customFormat="1" x14ac:dyDescent="0.2">
      <c r="A36" s="8">
        <v>43562</v>
      </c>
      <c r="B36" s="12" t="s">
        <v>3</v>
      </c>
      <c r="C36" s="9">
        <v>6553</v>
      </c>
      <c r="D36" s="12" t="s">
        <v>1087</v>
      </c>
      <c r="E36" s="12" t="s">
        <v>4</v>
      </c>
      <c r="F36" s="12" t="s">
        <v>4</v>
      </c>
      <c r="G36" s="12" t="s">
        <v>172</v>
      </c>
      <c r="H36" s="12"/>
      <c r="I36" s="9">
        <v>44</v>
      </c>
      <c r="J36" s="9">
        <v>60</v>
      </c>
    </row>
    <row r="37" spans="1:10" s="11" customFormat="1" x14ac:dyDescent="0.2">
      <c r="A37" s="8">
        <v>43581</v>
      </c>
      <c r="B37" s="12" t="s">
        <v>3</v>
      </c>
      <c r="C37" s="48" t="s">
        <v>1490</v>
      </c>
      <c r="D37" s="85" t="s">
        <v>56</v>
      </c>
      <c r="E37" s="12" t="s">
        <v>6</v>
      </c>
      <c r="F37" s="12" t="s">
        <v>6</v>
      </c>
      <c r="G37" s="12" t="s">
        <v>172</v>
      </c>
      <c r="H37" s="12"/>
      <c r="I37" s="9">
        <v>29</v>
      </c>
      <c r="J37" s="9">
        <v>33</v>
      </c>
    </row>
    <row r="38" spans="1:10" s="11" customFormat="1" x14ac:dyDescent="0.2">
      <c r="A38" s="8">
        <v>43571</v>
      </c>
      <c r="B38" s="12" t="s">
        <v>3</v>
      </c>
      <c r="C38" s="48" t="s">
        <v>1307</v>
      </c>
      <c r="D38" s="85" t="s">
        <v>56</v>
      </c>
      <c r="E38" s="12" t="s">
        <v>6</v>
      </c>
      <c r="F38" s="12" t="s">
        <v>4</v>
      </c>
      <c r="G38" s="12" t="s">
        <v>1225</v>
      </c>
      <c r="H38" s="12"/>
      <c r="I38" s="9">
        <v>31</v>
      </c>
      <c r="J38" s="9" t="s">
        <v>1295</v>
      </c>
    </row>
    <row r="39" spans="1:10" s="11" customFormat="1" x14ac:dyDescent="0.2">
      <c r="A39" s="8">
        <v>43571</v>
      </c>
      <c r="B39" s="12" t="s">
        <v>3</v>
      </c>
      <c r="C39" s="48" t="s">
        <v>1294</v>
      </c>
      <c r="D39" s="85" t="s">
        <v>56</v>
      </c>
      <c r="E39" s="12" t="s">
        <v>15</v>
      </c>
      <c r="F39" s="12" t="s">
        <v>101</v>
      </c>
      <c r="G39" s="12" t="s">
        <v>151</v>
      </c>
      <c r="H39" s="12"/>
      <c r="I39" s="9">
        <v>30</v>
      </c>
      <c r="J39" s="9" t="s">
        <v>1295</v>
      </c>
    </row>
    <row r="40" spans="1:10" s="11" customFormat="1" x14ac:dyDescent="0.2">
      <c r="A40" s="8">
        <v>43565</v>
      </c>
      <c r="B40" s="12" t="s">
        <v>3</v>
      </c>
      <c r="C40" s="9">
        <v>8080</v>
      </c>
      <c r="D40" s="12" t="s">
        <v>41</v>
      </c>
      <c r="E40" s="12" t="s">
        <v>19</v>
      </c>
      <c r="F40" s="12" t="s">
        <v>15</v>
      </c>
      <c r="G40" s="12" t="s">
        <v>1138</v>
      </c>
      <c r="H40" s="12"/>
      <c r="I40" s="9">
        <v>21</v>
      </c>
      <c r="J40" s="9" t="s">
        <v>1101</v>
      </c>
    </row>
    <row r="41" spans="1:10" s="11" customFormat="1" x14ac:dyDescent="0.2">
      <c r="A41" s="8">
        <v>43568</v>
      </c>
      <c r="B41" s="12" t="s">
        <v>3</v>
      </c>
      <c r="C41" s="9">
        <v>8081</v>
      </c>
      <c r="D41" s="12" t="s">
        <v>41</v>
      </c>
      <c r="E41" s="12" t="s">
        <v>10</v>
      </c>
      <c r="F41" s="12" t="s">
        <v>15</v>
      </c>
      <c r="G41" s="12" t="s">
        <v>292</v>
      </c>
      <c r="H41" s="12"/>
      <c r="I41" s="9">
        <v>23</v>
      </c>
      <c r="J41" s="9" t="s">
        <v>1151</v>
      </c>
    </row>
    <row r="42" spans="1:10" s="11" customFormat="1" x14ac:dyDescent="0.2">
      <c r="A42" s="8">
        <v>43571</v>
      </c>
      <c r="B42" s="12" t="s">
        <v>3</v>
      </c>
      <c r="C42" s="48" t="s">
        <v>1323</v>
      </c>
      <c r="D42" s="12" t="s">
        <v>41</v>
      </c>
      <c r="E42" s="12" t="s">
        <v>4</v>
      </c>
      <c r="F42" s="12" t="s">
        <v>6</v>
      </c>
      <c r="G42" s="12" t="s">
        <v>163</v>
      </c>
      <c r="H42" s="12"/>
      <c r="I42" s="9">
        <v>27</v>
      </c>
      <c r="J42" s="9" t="s">
        <v>590</v>
      </c>
    </row>
    <row r="43" spans="1:10" s="11" customFormat="1" x14ac:dyDescent="0.2">
      <c r="A43" s="8">
        <v>43577</v>
      </c>
      <c r="B43" s="12" t="s">
        <v>3</v>
      </c>
      <c r="C43" s="48" t="s">
        <v>1451</v>
      </c>
      <c r="D43" s="12" t="s">
        <v>41</v>
      </c>
      <c r="E43" s="12" t="s">
        <v>6</v>
      </c>
      <c r="F43" s="12" t="s">
        <v>234</v>
      </c>
      <c r="G43" s="12" t="s">
        <v>194</v>
      </c>
      <c r="H43" s="12"/>
      <c r="I43" s="9">
        <v>23</v>
      </c>
      <c r="J43" s="9" t="s">
        <v>1452</v>
      </c>
    </row>
    <row r="44" spans="1:10" s="11" customFormat="1" x14ac:dyDescent="0.2">
      <c r="A44" s="8">
        <v>43583</v>
      </c>
      <c r="B44" s="12" t="s">
        <v>3</v>
      </c>
      <c r="C44" s="48" t="s">
        <v>1451</v>
      </c>
      <c r="D44" s="12" t="s">
        <v>41</v>
      </c>
      <c r="E44" s="12" t="s">
        <v>6</v>
      </c>
      <c r="F44" s="12" t="s">
        <v>234</v>
      </c>
      <c r="G44" s="12" t="s">
        <v>222</v>
      </c>
      <c r="H44" s="12"/>
      <c r="I44" s="9">
        <v>22</v>
      </c>
      <c r="J44" s="9" t="s">
        <v>1077</v>
      </c>
    </row>
    <row r="45" spans="1:10" s="11" customFormat="1" x14ac:dyDescent="0.2">
      <c r="A45" s="8">
        <v>43578</v>
      </c>
      <c r="B45" s="12" t="s">
        <v>3</v>
      </c>
      <c r="C45" s="48" t="s">
        <v>1453</v>
      </c>
      <c r="D45" s="12" t="s">
        <v>41</v>
      </c>
      <c r="E45" s="12" t="s">
        <v>1380</v>
      </c>
      <c r="F45" s="12" t="s">
        <v>15</v>
      </c>
      <c r="G45" s="12" t="s">
        <v>172</v>
      </c>
      <c r="H45" s="12"/>
      <c r="I45" s="9">
        <v>21</v>
      </c>
      <c r="J45" s="9">
        <v>25</v>
      </c>
    </row>
    <row r="46" spans="1:10" s="11" customFormat="1" x14ac:dyDescent="0.2">
      <c r="A46" s="8">
        <v>43573</v>
      </c>
      <c r="B46" s="12" t="s">
        <v>3</v>
      </c>
      <c r="C46" s="48" t="s">
        <v>1377</v>
      </c>
      <c r="D46" s="12" t="s">
        <v>41</v>
      </c>
      <c r="E46" s="12" t="s">
        <v>15</v>
      </c>
      <c r="F46" s="12" t="s">
        <v>18</v>
      </c>
      <c r="G46" s="12" t="s">
        <v>194</v>
      </c>
      <c r="H46" s="12"/>
      <c r="I46" s="9">
        <v>27</v>
      </c>
      <c r="J46" s="9" t="s">
        <v>1378</v>
      </c>
    </row>
    <row r="47" spans="1:10" s="11" customFormat="1" x14ac:dyDescent="0.2">
      <c r="A47" s="8">
        <v>43582</v>
      </c>
      <c r="B47" s="12" t="s">
        <v>3</v>
      </c>
      <c r="C47" s="48" t="s">
        <v>1377</v>
      </c>
      <c r="D47" s="12" t="s">
        <v>41</v>
      </c>
      <c r="E47" s="12" t="s">
        <v>33</v>
      </c>
      <c r="F47" s="12" t="s">
        <v>5</v>
      </c>
      <c r="G47" s="12" t="s">
        <v>258</v>
      </c>
      <c r="H47" s="12"/>
      <c r="I47" s="9">
        <v>26</v>
      </c>
      <c r="J47" s="9" t="s">
        <v>382</v>
      </c>
    </row>
    <row r="48" spans="1:10" s="11" customFormat="1" x14ac:dyDescent="0.2">
      <c r="A48" s="8">
        <v>43580</v>
      </c>
      <c r="B48" s="12" t="s">
        <v>3</v>
      </c>
      <c r="C48" s="48" t="s">
        <v>1481</v>
      </c>
      <c r="D48" s="12" t="s">
        <v>41</v>
      </c>
      <c r="E48" s="12" t="s">
        <v>4</v>
      </c>
      <c r="F48" s="12" t="s">
        <v>4</v>
      </c>
      <c r="G48" s="12" t="s">
        <v>152</v>
      </c>
      <c r="H48" s="12"/>
      <c r="I48" s="9">
        <v>26</v>
      </c>
      <c r="J48" s="9">
        <v>27</v>
      </c>
    </row>
    <row r="49" spans="1:10" s="11" customFormat="1" x14ac:dyDescent="0.2">
      <c r="A49" s="8">
        <v>43572</v>
      </c>
      <c r="B49" s="12" t="s">
        <v>3</v>
      </c>
      <c r="C49" s="48" t="s">
        <v>1354</v>
      </c>
      <c r="D49" s="12" t="s">
        <v>87</v>
      </c>
      <c r="E49" s="12" t="s">
        <v>4</v>
      </c>
      <c r="F49" s="12" t="s">
        <v>6</v>
      </c>
      <c r="G49" s="12" t="s">
        <v>1355</v>
      </c>
      <c r="H49" s="12"/>
      <c r="I49" s="9">
        <v>17</v>
      </c>
      <c r="J49" s="9">
        <v>13</v>
      </c>
    </row>
    <row r="50" spans="1:10" s="11" customFormat="1" x14ac:dyDescent="0.2">
      <c r="A50" s="8">
        <v>43570</v>
      </c>
      <c r="B50" s="12" t="s">
        <v>3</v>
      </c>
      <c r="C50" s="48" t="s">
        <v>1282</v>
      </c>
      <c r="D50" s="12" t="s">
        <v>87</v>
      </c>
      <c r="E50" s="12" t="s">
        <v>4</v>
      </c>
      <c r="F50" s="12" t="s">
        <v>6</v>
      </c>
      <c r="G50" s="12" t="s">
        <v>958</v>
      </c>
      <c r="H50" s="12"/>
      <c r="I50" s="9">
        <v>18</v>
      </c>
      <c r="J50" s="9" t="s">
        <v>835</v>
      </c>
    </row>
    <row r="51" spans="1:10" s="11" customFormat="1" x14ac:dyDescent="0.2">
      <c r="A51" s="8">
        <v>43565</v>
      </c>
      <c r="B51" s="12" t="s">
        <v>3</v>
      </c>
      <c r="C51" s="9">
        <v>3216</v>
      </c>
      <c r="D51" s="12" t="s">
        <v>131</v>
      </c>
      <c r="E51" s="12" t="s">
        <v>4</v>
      </c>
      <c r="F51" s="12" t="s">
        <v>140</v>
      </c>
      <c r="G51" s="12" t="s">
        <v>194</v>
      </c>
      <c r="H51" s="12"/>
      <c r="I51" s="9">
        <v>21</v>
      </c>
      <c r="J51" s="9" t="s">
        <v>348</v>
      </c>
    </row>
    <row r="52" spans="1:10" s="11" customFormat="1" x14ac:dyDescent="0.2">
      <c r="A52" s="8">
        <v>43582</v>
      </c>
      <c r="B52" s="12" t="s">
        <v>3</v>
      </c>
      <c r="C52" s="48" t="s">
        <v>1515</v>
      </c>
      <c r="D52" s="12" t="s">
        <v>131</v>
      </c>
      <c r="E52" s="12" t="s">
        <v>10</v>
      </c>
      <c r="F52" s="12" t="s">
        <v>15</v>
      </c>
      <c r="G52" s="12" t="s">
        <v>151</v>
      </c>
      <c r="H52" s="12"/>
      <c r="I52" s="9">
        <v>20</v>
      </c>
      <c r="J52" s="9" t="s">
        <v>353</v>
      </c>
    </row>
    <row r="53" spans="1:10" s="11" customFormat="1" x14ac:dyDescent="0.2">
      <c r="A53" s="8">
        <v>43570</v>
      </c>
      <c r="B53" s="12" t="s">
        <v>3</v>
      </c>
      <c r="C53" s="48" t="s">
        <v>1262</v>
      </c>
      <c r="D53" s="12" t="s">
        <v>131</v>
      </c>
      <c r="E53" s="12" t="s">
        <v>6</v>
      </c>
      <c r="F53" s="12" t="s">
        <v>15</v>
      </c>
      <c r="G53" s="12" t="s">
        <v>151</v>
      </c>
      <c r="H53" s="12"/>
      <c r="I53" s="9">
        <v>22</v>
      </c>
      <c r="J53" s="9">
        <v>21</v>
      </c>
    </row>
    <row r="54" spans="1:10" s="11" customFormat="1" x14ac:dyDescent="0.2">
      <c r="A54" s="8">
        <v>43582</v>
      </c>
      <c r="B54" s="12" t="s">
        <v>3</v>
      </c>
      <c r="C54" s="48" t="s">
        <v>1518</v>
      </c>
      <c r="D54" s="12" t="s">
        <v>131</v>
      </c>
      <c r="E54" s="12" t="s">
        <v>4</v>
      </c>
      <c r="F54" s="12" t="s">
        <v>6</v>
      </c>
      <c r="G54" s="12" t="s">
        <v>151</v>
      </c>
      <c r="H54" s="12"/>
      <c r="I54" s="9">
        <v>17</v>
      </c>
      <c r="J54" s="9" t="s">
        <v>765</v>
      </c>
    </row>
    <row r="55" spans="1:10" s="11" customFormat="1" x14ac:dyDescent="0.2">
      <c r="A55" s="8">
        <v>43571</v>
      </c>
      <c r="B55" s="12" t="s">
        <v>3</v>
      </c>
      <c r="C55" s="48" t="s">
        <v>1296</v>
      </c>
      <c r="D55" s="12" t="s">
        <v>1297</v>
      </c>
      <c r="E55" s="12" t="s">
        <v>4</v>
      </c>
      <c r="F55" s="12" t="s">
        <v>6</v>
      </c>
      <c r="G55" s="12" t="s">
        <v>151</v>
      </c>
      <c r="H55" s="12"/>
      <c r="I55" s="9">
        <v>63</v>
      </c>
      <c r="J55" s="9" t="s">
        <v>1298</v>
      </c>
    </row>
    <row r="56" spans="1:10" s="11" customFormat="1" x14ac:dyDescent="0.2">
      <c r="A56" s="8">
        <v>43583</v>
      </c>
      <c r="B56" s="12" t="s">
        <v>3</v>
      </c>
      <c r="C56" s="48" t="s">
        <v>1538</v>
      </c>
      <c r="D56" s="12" t="s">
        <v>1297</v>
      </c>
      <c r="E56" s="12" t="s">
        <v>4</v>
      </c>
      <c r="F56" s="12" t="s">
        <v>5</v>
      </c>
      <c r="G56" s="12" t="s">
        <v>1539</v>
      </c>
      <c r="H56" s="12"/>
      <c r="I56" s="9">
        <v>52</v>
      </c>
      <c r="J56" s="9" t="s">
        <v>1540</v>
      </c>
    </row>
    <row r="57" spans="1:10" s="11" customFormat="1" x14ac:dyDescent="0.2">
      <c r="A57" s="8">
        <v>43566</v>
      </c>
      <c r="B57" s="12" t="s">
        <v>6</v>
      </c>
      <c r="C57" s="30">
        <v>54620</v>
      </c>
      <c r="D57" s="12" t="s">
        <v>1172</v>
      </c>
      <c r="E57" s="12" t="s">
        <v>6</v>
      </c>
      <c r="F57" s="12" t="s">
        <v>6</v>
      </c>
      <c r="G57" s="12" t="s">
        <v>163</v>
      </c>
      <c r="H57" s="12"/>
      <c r="I57" s="9">
        <v>23</v>
      </c>
      <c r="J57" s="9">
        <v>21</v>
      </c>
    </row>
    <row r="58" spans="1:10" s="11" customFormat="1" x14ac:dyDescent="0.2">
      <c r="A58" s="8">
        <v>43565</v>
      </c>
      <c r="B58" s="12" t="s">
        <v>6</v>
      </c>
      <c r="C58" s="9">
        <v>51430</v>
      </c>
      <c r="D58" s="12" t="s">
        <v>1149</v>
      </c>
      <c r="E58" s="12" t="s">
        <v>6</v>
      </c>
      <c r="F58" s="12" t="s">
        <v>248</v>
      </c>
      <c r="G58" s="12" t="s">
        <v>477</v>
      </c>
      <c r="H58" s="12"/>
      <c r="I58" s="9">
        <v>139</v>
      </c>
      <c r="J58" s="9">
        <v>207</v>
      </c>
    </row>
    <row r="59" spans="1:10" s="11" customFormat="1" x14ac:dyDescent="0.2">
      <c r="A59" s="8">
        <v>43570</v>
      </c>
      <c r="B59" s="12" t="s">
        <v>3</v>
      </c>
      <c r="C59" s="48" t="s">
        <v>1276</v>
      </c>
      <c r="D59" s="12" t="s">
        <v>1277</v>
      </c>
      <c r="E59" s="12" t="s">
        <v>4</v>
      </c>
      <c r="F59" s="12" t="s">
        <v>5</v>
      </c>
      <c r="G59" s="12" t="s">
        <v>37</v>
      </c>
      <c r="H59" s="12"/>
      <c r="I59" s="9">
        <v>42</v>
      </c>
      <c r="J59" s="9" t="s">
        <v>722</v>
      </c>
    </row>
    <row r="60" spans="1:10" s="11" customFormat="1" x14ac:dyDescent="0.2">
      <c r="A60" s="8">
        <v>43569</v>
      </c>
      <c r="B60" s="12" t="s">
        <v>3</v>
      </c>
      <c r="C60" s="48" t="s">
        <v>1249</v>
      </c>
      <c r="D60" s="12" t="s">
        <v>806</v>
      </c>
      <c r="E60" s="12" t="s">
        <v>99</v>
      </c>
      <c r="F60" s="12" t="s">
        <v>15</v>
      </c>
      <c r="G60" s="12" t="s">
        <v>153</v>
      </c>
      <c r="H60" s="12"/>
      <c r="I60" s="9">
        <v>34</v>
      </c>
      <c r="J60" s="9" t="s">
        <v>813</v>
      </c>
    </row>
    <row r="61" spans="1:10" s="11" customFormat="1" x14ac:dyDescent="0.2">
      <c r="A61" s="8">
        <v>43583</v>
      </c>
      <c r="B61" s="12" t="s">
        <v>3</v>
      </c>
      <c r="C61" s="48" t="s">
        <v>1249</v>
      </c>
      <c r="D61" s="12" t="s">
        <v>806</v>
      </c>
      <c r="E61" s="12" t="s">
        <v>4</v>
      </c>
      <c r="F61" s="12" t="s">
        <v>15</v>
      </c>
      <c r="G61" s="12" t="s">
        <v>151</v>
      </c>
      <c r="H61" s="12"/>
      <c r="I61" s="9">
        <v>36</v>
      </c>
      <c r="J61" s="9" t="s">
        <v>813</v>
      </c>
    </row>
    <row r="62" spans="1:10" s="11" customFormat="1" x14ac:dyDescent="0.2">
      <c r="A62" s="8">
        <v>43572</v>
      </c>
      <c r="B62" s="12" t="s">
        <v>3</v>
      </c>
      <c r="C62" s="48" t="s">
        <v>1342</v>
      </c>
      <c r="D62" s="12" t="s">
        <v>1343</v>
      </c>
      <c r="E62" s="12" t="s">
        <v>4</v>
      </c>
      <c r="F62" s="12" t="s">
        <v>5</v>
      </c>
      <c r="G62" s="12" t="s">
        <v>37</v>
      </c>
      <c r="H62" s="12"/>
      <c r="I62" s="9">
        <v>61</v>
      </c>
      <c r="J62" s="9">
        <v>100</v>
      </c>
    </row>
    <row r="63" spans="1:10" s="11" customFormat="1" x14ac:dyDescent="0.2">
      <c r="A63" s="8">
        <v>43569</v>
      </c>
      <c r="B63" s="12" t="s">
        <v>5</v>
      </c>
      <c r="C63" s="48" t="s">
        <v>1208</v>
      </c>
      <c r="D63" s="12" t="s">
        <v>1209</v>
      </c>
      <c r="E63" s="12" t="s">
        <v>5</v>
      </c>
      <c r="F63" s="12" t="s">
        <v>22</v>
      </c>
      <c r="G63" s="12" t="s">
        <v>319</v>
      </c>
      <c r="H63" s="12"/>
      <c r="I63" s="9">
        <v>140</v>
      </c>
      <c r="J63" s="9">
        <v>228</v>
      </c>
    </row>
    <row r="64" spans="1:10" s="11" customFormat="1" x14ac:dyDescent="0.2">
      <c r="A64" s="8">
        <v>43566</v>
      </c>
      <c r="B64" s="12" t="s">
        <v>14</v>
      </c>
      <c r="C64" s="9">
        <v>6830</v>
      </c>
      <c r="D64" s="12" t="s">
        <v>1170</v>
      </c>
      <c r="E64" s="12" t="s">
        <v>6</v>
      </c>
      <c r="F64" s="12" t="s">
        <v>6</v>
      </c>
      <c r="G64" s="12" t="s">
        <v>1171</v>
      </c>
      <c r="H64" s="12"/>
      <c r="I64" s="9">
        <v>76</v>
      </c>
      <c r="J64" s="9">
        <v>99</v>
      </c>
    </row>
    <row r="65" spans="1:10" s="11" customFormat="1" x14ac:dyDescent="0.2">
      <c r="A65" s="8">
        <v>43562</v>
      </c>
      <c r="B65" s="12" t="s">
        <v>3</v>
      </c>
      <c r="C65" s="9">
        <v>9172</v>
      </c>
      <c r="D65" s="12" t="s">
        <v>1086</v>
      </c>
      <c r="E65" s="12" t="s">
        <v>4</v>
      </c>
      <c r="F65" s="12" t="s">
        <v>4</v>
      </c>
      <c r="G65" s="12" t="s">
        <v>245</v>
      </c>
      <c r="H65" s="12"/>
      <c r="I65" s="9">
        <v>51</v>
      </c>
      <c r="J65" s="9">
        <v>73</v>
      </c>
    </row>
    <row r="66" spans="1:10" s="11" customFormat="1" x14ac:dyDescent="0.2">
      <c r="A66" s="8">
        <v>43572</v>
      </c>
      <c r="B66" s="12" t="s">
        <v>3</v>
      </c>
      <c r="C66" s="48" t="s">
        <v>1336</v>
      </c>
      <c r="D66" s="12" t="s">
        <v>1337</v>
      </c>
      <c r="E66" s="12" t="s">
        <v>4</v>
      </c>
      <c r="F66" s="12" t="s">
        <v>6</v>
      </c>
      <c r="G66" s="12" t="s">
        <v>292</v>
      </c>
      <c r="H66" s="12"/>
      <c r="I66" s="9">
        <v>80</v>
      </c>
      <c r="J66" s="9" t="s">
        <v>986</v>
      </c>
    </row>
    <row r="67" spans="1:10" s="11" customFormat="1" x14ac:dyDescent="0.2">
      <c r="A67" s="8">
        <v>43583</v>
      </c>
      <c r="B67" s="12" t="s">
        <v>3</v>
      </c>
      <c r="C67" s="48" t="s">
        <v>1577</v>
      </c>
      <c r="D67" s="12" t="s">
        <v>53</v>
      </c>
      <c r="E67" s="12" t="s">
        <v>8</v>
      </c>
      <c r="F67" s="12" t="s">
        <v>15</v>
      </c>
      <c r="G67" s="12" t="s">
        <v>23</v>
      </c>
      <c r="H67" s="12"/>
      <c r="I67" s="9">
        <v>25</v>
      </c>
      <c r="J67" s="9" t="s">
        <v>380</v>
      </c>
    </row>
    <row r="68" spans="1:10" s="11" customFormat="1" x14ac:dyDescent="0.2">
      <c r="A68" s="8">
        <v>43572</v>
      </c>
      <c r="B68" s="12" t="s">
        <v>6</v>
      </c>
      <c r="C68" s="48" t="s">
        <v>1338</v>
      </c>
      <c r="D68" s="12" t="s">
        <v>208</v>
      </c>
      <c r="E68" s="12" t="s">
        <v>6</v>
      </c>
      <c r="F68" s="12" t="s">
        <v>15</v>
      </c>
      <c r="G68" s="12" t="s">
        <v>292</v>
      </c>
      <c r="H68" s="12"/>
      <c r="I68" s="9">
        <v>51</v>
      </c>
      <c r="J68" s="9" t="s">
        <v>1339</v>
      </c>
    </row>
    <row r="69" spans="1:10" s="11" customFormat="1" x14ac:dyDescent="0.2">
      <c r="A69" s="8">
        <v>43578</v>
      </c>
      <c r="B69" s="12" t="s">
        <v>14</v>
      </c>
      <c r="C69" s="48" t="s">
        <v>1454</v>
      </c>
      <c r="D69" s="12" t="s">
        <v>250</v>
      </c>
      <c r="E69" s="12" t="s">
        <v>10</v>
      </c>
      <c r="F69" s="12" t="s">
        <v>6</v>
      </c>
      <c r="G69" s="12" t="s">
        <v>172</v>
      </c>
      <c r="H69" s="12"/>
      <c r="I69" s="9">
        <v>132</v>
      </c>
      <c r="J69" s="9">
        <v>209</v>
      </c>
    </row>
    <row r="70" spans="1:10" s="11" customFormat="1" x14ac:dyDescent="0.2">
      <c r="A70" s="8">
        <v>43563</v>
      </c>
      <c r="B70" s="12" t="s">
        <v>3</v>
      </c>
      <c r="C70" s="9">
        <v>7418</v>
      </c>
      <c r="D70" s="12" t="s">
        <v>1095</v>
      </c>
      <c r="E70" s="12" t="s">
        <v>4</v>
      </c>
      <c r="F70" s="12" t="s">
        <v>6</v>
      </c>
      <c r="G70" s="12" t="s">
        <v>1096</v>
      </c>
      <c r="H70" s="12"/>
      <c r="I70" s="9">
        <v>44</v>
      </c>
      <c r="J70" s="9" t="s">
        <v>386</v>
      </c>
    </row>
    <row r="71" spans="1:10" s="11" customFormat="1" x14ac:dyDescent="0.2">
      <c r="A71" s="8">
        <v>43566</v>
      </c>
      <c r="B71" s="12" t="s">
        <v>3</v>
      </c>
      <c r="C71" s="9">
        <v>8418</v>
      </c>
      <c r="D71" s="12" t="s">
        <v>1095</v>
      </c>
      <c r="E71" s="12" t="s">
        <v>4</v>
      </c>
      <c r="F71" s="12" t="s">
        <v>4</v>
      </c>
      <c r="G71" s="12" t="s">
        <v>249</v>
      </c>
      <c r="H71" s="12"/>
      <c r="I71" s="9">
        <v>44</v>
      </c>
      <c r="J71" s="9">
        <v>35</v>
      </c>
    </row>
    <row r="72" spans="1:10" s="11" customFormat="1" x14ac:dyDescent="0.2">
      <c r="A72" s="8">
        <v>43568</v>
      </c>
      <c r="B72" s="12" t="s">
        <v>241</v>
      </c>
      <c r="C72" s="9" t="s">
        <v>1178</v>
      </c>
      <c r="D72" s="12" t="s">
        <v>1179</v>
      </c>
      <c r="E72" s="12" t="s">
        <v>18</v>
      </c>
      <c r="F72" s="12" t="s">
        <v>15</v>
      </c>
      <c r="G72" s="12" t="s">
        <v>292</v>
      </c>
      <c r="H72" s="12"/>
      <c r="I72" s="31"/>
      <c r="J72" s="31"/>
    </row>
    <row r="73" spans="1:10" s="11" customFormat="1" x14ac:dyDescent="0.2">
      <c r="A73" s="8">
        <v>43568</v>
      </c>
      <c r="B73" s="12" t="s">
        <v>3</v>
      </c>
      <c r="C73" s="9">
        <v>5413</v>
      </c>
      <c r="D73" s="12" t="s">
        <v>193</v>
      </c>
      <c r="E73" s="12" t="s">
        <v>4</v>
      </c>
      <c r="F73" s="12" t="s">
        <v>5</v>
      </c>
      <c r="G73" s="12" t="s">
        <v>151</v>
      </c>
      <c r="H73" s="12"/>
      <c r="I73" s="9">
        <v>33</v>
      </c>
      <c r="J73" s="9" t="s">
        <v>674</v>
      </c>
    </row>
    <row r="74" spans="1:10" s="11" customFormat="1" x14ac:dyDescent="0.2">
      <c r="A74" s="8">
        <v>43583</v>
      </c>
      <c r="B74" s="12" t="s">
        <v>234</v>
      </c>
      <c r="C74" s="48" t="s">
        <v>1544</v>
      </c>
      <c r="D74" s="12" t="s">
        <v>1545</v>
      </c>
      <c r="E74" s="12" t="s">
        <v>234</v>
      </c>
      <c r="F74" s="12" t="s">
        <v>15</v>
      </c>
      <c r="G74" s="12" t="s">
        <v>151</v>
      </c>
      <c r="H74" s="12"/>
      <c r="I74" s="31"/>
      <c r="J74" s="31"/>
    </row>
    <row r="75" spans="1:10" s="11" customFormat="1" x14ac:dyDescent="0.2">
      <c r="A75" s="8">
        <v>43582</v>
      </c>
      <c r="B75" s="12" t="s">
        <v>5</v>
      </c>
      <c r="C75" s="48" t="s">
        <v>1519</v>
      </c>
      <c r="D75" s="12" t="s">
        <v>1520</v>
      </c>
      <c r="E75" s="12" t="s">
        <v>5</v>
      </c>
      <c r="F75" s="12" t="s">
        <v>15</v>
      </c>
      <c r="G75" s="12" t="s">
        <v>477</v>
      </c>
      <c r="H75" s="12"/>
      <c r="I75" s="9">
        <v>210</v>
      </c>
      <c r="J75" s="9">
        <v>324</v>
      </c>
    </row>
    <row r="76" spans="1:10" s="11" customFormat="1" x14ac:dyDescent="0.2">
      <c r="A76" s="8">
        <v>43563</v>
      </c>
      <c r="B76" s="12" t="s">
        <v>14</v>
      </c>
      <c r="C76" s="9">
        <v>1450</v>
      </c>
      <c r="D76" s="12" t="s">
        <v>1097</v>
      </c>
      <c r="E76" s="12" t="s">
        <v>6</v>
      </c>
      <c r="F76" s="12" t="s">
        <v>5</v>
      </c>
      <c r="G76" s="12" t="s">
        <v>318</v>
      </c>
      <c r="H76" s="12"/>
      <c r="I76" s="9">
        <v>126</v>
      </c>
      <c r="J76" s="9">
        <v>181</v>
      </c>
    </row>
    <row r="77" spans="1:10" s="11" customFormat="1" x14ac:dyDescent="0.2">
      <c r="A77" s="8">
        <v>43576</v>
      </c>
      <c r="B77" s="12" t="s">
        <v>14</v>
      </c>
      <c r="C77" s="48" t="s">
        <v>1426</v>
      </c>
      <c r="D77" s="12" t="s">
        <v>297</v>
      </c>
      <c r="E77" s="12" t="s">
        <v>6</v>
      </c>
      <c r="F77" s="12" t="s">
        <v>6</v>
      </c>
      <c r="G77" s="12" t="s">
        <v>151</v>
      </c>
      <c r="H77" s="12"/>
      <c r="I77" s="9">
        <v>58</v>
      </c>
      <c r="J77" s="9">
        <v>68</v>
      </c>
    </row>
    <row r="78" spans="1:10" s="11" customFormat="1" x14ac:dyDescent="0.2">
      <c r="A78" s="8">
        <v>43565</v>
      </c>
      <c r="B78" s="12" t="s">
        <v>6</v>
      </c>
      <c r="C78" s="9">
        <v>68000</v>
      </c>
      <c r="D78" s="12" t="s">
        <v>1140</v>
      </c>
      <c r="E78" s="12" t="s">
        <v>6</v>
      </c>
      <c r="F78" s="12" t="s">
        <v>5</v>
      </c>
      <c r="G78" s="12" t="s">
        <v>318</v>
      </c>
      <c r="H78" s="12"/>
      <c r="I78" s="9">
        <v>184</v>
      </c>
      <c r="J78" s="9">
        <v>272</v>
      </c>
    </row>
    <row r="79" spans="1:10" s="11" customFormat="1" x14ac:dyDescent="0.2">
      <c r="A79" s="8">
        <v>43565</v>
      </c>
      <c r="B79" s="12" t="s">
        <v>3</v>
      </c>
      <c r="C79" s="9">
        <v>6250</v>
      </c>
      <c r="D79" s="12" t="s">
        <v>110</v>
      </c>
      <c r="E79" s="12" t="s">
        <v>16</v>
      </c>
      <c r="F79" s="12" t="s">
        <v>98</v>
      </c>
      <c r="G79" s="12" t="s">
        <v>477</v>
      </c>
      <c r="H79" s="12"/>
      <c r="I79" s="9">
        <v>46</v>
      </c>
      <c r="J79" s="9" t="s">
        <v>1145</v>
      </c>
    </row>
    <row r="80" spans="1:10" s="11" customFormat="1" x14ac:dyDescent="0.2">
      <c r="A80" s="8">
        <v>43580</v>
      </c>
      <c r="B80" s="12" t="s">
        <v>3</v>
      </c>
      <c r="C80" s="48" t="s">
        <v>1464</v>
      </c>
      <c r="D80" s="12" t="s">
        <v>280</v>
      </c>
      <c r="E80" s="12" t="s">
        <v>6</v>
      </c>
      <c r="F80" s="12" t="s">
        <v>6</v>
      </c>
      <c r="G80" s="12" t="s">
        <v>172</v>
      </c>
      <c r="H80" s="12"/>
      <c r="I80" s="9">
        <v>30</v>
      </c>
      <c r="J80" s="9">
        <v>36</v>
      </c>
    </row>
    <row r="81" spans="1:10" s="11" customFormat="1" x14ac:dyDescent="0.2">
      <c r="A81" s="8">
        <v>43565</v>
      </c>
      <c r="B81" s="12" t="s">
        <v>6</v>
      </c>
      <c r="C81" s="9">
        <v>54400</v>
      </c>
      <c r="D81" s="12" t="s">
        <v>1640</v>
      </c>
      <c r="E81" s="12" t="s">
        <v>6</v>
      </c>
      <c r="F81" s="12" t="s">
        <v>6</v>
      </c>
      <c r="G81" s="12" t="s">
        <v>151</v>
      </c>
      <c r="H81" s="12"/>
      <c r="I81" s="9">
        <v>29</v>
      </c>
      <c r="J81" s="9" t="s">
        <v>1150</v>
      </c>
    </row>
    <row r="82" spans="1:10" s="11" customFormat="1" x14ac:dyDescent="0.2">
      <c r="A82" s="8">
        <v>43570</v>
      </c>
      <c r="B82" s="12" t="s">
        <v>6</v>
      </c>
      <c r="C82" s="48" t="s">
        <v>1267</v>
      </c>
      <c r="D82" s="12" t="s">
        <v>1268</v>
      </c>
      <c r="E82" s="12" t="s">
        <v>234</v>
      </c>
      <c r="F82" s="12" t="s">
        <v>6</v>
      </c>
      <c r="G82" s="12" t="s">
        <v>207</v>
      </c>
      <c r="H82" s="12"/>
      <c r="I82" s="9">
        <v>102</v>
      </c>
      <c r="J82" s="9">
        <v>117</v>
      </c>
    </row>
    <row r="83" spans="1:10" s="11" customFormat="1" x14ac:dyDescent="0.2">
      <c r="A83" s="8">
        <v>43571</v>
      </c>
      <c r="B83" s="12" t="s">
        <v>6</v>
      </c>
      <c r="C83" s="48" t="s">
        <v>1299</v>
      </c>
      <c r="D83" s="12" t="s">
        <v>984</v>
      </c>
      <c r="E83" s="12" t="s">
        <v>6</v>
      </c>
      <c r="F83" s="12" t="s">
        <v>5</v>
      </c>
      <c r="G83" s="12" t="s">
        <v>194</v>
      </c>
      <c r="H83" s="12"/>
      <c r="I83" s="9">
        <v>68</v>
      </c>
      <c r="J83" s="9" t="s">
        <v>1300</v>
      </c>
    </row>
    <row r="84" spans="1:10" s="11" customFormat="1" x14ac:dyDescent="0.2">
      <c r="A84" s="8">
        <v>43564</v>
      </c>
      <c r="B84" s="12" t="s">
        <v>6</v>
      </c>
      <c r="C84" s="9">
        <v>52300</v>
      </c>
      <c r="D84" s="12" t="s">
        <v>1120</v>
      </c>
      <c r="E84" s="12" t="s">
        <v>6</v>
      </c>
      <c r="F84" s="12" t="s">
        <v>15</v>
      </c>
      <c r="G84" s="12" t="s">
        <v>151</v>
      </c>
      <c r="H84" s="12"/>
      <c r="I84" s="9">
        <v>156</v>
      </c>
      <c r="J84" s="9">
        <v>215</v>
      </c>
    </row>
    <row r="85" spans="1:10" s="11" customFormat="1" x14ac:dyDescent="0.2">
      <c r="A85" s="8">
        <v>43565</v>
      </c>
      <c r="B85" s="12" t="s">
        <v>6</v>
      </c>
      <c r="C85" s="9">
        <v>54720</v>
      </c>
      <c r="D85" s="12" t="s">
        <v>240</v>
      </c>
      <c r="E85" s="12" t="s">
        <v>6</v>
      </c>
      <c r="F85" s="12" t="s">
        <v>6</v>
      </c>
      <c r="G85" s="12" t="s">
        <v>318</v>
      </c>
      <c r="H85" s="12"/>
      <c r="I85" s="9">
        <v>27</v>
      </c>
      <c r="J85" s="9" t="s">
        <v>1153</v>
      </c>
    </row>
    <row r="86" spans="1:10" s="11" customFormat="1" x14ac:dyDescent="0.2">
      <c r="A86" s="8">
        <v>43569</v>
      </c>
      <c r="B86" s="12" t="s">
        <v>6</v>
      </c>
      <c r="C86" s="48" t="s">
        <v>1238</v>
      </c>
      <c r="D86" s="12" t="s">
        <v>240</v>
      </c>
      <c r="E86" s="12" t="s">
        <v>6</v>
      </c>
      <c r="F86" s="12" t="s">
        <v>6</v>
      </c>
      <c r="G86" s="12" t="s">
        <v>23</v>
      </c>
      <c r="H86" s="12"/>
      <c r="I86" s="9">
        <v>27</v>
      </c>
      <c r="J86" s="9" t="s">
        <v>1153</v>
      </c>
    </row>
    <row r="87" spans="1:10" s="11" customFormat="1" x14ac:dyDescent="0.2">
      <c r="A87" s="8">
        <v>43567</v>
      </c>
      <c r="B87" s="12" t="s">
        <v>3</v>
      </c>
      <c r="C87" s="9">
        <v>8351</v>
      </c>
      <c r="D87" s="12" t="s">
        <v>1067</v>
      </c>
      <c r="E87" s="12" t="s">
        <v>4</v>
      </c>
      <c r="F87" s="12" t="s">
        <v>4</v>
      </c>
      <c r="G87" s="12" t="s">
        <v>37</v>
      </c>
      <c r="H87" s="12"/>
      <c r="I87" s="9">
        <v>18</v>
      </c>
      <c r="J87" s="9">
        <v>13</v>
      </c>
    </row>
    <row r="88" spans="1:10" s="11" customFormat="1" x14ac:dyDescent="0.2">
      <c r="A88" s="8">
        <v>43565</v>
      </c>
      <c r="B88" s="12" t="s">
        <v>3</v>
      </c>
      <c r="C88" s="9">
        <v>4514</v>
      </c>
      <c r="D88" s="12" t="s">
        <v>40</v>
      </c>
      <c r="E88" s="12" t="s">
        <v>6</v>
      </c>
      <c r="F88" s="12" t="s">
        <v>15</v>
      </c>
      <c r="G88" s="12" t="s">
        <v>103</v>
      </c>
      <c r="H88" s="12"/>
      <c r="I88" s="9">
        <v>12</v>
      </c>
      <c r="J88" s="9">
        <v>5</v>
      </c>
    </row>
    <row r="89" spans="1:10" s="11" customFormat="1" x14ac:dyDescent="0.2">
      <c r="A89" s="8">
        <v>43567</v>
      </c>
      <c r="B89" s="12" t="s">
        <v>3</v>
      </c>
      <c r="C89" s="9">
        <v>4514</v>
      </c>
      <c r="D89" s="12" t="s">
        <v>40</v>
      </c>
      <c r="E89" s="12" t="s">
        <v>4</v>
      </c>
      <c r="F89" s="12" t="s">
        <v>4</v>
      </c>
      <c r="G89" s="12" t="s">
        <v>245</v>
      </c>
      <c r="H89" s="12"/>
      <c r="I89" s="9">
        <v>12</v>
      </c>
      <c r="J89" s="9">
        <v>5</v>
      </c>
    </row>
    <row r="90" spans="1:10" s="11" customFormat="1" x14ac:dyDescent="0.2">
      <c r="A90" s="8">
        <v>43564</v>
      </c>
      <c r="B90" s="12" t="s">
        <v>3</v>
      </c>
      <c r="C90" s="9">
        <v>4518</v>
      </c>
      <c r="D90" s="12" t="s">
        <v>40</v>
      </c>
      <c r="E90" s="12" t="s">
        <v>16</v>
      </c>
      <c r="F90" s="12" t="s">
        <v>4</v>
      </c>
      <c r="G90" s="12" t="s">
        <v>103</v>
      </c>
      <c r="H90" s="12"/>
      <c r="I90" s="9">
        <v>12</v>
      </c>
      <c r="J90" s="9">
        <v>5</v>
      </c>
    </row>
    <row r="91" spans="1:10" s="11" customFormat="1" x14ac:dyDescent="0.2">
      <c r="A91" s="8">
        <v>43565</v>
      </c>
      <c r="B91" s="12" t="s">
        <v>3</v>
      </c>
      <c r="C91" s="9">
        <v>4546</v>
      </c>
      <c r="D91" s="12" t="s">
        <v>40</v>
      </c>
      <c r="E91" s="12" t="s">
        <v>8</v>
      </c>
      <c r="F91" s="12" t="s">
        <v>4</v>
      </c>
      <c r="G91" s="12" t="s">
        <v>103</v>
      </c>
      <c r="H91" s="12"/>
      <c r="I91" s="9">
        <v>12</v>
      </c>
      <c r="J91" s="9">
        <v>5</v>
      </c>
    </row>
    <row r="92" spans="1:10" s="11" customFormat="1" x14ac:dyDescent="0.2">
      <c r="A92" s="8">
        <v>43569</v>
      </c>
      <c r="B92" s="12" t="s">
        <v>3</v>
      </c>
      <c r="C92" s="48">
        <v>4570</v>
      </c>
      <c r="D92" s="12" t="s">
        <v>40</v>
      </c>
      <c r="E92" s="12" t="s">
        <v>275</v>
      </c>
      <c r="F92" s="12" t="s">
        <v>1198</v>
      </c>
      <c r="G92" s="12" t="s">
        <v>103</v>
      </c>
      <c r="H92" s="12"/>
      <c r="I92" s="9">
        <v>12</v>
      </c>
      <c r="J92" s="9" t="s">
        <v>684</v>
      </c>
    </row>
    <row r="93" spans="1:10" s="11" customFormat="1" x14ac:dyDescent="0.2">
      <c r="A93" s="8">
        <v>43564</v>
      </c>
      <c r="B93" s="12" t="s">
        <v>3</v>
      </c>
      <c r="C93" s="9">
        <v>4597</v>
      </c>
      <c r="D93" s="12" t="s">
        <v>40</v>
      </c>
      <c r="E93" s="12" t="s">
        <v>4</v>
      </c>
      <c r="F93" s="12" t="s">
        <v>140</v>
      </c>
      <c r="G93" s="12" t="s">
        <v>103</v>
      </c>
      <c r="H93" s="12"/>
      <c r="I93" s="9">
        <v>12</v>
      </c>
      <c r="J93" s="9">
        <v>5</v>
      </c>
    </row>
    <row r="94" spans="1:10" s="11" customFormat="1" x14ac:dyDescent="0.2">
      <c r="A94" s="8">
        <v>43566</v>
      </c>
      <c r="B94" s="12" t="s">
        <v>3</v>
      </c>
      <c r="C94" s="9">
        <v>4613</v>
      </c>
      <c r="D94" s="12" t="s">
        <v>40</v>
      </c>
      <c r="E94" s="12" t="s">
        <v>4</v>
      </c>
      <c r="F94" s="12" t="s">
        <v>4</v>
      </c>
      <c r="G94" s="12" t="s">
        <v>1164</v>
      </c>
      <c r="H94" s="12"/>
      <c r="I94" s="9">
        <v>12</v>
      </c>
      <c r="J94" s="9">
        <v>5</v>
      </c>
    </row>
    <row r="95" spans="1:10" s="11" customFormat="1" x14ac:dyDescent="0.2">
      <c r="A95" s="8">
        <v>43568</v>
      </c>
      <c r="B95" s="12" t="s">
        <v>3</v>
      </c>
      <c r="C95" s="9">
        <v>4640</v>
      </c>
      <c r="D95" s="12" t="s">
        <v>40</v>
      </c>
      <c r="E95" s="12" t="s">
        <v>8</v>
      </c>
      <c r="F95" s="12" t="s">
        <v>6</v>
      </c>
      <c r="G95" s="12" t="s">
        <v>103</v>
      </c>
      <c r="H95" s="12"/>
      <c r="I95" s="9">
        <v>12</v>
      </c>
      <c r="J95" s="9">
        <v>5</v>
      </c>
    </row>
    <row r="96" spans="1:10" s="11" customFormat="1" x14ac:dyDescent="0.2">
      <c r="A96" s="8">
        <v>43569</v>
      </c>
      <c r="B96" s="12" t="s">
        <v>3</v>
      </c>
      <c r="C96" s="83">
        <v>4645</v>
      </c>
      <c r="D96" s="12" t="s">
        <v>40</v>
      </c>
      <c r="E96" s="12" t="s">
        <v>4</v>
      </c>
      <c r="F96" s="12" t="s">
        <v>4</v>
      </c>
      <c r="G96" s="12" t="s">
        <v>103</v>
      </c>
      <c r="H96" s="12"/>
      <c r="I96" s="9">
        <v>12</v>
      </c>
      <c r="J96" s="9" t="s">
        <v>1202</v>
      </c>
    </row>
    <row r="97" spans="1:10" s="11" customFormat="1" x14ac:dyDescent="0.2">
      <c r="A97" s="8">
        <v>43574</v>
      </c>
      <c r="B97" s="12" t="s">
        <v>3</v>
      </c>
      <c r="C97" s="48" t="s">
        <v>1406</v>
      </c>
      <c r="D97" s="12" t="s">
        <v>40</v>
      </c>
      <c r="E97" s="12" t="s">
        <v>4</v>
      </c>
      <c r="F97" s="12" t="s">
        <v>6</v>
      </c>
      <c r="G97" s="12" t="s">
        <v>488</v>
      </c>
      <c r="H97" s="12"/>
      <c r="I97" s="9">
        <v>12</v>
      </c>
      <c r="J97" s="9" t="s">
        <v>399</v>
      </c>
    </row>
    <row r="98" spans="1:10" s="11" customFormat="1" x14ac:dyDescent="0.2">
      <c r="A98" s="8">
        <v>43579</v>
      </c>
      <c r="B98" s="12" t="s">
        <v>3</v>
      </c>
      <c r="C98" s="48" t="s">
        <v>1455</v>
      </c>
      <c r="D98" s="12" t="s">
        <v>40</v>
      </c>
      <c r="E98" s="12" t="s">
        <v>6</v>
      </c>
      <c r="F98" s="12" t="s">
        <v>6</v>
      </c>
      <c r="G98" s="12" t="s">
        <v>1456</v>
      </c>
      <c r="H98" s="12"/>
      <c r="I98" s="9">
        <v>12</v>
      </c>
      <c r="J98" s="9" t="s">
        <v>724</v>
      </c>
    </row>
    <row r="99" spans="1:10" s="11" customFormat="1" x14ac:dyDescent="0.2">
      <c r="A99" s="8">
        <v>43572</v>
      </c>
      <c r="B99" s="12" t="s">
        <v>3</v>
      </c>
      <c r="C99" s="48" t="s">
        <v>1359</v>
      </c>
      <c r="D99" s="12" t="s">
        <v>40</v>
      </c>
      <c r="E99" s="12" t="s">
        <v>4</v>
      </c>
      <c r="F99" s="12" t="s">
        <v>6</v>
      </c>
      <c r="G99" s="12" t="s">
        <v>488</v>
      </c>
      <c r="H99" s="12"/>
      <c r="I99" s="9">
        <v>12</v>
      </c>
      <c r="J99" s="9" t="s">
        <v>394</v>
      </c>
    </row>
    <row r="100" spans="1:10" s="11" customFormat="1" x14ac:dyDescent="0.2">
      <c r="A100" s="8">
        <v>43582</v>
      </c>
      <c r="B100" s="12" t="s">
        <v>3</v>
      </c>
      <c r="C100" s="48" t="s">
        <v>1506</v>
      </c>
      <c r="D100" s="12" t="s">
        <v>40</v>
      </c>
      <c r="E100" s="12" t="s">
        <v>4</v>
      </c>
      <c r="F100" s="12" t="s">
        <v>6</v>
      </c>
      <c r="G100" s="12" t="s">
        <v>37</v>
      </c>
      <c r="H100" s="12"/>
      <c r="I100" s="9">
        <v>12</v>
      </c>
      <c r="J100" s="9" t="s">
        <v>749</v>
      </c>
    </row>
    <row r="101" spans="1:10" s="11" customFormat="1" x14ac:dyDescent="0.2">
      <c r="A101" s="8">
        <v>43583</v>
      </c>
      <c r="B101" s="12" t="s">
        <v>3</v>
      </c>
      <c r="C101" s="48" t="s">
        <v>1572</v>
      </c>
      <c r="D101" s="12" t="s">
        <v>40</v>
      </c>
      <c r="E101" s="12" t="s">
        <v>6</v>
      </c>
      <c r="F101" s="12" t="s">
        <v>15</v>
      </c>
      <c r="G101" s="12" t="s">
        <v>151</v>
      </c>
      <c r="H101" s="12"/>
      <c r="I101" s="9">
        <v>12</v>
      </c>
      <c r="J101" s="9" t="s">
        <v>1358</v>
      </c>
    </row>
    <row r="102" spans="1:10" s="11" customFormat="1" x14ac:dyDescent="0.2">
      <c r="A102" s="8">
        <v>43570</v>
      </c>
      <c r="B102" s="12" t="s">
        <v>3</v>
      </c>
      <c r="C102" s="48" t="s">
        <v>1266</v>
      </c>
      <c r="D102" s="12" t="s">
        <v>40</v>
      </c>
      <c r="E102" s="12" t="s">
        <v>3</v>
      </c>
      <c r="F102" s="12" t="s">
        <v>22</v>
      </c>
      <c r="G102" s="12" t="s">
        <v>319</v>
      </c>
      <c r="H102" s="12"/>
      <c r="I102" s="9">
        <v>12</v>
      </c>
      <c r="J102" s="9" t="s">
        <v>990</v>
      </c>
    </row>
    <row r="103" spans="1:10" s="11" customFormat="1" x14ac:dyDescent="0.2">
      <c r="A103" s="8">
        <v>43577</v>
      </c>
      <c r="B103" s="12" t="s">
        <v>3</v>
      </c>
      <c r="C103" s="48" t="s">
        <v>1439</v>
      </c>
      <c r="D103" s="12" t="s">
        <v>40</v>
      </c>
      <c r="E103" s="12" t="s">
        <v>18</v>
      </c>
      <c r="F103" s="12" t="s">
        <v>6</v>
      </c>
      <c r="G103" s="12" t="s">
        <v>929</v>
      </c>
      <c r="H103" s="12"/>
      <c r="I103" s="9">
        <v>12</v>
      </c>
      <c r="J103" s="9" t="s">
        <v>760</v>
      </c>
    </row>
    <row r="104" spans="1:10" s="11" customFormat="1" x14ac:dyDescent="0.2">
      <c r="A104" s="8">
        <v>43571</v>
      </c>
      <c r="B104" s="12" t="s">
        <v>3</v>
      </c>
      <c r="C104" s="48" t="s">
        <v>1304</v>
      </c>
      <c r="D104" s="12" t="s">
        <v>40</v>
      </c>
      <c r="E104" s="12" t="s">
        <v>15</v>
      </c>
      <c r="F104" s="12" t="s">
        <v>6</v>
      </c>
      <c r="G104" s="12" t="s">
        <v>222</v>
      </c>
      <c r="H104" s="12"/>
      <c r="I104" s="9">
        <v>12</v>
      </c>
      <c r="J104" s="9" t="s">
        <v>1029</v>
      </c>
    </row>
    <row r="105" spans="1:10" s="11" customFormat="1" x14ac:dyDescent="0.2">
      <c r="A105" s="8">
        <v>43569</v>
      </c>
      <c r="B105" s="12" t="s">
        <v>3</v>
      </c>
      <c r="C105" s="48" t="s">
        <v>1239</v>
      </c>
      <c r="D105" s="12" t="s">
        <v>40</v>
      </c>
      <c r="E105" s="12" t="s">
        <v>16</v>
      </c>
      <c r="F105" s="12" t="s">
        <v>6</v>
      </c>
      <c r="G105" s="12" t="s">
        <v>194</v>
      </c>
      <c r="H105" s="12"/>
      <c r="I105" s="9">
        <v>12</v>
      </c>
      <c r="J105" s="9" t="s">
        <v>469</v>
      </c>
    </row>
    <row r="106" spans="1:10" s="11" customFormat="1" x14ac:dyDescent="0.2">
      <c r="A106" s="8">
        <v>43575</v>
      </c>
      <c r="B106" s="12" t="s">
        <v>3</v>
      </c>
      <c r="C106" s="48" t="s">
        <v>1417</v>
      </c>
      <c r="D106" s="12" t="s">
        <v>40</v>
      </c>
      <c r="E106" s="12" t="s">
        <v>145</v>
      </c>
      <c r="F106" s="12" t="s">
        <v>6</v>
      </c>
      <c r="G106" s="12" t="s">
        <v>24</v>
      </c>
      <c r="H106" s="12"/>
      <c r="I106" s="9">
        <v>10</v>
      </c>
      <c r="J106" s="9" t="s">
        <v>797</v>
      </c>
    </row>
    <row r="107" spans="1:10" s="11" customFormat="1" x14ac:dyDescent="0.2">
      <c r="A107" s="8">
        <v>43569</v>
      </c>
      <c r="B107" s="12" t="s">
        <v>3</v>
      </c>
      <c r="C107" s="48" t="s">
        <v>1240</v>
      </c>
      <c r="D107" s="12" t="s">
        <v>40</v>
      </c>
      <c r="E107" s="12" t="s">
        <v>4</v>
      </c>
      <c r="F107" s="12" t="s">
        <v>6</v>
      </c>
      <c r="G107" s="12" t="s">
        <v>103</v>
      </c>
      <c r="H107" s="12"/>
      <c r="I107" s="9">
        <v>12</v>
      </c>
      <c r="J107" s="9" t="s">
        <v>1029</v>
      </c>
    </row>
    <row r="108" spans="1:10" s="11" customFormat="1" x14ac:dyDescent="0.2">
      <c r="A108" s="8">
        <v>43572</v>
      </c>
      <c r="B108" s="12" t="s">
        <v>3</v>
      </c>
      <c r="C108" s="48" t="s">
        <v>1356</v>
      </c>
      <c r="D108" s="12" t="s">
        <v>40</v>
      </c>
      <c r="E108" s="12" t="s">
        <v>4</v>
      </c>
      <c r="F108" s="12" t="s">
        <v>5</v>
      </c>
      <c r="G108" s="12" t="s">
        <v>1357</v>
      </c>
      <c r="H108" s="12"/>
      <c r="I108" s="9">
        <v>12</v>
      </c>
      <c r="J108" s="9" t="s">
        <v>1358</v>
      </c>
    </row>
    <row r="109" spans="1:10" s="11" customFormat="1" x14ac:dyDescent="0.2">
      <c r="A109" s="8">
        <v>43575</v>
      </c>
      <c r="B109" s="12" t="s">
        <v>3</v>
      </c>
      <c r="C109" s="48" t="s">
        <v>1406</v>
      </c>
      <c r="D109" s="12" t="s">
        <v>1434</v>
      </c>
      <c r="E109" s="12" t="s">
        <v>6</v>
      </c>
      <c r="F109" s="12" t="s">
        <v>6</v>
      </c>
      <c r="G109" s="12" t="s">
        <v>177</v>
      </c>
      <c r="H109" s="12"/>
      <c r="I109" s="9">
        <v>12</v>
      </c>
      <c r="J109" s="9" t="s">
        <v>724</v>
      </c>
    </row>
    <row r="110" spans="1:10" s="11" customFormat="1" x14ac:dyDescent="0.2">
      <c r="A110" s="8">
        <v>43563</v>
      </c>
      <c r="B110" s="12" t="s">
        <v>14</v>
      </c>
      <c r="C110" s="9">
        <v>1700</v>
      </c>
      <c r="D110" s="12" t="s">
        <v>1093</v>
      </c>
      <c r="E110" s="12" t="s">
        <v>234</v>
      </c>
      <c r="F110" s="12" t="s">
        <v>15</v>
      </c>
      <c r="G110" s="12" t="s">
        <v>292</v>
      </c>
      <c r="H110" s="12"/>
      <c r="I110" s="9">
        <v>155</v>
      </c>
      <c r="J110" s="9">
        <v>241</v>
      </c>
    </row>
    <row r="111" spans="1:10" s="11" customFormat="1" x14ac:dyDescent="0.2">
      <c r="A111" s="8">
        <v>43569</v>
      </c>
      <c r="B111" s="12" t="s">
        <v>3</v>
      </c>
      <c r="C111" s="48">
        <v>4973</v>
      </c>
      <c r="D111" s="12" t="s">
        <v>133</v>
      </c>
      <c r="E111" s="12" t="s">
        <v>6</v>
      </c>
      <c r="F111" s="12" t="s">
        <v>15</v>
      </c>
      <c r="G111" s="12" t="s">
        <v>151</v>
      </c>
      <c r="H111" s="12"/>
      <c r="I111" s="9">
        <v>18</v>
      </c>
      <c r="J111" s="9" t="s">
        <v>1199</v>
      </c>
    </row>
    <row r="112" spans="1:10" s="11" customFormat="1" x14ac:dyDescent="0.2">
      <c r="A112" s="8">
        <v>43565</v>
      </c>
      <c r="B112" s="12" t="s">
        <v>6</v>
      </c>
      <c r="C112" s="9">
        <v>57130</v>
      </c>
      <c r="D112" s="12" t="s">
        <v>597</v>
      </c>
      <c r="E112" s="12" t="s">
        <v>6</v>
      </c>
      <c r="F112" s="12" t="s">
        <v>15</v>
      </c>
      <c r="G112" s="12" t="s">
        <v>292</v>
      </c>
      <c r="H112" s="12"/>
      <c r="I112" s="9">
        <v>67</v>
      </c>
      <c r="J112" s="9" t="s">
        <v>1142</v>
      </c>
    </row>
    <row r="113" spans="1:10" s="11" customFormat="1" x14ac:dyDescent="0.2">
      <c r="A113" s="8">
        <v>43562</v>
      </c>
      <c r="B113" s="12" t="s">
        <v>3</v>
      </c>
      <c r="C113" s="9">
        <v>3442</v>
      </c>
      <c r="D113" s="12" t="s">
        <v>67</v>
      </c>
      <c r="E113" s="12" t="s">
        <v>18</v>
      </c>
      <c r="F113" s="12" t="s">
        <v>4</v>
      </c>
      <c r="G113" s="12" t="s">
        <v>37</v>
      </c>
      <c r="H113" s="12"/>
      <c r="I113" s="9">
        <v>19</v>
      </c>
      <c r="J113" s="9" t="s">
        <v>814</v>
      </c>
    </row>
    <row r="114" spans="1:10" s="11" customFormat="1" x14ac:dyDescent="0.2">
      <c r="A114" s="8">
        <v>43563</v>
      </c>
      <c r="B114" s="12" t="s">
        <v>3</v>
      </c>
      <c r="C114" s="9">
        <v>3449</v>
      </c>
      <c r="D114" s="12" t="s">
        <v>67</v>
      </c>
      <c r="E114" s="12" t="s">
        <v>4</v>
      </c>
      <c r="F114" s="12" t="s">
        <v>6</v>
      </c>
      <c r="G114" s="12" t="s">
        <v>1102</v>
      </c>
      <c r="H114" s="12"/>
      <c r="I114" s="9">
        <v>19</v>
      </c>
      <c r="J114" s="9" t="s">
        <v>356</v>
      </c>
    </row>
    <row r="115" spans="1:10" s="11" customFormat="1" x14ac:dyDescent="0.2">
      <c r="A115" s="8">
        <v>43567</v>
      </c>
      <c r="B115" s="12" t="s">
        <v>3</v>
      </c>
      <c r="C115" s="9">
        <v>3490</v>
      </c>
      <c r="D115" s="12" t="s">
        <v>67</v>
      </c>
      <c r="E115" s="12" t="s">
        <v>16</v>
      </c>
      <c r="F115" s="12" t="s">
        <v>4</v>
      </c>
      <c r="G115" s="12" t="s">
        <v>24</v>
      </c>
      <c r="H115" s="12"/>
      <c r="I115" s="9">
        <v>26</v>
      </c>
      <c r="J115" s="9">
        <v>20</v>
      </c>
    </row>
    <row r="116" spans="1:10" s="11" customFormat="1" x14ac:dyDescent="0.2">
      <c r="A116" s="8">
        <v>43564</v>
      </c>
      <c r="B116" s="12" t="s">
        <v>3</v>
      </c>
      <c r="C116" s="9">
        <v>3514</v>
      </c>
      <c r="D116" s="12" t="s">
        <v>67</v>
      </c>
      <c r="E116" s="12" t="s">
        <v>4</v>
      </c>
      <c r="F116" s="12" t="s">
        <v>8</v>
      </c>
      <c r="G116" s="12" t="s">
        <v>1111</v>
      </c>
      <c r="H116" s="12"/>
      <c r="I116" s="9">
        <v>19</v>
      </c>
      <c r="J116" s="9" t="s">
        <v>1112</v>
      </c>
    </row>
    <row r="117" spans="1:10" s="11" customFormat="1" x14ac:dyDescent="0.2">
      <c r="A117" s="8">
        <v>43564</v>
      </c>
      <c r="B117" s="12" t="s">
        <v>3</v>
      </c>
      <c r="C117" s="9">
        <v>3550</v>
      </c>
      <c r="D117" s="12" t="s">
        <v>67</v>
      </c>
      <c r="E117" s="12" t="s">
        <v>228</v>
      </c>
      <c r="F117" s="12" t="s">
        <v>10</v>
      </c>
      <c r="G117" s="12" t="s">
        <v>194</v>
      </c>
      <c r="H117" s="12"/>
      <c r="I117" s="9">
        <v>21</v>
      </c>
      <c r="J117" s="9" t="s">
        <v>369</v>
      </c>
    </row>
    <row r="118" spans="1:10" s="11" customFormat="1" x14ac:dyDescent="0.2">
      <c r="A118" s="8">
        <v>43568</v>
      </c>
      <c r="B118" s="12" t="s">
        <v>3</v>
      </c>
      <c r="C118" s="9">
        <v>3554</v>
      </c>
      <c r="D118" s="12" t="s">
        <v>67</v>
      </c>
      <c r="E118" s="12" t="s">
        <v>4</v>
      </c>
      <c r="F118" s="12" t="s">
        <v>5</v>
      </c>
      <c r="G118" s="12" t="s">
        <v>37</v>
      </c>
      <c r="H118" s="12"/>
      <c r="I118" s="9">
        <v>20</v>
      </c>
      <c r="J118" s="9" t="s">
        <v>648</v>
      </c>
    </row>
    <row r="119" spans="1:10" s="11" customFormat="1" x14ac:dyDescent="0.2">
      <c r="A119" s="8">
        <v>43580</v>
      </c>
      <c r="B119" s="12" t="s">
        <v>3</v>
      </c>
      <c r="C119" s="48" t="s">
        <v>1479</v>
      </c>
      <c r="D119" s="12" t="s">
        <v>67</v>
      </c>
      <c r="E119" s="12" t="s">
        <v>4</v>
      </c>
      <c r="F119" s="12" t="s">
        <v>5</v>
      </c>
      <c r="G119" s="12" t="s">
        <v>1480</v>
      </c>
      <c r="H119" s="12"/>
      <c r="I119" s="9">
        <v>22</v>
      </c>
      <c r="J119" s="9">
        <v>20</v>
      </c>
    </row>
    <row r="120" spans="1:10" s="11" customFormat="1" x14ac:dyDescent="0.2">
      <c r="A120" s="8">
        <v>43573</v>
      </c>
      <c r="B120" s="12" t="s">
        <v>3</v>
      </c>
      <c r="C120" s="48" t="s">
        <v>1396</v>
      </c>
      <c r="D120" s="12" t="s">
        <v>67</v>
      </c>
      <c r="E120" s="12" t="s">
        <v>15</v>
      </c>
      <c r="F120" s="12" t="s">
        <v>6</v>
      </c>
      <c r="G120" s="12" t="s">
        <v>151</v>
      </c>
      <c r="H120" s="12"/>
      <c r="I120" s="9">
        <v>19</v>
      </c>
      <c r="J120" s="9" t="s">
        <v>385</v>
      </c>
    </row>
    <row r="121" spans="1:10" s="11" customFormat="1" x14ac:dyDescent="0.2">
      <c r="A121" s="8">
        <v>43572</v>
      </c>
      <c r="B121" s="12" t="s">
        <v>3</v>
      </c>
      <c r="C121" s="48" t="s">
        <v>1365</v>
      </c>
      <c r="D121" s="12" t="s">
        <v>67</v>
      </c>
      <c r="E121" s="12" t="s">
        <v>4</v>
      </c>
      <c r="F121" s="12" t="s">
        <v>5</v>
      </c>
      <c r="G121" s="12" t="s">
        <v>151</v>
      </c>
      <c r="H121" s="12"/>
      <c r="I121" s="9">
        <v>22</v>
      </c>
      <c r="J121" s="9" t="s">
        <v>590</v>
      </c>
    </row>
    <row r="122" spans="1:10" s="11" customFormat="1" x14ac:dyDescent="0.2">
      <c r="A122" s="8">
        <v>43582</v>
      </c>
      <c r="B122" s="12" t="s">
        <v>3</v>
      </c>
      <c r="C122" s="48" t="s">
        <v>1516</v>
      </c>
      <c r="D122" s="12" t="s">
        <v>67</v>
      </c>
      <c r="E122" s="12" t="s">
        <v>1517</v>
      </c>
      <c r="F122" s="12" t="s">
        <v>6</v>
      </c>
      <c r="G122" s="12" t="s">
        <v>422</v>
      </c>
      <c r="H122" s="12"/>
      <c r="I122" s="9">
        <v>19</v>
      </c>
      <c r="J122" s="9" t="s">
        <v>1371</v>
      </c>
    </row>
    <row r="123" spans="1:10" s="11" customFormat="1" x14ac:dyDescent="0.2">
      <c r="A123" s="8">
        <v>43572</v>
      </c>
      <c r="B123" s="12" t="s">
        <v>6</v>
      </c>
      <c r="C123" s="48" t="s">
        <v>1334</v>
      </c>
      <c r="D123" s="12" t="s">
        <v>1335</v>
      </c>
      <c r="E123" s="12" t="s">
        <v>6</v>
      </c>
      <c r="F123" s="12" t="s">
        <v>18</v>
      </c>
      <c r="G123" s="12" t="s">
        <v>151</v>
      </c>
      <c r="H123" s="12"/>
      <c r="I123" s="31"/>
      <c r="J123" s="31"/>
    </row>
    <row r="124" spans="1:10" s="11" customFormat="1" x14ac:dyDescent="0.2">
      <c r="A124" s="8">
        <v>43566</v>
      </c>
      <c r="B124" s="12" t="s">
        <v>3</v>
      </c>
      <c r="C124" s="9">
        <v>5418</v>
      </c>
      <c r="D124" s="12" t="s">
        <v>960</v>
      </c>
      <c r="E124" s="12" t="s">
        <v>4</v>
      </c>
      <c r="F124" s="12" t="s">
        <v>4</v>
      </c>
      <c r="G124" s="12"/>
      <c r="H124" s="12"/>
      <c r="I124" s="9">
        <v>41</v>
      </c>
      <c r="J124" s="9">
        <v>46</v>
      </c>
    </row>
    <row r="125" spans="1:10" s="11" customFormat="1" x14ac:dyDescent="0.2">
      <c r="A125" s="8">
        <v>43583</v>
      </c>
      <c r="B125" s="12" t="s">
        <v>234</v>
      </c>
      <c r="C125" s="48" t="s">
        <v>1555</v>
      </c>
      <c r="D125" s="12" t="s">
        <v>1556</v>
      </c>
      <c r="E125" s="12" t="s">
        <v>234</v>
      </c>
      <c r="F125" s="12" t="s">
        <v>15</v>
      </c>
      <c r="G125" s="12" t="s">
        <v>292</v>
      </c>
      <c r="H125" s="12"/>
      <c r="I125" s="9">
        <v>178</v>
      </c>
      <c r="J125" s="9">
        <v>279</v>
      </c>
    </row>
    <row r="126" spans="1:10" s="11" customFormat="1" x14ac:dyDescent="0.2">
      <c r="A126" s="8">
        <v>43573</v>
      </c>
      <c r="B126" s="12" t="s">
        <v>3</v>
      </c>
      <c r="C126" s="48" t="s">
        <v>1392</v>
      </c>
      <c r="D126" s="12" t="s">
        <v>274</v>
      </c>
      <c r="E126" s="12" t="s">
        <v>6</v>
      </c>
      <c r="F126" s="12" t="s">
        <v>15</v>
      </c>
      <c r="G126" s="12" t="s">
        <v>151</v>
      </c>
      <c r="H126" s="12"/>
      <c r="I126" s="9">
        <v>31</v>
      </c>
      <c r="J126" s="9" t="s">
        <v>348</v>
      </c>
    </row>
    <row r="127" spans="1:10" s="11" customFormat="1" x14ac:dyDescent="0.2">
      <c r="A127" s="8">
        <v>43569</v>
      </c>
      <c r="B127" s="12" t="s">
        <v>6</v>
      </c>
      <c r="C127" s="48" t="s">
        <v>1253</v>
      </c>
      <c r="D127" s="12" t="s">
        <v>182</v>
      </c>
      <c r="E127" s="12" t="s">
        <v>6</v>
      </c>
      <c r="F127" s="12" t="s">
        <v>15</v>
      </c>
      <c r="G127" s="12" t="s">
        <v>1252</v>
      </c>
      <c r="H127" s="12"/>
      <c r="I127" s="9">
        <v>23</v>
      </c>
      <c r="J127" s="9" t="s">
        <v>416</v>
      </c>
    </row>
    <row r="128" spans="1:10" s="11" customFormat="1" x14ac:dyDescent="0.2">
      <c r="A128" s="8">
        <v>43571</v>
      </c>
      <c r="B128" s="12" t="s">
        <v>6</v>
      </c>
      <c r="C128" s="48" t="s">
        <v>1253</v>
      </c>
      <c r="D128" s="12" t="s">
        <v>182</v>
      </c>
      <c r="E128" s="12" t="s">
        <v>6</v>
      </c>
      <c r="F128" s="12" t="s">
        <v>18</v>
      </c>
      <c r="G128" s="12" t="s">
        <v>151</v>
      </c>
      <c r="H128" s="12"/>
      <c r="I128" s="9">
        <v>29</v>
      </c>
      <c r="J128" s="9" t="s">
        <v>416</v>
      </c>
    </row>
    <row r="129" spans="1:10" s="11" customFormat="1" x14ac:dyDescent="0.2">
      <c r="A129" s="8">
        <v>43570</v>
      </c>
      <c r="B129" s="12" t="s">
        <v>3</v>
      </c>
      <c r="C129" s="48" t="s">
        <v>1273</v>
      </c>
      <c r="D129" s="12" t="s">
        <v>1274</v>
      </c>
      <c r="E129" s="12" t="s">
        <v>4</v>
      </c>
      <c r="F129" s="12" t="s">
        <v>6</v>
      </c>
      <c r="G129" s="12" t="s">
        <v>151</v>
      </c>
      <c r="H129" s="12"/>
      <c r="I129" s="9">
        <v>56</v>
      </c>
      <c r="J129" s="9" t="s">
        <v>1275</v>
      </c>
    </row>
    <row r="130" spans="1:10" s="11" customFormat="1" x14ac:dyDescent="0.2">
      <c r="A130" s="8">
        <v>43581</v>
      </c>
      <c r="B130" s="12" t="s">
        <v>5</v>
      </c>
      <c r="C130" s="48" t="s">
        <v>1485</v>
      </c>
      <c r="D130" s="12" t="s">
        <v>1486</v>
      </c>
      <c r="E130" s="12" t="s">
        <v>5</v>
      </c>
      <c r="F130" s="12" t="s">
        <v>5</v>
      </c>
      <c r="G130" s="12" t="s">
        <v>279</v>
      </c>
      <c r="H130" s="12"/>
      <c r="I130" s="9">
        <v>199</v>
      </c>
      <c r="J130" s="9">
        <v>309</v>
      </c>
    </row>
    <row r="131" spans="1:10" s="11" customFormat="1" x14ac:dyDescent="0.2">
      <c r="A131" s="8">
        <v>43561</v>
      </c>
      <c r="B131" s="12" t="s">
        <v>6</v>
      </c>
      <c r="C131" s="9">
        <v>4110</v>
      </c>
      <c r="D131" s="12" t="s">
        <v>432</v>
      </c>
      <c r="E131" s="12" t="s">
        <v>6</v>
      </c>
      <c r="F131" s="12" t="s">
        <v>6</v>
      </c>
      <c r="G131" s="12" t="s">
        <v>35</v>
      </c>
      <c r="H131" s="12"/>
      <c r="I131" s="9">
        <v>13</v>
      </c>
      <c r="J131" s="9" t="s">
        <v>531</v>
      </c>
    </row>
    <row r="132" spans="1:10" s="11" customFormat="1" x14ac:dyDescent="0.2">
      <c r="A132" s="8">
        <v>43562</v>
      </c>
      <c r="B132" s="12" t="s">
        <v>3</v>
      </c>
      <c r="C132" s="9">
        <v>4360</v>
      </c>
      <c r="D132" s="12" t="s">
        <v>432</v>
      </c>
      <c r="E132" s="12" t="s">
        <v>6</v>
      </c>
      <c r="F132" s="12" t="s">
        <v>6</v>
      </c>
      <c r="G132" s="12" t="s">
        <v>1090</v>
      </c>
      <c r="H132" s="12"/>
      <c r="I132" s="9">
        <v>11</v>
      </c>
      <c r="J132" s="9" t="s">
        <v>431</v>
      </c>
    </row>
    <row r="133" spans="1:10" s="11" customFormat="1" x14ac:dyDescent="0.2">
      <c r="A133" s="8">
        <v>43564</v>
      </c>
      <c r="B133" s="12" t="s">
        <v>3</v>
      </c>
      <c r="C133" s="9">
        <v>4046</v>
      </c>
      <c r="D133" s="12" t="s">
        <v>506</v>
      </c>
      <c r="E133" s="12" t="s">
        <v>16</v>
      </c>
      <c r="F133" s="12" t="s">
        <v>4</v>
      </c>
      <c r="G133" s="12" t="s">
        <v>163</v>
      </c>
      <c r="H133" s="12"/>
      <c r="I133" s="9">
        <v>15</v>
      </c>
      <c r="J133" s="9" t="s">
        <v>1128</v>
      </c>
    </row>
    <row r="134" spans="1:10" s="11" customFormat="1" x14ac:dyDescent="0.2">
      <c r="A134" s="8">
        <v>43569</v>
      </c>
      <c r="B134" s="12" t="s">
        <v>3</v>
      </c>
      <c r="C134" s="48">
        <v>4048</v>
      </c>
      <c r="D134" s="12" t="s">
        <v>506</v>
      </c>
      <c r="E134" s="12" t="s">
        <v>4</v>
      </c>
      <c r="F134" s="12" t="s">
        <v>99</v>
      </c>
      <c r="G134" s="12" t="s">
        <v>151</v>
      </c>
      <c r="H134" s="12"/>
      <c r="I134" s="9">
        <v>10</v>
      </c>
      <c r="J134" s="9" t="s">
        <v>945</v>
      </c>
    </row>
    <row r="135" spans="1:10" s="11" customFormat="1" x14ac:dyDescent="0.2">
      <c r="A135" s="8">
        <v>43563</v>
      </c>
      <c r="B135" s="12" t="s">
        <v>3</v>
      </c>
      <c r="C135" s="9">
        <v>4061</v>
      </c>
      <c r="D135" s="12" t="s">
        <v>506</v>
      </c>
      <c r="E135" s="12" t="s">
        <v>15</v>
      </c>
      <c r="F135" s="12" t="s">
        <v>6</v>
      </c>
      <c r="G135" s="12" t="s">
        <v>194</v>
      </c>
      <c r="H135" s="12"/>
      <c r="I135" s="9">
        <v>15</v>
      </c>
      <c r="J135" s="9" t="s">
        <v>784</v>
      </c>
    </row>
    <row r="136" spans="1:10" s="11" customFormat="1" x14ac:dyDescent="0.2">
      <c r="A136" s="8">
        <v>43570</v>
      </c>
      <c r="B136" s="12" t="s">
        <v>3</v>
      </c>
      <c r="C136" s="48" t="s">
        <v>1272</v>
      </c>
      <c r="D136" s="12" t="s">
        <v>506</v>
      </c>
      <c r="E136" s="12" t="s">
        <v>4</v>
      </c>
      <c r="F136" s="12" t="s">
        <v>99</v>
      </c>
      <c r="G136" s="12" t="s">
        <v>958</v>
      </c>
      <c r="H136" s="12"/>
      <c r="I136" s="9">
        <v>13</v>
      </c>
      <c r="J136" s="9" t="s">
        <v>1128</v>
      </c>
    </row>
    <row r="137" spans="1:10" s="11" customFormat="1" x14ac:dyDescent="0.2">
      <c r="A137" s="8">
        <v>43583</v>
      </c>
      <c r="B137" s="12" t="s">
        <v>3</v>
      </c>
      <c r="C137" s="48" t="s">
        <v>1541</v>
      </c>
      <c r="D137" s="12" t="s">
        <v>506</v>
      </c>
      <c r="E137" s="12" t="s">
        <v>8</v>
      </c>
      <c r="F137" s="12" t="s">
        <v>15</v>
      </c>
      <c r="G137" s="12" t="s">
        <v>37</v>
      </c>
      <c r="H137" s="12"/>
      <c r="I137" s="9">
        <v>14</v>
      </c>
      <c r="J137" s="9" t="s">
        <v>666</v>
      </c>
    </row>
    <row r="138" spans="1:10" s="11" customFormat="1" x14ac:dyDescent="0.2">
      <c r="A138" s="8">
        <v>43582</v>
      </c>
      <c r="B138" s="12" t="s">
        <v>3</v>
      </c>
      <c r="C138" s="48" t="s">
        <v>1507</v>
      </c>
      <c r="D138" s="12" t="s">
        <v>506</v>
      </c>
      <c r="E138" s="12" t="s">
        <v>4</v>
      </c>
      <c r="F138" s="12" t="s">
        <v>1508</v>
      </c>
      <c r="G138" s="12" t="s">
        <v>1509</v>
      </c>
      <c r="H138" s="12"/>
      <c r="I138" s="9">
        <v>13</v>
      </c>
      <c r="J138" s="9" t="s">
        <v>1510</v>
      </c>
    </row>
    <row r="139" spans="1:10" s="11" customFormat="1" x14ac:dyDescent="0.2">
      <c r="A139" s="8">
        <v>43575</v>
      </c>
      <c r="B139" s="12" t="s">
        <v>3</v>
      </c>
      <c r="C139" s="48" t="s">
        <v>1419</v>
      </c>
      <c r="D139" s="12" t="s">
        <v>506</v>
      </c>
      <c r="E139" s="12" t="s">
        <v>1293</v>
      </c>
      <c r="F139" s="12" t="s">
        <v>6</v>
      </c>
      <c r="G139" s="12" t="s">
        <v>863</v>
      </c>
      <c r="H139" s="12"/>
      <c r="I139" s="9">
        <v>13</v>
      </c>
      <c r="J139" s="9" t="s">
        <v>640</v>
      </c>
    </row>
    <row r="140" spans="1:10" s="11" customFormat="1" x14ac:dyDescent="0.2">
      <c r="A140" s="8">
        <v>43572</v>
      </c>
      <c r="B140" s="12" t="s">
        <v>3</v>
      </c>
      <c r="C140" s="48" t="s">
        <v>1366</v>
      </c>
      <c r="D140" s="12" t="s">
        <v>506</v>
      </c>
      <c r="E140" s="12" t="s">
        <v>140</v>
      </c>
      <c r="F140" s="12" t="s">
        <v>6</v>
      </c>
      <c r="G140" s="12" t="s">
        <v>37</v>
      </c>
      <c r="H140" s="12"/>
      <c r="I140" s="9">
        <v>15</v>
      </c>
      <c r="J140" s="9" t="s">
        <v>1367</v>
      </c>
    </row>
    <row r="141" spans="1:10" s="11" customFormat="1" x14ac:dyDescent="0.2">
      <c r="A141" s="8">
        <v>43557</v>
      </c>
      <c r="B141" s="12" t="s">
        <v>3</v>
      </c>
      <c r="C141" s="9">
        <v>4143</v>
      </c>
      <c r="D141" s="12" t="s">
        <v>779</v>
      </c>
      <c r="E141" s="12" t="s">
        <v>467</v>
      </c>
      <c r="F141" s="12" t="s">
        <v>4</v>
      </c>
      <c r="G141" s="12" t="s">
        <v>958</v>
      </c>
      <c r="H141" s="12"/>
      <c r="I141" s="9">
        <v>17</v>
      </c>
      <c r="J141" s="9">
        <v>11</v>
      </c>
    </row>
    <row r="142" spans="1:10" s="11" customFormat="1" x14ac:dyDescent="0.2">
      <c r="A142" s="8">
        <v>43563</v>
      </c>
      <c r="B142" s="12" t="s">
        <v>6</v>
      </c>
      <c r="C142" s="9">
        <v>57330</v>
      </c>
      <c r="D142" s="12" t="s">
        <v>315</v>
      </c>
      <c r="E142" s="12" t="s">
        <v>6</v>
      </c>
      <c r="F142" s="12" t="s">
        <v>214</v>
      </c>
      <c r="G142" s="12" t="s">
        <v>1098</v>
      </c>
      <c r="H142" s="12"/>
      <c r="I142" s="9">
        <v>26</v>
      </c>
      <c r="J142" s="9" t="s">
        <v>416</v>
      </c>
    </row>
    <row r="143" spans="1:10" s="11" customFormat="1" x14ac:dyDescent="0.2">
      <c r="A143" s="8">
        <v>43564</v>
      </c>
      <c r="B143" s="12" t="s">
        <v>6</v>
      </c>
      <c r="C143" s="9">
        <v>57330</v>
      </c>
      <c r="D143" s="12" t="s">
        <v>315</v>
      </c>
      <c r="E143" s="12" t="s">
        <v>6</v>
      </c>
      <c r="F143" s="12" t="s">
        <v>15</v>
      </c>
      <c r="G143" s="12" t="s">
        <v>1114</v>
      </c>
      <c r="H143" s="12"/>
      <c r="I143" s="9">
        <v>27</v>
      </c>
      <c r="J143" s="9" t="s">
        <v>416</v>
      </c>
    </row>
    <row r="144" spans="1:10" s="11" customFormat="1" x14ac:dyDescent="0.2">
      <c r="A144" s="8">
        <v>43571</v>
      </c>
      <c r="B144" s="12" t="s">
        <v>3</v>
      </c>
      <c r="C144" s="48" t="s">
        <v>1301</v>
      </c>
      <c r="D144" s="12" t="s">
        <v>1302</v>
      </c>
      <c r="E144" s="12" t="s">
        <v>4</v>
      </c>
      <c r="F144" s="12" t="s">
        <v>6</v>
      </c>
      <c r="G144" s="12" t="s">
        <v>25</v>
      </c>
      <c r="H144" s="12"/>
      <c r="I144" s="9">
        <v>46</v>
      </c>
      <c r="J144" s="9" t="s">
        <v>1070</v>
      </c>
    </row>
    <row r="145" spans="1:10" s="11" customFormat="1" x14ac:dyDescent="0.2">
      <c r="A145" s="8">
        <v>43567</v>
      </c>
      <c r="B145" s="12" t="s">
        <v>6</v>
      </c>
      <c r="C145" s="9">
        <v>88600</v>
      </c>
      <c r="D145" s="12" t="s">
        <v>1173</v>
      </c>
      <c r="E145" s="12" t="s">
        <v>6</v>
      </c>
      <c r="F145" s="12" t="s">
        <v>6</v>
      </c>
      <c r="G145" s="12" t="s">
        <v>969</v>
      </c>
      <c r="H145" s="12"/>
      <c r="I145" s="9">
        <v>134</v>
      </c>
      <c r="J145" s="9">
        <v>211</v>
      </c>
    </row>
    <row r="146" spans="1:10" s="11" customFormat="1" x14ac:dyDescent="0.2">
      <c r="A146" s="8">
        <v>43565</v>
      </c>
      <c r="B146" s="12" t="s">
        <v>3</v>
      </c>
      <c r="C146" s="9">
        <v>3332</v>
      </c>
      <c r="D146" s="12" t="s">
        <v>115</v>
      </c>
      <c r="E146" s="12" t="s">
        <v>16</v>
      </c>
      <c r="F146" s="12" t="s">
        <v>6</v>
      </c>
      <c r="G146" s="12" t="s">
        <v>258</v>
      </c>
      <c r="H146" s="12"/>
      <c r="I146" s="9">
        <v>18</v>
      </c>
      <c r="J146" s="9" t="s">
        <v>513</v>
      </c>
    </row>
    <row r="147" spans="1:10" s="11" customFormat="1" x14ac:dyDescent="0.2">
      <c r="A147" s="8">
        <v>43569</v>
      </c>
      <c r="B147" s="12" t="s">
        <v>3</v>
      </c>
      <c r="C147" s="48">
        <v>5837</v>
      </c>
      <c r="D147" s="12" t="s">
        <v>78</v>
      </c>
      <c r="E147" s="12" t="s">
        <v>10</v>
      </c>
      <c r="F147" s="12" t="s">
        <v>15</v>
      </c>
      <c r="G147" s="12" t="s">
        <v>477</v>
      </c>
      <c r="H147" s="12"/>
      <c r="I147" s="9">
        <v>23</v>
      </c>
      <c r="J147" s="9" t="s">
        <v>1196</v>
      </c>
    </row>
    <row r="148" spans="1:10" s="11" customFormat="1" x14ac:dyDescent="0.2">
      <c r="A148" s="8">
        <v>43563</v>
      </c>
      <c r="B148" s="12" t="s">
        <v>6</v>
      </c>
      <c r="C148" s="9">
        <v>57280</v>
      </c>
      <c r="D148" s="12" t="s">
        <v>746</v>
      </c>
      <c r="E148" s="12" t="s">
        <v>6</v>
      </c>
      <c r="F148" s="12" t="s">
        <v>18</v>
      </c>
      <c r="G148" s="12" t="s">
        <v>23</v>
      </c>
      <c r="H148" s="12"/>
      <c r="I148" s="9">
        <v>46</v>
      </c>
      <c r="J148" s="9" t="s">
        <v>722</v>
      </c>
    </row>
    <row r="149" spans="1:10" s="11" customFormat="1" x14ac:dyDescent="0.2">
      <c r="A149" s="8">
        <v>43583</v>
      </c>
      <c r="B149" s="12" t="s">
        <v>3</v>
      </c>
      <c r="C149" s="48" t="s">
        <v>1563</v>
      </c>
      <c r="D149" s="12" t="s">
        <v>281</v>
      </c>
      <c r="E149" s="12" t="s">
        <v>1564</v>
      </c>
      <c r="F149" s="12" t="s">
        <v>6</v>
      </c>
      <c r="G149" s="12" t="s">
        <v>151</v>
      </c>
      <c r="H149" s="12"/>
      <c r="I149" s="9">
        <v>32</v>
      </c>
      <c r="J149" s="9" t="s">
        <v>1230</v>
      </c>
    </row>
    <row r="150" spans="1:10" s="11" customFormat="1" x14ac:dyDescent="0.2">
      <c r="A150" s="8">
        <v>43564</v>
      </c>
      <c r="B150" s="12" t="s">
        <v>6</v>
      </c>
      <c r="C150" s="9">
        <v>57365</v>
      </c>
      <c r="D150" s="12" t="s">
        <v>1115</v>
      </c>
      <c r="E150" s="12" t="s">
        <v>6</v>
      </c>
      <c r="F150" s="12" t="s">
        <v>15</v>
      </c>
      <c r="G150" s="12" t="s">
        <v>194</v>
      </c>
      <c r="H150" s="12"/>
      <c r="I150" s="9">
        <v>51</v>
      </c>
      <c r="J150" s="9" t="s">
        <v>349</v>
      </c>
    </row>
    <row r="151" spans="1:10" s="11" customFormat="1" x14ac:dyDescent="0.2">
      <c r="A151" s="8">
        <v>43575</v>
      </c>
      <c r="B151" s="12" t="s">
        <v>6</v>
      </c>
      <c r="C151" s="48" t="s">
        <v>1424</v>
      </c>
      <c r="D151" s="12" t="s">
        <v>174</v>
      </c>
      <c r="E151" s="12" t="s">
        <v>6</v>
      </c>
      <c r="F151" s="12" t="s">
        <v>6</v>
      </c>
      <c r="G151" s="12" t="s">
        <v>863</v>
      </c>
      <c r="H151" s="12"/>
      <c r="I151" s="9">
        <v>11</v>
      </c>
      <c r="J151" s="9" t="s">
        <v>1425</v>
      </c>
    </row>
    <row r="152" spans="1:10" s="11" customFormat="1" x14ac:dyDescent="0.2">
      <c r="A152" s="8">
        <v>43569</v>
      </c>
      <c r="B152" s="12" t="s">
        <v>6</v>
      </c>
      <c r="C152" s="48" t="s">
        <v>1242</v>
      </c>
      <c r="D152" s="12" t="s">
        <v>1243</v>
      </c>
      <c r="E152" s="12" t="s">
        <v>16</v>
      </c>
      <c r="F152" s="12" t="s">
        <v>140</v>
      </c>
      <c r="G152" s="12" t="s">
        <v>23</v>
      </c>
      <c r="H152" s="12"/>
      <c r="I152" s="9">
        <v>75</v>
      </c>
      <c r="J152" s="9">
        <v>124</v>
      </c>
    </row>
    <row r="153" spans="1:10" s="11" customFormat="1" x14ac:dyDescent="0.2">
      <c r="A153" s="8">
        <v>43564</v>
      </c>
      <c r="B153" s="12" t="s">
        <v>3</v>
      </c>
      <c r="C153" s="9">
        <v>8350</v>
      </c>
      <c r="D153" s="85" t="s">
        <v>112</v>
      </c>
      <c r="E153" s="12" t="s">
        <v>4</v>
      </c>
      <c r="F153" s="12" t="s">
        <v>5</v>
      </c>
      <c r="G153" s="12" t="s">
        <v>37</v>
      </c>
      <c r="H153" s="12"/>
      <c r="I153" s="9">
        <v>21</v>
      </c>
      <c r="J153" s="9" t="s">
        <v>639</v>
      </c>
    </row>
    <row r="154" spans="1:10" s="11" customFormat="1" x14ac:dyDescent="0.2">
      <c r="A154" s="8">
        <v>43568</v>
      </c>
      <c r="B154" s="12" t="s">
        <v>3</v>
      </c>
      <c r="C154" s="9">
        <v>8350</v>
      </c>
      <c r="D154" s="85" t="s">
        <v>112</v>
      </c>
      <c r="E154" s="12" t="s">
        <v>4</v>
      </c>
      <c r="F154" s="12" t="s">
        <v>6</v>
      </c>
      <c r="G154" s="12" t="s">
        <v>958</v>
      </c>
      <c r="H154" s="12"/>
      <c r="I154" s="9">
        <v>19</v>
      </c>
      <c r="J154" s="9" t="s">
        <v>639</v>
      </c>
    </row>
    <row r="155" spans="1:10" s="11" customFormat="1" x14ac:dyDescent="0.2">
      <c r="A155" s="8">
        <v>43575</v>
      </c>
      <c r="B155" s="12" t="s">
        <v>3</v>
      </c>
      <c r="C155" s="48" t="s">
        <v>1416</v>
      </c>
      <c r="D155" s="85" t="s">
        <v>112</v>
      </c>
      <c r="E155" s="12" t="s">
        <v>4</v>
      </c>
      <c r="F155" s="12" t="s">
        <v>4</v>
      </c>
      <c r="G155" s="12" t="s">
        <v>23</v>
      </c>
      <c r="H155" s="12"/>
      <c r="I155" s="9">
        <v>20</v>
      </c>
      <c r="J155" s="9" t="s">
        <v>1199</v>
      </c>
    </row>
    <row r="156" spans="1:10" s="11" customFormat="1" x14ac:dyDescent="0.2">
      <c r="A156" s="8">
        <v>43583</v>
      </c>
      <c r="B156" s="12" t="s">
        <v>3</v>
      </c>
      <c r="C156" s="48" t="s">
        <v>1586</v>
      </c>
      <c r="D156" s="12" t="s">
        <v>1587</v>
      </c>
      <c r="E156" s="12" t="s">
        <v>16</v>
      </c>
      <c r="F156" s="12" t="s">
        <v>6</v>
      </c>
      <c r="G156" s="12" t="s">
        <v>319</v>
      </c>
      <c r="H156" s="12"/>
      <c r="I156" s="9">
        <v>20</v>
      </c>
      <c r="J156" s="9" t="s">
        <v>346</v>
      </c>
    </row>
    <row r="157" spans="1:10" s="11" customFormat="1" x14ac:dyDescent="0.2">
      <c r="A157" s="8">
        <v>43562</v>
      </c>
      <c r="B157" s="12" t="s">
        <v>3</v>
      </c>
      <c r="C157" s="9">
        <v>6189</v>
      </c>
      <c r="D157" s="12" t="s">
        <v>1089</v>
      </c>
      <c r="E157" s="12" t="s">
        <v>18</v>
      </c>
      <c r="F157" s="12" t="s">
        <v>4</v>
      </c>
      <c r="G157" s="12" t="s">
        <v>37</v>
      </c>
      <c r="H157" s="12"/>
      <c r="I157" s="9">
        <v>29</v>
      </c>
      <c r="J157" s="9">
        <v>42</v>
      </c>
    </row>
    <row r="158" spans="1:10" s="11" customFormat="1" x14ac:dyDescent="0.2">
      <c r="A158" s="8">
        <v>43583</v>
      </c>
      <c r="B158" s="12" t="s">
        <v>3</v>
      </c>
      <c r="C158" s="48" t="s">
        <v>1561</v>
      </c>
      <c r="D158" s="12" t="s">
        <v>1229</v>
      </c>
      <c r="E158" s="12" t="s">
        <v>1562</v>
      </c>
      <c r="F158" s="12" t="s">
        <v>333</v>
      </c>
      <c r="G158" s="12" t="s">
        <v>151</v>
      </c>
      <c r="H158" s="12"/>
      <c r="I158" s="9">
        <v>36</v>
      </c>
      <c r="J158" s="9" t="s">
        <v>1230</v>
      </c>
    </row>
    <row r="159" spans="1:10" s="11" customFormat="1" x14ac:dyDescent="0.2">
      <c r="A159" s="8">
        <v>43569</v>
      </c>
      <c r="B159" s="12" t="s">
        <v>3</v>
      </c>
      <c r="C159" s="48" t="s">
        <v>1228</v>
      </c>
      <c r="D159" s="12" t="s">
        <v>1229</v>
      </c>
      <c r="E159" s="12" t="s">
        <v>10</v>
      </c>
      <c r="F159" s="12" t="s">
        <v>15</v>
      </c>
      <c r="G159" s="12" t="s">
        <v>222</v>
      </c>
      <c r="H159" s="12"/>
      <c r="I159" s="9">
        <v>36</v>
      </c>
      <c r="J159" s="9" t="s">
        <v>1230</v>
      </c>
    </row>
    <row r="160" spans="1:10" x14ac:dyDescent="0.2">
      <c r="A160" s="8">
        <v>43564</v>
      </c>
      <c r="B160" s="12" t="s">
        <v>14</v>
      </c>
      <c r="C160" s="9">
        <v>5790</v>
      </c>
      <c r="D160" s="85" t="s">
        <v>49</v>
      </c>
      <c r="E160" s="12" t="s">
        <v>6</v>
      </c>
      <c r="F160" s="12" t="s">
        <v>4</v>
      </c>
      <c r="G160" s="12" t="s">
        <v>1121</v>
      </c>
      <c r="H160" s="12"/>
      <c r="I160" s="9">
        <v>44</v>
      </c>
      <c r="J160" s="9" t="s">
        <v>1122</v>
      </c>
    </row>
    <row r="161" spans="1:10" x14ac:dyDescent="0.2">
      <c r="A161" s="8">
        <v>43582</v>
      </c>
      <c r="B161" s="12" t="s">
        <v>3</v>
      </c>
      <c r="C161" s="48" t="s">
        <v>1503</v>
      </c>
      <c r="D161" s="85" t="s">
        <v>49</v>
      </c>
      <c r="E161" s="12" t="s">
        <v>8</v>
      </c>
      <c r="F161" s="12" t="s">
        <v>15</v>
      </c>
      <c r="G161" s="12" t="s">
        <v>151</v>
      </c>
      <c r="H161" s="12"/>
      <c r="I161" s="9">
        <v>39</v>
      </c>
      <c r="J161" s="9" t="s">
        <v>659</v>
      </c>
    </row>
    <row r="162" spans="1:10" x14ac:dyDescent="0.2">
      <c r="A162" s="8">
        <v>43567</v>
      </c>
      <c r="B162" s="12" t="s">
        <v>6</v>
      </c>
      <c r="C162" s="9">
        <v>57310</v>
      </c>
      <c r="D162" s="12" t="s">
        <v>1176</v>
      </c>
      <c r="E162" s="12" t="s">
        <v>6</v>
      </c>
      <c r="F162" s="12" t="s">
        <v>6</v>
      </c>
      <c r="G162" s="12" t="s">
        <v>163</v>
      </c>
      <c r="H162" s="12"/>
      <c r="I162" s="9">
        <v>39</v>
      </c>
      <c r="J162" s="9">
        <v>45</v>
      </c>
    </row>
    <row r="163" spans="1:10" x14ac:dyDescent="0.2">
      <c r="A163" s="8">
        <v>43562</v>
      </c>
      <c r="B163" s="12" t="s">
        <v>3</v>
      </c>
      <c r="C163" s="9">
        <v>8365</v>
      </c>
      <c r="D163" s="12" t="s">
        <v>72</v>
      </c>
      <c r="E163" s="12" t="s">
        <v>6</v>
      </c>
      <c r="F163" s="12" t="s">
        <v>6</v>
      </c>
      <c r="G163" s="12" t="s">
        <v>172</v>
      </c>
      <c r="H163" s="12"/>
      <c r="I163" s="9">
        <v>22</v>
      </c>
      <c r="J163" s="9">
        <v>17</v>
      </c>
    </row>
    <row r="164" spans="1:10" x14ac:dyDescent="0.2">
      <c r="A164" s="8">
        <v>43563</v>
      </c>
      <c r="B164" s="12" t="s">
        <v>6</v>
      </c>
      <c r="C164" s="9">
        <v>57570</v>
      </c>
      <c r="D164" s="12" t="s">
        <v>72</v>
      </c>
      <c r="E164" s="12" t="s">
        <v>6</v>
      </c>
      <c r="F164" s="12" t="s">
        <v>15</v>
      </c>
      <c r="G164" s="12" t="s">
        <v>23</v>
      </c>
      <c r="H164" s="12"/>
      <c r="I164" s="9">
        <v>34</v>
      </c>
      <c r="J164" s="9">
        <v>36</v>
      </c>
    </row>
    <row r="165" spans="1:10" x14ac:dyDescent="0.2">
      <c r="A165" s="8">
        <v>43582</v>
      </c>
      <c r="B165" s="12" t="s">
        <v>6</v>
      </c>
      <c r="C165" s="48" t="s">
        <v>1511</v>
      </c>
      <c r="D165" s="12" t="s">
        <v>72</v>
      </c>
      <c r="E165" s="12" t="s">
        <v>6</v>
      </c>
      <c r="F165" s="12" t="s">
        <v>15</v>
      </c>
      <c r="G165" s="12" t="s">
        <v>151</v>
      </c>
      <c r="H165" s="12"/>
      <c r="I165" s="9">
        <v>33</v>
      </c>
      <c r="J165" s="9" t="s">
        <v>563</v>
      </c>
    </row>
    <row r="166" spans="1:10" x14ac:dyDescent="0.2">
      <c r="A166" s="8">
        <v>43564</v>
      </c>
      <c r="B166" s="12" t="s">
        <v>6</v>
      </c>
      <c r="C166" s="9">
        <v>57280</v>
      </c>
      <c r="D166" s="12" t="s">
        <v>480</v>
      </c>
      <c r="E166" s="12" t="s">
        <v>6</v>
      </c>
      <c r="F166" s="12" t="s">
        <v>15</v>
      </c>
      <c r="G166" s="12" t="s">
        <v>151</v>
      </c>
      <c r="H166" s="12"/>
      <c r="I166" s="9">
        <v>45</v>
      </c>
      <c r="J166" s="9" t="s">
        <v>722</v>
      </c>
    </row>
    <row r="167" spans="1:10" x14ac:dyDescent="0.2">
      <c r="A167" s="8">
        <v>43572</v>
      </c>
      <c r="B167" s="12" t="s">
        <v>3</v>
      </c>
      <c r="C167" s="48" t="s">
        <v>1328</v>
      </c>
      <c r="D167" s="12" t="s">
        <v>150</v>
      </c>
      <c r="E167" s="12" t="s">
        <v>6</v>
      </c>
      <c r="F167" s="12" t="s">
        <v>4</v>
      </c>
      <c r="G167" s="12" t="s">
        <v>37</v>
      </c>
      <c r="H167" s="12"/>
      <c r="I167" s="9">
        <v>12</v>
      </c>
      <c r="J167" s="9" t="s">
        <v>425</v>
      </c>
    </row>
    <row r="168" spans="1:10" x14ac:dyDescent="0.2">
      <c r="A168" s="8">
        <v>43584</v>
      </c>
      <c r="B168" s="12" t="s">
        <v>234</v>
      </c>
      <c r="C168" s="48" t="s">
        <v>1646</v>
      </c>
      <c r="D168" s="12" t="s">
        <v>1647</v>
      </c>
      <c r="E168" s="12" t="s">
        <v>234</v>
      </c>
      <c r="F168" s="12" t="s">
        <v>15</v>
      </c>
      <c r="G168" s="12" t="s">
        <v>292</v>
      </c>
      <c r="H168" s="12"/>
      <c r="I168" s="87" t="s">
        <v>1651</v>
      </c>
      <c r="J168" s="87" t="s">
        <v>1652</v>
      </c>
    </row>
    <row r="169" spans="1:10" x14ac:dyDescent="0.2">
      <c r="A169" s="8">
        <v>43572</v>
      </c>
      <c r="B169" s="12" t="s">
        <v>3</v>
      </c>
      <c r="C169" s="48" t="s">
        <v>1331</v>
      </c>
      <c r="D169" s="12" t="s">
        <v>123</v>
      </c>
      <c r="E169" s="12" t="s">
        <v>4</v>
      </c>
      <c r="F169" s="12" t="s">
        <v>4</v>
      </c>
      <c r="G169" s="12" t="s">
        <v>23</v>
      </c>
      <c r="H169" s="12"/>
      <c r="I169" s="9">
        <v>42</v>
      </c>
      <c r="J169" s="9" t="s">
        <v>1071</v>
      </c>
    </row>
    <row r="170" spans="1:10" x14ac:dyDescent="0.2">
      <c r="A170" s="8">
        <v>43569</v>
      </c>
      <c r="B170" s="12" t="s">
        <v>3</v>
      </c>
      <c r="C170" s="48" t="s">
        <v>1220</v>
      </c>
      <c r="D170" s="12" t="s">
        <v>65</v>
      </c>
      <c r="E170" s="12" t="s">
        <v>6</v>
      </c>
      <c r="F170" s="12" t="s">
        <v>15</v>
      </c>
      <c r="G170" s="12" t="s">
        <v>37</v>
      </c>
      <c r="H170" s="12"/>
      <c r="I170" s="9">
        <v>30</v>
      </c>
      <c r="J170" s="9" t="s">
        <v>563</v>
      </c>
    </row>
    <row r="171" spans="1:10" x14ac:dyDescent="0.2">
      <c r="A171" s="8">
        <v>43566</v>
      </c>
      <c r="B171" s="12" t="s">
        <v>3</v>
      </c>
      <c r="C171" s="9">
        <v>7373</v>
      </c>
      <c r="D171" s="12" t="s">
        <v>1165</v>
      </c>
      <c r="E171" s="12" t="s">
        <v>1166</v>
      </c>
      <c r="F171" s="12" t="s">
        <v>4</v>
      </c>
      <c r="G171" s="12" t="s">
        <v>13</v>
      </c>
      <c r="H171" s="12"/>
      <c r="I171" s="9">
        <v>37</v>
      </c>
      <c r="J171" s="9">
        <v>44</v>
      </c>
    </row>
    <row r="172" spans="1:10" ht="13" customHeight="1" x14ac:dyDescent="0.2">
      <c r="A172" s="8">
        <v>43577</v>
      </c>
      <c r="B172" s="12" t="s">
        <v>3</v>
      </c>
      <c r="C172" s="48" t="s">
        <v>1442</v>
      </c>
      <c r="D172" s="12" t="s">
        <v>1165</v>
      </c>
      <c r="E172" s="12" t="s">
        <v>4</v>
      </c>
      <c r="F172" s="12" t="s">
        <v>5</v>
      </c>
      <c r="G172" s="12" t="s">
        <v>1443</v>
      </c>
      <c r="H172" s="12"/>
      <c r="I172" s="9">
        <v>33</v>
      </c>
      <c r="J172" s="9" t="s">
        <v>1444</v>
      </c>
    </row>
    <row r="173" spans="1:10" x14ac:dyDescent="0.2">
      <c r="A173" s="8">
        <v>43564</v>
      </c>
      <c r="B173" s="12" t="s">
        <v>3</v>
      </c>
      <c r="C173" s="9">
        <v>7218</v>
      </c>
      <c r="D173" s="85" t="s">
        <v>59</v>
      </c>
      <c r="E173" s="12" t="s">
        <v>6</v>
      </c>
      <c r="F173" s="12" t="s">
        <v>140</v>
      </c>
      <c r="G173" s="12" t="s">
        <v>319</v>
      </c>
      <c r="H173" s="12"/>
      <c r="I173" s="9">
        <v>36</v>
      </c>
      <c r="J173" s="9" t="s">
        <v>1127</v>
      </c>
    </row>
    <row r="174" spans="1:10" x14ac:dyDescent="0.2">
      <c r="A174" s="8">
        <v>43557</v>
      </c>
      <c r="B174" s="12" t="s">
        <v>3</v>
      </c>
      <c r="C174" s="9">
        <v>7230</v>
      </c>
      <c r="D174" s="85" t="s">
        <v>59</v>
      </c>
      <c r="E174" s="12" t="s">
        <v>6</v>
      </c>
      <c r="F174" s="12" t="s">
        <v>6</v>
      </c>
      <c r="G174" s="12" t="s">
        <v>1082</v>
      </c>
      <c r="H174" s="12"/>
      <c r="I174" s="9">
        <v>35</v>
      </c>
      <c r="J174" s="9">
        <v>32</v>
      </c>
    </row>
    <row r="175" spans="1:10" x14ac:dyDescent="0.2">
      <c r="A175" s="8">
        <v>43569</v>
      </c>
      <c r="B175" s="12" t="s">
        <v>3</v>
      </c>
      <c r="C175" s="48">
        <v>7242</v>
      </c>
      <c r="D175" s="85" t="s">
        <v>59</v>
      </c>
      <c r="E175" s="12" t="s">
        <v>15</v>
      </c>
      <c r="F175" s="12" t="s">
        <v>6</v>
      </c>
      <c r="G175" s="12" t="s">
        <v>292</v>
      </c>
      <c r="H175" s="12"/>
      <c r="I175" s="9">
        <v>30</v>
      </c>
      <c r="J175" s="9" t="s">
        <v>1127</v>
      </c>
    </row>
    <row r="176" spans="1:10" x14ac:dyDescent="0.2">
      <c r="A176" s="8">
        <v>43577</v>
      </c>
      <c r="B176" s="12" t="s">
        <v>3</v>
      </c>
      <c r="C176" s="48" t="s">
        <v>1440</v>
      </c>
      <c r="D176" s="85" t="s">
        <v>59</v>
      </c>
      <c r="E176" s="12" t="s">
        <v>188</v>
      </c>
      <c r="F176" s="12" t="s">
        <v>15</v>
      </c>
      <c r="G176" s="12" t="s">
        <v>477</v>
      </c>
      <c r="H176" s="12"/>
      <c r="I176" s="9">
        <v>31</v>
      </c>
      <c r="J176" s="9" t="s">
        <v>1441</v>
      </c>
    </row>
    <row r="177" spans="1:10" x14ac:dyDescent="0.2">
      <c r="A177" s="8">
        <v>43580</v>
      </c>
      <c r="B177" s="12" t="s">
        <v>5</v>
      </c>
      <c r="C177" s="48" t="s">
        <v>1468</v>
      </c>
      <c r="D177" s="12" t="s">
        <v>1469</v>
      </c>
      <c r="E177" s="12" t="s">
        <v>1466</v>
      </c>
      <c r="F177" s="12" t="s">
        <v>5</v>
      </c>
      <c r="G177" s="12" t="s">
        <v>292</v>
      </c>
      <c r="H177" s="12"/>
      <c r="I177" s="9">
        <v>265</v>
      </c>
      <c r="J177" s="9">
        <v>442</v>
      </c>
    </row>
    <row r="178" spans="1:10" x14ac:dyDescent="0.2">
      <c r="A178" s="8">
        <v>43573</v>
      </c>
      <c r="B178" s="12" t="s">
        <v>3</v>
      </c>
      <c r="C178" s="48" t="s">
        <v>1397</v>
      </c>
      <c r="D178" s="12" t="s">
        <v>1398</v>
      </c>
      <c r="E178" s="12" t="s">
        <v>4</v>
      </c>
      <c r="F178" s="12" t="s">
        <v>22</v>
      </c>
      <c r="G178" s="12" t="s">
        <v>258</v>
      </c>
      <c r="H178" s="12"/>
      <c r="I178" s="9">
        <v>23</v>
      </c>
      <c r="J178" s="9" t="s">
        <v>1399</v>
      </c>
    </row>
    <row r="179" spans="1:10" x14ac:dyDescent="0.2">
      <c r="A179" s="8">
        <v>43583</v>
      </c>
      <c r="B179" s="12" t="s">
        <v>234</v>
      </c>
      <c r="C179" s="48" t="s">
        <v>1542</v>
      </c>
      <c r="D179" s="12" t="s">
        <v>1543</v>
      </c>
      <c r="E179" s="12" t="s">
        <v>234</v>
      </c>
      <c r="F179" s="12" t="s">
        <v>15</v>
      </c>
      <c r="G179" s="12" t="s">
        <v>319</v>
      </c>
      <c r="H179" s="12"/>
      <c r="I179" s="31"/>
      <c r="J179" s="31"/>
    </row>
    <row r="180" spans="1:10" x14ac:dyDescent="0.2">
      <c r="A180" s="8">
        <v>43568</v>
      </c>
      <c r="B180" s="12" t="s">
        <v>3</v>
      </c>
      <c r="C180" s="9">
        <v>2524</v>
      </c>
      <c r="D180" s="85" t="s">
        <v>43</v>
      </c>
      <c r="E180" s="12" t="s">
        <v>11</v>
      </c>
      <c r="F180" s="12" t="s">
        <v>15</v>
      </c>
      <c r="G180" s="12" t="s">
        <v>151</v>
      </c>
      <c r="H180" s="12"/>
      <c r="I180" s="9">
        <v>22</v>
      </c>
      <c r="J180" s="9">
        <v>26</v>
      </c>
    </row>
    <row r="181" spans="1:10" x14ac:dyDescent="0.2">
      <c r="A181" s="8">
        <v>43565</v>
      </c>
      <c r="B181" s="12" t="s">
        <v>3</v>
      </c>
      <c r="C181" s="9">
        <v>2611</v>
      </c>
      <c r="D181" s="85" t="s">
        <v>43</v>
      </c>
      <c r="E181" s="12" t="s">
        <v>6</v>
      </c>
      <c r="F181" s="12" t="s">
        <v>15</v>
      </c>
      <c r="G181" s="12" t="s">
        <v>292</v>
      </c>
      <c r="H181" s="12"/>
      <c r="I181" s="9">
        <v>24</v>
      </c>
      <c r="J181" s="9" t="s">
        <v>1151</v>
      </c>
    </row>
    <row r="182" spans="1:10" x14ac:dyDescent="0.2">
      <c r="A182" s="8">
        <v>43572</v>
      </c>
      <c r="B182" s="12" t="s">
        <v>3</v>
      </c>
      <c r="C182" s="48" t="s">
        <v>1351</v>
      </c>
      <c r="D182" s="85" t="s">
        <v>43</v>
      </c>
      <c r="E182" s="12" t="s">
        <v>6</v>
      </c>
      <c r="F182" s="12" t="s">
        <v>15</v>
      </c>
      <c r="G182" s="12" t="s">
        <v>477</v>
      </c>
      <c r="H182" s="12"/>
      <c r="I182" s="9">
        <v>24</v>
      </c>
      <c r="J182" s="9" t="s">
        <v>359</v>
      </c>
    </row>
    <row r="183" spans="1:10" x14ac:dyDescent="0.2">
      <c r="A183" s="8">
        <v>43580</v>
      </c>
      <c r="B183" s="12" t="s">
        <v>5</v>
      </c>
      <c r="C183" s="48" t="s">
        <v>1461</v>
      </c>
      <c r="D183" s="12" t="s">
        <v>1462</v>
      </c>
      <c r="E183" s="12" t="s">
        <v>5</v>
      </c>
      <c r="F183" s="12" t="s">
        <v>5</v>
      </c>
      <c r="G183" s="12" t="s">
        <v>1463</v>
      </c>
      <c r="H183" s="12"/>
      <c r="I183" s="9">
        <v>157</v>
      </c>
      <c r="J183" s="9">
        <v>237</v>
      </c>
    </row>
    <row r="184" spans="1:10" x14ac:dyDescent="0.2">
      <c r="A184" s="8">
        <v>43565</v>
      </c>
      <c r="B184" s="12" t="s">
        <v>3</v>
      </c>
      <c r="C184" s="9">
        <v>5958</v>
      </c>
      <c r="D184" s="12" t="s">
        <v>74</v>
      </c>
      <c r="E184" s="12" t="s">
        <v>4</v>
      </c>
      <c r="F184" s="12" t="s">
        <v>5</v>
      </c>
      <c r="G184" s="12" t="s">
        <v>163</v>
      </c>
      <c r="H184" s="12"/>
      <c r="I184" s="9">
        <v>29</v>
      </c>
      <c r="J184" s="9" t="s">
        <v>1146</v>
      </c>
    </row>
    <row r="185" spans="1:10" ht="20" customHeight="1" x14ac:dyDescent="0.2">
      <c r="A185" s="8">
        <v>43571</v>
      </c>
      <c r="B185" s="12" t="s">
        <v>3</v>
      </c>
      <c r="C185" s="48" t="s">
        <v>1322</v>
      </c>
      <c r="D185" s="12" t="s">
        <v>74</v>
      </c>
      <c r="E185" s="12" t="s">
        <v>4</v>
      </c>
      <c r="F185" s="12" t="s">
        <v>6</v>
      </c>
      <c r="G185" s="12" t="s">
        <v>151</v>
      </c>
      <c r="H185" s="12"/>
      <c r="I185" s="9">
        <v>33</v>
      </c>
      <c r="J185" s="9" t="s">
        <v>994</v>
      </c>
    </row>
    <row r="186" spans="1:10" x14ac:dyDescent="0.2">
      <c r="A186" s="8">
        <v>43573</v>
      </c>
      <c r="B186" s="12" t="s">
        <v>6</v>
      </c>
      <c r="C186" s="48" t="s">
        <v>1389</v>
      </c>
      <c r="D186" s="12" t="s">
        <v>1390</v>
      </c>
      <c r="E186" s="12" t="s">
        <v>6</v>
      </c>
      <c r="F186" s="12" t="s">
        <v>15</v>
      </c>
      <c r="G186" s="12" t="s">
        <v>23</v>
      </c>
      <c r="H186" s="12"/>
      <c r="I186" s="9">
        <v>51</v>
      </c>
      <c r="J186" s="9" t="s">
        <v>1391</v>
      </c>
    </row>
    <row r="187" spans="1:10" x14ac:dyDescent="0.2">
      <c r="A187" s="8">
        <v>43567</v>
      </c>
      <c r="B187" s="12" t="s">
        <v>3</v>
      </c>
      <c r="C187" s="9">
        <v>6139</v>
      </c>
      <c r="D187" s="85" t="s">
        <v>48</v>
      </c>
      <c r="E187" s="12" t="s">
        <v>4</v>
      </c>
      <c r="F187" s="12" t="s">
        <v>4</v>
      </c>
      <c r="G187" s="12" t="s">
        <v>245</v>
      </c>
      <c r="H187" s="12"/>
      <c r="I187" s="9">
        <v>34</v>
      </c>
      <c r="J187" s="9">
        <v>43</v>
      </c>
    </row>
    <row r="188" spans="1:10" x14ac:dyDescent="0.2">
      <c r="A188" s="8">
        <v>43561</v>
      </c>
      <c r="B188" s="12" t="s">
        <v>3</v>
      </c>
      <c r="C188" s="9">
        <v>6235</v>
      </c>
      <c r="D188" s="85" t="s">
        <v>48</v>
      </c>
      <c r="E188" s="12" t="s">
        <v>4</v>
      </c>
      <c r="F188" s="12" t="s">
        <v>4</v>
      </c>
      <c r="G188" s="12" t="s">
        <v>37</v>
      </c>
      <c r="H188" s="12"/>
      <c r="I188" s="9">
        <v>35</v>
      </c>
      <c r="J188" s="9">
        <v>49</v>
      </c>
    </row>
    <row r="189" spans="1:10" x14ac:dyDescent="0.2">
      <c r="A189" s="8">
        <v>43579</v>
      </c>
      <c r="B189" s="12" t="s">
        <v>3</v>
      </c>
      <c r="C189" s="48" t="s">
        <v>1457</v>
      </c>
      <c r="D189" s="85" t="s">
        <v>48</v>
      </c>
      <c r="E189" s="12" t="s">
        <v>19</v>
      </c>
      <c r="F189" s="12" t="s">
        <v>4</v>
      </c>
      <c r="G189" s="12" t="s">
        <v>172</v>
      </c>
      <c r="H189" s="12"/>
      <c r="I189" s="9">
        <v>38</v>
      </c>
      <c r="J189" s="9">
        <v>44</v>
      </c>
    </row>
    <row r="190" spans="1:10" x14ac:dyDescent="0.2">
      <c r="A190" s="8">
        <v>43572</v>
      </c>
      <c r="B190" s="12" t="s">
        <v>3</v>
      </c>
      <c r="C190" s="48" t="s">
        <v>1360</v>
      </c>
      <c r="D190" s="12" t="s">
        <v>265</v>
      </c>
      <c r="E190" s="12" t="s">
        <v>4</v>
      </c>
      <c r="F190" s="12" t="s">
        <v>6</v>
      </c>
      <c r="G190" s="12" t="s">
        <v>194</v>
      </c>
      <c r="H190" s="12"/>
      <c r="I190" s="9">
        <v>13</v>
      </c>
      <c r="J190" s="9" t="s">
        <v>1361</v>
      </c>
    </row>
    <row r="191" spans="1:10" ht="14" customHeight="1" x14ac:dyDescent="0.2">
      <c r="A191" s="8">
        <v>43563</v>
      </c>
      <c r="B191" s="12" t="s">
        <v>3</v>
      </c>
      <c r="C191" s="9">
        <v>3675</v>
      </c>
      <c r="D191" s="12" t="s">
        <v>76</v>
      </c>
      <c r="E191" s="12" t="s">
        <v>4</v>
      </c>
      <c r="F191" s="12" t="s">
        <v>5</v>
      </c>
      <c r="G191" s="12" t="s">
        <v>222</v>
      </c>
      <c r="H191" s="12"/>
      <c r="I191" s="9">
        <v>19</v>
      </c>
      <c r="J191" s="9">
        <v>17</v>
      </c>
    </row>
    <row r="192" spans="1:10" x14ac:dyDescent="0.2">
      <c r="A192" s="8">
        <v>43566</v>
      </c>
      <c r="B192" s="12" t="s">
        <v>3</v>
      </c>
      <c r="C192" s="9">
        <v>3675</v>
      </c>
      <c r="D192" s="12" t="s">
        <v>76</v>
      </c>
      <c r="E192" s="12" t="s">
        <v>4</v>
      </c>
      <c r="F192" s="12" t="s">
        <v>4</v>
      </c>
      <c r="G192" s="12" t="s">
        <v>37</v>
      </c>
      <c r="H192" s="12"/>
      <c r="I192" s="9">
        <v>19</v>
      </c>
      <c r="J192" s="9">
        <v>16</v>
      </c>
    </row>
    <row r="193" spans="1:10" x14ac:dyDescent="0.2">
      <c r="A193" s="8">
        <v>43568</v>
      </c>
      <c r="B193" s="12" t="s">
        <v>3</v>
      </c>
      <c r="C193" s="9">
        <v>8287</v>
      </c>
      <c r="D193" s="12" t="s">
        <v>229</v>
      </c>
      <c r="E193" s="12" t="s">
        <v>31</v>
      </c>
      <c r="F193" s="12" t="s">
        <v>15</v>
      </c>
      <c r="G193" s="12" t="s">
        <v>1181</v>
      </c>
      <c r="H193" s="12"/>
      <c r="I193" s="9">
        <v>28</v>
      </c>
      <c r="J193" s="9" t="s">
        <v>517</v>
      </c>
    </row>
    <row r="194" spans="1:10" x14ac:dyDescent="0.2">
      <c r="A194" s="8">
        <v>43569</v>
      </c>
      <c r="B194" s="12" t="s">
        <v>3</v>
      </c>
      <c r="C194" s="48" t="s">
        <v>1241</v>
      </c>
      <c r="D194" s="12" t="s">
        <v>289</v>
      </c>
      <c r="E194" s="12" t="s">
        <v>15</v>
      </c>
      <c r="F194" s="12" t="s">
        <v>15</v>
      </c>
      <c r="G194" s="12" t="s">
        <v>319</v>
      </c>
      <c r="H194" s="12"/>
      <c r="I194" s="9">
        <v>32</v>
      </c>
      <c r="J194" s="9" t="s">
        <v>508</v>
      </c>
    </row>
    <row r="195" spans="1:10" x14ac:dyDescent="0.2">
      <c r="A195" s="8">
        <v>43562</v>
      </c>
      <c r="B195" s="12" t="s">
        <v>6</v>
      </c>
      <c r="C195" s="9">
        <v>57480</v>
      </c>
      <c r="D195" s="12" t="s">
        <v>1091</v>
      </c>
      <c r="E195" s="12" t="s">
        <v>6</v>
      </c>
      <c r="F195" s="12" t="s">
        <v>6</v>
      </c>
      <c r="G195" s="12" t="s">
        <v>249</v>
      </c>
      <c r="H195" s="12"/>
      <c r="I195" s="9">
        <v>38</v>
      </c>
      <c r="J195" s="9">
        <v>51</v>
      </c>
    </row>
    <row r="196" spans="1:10" x14ac:dyDescent="0.2">
      <c r="A196" s="8">
        <v>43572</v>
      </c>
      <c r="B196" s="12" t="s">
        <v>3</v>
      </c>
      <c r="C196" s="48" t="s">
        <v>1362</v>
      </c>
      <c r="D196" s="12" t="s">
        <v>117</v>
      </c>
      <c r="E196" s="12" t="s">
        <v>4</v>
      </c>
      <c r="F196" s="12" t="s">
        <v>6</v>
      </c>
      <c r="G196" s="12" t="s">
        <v>1096</v>
      </c>
      <c r="H196" s="12"/>
      <c r="I196" s="9">
        <v>27</v>
      </c>
      <c r="J196" s="9">
        <v>20</v>
      </c>
    </row>
    <row r="197" spans="1:10" x14ac:dyDescent="0.2">
      <c r="A197" s="8">
        <v>43581</v>
      </c>
      <c r="B197" s="12" t="s">
        <v>5</v>
      </c>
      <c r="C197" s="48" t="s">
        <v>1489</v>
      </c>
      <c r="D197" s="12" t="s">
        <v>224</v>
      </c>
      <c r="E197" s="12" t="s">
        <v>5</v>
      </c>
      <c r="F197" s="12" t="s">
        <v>6</v>
      </c>
      <c r="G197" s="12" t="s">
        <v>172</v>
      </c>
      <c r="H197" s="12"/>
      <c r="I197" s="9">
        <v>51</v>
      </c>
      <c r="J197" s="9">
        <v>66</v>
      </c>
    </row>
    <row r="198" spans="1:10" x14ac:dyDescent="0.2">
      <c r="A198" s="8">
        <v>43569</v>
      </c>
      <c r="B198" s="12" t="s">
        <v>14</v>
      </c>
      <c r="C198" s="48" t="s">
        <v>1217</v>
      </c>
      <c r="D198" s="12" t="s">
        <v>1218</v>
      </c>
      <c r="E198" s="12" t="s">
        <v>6</v>
      </c>
      <c r="F198" s="12" t="s">
        <v>1219</v>
      </c>
      <c r="G198" s="12" t="s">
        <v>292</v>
      </c>
      <c r="H198" s="12"/>
      <c r="I198" s="9">
        <v>128</v>
      </c>
      <c r="J198" s="9">
        <v>211</v>
      </c>
    </row>
    <row r="199" spans="1:10" x14ac:dyDescent="0.2">
      <c r="A199" s="8">
        <v>43568</v>
      </c>
      <c r="B199" s="12" t="s">
        <v>3</v>
      </c>
      <c r="C199" s="9">
        <v>4880</v>
      </c>
      <c r="D199" s="12" t="s">
        <v>124</v>
      </c>
      <c r="E199" s="12" t="s">
        <v>16</v>
      </c>
      <c r="F199" s="12" t="s">
        <v>98</v>
      </c>
      <c r="G199" s="12" t="s">
        <v>319</v>
      </c>
      <c r="H199" s="12"/>
      <c r="I199" s="9">
        <v>11</v>
      </c>
      <c r="J199" s="9" t="s">
        <v>511</v>
      </c>
    </row>
    <row r="200" spans="1:10" x14ac:dyDescent="0.2">
      <c r="A200" s="8">
        <v>43571</v>
      </c>
      <c r="B200" s="12" t="s">
        <v>6</v>
      </c>
      <c r="C200" s="48" t="s">
        <v>1313</v>
      </c>
      <c r="D200" s="12" t="s">
        <v>1314</v>
      </c>
      <c r="E200" s="12" t="s">
        <v>6</v>
      </c>
      <c r="F200" s="12" t="s">
        <v>18</v>
      </c>
      <c r="G200" s="12" t="s">
        <v>151</v>
      </c>
      <c r="H200" s="12"/>
      <c r="I200" s="9">
        <v>108</v>
      </c>
      <c r="J200" s="9">
        <v>126</v>
      </c>
    </row>
    <row r="201" spans="1:10" x14ac:dyDescent="0.2">
      <c r="A201" s="8">
        <v>43559</v>
      </c>
      <c r="B201" s="12" t="s">
        <v>6</v>
      </c>
      <c r="C201" s="48" t="s">
        <v>1083</v>
      </c>
      <c r="D201" s="12" t="s">
        <v>1084</v>
      </c>
      <c r="E201" s="12" t="s">
        <v>6</v>
      </c>
      <c r="F201" s="12" t="s">
        <v>6</v>
      </c>
      <c r="G201" s="12" t="s">
        <v>292</v>
      </c>
      <c r="H201" s="12"/>
      <c r="I201" s="87" t="s">
        <v>1414</v>
      </c>
      <c r="J201" s="87" t="s">
        <v>1415</v>
      </c>
    </row>
    <row r="202" spans="1:10" x14ac:dyDescent="0.2">
      <c r="A202" s="8">
        <v>43583</v>
      </c>
      <c r="B202" s="12" t="s">
        <v>14</v>
      </c>
      <c r="C202" s="48" t="s">
        <v>1565</v>
      </c>
      <c r="D202" s="12" t="s">
        <v>1566</v>
      </c>
      <c r="E202" s="12" t="s">
        <v>6</v>
      </c>
      <c r="F202" s="12" t="s">
        <v>15</v>
      </c>
      <c r="G202" s="12" t="s">
        <v>151</v>
      </c>
      <c r="H202" s="12"/>
      <c r="I202" s="9">
        <v>43</v>
      </c>
      <c r="J202" s="9" t="s">
        <v>1567</v>
      </c>
    </row>
    <row r="203" spans="1:10" x14ac:dyDescent="0.2">
      <c r="A203" s="8">
        <v>43580</v>
      </c>
      <c r="B203" s="12" t="s">
        <v>3</v>
      </c>
      <c r="C203" s="48" t="s">
        <v>1478</v>
      </c>
      <c r="D203" s="12" t="s">
        <v>54</v>
      </c>
      <c r="E203" s="12" t="s">
        <v>8</v>
      </c>
      <c r="F203" s="12" t="s">
        <v>6</v>
      </c>
      <c r="G203" s="12" t="s">
        <v>278</v>
      </c>
      <c r="H203" s="12"/>
      <c r="I203" s="9">
        <v>14</v>
      </c>
      <c r="J203" s="9">
        <v>17</v>
      </c>
    </row>
    <row r="204" spans="1:10" x14ac:dyDescent="0.2">
      <c r="A204" s="8">
        <v>43570</v>
      </c>
      <c r="B204" s="12" t="s">
        <v>3</v>
      </c>
      <c r="C204" s="48" t="s">
        <v>1283</v>
      </c>
      <c r="D204" s="12" t="s">
        <v>1284</v>
      </c>
      <c r="E204" s="12" t="s">
        <v>4</v>
      </c>
      <c r="F204" s="12" t="s">
        <v>6</v>
      </c>
      <c r="G204" s="12" t="s">
        <v>151</v>
      </c>
      <c r="H204" s="12"/>
      <c r="I204" s="9">
        <v>41</v>
      </c>
      <c r="J204" s="9" t="s">
        <v>1285</v>
      </c>
    </row>
    <row r="205" spans="1:10" s="11" customFormat="1" x14ac:dyDescent="0.2">
      <c r="A205" s="8">
        <v>43574</v>
      </c>
      <c r="B205" s="12" t="s">
        <v>3</v>
      </c>
      <c r="C205" s="48" t="s">
        <v>1412</v>
      </c>
      <c r="D205" s="12" t="s">
        <v>1349</v>
      </c>
      <c r="E205" s="12" t="s">
        <v>187</v>
      </c>
      <c r="F205" s="12" t="s">
        <v>15</v>
      </c>
      <c r="G205" s="12" t="s">
        <v>23</v>
      </c>
      <c r="H205" s="12"/>
      <c r="I205" s="9">
        <v>37</v>
      </c>
      <c r="J205" s="9" t="s">
        <v>1413</v>
      </c>
    </row>
    <row r="206" spans="1:10" s="11" customFormat="1" x14ac:dyDescent="0.2">
      <c r="A206" s="8">
        <v>43572</v>
      </c>
      <c r="B206" s="12" t="s">
        <v>3</v>
      </c>
      <c r="C206" s="48" t="s">
        <v>1348</v>
      </c>
      <c r="D206" s="12" t="s">
        <v>1349</v>
      </c>
      <c r="E206" s="12" t="s">
        <v>16</v>
      </c>
      <c r="F206" s="12" t="s">
        <v>4</v>
      </c>
      <c r="G206" s="12" t="s">
        <v>151</v>
      </c>
      <c r="H206" s="12"/>
      <c r="I206" s="9">
        <v>38</v>
      </c>
      <c r="J206" s="9" t="s">
        <v>1350</v>
      </c>
    </row>
    <row r="207" spans="1:10" s="11" customFormat="1" x14ac:dyDescent="0.2">
      <c r="A207" s="8">
        <v>43564</v>
      </c>
      <c r="B207" s="12" t="s">
        <v>241</v>
      </c>
      <c r="C207" s="9" t="s">
        <v>1113</v>
      </c>
      <c r="D207" s="12" t="s">
        <v>285</v>
      </c>
      <c r="E207" s="12" t="s">
        <v>15</v>
      </c>
      <c r="F207" s="12" t="s">
        <v>15</v>
      </c>
      <c r="G207" s="12" t="s">
        <v>151</v>
      </c>
      <c r="H207" s="12"/>
      <c r="I207" s="31"/>
      <c r="J207" s="31"/>
    </row>
    <row r="208" spans="1:10" s="11" customFormat="1" x14ac:dyDescent="0.2">
      <c r="A208" s="8">
        <v>43568</v>
      </c>
      <c r="B208" s="12" t="s">
        <v>6</v>
      </c>
      <c r="C208" s="9">
        <v>54400</v>
      </c>
      <c r="D208" s="12" t="s">
        <v>179</v>
      </c>
      <c r="E208" s="12" t="s">
        <v>6</v>
      </c>
      <c r="F208" s="12" t="s">
        <v>221</v>
      </c>
      <c r="G208" s="12" t="s">
        <v>1180</v>
      </c>
      <c r="H208" s="12"/>
      <c r="I208" s="9">
        <v>20</v>
      </c>
      <c r="J208" s="9">
        <v>19</v>
      </c>
    </row>
    <row r="209" spans="1:10" s="11" customFormat="1" x14ac:dyDescent="0.2">
      <c r="A209" s="8">
        <v>43571</v>
      </c>
      <c r="B209" s="12" t="s">
        <v>6</v>
      </c>
      <c r="C209" s="48" t="s">
        <v>1317</v>
      </c>
      <c r="D209" s="12" t="s">
        <v>179</v>
      </c>
      <c r="E209" s="12" t="s">
        <v>6</v>
      </c>
      <c r="F209" s="12" t="s">
        <v>15</v>
      </c>
      <c r="G209" s="12" t="s">
        <v>23</v>
      </c>
      <c r="H209" s="12"/>
      <c r="I209" s="9">
        <v>29</v>
      </c>
      <c r="J209" s="9" t="s">
        <v>665</v>
      </c>
    </row>
    <row r="210" spans="1:10" s="11" customFormat="1" x14ac:dyDescent="0.2">
      <c r="A210" s="8">
        <v>43583</v>
      </c>
      <c r="B210" s="12" t="s">
        <v>6</v>
      </c>
      <c r="C210" s="48" t="s">
        <v>1559</v>
      </c>
      <c r="D210" s="12" t="s">
        <v>179</v>
      </c>
      <c r="E210" s="12" t="s">
        <v>6</v>
      </c>
      <c r="F210" s="12" t="s">
        <v>6</v>
      </c>
      <c r="G210" s="12" t="s">
        <v>222</v>
      </c>
      <c r="H210" s="12"/>
      <c r="I210" s="9">
        <v>22</v>
      </c>
      <c r="J210" s="9" t="s">
        <v>1560</v>
      </c>
    </row>
    <row r="211" spans="1:10" s="11" customFormat="1" x14ac:dyDescent="0.2">
      <c r="A211" s="8">
        <v>43566</v>
      </c>
      <c r="B211" s="12" t="s">
        <v>3</v>
      </c>
      <c r="C211" s="9">
        <v>7350</v>
      </c>
      <c r="D211" s="12" t="s">
        <v>186</v>
      </c>
      <c r="E211" s="12" t="s">
        <v>4</v>
      </c>
      <c r="F211" s="12" t="s">
        <v>4</v>
      </c>
      <c r="G211" s="12" t="s">
        <v>172</v>
      </c>
      <c r="H211" s="12"/>
      <c r="I211" s="9">
        <v>36</v>
      </c>
      <c r="J211" s="9">
        <v>45</v>
      </c>
    </row>
    <row r="212" spans="1:10" s="11" customFormat="1" x14ac:dyDescent="0.2">
      <c r="A212" s="8">
        <v>43572</v>
      </c>
      <c r="B212" s="12" t="s">
        <v>6</v>
      </c>
      <c r="C212" s="48" t="s">
        <v>1340</v>
      </c>
      <c r="D212" s="12" t="s">
        <v>330</v>
      </c>
      <c r="E212" s="12" t="s">
        <v>6</v>
      </c>
      <c r="F212" s="12" t="s">
        <v>15</v>
      </c>
      <c r="G212" s="12" t="s">
        <v>151</v>
      </c>
      <c r="H212" s="12"/>
      <c r="I212" s="9">
        <v>57</v>
      </c>
      <c r="J212" s="9" t="s">
        <v>1341</v>
      </c>
    </row>
    <row r="213" spans="1:10" s="11" customFormat="1" x14ac:dyDescent="0.2">
      <c r="A213" s="8">
        <v>43556</v>
      </c>
      <c r="B213" s="12" t="s">
        <v>183</v>
      </c>
      <c r="C213" s="9">
        <v>91401</v>
      </c>
      <c r="D213" s="12" t="s">
        <v>1376</v>
      </c>
      <c r="E213" s="12" t="s">
        <v>15</v>
      </c>
      <c r="F213" s="12" t="s">
        <v>15</v>
      </c>
      <c r="G213" s="12" t="s">
        <v>969</v>
      </c>
      <c r="H213" s="12"/>
      <c r="I213" s="31"/>
      <c r="J213" s="31"/>
    </row>
    <row r="214" spans="1:10" s="11" customFormat="1" x14ac:dyDescent="0.2">
      <c r="A214" s="8">
        <v>43566</v>
      </c>
      <c r="B214" s="12" t="s">
        <v>3</v>
      </c>
      <c r="C214" s="9">
        <v>57935</v>
      </c>
      <c r="D214" s="12" t="s">
        <v>1168</v>
      </c>
      <c r="E214" s="12" t="s">
        <v>6</v>
      </c>
      <c r="F214" s="12" t="s">
        <v>6</v>
      </c>
      <c r="G214" s="12" t="s">
        <v>35</v>
      </c>
      <c r="H214" s="12"/>
      <c r="I214" s="9">
        <v>50</v>
      </c>
      <c r="J214" s="9">
        <v>59</v>
      </c>
    </row>
    <row r="215" spans="1:10" s="11" customFormat="1" x14ac:dyDescent="0.2">
      <c r="A215" s="8">
        <v>43564</v>
      </c>
      <c r="B215" s="12" t="s">
        <v>3</v>
      </c>
      <c r="C215" s="9">
        <v>1128</v>
      </c>
      <c r="D215" s="12" t="s">
        <v>92</v>
      </c>
      <c r="E215" s="12" t="s">
        <v>15</v>
      </c>
      <c r="F215" s="12" t="s">
        <v>5</v>
      </c>
      <c r="G215" s="12" t="s">
        <v>172</v>
      </c>
      <c r="H215" s="12"/>
      <c r="I215" s="9">
        <v>27</v>
      </c>
      <c r="J215" s="9" t="s">
        <v>388</v>
      </c>
    </row>
    <row r="216" spans="1:10" s="11" customFormat="1" x14ac:dyDescent="0.2">
      <c r="A216" s="8">
        <v>43565</v>
      </c>
      <c r="B216" s="12" t="s">
        <v>3</v>
      </c>
      <c r="C216" s="9">
        <v>1145</v>
      </c>
      <c r="D216" s="12" t="s">
        <v>92</v>
      </c>
      <c r="E216" s="12" t="s">
        <v>4</v>
      </c>
      <c r="F216" s="12" t="s">
        <v>5</v>
      </c>
      <c r="G216" s="12" t="s">
        <v>37</v>
      </c>
      <c r="H216" s="12"/>
      <c r="I216" s="9">
        <v>23</v>
      </c>
      <c r="J216" s="9" t="s">
        <v>1101</v>
      </c>
    </row>
    <row r="217" spans="1:10" s="11" customFormat="1" x14ac:dyDescent="0.2">
      <c r="A217" s="8">
        <v>43562</v>
      </c>
      <c r="B217" s="12" t="s">
        <v>3</v>
      </c>
      <c r="C217" s="9">
        <v>1159</v>
      </c>
      <c r="D217" s="12" t="s">
        <v>92</v>
      </c>
      <c r="E217" s="12" t="s">
        <v>21</v>
      </c>
      <c r="F217" s="12" t="s">
        <v>6</v>
      </c>
      <c r="G217" s="12" t="s">
        <v>37</v>
      </c>
      <c r="H217" s="12"/>
      <c r="I217" s="9">
        <v>24</v>
      </c>
      <c r="J217" s="9">
        <v>34</v>
      </c>
    </row>
    <row r="218" spans="1:10" s="11" customFormat="1" x14ac:dyDescent="0.2">
      <c r="A218" s="8">
        <v>43563</v>
      </c>
      <c r="B218" s="12" t="s">
        <v>3</v>
      </c>
      <c r="C218" s="9">
        <v>1218</v>
      </c>
      <c r="D218" s="12" t="s">
        <v>92</v>
      </c>
      <c r="E218" s="12" t="s">
        <v>6</v>
      </c>
      <c r="F218" s="12" t="s">
        <v>6</v>
      </c>
      <c r="G218" s="12" t="s">
        <v>37</v>
      </c>
      <c r="H218" s="12"/>
      <c r="I218" s="9">
        <v>23</v>
      </c>
      <c r="J218" s="9" t="s">
        <v>981</v>
      </c>
    </row>
    <row r="219" spans="1:10" s="11" customFormat="1" x14ac:dyDescent="0.2">
      <c r="A219" s="8">
        <v>43568</v>
      </c>
      <c r="B219" s="12" t="s">
        <v>3</v>
      </c>
      <c r="C219" s="9">
        <v>1221</v>
      </c>
      <c r="D219" s="12" t="s">
        <v>92</v>
      </c>
      <c r="E219" s="12" t="s">
        <v>6</v>
      </c>
      <c r="F219" s="12" t="s">
        <v>8</v>
      </c>
      <c r="G219" s="12" t="s">
        <v>8</v>
      </c>
      <c r="H219" s="12"/>
      <c r="I219" s="9">
        <v>30</v>
      </c>
      <c r="J219" s="9" t="s">
        <v>756</v>
      </c>
    </row>
    <row r="220" spans="1:10" s="11" customFormat="1" x14ac:dyDescent="0.2">
      <c r="A220" s="8">
        <v>43565</v>
      </c>
      <c r="B220" s="12" t="s">
        <v>3</v>
      </c>
      <c r="C220" s="9">
        <v>1230</v>
      </c>
      <c r="D220" s="12" t="s">
        <v>92</v>
      </c>
      <c r="E220" s="12" t="s">
        <v>6</v>
      </c>
      <c r="F220" s="12" t="s">
        <v>15</v>
      </c>
      <c r="G220" s="12" t="s">
        <v>37</v>
      </c>
      <c r="H220" s="12"/>
      <c r="I220" s="9">
        <v>20</v>
      </c>
      <c r="J220" s="9" t="s">
        <v>1136</v>
      </c>
    </row>
    <row r="221" spans="1:10" s="11" customFormat="1" x14ac:dyDescent="0.2">
      <c r="A221" s="8">
        <v>43561</v>
      </c>
      <c r="B221" s="12" t="s">
        <v>3</v>
      </c>
      <c r="C221" s="9">
        <v>1233</v>
      </c>
      <c r="D221" s="12" t="s">
        <v>92</v>
      </c>
      <c r="E221" s="12" t="s">
        <v>4</v>
      </c>
      <c r="F221" s="12" t="s">
        <v>4</v>
      </c>
      <c r="G221" s="12" t="s">
        <v>37</v>
      </c>
      <c r="H221" s="12"/>
      <c r="I221" s="9">
        <v>25</v>
      </c>
      <c r="J221" s="9">
        <v>26</v>
      </c>
    </row>
    <row r="222" spans="1:10" s="11" customFormat="1" x14ac:dyDescent="0.2">
      <c r="A222" s="8">
        <v>43565</v>
      </c>
      <c r="B222" s="12" t="s">
        <v>3</v>
      </c>
      <c r="C222" s="9">
        <v>1244</v>
      </c>
      <c r="D222" s="12" t="s">
        <v>92</v>
      </c>
      <c r="E222" s="12" t="s">
        <v>4</v>
      </c>
      <c r="F222" s="12" t="s">
        <v>5</v>
      </c>
      <c r="G222" s="12" t="s">
        <v>1147</v>
      </c>
      <c r="H222" s="12"/>
      <c r="I222" s="9">
        <v>26</v>
      </c>
      <c r="J222" s="9">
        <v>28</v>
      </c>
    </row>
    <row r="223" spans="1:10" s="11" customFormat="1" x14ac:dyDescent="0.2">
      <c r="A223" s="8">
        <v>43560</v>
      </c>
      <c r="B223" s="12" t="s">
        <v>3</v>
      </c>
      <c r="C223" s="9">
        <v>1266</v>
      </c>
      <c r="D223" s="12" t="s">
        <v>92</v>
      </c>
      <c r="E223" s="12" t="s">
        <v>3</v>
      </c>
      <c r="F223" s="12" t="s">
        <v>6</v>
      </c>
      <c r="G223" s="12" t="s">
        <v>151</v>
      </c>
      <c r="H223" s="12"/>
      <c r="I223" s="9">
        <v>27</v>
      </c>
      <c r="J223" s="9">
        <v>32</v>
      </c>
    </row>
    <row r="224" spans="1:10" s="11" customFormat="1" x14ac:dyDescent="0.2">
      <c r="A224" s="8">
        <v>43560</v>
      </c>
      <c r="B224" s="12" t="s">
        <v>3</v>
      </c>
      <c r="C224" s="9">
        <v>1266</v>
      </c>
      <c r="D224" s="12" t="s">
        <v>92</v>
      </c>
      <c r="E224" s="12" t="s">
        <v>3</v>
      </c>
      <c r="F224" s="12" t="s">
        <v>6</v>
      </c>
      <c r="G224" s="12" t="s">
        <v>151</v>
      </c>
      <c r="H224" s="12"/>
      <c r="I224" s="9">
        <v>27</v>
      </c>
      <c r="J224" s="9">
        <v>32</v>
      </c>
    </row>
    <row r="225" spans="1:10" s="11" customFormat="1" x14ac:dyDescent="0.2">
      <c r="A225" s="8">
        <v>43562</v>
      </c>
      <c r="B225" s="12" t="s">
        <v>3</v>
      </c>
      <c r="C225" s="9">
        <v>1272</v>
      </c>
      <c r="D225" s="12" t="s">
        <v>92</v>
      </c>
      <c r="E225" s="12" t="s">
        <v>6</v>
      </c>
      <c r="F225" s="12" t="s">
        <v>6</v>
      </c>
      <c r="G225" s="12" t="s">
        <v>37</v>
      </c>
      <c r="H225" s="12"/>
      <c r="I225" s="9">
        <v>28</v>
      </c>
      <c r="J225" s="9">
        <v>35</v>
      </c>
    </row>
    <row r="226" spans="1:10" s="11" customFormat="1" x14ac:dyDescent="0.2">
      <c r="A226" s="8">
        <v>43561</v>
      </c>
      <c r="B226" s="12" t="s">
        <v>3</v>
      </c>
      <c r="C226" s="9">
        <v>1345</v>
      </c>
      <c r="D226" s="12" t="s">
        <v>92</v>
      </c>
      <c r="E226" s="12" t="s">
        <v>3</v>
      </c>
      <c r="F226" s="12" t="s">
        <v>6</v>
      </c>
      <c r="G226" s="12" t="s">
        <v>172</v>
      </c>
      <c r="H226" s="12"/>
      <c r="I226" s="9">
        <v>29</v>
      </c>
      <c r="J226" s="9">
        <v>27</v>
      </c>
    </row>
    <row r="227" spans="1:10" s="11" customFormat="1" x14ac:dyDescent="0.2">
      <c r="A227" s="8">
        <v>43560</v>
      </c>
      <c r="B227" s="12" t="s">
        <v>3</v>
      </c>
      <c r="C227" s="9">
        <v>1411</v>
      </c>
      <c r="D227" s="12" t="s">
        <v>92</v>
      </c>
      <c r="E227" s="12" t="s">
        <v>3</v>
      </c>
      <c r="F227" s="12" t="s">
        <v>6</v>
      </c>
      <c r="G227" s="12" t="s">
        <v>151</v>
      </c>
      <c r="H227" s="12"/>
      <c r="I227" s="9">
        <v>24</v>
      </c>
      <c r="J227" s="9">
        <v>25</v>
      </c>
    </row>
    <row r="228" spans="1:10" s="11" customFormat="1" x14ac:dyDescent="0.2">
      <c r="A228" s="8">
        <v>43564</v>
      </c>
      <c r="B228" s="12" t="s">
        <v>3</v>
      </c>
      <c r="C228" s="9">
        <v>1459</v>
      </c>
      <c r="D228" s="12" t="s">
        <v>92</v>
      </c>
      <c r="E228" s="12" t="s">
        <v>15</v>
      </c>
      <c r="F228" s="12" t="s">
        <v>6</v>
      </c>
      <c r="G228" s="12" t="s">
        <v>37</v>
      </c>
      <c r="H228" s="12"/>
      <c r="I228" s="9">
        <v>34</v>
      </c>
      <c r="J228" s="9" t="s">
        <v>358</v>
      </c>
    </row>
    <row r="229" spans="1:10" s="11" customFormat="1" ht="23" customHeight="1" x14ac:dyDescent="0.2">
      <c r="A229" s="8">
        <v>43569</v>
      </c>
      <c r="B229" s="12" t="s">
        <v>3</v>
      </c>
      <c r="C229" s="48">
        <v>1482</v>
      </c>
      <c r="D229" s="12" t="s">
        <v>92</v>
      </c>
      <c r="E229" s="12" t="s">
        <v>5</v>
      </c>
      <c r="F229" s="12" t="s">
        <v>6</v>
      </c>
      <c r="G229" s="12" t="s">
        <v>516</v>
      </c>
      <c r="H229" s="12"/>
      <c r="I229" s="9">
        <v>26</v>
      </c>
      <c r="J229" s="9" t="s">
        <v>1205</v>
      </c>
    </row>
    <row r="230" spans="1:10" s="11" customFormat="1" x14ac:dyDescent="0.2">
      <c r="A230" s="8">
        <v>43563</v>
      </c>
      <c r="B230" s="12" t="s">
        <v>3</v>
      </c>
      <c r="C230" s="9">
        <v>1534</v>
      </c>
      <c r="D230" s="12" t="s">
        <v>92</v>
      </c>
      <c r="E230" s="12" t="s">
        <v>6</v>
      </c>
      <c r="F230" s="12" t="s">
        <v>15</v>
      </c>
      <c r="G230" s="12" t="s">
        <v>1103</v>
      </c>
      <c r="H230" s="12"/>
      <c r="I230" s="9">
        <v>22</v>
      </c>
      <c r="J230" s="9" t="s">
        <v>514</v>
      </c>
    </row>
    <row r="231" spans="1:10" s="11" customFormat="1" x14ac:dyDescent="0.2">
      <c r="A231" s="8">
        <v>43569</v>
      </c>
      <c r="B231" s="12" t="s">
        <v>3</v>
      </c>
      <c r="C231" s="48">
        <v>1546</v>
      </c>
      <c r="D231" s="12" t="s">
        <v>92</v>
      </c>
      <c r="E231" s="12" t="s">
        <v>6</v>
      </c>
      <c r="F231" s="12" t="s">
        <v>10</v>
      </c>
      <c r="G231" s="12" t="s">
        <v>23</v>
      </c>
      <c r="H231" s="12"/>
      <c r="I231" s="9">
        <v>20</v>
      </c>
      <c r="J231" s="9">
        <v>23</v>
      </c>
    </row>
    <row r="232" spans="1:10" s="11" customFormat="1" x14ac:dyDescent="0.2">
      <c r="A232" s="8">
        <v>43565</v>
      </c>
      <c r="B232" s="12" t="s">
        <v>3</v>
      </c>
      <c r="C232" s="9">
        <v>1617</v>
      </c>
      <c r="D232" s="12" t="s">
        <v>92</v>
      </c>
      <c r="E232" s="12" t="s">
        <v>6</v>
      </c>
      <c r="F232" s="12" t="s">
        <v>6</v>
      </c>
      <c r="G232" s="12" t="s">
        <v>222</v>
      </c>
      <c r="H232" s="12"/>
      <c r="I232" s="9">
        <v>23</v>
      </c>
      <c r="J232" s="9">
        <v>25</v>
      </c>
    </row>
    <row r="233" spans="1:10" s="11" customFormat="1" x14ac:dyDescent="0.2">
      <c r="A233" s="8">
        <v>43565</v>
      </c>
      <c r="B233" s="12" t="s">
        <v>3</v>
      </c>
      <c r="C233" s="9">
        <v>1617</v>
      </c>
      <c r="D233" s="12" t="s">
        <v>92</v>
      </c>
      <c r="E233" s="12" t="s">
        <v>4</v>
      </c>
      <c r="F233" s="12" t="s">
        <v>6</v>
      </c>
      <c r="G233" s="12" t="s">
        <v>37</v>
      </c>
      <c r="H233" s="12"/>
      <c r="I233" s="9">
        <v>23</v>
      </c>
      <c r="J233" s="9">
        <v>25</v>
      </c>
    </row>
    <row r="234" spans="1:10" s="11" customFormat="1" x14ac:dyDescent="0.2">
      <c r="A234" s="8">
        <v>43569</v>
      </c>
      <c r="B234" s="12" t="s">
        <v>3</v>
      </c>
      <c r="C234" s="48">
        <v>1619</v>
      </c>
      <c r="D234" s="12" t="s">
        <v>92</v>
      </c>
      <c r="E234" s="12" t="s">
        <v>6</v>
      </c>
      <c r="F234" s="12" t="s">
        <v>214</v>
      </c>
      <c r="G234" s="12" t="s">
        <v>1114</v>
      </c>
      <c r="H234" s="12"/>
      <c r="I234" s="9">
        <v>24</v>
      </c>
      <c r="J234" s="9" t="s">
        <v>388</v>
      </c>
    </row>
    <row r="235" spans="1:10" s="11" customFormat="1" x14ac:dyDescent="0.2">
      <c r="A235" s="8">
        <v>43565</v>
      </c>
      <c r="B235" s="12" t="s">
        <v>3</v>
      </c>
      <c r="C235" s="9">
        <v>1627</v>
      </c>
      <c r="D235" s="12" t="s">
        <v>92</v>
      </c>
      <c r="E235" s="12" t="s">
        <v>6</v>
      </c>
      <c r="F235" s="12" t="s">
        <v>15</v>
      </c>
      <c r="G235" s="12" t="s">
        <v>151</v>
      </c>
      <c r="H235" s="12"/>
      <c r="I235" s="9">
        <v>20</v>
      </c>
      <c r="J235" s="9">
        <v>24</v>
      </c>
    </row>
    <row r="236" spans="1:10" s="11" customFormat="1" x14ac:dyDescent="0.2">
      <c r="A236" s="8">
        <v>43565</v>
      </c>
      <c r="B236" s="12" t="s">
        <v>3</v>
      </c>
      <c r="C236" s="9">
        <v>1815</v>
      </c>
      <c r="D236" s="12" t="s">
        <v>92</v>
      </c>
      <c r="E236" s="12" t="s">
        <v>31</v>
      </c>
      <c r="F236" s="12" t="s">
        <v>6</v>
      </c>
      <c r="G236" s="12" t="s">
        <v>23</v>
      </c>
      <c r="H236" s="12"/>
      <c r="I236" s="9">
        <v>27</v>
      </c>
      <c r="J236" s="9" t="s">
        <v>1060</v>
      </c>
    </row>
    <row r="237" spans="1:10" s="11" customFormat="1" x14ac:dyDescent="0.2">
      <c r="A237" s="8">
        <v>43563</v>
      </c>
      <c r="B237" s="12" t="s">
        <v>3</v>
      </c>
      <c r="C237" s="9">
        <v>1851</v>
      </c>
      <c r="D237" s="12" t="s">
        <v>92</v>
      </c>
      <c r="E237" s="12" t="s">
        <v>4</v>
      </c>
      <c r="F237" s="12" t="s">
        <v>5</v>
      </c>
      <c r="G237" s="12" t="s">
        <v>151</v>
      </c>
      <c r="H237" s="12"/>
      <c r="I237" s="9">
        <v>24</v>
      </c>
      <c r="J237" s="9" t="s">
        <v>1101</v>
      </c>
    </row>
    <row r="238" spans="1:10" s="11" customFormat="1" x14ac:dyDescent="0.2">
      <c r="A238" s="8">
        <v>43566</v>
      </c>
      <c r="B238" s="12" t="s">
        <v>3</v>
      </c>
      <c r="C238" s="9">
        <v>2164</v>
      </c>
      <c r="D238" s="12" t="s">
        <v>92</v>
      </c>
      <c r="E238" s="12" t="s">
        <v>6</v>
      </c>
      <c r="F238" s="12" t="s">
        <v>6</v>
      </c>
      <c r="G238" s="12" t="s">
        <v>35</v>
      </c>
      <c r="H238" s="12"/>
      <c r="I238" s="9">
        <v>28</v>
      </c>
      <c r="J238" s="9">
        <v>27</v>
      </c>
    </row>
    <row r="239" spans="1:10" s="11" customFormat="1" x14ac:dyDescent="0.2">
      <c r="A239" s="8">
        <v>43562</v>
      </c>
      <c r="B239" s="12" t="s">
        <v>3</v>
      </c>
      <c r="C239" s="9">
        <v>2265</v>
      </c>
      <c r="D239" s="12" t="s">
        <v>92</v>
      </c>
      <c r="E239" s="12" t="s">
        <v>12</v>
      </c>
      <c r="F239" s="12" t="s">
        <v>6</v>
      </c>
      <c r="G239" s="12" t="s">
        <v>152</v>
      </c>
      <c r="H239" s="12"/>
      <c r="I239" s="9">
        <v>19</v>
      </c>
      <c r="J239" s="9">
        <v>25</v>
      </c>
    </row>
    <row r="240" spans="1:10" s="11" customFormat="1" x14ac:dyDescent="0.2">
      <c r="A240" s="8">
        <v>43567</v>
      </c>
      <c r="B240" s="12" t="s">
        <v>3</v>
      </c>
      <c r="C240" s="9">
        <v>2273</v>
      </c>
      <c r="D240" s="12" t="s">
        <v>92</v>
      </c>
      <c r="E240" s="12" t="s">
        <v>12</v>
      </c>
      <c r="F240" s="12" t="s">
        <v>6</v>
      </c>
      <c r="G240" s="12" t="s">
        <v>23</v>
      </c>
      <c r="H240" s="12"/>
      <c r="I240" s="9">
        <v>23</v>
      </c>
      <c r="J240" s="9">
        <v>27</v>
      </c>
    </row>
    <row r="241" spans="1:10" s="11" customFormat="1" x14ac:dyDescent="0.2">
      <c r="A241" s="8">
        <v>43569</v>
      </c>
      <c r="B241" s="12" t="s">
        <v>3</v>
      </c>
      <c r="C241" s="48">
        <v>2625</v>
      </c>
      <c r="D241" s="12" t="s">
        <v>92</v>
      </c>
      <c r="E241" s="12" t="s">
        <v>21</v>
      </c>
      <c r="F241" s="12" t="s">
        <v>22</v>
      </c>
      <c r="G241" s="12" t="s">
        <v>292</v>
      </c>
      <c r="H241" s="12"/>
      <c r="I241" s="9">
        <v>30</v>
      </c>
      <c r="J241" s="9">
        <v>35</v>
      </c>
    </row>
    <row r="242" spans="1:10" s="11" customFormat="1" x14ac:dyDescent="0.2">
      <c r="A242" s="8">
        <v>43565</v>
      </c>
      <c r="B242" s="12" t="s">
        <v>3</v>
      </c>
      <c r="C242" s="9">
        <v>2672</v>
      </c>
      <c r="D242" s="12" t="s">
        <v>92</v>
      </c>
      <c r="E242" s="12" t="s">
        <v>4</v>
      </c>
      <c r="F242" s="12" t="s">
        <v>140</v>
      </c>
      <c r="G242" s="12" t="s">
        <v>1139</v>
      </c>
      <c r="H242" s="12"/>
      <c r="I242" s="9">
        <v>21</v>
      </c>
      <c r="J242" s="9">
        <v>24</v>
      </c>
    </row>
    <row r="243" spans="1:10" s="11" customFormat="1" x14ac:dyDescent="0.2">
      <c r="A243" s="8">
        <v>43569</v>
      </c>
      <c r="B243" s="12" t="s">
        <v>3</v>
      </c>
      <c r="C243" s="48">
        <v>2681</v>
      </c>
      <c r="D243" s="12" t="s">
        <v>92</v>
      </c>
      <c r="E243" s="12" t="s">
        <v>4</v>
      </c>
      <c r="F243" s="12" t="s">
        <v>99</v>
      </c>
      <c r="G243" s="12" t="s">
        <v>1206</v>
      </c>
      <c r="H243" s="12"/>
      <c r="I243" s="9">
        <v>24</v>
      </c>
      <c r="J243" s="9" t="s">
        <v>390</v>
      </c>
    </row>
    <row r="244" spans="1:10" s="11" customFormat="1" x14ac:dyDescent="0.2">
      <c r="A244" s="8">
        <v>43569</v>
      </c>
      <c r="B244" s="12" t="s">
        <v>3</v>
      </c>
      <c r="C244" s="48">
        <v>2740</v>
      </c>
      <c r="D244" s="12" t="s">
        <v>92</v>
      </c>
      <c r="E244" s="12" t="s">
        <v>15</v>
      </c>
      <c r="F244" s="12" t="s">
        <v>6</v>
      </c>
      <c r="G244" s="12" t="s">
        <v>422</v>
      </c>
      <c r="H244" s="12"/>
      <c r="I244" s="9">
        <v>23</v>
      </c>
      <c r="J244" s="9" t="s">
        <v>393</v>
      </c>
    </row>
    <row r="245" spans="1:10" s="11" customFormat="1" x14ac:dyDescent="0.2">
      <c r="A245" s="8">
        <v>43577</v>
      </c>
      <c r="B245" s="12" t="s">
        <v>3</v>
      </c>
      <c r="C245" s="48" t="s">
        <v>1450</v>
      </c>
      <c r="D245" s="12" t="s">
        <v>92</v>
      </c>
      <c r="E245" s="12" t="s">
        <v>4</v>
      </c>
      <c r="F245" s="12" t="s">
        <v>6</v>
      </c>
      <c r="G245" s="12" t="s">
        <v>958</v>
      </c>
      <c r="H245" s="12"/>
      <c r="I245" s="9">
        <v>23</v>
      </c>
      <c r="J245" s="9" t="s">
        <v>1151</v>
      </c>
    </row>
    <row r="246" spans="1:10" s="11" customFormat="1" x14ac:dyDescent="0.2">
      <c r="A246" s="8">
        <v>43582</v>
      </c>
      <c r="B246" s="12" t="s">
        <v>3</v>
      </c>
      <c r="C246" s="48" t="s">
        <v>1493</v>
      </c>
      <c r="D246" s="12" t="s">
        <v>92</v>
      </c>
      <c r="E246" s="12" t="s">
        <v>10</v>
      </c>
      <c r="F246" s="12" t="s">
        <v>1494</v>
      </c>
      <c r="G246" s="12" t="s">
        <v>292</v>
      </c>
      <c r="H246" s="12"/>
      <c r="I246" s="9">
        <v>24</v>
      </c>
      <c r="J246" s="9" t="s">
        <v>388</v>
      </c>
    </row>
    <row r="247" spans="1:10" s="11" customFormat="1" x14ac:dyDescent="0.2">
      <c r="A247" s="8">
        <v>43582</v>
      </c>
      <c r="B247" s="12" t="s">
        <v>3</v>
      </c>
      <c r="C247" s="48" t="s">
        <v>1521</v>
      </c>
      <c r="D247" s="12" t="s">
        <v>92</v>
      </c>
      <c r="E247" s="12" t="s">
        <v>6</v>
      </c>
      <c r="F247" s="12" t="s">
        <v>15</v>
      </c>
      <c r="G247" s="12" t="s">
        <v>292</v>
      </c>
      <c r="H247" s="12"/>
      <c r="I247" s="9">
        <v>28</v>
      </c>
      <c r="J247" s="9" t="s">
        <v>347</v>
      </c>
    </row>
    <row r="248" spans="1:10" s="11" customFormat="1" x14ac:dyDescent="0.2">
      <c r="A248" s="8">
        <v>43569</v>
      </c>
      <c r="B248" s="12" t="s">
        <v>3</v>
      </c>
      <c r="C248" s="48" t="s">
        <v>1251</v>
      </c>
      <c r="D248" s="12" t="s">
        <v>92</v>
      </c>
      <c r="E248" s="12" t="s">
        <v>10</v>
      </c>
      <c r="F248" s="12" t="s">
        <v>22</v>
      </c>
      <c r="G248" s="12" t="s">
        <v>1252</v>
      </c>
      <c r="H248" s="12"/>
      <c r="I248" s="9">
        <v>30</v>
      </c>
      <c r="J248" s="9" t="s">
        <v>757</v>
      </c>
    </row>
    <row r="249" spans="1:10" s="11" customFormat="1" x14ac:dyDescent="0.2">
      <c r="A249" s="8">
        <v>43569</v>
      </c>
      <c r="B249" s="12" t="s">
        <v>3</v>
      </c>
      <c r="C249" s="48" t="s">
        <v>1214</v>
      </c>
      <c r="D249" s="12" t="s">
        <v>92</v>
      </c>
      <c r="E249" s="12" t="s">
        <v>16</v>
      </c>
      <c r="F249" s="12" t="s">
        <v>22</v>
      </c>
      <c r="G249" s="12" t="s">
        <v>319</v>
      </c>
      <c r="H249" s="12"/>
      <c r="I249" s="9">
        <v>21</v>
      </c>
      <c r="J249" s="9" t="s">
        <v>565</v>
      </c>
    </row>
    <row r="250" spans="1:10" s="11" customFormat="1" x14ac:dyDescent="0.2">
      <c r="A250" s="8">
        <v>43583</v>
      </c>
      <c r="B250" s="12" t="s">
        <v>3</v>
      </c>
      <c r="C250" s="48" t="s">
        <v>1550</v>
      </c>
      <c r="D250" s="12" t="s">
        <v>92</v>
      </c>
      <c r="E250" s="12" t="s">
        <v>8</v>
      </c>
      <c r="F250" s="12" t="s">
        <v>5</v>
      </c>
      <c r="G250" s="12" t="s">
        <v>319</v>
      </c>
      <c r="H250" s="12"/>
      <c r="I250" s="9">
        <v>24</v>
      </c>
      <c r="J250" s="9" t="s">
        <v>495</v>
      </c>
    </row>
    <row r="251" spans="1:10" s="11" customFormat="1" x14ac:dyDescent="0.2">
      <c r="A251" s="8">
        <v>43583</v>
      </c>
      <c r="B251" s="12" t="s">
        <v>3</v>
      </c>
      <c r="C251" s="48" t="s">
        <v>1528</v>
      </c>
      <c r="D251" s="12" t="s">
        <v>92</v>
      </c>
      <c r="E251" s="12" t="s">
        <v>10</v>
      </c>
      <c r="F251" s="12" t="s">
        <v>15</v>
      </c>
      <c r="G251" s="12" t="s">
        <v>23</v>
      </c>
      <c r="H251" s="12"/>
      <c r="I251" s="9">
        <v>19</v>
      </c>
      <c r="J251" s="9" t="s">
        <v>1371</v>
      </c>
    </row>
    <row r="252" spans="1:10" s="11" customFormat="1" x14ac:dyDescent="0.2">
      <c r="A252" s="8">
        <v>43583</v>
      </c>
      <c r="B252" s="12" t="s">
        <v>3</v>
      </c>
      <c r="C252" s="48" t="s">
        <v>1528</v>
      </c>
      <c r="D252" s="12" t="s">
        <v>92</v>
      </c>
      <c r="E252" s="12" t="s">
        <v>169</v>
      </c>
      <c r="F252" s="12" t="s">
        <v>6</v>
      </c>
      <c r="G252" s="12" t="s">
        <v>319</v>
      </c>
      <c r="H252" s="12"/>
      <c r="I252" s="9">
        <v>18</v>
      </c>
      <c r="J252" s="9" t="s">
        <v>1371</v>
      </c>
    </row>
    <row r="253" spans="1:10" s="11" customFormat="1" x14ac:dyDescent="0.2">
      <c r="A253" s="8">
        <v>43582</v>
      </c>
      <c r="B253" s="12" t="s">
        <v>3</v>
      </c>
      <c r="C253" s="48" t="s">
        <v>1523</v>
      </c>
      <c r="D253" s="12" t="s">
        <v>92</v>
      </c>
      <c r="E253" s="12" t="s">
        <v>1380</v>
      </c>
      <c r="F253" s="12" t="s">
        <v>15</v>
      </c>
      <c r="G253" s="12" t="s">
        <v>151</v>
      </c>
      <c r="H253" s="12"/>
      <c r="I253" s="9">
        <v>27</v>
      </c>
      <c r="J253" s="9">
        <v>32</v>
      </c>
    </row>
    <row r="254" spans="1:10" s="11" customFormat="1" x14ac:dyDescent="0.2">
      <c r="A254" s="8">
        <v>43571</v>
      </c>
      <c r="B254" s="12" t="s">
        <v>3</v>
      </c>
      <c r="C254" s="48" t="s">
        <v>1308</v>
      </c>
      <c r="D254" s="12" t="s">
        <v>92</v>
      </c>
      <c r="E254" s="12" t="s">
        <v>234</v>
      </c>
      <c r="F254" s="12" t="s">
        <v>6</v>
      </c>
      <c r="G254" s="12" t="s">
        <v>319</v>
      </c>
      <c r="H254" s="12"/>
      <c r="I254" s="9">
        <v>32</v>
      </c>
      <c r="J254" s="9" t="s">
        <v>358</v>
      </c>
    </row>
    <row r="255" spans="1:10" s="11" customFormat="1" x14ac:dyDescent="0.2">
      <c r="A255" s="8">
        <v>43573</v>
      </c>
      <c r="B255" s="12" t="s">
        <v>3</v>
      </c>
      <c r="C255" s="48" t="s">
        <v>1402</v>
      </c>
      <c r="D255" s="12" t="s">
        <v>92</v>
      </c>
      <c r="E255" s="12" t="s">
        <v>10</v>
      </c>
      <c r="F255" s="12" t="s">
        <v>15</v>
      </c>
      <c r="G255" s="12" t="s">
        <v>151</v>
      </c>
      <c r="H255" s="12"/>
      <c r="I255" s="9">
        <v>33</v>
      </c>
      <c r="J255" s="9" t="s">
        <v>521</v>
      </c>
    </row>
    <row r="256" spans="1:10" s="11" customFormat="1" x14ac:dyDescent="0.2">
      <c r="A256" s="8">
        <v>43582</v>
      </c>
      <c r="B256" s="12" t="s">
        <v>3</v>
      </c>
      <c r="C256" s="48" t="s">
        <v>1499</v>
      </c>
      <c r="D256" s="12" t="s">
        <v>92</v>
      </c>
      <c r="E256" s="12" t="s">
        <v>1500</v>
      </c>
      <c r="F256" s="12" t="s">
        <v>15</v>
      </c>
      <c r="G256" s="12" t="s">
        <v>292</v>
      </c>
      <c r="H256" s="12"/>
      <c r="I256" s="9">
        <v>23</v>
      </c>
      <c r="J256" s="9" t="s">
        <v>358</v>
      </c>
    </row>
    <row r="257" spans="1:10" s="11" customFormat="1" x14ac:dyDescent="0.2">
      <c r="A257" s="8">
        <v>43572</v>
      </c>
      <c r="B257" s="12" t="s">
        <v>3</v>
      </c>
      <c r="C257" s="48" t="s">
        <v>1370</v>
      </c>
      <c r="D257" s="12" t="s">
        <v>92</v>
      </c>
      <c r="E257" s="12" t="s">
        <v>4</v>
      </c>
      <c r="F257" s="12" t="s">
        <v>6</v>
      </c>
      <c r="G257" s="12" t="s">
        <v>24</v>
      </c>
      <c r="H257" s="12"/>
      <c r="I257" s="9">
        <v>21</v>
      </c>
      <c r="J257" s="9" t="s">
        <v>1371</v>
      </c>
    </row>
    <row r="258" spans="1:10" s="11" customFormat="1" x14ac:dyDescent="0.2">
      <c r="A258" s="8">
        <v>43570</v>
      </c>
      <c r="B258" s="12" t="s">
        <v>3</v>
      </c>
      <c r="C258" s="48" t="s">
        <v>1264</v>
      </c>
      <c r="D258" s="12" t="s">
        <v>92</v>
      </c>
      <c r="E258" s="12" t="s">
        <v>8</v>
      </c>
      <c r="F258" s="12" t="s">
        <v>33</v>
      </c>
      <c r="G258" s="12" t="s">
        <v>1265</v>
      </c>
      <c r="H258" s="12"/>
      <c r="I258" s="9">
        <v>33</v>
      </c>
      <c r="J258" s="9" t="s">
        <v>416</v>
      </c>
    </row>
    <row r="259" spans="1:10" s="11" customFormat="1" x14ac:dyDescent="0.2">
      <c r="A259" s="8">
        <v>43571</v>
      </c>
      <c r="B259" s="12" t="s">
        <v>3</v>
      </c>
      <c r="C259" s="48" t="s">
        <v>1289</v>
      </c>
      <c r="D259" s="12" t="s">
        <v>92</v>
      </c>
      <c r="E259" s="12" t="s">
        <v>4</v>
      </c>
      <c r="F259" s="12" t="s">
        <v>6</v>
      </c>
      <c r="G259" s="12" t="s">
        <v>151</v>
      </c>
      <c r="H259" s="12"/>
      <c r="I259" s="9">
        <v>27</v>
      </c>
      <c r="J259" s="9" t="s">
        <v>1151</v>
      </c>
    </row>
    <row r="260" spans="1:10" s="11" customFormat="1" x14ac:dyDescent="0.2">
      <c r="A260" s="8">
        <v>43582</v>
      </c>
      <c r="B260" s="12" t="s">
        <v>3</v>
      </c>
      <c r="C260" s="48" t="s">
        <v>1525</v>
      </c>
      <c r="D260" s="12" t="s">
        <v>92</v>
      </c>
      <c r="E260" s="12" t="s">
        <v>6</v>
      </c>
      <c r="F260" s="12" t="s">
        <v>18</v>
      </c>
      <c r="G260" s="12" t="s">
        <v>319</v>
      </c>
      <c r="H260" s="12"/>
      <c r="I260" s="9">
        <v>30</v>
      </c>
      <c r="J260" s="9" t="s">
        <v>756</v>
      </c>
    </row>
    <row r="261" spans="1:10" s="11" customFormat="1" x14ac:dyDescent="0.2">
      <c r="A261" s="8">
        <v>43573</v>
      </c>
      <c r="B261" s="12" t="s">
        <v>3</v>
      </c>
      <c r="C261" s="48" t="s">
        <v>1379</v>
      </c>
      <c r="D261" s="12" t="s">
        <v>92</v>
      </c>
      <c r="E261" s="12" t="s">
        <v>1380</v>
      </c>
      <c r="F261" s="12" t="s">
        <v>6</v>
      </c>
      <c r="G261" s="12" t="s">
        <v>194</v>
      </c>
      <c r="H261" s="12"/>
      <c r="I261" s="9">
        <v>22</v>
      </c>
      <c r="J261" s="9" t="s">
        <v>565</v>
      </c>
    </row>
    <row r="262" spans="1:10" s="11" customFormat="1" x14ac:dyDescent="0.2">
      <c r="A262" s="8">
        <v>43583</v>
      </c>
      <c r="B262" s="12" t="s">
        <v>3</v>
      </c>
      <c r="C262" s="48" t="s">
        <v>1576</v>
      </c>
      <c r="D262" s="12" t="s">
        <v>92</v>
      </c>
      <c r="E262" s="12" t="s">
        <v>6</v>
      </c>
      <c r="F262" s="12" t="s">
        <v>15</v>
      </c>
      <c r="G262" s="12" t="s">
        <v>477</v>
      </c>
      <c r="H262" s="12"/>
      <c r="I262" s="9">
        <v>23</v>
      </c>
      <c r="J262" s="9" t="s">
        <v>358</v>
      </c>
    </row>
    <row r="263" spans="1:10" s="11" customFormat="1" x14ac:dyDescent="0.2">
      <c r="A263" s="8">
        <v>43582</v>
      </c>
      <c r="B263" s="12" t="s">
        <v>3</v>
      </c>
      <c r="C263" s="48" t="s">
        <v>1498</v>
      </c>
      <c r="D263" s="12" t="s">
        <v>92</v>
      </c>
      <c r="E263" s="12" t="s">
        <v>18</v>
      </c>
      <c r="F263" s="12" t="s">
        <v>15</v>
      </c>
      <c r="G263" s="12" t="s">
        <v>319</v>
      </c>
      <c r="H263" s="12"/>
      <c r="I263" s="9">
        <v>29</v>
      </c>
      <c r="J263" s="9" t="s">
        <v>1205</v>
      </c>
    </row>
    <row r="264" spans="1:10" s="11" customFormat="1" x14ac:dyDescent="0.2">
      <c r="A264" s="8">
        <v>43572</v>
      </c>
      <c r="B264" s="12" t="s">
        <v>3</v>
      </c>
      <c r="C264" s="48" t="s">
        <v>1368</v>
      </c>
      <c r="D264" s="12" t="s">
        <v>92</v>
      </c>
      <c r="E264" s="12" t="s">
        <v>4</v>
      </c>
      <c r="F264" s="12" t="s">
        <v>6</v>
      </c>
      <c r="G264" s="12" t="s">
        <v>1369</v>
      </c>
      <c r="H264" s="12"/>
      <c r="I264" s="9">
        <v>26</v>
      </c>
      <c r="J264" s="9" t="s">
        <v>426</v>
      </c>
    </row>
    <row r="265" spans="1:10" s="11" customFormat="1" x14ac:dyDescent="0.2">
      <c r="A265" s="8">
        <v>43573</v>
      </c>
      <c r="B265" s="12" t="s">
        <v>3</v>
      </c>
      <c r="C265" s="48" t="s">
        <v>1400</v>
      </c>
      <c r="D265" s="12" t="s">
        <v>92</v>
      </c>
      <c r="E265" s="12" t="s">
        <v>15</v>
      </c>
      <c r="F265" s="12" t="s">
        <v>6</v>
      </c>
      <c r="G265" s="12" t="s">
        <v>194</v>
      </c>
      <c r="H265" s="12"/>
      <c r="I265" s="9">
        <v>31</v>
      </c>
      <c r="J265" s="9" t="s">
        <v>1127</v>
      </c>
    </row>
    <row r="266" spans="1:10" s="11" customFormat="1" x14ac:dyDescent="0.2">
      <c r="A266" s="8">
        <v>43577</v>
      </c>
      <c r="B266" s="12" t="s">
        <v>3</v>
      </c>
      <c r="C266" s="48" t="s">
        <v>1445</v>
      </c>
      <c r="D266" s="12" t="s">
        <v>92</v>
      </c>
      <c r="E266" s="12" t="s">
        <v>1446</v>
      </c>
      <c r="F266" s="12" t="s">
        <v>1447</v>
      </c>
      <c r="G266" s="12" t="s">
        <v>1448</v>
      </c>
      <c r="H266" s="12"/>
      <c r="I266" s="9">
        <v>28</v>
      </c>
      <c r="J266" s="9" t="s">
        <v>1449</v>
      </c>
    </row>
    <row r="267" spans="1:10" s="11" customFormat="1" x14ac:dyDescent="0.2">
      <c r="A267" s="8">
        <v>43573</v>
      </c>
      <c r="B267" s="12" t="s">
        <v>3</v>
      </c>
      <c r="C267" s="48" t="s">
        <v>1387</v>
      </c>
      <c r="D267" s="12" t="s">
        <v>92</v>
      </c>
      <c r="E267" s="12" t="s">
        <v>4</v>
      </c>
      <c r="F267" s="12" t="s">
        <v>5</v>
      </c>
      <c r="G267" s="12" t="s">
        <v>1225</v>
      </c>
      <c r="H267" s="12"/>
      <c r="I267" s="9">
        <v>25</v>
      </c>
      <c r="J267" s="9" t="s">
        <v>1388</v>
      </c>
    </row>
    <row r="268" spans="1:10" s="11" customFormat="1" x14ac:dyDescent="0.2">
      <c r="A268" s="8">
        <v>43571</v>
      </c>
      <c r="B268" s="12" t="s">
        <v>3</v>
      </c>
      <c r="C268" s="48" t="s">
        <v>1316</v>
      </c>
      <c r="D268" s="12" t="s">
        <v>92</v>
      </c>
      <c r="E268" s="12" t="s">
        <v>17</v>
      </c>
      <c r="F268" s="12" t="s">
        <v>5</v>
      </c>
      <c r="G268" s="12" t="s">
        <v>1073</v>
      </c>
      <c r="H268" s="12"/>
      <c r="I268" s="9">
        <v>30</v>
      </c>
      <c r="J268" s="9" t="s">
        <v>812</v>
      </c>
    </row>
    <row r="269" spans="1:10" s="11" customFormat="1" x14ac:dyDescent="0.2">
      <c r="A269" s="8">
        <v>43575</v>
      </c>
      <c r="B269" s="12" t="s">
        <v>3</v>
      </c>
      <c r="C269" s="48" t="s">
        <v>1418</v>
      </c>
      <c r="D269" s="12" t="s">
        <v>92</v>
      </c>
      <c r="E269" s="12" t="s">
        <v>4</v>
      </c>
      <c r="F269" s="12" t="s">
        <v>663</v>
      </c>
      <c r="G269" s="12" t="s">
        <v>153</v>
      </c>
      <c r="H269" s="12"/>
      <c r="I269" s="9">
        <v>25</v>
      </c>
      <c r="J269" s="9" t="s">
        <v>612</v>
      </c>
    </row>
    <row r="270" spans="1:10" s="11" customFormat="1" x14ac:dyDescent="0.2">
      <c r="A270" s="8">
        <v>43577</v>
      </c>
      <c r="B270" s="12" t="s">
        <v>3</v>
      </c>
      <c r="C270" s="48" t="s">
        <v>1438</v>
      </c>
      <c r="D270" s="12" t="s">
        <v>92</v>
      </c>
      <c r="E270" s="12" t="s">
        <v>15</v>
      </c>
      <c r="F270" s="12" t="s">
        <v>6</v>
      </c>
      <c r="G270" s="12" t="s">
        <v>194</v>
      </c>
      <c r="H270" s="12"/>
      <c r="I270" s="9">
        <v>24</v>
      </c>
      <c r="J270" s="9" t="s">
        <v>1060</v>
      </c>
    </row>
    <row r="271" spans="1:10" s="11" customFormat="1" x14ac:dyDescent="0.2">
      <c r="A271" s="8">
        <v>43583</v>
      </c>
      <c r="B271" s="12" t="s">
        <v>3</v>
      </c>
      <c r="C271" s="48" t="s">
        <v>1536</v>
      </c>
      <c r="D271" s="12" t="s">
        <v>92</v>
      </c>
      <c r="E271" s="12" t="s">
        <v>4</v>
      </c>
      <c r="F271" s="12" t="s">
        <v>6</v>
      </c>
      <c r="G271" s="12" t="s">
        <v>194</v>
      </c>
      <c r="H271" s="12"/>
      <c r="I271" s="9">
        <v>26</v>
      </c>
      <c r="J271" s="9" t="s">
        <v>704</v>
      </c>
    </row>
    <row r="272" spans="1:10" s="11" customFormat="1" x14ac:dyDescent="0.2">
      <c r="A272" s="8">
        <v>43582</v>
      </c>
      <c r="B272" s="12" t="s">
        <v>3</v>
      </c>
      <c r="C272" s="48" t="s">
        <v>1497</v>
      </c>
      <c r="D272" s="12" t="s">
        <v>92</v>
      </c>
      <c r="E272" s="12" t="s">
        <v>5</v>
      </c>
      <c r="F272" s="12" t="s">
        <v>17</v>
      </c>
      <c r="G272" s="12" t="s">
        <v>151</v>
      </c>
      <c r="H272" s="12"/>
      <c r="I272" s="9">
        <v>22</v>
      </c>
      <c r="J272" s="9" t="s">
        <v>373</v>
      </c>
    </row>
    <row r="273" spans="1:10" s="11" customFormat="1" x14ac:dyDescent="0.2">
      <c r="A273" s="8">
        <v>43583</v>
      </c>
      <c r="B273" s="12" t="s">
        <v>3</v>
      </c>
      <c r="C273" s="48" t="s">
        <v>1530</v>
      </c>
      <c r="D273" s="12" t="s">
        <v>92</v>
      </c>
      <c r="E273" s="12" t="s">
        <v>6</v>
      </c>
      <c r="F273" s="12" t="s">
        <v>4</v>
      </c>
      <c r="G273" s="12" t="s">
        <v>1114</v>
      </c>
      <c r="H273" s="12"/>
      <c r="I273" s="9">
        <v>23</v>
      </c>
      <c r="J273" s="9" t="s">
        <v>360</v>
      </c>
    </row>
    <row r="274" spans="1:10" s="11" customFormat="1" x14ac:dyDescent="0.2">
      <c r="A274" s="8">
        <v>43564</v>
      </c>
      <c r="B274" s="12" t="s">
        <v>14</v>
      </c>
      <c r="C274" s="9">
        <v>6840</v>
      </c>
      <c r="D274" s="12" t="s">
        <v>1129</v>
      </c>
      <c r="E274" s="12" t="s">
        <v>6</v>
      </c>
      <c r="F274" s="12" t="s">
        <v>4</v>
      </c>
      <c r="G274" s="12" t="s">
        <v>151</v>
      </c>
      <c r="H274" s="12"/>
      <c r="I274" s="9">
        <v>46</v>
      </c>
      <c r="J274" s="9" t="s">
        <v>1130</v>
      </c>
    </row>
    <row r="275" spans="1:10" s="11" customFormat="1" x14ac:dyDescent="0.2">
      <c r="A275" s="8">
        <v>43566</v>
      </c>
      <c r="B275" s="12" t="s">
        <v>3</v>
      </c>
      <c r="C275" s="9">
        <v>8218</v>
      </c>
      <c r="D275" s="12" t="s">
        <v>64</v>
      </c>
      <c r="E275" s="12" t="s">
        <v>6</v>
      </c>
      <c r="F275" s="12" t="s">
        <v>6</v>
      </c>
      <c r="G275" s="12" t="s">
        <v>35</v>
      </c>
      <c r="H275" s="12"/>
      <c r="I275" s="9">
        <v>24</v>
      </c>
      <c r="J275" s="9">
        <v>20</v>
      </c>
    </row>
    <row r="276" spans="1:10" s="11" customFormat="1" x14ac:dyDescent="0.2">
      <c r="A276" s="8">
        <v>43565</v>
      </c>
      <c r="B276" s="12" t="s">
        <v>3</v>
      </c>
      <c r="C276" s="9">
        <v>8224</v>
      </c>
      <c r="D276" s="12" t="s">
        <v>64</v>
      </c>
      <c r="E276" s="12" t="s">
        <v>6</v>
      </c>
      <c r="F276" s="12" t="s">
        <v>1141</v>
      </c>
      <c r="G276" s="12" t="s">
        <v>37</v>
      </c>
      <c r="H276" s="12"/>
      <c r="I276" s="9">
        <v>27</v>
      </c>
      <c r="J276" s="9" t="s">
        <v>814</v>
      </c>
    </row>
    <row r="277" spans="1:10" s="11" customFormat="1" x14ac:dyDescent="0.2">
      <c r="A277" s="8">
        <v>43568</v>
      </c>
      <c r="B277" s="12" t="s">
        <v>3</v>
      </c>
      <c r="C277" s="9">
        <v>8224</v>
      </c>
      <c r="D277" s="12" t="s">
        <v>64</v>
      </c>
      <c r="E277" s="12" t="s">
        <v>169</v>
      </c>
      <c r="F277" s="12" t="s">
        <v>6</v>
      </c>
      <c r="G277" s="12" t="s">
        <v>477</v>
      </c>
      <c r="H277" s="12"/>
      <c r="I277" s="9">
        <v>24</v>
      </c>
      <c r="J277" s="9" t="s">
        <v>814</v>
      </c>
    </row>
    <row r="278" spans="1:10" s="11" customFormat="1" x14ac:dyDescent="0.2">
      <c r="A278" s="8">
        <v>43572</v>
      </c>
      <c r="B278" s="12" t="s">
        <v>3</v>
      </c>
      <c r="C278" s="48" t="s">
        <v>1372</v>
      </c>
      <c r="D278" s="12" t="s">
        <v>64</v>
      </c>
      <c r="E278" s="12" t="s">
        <v>6</v>
      </c>
      <c r="F278" s="12" t="s">
        <v>4</v>
      </c>
      <c r="G278" s="12" t="s">
        <v>1373</v>
      </c>
      <c r="H278" s="12"/>
      <c r="I278" s="9">
        <v>26</v>
      </c>
      <c r="J278" s="9" t="s">
        <v>693</v>
      </c>
    </row>
    <row r="279" spans="1:10" s="11" customFormat="1" x14ac:dyDescent="0.2">
      <c r="A279" s="8">
        <v>43569</v>
      </c>
      <c r="B279" s="12" t="s">
        <v>3</v>
      </c>
      <c r="C279" s="48" t="s">
        <v>1250</v>
      </c>
      <c r="D279" s="12" t="s">
        <v>64</v>
      </c>
      <c r="E279" s="12" t="s">
        <v>157</v>
      </c>
      <c r="F279" s="12" t="s">
        <v>6</v>
      </c>
      <c r="G279" s="12" t="s">
        <v>292</v>
      </c>
      <c r="H279" s="12"/>
      <c r="I279" s="9">
        <v>24</v>
      </c>
      <c r="J279" s="9" t="s">
        <v>409</v>
      </c>
    </row>
    <row r="280" spans="1:10" s="11" customFormat="1" x14ac:dyDescent="0.2">
      <c r="A280" s="8">
        <v>43582</v>
      </c>
      <c r="B280" s="12" t="s">
        <v>3</v>
      </c>
      <c r="C280" s="48" t="s">
        <v>1522</v>
      </c>
      <c r="D280" s="12" t="s">
        <v>64</v>
      </c>
      <c r="E280" s="12" t="s">
        <v>169</v>
      </c>
      <c r="F280" s="12" t="s">
        <v>15</v>
      </c>
      <c r="G280" s="12" t="s">
        <v>23</v>
      </c>
      <c r="H280" s="12"/>
      <c r="I280" s="9">
        <v>27</v>
      </c>
      <c r="J280" s="9" t="s">
        <v>385</v>
      </c>
    </row>
    <row r="281" spans="1:10" s="11" customFormat="1" x14ac:dyDescent="0.2">
      <c r="A281" s="8">
        <v>43567</v>
      </c>
      <c r="B281" s="12" t="s">
        <v>3</v>
      </c>
      <c r="C281" s="9">
        <v>6850</v>
      </c>
      <c r="D281" s="12" t="s">
        <v>592</v>
      </c>
      <c r="E281" s="12" t="s">
        <v>4</v>
      </c>
      <c r="F281" s="12" t="s">
        <v>4</v>
      </c>
      <c r="G281" s="12" t="s">
        <v>1174</v>
      </c>
      <c r="H281" s="12"/>
      <c r="I281" s="9">
        <v>41</v>
      </c>
      <c r="J281" s="9">
        <v>57</v>
      </c>
    </row>
    <row r="282" spans="1:10" s="11" customFormat="1" x14ac:dyDescent="0.2">
      <c r="A282" s="8">
        <v>43573</v>
      </c>
      <c r="B282" s="12" t="s">
        <v>6</v>
      </c>
      <c r="C282" s="48" t="s">
        <v>1394</v>
      </c>
      <c r="D282" s="12" t="s">
        <v>1395</v>
      </c>
      <c r="E282" s="12" t="s">
        <v>6</v>
      </c>
      <c r="F282" s="12" t="s">
        <v>15</v>
      </c>
      <c r="G282" s="12" t="s">
        <v>151</v>
      </c>
      <c r="H282" s="12"/>
      <c r="I282" s="9">
        <v>171</v>
      </c>
      <c r="J282" s="9">
        <v>260</v>
      </c>
    </row>
    <row r="283" spans="1:10" s="11" customFormat="1" x14ac:dyDescent="0.2">
      <c r="A283" s="8">
        <v>43571</v>
      </c>
      <c r="B283" s="12" t="s">
        <v>6</v>
      </c>
      <c r="C283" s="48" t="s">
        <v>1319</v>
      </c>
      <c r="D283" s="12" t="s">
        <v>1320</v>
      </c>
      <c r="E283" s="12" t="s">
        <v>6</v>
      </c>
      <c r="F283" s="12" t="s">
        <v>6</v>
      </c>
      <c r="G283" s="12" t="s">
        <v>1114</v>
      </c>
      <c r="H283" s="12"/>
      <c r="I283" s="9">
        <v>67</v>
      </c>
      <c r="J283" s="9" t="s">
        <v>1321</v>
      </c>
    </row>
    <row r="284" spans="1:10" s="11" customFormat="1" x14ac:dyDescent="0.2">
      <c r="A284" s="8">
        <v>43563</v>
      </c>
      <c r="B284" s="12" t="s">
        <v>6</v>
      </c>
      <c r="C284" s="9">
        <v>13008</v>
      </c>
      <c r="D284" s="12" t="s">
        <v>774</v>
      </c>
      <c r="E284" s="12" t="s">
        <v>6</v>
      </c>
      <c r="F284" s="12" t="s">
        <v>15</v>
      </c>
      <c r="G284" s="12" t="s">
        <v>151</v>
      </c>
      <c r="H284" s="12"/>
      <c r="I284" s="31"/>
      <c r="J284" s="31"/>
    </row>
    <row r="285" spans="1:10" s="11" customFormat="1" x14ac:dyDescent="0.2">
      <c r="A285" s="8">
        <v>43566</v>
      </c>
      <c r="B285" s="12" t="s">
        <v>3</v>
      </c>
      <c r="C285" s="9">
        <v>5328</v>
      </c>
      <c r="D285" s="12" t="s">
        <v>1169</v>
      </c>
      <c r="E285" s="12" t="s">
        <v>4</v>
      </c>
      <c r="F285" s="12" t="s">
        <v>4</v>
      </c>
      <c r="G285" s="12" t="s">
        <v>37</v>
      </c>
      <c r="H285" s="12"/>
      <c r="I285" s="9">
        <v>36</v>
      </c>
      <c r="J285" s="9">
        <v>38</v>
      </c>
    </row>
    <row r="286" spans="1:10" s="11" customFormat="1" x14ac:dyDescent="0.2">
      <c r="A286" s="8">
        <v>43568</v>
      </c>
      <c r="B286" s="12" t="s">
        <v>6</v>
      </c>
      <c r="C286" s="9">
        <v>54960</v>
      </c>
      <c r="D286" s="12" t="s">
        <v>1177</v>
      </c>
      <c r="E286" s="12" t="s">
        <v>6</v>
      </c>
      <c r="F286" s="12" t="s">
        <v>15</v>
      </c>
      <c r="G286" s="12" t="s">
        <v>23</v>
      </c>
      <c r="H286" s="12"/>
      <c r="I286" s="9">
        <v>32</v>
      </c>
      <c r="J286" s="9">
        <v>25</v>
      </c>
    </row>
    <row r="287" spans="1:10" s="11" customFormat="1" x14ac:dyDescent="0.2">
      <c r="A287" s="8">
        <v>43583</v>
      </c>
      <c r="B287" s="12" t="s">
        <v>6</v>
      </c>
      <c r="C287" s="48" t="s">
        <v>1557</v>
      </c>
      <c r="D287" s="12" t="s">
        <v>1558</v>
      </c>
      <c r="E287" s="12" t="s">
        <v>6</v>
      </c>
      <c r="F287" s="12" t="s">
        <v>15</v>
      </c>
      <c r="G287" s="12" t="s">
        <v>151</v>
      </c>
      <c r="H287" s="12"/>
      <c r="I287" s="9">
        <v>30</v>
      </c>
      <c r="J287" s="9" t="s">
        <v>1151</v>
      </c>
    </row>
    <row r="288" spans="1:10" s="11" customFormat="1" x14ac:dyDescent="0.2">
      <c r="A288" s="8">
        <v>43564</v>
      </c>
      <c r="B288" s="12" t="s">
        <v>6</v>
      </c>
      <c r="C288" s="9">
        <v>84360</v>
      </c>
      <c r="D288" s="12" t="s">
        <v>1123</v>
      </c>
      <c r="E288" s="12" t="s">
        <v>6</v>
      </c>
      <c r="F288" s="12" t="s">
        <v>15</v>
      </c>
      <c r="G288" s="12" t="s">
        <v>290</v>
      </c>
      <c r="H288" s="12"/>
      <c r="I288" s="31"/>
      <c r="J288" s="31"/>
    </row>
    <row r="289" spans="1:10" s="11" customFormat="1" x14ac:dyDescent="0.2">
      <c r="A289" s="8">
        <v>43583</v>
      </c>
      <c r="B289" s="12" t="s">
        <v>3</v>
      </c>
      <c r="C289" s="48" t="s">
        <v>1578</v>
      </c>
      <c r="D289" s="12" t="s">
        <v>1579</v>
      </c>
      <c r="E289" s="12" t="s">
        <v>8</v>
      </c>
      <c r="F289" s="12" t="s">
        <v>15</v>
      </c>
      <c r="G289" s="12" t="s">
        <v>151</v>
      </c>
      <c r="H289" s="12"/>
      <c r="I289" s="9">
        <v>24</v>
      </c>
      <c r="J289" s="9" t="s">
        <v>390</v>
      </c>
    </row>
    <row r="290" spans="1:10" s="11" customFormat="1" x14ac:dyDescent="0.2">
      <c r="A290" s="8">
        <v>43569</v>
      </c>
      <c r="B290" s="12" t="s">
        <v>3</v>
      </c>
      <c r="C290" s="48">
        <v>7565</v>
      </c>
      <c r="D290" s="12" t="s">
        <v>162</v>
      </c>
      <c r="E290" s="12" t="s">
        <v>33</v>
      </c>
      <c r="F290" s="12" t="s">
        <v>33</v>
      </c>
      <c r="G290" s="12" t="s">
        <v>23</v>
      </c>
      <c r="H290" s="12"/>
      <c r="I290" s="9">
        <v>36</v>
      </c>
      <c r="J290" s="9" t="s">
        <v>1204</v>
      </c>
    </row>
    <row r="291" spans="1:10" s="11" customFormat="1" x14ac:dyDescent="0.2">
      <c r="A291" s="8">
        <v>43582</v>
      </c>
      <c r="B291" s="12" t="s">
        <v>3</v>
      </c>
      <c r="C291" s="48" t="s">
        <v>1524</v>
      </c>
      <c r="D291" s="12" t="s">
        <v>162</v>
      </c>
      <c r="E291" s="12" t="s">
        <v>19</v>
      </c>
      <c r="F291" s="12" t="s">
        <v>6</v>
      </c>
      <c r="G291" s="12" t="s">
        <v>477</v>
      </c>
      <c r="H291" s="12"/>
      <c r="I291" s="9">
        <v>38</v>
      </c>
      <c r="J291" s="9" t="s">
        <v>560</v>
      </c>
    </row>
    <row r="292" spans="1:10" s="11" customFormat="1" x14ac:dyDescent="0.2">
      <c r="A292" s="8">
        <v>43567</v>
      </c>
      <c r="B292" s="12" t="s">
        <v>3</v>
      </c>
      <c r="C292" s="9">
        <v>9830</v>
      </c>
      <c r="D292" s="12" t="s">
        <v>729</v>
      </c>
      <c r="E292" s="12" t="s">
        <v>4</v>
      </c>
      <c r="F292" s="12" t="s">
        <v>4</v>
      </c>
      <c r="G292" s="12" t="s">
        <v>37</v>
      </c>
      <c r="H292" s="12"/>
      <c r="I292" s="9">
        <v>53</v>
      </c>
      <c r="J292" s="9">
        <v>68</v>
      </c>
    </row>
    <row r="293" spans="1:10" s="11" customFormat="1" x14ac:dyDescent="0.2">
      <c r="A293" s="8">
        <v>43569</v>
      </c>
      <c r="B293" s="12" t="s">
        <v>5</v>
      </c>
      <c r="C293" s="48" t="s">
        <v>1226</v>
      </c>
      <c r="D293" s="12" t="s">
        <v>1227</v>
      </c>
      <c r="E293" s="12" t="s">
        <v>5</v>
      </c>
      <c r="F293" s="12" t="s">
        <v>5</v>
      </c>
      <c r="G293" s="12" t="s">
        <v>151</v>
      </c>
      <c r="H293" s="12"/>
      <c r="I293" s="9">
        <v>46</v>
      </c>
      <c r="J293" s="9" t="s">
        <v>824</v>
      </c>
    </row>
    <row r="294" spans="1:10" s="11" customFormat="1" x14ac:dyDescent="0.2">
      <c r="A294" s="8">
        <v>43565</v>
      </c>
      <c r="B294" s="12" t="s">
        <v>14</v>
      </c>
      <c r="C294" s="9">
        <v>6780</v>
      </c>
      <c r="D294" s="85" t="s">
        <v>142</v>
      </c>
      <c r="E294" s="12" t="s">
        <v>1152</v>
      </c>
      <c r="F294" s="12" t="s">
        <v>6</v>
      </c>
      <c r="G294" s="12" t="s">
        <v>318</v>
      </c>
      <c r="H294" s="12"/>
      <c r="I294" s="9">
        <v>25</v>
      </c>
      <c r="J294" s="9" t="s">
        <v>850</v>
      </c>
    </row>
    <row r="295" spans="1:10" s="11" customFormat="1" x14ac:dyDescent="0.2">
      <c r="A295" s="8">
        <v>43571</v>
      </c>
      <c r="B295" s="12" t="s">
        <v>14</v>
      </c>
      <c r="C295" s="48" t="s">
        <v>1305</v>
      </c>
      <c r="D295" s="85" t="s">
        <v>142</v>
      </c>
      <c r="E295" s="12" t="s">
        <v>6</v>
      </c>
      <c r="F295" s="12" t="s">
        <v>15</v>
      </c>
      <c r="G295" s="12" t="s">
        <v>37</v>
      </c>
      <c r="H295" s="12"/>
      <c r="I295" s="9">
        <v>26</v>
      </c>
      <c r="J295" s="9" t="s">
        <v>850</v>
      </c>
    </row>
    <row r="296" spans="1:10" s="11" customFormat="1" x14ac:dyDescent="0.2">
      <c r="A296" s="8">
        <v>43583</v>
      </c>
      <c r="B296" s="12" t="s">
        <v>14</v>
      </c>
      <c r="C296" s="48" t="s">
        <v>1305</v>
      </c>
      <c r="D296" s="85" t="s">
        <v>142</v>
      </c>
      <c r="E296" s="12" t="s">
        <v>188</v>
      </c>
      <c r="F296" s="12" t="s">
        <v>6</v>
      </c>
      <c r="G296" s="12" t="s">
        <v>1252</v>
      </c>
      <c r="H296" s="12"/>
      <c r="I296" s="9">
        <v>25</v>
      </c>
      <c r="J296" s="9" t="s">
        <v>850</v>
      </c>
    </row>
    <row r="297" spans="1:10" s="11" customFormat="1" x14ac:dyDescent="0.2">
      <c r="A297" s="8">
        <v>43573</v>
      </c>
      <c r="B297" s="12" t="s">
        <v>14</v>
      </c>
      <c r="C297" s="48" t="s">
        <v>1393</v>
      </c>
      <c r="D297" s="85" t="s">
        <v>142</v>
      </c>
      <c r="E297" s="12" t="s">
        <v>6</v>
      </c>
      <c r="F297" s="12" t="s">
        <v>15</v>
      </c>
      <c r="G297" s="12" t="s">
        <v>151</v>
      </c>
      <c r="H297" s="12"/>
      <c r="I297" s="9">
        <v>19</v>
      </c>
      <c r="J297" s="9">
        <v>13</v>
      </c>
    </row>
    <row r="298" spans="1:10" s="11" customFormat="1" x14ac:dyDescent="0.2">
      <c r="A298" s="8">
        <v>43571</v>
      </c>
      <c r="B298" s="12" t="s">
        <v>6</v>
      </c>
      <c r="C298" s="48" t="s">
        <v>1309</v>
      </c>
      <c r="D298" s="12" t="s">
        <v>211</v>
      </c>
      <c r="E298" s="12" t="s">
        <v>6</v>
      </c>
      <c r="F298" s="12" t="s">
        <v>15</v>
      </c>
      <c r="G298" s="12" t="s">
        <v>23</v>
      </c>
      <c r="H298" s="12"/>
      <c r="I298" s="9">
        <v>57</v>
      </c>
      <c r="J298" s="9" t="s">
        <v>1310</v>
      </c>
    </row>
    <row r="299" spans="1:10" s="11" customFormat="1" x14ac:dyDescent="0.2">
      <c r="A299" s="8">
        <v>43572</v>
      </c>
      <c r="B299" s="12" t="s">
        <v>6</v>
      </c>
      <c r="C299" s="48" t="s">
        <v>1309</v>
      </c>
      <c r="D299" s="12" t="s">
        <v>211</v>
      </c>
      <c r="E299" s="12" t="s">
        <v>6</v>
      </c>
      <c r="F299" s="12" t="s">
        <v>15</v>
      </c>
      <c r="G299" s="12" t="s">
        <v>151</v>
      </c>
      <c r="H299" s="12"/>
      <c r="I299" s="9">
        <v>57</v>
      </c>
      <c r="J299" s="9" t="s">
        <v>1310</v>
      </c>
    </row>
    <row r="300" spans="1:10" s="11" customFormat="1" x14ac:dyDescent="0.2">
      <c r="A300" s="8">
        <v>43574</v>
      </c>
      <c r="B300" s="12" t="s">
        <v>6</v>
      </c>
      <c r="C300" s="48" t="s">
        <v>1309</v>
      </c>
      <c r="D300" s="12" t="s">
        <v>211</v>
      </c>
      <c r="E300" s="12" t="s">
        <v>6</v>
      </c>
      <c r="F300" s="12" t="s">
        <v>18</v>
      </c>
      <c r="G300" s="12" t="s">
        <v>319</v>
      </c>
      <c r="H300" s="12"/>
      <c r="I300" s="9">
        <v>56</v>
      </c>
      <c r="J300" s="9" t="s">
        <v>1408</v>
      </c>
    </row>
    <row r="301" spans="1:10" s="11" customFormat="1" x14ac:dyDescent="0.2">
      <c r="A301" s="8">
        <v>43583</v>
      </c>
      <c r="B301" s="12" t="s">
        <v>6</v>
      </c>
      <c r="C301" s="48" t="s">
        <v>1309</v>
      </c>
      <c r="D301" s="12" t="s">
        <v>211</v>
      </c>
      <c r="E301" s="12" t="s">
        <v>6</v>
      </c>
      <c r="F301" s="12" t="s">
        <v>15</v>
      </c>
      <c r="G301" s="12" t="s">
        <v>194</v>
      </c>
      <c r="H301" s="12"/>
      <c r="I301" s="9">
        <v>50</v>
      </c>
      <c r="J301" s="9" t="s">
        <v>1537</v>
      </c>
    </row>
    <row r="302" spans="1:10" s="11" customFormat="1" x14ac:dyDescent="0.2">
      <c r="A302" s="8">
        <v>43564</v>
      </c>
      <c r="B302" s="12" t="s">
        <v>6</v>
      </c>
      <c r="C302" s="9">
        <v>54135</v>
      </c>
      <c r="D302" s="12" t="s">
        <v>1106</v>
      </c>
      <c r="E302" s="12" t="s">
        <v>6</v>
      </c>
      <c r="F302" s="12" t="s">
        <v>15</v>
      </c>
      <c r="G302" s="12" t="s">
        <v>357</v>
      </c>
      <c r="H302" s="12"/>
      <c r="I302" s="9">
        <v>22</v>
      </c>
      <c r="J302" s="9" t="s">
        <v>1107</v>
      </c>
    </row>
    <row r="303" spans="1:10" s="11" customFormat="1" x14ac:dyDescent="0.2">
      <c r="A303" s="8">
        <v>43565</v>
      </c>
      <c r="B303" s="12" t="s">
        <v>6</v>
      </c>
      <c r="C303" s="9">
        <v>57070</v>
      </c>
      <c r="D303" s="12" t="s">
        <v>1143</v>
      </c>
      <c r="E303" s="12" t="s">
        <v>6</v>
      </c>
      <c r="F303" s="12" t="s">
        <v>15</v>
      </c>
      <c r="G303" s="12" t="s">
        <v>292</v>
      </c>
      <c r="H303" s="12"/>
      <c r="I303" s="9">
        <v>59</v>
      </c>
      <c r="J303" s="9" t="s">
        <v>1144</v>
      </c>
    </row>
    <row r="304" spans="1:10" s="11" customFormat="1" x14ac:dyDescent="0.2">
      <c r="A304" s="8">
        <v>43581</v>
      </c>
      <c r="B304" s="12" t="s">
        <v>5</v>
      </c>
      <c r="C304" s="48" t="s">
        <v>1487</v>
      </c>
      <c r="D304" s="12" t="s">
        <v>1488</v>
      </c>
      <c r="E304" s="12" t="s">
        <v>5</v>
      </c>
      <c r="F304" s="12" t="s">
        <v>5</v>
      </c>
      <c r="G304" s="12" t="s">
        <v>172</v>
      </c>
      <c r="H304" s="12"/>
      <c r="I304" s="9">
        <v>170</v>
      </c>
      <c r="J304" s="9">
        <v>260</v>
      </c>
    </row>
    <row r="305" spans="1:10" s="11" customFormat="1" x14ac:dyDescent="0.2">
      <c r="A305" s="8">
        <v>43563</v>
      </c>
      <c r="B305" s="12" t="s">
        <v>3</v>
      </c>
      <c r="C305" s="9">
        <v>3939</v>
      </c>
      <c r="D305" s="12" t="s">
        <v>71</v>
      </c>
      <c r="E305" s="12" t="s">
        <v>4</v>
      </c>
      <c r="F305" s="12" t="s">
        <v>5</v>
      </c>
      <c r="G305" s="12" t="s">
        <v>151</v>
      </c>
      <c r="H305" s="12"/>
      <c r="I305" s="9">
        <v>16</v>
      </c>
      <c r="J305" s="9" t="s">
        <v>361</v>
      </c>
    </row>
    <row r="306" spans="1:10" s="11" customFormat="1" x14ac:dyDescent="0.2">
      <c r="A306" s="8">
        <v>43570</v>
      </c>
      <c r="B306" s="12" t="s">
        <v>3</v>
      </c>
      <c r="C306" s="48" t="s">
        <v>1263</v>
      </c>
      <c r="D306" s="12" t="s">
        <v>71</v>
      </c>
      <c r="E306" s="12" t="s">
        <v>3</v>
      </c>
      <c r="F306" s="12" t="s">
        <v>15</v>
      </c>
      <c r="G306" s="12" t="s">
        <v>151</v>
      </c>
      <c r="H306" s="12"/>
      <c r="I306" s="9">
        <v>13</v>
      </c>
      <c r="J306" s="9" t="s">
        <v>387</v>
      </c>
    </row>
    <row r="307" spans="1:10" s="11" customFormat="1" x14ac:dyDescent="0.2">
      <c r="A307" s="8">
        <v>43565</v>
      </c>
      <c r="B307" s="12" t="s">
        <v>6</v>
      </c>
      <c r="C307" s="9">
        <v>57950</v>
      </c>
      <c r="D307" s="12" t="s">
        <v>1132</v>
      </c>
      <c r="E307" s="12" t="s">
        <v>6</v>
      </c>
      <c r="F307" s="12" t="s">
        <v>15</v>
      </c>
      <c r="G307" s="12" t="s">
        <v>37</v>
      </c>
      <c r="H307" s="12"/>
      <c r="I307" s="9">
        <v>54</v>
      </c>
      <c r="J307" s="9" t="s">
        <v>1133</v>
      </c>
    </row>
    <row r="308" spans="1:10" s="11" customFormat="1" x14ac:dyDescent="0.2">
      <c r="A308" s="8">
        <v>43564</v>
      </c>
      <c r="B308" s="12" t="s">
        <v>3</v>
      </c>
      <c r="C308" s="9">
        <v>5330</v>
      </c>
      <c r="D308" s="12" t="s">
        <v>122</v>
      </c>
      <c r="E308" s="12" t="s">
        <v>6</v>
      </c>
      <c r="F308" s="12" t="s">
        <v>15</v>
      </c>
      <c r="G308" s="12" t="s">
        <v>477</v>
      </c>
      <c r="H308" s="12"/>
      <c r="I308" s="9">
        <v>34</v>
      </c>
      <c r="J308" s="9" t="s">
        <v>1124</v>
      </c>
    </row>
    <row r="309" spans="1:10" s="11" customFormat="1" x14ac:dyDescent="0.2">
      <c r="A309" s="8">
        <v>43580</v>
      </c>
      <c r="B309" s="12" t="s">
        <v>3</v>
      </c>
      <c r="C309" s="48" t="s">
        <v>1465</v>
      </c>
      <c r="D309" s="12" t="s">
        <v>122</v>
      </c>
      <c r="E309" s="12" t="s">
        <v>1466</v>
      </c>
      <c r="F309" s="12" t="s">
        <v>5</v>
      </c>
      <c r="G309" s="12" t="s">
        <v>1467</v>
      </c>
      <c r="H309" s="12"/>
      <c r="I309" s="9">
        <v>30</v>
      </c>
      <c r="J309" s="9">
        <v>35</v>
      </c>
    </row>
    <row r="310" spans="1:10" s="11" customFormat="1" x14ac:dyDescent="0.2">
      <c r="A310" s="8">
        <v>43563</v>
      </c>
      <c r="B310" s="12" t="s">
        <v>6</v>
      </c>
      <c r="C310" s="9">
        <v>54000</v>
      </c>
      <c r="D310" s="12" t="s">
        <v>210</v>
      </c>
      <c r="E310" s="12" t="s">
        <v>6</v>
      </c>
      <c r="F310" s="12" t="s">
        <v>15</v>
      </c>
      <c r="G310" s="12" t="s">
        <v>318</v>
      </c>
      <c r="H310" s="12"/>
      <c r="I310" s="9">
        <v>90</v>
      </c>
      <c r="J310" s="9">
        <v>117</v>
      </c>
    </row>
    <row r="311" spans="1:10" s="11" customFormat="1" x14ac:dyDescent="0.2">
      <c r="A311" s="8">
        <v>43571</v>
      </c>
      <c r="B311" s="12" t="s">
        <v>6</v>
      </c>
      <c r="C311" s="48" t="s">
        <v>1315</v>
      </c>
      <c r="D311" s="12" t="s">
        <v>210</v>
      </c>
      <c r="E311" s="12" t="s">
        <v>6</v>
      </c>
      <c r="F311" s="12" t="s">
        <v>15</v>
      </c>
      <c r="G311" s="12" t="s">
        <v>23</v>
      </c>
      <c r="H311" s="12"/>
      <c r="I311" s="9">
        <v>93</v>
      </c>
      <c r="J311" s="9">
        <v>117</v>
      </c>
    </row>
    <row r="312" spans="1:10" s="11" customFormat="1" x14ac:dyDescent="0.2">
      <c r="A312" s="8">
        <v>43565</v>
      </c>
      <c r="B312" s="12" t="s">
        <v>3</v>
      </c>
      <c r="C312" s="9">
        <v>6942</v>
      </c>
      <c r="D312" s="12" t="s">
        <v>73</v>
      </c>
      <c r="E312" s="12" t="s">
        <v>15</v>
      </c>
      <c r="F312" s="12" t="s">
        <v>6</v>
      </c>
      <c r="G312" s="12" t="s">
        <v>151</v>
      </c>
      <c r="H312" s="12"/>
      <c r="I312" s="9">
        <v>31</v>
      </c>
      <c r="J312" s="9" t="s">
        <v>748</v>
      </c>
    </row>
    <row r="313" spans="1:10" s="11" customFormat="1" x14ac:dyDescent="0.2">
      <c r="A313" s="8">
        <v>43569</v>
      </c>
      <c r="B313" s="12" t="s">
        <v>6</v>
      </c>
      <c r="C313" s="48" t="s">
        <v>1200</v>
      </c>
      <c r="D313" s="12" t="s">
        <v>1201</v>
      </c>
      <c r="E313" s="12" t="s">
        <v>6</v>
      </c>
      <c r="F313" s="12" t="s">
        <v>15</v>
      </c>
      <c r="G313" s="12" t="s">
        <v>151</v>
      </c>
      <c r="H313" s="12"/>
      <c r="I313" s="9">
        <v>147</v>
      </c>
      <c r="J313" s="9">
        <v>192</v>
      </c>
    </row>
    <row r="314" spans="1:10" s="11" customFormat="1" x14ac:dyDescent="0.2">
      <c r="A314" s="8">
        <v>43569</v>
      </c>
      <c r="B314" s="12" t="s">
        <v>3</v>
      </c>
      <c r="C314" s="48">
        <v>8550</v>
      </c>
      <c r="D314" s="12" t="s">
        <v>1203</v>
      </c>
      <c r="E314" s="12" t="s">
        <v>4</v>
      </c>
      <c r="F314" s="12" t="s">
        <v>6</v>
      </c>
      <c r="G314" s="12" t="s">
        <v>151</v>
      </c>
      <c r="H314" s="12"/>
      <c r="I314" s="9">
        <v>39</v>
      </c>
      <c r="J314" s="9" t="s">
        <v>568</v>
      </c>
    </row>
    <row r="315" spans="1:10" s="11" customFormat="1" x14ac:dyDescent="0.2">
      <c r="A315" s="8">
        <v>43569</v>
      </c>
      <c r="B315" s="12" t="s">
        <v>3</v>
      </c>
      <c r="C315" s="48">
        <v>3385</v>
      </c>
      <c r="D315" s="12" t="s">
        <v>1197</v>
      </c>
      <c r="E315" s="12" t="s">
        <v>4</v>
      </c>
      <c r="F315" s="12" t="s">
        <v>99</v>
      </c>
      <c r="G315" s="12" t="s">
        <v>958</v>
      </c>
      <c r="H315" s="12"/>
      <c r="I315" s="9">
        <v>14</v>
      </c>
      <c r="J315" s="9" t="s">
        <v>377</v>
      </c>
    </row>
    <row r="316" spans="1:10" s="11" customFormat="1" x14ac:dyDescent="0.2">
      <c r="A316" s="8">
        <v>43574</v>
      </c>
      <c r="B316" s="12" t="s">
        <v>6</v>
      </c>
      <c r="C316" s="48" t="s">
        <v>1407</v>
      </c>
      <c r="D316" s="12" t="s">
        <v>593</v>
      </c>
      <c r="E316" s="12" t="s">
        <v>6</v>
      </c>
      <c r="F316" s="12" t="s">
        <v>5</v>
      </c>
      <c r="G316" s="12" t="s">
        <v>292</v>
      </c>
      <c r="H316" s="12"/>
      <c r="I316" s="9">
        <v>156</v>
      </c>
      <c r="J316" s="9">
        <v>252</v>
      </c>
    </row>
    <row r="317" spans="1:10" s="11" customFormat="1" x14ac:dyDescent="0.2">
      <c r="A317" s="8">
        <v>43565</v>
      </c>
      <c r="B317" s="12" t="s">
        <v>3</v>
      </c>
      <c r="C317" s="9">
        <v>6996</v>
      </c>
      <c r="D317" s="12" t="s">
        <v>1134</v>
      </c>
      <c r="E317" s="12" t="s">
        <v>1135</v>
      </c>
      <c r="F317" s="12" t="s">
        <v>6</v>
      </c>
      <c r="G317" s="12" t="s">
        <v>151</v>
      </c>
      <c r="H317" s="12"/>
      <c r="I317" s="9">
        <v>31</v>
      </c>
      <c r="J317" s="9" t="s">
        <v>398</v>
      </c>
    </row>
    <row r="318" spans="1:10" s="11" customFormat="1" x14ac:dyDescent="0.2">
      <c r="A318" s="8">
        <v>43569</v>
      </c>
      <c r="B318" s="12" t="s">
        <v>3</v>
      </c>
      <c r="C318" s="48" t="s">
        <v>1245</v>
      </c>
      <c r="D318" s="12" t="s">
        <v>1246</v>
      </c>
      <c r="E318" s="12" t="s">
        <v>4</v>
      </c>
      <c r="F318" s="12" t="s">
        <v>6</v>
      </c>
      <c r="G318" s="12" t="s">
        <v>151</v>
      </c>
      <c r="H318" s="12"/>
      <c r="I318" s="9">
        <v>35</v>
      </c>
      <c r="J318" s="9" t="s">
        <v>664</v>
      </c>
    </row>
    <row r="319" spans="1:10" s="11" customFormat="1" x14ac:dyDescent="0.2">
      <c r="A319" s="8">
        <v>43583</v>
      </c>
      <c r="B319" s="12" t="s">
        <v>3</v>
      </c>
      <c r="C319" s="48" t="s">
        <v>1529</v>
      </c>
      <c r="D319" s="12" t="s">
        <v>89</v>
      </c>
      <c r="E319" s="12" t="s">
        <v>4</v>
      </c>
      <c r="F319" s="12" t="s">
        <v>6</v>
      </c>
      <c r="G319" s="12" t="s">
        <v>151</v>
      </c>
      <c r="H319" s="12"/>
      <c r="I319" s="9">
        <v>24</v>
      </c>
      <c r="J319" s="9" t="s">
        <v>1281</v>
      </c>
    </row>
    <row r="320" spans="1:10" s="11" customFormat="1" x14ac:dyDescent="0.2">
      <c r="A320" s="8">
        <v>43584</v>
      </c>
      <c r="B320" s="12" t="s">
        <v>1648</v>
      </c>
      <c r="C320" s="48" t="s">
        <v>1649</v>
      </c>
      <c r="D320" s="12" t="s">
        <v>1650</v>
      </c>
      <c r="E320" s="12" t="s">
        <v>585</v>
      </c>
      <c r="F320" s="12" t="s">
        <v>15</v>
      </c>
      <c r="G320" s="12" t="s">
        <v>319</v>
      </c>
      <c r="H320" s="12"/>
      <c r="I320" s="31"/>
      <c r="J320" s="31"/>
    </row>
    <row r="321" spans="1:10" s="11" customFormat="1" x14ac:dyDescent="0.2">
      <c r="A321" s="8">
        <v>43565</v>
      </c>
      <c r="B321" s="12" t="s">
        <v>6</v>
      </c>
      <c r="C321" s="9">
        <v>67540</v>
      </c>
      <c r="D321" s="12" t="s">
        <v>1137</v>
      </c>
      <c r="E321" s="12" t="s">
        <v>6</v>
      </c>
      <c r="F321" s="12" t="s">
        <v>6</v>
      </c>
      <c r="G321" s="12" t="s">
        <v>151</v>
      </c>
      <c r="H321" s="12"/>
      <c r="I321" s="9">
        <v>148</v>
      </c>
      <c r="J321" s="9">
        <v>236</v>
      </c>
    </row>
    <row r="322" spans="1:10" s="11" customFormat="1" x14ac:dyDescent="0.2">
      <c r="A322" s="8">
        <v>43582</v>
      </c>
      <c r="B322" s="12" t="s">
        <v>5</v>
      </c>
      <c r="C322" s="48" t="s">
        <v>1491</v>
      </c>
      <c r="D322" s="12" t="s">
        <v>1492</v>
      </c>
      <c r="E322" s="12" t="s">
        <v>5</v>
      </c>
      <c r="F322" s="12" t="s">
        <v>15</v>
      </c>
      <c r="G322" s="12" t="s">
        <v>23</v>
      </c>
      <c r="H322" s="12"/>
      <c r="I322" s="9">
        <v>83</v>
      </c>
      <c r="J322" s="9">
        <v>131</v>
      </c>
    </row>
    <row r="323" spans="1:10" s="11" customFormat="1" x14ac:dyDescent="0.2">
      <c r="A323" s="8">
        <v>43569</v>
      </c>
      <c r="B323" s="12" t="s">
        <v>5</v>
      </c>
      <c r="C323" s="48">
        <v>66706</v>
      </c>
      <c r="D323" s="12" t="s">
        <v>97</v>
      </c>
      <c r="E323" s="12" t="s">
        <v>10</v>
      </c>
      <c r="F323" s="12" t="s">
        <v>5</v>
      </c>
      <c r="G323" s="12" t="s">
        <v>1065</v>
      </c>
      <c r="H323" s="12"/>
      <c r="I323" s="9">
        <v>32</v>
      </c>
      <c r="J323" s="9" t="s">
        <v>414</v>
      </c>
    </row>
    <row r="324" spans="1:10" s="11" customFormat="1" x14ac:dyDescent="0.2">
      <c r="A324" s="8">
        <v>43568</v>
      </c>
      <c r="B324" s="12" t="s">
        <v>3</v>
      </c>
      <c r="C324" s="9">
        <v>4720</v>
      </c>
      <c r="D324" s="12" t="s">
        <v>75</v>
      </c>
      <c r="E324" s="12" t="s">
        <v>16</v>
      </c>
      <c r="F324" s="12" t="s">
        <v>6</v>
      </c>
      <c r="G324" s="12" t="s">
        <v>151</v>
      </c>
      <c r="H324" s="12"/>
      <c r="I324" s="9">
        <v>10</v>
      </c>
      <c r="J324" s="9">
        <v>5</v>
      </c>
    </row>
    <row r="325" spans="1:10" s="11" customFormat="1" x14ac:dyDescent="0.2">
      <c r="A325" s="8">
        <v>43583</v>
      </c>
      <c r="B325" s="12" t="s">
        <v>3</v>
      </c>
      <c r="C325" s="48" t="s">
        <v>1568</v>
      </c>
      <c r="D325" s="12" t="s">
        <v>75</v>
      </c>
      <c r="E325" s="12" t="s">
        <v>4</v>
      </c>
      <c r="F325" s="12" t="s">
        <v>6</v>
      </c>
      <c r="G325" s="12" t="s">
        <v>37</v>
      </c>
      <c r="H325" s="12"/>
      <c r="I325" s="9">
        <v>7</v>
      </c>
      <c r="J325" s="9" t="s">
        <v>460</v>
      </c>
    </row>
    <row r="326" spans="1:10" s="11" customFormat="1" x14ac:dyDescent="0.2">
      <c r="A326" s="8">
        <v>43575</v>
      </c>
      <c r="B326" s="12" t="s">
        <v>3</v>
      </c>
      <c r="C326" s="48" t="s">
        <v>1423</v>
      </c>
      <c r="D326" s="12" t="s">
        <v>75</v>
      </c>
      <c r="E326" s="12" t="s">
        <v>4</v>
      </c>
      <c r="F326" s="12" t="s">
        <v>4</v>
      </c>
      <c r="G326" s="12" t="s">
        <v>177</v>
      </c>
      <c r="H326" s="12"/>
      <c r="I326" s="9">
        <v>14</v>
      </c>
      <c r="J326" s="9">
        <v>7</v>
      </c>
    </row>
    <row r="327" spans="1:10" s="11" customFormat="1" x14ac:dyDescent="0.2">
      <c r="A327" s="8">
        <v>43577</v>
      </c>
      <c r="B327" s="12" t="s">
        <v>3</v>
      </c>
      <c r="C327" s="48" t="s">
        <v>1436</v>
      </c>
      <c r="D327" s="12" t="s">
        <v>75</v>
      </c>
      <c r="E327" s="12" t="s">
        <v>5</v>
      </c>
      <c r="F327" s="12" t="s">
        <v>6</v>
      </c>
      <c r="G327" s="12" t="s">
        <v>1437</v>
      </c>
      <c r="H327" s="12"/>
      <c r="I327" s="9">
        <v>8</v>
      </c>
      <c r="J327" s="9" t="s">
        <v>367</v>
      </c>
    </row>
    <row r="328" spans="1:10" s="11" customFormat="1" x14ac:dyDescent="0.2">
      <c r="A328" s="8">
        <v>43569</v>
      </c>
      <c r="B328" s="12" t="s">
        <v>6</v>
      </c>
      <c r="C328" s="48">
        <v>75177</v>
      </c>
      <c r="D328" s="12" t="s">
        <v>1194</v>
      </c>
      <c r="E328" s="12" t="s">
        <v>5</v>
      </c>
      <c r="F328" s="12" t="s">
        <v>5</v>
      </c>
      <c r="G328" s="12" t="s">
        <v>1195</v>
      </c>
      <c r="H328" s="12"/>
      <c r="I328" s="9">
        <v>173</v>
      </c>
      <c r="J328" s="9">
        <v>317</v>
      </c>
    </row>
    <row r="329" spans="1:10" s="11" customFormat="1" x14ac:dyDescent="0.2">
      <c r="A329" s="8">
        <v>43580</v>
      </c>
      <c r="B329" s="12" t="s">
        <v>5</v>
      </c>
      <c r="C329" s="48" t="s">
        <v>1473</v>
      </c>
      <c r="D329" s="12" t="s">
        <v>1474</v>
      </c>
      <c r="E329" s="12" t="s">
        <v>5</v>
      </c>
      <c r="F329" s="12" t="s">
        <v>5</v>
      </c>
      <c r="G329" s="12" t="s">
        <v>172</v>
      </c>
      <c r="H329" s="12"/>
      <c r="I329" s="9">
        <v>70</v>
      </c>
      <c r="J329" s="9">
        <v>84</v>
      </c>
    </row>
    <row r="330" spans="1:10" s="11" customFormat="1" x14ac:dyDescent="0.2">
      <c r="A330" s="8">
        <v>43583</v>
      </c>
      <c r="B330" s="12" t="s">
        <v>3</v>
      </c>
      <c r="C330" s="48" t="s">
        <v>1591</v>
      </c>
      <c r="D330" s="12" t="s">
        <v>70</v>
      </c>
      <c r="E330" s="12" t="s">
        <v>4</v>
      </c>
      <c r="F330" s="12" t="s">
        <v>585</v>
      </c>
      <c r="G330" s="12" t="s">
        <v>37</v>
      </c>
      <c r="H330" s="12"/>
      <c r="I330" s="9">
        <v>14</v>
      </c>
      <c r="J330" s="9" t="s">
        <v>392</v>
      </c>
    </row>
    <row r="331" spans="1:10" s="11" customFormat="1" x14ac:dyDescent="0.2">
      <c r="A331" s="8">
        <v>43571</v>
      </c>
      <c r="B331" s="12" t="s">
        <v>6</v>
      </c>
      <c r="C331" s="48" t="s">
        <v>1306</v>
      </c>
      <c r="D331" s="12" t="s">
        <v>70</v>
      </c>
      <c r="E331" s="12" t="s">
        <v>6</v>
      </c>
      <c r="F331" s="12" t="s">
        <v>15</v>
      </c>
      <c r="G331" s="12" t="s">
        <v>151</v>
      </c>
      <c r="H331" s="12"/>
      <c r="I331" s="9">
        <v>90</v>
      </c>
      <c r="J331" s="9">
        <v>125</v>
      </c>
    </row>
    <row r="332" spans="1:10" s="11" customFormat="1" x14ac:dyDescent="0.2">
      <c r="A332" s="8">
        <v>43584</v>
      </c>
      <c r="B332" s="12" t="s">
        <v>5</v>
      </c>
      <c r="C332" s="48" t="s">
        <v>1644</v>
      </c>
      <c r="D332" s="12" t="s">
        <v>1645</v>
      </c>
      <c r="E332" s="12" t="s">
        <v>5</v>
      </c>
      <c r="F332" s="12" t="s">
        <v>15</v>
      </c>
      <c r="G332" s="12" t="s">
        <v>292</v>
      </c>
      <c r="H332" s="12"/>
      <c r="I332" s="9">
        <v>66</v>
      </c>
      <c r="J332" s="9" t="s">
        <v>1540</v>
      </c>
    </row>
    <row r="333" spans="1:10" s="11" customFormat="1" x14ac:dyDescent="0.2">
      <c r="A333" s="8">
        <v>43570</v>
      </c>
      <c r="B333" s="12" t="s">
        <v>3</v>
      </c>
      <c r="C333" s="48" t="s">
        <v>1261</v>
      </c>
      <c r="D333" s="12" t="s">
        <v>85</v>
      </c>
      <c r="E333" s="12" t="s">
        <v>15</v>
      </c>
      <c r="F333" s="12" t="s">
        <v>5</v>
      </c>
      <c r="G333" s="12" t="s">
        <v>194</v>
      </c>
      <c r="H333" s="12"/>
      <c r="I333" s="9">
        <v>35</v>
      </c>
      <c r="J333" s="9">
        <v>40</v>
      </c>
    </row>
    <row r="334" spans="1:10" s="11" customFormat="1" x14ac:dyDescent="0.2">
      <c r="A334" s="8">
        <v>43583</v>
      </c>
      <c r="B334" s="12" t="s">
        <v>3</v>
      </c>
      <c r="C334" s="48" t="s">
        <v>1569</v>
      </c>
      <c r="D334" s="12" t="s">
        <v>1570</v>
      </c>
      <c r="E334" s="12" t="s">
        <v>4</v>
      </c>
      <c r="F334" s="12" t="s">
        <v>690</v>
      </c>
      <c r="G334" s="12" t="s">
        <v>319</v>
      </c>
      <c r="H334" s="12"/>
      <c r="I334" s="9">
        <v>36</v>
      </c>
      <c r="J334" s="9" t="s">
        <v>1571</v>
      </c>
    </row>
    <row r="335" spans="1:10" s="11" customFormat="1" x14ac:dyDescent="0.2">
      <c r="A335" s="8">
        <v>43569</v>
      </c>
      <c r="B335" s="12" t="s">
        <v>3</v>
      </c>
      <c r="C335" s="48" t="s">
        <v>1221</v>
      </c>
      <c r="D335" s="12" t="s">
        <v>111</v>
      </c>
      <c r="E335" s="12" t="s">
        <v>4</v>
      </c>
      <c r="F335" s="12" t="s">
        <v>6</v>
      </c>
      <c r="G335" s="12" t="s">
        <v>222</v>
      </c>
      <c r="H335" s="12"/>
      <c r="I335" s="9">
        <v>14</v>
      </c>
      <c r="J335" s="9" t="s">
        <v>964</v>
      </c>
    </row>
    <row r="336" spans="1:10" s="11" customFormat="1" x14ac:dyDescent="0.2">
      <c r="A336" s="8">
        <v>43569</v>
      </c>
      <c r="B336" s="12" t="s">
        <v>6</v>
      </c>
      <c r="C336" s="48" t="s">
        <v>1237</v>
      </c>
      <c r="D336" s="12" t="s">
        <v>218</v>
      </c>
      <c r="E336" s="12" t="s">
        <v>6</v>
      </c>
      <c r="F336" s="12" t="s">
        <v>15</v>
      </c>
      <c r="G336" s="12" t="s">
        <v>319</v>
      </c>
      <c r="H336" s="12"/>
      <c r="I336" s="9">
        <v>25</v>
      </c>
      <c r="J336" s="9" t="s">
        <v>369</v>
      </c>
    </row>
    <row r="337" spans="1:10" s="11" customFormat="1" x14ac:dyDescent="0.2">
      <c r="A337" s="8">
        <v>43572</v>
      </c>
      <c r="B337" s="12" t="s">
        <v>3</v>
      </c>
      <c r="C337" s="48" t="s">
        <v>1325</v>
      </c>
      <c r="D337" s="12" t="s">
        <v>1326</v>
      </c>
      <c r="E337" s="12" t="s">
        <v>4</v>
      </c>
      <c r="F337" s="12" t="s">
        <v>5</v>
      </c>
      <c r="G337" s="12" t="s">
        <v>1327</v>
      </c>
      <c r="H337" s="12"/>
      <c r="I337" s="9">
        <v>58</v>
      </c>
      <c r="J337" s="9">
        <v>69</v>
      </c>
    </row>
    <row r="338" spans="1:10" s="11" customFormat="1" x14ac:dyDescent="0.2">
      <c r="A338" s="8">
        <v>43569</v>
      </c>
      <c r="B338" s="12" t="s">
        <v>3</v>
      </c>
      <c r="C338" s="48" t="s">
        <v>1247</v>
      </c>
      <c r="D338" s="12" t="s">
        <v>1248</v>
      </c>
      <c r="E338" s="12" t="s">
        <v>4</v>
      </c>
      <c r="F338" s="12" t="s">
        <v>5</v>
      </c>
      <c r="G338" s="12" t="s">
        <v>319</v>
      </c>
      <c r="H338" s="12"/>
      <c r="I338" s="9">
        <v>29</v>
      </c>
      <c r="J338" s="9">
        <v>42</v>
      </c>
    </row>
    <row r="339" spans="1:10" s="11" customFormat="1" ht="32" x14ac:dyDescent="0.2">
      <c r="A339" s="8">
        <v>43569</v>
      </c>
      <c r="B339" s="12" t="s">
        <v>3</v>
      </c>
      <c r="C339" s="48" t="s">
        <v>1234</v>
      </c>
      <c r="D339" s="12" t="s">
        <v>283</v>
      </c>
      <c r="E339" s="12" t="s">
        <v>4</v>
      </c>
      <c r="F339" s="12" t="s">
        <v>15</v>
      </c>
      <c r="G339" s="82" t="s">
        <v>1235</v>
      </c>
      <c r="H339" s="12"/>
      <c r="I339" s="9">
        <v>29</v>
      </c>
      <c r="J339" s="9" t="s">
        <v>1236</v>
      </c>
    </row>
    <row r="340" spans="1:10" s="11" customFormat="1" x14ac:dyDescent="0.2">
      <c r="A340" s="8">
        <v>43583</v>
      </c>
      <c r="B340" s="12" t="s">
        <v>3</v>
      </c>
      <c r="C340" s="48" t="s">
        <v>1551</v>
      </c>
      <c r="D340" s="12" t="s">
        <v>1552</v>
      </c>
      <c r="E340" s="12" t="s">
        <v>6</v>
      </c>
      <c r="F340" s="12" t="s">
        <v>4</v>
      </c>
      <c r="G340" s="12" t="s">
        <v>105</v>
      </c>
      <c r="H340" s="12"/>
      <c r="I340" s="9">
        <v>38</v>
      </c>
      <c r="J340" s="9" t="s">
        <v>1553</v>
      </c>
    </row>
    <row r="341" spans="1:10" s="11" customFormat="1" x14ac:dyDescent="0.2">
      <c r="A341" s="8">
        <v>43580</v>
      </c>
      <c r="B341" s="12" t="s">
        <v>5</v>
      </c>
      <c r="C341" s="48" t="s">
        <v>1470</v>
      </c>
      <c r="D341" s="12" t="s">
        <v>1471</v>
      </c>
      <c r="E341" s="12" t="s">
        <v>12</v>
      </c>
      <c r="F341" s="12" t="s">
        <v>1472</v>
      </c>
      <c r="G341" s="12" t="s">
        <v>969</v>
      </c>
      <c r="H341" s="12"/>
      <c r="I341" s="9">
        <v>232</v>
      </c>
      <c r="J341" s="9">
        <v>401</v>
      </c>
    </row>
    <row r="342" spans="1:10" s="11" customFormat="1" x14ac:dyDescent="0.2">
      <c r="A342" s="8">
        <v>43572</v>
      </c>
      <c r="B342" s="12" t="s">
        <v>3</v>
      </c>
      <c r="C342" s="48" t="s">
        <v>1352</v>
      </c>
      <c r="D342" s="12" t="s">
        <v>113</v>
      </c>
      <c r="E342" s="12" t="s">
        <v>16</v>
      </c>
      <c r="F342" s="12" t="s">
        <v>4</v>
      </c>
      <c r="G342" s="12" t="s">
        <v>13</v>
      </c>
      <c r="H342" s="12"/>
      <c r="I342" s="9">
        <v>12</v>
      </c>
      <c r="J342" s="9" t="s">
        <v>725</v>
      </c>
    </row>
    <row r="343" spans="1:10" s="11" customFormat="1" x14ac:dyDescent="0.2">
      <c r="A343" s="8">
        <v>43565</v>
      </c>
      <c r="B343" s="12" t="s">
        <v>6</v>
      </c>
      <c r="C343" s="9">
        <v>57120</v>
      </c>
      <c r="D343" s="12" t="s">
        <v>344</v>
      </c>
      <c r="E343" s="12" t="s">
        <v>6</v>
      </c>
      <c r="F343" s="12" t="s">
        <v>15</v>
      </c>
      <c r="G343" s="12" t="s">
        <v>23</v>
      </c>
      <c r="H343" s="12"/>
      <c r="I343" s="9">
        <v>45</v>
      </c>
      <c r="J343" s="9" t="s">
        <v>682</v>
      </c>
    </row>
    <row r="344" spans="1:10" s="11" customFormat="1" x14ac:dyDescent="0.2">
      <c r="A344" s="8">
        <v>43574</v>
      </c>
      <c r="B344" s="12" t="s">
        <v>6</v>
      </c>
      <c r="C344" s="48" t="s">
        <v>1411</v>
      </c>
      <c r="D344" s="12" t="s">
        <v>344</v>
      </c>
      <c r="E344" s="12" t="s">
        <v>6</v>
      </c>
      <c r="F344" s="12" t="s">
        <v>15</v>
      </c>
      <c r="G344" s="12" t="s">
        <v>151</v>
      </c>
      <c r="H344" s="12"/>
      <c r="I344" s="9">
        <v>46</v>
      </c>
      <c r="J344" s="9" t="s">
        <v>682</v>
      </c>
    </row>
    <row r="345" spans="1:10" s="11" customFormat="1" x14ac:dyDescent="0.2">
      <c r="A345" s="8">
        <v>43577</v>
      </c>
      <c r="B345" s="12" t="s">
        <v>3</v>
      </c>
      <c r="C345" s="48" t="s">
        <v>1435</v>
      </c>
      <c r="D345" s="12" t="s">
        <v>83</v>
      </c>
      <c r="E345" s="12" t="s">
        <v>8</v>
      </c>
      <c r="F345" s="12" t="s">
        <v>4</v>
      </c>
      <c r="G345" s="12" t="s">
        <v>151</v>
      </c>
      <c r="H345" s="12"/>
      <c r="I345" s="9">
        <v>20</v>
      </c>
      <c r="J345" s="9" t="s">
        <v>363</v>
      </c>
    </row>
    <row r="346" spans="1:10" s="11" customFormat="1" x14ac:dyDescent="0.2">
      <c r="A346" s="8">
        <v>43583</v>
      </c>
      <c r="B346" s="12" t="s">
        <v>234</v>
      </c>
      <c r="C346" s="48" t="s">
        <v>1534</v>
      </c>
      <c r="D346" s="12" t="s">
        <v>1535</v>
      </c>
      <c r="E346" s="12" t="s">
        <v>234</v>
      </c>
      <c r="F346" s="12" t="s">
        <v>15</v>
      </c>
      <c r="G346" s="12" t="s">
        <v>477</v>
      </c>
      <c r="H346" s="12"/>
      <c r="I346" s="31"/>
      <c r="J346" s="31"/>
    </row>
    <row r="347" spans="1:10" s="11" customFormat="1" x14ac:dyDescent="0.2">
      <c r="A347" s="8">
        <v>43561</v>
      </c>
      <c r="B347" s="12" t="s">
        <v>3</v>
      </c>
      <c r="C347" s="9">
        <v>5236</v>
      </c>
      <c r="D347" s="12" t="s">
        <v>66</v>
      </c>
      <c r="E347" s="12" t="s">
        <v>15</v>
      </c>
      <c r="F347" s="12" t="s">
        <v>4</v>
      </c>
      <c r="G347" s="12" t="s">
        <v>172</v>
      </c>
      <c r="H347" s="12"/>
      <c r="I347" s="9">
        <v>26</v>
      </c>
      <c r="J347" s="9">
        <v>33</v>
      </c>
    </row>
    <row r="348" spans="1:10" s="11" customFormat="1" x14ac:dyDescent="0.2">
      <c r="A348" s="8">
        <v>43565</v>
      </c>
      <c r="B348" s="12" t="s">
        <v>3</v>
      </c>
      <c r="C348" s="9">
        <v>4418</v>
      </c>
      <c r="D348" s="12" t="s">
        <v>61</v>
      </c>
      <c r="E348" s="12" t="s">
        <v>1135</v>
      </c>
      <c r="F348" s="12" t="s">
        <v>6</v>
      </c>
      <c r="G348" s="12" t="s">
        <v>23</v>
      </c>
      <c r="H348" s="12"/>
      <c r="I348" s="9">
        <v>10</v>
      </c>
      <c r="J348" s="9">
        <v>4</v>
      </c>
    </row>
    <row r="349" spans="1:10" s="11" customFormat="1" x14ac:dyDescent="0.2">
      <c r="A349" s="8">
        <v>43583</v>
      </c>
      <c r="B349" s="12" t="s">
        <v>3</v>
      </c>
      <c r="C349" s="48" t="s">
        <v>1554</v>
      </c>
      <c r="D349" s="12" t="s">
        <v>61</v>
      </c>
      <c r="E349" s="12" t="s">
        <v>3</v>
      </c>
      <c r="F349" s="12" t="s">
        <v>5</v>
      </c>
      <c r="G349" s="12" t="s">
        <v>37</v>
      </c>
      <c r="H349" s="12"/>
      <c r="I349" s="9">
        <v>9</v>
      </c>
      <c r="J349" s="9" t="s">
        <v>419</v>
      </c>
    </row>
    <row r="350" spans="1:10" s="11" customFormat="1" x14ac:dyDescent="0.2">
      <c r="A350" s="8">
        <v>43583</v>
      </c>
      <c r="B350" s="12" t="s">
        <v>3</v>
      </c>
      <c r="C350" s="48" t="s">
        <v>1588</v>
      </c>
      <c r="D350" s="12" t="s">
        <v>61</v>
      </c>
      <c r="E350" s="12" t="s">
        <v>4</v>
      </c>
      <c r="F350" s="12" t="s">
        <v>15</v>
      </c>
      <c r="G350" s="12" t="s">
        <v>151</v>
      </c>
      <c r="H350" s="12"/>
      <c r="I350" s="9">
        <v>6</v>
      </c>
      <c r="J350" s="9">
        <v>4</v>
      </c>
    </row>
    <row r="351" spans="1:10" s="11" customFormat="1" x14ac:dyDescent="0.2">
      <c r="A351" s="8">
        <v>43571</v>
      </c>
      <c r="B351" s="12" t="s">
        <v>3</v>
      </c>
      <c r="C351" s="48" t="s">
        <v>1324</v>
      </c>
      <c r="D351" s="12" t="s">
        <v>61</v>
      </c>
      <c r="E351" s="12" t="s">
        <v>4</v>
      </c>
      <c r="F351" s="12" t="s">
        <v>6</v>
      </c>
      <c r="G351" s="12" t="s">
        <v>163</v>
      </c>
      <c r="H351" s="12"/>
      <c r="I351" s="9">
        <v>7</v>
      </c>
      <c r="J351" s="9" t="s">
        <v>996</v>
      </c>
    </row>
    <row r="352" spans="1:10" s="11" customFormat="1" x14ac:dyDescent="0.2">
      <c r="A352" s="8">
        <v>43572</v>
      </c>
      <c r="B352" s="12" t="s">
        <v>3</v>
      </c>
      <c r="C352" s="48" t="s">
        <v>1364</v>
      </c>
      <c r="D352" s="12" t="s">
        <v>61</v>
      </c>
      <c r="E352" s="12" t="s">
        <v>16</v>
      </c>
      <c r="F352" s="12" t="s">
        <v>6</v>
      </c>
      <c r="G352" s="12" t="s">
        <v>151</v>
      </c>
      <c r="H352" s="12"/>
      <c r="I352" s="9">
        <v>9</v>
      </c>
      <c r="J352" s="9" t="s">
        <v>491</v>
      </c>
    </row>
    <row r="353" spans="1:10" s="11" customFormat="1" x14ac:dyDescent="0.2">
      <c r="A353" s="8">
        <v>43583</v>
      </c>
      <c r="B353" s="12" t="s">
        <v>3</v>
      </c>
      <c r="C353" s="48" t="s">
        <v>1589</v>
      </c>
      <c r="D353" s="12" t="s">
        <v>61</v>
      </c>
      <c r="E353" s="12" t="s">
        <v>4</v>
      </c>
      <c r="F353" s="12" t="s">
        <v>6</v>
      </c>
      <c r="G353" s="12" t="s">
        <v>151</v>
      </c>
      <c r="H353" s="12"/>
      <c r="I353" s="9">
        <v>8</v>
      </c>
      <c r="J353" s="9" t="s">
        <v>1590</v>
      </c>
    </row>
    <row r="354" spans="1:10" s="11" customFormat="1" x14ac:dyDescent="0.2">
      <c r="A354" s="8">
        <v>43583</v>
      </c>
      <c r="B354" s="12" t="s">
        <v>3</v>
      </c>
      <c r="C354" s="48" t="s">
        <v>1573</v>
      </c>
      <c r="D354" s="12" t="s">
        <v>61</v>
      </c>
      <c r="E354" s="12" t="s">
        <v>15</v>
      </c>
      <c r="F354" s="12" t="s">
        <v>1574</v>
      </c>
      <c r="G354" s="12" t="s">
        <v>1265</v>
      </c>
      <c r="H354" s="12"/>
      <c r="I354" s="9">
        <v>7</v>
      </c>
      <c r="J354" s="9" t="s">
        <v>1575</v>
      </c>
    </row>
    <row r="355" spans="1:10" s="11" customFormat="1" x14ac:dyDescent="0.2">
      <c r="A355" s="8">
        <v>43572</v>
      </c>
      <c r="B355" s="12" t="s">
        <v>3</v>
      </c>
      <c r="C355" s="48" t="s">
        <v>1329</v>
      </c>
      <c r="D355" s="12" t="s">
        <v>121</v>
      </c>
      <c r="E355" s="12" t="s">
        <v>188</v>
      </c>
      <c r="F355" s="12" t="s">
        <v>4</v>
      </c>
      <c r="G355" s="12" t="s">
        <v>319</v>
      </c>
      <c r="H355" s="12"/>
      <c r="I355" s="9">
        <v>44</v>
      </c>
      <c r="J355" s="9" t="s">
        <v>1330</v>
      </c>
    </row>
    <row r="356" spans="1:10" s="11" customFormat="1" x14ac:dyDescent="0.2">
      <c r="A356" s="8">
        <v>43572</v>
      </c>
      <c r="B356" s="12" t="s">
        <v>3</v>
      </c>
      <c r="C356" s="48" t="s">
        <v>1363</v>
      </c>
      <c r="D356" s="12" t="s">
        <v>116</v>
      </c>
      <c r="E356" s="12" t="s">
        <v>16</v>
      </c>
      <c r="F356" s="12" t="s">
        <v>6</v>
      </c>
      <c r="G356" s="12" t="s">
        <v>37</v>
      </c>
      <c r="H356" s="12"/>
      <c r="I356" s="9">
        <v>14</v>
      </c>
      <c r="J356" s="9" t="s">
        <v>494</v>
      </c>
    </row>
    <row r="357" spans="1:10" s="11" customFormat="1" x14ac:dyDescent="0.2">
      <c r="A357" s="8">
        <v>43572</v>
      </c>
      <c r="B357" s="12" t="s">
        <v>3</v>
      </c>
      <c r="C357" s="48" t="s">
        <v>1346</v>
      </c>
      <c r="D357" s="12" t="s">
        <v>116</v>
      </c>
      <c r="E357" s="12" t="s">
        <v>4</v>
      </c>
      <c r="F357" s="12" t="s">
        <v>6</v>
      </c>
      <c r="G357" s="12" t="s">
        <v>194</v>
      </c>
      <c r="H357" s="12"/>
      <c r="I357" s="9">
        <v>14</v>
      </c>
      <c r="J357" s="9" t="s">
        <v>1347</v>
      </c>
    </row>
    <row r="358" spans="1:10" s="11" customFormat="1" x14ac:dyDescent="0.2">
      <c r="A358" s="8">
        <v>43582</v>
      </c>
      <c r="B358" s="12" t="s">
        <v>3</v>
      </c>
      <c r="C358" s="48" t="s">
        <v>1504</v>
      </c>
      <c r="D358" s="12" t="s">
        <v>58</v>
      </c>
      <c r="E358" s="12" t="s">
        <v>4</v>
      </c>
      <c r="F358" s="12" t="s">
        <v>5</v>
      </c>
      <c r="G358" s="12" t="s">
        <v>319</v>
      </c>
      <c r="H358" s="12"/>
      <c r="I358" s="9">
        <v>32</v>
      </c>
      <c r="J358" s="9" t="s">
        <v>1505</v>
      </c>
    </row>
    <row r="359" spans="1:10" s="11" customFormat="1" x14ac:dyDescent="0.2">
      <c r="A359" s="8">
        <v>43564</v>
      </c>
      <c r="B359" s="12" t="s">
        <v>183</v>
      </c>
      <c r="C359" s="9">
        <v>98136</v>
      </c>
      <c r="D359" s="12" t="s">
        <v>1110</v>
      </c>
      <c r="E359" s="12" t="s">
        <v>15</v>
      </c>
      <c r="F359" s="12" t="s">
        <v>18</v>
      </c>
      <c r="G359" s="12" t="s">
        <v>151</v>
      </c>
      <c r="H359" s="12"/>
      <c r="I359" s="31"/>
      <c r="J359" s="31"/>
    </row>
    <row r="360" spans="1:10" s="11" customFormat="1" x14ac:dyDescent="0.2">
      <c r="A360" s="8">
        <v>43568</v>
      </c>
      <c r="B360" s="12" t="s">
        <v>3</v>
      </c>
      <c r="C360" s="9">
        <v>1670</v>
      </c>
      <c r="D360" s="12" t="s">
        <v>190</v>
      </c>
      <c r="E360" s="12" t="s">
        <v>228</v>
      </c>
      <c r="F360" s="12" t="s">
        <v>33</v>
      </c>
      <c r="G360" s="12" t="s">
        <v>33</v>
      </c>
      <c r="H360" s="12"/>
      <c r="I360" s="9">
        <v>27</v>
      </c>
      <c r="J360" s="9" t="s">
        <v>1183</v>
      </c>
    </row>
    <row r="361" spans="1:10" s="11" customFormat="1" x14ac:dyDescent="0.2">
      <c r="A361" s="8">
        <v>43583</v>
      </c>
      <c r="B361" s="12" t="s">
        <v>1580</v>
      </c>
      <c r="C361" s="48" t="s">
        <v>1592</v>
      </c>
      <c r="D361" s="12" t="s">
        <v>1581</v>
      </c>
      <c r="E361" s="12" t="s">
        <v>1582</v>
      </c>
      <c r="F361" s="12"/>
      <c r="G361" s="12" t="s">
        <v>1583</v>
      </c>
      <c r="H361" s="12"/>
      <c r="I361" s="31"/>
      <c r="J361" s="31"/>
    </row>
    <row r="362" spans="1:10" s="11" customFormat="1" x14ac:dyDescent="0.2">
      <c r="A362" s="8">
        <v>43562</v>
      </c>
      <c r="B362" s="12" t="s">
        <v>3</v>
      </c>
      <c r="C362" s="9">
        <v>4423</v>
      </c>
      <c r="D362" s="12" t="s">
        <v>46</v>
      </c>
      <c r="E362" s="12" t="s">
        <v>4</v>
      </c>
      <c r="F362" s="12" t="s">
        <v>4</v>
      </c>
      <c r="G362" s="12" t="s">
        <v>37</v>
      </c>
      <c r="H362" s="12"/>
      <c r="I362" s="9">
        <v>5</v>
      </c>
      <c r="J362" s="9" t="s">
        <v>908</v>
      </c>
    </row>
    <row r="363" spans="1:10" s="11" customFormat="1" x14ac:dyDescent="0.2">
      <c r="A363" s="8">
        <v>43562</v>
      </c>
      <c r="B363" s="12" t="s">
        <v>3</v>
      </c>
      <c r="C363" s="9">
        <v>4680</v>
      </c>
      <c r="D363" s="12" t="s">
        <v>46</v>
      </c>
      <c r="E363" s="12" t="s">
        <v>4</v>
      </c>
      <c r="F363" s="12" t="s">
        <v>4</v>
      </c>
      <c r="G363" s="12" t="s">
        <v>278</v>
      </c>
      <c r="H363" s="12"/>
      <c r="I363" s="9">
        <v>5</v>
      </c>
      <c r="J363" s="9" t="s">
        <v>1088</v>
      </c>
    </row>
    <row r="364" spans="1:10" s="11" customFormat="1" x14ac:dyDescent="0.2">
      <c r="A364" s="8">
        <v>43570</v>
      </c>
      <c r="B364" s="12" t="s">
        <v>3</v>
      </c>
      <c r="C364" s="48" t="s">
        <v>1286</v>
      </c>
      <c r="D364" s="12" t="s">
        <v>46</v>
      </c>
      <c r="E364" s="12" t="s">
        <v>4</v>
      </c>
      <c r="F364" s="12" t="s">
        <v>6</v>
      </c>
      <c r="G364" s="12" t="s">
        <v>258</v>
      </c>
      <c r="H364" s="12"/>
      <c r="I364" s="9">
        <v>6</v>
      </c>
      <c r="J364" s="9" t="s">
        <v>1023</v>
      </c>
    </row>
    <row r="365" spans="1:10" s="11" customFormat="1" x14ac:dyDescent="0.2">
      <c r="A365" s="8">
        <v>43567</v>
      </c>
      <c r="B365" s="12" t="s">
        <v>6</v>
      </c>
      <c r="C365" s="9">
        <v>55230</v>
      </c>
      <c r="D365" s="12" t="s">
        <v>1175</v>
      </c>
      <c r="E365" s="12" t="s">
        <v>6</v>
      </c>
      <c r="F365" s="12" t="s">
        <v>6</v>
      </c>
      <c r="G365" s="12" t="s">
        <v>177</v>
      </c>
      <c r="H365" s="12"/>
      <c r="I365" s="9">
        <v>38</v>
      </c>
      <c r="J365" s="9">
        <v>34</v>
      </c>
    </row>
    <row r="366" spans="1:10" s="11" customFormat="1" x14ac:dyDescent="0.2">
      <c r="A366" s="8">
        <v>43573</v>
      </c>
      <c r="B366" s="12" t="s">
        <v>3</v>
      </c>
      <c r="C366" s="48" t="s">
        <v>1385</v>
      </c>
      <c r="D366" s="12" t="s">
        <v>199</v>
      </c>
      <c r="E366" s="12" t="s">
        <v>11</v>
      </c>
      <c r="F366" s="12" t="s">
        <v>15</v>
      </c>
      <c r="G366" s="12" t="s">
        <v>1386</v>
      </c>
      <c r="H366" s="12"/>
      <c r="I366" s="9">
        <v>17</v>
      </c>
      <c r="J366" s="9" t="s">
        <v>361</v>
      </c>
    </row>
    <row r="367" spans="1:10" s="11" customFormat="1" x14ac:dyDescent="0.2">
      <c r="A367" s="8">
        <v>43583</v>
      </c>
      <c r="B367" s="12" t="s">
        <v>234</v>
      </c>
      <c r="C367" s="48" t="s">
        <v>1546</v>
      </c>
      <c r="D367" s="12" t="s">
        <v>1547</v>
      </c>
      <c r="E367" s="12" t="s">
        <v>234</v>
      </c>
      <c r="F367" s="12" t="s">
        <v>15</v>
      </c>
      <c r="G367" s="12" t="s">
        <v>1548</v>
      </c>
      <c r="H367" s="12"/>
      <c r="I367" s="31"/>
      <c r="J367" s="31"/>
    </row>
    <row r="368" spans="1:10" s="11" customFormat="1" x14ac:dyDescent="0.2">
      <c r="A368" s="8">
        <v>43562</v>
      </c>
      <c r="B368" s="12" t="s">
        <v>3</v>
      </c>
      <c r="C368" s="9">
        <v>8450</v>
      </c>
      <c r="D368" s="12" t="s">
        <v>149</v>
      </c>
      <c r="E368" s="12" t="s">
        <v>4</v>
      </c>
      <c r="F368" s="12" t="s">
        <v>4</v>
      </c>
      <c r="G368" s="12" t="s">
        <v>151</v>
      </c>
      <c r="H368" s="12"/>
      <c r="I368" s="9">
        <v>26</v>
      </c>
      <c r="J368" s="9">
        <v>19</v>
      </c>
    </row>
    <row r="369" spans="1:10" s="11" customFormat="1" x14ac:dyDescent="0.2">
      <c r="A369" s="8">
        <v>43568</v>
      </c>
      <c r="B369" s="12" t="s">
        <v>3</v>
      </c>
      <c r="C369" s="9">
        <v>7307</v>
      </c>
      <c r="D369" s="85" t="s">
        <v>39</v>
      </c>
      <c r="E369" s="12" t="s">
        <v>214</v>
      </c>
      <c r="F369" s="12" t="s">
        <v>99</v>
      </c>
      <c r="G369" s="12" t="s">
        <v>194</v>
      </c>
      <c r="H369" s="12"/>
      <c r="I369" s="9">
        <v>31</v>
      </c>
      <c r="J369" s="9" t="s">
        <v>759</v>
      </c>
    </row>
    <row r="370" spans="1:10" s="11" customFormat="1" x14ac:dyDescent="0.2">
      <c r="A370" s="8">
        <v>43565</v>
      </c>
      <c r="B370" s="12" t="s">
        <v>3</v>
      </c>
      <c r="C370" s="9">
        <v>7336</v>
      </c>
      <c r="D370" s="85" t="s">
        <v>39</v>
      </c>
      <c r="E370" s="12" t="s">
        <v>6</v>
      </c>
      <c r="F370" s="12" t="s">
        <v>6</v>
      </c>
      <c r="G370" s="12" t="s">
        <v>151</v>
      </c>
      <c r="H370" s="12"/>
      <c r="I370" s="9">
        <v>33</v>
      </c>
      <c r="J370" s="9">
        <v>36</v>
      </c>
    </row>
    <row r="371" spans="1:10" s="11" customFormat="1" x14ac:dyDescent="0.2">
      <c r="A371" s="8">
        <v>43570</v>
      </c>
      <c r="B371" s="12" t="s">
        <v>3</v>
      </c>
      <c r="C371" s="48" t="s">
        <v>1269</v>
      </c>
      <c r="D371" s="85" t="s">
        <v>39</v>
      </c>
      <c r="E371" s="12" t="s">
        <v>6</v>
      </c>
      <c r="F371" s="12" t="s">
        <v>307</v>
      </c>
      <c r="G371" s="12" t="s">
        <v>1270</v>
      </c>
      <c r="H371" s="12"/>
      <c r="I371" s="9">
        <v>32</v>
      </c>
      <c r="J371" s="9" t="s">
        <v>759</v>
      </c>
    </row>
    <row r="372" spans="1:10" s="11" customFormat="1" x14ac:dyDescent="0.2">
      <c r="A372" s="8">
        <v>43571</v>
      </c>
      <c r="B372" s="12" t="s">
        <v>6</v>
      </c>
      <c r="C372" s="48" t="s">
        <v>1290</v>
      </c>
      <c r="D372" s="12" t="s">
        <v>165</v>
      </c>
      <c r="E372" s="12" t="s">
        <v>6</v>
      </c>
      <c r="F372" s="12" t="s">
        <v>5</v>
      </c>
      <c r="G372" s="12" t="s">
        <v>1291</v>
      </c>
      <c r="H372" s="12"/>
      <c r="I372" s="9">
        <v>159</v>
      </c>
      <c r="J372" s="9">
        <v>237</v>
      </c>
    </row>
    <row r="373" spans="1:10" s="11" customFormat="1" x14ac:dyDescent="0.2">
      <c r="A373" s="8">
        <v>43571</v>
      </c>
      <c r="B373" s="12" t="s">
        <v>3</v>
      </c>
      <c r="C373" s="48" t="s">
        <v>1292</v>
      </c>
      <c r="D373" s="12" t="s">
        <v>42</v>
      </c>
      <c r="E373" s="12" t="s">
        <v>1293</v>
      </c>
      <c r="F373" s="12" t="s">
        <v>33</v>
      </c>
      <c r="G373" s="12" t="s">
        <v>37</v>
      </c>
      <c r="H373" s="12"/>
      <c r="I373" s="9">
        <v>25</v>
      </c>
      <c r="J373" s="9" t="s">
        <v>521</v>
      </c>
    </row>
    <row r="374" spans="1:10" s="11" customFormat="1" x14ac:dyDescent="0.2">
      <c r="A374" s="8">
        <v>43571</v>
      </c>
      <c r="B374" s="12" t="s">
        <v>3</v>
      </c>
      <c r="C374" s="48" t="s">
        <v>1292</v>
      </c>
      <c r="D374" s="12" t="s">
        <v>42</v>
      </c>
      <c r="E374" s="12" t="s">
        <v>1293</v>
      </c>
      <c r="F374" s="12" t="s">
        <v>15</v>
      </c>
      <c r="G374" s="12" t="s">
        <v>151</v>
      </c>
      <c r="H374" s="12"/>
      <c r="I374" s="9">
        <v>25</v>
      </c>
      <c r="J374" s="9" t="s">
        <v>521</v>
      </c>
    </row>
    <row r="375" spans="1:10" s="11" customFormat="1" x14ac:dyDescent="0.2">
      <c r="A375" s="8">
        <v>43574</v>
      </c>
      <c r="B375" s="12" t="s">
        <v>3</v>
      </c>
      <c r="C375" s="48" t="s">
        <v>1404</v>
      </c>
      <c r="D375" s="12" t="s">
        <v>42</v>
      </c>
      <c r="E375" s="12" t="s">
        <v>4</v>
      </c>
      <c r="F375" s="12" t="s">
        <v>5</v>
      </c>
      <c r="G375" s="12" t="s">
        <v>301</v>
      </c>
      <c r="H375" s="12"/>
      <c r="I375" s="9">
        <v>26</v>
      </c>
      <c r="J375" s="9" t="s">
        <v>1028</v>
      </c>
    </row>
    <row r="376" spans="1:10" s="11" customFormat="1" x14ac:dyDescent="0.2">
      <c r="A376" s="8">
        <v>43585</v>
      </c>
      <c r="B376" s="12" t="s">
        <v>3</v>
      </c>
      <c r="C376" s="48" t="s">
        <v>1653</v>
      </c>
      <c r="D376" s="12" t="s">
        <v>42</v>
      </c>
      <c r="E376" s="12" t="s">
        <v>1380</v>
      </c>
      <c r="F376" s="12" t="s">
        <v>22</v>
      </c>
      <c r="G376" s="12" t="s">
        <v>258</v>
      </c>
      <c r="H376" s="12"/>
      <c r="I376" s="9">
        <v>25</v>
      </c>
      <c r="J376" s="9" t="s">
        <v>1151</v>
      </c>
    </row>
    <row r="377" spans="1:10" s="11" customFormat="1" x14ac:dyDescent="0.2">
      <c r="A377" s="8">
        <v>43569</v>
      </c>
      <c r="B377" s="12" t="s">
        <v>6</v>
      </c>
      <c r="C377" s="48" t="s">
        <v>1207</v>
      </c>
      <c r="D377" s="85" t="s">
        <v>316</v>
      </c>
      <c r="E377" s="12" t="s">
        <v>6</v>
      </c>
      <c r="F377" s="12" t="s">
        <v>6</v>
      </c>
      <c r="G377" s="12" t="s">
        <v>292</v>
      </c>
      <c r="H377" s="12"/>
      <c r="I377" s="9">
        <v>45</v>
      </c>
      <c r="J377" s="9" t="s">
        <v>473</v>
      </c>
    </row>
    <row r="378" spans="1:10" s="11" customFormat="1" x14ac:dyDescent="0.2">
      <c r="A378" s="8">
        <v>43570</v>
      </c>
      <c r="B378" s="12" t="s">
        <v>6</v>
      </c>
      <c r="C378" s="48" t="s">
        <v>1207</v>
      </c>
      <c r="D378" s="85" t="s">
        <v>316</v>
      </c>
      <c r="E378" s="12" t="s">
        <v>6</v>
      </c>
      <c r="F378" s="12" t="s">
        <v>6</v>
      </c>
      <c r="G378" s="12" t="s">
        <v>151</v>
      </c>
      <c r="H378" s="12"/>
      <c r="I378" s="9">
        <v>49</v>
      </c>
      <c r="J378" s="9" t="s">
        <v>638</v>
      </c>
    </row>
    <row r="379" spans="1:10" s="11" customFormat="1" x14ac:dyDescent="0.2">
      <c r="A379" s="8">
        <v>43570</v>
      </c>
      <c r="B379" s="12" t="s">
        <v>6</v>
      </c>
      <c r="C379" s="48" t="s">
        <v>1207</v>
      </c>
      <c r="D379" s="85" t="s">
        <v>316</v>
      </c>
      <c r="E379" s="12" t="s">
        <v>6</v>
      </c>
      <c r="F379" s="12" t="s">
        <v>15</v>
      </c>
      <c r="G379" s="12" t="s">
        <v>207</v>
      </c>
      <c r="H379" s="12"/>
      <c r="I379" s="9">
        <v>49</v>
      </c>
      <c r="J379" s="9" t="s">
        <v>638</v>
      </c>
    </row>
    <row r="380" spans="1:10" s="11" customFormat="1" x14ac:dyDescent="0.2">
      <c r="A380" s="8">
        <v>43573</v>
      </c>
      <c r="B380" s="12" t="s">
        <v>6</v>
      </c>
      <c r="C380" s="48" t="s">
        <v>1207</v>
      </c>
      <c r="D380" s="85" t="s">
        <v>316</v>
      </c>
      <c r="E380" s="12" t="s">
        <v>6</v>
      </c>
      <c r="F380" s="12" t="s">
        <v>6</v>
      </c>
      <c r="G380" s="12" t="s">
        <v>151</v>
      </c>
      <c r="H380" s="12"/>
      <c r="I380" s="9">
        <v>49</v>
      </c>
      <c r="J380" s="9">
        <v>47</v>
      </c>
    </row>
    <row r="381" spans="1:10" s="11" customFormat="1" x14ac:dyDescent="0.2">
      <c r="A381" s="8">
        <v>43583</v>
      </c>
      <c r="B381" s="12" t="s">
        <v>6</v>
      </c>
      <c r="C381" s="48" t="s">
        <v>1207</v>
      </c>
      <c r="D381" s="85" t="s">
        <v>316</v>
      </c>
      <c r="E381" s="12" t="s">
        <v>16</v>
      </c>
      <c r="F381" s="12" t="s">
        <v>6</v>
      </c>
      <c r="G381" s="12" t="s">
        <v>23</v>
      </c>
      <c r="H381" s="12"/>
      <c r="I381" s="9">
        <v>46</v>
      </c>
      <c r="J381" s="9" t="s">
        <v>473</v>
      </c>
    </row>
    <row r="382" spans="1:10" s="11" customFormat="1" x14ac:dyDescent="0.2">
      <c r="A382" s="8">
        <v>43580</v>
      </c>
      <c r="B382" s="12" t="s">
        <v>5</v>
      </c>
      <c r="C382" s="48" t="s">
        <v>1459</v>
      </c>
      <c r="D382" s="12" t="s">
        <v>1460</v>
      </c>
      <c r="E382" s="12" t="s">
        <v>16</v>
      </c>
      <c r="F382" s="12" t="s">
        <v>15</v>
      </c>
      <c r="G382" s="12" t="s">
        <v>172</v>
      </c>
      <c r="H382" s="12"/>
      <c r="I382" s="9">
        <v>200</v>
      </c>
      <c r="J382" s="9">
        <v>315</v>
      </c>
    </row>
    <row r="383" spans="1:10" s="11" customFormat="1" x14ac:dyDescent="0.2">
      <c r="A383" s="8">
        <v>43582</v>
      </c>
      <c r="B383" s="12" t="s">
        <v>1512</v>
      </c>
      <c r="C383" s="48" t="s">
        <v>1513</v>
      </c>
      <c r="D383" s="12" t="s">
        <v>1514</v>
      </c>
      <c r="E383" s="12" t="s">
        <v>16</v>
      </c>
      <c r="F383" s="12" t="s">
        <v>6</v>
      </c>
      <c r="G383" s="12" t="s">
        <v>151</v>
      </c>
      <c r="H383" s="12"/>
      <c r="I383" s="31"/>
      <c r="J383" s="31"/>
    </row>
    <row r="384" spans="1:10" s="11" customFormat="1" x14ac:dyDescent="0.2">
      <c r="A384" s="8">
        <v>43563</v>
      </c>
      <c r="B384" s="12" t="s">
        <v>1099</v>
      </c>
      <c r="C384" s="9">
        <v>6010</v>
      </c>
      <c r="D384" s="12" t="s">
        <v>1100</v>
      </c>
      <c r="E384" s="12" t="s">
        <v>15</v>
      </c>
      <c r="F384" s="12" t="s">
        <v>5</v>
      </c>
      <c r="G384" s="12" t="s">
        <v>194</v>
      </c>
      <c r="H384" s="12"/>
      <c r="I384" s="31"/>
      <c r="J384" s="31"/>
    </row>
    <row r="385" spans="1:10" s="11" customFormat="1" x14ac:dyDescent="0.2">
      <c r="A385" s="8">
        <v>43564</v>
      </c>
      <c r="B385" s="12" t="s">
        <v>3</v>
      </c>
      <c r="C385" s="9">
        <v>5898</v>
      </c>
      <c r="D385" s="12" t="s">
        <v>395</v>
      </c>
      <c r="E385" s="12" t="s">
        <v>4</v>
      </c>
      <c r="F385" s="12" t="s">
        <v>5</v>
      </c>
      <c r="G385" s="12" t="s">
        <v>37</v>
      </c>
      <c r="H385" s="12"/>
      <c r="I385" s="9">
        <v>32</v>
      </c>
      <c r="J385" s="9" t="s">
        <v>825</v>
      </c>
    </row>
    <row r="386" spans="1:10" s="11" customFormat="1" x14ac:dyDescent="0.2">
      <c r="A386" s="8">
        <v>43568</v>
      </c>
      <c r="B386" s="12" t="s">
        <v>3</v>
      </c>
      <c r="C386" s="9">
        <v>5899</v>
      </c>
      <c r="D386" s="12" t="s">
        <v>395</v>
      </c>
      <c r="E386" s="12" t="s">
        <v>15</v>
      </c>
      <c r="F386" s="12" t="s">
        <v>6</v>
      </c>
      <c r="G386" s="12" t="s">
        <v>37</v>
      </c>
      <c r="H386" s="12"/>
      <c r="I386" s="9">
        <v>30</v>
      </c>
      <c r="J386" s="9" t="s">
        <v>825</v>
      </c>
    </row>
    <row r="387" spans="1:10" s="11" customFormat="1" x14ac:dyDescent="0.2">
      <c r="A387" s="8">
        <v>43580</v>
      </c>
      <c r="B387" s="12" t="s">
        <v>5</v>
      </c>
      <c r="C387" s="48" t="s">
        <v>1477</v>
      </c>
      <c r="D387" s="12" t="s">
        <v>1064</v>
      </c>
      <c r="E387" s="12" t="s">
        <v>5</v>
      </c>
      <c r="F387" s="12" t="s">
        <v>5</v>
      </c>
      <c r="G387" s="12" t="s">
        <v>172</v>
      </c>
      <c r="H387" s="12"/>
      <c r="I387" s="9">
        <v>51</v>
      </c>
      <c r="J387" s="9">
        <v>61</v>
      </c>
    </row>
    <row r="388" spans="1:10" s="11" customFormat="1" x14ac:dyDescent="0.2">
      <c r="A388" s="8">
        <v>43565</v>
      </c>
      <c r="B388" s="12" t="s">
        <v>6</v>
      </c>
      <c r="C388" s="9">
        <v>57180</v>
      </c>
      <c r="D388" s="12" t="s">
        <v>215</v>
      </c>
      <c r="E388" s="12" t="s">
        <v>6</v>
      </c>
      <c r="F388" s="12" t="s">
        <v>6</v>
      </c>
      <c r="G388" s="12" t="s">
        <v>151</v>
      </c>
      <c r="H388" s="12"/>
      <c r="I388" s="9">
        <v>32</v>
      </c>
      <c r="J388" s="9" t="s">
        <v>1148</v>
      </c>
    </row>
    <row r="389" spans="1:10" s="11" customFormat="1" x14ac:dyDescent="0.2">
      <c r="A389" s="8">
        <v>43572</v>
      </c>
      <c r="B389" s="12" t="s">
        <v>6</v>
      </c>
      <c r="C389" s="48" t="s">
        <v>1353</v>
      </c>
      <c r="D389" s="12" t="s">
        <v>215</v>
      </c>
      <c r="E389" s="12" t="s">
        <v>6</v>
      </c>
      <c r="F389" s="12" t="s">
        <v>6</v>
      </c>
      <c r="G389" s="12" t="s">
        <v>194</v>
      </c>
      <c r="H389" s="12"/>
      <c r="I389" s="9">
        <v>36</v>
      </c>
      <c r="J389" s="9" t="s">
        <v>1148</v>
      </c>
    </row>
    <row r="390" spans="1:10" s="11" customFormat="1" x14ac:dyDescent="0.2">
      <c r="A390" s="8">
        <v>43573</v>
      </c>
      <c r="B390" s="12" t="s">
        <v>6</v>
      </c>
      <c r="C390" s="48" t="s">
        <v>1383</v>
      </c>
      <c r="D390" s="12" t="s">
        <v>1384</v>
      </c>
      <c r="E390" s="12" t="s">
        <v>6</v>
      </c>
      <c r="F390" s="12" t="s">
        <v>5</v>
      </c>
      <c r="G390" s="12" t="s">
        <v>23</v>
      </c>
      <c r="H390" s="12"/>
      <c r="I390" s="9">
        <v>81</v>
      </c>
      <c r="J390" s="9">
        <v>119</v>
      </c>
    </row>
    <row r="391" spans="1:10" s="11" customFormat="1" x14ac:dyDescent="0.2">
      <c r="A391" s="8">
        <v>43563</v>
      </c>
      <c r="B391" s="12" t="s">
        <v>6</v>
      </c>
      <c r="C391" s="9">
        <v>57100</v>
      </c>
      <c r="D391" s="12" t="s">
        <v>141</v>
      </c>
      <c r="E391" s="12" t="s">
        <v>6</v>
      </c>
      <c r="F391" s="12" t="s">
        <v>15</v>
      </c>
      <c r="G391" s="12" t="s">
        <v>151</v>
      </c>
      <c r="H391" s="12"/>
      <c r="I391" s="9">
        <v>40</v>
      </c>
      <c r="J391" s="9" t="s">
        <v>413</v>
      </c>
    </row>
    <row r="392" spans="1:10" s="11" customFormat="1" x14ac:dyDescent="0.2">
      <c r="A392" s="8">
        <v>43564</v>
      </c>
      <c r="B392" s="12" t="s">
        <v>6</v>
      </c>
      <c r="C392" s="9">
        <v>57100</v>
      </c>
      <c r="D392" s="12" t="s">
        <v>141</v>
      </c>
      <c r="E392" s="12" t="s">
        <v>6</v>
      </c>
      <c r="F392" s="12" t="s">
        <v>15</v>
      </c>
      <c r="G392" s="12" t="s">
        <v>1125</v>
      </c>
      <c r="H392" s="12"/>
      <c r="I392" s="9">
        <v>41</v>
      </c>
      <c r="J392" s="9" t="s">
        <v>413</v>
      </c>
    </row>
    <row r="393" spans="1:10" s="11" customFormat="1" x14ac:dyDescent="0.2">
      <c r="A393" s="8">
        <v>43564</v>
      </c>
      <c r="B393" s="12" t="s">
        <v>6</v>
      </c>
      <c r="C393" s="9">
        <v>57100</v>
      </c>
      <c r="D393" s="12" t="s">
        <v>141</v>
      </c>
      <c r="E393" s="12" t="s">
        <v>6</v>
      </c>
      <c r="F393" s="12" t="s">
        <v>15</v>
      </c>
      <c r="G393" s="12" t="s">
        <v>422</v>
      </c>
      <c r="H393" s="12"/>
      <c r="I393" s="9">
        <v>41</v>
      </c>
      <c r="J393" s="9" t="s">
        <v>413</v>
      </c>
    </row>
    <row r="394" spans="1:10" s="11" customFormat="1" x14ac:dyDescent="0.2">
      <c r="A394" s="8">
        <v>43566</v>
      </c>
      <c r="B394" s="12" t="s">
        <v>3</v>
      </c>
      <c r="C394" s="9">
        <v>57100</v>
      </c>
      <c r="D394" s="12" t="s">
        <v>141</v>
      </c>
      <c r="E394" s="12" t="s">
        <v>6</v>
      </c>
      <c r="F394" s="12" t="s">
        <v>6</v>
      </c>
      <c r="G394" s="12" t="s">
        <v>245</v>
      </c>
      <c r="H394" s="12"/>
      <c r="I394" s="9">
        <v>39</v>
      </c>
      <c r="J394" s="9">
        <v>42</v>
      </c>
    </row>
    <row r="395" spans="1:10" s="11" customFormat="1" x14ac:dyDescent="0.2">
      <c r="A395" s="8">
        <v>43568</v>
      </c>
      <c r="B395" s="12" t="s">
        <v>6</v>
      </c>
      <c r="C395" s="9">
        <v>57100</v>
      </c>
      <c r="D395" s="12" t="s">
        <v>141</v>
      </c>
      <c r="E395" s="12" t="s">
        <v>6</v>
      </c>
      <c r="F395" s="12" t="s">
        <v>9</v>
      </c>
      <c r="G395" s="12" t="s">
        <v>151</v>
      </c>
      <c r="H395" s="12"/>
      <c r="I395" s="9">
        <v>37</v>
      </c>
      <c r="J395" s="9" t="s">
        <v>413</v>
      </c>
    </row>
    <row r="396" spans="1:10" s="11" customFormat="1" x14ac:dyDescent="0.2">
      <c r="A396" s="8">
        <v>43569</v>
      </c>
      <c r="B396" s="12" t="s">
        <v>6</v>
      </c>
      <c r="C396" s="48" t="s">
        <v>1224</v>
      </c>
      <c r="D396" s="12" t="s">
        <v>141</v>
      </c>
      <c r="E396" s="12" t="s">
        <v>6</v>
      </c>
      <c r="F396" s="12" t="s">
        <v>15</v>
      </c>
      <c r="G396" s="12" t="s">
        <v>1225</v>
      </c>
      <c r="H396" s="12"/>
      <c r="I396" s="9">
        <v>35</v>
      </c>
      <c r="J396" s="9" t="s">
        <v>413</v>
      </c>
    </row>
    <row r="397" spans="1:10" s="11" customFormat="1" x14ac:dyDescent="0.2">
      <c r="A397" s="8">
        <v>43572</v>
      </c>
      <c r="B397" s="12" t="s">
        <v>6</v>
      </c>
      <c r="C397" s="48" t="s">
        <v>1224</v>
      </c>
      <c r="D397" s="12" t="s">
        <v>141</v>
      </c>
      <c r="E397" s="12" t="s">
        <v>6</v>
      </c>
      <c r="F397" s="12" t="s">
        <v>15</v>
      </c>
      <c r="G397" s="12" t="s">
        <v>1182</v>
      </c>
      <c r="H397" s="12"/>
      <c r="I397" s="9">
        <v>42</v>
      </c>
      <c r="J397" s="9" t="s">
        <v>413</v>
      </c>
    </row>
    <row r="398" spans="1:10" s="11" customFormat="1" x14ac:dyDescent="0.2">
      <c r="A398" s="8">
        <v>43576</v>
      </c>
      <c r="B398" s="12" t="s">
        <v>6</v>
      </c>
      <c r="C398" s="48" t="s">
        <v>1224</v>
      </c>
      <c r="D398" s="12" t="s">
        <v>141</v>
      </c>
      <c r="E398" s="12" t="s">
        <v>6</v>
      </c>
      <c r="F398" s="12" t="s">
        <v>6</v>
      </c>
      <c r="G398" s="12" t="s">
        <v>23</v>
      </c>
      <c r="H398" s="12"/>
      <c r="I398" s="9">
        <v>42</v>
      </c>
      <c r="J398" s="9">
        <v>40</v>
      </c>
    </row>
    <row r="399" spans="1:10" s="11" customFormat="1" x14ac:dyDescent="0.2">
      <c r="A399" s="8">
        <v>43581</v>
      </c>
      <c r="B399" s="12" t="s">
        <v>6</v>
      </c>
      <c r="C399" s="48" t="s">
        <v>1224</v>
      </c>
      <c r="D399" s="12" t="s">
        <v>141</v>
      </c>
      <c r="E399" s="12" t="s">
        <v>6</v>
      </c>
      <c r="F399" s="12" t="s">
        <v>6</v>
      </c>
      <c r="G399" s="12" t="s">
        <v>1484</v>
      </c>
      <c r="H399" s="12"/>
      <c r="I399" s="9">
        <v>42</v>
      </c>
      <c r="J399" s="9">
        <v>40</v>
      </c>
    </row>
    <row r="400" spans="1:10" s="11" customFormat="1" x14ac:dyDescent="0.2">
      <c r="A400" s="8">
        <v>43582</v>
      </c>
      <c r="B400" s="12" t="s">
        <v>6</v>
      </c>
      <c r="C400" s="48" t="s">
        <v>1224</v>
      </c>
      <c r="D400" s="12" t="s">
        <v>141</v>
      </c>
      <c r="E400" s="12" t="s">
        <v>6</v>
      </c>
      <c r="F400" s="12" t="s">
        <v>15</v>
      </c>
      <c r="G400" s="12" t="s">
        <v>222</v>
      </c>
      <c r="H400" s="12"/>
      <c r="I400" s="9">
        <v>39</v>
      </c>
      <c r="J400" s="9" t="s">
        <v>413</v>
      </c>
    </row>
    <row r="401" spans="1:10" s="11" customFormat="1" x14ac:dyDescent="0.2">
      <c r="A401" s="8">
        <v>43583</v>
      </c>
      <c r="B401" s="12" t="s">
        <v>6</v>
      </c>
      <c r="C401" s="48" t="s">
        <v>1224</v>
      </c>
      <c r="D401" s="12" t="s">
        <v>141</v>
      </c>
      <c r="E401" s="12" t="s">
        <v>6</v>
      </c>
      <c r="F401" s="12" t="s">
        <v>15</v>
      </c>
      <c r="G401" s="12" t="s">
        <v>23</v>
      </c>
      <c r="H401" s="12"/>
      <c r="I401" s="9">
        <v>35</v>
      </c>
      <c r="J401" s="9" t="s">
        <v>413</v>
      </c>
    </row>
    <row r="402" spans="1:10" s="11" customFormat="1" x14ac:dyDescent="0.2">
      <c r="A402" s="8">
        <v>43580</v>
      </c>
      <c r="B402" s="12" t="s">
        <v>6</v>
      </c>
      <c r="C402" s="48" t="s">
        <v>1482</v>
      </c>
      <c r="D402" s="12" t="s">
        <v>1483</v>
      </c>
      <c r="E402" s="12" t="s">
        <v>6</v>
      </c>
      <c r="F402" s="12" t="s">
        <v>6</v>
      </c>
      <c r="G402" s="12" t="s">
        <v>177</v>
      </c>
      <c r="H402" s="12"/>
      <c r="I402" s="31"/>
      <c r="J402" s="31"/>
    </row>
    <row r="403" spans="1:10" s="11" customFormat="1" x14ac:dyDescent="0.2">
      <c r="A403" s="8">
        <v>43568</v>
      </c>
      <c r="B403" s="12" t="s">
        <v>6</v>
      </c>
      <c r="C403" s="9">
        <v>54190</v>
      </c>
      <c r="D403" s="12" t="s">
        <v>733</v>
      </c>
      <c r="E403" s="12" t="s">
        <v>6</v>
      </c>
      <c r="F403" s="12" t="s">
        <v>15</v>
      </c>
      <c r="G403" s="12" t="s">
        <v>15</v>
      </c>
      <c r="H403" s="12"/>
      <c r="I403" s="9">
        <v>16</v>
      </c>
      <c r="J403" s="9" t="s">
        <v>742</v>
      </c>
    </row>
    <row r="404" spans="1:10" s="11" customFormat="1" x14ac:dyDescent="0.2">
      <c r="A404" s="8">
        <v>43580</v>
      </c>
      <c r="B404" s="12" t="s">
        <v>8</v>
      </c>
      <c r="C404" s="48" t="s">
        <v>1458</v>
      </c>
      <c r="D404" s="12" t="s">
        <v>618</v>
      </c>
      <c r="E404" s="12" t="s">
        <v>8</v>
      </c>
      <c r="F404" s="12" t="s">
        <v>8</v>
      </c>
      <c r="G404" s="12" t="s">
        <v>279</v>
      </c>
      <c r="H404" s="12"/>
      <c r="I404" s="31"/>
      <c r="J404" s="31"/>
    </row>
    <row r="405" spans="1:10" s="11" customFormat="1" x14ac:dyDescent="0.2">
      <c r="A405" s="8">
        <v>43572</v>
      </c>
      <c r="B405" s="12" t="s">
        <v>6</v>
      </c>
      <c r="C405" s="48" t="s">
        <v>1332</v>
      </c>
      <c r="D405" s="12" t="s">
        <v>1333</v>
      </c>
      <c r="E405" s="12" t="s">
        <v>6</v>
      </c>
      <c r="F405" s="12" t="s">
        <v>15</v>
      </c>
      <c r="G405" s="12" t="s">
        <v>151</v>
      </c>
      <c r="H405" s="12"/>
      <c r="I405" s="31"/>
      <c r="J405" s="31"/>
    </row>
    <row r="406" spans="1:10" s="11" customFormat="1" x14ac:dyDescent="0.2">
      <c r="A406" s="8">
        <v>43561</v>
      </c>
      <c r="B406" s="12" t="s">
        <v>5</v>
      </c>
      <c r="C406" s="9">
        <v>15294</v>
      </c>
      <c r="D406" s="12" t="s">
        <v>154</v>
      </c>
      <c r="E406" s="12" t="s">
        <v>5</v>
      </c>
      <c r="F406" s="12" t="s">
        <v>5</v>
      </c>
      <c r="G406" s="12" t="s">
        <v>1085</v>
      </c>
      <c r="H406" s="12"/>
      <c r="I406" s="9">
        <v>58</v>
      </c>
      <c r="J406" s="9">
        <v>86</v>
      </c>
    </row>
    <row r="407" spans="1:10" s="11" customFormat="1" x14ac:dyDescent="0.2">
      <c r="A407" s="8">
        <v>43580</v>
      </c>
      <c r="B407" s="12" t="s">
        <v>5</v>
      </c>
      <c r="C407" s="48" t="s">
        <v>1475</v>
      </c>
      <c r="D407" s="12" t="s">
        <v>154</v>
      </c>
      <c r="E407" s="12" t="s">
        <v>5</v>
      </c>
      <c r="F407" s="12" t="s">
        <v>5</v>
      </c>
      <c r="G407" s="12" t="s">
        <v>1476</v>
      </c>
      <c r="H407" s="12"/>
      <c r="I407" s="9">
        <v>52</v>
      </c>
      <c r="J407" s="9">
        <v>66</v>
      </c>
    </row>
    <row r="408" spans="1:10" s="11" customFormat="1" x14ac:dyDescent="0.2">
      <c r="A408" s="8">
        <v>43568</v>
      </c>
      <c r="B408" s="12" t="s">
        <v>6</v>
      </c>
      <c r="C408" s="9">
        <v>57270</v>
      </c>
      <c r="D408" s="12" t="s">
        <v>161</v>
      </c>
      <c r="E408" s="12" t="s">
        <v>6</v>
      </c>
      <c r="F408" s="12" t="s">
        <v>6</v>
      </c>
      <c r="G408" s="12" t="s">
        <v>1182</v>
      </c>
      <c r="H408" s="12"/>
      <c r="I408" s="9">
        <v>39</v>
      </c>
      <c r="J408" s="9" t="s">
        <v>372</v>
      </c>
    </row>
    <row r="409" spans="1:10" s="11" customFormat="1" x14ac:dyDescent="0.2">
      <c r="A409" s="8">
        <v>43563</v>
      </c>
      <c r="B409" s="12" t="s">
        <v>3</v>
      </c>
      <c r="C409" s="9">
        <v>9190</v>
      </c>
      <c r="D409" s="12" t="s">
        <v>51</v>
      </c>
      <c r="E409" s="12" t="s">
        <v>4</v>
      </c>
      <c r="F409" s="12" t="s">
        <v>6</v>
      </c>
      <c r="G409" s="12" t="s">
        <v>37</v>
      </c>
      <c r="H409" s="12"/>
      <c r="I409" s="9">
        <v>51</v>
      </c>
      <c r="J409" s="9" t="s">
        <v>1094</v>
      </c>
    </row>
    <row r="410" spans="1:10" s="11" customFormat="1" x14ac:dyDescent="0.2">
      <c r="A410" s="8">
        <v>43570</v>
      </c>
      <c r="B410" s="12" t="s">
        <v>6</v>
      </c>
      <c r="C410" s="48" t="s">
        <v>1259</v>
      </c>
      <c r="D410" s="12" t="s">
        <v>1260</v>
      </c>
      <c r="E410" s="12" t="s">
        <v>6</v>
      </c>
      <c r="F410" s="12" t="s">
        <v>15</v>
      </c>
      <c r="G410" s="12" t="s">
        <v>318</v>
      </c>
      <c r="H410" s="12"/>
      <c r="I410" s="9">
        <v>91</v>
      </c>
      <c r="J410" s="9">
        <v>123</v>
      </c>
    </row>
    <row r="411" spans="1:10" s="11" customFormat="1" x14ac:dyDescent="0.2">
      <c r="A411" s="8">
        <v>43582</v>
      </c>
      <c r="B411" s="12" t="s">
        <v>6</v>
      </c>
      <c r="C411" s="48" t="s">
        <v>1495</v>
      </c>
      <c r="D411" s="12" t="s">
        <v>277</v>
      </c>
      <c r="E411" s="12" t="s">
        <v>8</v>
      </c>
      <c r="F411" s="12" t="s">
        <v>6</v>
      </c>
      <c r="G411" s="12" t="s">
        <v>236</v>
      </c>
      <c r="H411" s="12"/>
      <c r="I411" s="9">
        <v>25</v>
      </c>
      <c r="J411" s="9">
        <v>16</v>
      </c>
    </row>
    <row r="412" spans="1:10" s="11" customFormat="1" x14ac:dyDescent="0.2">
      <c r="A412" s="8">
        <v>43567</v>
      </c>
      <c r="B412" s="12" t="s">
        <v>14</v>
      </c>
      <c r="C412" s="9">
        <v>6769</v>
      </c>
      <c r="D412" s="85" t="s">
        <v>257</v>
      </c>
      <c r="E412" s="12" t="s">
        <v>6</v>
      </c>
      <c r="F412" s="12" t="s">
        <v>6</v>
      </c>
      <c r="G412" s="12" t="s">
        <v>172</v>
      </c>
      <c r="H412" s="12"/>
      <c r="I412" s="9">
        <v>41</v>
      </c>
      <c r="J412" s="9">
        <v>34</v>
      </c>
    </row>
    <row r="413" spans="1:10" s="11" customFormat="1" x14ac:dyDescent="0.2">
      <c r="A413" s="8">
        <v>43570</v>
      </c>
      <c r="B413" s="12" t="s">
        <v>14</v>
      </c>
      <c r="C413" s="48" t="s">
        <v>1279</v>
      </c>
      <c r="D413" s="85" t="s">
        <v>257</v>
      </c>
      <c r="E413" s="12" t="s">
        <v>6</v>
      </c>
      <c r="F413" s="12" t="s">
        <v>15</v>
      </c>
      <c r="G413" s="12" t="s">
        <v>1280</v>
      </c>
      <c r="H413" s="12"/>
      <c r="I413" s="9">
        <v>45</v>
      </c>
      <c r="J413" s="9" t="s">
        <v>1281</v>
      </c>
    </row>
    <row r="414" spans="1:10" s="11" customFormat="1" x14ac:dyDescent="0.2">
      <c r="A414" s="8">
        <v>43570</v>
      </c>
      <c r="B414" s="12" t="s">
        <v>14</v>
      </c>
      <c r="C414" s="48" t="s">
        <v>1278</v>
      </c>
      <c r="D414" s="85" t="s">
        <v>257</v>
      </c>
      <c r="E414" s="12" t="s">
        <v>6</v>
      </c>
      <c r="F414" s="12" t="s">
        <v>6</v>
      </c>
      <c r="G414" s="12" t="s">
        <v>151</v>
      </c>
      <c r="H414" s="12"/>
      <c r="I414" s="9">
        <v>44</v>
      </c>
      <c r="J414" s="9">
        <v>33</v>
      </c>
    </row>
    <row r="415" spans="1:10" s="11" customFormat="1" x14ac:dyDescent="0.2">
      <c r="A415" s="8">
        <v>43569</v>
      </c>
      <c r="B415" s="12" t="s">
        <v>5</v>
      </c>
      <c r="C415" s="48" t="s">
        <v>1231</v>
      </c>
      <c r="D415" s="12" t="s">
        <v>1232</v>
      </c>
      <c r="E415" s="12" t="s">
        <v>5</v>
      </c>
      <c r="F415" s="12" t="s">
        <v>15</v>
      </c>
      <c r="G415" s="12" t="s">
        <v>151</v>
      </c>
      <c r="H415" s="12"/>
      <c r="I415" s="9">
        <v>56</v>
      </c>
      <c r="J415" s="9" t="s">
        <v>1233</v>
      </c>
    </row>
    <row r="416" spans="1:10" s="11" customFormat="1" x14ac:dyDescent="0.2">
      <c r="A416" s="8">
        <v>43562</v>
      </c>
      <c r="B416" s="12" t="s">
        <v>3</v>
      </c>
      <c r="C416" s="9">
        <v>7641</v>
      </c>
      <c r="D416" s="12" t="s">
        <v>1092</v>
      </c>
      <c r="E416" s="12" t="s">
        <v>4</v>
      </c>
      <c r="F416" s="12" t="s">
        <v>4</v>
      </c>
      <c r="G416" s="12" t="s">
        <v>23</v>
      </c>
      <c r="H416" s="12"/>
      <c r="I416" s="9">
        <v>42</v>
      </c>
      <c r="J416" s="9">
        <v>56</v>
      </c>
    </row>
    <row r="417" spans="1:10" s="11" customFormat="1" x14ac:dyDescent="0.2">
      <c r="A417" s="8">
        <v>43569</v>
      </c>
      <c r="B417" s="12" t="s">
        <v>3</v>
      </c>
      <c r="C417" s="48" t="s">
        <v>1222</v>
      </c>
      <c r="D417" s="12" t="s">
        <v>120</v>
      </c>
      <c r="E417" s="12" t="s">
        <v>31</v>
      </c>
      <c r="F417" s="12" t="s">
        <v>6</v>
      </c>
      <c r="G417" s="12" t="s">
        <v>292</v>
      </c>
      <c r="H417" s="12"/>
      <c r="I417" s="9">
        <v>33</v>
      </c>
      <c r="J417" s="9" t="s">
        <v>1223</v>
      </c>
    </row>
    <row r="418" spans="1:10" s="11" customFormat="1" x14ac:dyDescent="0.2">
      <c r="A418" s="8">
        <v>43575</v>
      </c>
      <c r="B418" s="12" t="s">
        <v>3</v>
      </c>
      <c r="C418" s="48" t="s">
        <v>1420</v>
      </c>
      <c r="D418" s="12" t="s">
        <v>1421</v>
      </c>
      <c r="E418" s="12" t="s">
        <v>6</v>
      </c>
      <c r="F418" s="12" t="s">
        <v>6</v>
      </c>
      <c r="G418" s="12" t="s">
        <v>976</v>
      </c>
      <c r="H418" s="12"/>
      <c r="I418" s="9">
        <v>59</v>
      </c>
      <c r="J418" s="9" t="s">
        <v>1422</v>
      </c>
    </row>
    <row r="419" spans="1:10" s="11" customFormat="1" x14ac:dyDescent="0.2">
      <c r="A419" s="8">
        <v>43583</v>
      </c>
      <c r="B419" s="12" t="s">
        <v>3</v>
      </c>
      <c r="C419" s="48" t="s">
        <v>1531</v>
      </c>
      <c r="D419" s="12" t="s">
        <v>1532</v>
      </c>
      <c r="E419" s="12" t="s">
        <v>101</v>
      </c>
      <c r="F419" s="12" t="s">
        <v>15</v>
      </c>
      <c r="G419" s="12" t="s">
        <v>477</v>
      </c>
      <c r="H419" s="12"/>
      <c r="I419" s="9">
        <v>55</v>
      </c>
      <c r="J419" s="9" t="s">
        <v>1533</v>
      </c>
    </row>
    <row r="420" spans="1:10" s="11" customFormat="1" x14ac:dyDescent="0.2">
      <c r="A420" s="8">
        <v>43582</v>
      </c>
      <c r="B420" s="12" t="s">
        <v>14</v>
      </c>
      <c r="C420" s="48" t="s">
        <v>1501</v>
      </c>
      <c r="D420" s="12" t="s">
        <v>1502</v>
      </c>
      <c r="E420" s="12" t="s">
        <v>6</v>
      </c>
      <c r="F420" s="12" t="s">
        <v>234</v>
      </c>
      <c r="G420" s="12" t="s">
        <v>151</v>
      </c>
      <c r="H420" s="12"/>
      <c r="I420" s="9">
        <v>182</v>
      </c>
      <c r="J420" s="9">
        <v>296</v>
      </c>
    </row>
    <row r="421" spans="1:10" s="11" customFormat="1" x14ac:dyDescent="0.2">
      <c r="A421" s="8">
        <v>43568</v>
      </c>
      <c r="B421" s="12" t="s">
        <v>6</v>
      </c>
      <c r="C421" s="9">
        <v>54441</v>
      </c>
      <c r="D421" s="12" t="s">
        <v>484</v>
      </c>
      <c r="E421" s="12" t="s">
        <v>5</v>
      </c>
      <c r="F421" s="12" t="s">
        <v>15</v>
      </c>
      <c r="G421" s="12" t="s">
        <v>477</v>
      </c>
      <c r="H421" s="12"/>
      <c r="I421" s="9">
        <v>53</v>
      </c>
      <c r="J421" s="9" t="s">
        <v>1133</v>
      </c>
    </row>
    <row r="422" spans="1:10" x14ac:dyDescent="0.2">
      <c r="A422" s="8">
        <v>43569</v>
      </c>
      <c r="B422" s="12" t="s">
        <v>1210</v>
      </c>
      <c r="C422" s="48" t="s">
        <v>1211</v>
      </c>
      <c r="D422" s="12" t="s">
        <v>1212</v>
      </c>
      <c r="E422" s="12" t="s">
        <v>1213</v>
      </c>
      <c r="F422" s="12" t="s">
        <v>22</v>
      </c>
      <c r="G422" s="12" t="s">
        <v>151</v>
      </c>
      <c r="H422" s="12"/>
      <c r="I422" s="31"/>
      <c r="J422" s="31"/>
    </row>
    <row r="423" spans="1:10" s="11" customFormat="1" x14ac:dyDescent="0.2">
      <c r="A423" s="86"/>
      <c r="B423" s="33"/>
      <c r="C423" s="83"/>
      <c r="D423" s="33"/>
      <c r="E423" s="33"/>
      <c r="F423" s="33"/>
      <c r="G423" s="33"/>
      <c r="H423" s="33"/>
      <c r="I423" s="30">
        <f>SUM(I2:I422)</f>
        <v>15542</v>
      </c>
      <c r="J423" s="30">
        <f>SUM(J2:J422)</f>
        <v>10948</v>
      </c>
    </row>
    <row r="424" spans="1:10" s="11" customFormat="1" x14ac:dyDescent="0.2">
      <c r="A424" s="86"/>
      <c r="B424" s="33"/>
      <c r="C424" s="83"/>
      <c r="D424" s="33"/>
      <c r="E424" s="33"/>
      <c r="F424" s="33"/>
      <c r="G424" s="33"/>
      <c r="H424" s="33"/>
      <c r="I424" s="30">
        <f>421-1-30</f>
        <v>390</v>
      </c>
      <c r="J424" s="30">
        <f>421-1-30</f>
        <v>390</v>
      </c>
    </row>
    <row r="425" spans="1:10" x14ac:dyDescent="0.2">
      <c r="I425" s="97">
        <f>I423/I424</f>
        <v>39.851282051282048</v>
      </c>
      <c r="J425" s="97">
        <f>J423/J424</f>
        <v>28.071794871794872</v>
      </c>
    </row>
    <row r="426" spans="1:10" x14ac:dyDescent="0.2">
      <c r="I426" s="98" t="s">
        <v>1603</v>
      </c>
      <c r="J426" s="98" t="s">
        <v>1602</v>
      </c>
    </row>
    <row r="428" spans="1:10" x14ac:dyDescent="0.2">
      <c r="B428" s="105" t="s">
        <v>1642</v>
      </c>
      <c r="C428" s="107" t="s">
        <v>1049</v>
      </c>
      <c r="D428" s="107" t="s">
        <v>1629</v>
      </c>
      <c r="E428" s="107" t="s">
        <v>1630</v>
      </c>
      <c r="F428" s="107" t="s">
        <v>1631</v>
      </c>
      <c r="G428" s="107"/>
      <c r="H428" s="105"/>
      <c r="I428" s="105">
        <v>4.3</v>
      </c>
      <c r="J428" s="106" t="s">
        <v>1641</v>
      </c>
    </row>
    <row r="429" spans="1:10" x14ac:dyDescent="0.2">
      <c r="A429" t="s">
        <v>1606</v>
      </c>
      <c r="B429" s="108">
        <v>30360</v>
      </c>
      <c r="C429">
        <v>8</v>
      </c>
      <c r="D429">
        <v>3</v>
      </c>
      <c r="E429">
        <v>11</v>
      </c>
      <c r="F429">
        <v>6</v>
      </c>
      <c r="H429">
        <f>SUM(C429:G429)</f>
        <v>28</v>
      </c>
      <c r="I429" s="99">
        <f>H429*$I$428</f>
        <v>120.39999999999999</v>
      </c>
      <c r="J429" s="100">
        <f>I429/B429</f>
        <v>3.9657444005270093E-3</v>
      </c>
    </row>
    <row r="430" spans="1:10" x14ac:dyDescent="0.2">
      <c r="A430" t="s">
        <v>1607</v>
      </c>
      <c r="B430" s="108">
        <v>6750</v>
      </c>
      <c r="C430">
        <v>2</v>
      </c>
      <c r="D430">
        <v>1</v>
      </c>
      <c r="E430">
        <v>1</v>
      </c>
      <c r="F430">
        <v>4</v>
      </c>
      <c r="H430">
        <f t="shared" ref="H430:H453" si="0">SUM(C430:G430)</f>
        <v>8</v>
      </c>
      <c r="I430" s="99">
        <f t="shared" ref="I430:I453" si="1">H430*$I$428</f>
        <v>34.4</v>
      </c>
      <c r="J430" s="100">
        <f t="shared" ref="J430:J453" si="2">I430/B430</f>
        <v>5.0962962962962958E-3</v>
      </c>
    </row>
    <row r="431" spans="1:10" x14ac:dyDescent="0.2">
      <c r="A431" t="s">
        <v>1608</v>
      </c>
      <c r="B431" s="108">
        <v>10500</v>
      </c>
      <c r="C431">
        <v>5</v>
      </c>
      <c r="D431">
        <v>4</v>
      </c>
      <c r="E431">
        <v>5</v>
      </c>
      <c r="F431">
        <v>3</v>
      </c>
      <c r="H431">
        <f t="shared" si="0"/>
        <v>17</v>
      </c>
      <c r="I431" s="99">
        <f t="shared" si="1"/>
        <v>73.099999999999994</v>
      </c>
      <c r="J431" s="100">
        <f t="shared" si="2"/>
        <v>6.9619047619047612E-3</v>
      </c>
    </row>
    <row r="432" spans="1:10" x14ac:dyDescent="0.2">
      <c r="A432" t="s">
        <v>1609</v>
      </c>
      <c r="B432" s="108">
        <v>16100</v>
      </c>
      <c r="C432">
        <v>15</v>
      </c>
      <c r="D432">
        <v>1</v>
      </c>
      <c r="E432">
        <v>7</v>
      </c>
      <c r="F432">
        <v>11</v>
      </c>
      <c r="H432">
        <f t="shared" si="0"/>
        <v>34</v>
      </c>
      <c r="I432" s="99">
        <f t="shared" si="1"/>
        <v>146.19999999999999</v>
      </c>
      <c r="J432" s="100">
        <f t="shared" si="2"/>
        <v>9.0807453416149059E-3</v>
      </c>
    </row>
    <row r="433" spans="1:10" x14ac:dyDescent="0.2">
      <c r="A433" t="s">
        <v>1610</v>
      </c>
      <c r="B433" s="108">
        <v>8150</v>
      </c>
      <c r="C433">
        <v>7</v>
      </c>
      <c r="D433">
        <v>9</v>
      </c>
      <c r="E433">
        <v>4</v>
      </c>
      <c r="F433">
        <v>10</v>
      </c>
      <c r="H433">
        <f t="shared" si="0"/>
        <v>30</v>
      </c>
      <c r="I433" s="99">
        <f t="shared" si="1"/>
        <v>129</v>
      </c>
      <c r="J433" s="103">
        <f t="shared" si="2"/>
        <v>1.5828220858895705E-2</v>
      </c>
    </row>
    <row r="434" spans="1:10" x14ac:dyDescent="0.2">
      <c r="A434" t="s">
        <v>1611</v>
      </c>
      <c r="B434" s="108">
        <v>10730</v>
      </c>
      <c r="C434">
        <v>4</v>
      </c>
      <c r="D434">
        <v>6</v>
      </c>
      <c r="E434">
        <v>2</v>
      </c>
      <c r="F434">
        <v>4</v>
      </c>
      <c r="H434">
        <f t="shared" si="0"/>
        <v>16</v>
      </c>
      <c r="I434" s="99">
        <f t="shared" si="1"/>
        <v>68.8</v>
      </c>
      <c r="J434" s="100">
        <f t="shared" si="2"/>
        <v>6.4119291705498601E-3</v>
      </c>
    </row>
    <row r="435" spans="1:10" x14ac:dyDescent="0.2">
      <c r="A435" t="s">
        <v>1612</v>
      </c>
      <c r="B435" s="108">
        <v>1211700</v>
      </c>
      <c r="C435">
        <v>2</v>
      </c>
      <c r="D435">
        <v>1</v>
      </c>
      <c r="E435">
        <v>0</v>
      </c>
      <c r="F435">
        <v>1</v>
      </c>
      <c r="H435">
        <f t="shared" si="0"/>
        <v>4</v>
      </c>
      <c r="I435" s="99">
        <f t="shared" si="1"/>
        <v>17.2</v>
      </c>
      <c r="J435" s="100">
        <f t="shared" si="2"/>
        <v>1.4194932739126846E-5</v>
      </c>
    </row>
    <row r="436" spans="1:10" x14ac:dyDescent="0.2">
      <c r="A436" t="s">
        <v>1643</v>
      </c>
      <c r="B436" s="108">
        <v>2650</v>
      </c>
      <c r="C436">
        <v>0</v>
      </c>
      <c r="D436">
        <v>9</v>
      </c>
      <c r="E436">
        <v>1</v>
      </c>
      <c r="F436">
        <v>1</v>
      </c>
      <c r="H436">
        <f t="shared" si="0"/>
        <v>11</v>
      </c>
      <c r="I436" s="99">
        <f t="shared" si="1"/>
        <v>47.3</v>
      </c>
      <c r="J436" s="103">
        <f t="shared" si="2"/>
        <v>1.7849056603773585E-2</v>
      </c>
    </row>
    <row r="437" spans="1:10" x14ac:dyDescent="0.2">
      <c r="A437" t="s">
        <v>1613</v>
      </c>
      <c r="B437" s="108">
        <v>25400</v>
      </c>
      <c r="C437">
        <v>19</v>
      </c>
      <c r="D437">
        <v>16</v>
      </c>
      <c r="E437">
        <v>13</v>
      </c>
      <c r="F437">
        <v>22</v>
      </c>
      <c r="H437">
        <f t="shared" si="0"/>
        <v>70</v>
      </c>
      <c r="I437" s="99">
        <f t="shared" si="1"/>
        <v>301</v>
      </c>
      <c r="J437" s="103">
        <f t="shared" si="2"/>
        <v>1.1850393700787401E-2</v>
      </c>
    </row>
    <row r="438" spans="1:10" x14ac:dyDescent="0.2">
      <c r="A438" t="s">
        <v>1614</v>
      </c>
      <c r="B438" s="108">
        <v>20500</v>
      </c>
      <c r="C438">
        <v>7</v>
      </c>
      <c r="D438">
        <v>7</v>
      </c>
      <c r="E438">
        <v>1</v>
      </c>
      <c r="F438">
        <v>10</v>
      </c>
      <c r="H438">
        <f t="shared" si="0"/>
        <v>25</v>
      </c>
      <c r="I438" s="99">
        <f t="shared" si="1"/>
        <v>107.5</v>
      </c>
      <c r="J438" s="100">
        <f t="shared" si="2"/>
        <v>5.2439024390243906E-3</v>
      </c>
    </row>
    <row r="439" spans="1:10" x14ac:dyDescent="0.2">
      <c r="A439" t="s">
        <v>1615</v>
      </c>
      <c r="B439" s="108">
        <v>35040</v>
      </c>
      <c r="C439">
        <v>11</v>
      </c>
      <c r="D439">
        <v>9</v>
      </c>
      <c r="E439">
        <v>5</v>
      </c>
      <c r="F439">
        <v>11</v>
      </c>
      <c r="H439">
        <f t="shared" si="0"/>
        <v>36</v>
      </c>
      <c r="I439" s="99">
        <f t="shared" si="1"/>
        <v>154.79999999999998</v>
      </c>
      <c r="J439" s="100">
        <f t="shared" si="2"/>
        <v>4.4178082191780816E-3</v>
      </c>
    </row>
    <row r="440" spans="1:10" x14ac:dyDescent="0.2">
      <c r="A440" t="s">
        <v>1639</v>
      </c>
      <c r="B440" s="108">
        <v>14400</v>
      </c>
      <c r="C440">
        <v>0</v>
      </c>
      <c r="D440">
        <v>4</v>
      </c>
      <c r="E440">
        <v>1</v>
      </c>
      <c r="F440">
        <v>3</v>
      </c>
      <c r="H440">
        <f t="shared" si="0"/>
        <v>8</v>
      </c>
      <c r="I440" s="99">
        <f t="shared" si="1"/>
        <v>34.4</v>
      </c>
      <c r="J440" s="100">
        <f t="shared" si="2"/>
        <v>2.3888888888888887E-3</v>
      </c>
    </row>
    <row r="441" spans="1:10" x14ac:dyDescent="0.2">
      <c r="A441" t="s">
        <v>1616</v>
      </c>
      <c r="B441" s="108">
        <v>114300</v>
      </c>
      <c r="C441">
        <v>51</v>
      </c>
      <c r="D441">
        <v>61</v>
      </c>
      <c r="E441">
        <v>43</v>
      </c>
      <c r="F441">
        <f>272-213</f>
        <v>59</v>
      </c>
      <c r="H441">
        <f t="shared" si="0"/>
        <v>214</v>
      </c>
      <c r="I441" s="99">
        <f t="shared" si="1"/>
        <v>920.19999999999993</v>
      </c>
      <c r="J441" s="100">
        <f t="shared" si="2"/>
        <v>8.0507436570428689E-3</v>
      </c>
    </row>
    <row r="442" spans="1:10" x14ac:dyDescent="0.2">
      <c r="A442" t="s">
        <v>1617</v>
      </c>
      <c r="B442" s="108">
        <v>9185</v>
      </c>
      <c r="C442">
        <v>5</v>
      </c>
      <c r="D442">
        <v>4</v>
      </c>
      <c r="E442">
        <v>6</v>
      </c>
      <c r="F442">
        <v>6</v>
      </c>
      <c r="H442">
        <f t="shared" si="0"/>
        <v>21</v>
      </c>
      <c r="I442" s="99">
        <f t="shared" si="1"/>
        <v>90.3</v>
      </c>
      <c r="J442" s="100">
        <f t="shared" si="2"/>
        <v>9.8312465977136634E-3</v>
      </c>
    </row>
    <row r="443" spans="1:10" x14ac:dyDescent="0.2">
      <c r="A443" t="s">
        <v>1618</v>
      </c>
      <c r="B443" s="108">
        <v>9643</v>
      </c>
      <c r="C443">
        <v>3</v>
      </c>
      <c r="D443">
        <v>2</v>
      </c>
      <c r="E443">
        <v>3</v>
      </c>
      <c r="F443">
        <v>2</v>
      </c>
      <c r="H443">
        <f t="shared" si="0"/>
        <v>10</v>
      </c>
      <c r="I443" s="99">
        <f t="shared" si="1"/>
        <v>43</v>
      </c>
      <c r="J443" s="100">
        <f t="shared" si="2"/>
        <v>4.4591931971378201E-3</v>
      </c>
    </row>
    <row r="444" spans="1:10" x14ac:dyDescent="0.2">
      <c r="A444" t="s">
        <v>1625</v>
      </c>
      <c r="B444" s="108">
        <v>117890</v>
      </c>
      <c r="C444">
        <v>0</v>
      </c>
      <c r="D444">
        <v>6</v>
      </c>
      <c r="E444">
        <v>3</v>
      </c>
      <c r="F444">
        <v>4</v>
      </c>
      <c r="H444">
        <f t="shared" si="0"/>
        <v>13</v>
      </c>
      <c r="I444" s="99">
        <f t="shared" si="1"/>
        <v>55.9</v>
      </c>
      <c r="J444" s="100">
        <f t="shared" si="2"/>
        <v>4.7417083722113833E-4</v>
      </c>
    </row>
    <row r="445" spans="1:10" x14ac:dyDescent="0.2">
      <c r="A445" t="s">
        <v>1624</v>
      </c>
      <c r="B445" s="108">
        <v>104320</v>
      </c>
      <c r="C445">
        <v>1</v>
      </c>
      <c r="D445">
        <v>3</v>
      </c>
      <c r="E445">
        <v>0</v>
      </c>
      <c r="F445">
        <v>2</v>
      </c>
      <c r="H445">
        <f t="shared" si="0"/>
        <v>6</v>
      </c>
      <c r="I445" s="99">
        <f t="shared" si="1"/>
        <v>25.799999999999997</v>
      </c>
      <c r="J445" s="100">
        <f t="shared" si="2"/>
        <v>2.4731595092024539E-4</v>
      </c>
    </row>
    <row r="446" spans="1:10" x14ac:dyDescent="0.2">
      <c r="A446" t="s">
        <v>1619</v>
      </c>
      <c r="B446" s="108">
        <v>19138</v>
      </c>
      <c r="C446">
        <v>3</v>
      </c>
      <c r="D446">
        <v>5</v>
      </c>
      <c r="E446">
        <v>4</v>
      </c>
      <c r="F446">
        <v>6</v>
      </c>
      <c r="H446">
        <f t="shared" si="0"/>
        <v>18</v>
      </c>
      <c r="I446" s="99">
        <f t="shared" si="1"/>
        <v>77.399999999999991</v>
      </c>
      <c r="J446" s="104">
        <f t="shared" si="2"/>
        <v>4.0443097502351338E-3</v>
      </c>
    </row>
    <row r="447" spans="1:10" x14ac:dyDescent="0.2">
      <c r="A447" t="s">
        <v>1626</v>
      </c>
      <c r="B447" s="108">
        <v>180966</v>
      </c>
      <c r="C447">
        <v>1</v>
      </c>
      <c r="D447">
        <v>1</v>
      </c>
      <c r="E447">
        <v>1</v>
      </c>
      <c r="F447">
        <v>0</v>
      </c>
      <c r="H447">
        <f t="shared" si="0"/>
        <v>3</v>
      </c>
      <c r="I447" s="99">
        <f t="shared" si="1"/>
        <v>12.899999999999999</v>
      </c>
      <c r="J447" s="100">
        <f t="shared" si="2"/>
        <v>7.1284108617088282E-5</v>
      </c>
    </row>
    <row r="448" spans="1:10" x14ac:dyDescent="0.2">
      <c r="A448" t="s">
        <v>1620</v>
      </c>
      <c r="B448" s="108">
        <v>11180</v>
      </c>
      <c r="C448">
        <v>4</v>
      </c>
      <c r="D448">
        <v>4</v>
      </c>
      <c r="E448">
        <v>2</v>
      </c>
      <c r="F448">
        <v>2</v>
      </c>
      <c r="H448">
        <f t="shared" si="0"/>
        <v>12</v>
      </c>
      <c r="I448" s="99">
        <f t="shared" si="1"/>
        <v>51.599999999999994</v>
      </c>
      <c r="J448" s="100">
        <f t="shared" si="2"/>
        <v>4.6153846153846149E-3</v>
      </c>
    </row>
    <row r="449" spans="1:10" x14ac:dyDescent="0.2">
      <c r="A449" t="s">
        <v>1621</v>
      </c>
      <c r="B449" s="108">
        <v>9590</v>
      </c>
      <c r="C449">
        <v>10</v>
      </c>
      <c r="D449">
        <v>4</v>
      </c>
      <c r="E449">
        <v>2</v>
      </c>
      <c r="F449">
        <v>4</v>
      </c>
      <c r="H449">
        <f t="shared" si="0"/>
        <v>20</v>
      </c>
      <c r="I449" s="99">
        <f t="shared" si="1"/>
        <v>86</v>
      </c>
      <c r="J449" s="100">
        <f t="shared" si="2"/>
        <v>8.9676746611053182E-3</v>
      </c>
    </row>
    <row r="450" spans="1:10" x14ac:dyDescent="0.2">
      <c r="A450" t="s">
        <v>1637</v>
      </c>
      <c r="B450" s="108">
        <v>1040</v>
      </c>
      <c r="C450">
        <v>2</v>
      </c>
      <c r="D450">
        <v>10</v>
      </c>
      <c r="E450">
        <v>1</v>
      </c>
      <c r="F450">
        <v>5</v>
      </c>
      <c r="H450">
        <f t="shared" si="0"/>
        <v>18</v>
      </c>
      <c r="I450" s="99">
        <f t="shared" si="1"/>
        <v>77.399999999999991</v>
      </c>
      <c r="J450" s="103">
        <f t="shared" si="2"/>
        <v>7.4423076923076911E-2</v>
      </c>
    </row>
    <row r="451" spans="1:10" x14ac:dyDescent="0.2">
      <c r="A451" t="s">
        <v>1622</v>
      </c>
      <c r="B451" s="108">
        <v>41083</v>
      </c>
      <c r="C451">
        <v>5</v>
      </c>
      <c r="D451">
        <v>12</v>
      </c>
      <c r="E451">
        <v>7</v>
      </c>
      <c r="F451">
        <v>11</v>
      </c>
      <c r="H451">
        <f t="shared" si="0"/>
        <v>35</v>
      </c>
      <c r="I451" s="99">
        <f t="shared" si="1"/>
        <v>150.5</v>
      </c>
      <c r="J451" s="104">
        <f t="shared" si="2"/>
        <v>3.6633157266996079E-3</v>
      </c>
    </row>
    <row r="452" spans="1:10" x14ac:dyDescent="0.2">
      <c r="A452" t="s">
        <v>1627</v>
      </c>
      <c r="B452" s="108">
        <v>110170</v>
      </c>
      <c r="C452">
        <v>1</v>
      </c>
      <c r="D452">
        <v>1</v>
      </c>
      <c r="E452">
        <v>5</v>
      </c>
      <c r="F452">
        <v>2</v>
      </c>
      <c r="H452">
        <f t="shared" si="0"/>
        <v>9</v>
      </c>
      <c r="I452" s="99">
        <f t="shared" si="1"/>
        <v>38.699999999999996</v>
      </c>
      <c r="J452" s="100">
        <f t="shared" si="2"/>
        <v>3.5127530180629931E-4</v>
      </c>
    </row>
    <row r="453" spans="1:10" ht="16" thickBot="1" x14ac:dyDescent="0.25">
      <c r="A453" t="s">
        <v>1623</v>
      </c>
      <c r="B453" s="108">
        <v>8230</v>
      </c>
      <c r="C453" s="102">
        <v>4</v>
      </c>
      <c r="D453" s="102">
        <v>2</v>
      </c>
      <c r="E453" s="102">
        <v>1</v>
      </c>
      <c r="F453" s="102">
        <v>1</v>
      </c>
      <c r="H453">
        <f t="shared" si="0"/>
        <v>8</v>
      </c>
      <c r="I453" s="99">
        <f t="shared" si="1"/>
        <v>34.4</v>
      </c>
      <c r="J453" s="100">
        <f t="shared" si="2"/>
        <v>4.1798298906439851E-3</v>
      </c>
    </row>
    <row r="454" spans="1:10" ht="16" thickTop="1" x14ac:dyDescent="0.2">
      <c r="B454" s="108"/>
      <c r="C454">
        <v>170</v>
      </c>
      <c r="D454">
        <v>185</v>
      </c>
      <c r="E454">
        <v>129</v>
      </c>
      <c r="F454">
        <f>SUM(F429:F453)</f>
        <v>190</v>
      </c>
    </row>
    <row r="455" spans="1:10" x14ac:dyDescent="0.2">
      <c r="B455" s="108">
        <v>2111965</v>
      </c>
      <c r="C455">
        <v>731</v>
      </c>
      <c r="D455" s="99">
        <v>795.5</v>
      </c>
      <c r="E455" s="99">
        <v>554.69999999999993</v>
      </c>
      <c r="F455" s="99">
        <f>F454*4.3</f>
        <v>817</v>
      </c>
    </row>
    <row r="456" spans="1:10" x14ac:dyDescent="0.2">
      <c r="A456" t="s">
        <v>1628</v>
      </c>
      <c r="B456" s="108">
        <v>307686</v>
      </c>
      <c r="C456" s="99">
        <v>636.4</v>
      </c>
      <c r="D456" s="99">
        <v>576.19999999999993</v>
      </c>
      <c r="E456" s="99">
        <v>421.4</v>
      </c>
      <c r="F456">
        <f>(F431+F432+F433+F434+F437+F438+F439+F441+F442+F443+F446+F448+F449+F453)*4.3</f>
        <v>649.29999999999995</v>
      </c>
      <c r="I456" s="99">
        <f>SUM(C456:H456)</f>
        <v>2283.3000000000002</v>
      </c>
      <c r="J456" s="100">
        <f>I456/B456</f>
        <v>7.4208771279811242E-3</v>
      </c>
    </row>
    <row r="457" spans="1:10" x14ac:dyDescent="0.2">
      <c r="C457" s="100">
        <v>2.0683424010192208E-3</v>
      </c>
      <c r="D457" s="100">
        <v>1.8726883901119971E-3</v>
      </c>
      <c r="E457" s="100">
        <v>1.3695780763505652E-3</v>
      </c>
      <c r="F457" s="100">
        <f>F456/B456</f>
        <v>2.1102682604993402E-3</v>
      </c>
    </row>
    <row r="459" spans="1:10" x14ac:dyDescent="0.2">
      <c r="B459" t="s">
        <v>1288</v>
      </c>
      <c r="C459" t="s">
        <v>1162</v>
      </c>
      <c r="D459" t="s">
        <v>1163</v>
      </c>
      <c r="E459" t="s">
        <v>1189</v>
      </c>
      <c r="F459" t="s">
        <v>1678</v>
      </c>
      <c r="G459" t="s">
        <v>1874</v>
      </c>
      <c r="H459" t="s">
        <v>2058</v>
      </c>
      <c r="I459" t="s">
        <v>2202</v>
      </c>
      <c r="J459" t="s">
        <v>2456</v>
      </c>
    </row>
    <row r="460" spans="1:10" x14ac:dyDescent="0.2">
      <c r="A460" t="s">
        <v>341</v>
      </c>
      <c r="B460">
        <v>32.247058823529414</v>
      </c>
      <c r="C460">
        <v>36.671604938271606</v>
      </c>
      <c r="D460">
        <v>37.963576158940398</v>
      </c>
      <c r="E460">
        <v>39.851282051282048</v>
      </c>
    </row>
    <row r="461" spans="1:10" x14ac:dyDescent="0.2">
      <c r="A461" t="s">
        <v>340</v>
      </c>
      <c r="B461">
        <v>34.491176470588236</v>
      </c>
      <c r="C461">
        <v>24.187654320987654</v>
      </c>
      <c r="D461">
        <v>30.309602649006621</v>
      </c>
      <c r="E461">
        <v>28.071794871794872</v>
      </c>
    </row>
    <row r="463" spans="1:10" x14ac:dyDescent="0.2">
      <c r="E463">
        <f>B460+C460+D460+E460</f>
        <v>146.73352197202345</v>
      </c>
      <c r="F463">
        <v>4</v>
      </c>
      <c r="G463">
        <f>E463/2</f>
        <v>73.366760986011727</v>
      </c>
    </row>
    <row r="464" spans="1:10" x14ac:dyDescent="0.2">
      <c r="E464">
        <f>B461+C461+D461+E461</f>
        <v>117.06022831237738</v>
      </c>
      <c r="F464">
        <v>4</v>
      </c>
      <c r="G464">
        <f>E464/2</f>
        <v>58.530114156188688</v>
      </c>
    </row>
  </sheetData>
  <sortState ref="A3:J426">
    <sortCondition ref="D422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0BCD9-FBC2-6349-8A2B-D75A47C7F95C}">
  <dimension ref="A2:J440"/>
  <sheetViews>
    <sheetView topLeftCell="A405" zoomScale="136" zoomScaleNormal="136" workbookViewId="0">
      <selection activeCell="H421" sqref="H2:H421"/>
    </sheetView>
  </sheetViews>
  <sheetFormatPr baseColWidth="10" defaultRowHeight="15" x14ac:dyDescent="0.2"/>
  <cols>
    <col min="4" max="4" width="16.33203125" customWidth="1"/>
    <col min="7" max="7" width="34.1640625" customWidth="1"/>
    <col min="8" max="8" width="19.5" customWidth="1"/>
  </cols>
  <sheetData>
    <row r="2" spans="1:10" s="11" customFormat="1" x14ac:dyDescent="0.2">
      <c r="A2" s="8">
        <v>43564</v>
      </c>
      <c r="B2" s="12" t="s">
        <v>1108</v>
      </c>
      <c r="C2" s="9">
        <v>1121</v>
      </c>
      <c r="D2" s="12" t="s">
        <v>1109</v>
      </c>
      <c r="E2" s="12" t="s">
        <v>28</v>
      </c>
      <c r="F2" s="12" t="s">
        <v>15</v>
      </c>
      <c r="G2" s="12" t="s">
        <v>477</v>
      </c>
      <c r="H2" s="12"/>
      <c r="I2" s="9"/>
      <c r="J2" s="9"/>
    </row>
    <row r="3" spans="1:10" s="11" customFormat="1" x14ac:dyDescent="0.2">
      <c r="A3" s="8">
        <v>43569</v>
      </c>
      <c r="B3" s="12" t="s">
        <v>1210</v>
      </c>
      <c r="C3" s="48" t="s">
        <v>1211</v>
      </c>
      <c r="D3" s="12" t="s">
        <v>1212</v>
      </c>
      <c r="E3" s="12" t="s">
        <v>1213</v>
      </c>
      <c r="F3" s="12" t="s">
        <v>22</v>
      </c>
      <c r="G3" s="12" t="s">
        <v>151</v>
      </c>
      <c r="H3" s="12"/>
      <c r="I3" s="9"/>
      <c r="J3" s="9"/>
    </row>
    <row r="4" spans="1:10" s="11" customFormat="1" x14ac:dyDescent="0.2">
      <c r="A4" s="8">
        <v>43556</v>
      </c>
      <c r="B4" s="12" t="s">
        <v>183</v>
      </c>
      <c r="C4" s="9">
        <v>91401</v>
      </c>
      <c r="D4" s="12" t="s">
        <v>1081</v>
      </c>
      <c r="E4" s="12" t="s">
        <v>15</v>
      </c>
      <c r="F4" s="12" t="s">
        <v>15</v>
      </c>
      <c r="G4" s="12" t="s">
        <v>969</v>
      </c>
      <c r="H4" s="12"/>
      <c r="I4" s="9"/>
      <c r="J4" s="9"/>
    </row>
    <row r="5" spans="1:10" s="11" customFormat="1" x14ac:dyDescent="0.2">
      <c r="A5" s="8">
        <v>43561</v>
      </c>
      <c r="B5" s="12" t="s">
        <v>3</v>
      </c>
      <c r="C5" s="9">
        <v>5236</v>
      </c>
      <c r="D5" s="12" t="s">
        <v>66</v>
      </c>
      <c r="E5" s="12" t="s">
        <v>15</v>
      </c>
      <c r="F5" s="12" t="s">
        <v>4</v>
      </c>
      <c r="G5" s="12" t="s">
        <v>172</v>
      </c>
      <c r="H5" s="12"/>
      <c r="I5" s="9">
        <v>26</v>
      </c>
      <c r="J5" s="9">
        <v>33</v>
      </c>
    </row>
    <row r="6" spans="1:10" s="11" customFormat="1" x14ac:dyDescent="0.2">
      <c r="A6" s="8">
        <v>43563</v>
      </c>
      <c r="B6" s="12" t="s">
        <v>3</v>
      </c>
      <c r="C6" s="9">
        <v>4061</v>
      </c>
      <c r="D6" s="12" t="s">
        <v>506</v>
      </c>
      <c r="E6" s="12" t="s">
        <v>15</v>
      </c>
      <c r="F6" s="12" t="s">
        <v>6</v>
      </c>
      <c r="G6" s="12" t="s">
        <v>194</v>
      </c>
      <c r="H6" s="12"/>
      <c r="I6" s="9">
        <v>15</v>
      </c>
      <c r="J6" s="9" t="s">
        <v>784</v>
      </c>
    </row>
    <row r="7" spans="1:10" s="11" customFormat="1" x14ac:dyDescent="0.2">
      <c r="A7" s="8">
        <v>43563</v>
      </c>
      <c r="B7" s="12" t="s">
        <v>1099</v>
      </c>
      <c r="C7" s="9">
        <v>6010</v>
      </c>
      <c r="D7" s="12" t="s">
        <v>1100</v>
      </c>
      <c r="E7" s="12" t="s">
        <v>15</v>
      </c>
      <c r="F7" s="12" t="s">
        <v>5</v>
      </c>
      <c r="G7" s="12" t="s">
        <v>194</v>
      </c>
      <c r="H7" s="12"/>
      <c r="I7" s="9"/>
      <c r="J7" s="9"/>
    </row>
    <row r="8" spans="1:10" s="11" customFormat="1" x14ac:dyDescent="0.2">
      <c r="A8" s="8">
        <v>43564</v>
      </c>
      <c r="B8" s="12" t="s">
        <v>183</v>
      </c>
      <c r="C8" s="9">
        <v>98136</v>
      </c>
      <c r="D8" s="12" t="s">
        <v>1110</v>
      </c>
      <c r="E8" s="12" t="s">
        <v>15</v>
      </c>
      <c r="F8" s="12" t="s">
        <v>18</v>
      </c>
      <c r="G8" s="12" t="s">
        <v>151</v>
      </c>
      <c r="H8" s="12"/>
      <c r="I8" s="9"/>
      <c r="J8" s="9"/>
    </row>
    <row r="9" spans="1:10" s="11" customFormat="1" x14ac:dyDescent="0.2">
      <c r="A9" s="8">
        <v>43564</v>
      </c>
      <c r="B9" s="12" t="s">
        <v>241</v>
      </c>
      <c r="C9" s="9" t="s">
        <v>1113</v>
      </c>
      <c r="D9" s="12" t="s">
        <v>285</v>
      </c>
      <c r="E9" s="12" t="s">
        <v>15</v>
      </c>
      <c r="F9" s="12" t="s">
        <v>15</v>
      </c>
      <c r="G9" s="12" t="s">
        <v>151</v>
      </c>
      <c r="H9" s="12"/>
      <c r="I9" s="9"/>
      <c r="J9" s="9"/>
    </row>
    <row r="10" spans="1:10" s="11" customFormat="1" x14ac:dyDescent="0.2">
      <c r="A10" s="8">
        <v>43564</v>
      </c>
      <c r="B10" s="12" t="s">
        <v>3</v>
      </c>
      <c r="C10" s="9">
        <v>1459</v>
      </c>
      <c r="D10" s="12" t="s">
        <v>92</v>
      </c>
      <c r="E10" s="12" t="s">
        <v>15</v>
      </c>
      <c r="F10" s="12" t="s">
        <v>6</v>
      </c>
      <c r="G10" s="12" t="s">
        <v>37</v>
      </c>
      <c r="H10" s="12"/>
      <c r="I10" s="9">
        <v>34</v>
      </c>
      <c r="J10" s="9" t="s">
        <v>358</v>
      </c>
    </row>
    <row r="11" spans="1:10" s="11" customFormat="1" x14ac:dyDescent="0.2">
      <c r="A11" s="8">
        <v>43564</v>
      </c>
      <c r="B11" s="12" t="s">
        <v>3</v>
      </c>
      <c r="C11" s="9">
        <v>1128</v>
      </c>
      <c r="D11" s="12" t="s">
        <v>92</v>
      </c>
      <c r="E11" s="12" t="s">
        <v>15</v>
      </c>
      <c r="F11" s="12" t="s">
        <v>5</v>
      </c>
      <c r="G11" s="12" t="s">
        <v>172</v>
      </c>
      <c r="H11" s="12"/>
      <c r="I11" s="9">
        <v>27</v>
      </c>
      <c r="J11" s="9" t="s">
        <v>388</v>
      </c>
    </row>
    <row r="12" spans="1:10" s="11" customFormat="1" x14ac:dyDescent="0.2">
      <c r="A12" s="8">
        <v>43565</v>
      </c>
      <c r="B12" s="12" t="s">
        <v>3</v>
      </c>
      <c r="C12" s="9">
        <v>6942</v>
      </c>
      <c r="D12" s="12" t="s">
        <v>73</v>
      </c>
      <c r="E12" s="12" t="s">
        <v>15</v>
      </c>
      <c r="F12" s="12" t="s">
        <v>6</v>
      </c>
      <c r="G12" s="12" t="s">
        <v>151</v>
      </c>
      <c r="H12" s="12"/>
      <c r="I12" s="9">
        <v>31</v>
      </c>
      <c r="J12" s="9" t="s">
        <v>748</v>
      </c>
    </row>
    <row r="13" spans="1:10" s="11" customFormat="1" x14ac:dyDescent="0.2">
      <c r="A13" s="8">
        <v>43568</v>
      </c>
      <c r="B13" s="12" t="s">
        <v>3</v>
      </c>
      <c r="C13" s="9">
        <v>5899</v>
      </c>
      <c r="D13" s="12" t="s">
        <v>395</v>
      </c>
      <c r="E13" s="12" t="s">
        <v>15</v>
      </c>
      <c r="F13" s="12" t="s">
        <v>6</v>
      </c>
      <c r="G13" s="12" t="s">
        <v>37</v>
      </c>
      <c r="H13" s="12"/>
      <c r="I13" s="9">
        <v>30</v>
      </c>
      <c r="J13" s="9" t="s">
        <v>825</v>
      </c>
    </row>
    <row r="14" spans="1:10" s="11" customFormat="1" x14ac:dyDescent="0.2">
      <c r="A14" s="8">
        <v>43569</v>
      </c>
      <c r="B14" s="12" t="s">
        <v>3</v>
      </c>
      <c r="C14" s="48">
        <v>7242</v>
      </c>
      <c r="D14" s="12" t="s">
        <v>59</v>
      </c>
      <c r="E14" s="12" t="s">
        <v>15</v>
      </c>
      <c r="F14" s="12" t="s">
        <v>6</v>
      </c>
      <c r="G14" s="12" t="s">
        <v>292</v>
      </c>
      <c r="H14" s="12"/>
      <c r="I14" s="9">
        <v>30</v>
      </c>
      <c r="J14" s="9" t="s">
        <v>1127</v>
      </c>
    </row>
    <row r="15" spans="1:10" s="11" customFormat="1" x14ac:dyDescent="0.2">
      <c r="A15" s="8">
        <v>43569</v>
      </c>
      <c r="B15" s="12" t="s">
        <v>3</v>
      </c>
      <c r="C15" s="48">
        <v>2740</v>
      </c>
      <c r="D15" s="12" t="s">
        <v>92</v>
      </c>
      <c r="E15" s="12" t="s">
        <v>15</v>
      </c>
      <c r="F15" s="12" t="s">
        <v>6</v>
      </c>
      <c r="G15" s="12" t="s">
        <v>422</v>
      </c>
      <c r="H15" s="12"/>
      <c r="I15" s="9">
        <v>23</v>
      </c>
      <c r="J15" s="9" t="s">
        <v>393</v>
      </c>
    </row>
    <row r="16" spans="1:10" s="11" customFormat="1" x14ac:dyDescent="0.2">
      <c r="A16" s="8">
        <v>43569</v>
      </c>
      <c r="B16" s="12" t="s">
        <v>14</v>
      </c>
      <c r="C16" s="48" t="s">
        <v>1215</v>
      </c>
      <c r="D16" s="12" t="s">
        <v>299</v>
      </c>
      <c r="E16" s="12" t="s">
        <v>15</v>
      </c>
      <c r="F16" s="12" t="s">
        <v>1216</v>
      </c>
      <c r="G16" s="12" t="s">
        <v>319</v>
      </c>
      <c r="H16" s="12"/>
      <c r="I16" s="9">
        <v>152</v>
      </c>
      <c r="J16" s="9">
        <v>247</v>
      </c>
    </row>
    <row r="17" spans="1:10" s="11" customFormat="1" x14ac:dyDescent="0.2">
      <c r="A17" s="8">
        <v>43569</v>
      </c>
      <c r="B17" s="12" t="s">
        <v>3</v>
      </c>
      <c r="C17" s="48" t="s">
        <v>1241</v>
      </c>
      <c r="D17" s="12" t="s">
        <v>289</v>
      </c>
      <c r="E17" s="12" t="s">
        <v>15</v>
      </c>
      <c r="F17" s="12" t="s">
        <v>15</v>
      </c>
      <c r="G17" s="12" t="s">
        <v>319</v>
      </c>
      <c r="H17" s="12"/>
      <c r="I17" s="9">
        <v>32</v>
      </c>
      <c r="J17" s="9" t="s">
        <v>508</v>
      </c>
    </row>
    <row r="18" spans="1:10" s="11" customFormat="1" x14ac:dyDescent="0.2">
      <c r="A18" s="8">
        <v>43570</v>
      </c>
      <c r="B18" s="12" t="s">
        <v>3</v>
      </c>
      <c r="C18" s="48" t="s">
        <v>1261</v>
      </c>
      <c r="D18" s="12" t="s">
        <v>85</v>
      </c>
      <c r="E18" s="12" t="s">
        <v>15</v>
      </c>
      <c r="F18" s="12" t="s">
        <v>5</v>
      </c>
      <c r="G18" s="12" t="s">
        <v>194</v>
      </c>
      <c r="H18" s="12"/>
      <c r="I18" s="9">
        <v>35</v>
      </c>
      <c r="J18" s="9">
        <v>40</v>
      </c>
    </row>
    <row r="19" spans="1:10" s="11" customFormat="1" x14ac:dyDescent="0.2">
      <c r="A19" s="8">
        <v>43571</v>
      </c>
      <c r="B19" s="12" t="s">
        <v>3</v>
      </c>
      <c r="C19" s="48" t="s">
        <v>1294</v>
      </c>
      <c r="D19" s="12" t="s">
        <v>56</v>
      </c>
      <c r="E19" s="12" t="s">
        <v>15</v>
      </c>
      <c r="F19" s="12" t="s">
        <v>101</v>
      </c>
      <c r="G19" s="12" t="s">
        <v>151</v>
      </c>
      <c r="H19" s="12"/>
      <c r="I19" s="9">
        <v>30</v>
      </c>
      <c r="J19" s="9" t="s">
        <v>1295</v>
      </c>
    </row>
    <row r="20" spans="1:10" s="11" customFormat="1" x14ac:dyDescent="0.2">
      <c r="A20" s="8">
        <v>43571</v>
      </c>
      <c r="B20" s="12" t="s">
        <v>3</v>
      </c>
      <c r="C20" s="48" t="s">
        <v>1304</v>
      </c>
      <c r="D20" s="12" t="s">
        <v>40</v>
      </c>
      <c r="E20" s="12" t="s">
        <v>15</v>
      </c>
      <c r="F20" s="12" t="s">
        <v>6</v>
      </c>
      <c r="G20" s="12" t="s">
        <v>222</v>
      </c>
      <c r="H20" s="12"/>
      <c r="I20" s="9">
        <v>5</v>
      </c>
      <c r="J20" s="9" t="s">
        <v>1029</v>
      </c>
    </row>
    <row r="21" spans="1:10" s="11" customFormat="1" x14ac:dyDescent="0.2">
      <c r="A21" s="8">
        <v>43573</v>
      </c>
      <c r="B21" s="12" t="s">
        <v>3</v>
      </c>
      <c r="C21" s="48" t="s">
        <v>1377</v>
      </c>
      <c r="D21" s="12" t="s">
        <v>41</v>
      </c>
      <c r="E21" s="12" t="s">
        <v>15</v>
      </c>
      <c r="F21" s="12" t="s">
        <v>18</v>
      </c>
      <c r="G21" s="12" t="s">
        <v>194</v>
      </c>
      <c r="H21" s="12"/>
      <c r="I21" s="9">
        <v>27</v>
      </c>
      <c r="J21" s="9" t="s">
        <v>1378</v>
      </c>
    </row>
    <row r="22" spans="1:10" s="11" customFormat="1" x14ac:dyDescent="0.2">
      <c r="A22" s="8">
        <v>43573</v>
      </c>
      <c r="B22" s="12" t="s">
        <v>183</v>
      </c>
      <c r="C22" s="48" t="s">
        <v>1381</v>
      </c>
      <c r="D22" s="12" t="s">
        <v>1382</v>
      </c>
      <c r="E22" s="12" t="s">
        <v>15</v>
      </c>
      <c r="F22" s="12" t="s">
        <v>15</v>
      </c>
      <c r="G22" s="12" t="s">
        <v>292</v>
      </c>
      <c r="H22" s="12"/>
      <c r="I22" s="9"/>
      <c r="J22" s="9"/>
    </row>
    <row r="23" spans="1:10" s="11" customFormat="1" x14ac:dyDescent="0.2">
      <c r="A23" s="8">
        <v>43573</v>
      </c>
      <c r="B23" s="12" t="s">
        <v>3</v>
      </c>
      <c r="C23" s="48" t="s">
        <v>1396</v>
      </c>
      <c r="D23" s="12" t="s">
        <v>67</v>
      </c>
      <c r="E23" s="12" t="s">
        <v>15</v>
      </c>
      <c r="F23" s="12" t="s">
        <v>6</v>
      </c>
      <c r="G23" s="12" t="s">
        <v>151</v>
      </c>
      <c r="H23" s="12"/>
      <c r="I23" s="9">
        <v>19</v>
      </c>
      <c r="J23" s="9" t="s">
        <v>385</v>
      </c>
    </row>
    <row r="24" spans="1:10" s="11" customFormat="1" x14ac:dyDescent="0.2">
      <c r="A24" s="8">
        <v>43573</v>
      </c>
      <c r="B24" s="12" t="s">
        <v>3</v>
      </c>
      <c r="C24" s="48" t="s">
        <v>1400</v>
      </c>
      <c r="D24" s="12" t="s">
        <v>92</v>
      </c>
      <c r="E24" s="12" t="s">
        <v>15</v>
      </c>
      <c r="F24" s="12" t="s">
        <v>6</v>
      </c>
      <c r="G24" s="12" t="s">
        <v>194</v>
      </c>
      <c r="H24" s="12"/>
      <c r="I24" s="9">
        <v>31</v>
      </c>
      <c r="J24" s="9" t="s">
        <v>1127</v>
      </c>
    </row>
    <row r="25" spans="1:10" s="11" customFormat="1" x14ac:dyDescent="0.2">
      <c r="A25" s="8">
        <v>43574</v>
      </c>
      <c r="B25" s="12" t="s">
        <v>241</v>
      </c>
      <c r="C25" s="48" t="s">
        <v>1409</v>
      </c>
      <c r="D25" s="12" t="s">
        <v>1410</v>
      </c>
      <c r="E25" s="12" t="s">
        <v>15</v>
      </c>
      <c r="F25" s="12" t="s">
        <v>185</v>
      </c>
      <c r="G25" s="12" t="s">
        <v>292</v>
      </c>
      <c r="H25" s="12"/>
      <c r="I25" s="9"/>
      <c r="J25" s="9"/>
    </row>
    <row r="26" spans="1:10" s="11" customFormat="1" x14ac:dyDescent="0.2">
      <c r="A26" s="8">
        <v>43577</v>
      </c>
      <c r="B26" s="12" t="s">
        <v>3</v>
      </c>
      <c r="C26" s="48" t="s">
        <v>1438</v>
      </c>
      <c r="D26" s="12" t="s">
        <v>92</v>
      </c>
      <c r="E26" s="12" t="s">
        <v>15</v>
      </c>
      <c r="F26" s="12" t="s">
        <v>6</v>
      </c>
      <c r="G26" s="12" t="s">
        <v>194</v>
      </c>
      <c r="H26" s="12"/>
      <c r="I26" s="9">
        <v>24</v>
      </c>
      <c r="J26" s="9" t="s">
        <v>1060</v>
      </c>
    </row>
    <row r="27" spans="1:10" s="11" customFormat="1" x14ac:dyDescent="0.2">
      <c r="A27" s="8">
        <v>43583</v>
      </c>
      <c r="B27" s="12" t="s">
        <v>3</v>
      </c>
      <c r="C27" s="48" t="s">
        <v>1549</v>
      </c>
      <c r="D27" s="12" t="s">
        <v>134</v>
      </c>
      <c r="E27" s="12" t="s">
        <v>15</v>
      </c>
      <c r="F27" s="12" t="s">
        <v>4</v>
      </c>
      <c r="G27" s="12" t="s">
        <v>100</v>
      </c>
      <c r="H27" s="12"/>
      <c r="I27" s="9">
        <v>23</v>
      </c>
      <c r="J27" s="9" t="s">
        <v>495</v>
      </c>
    </row>
    <row r="28" spans="1:10" s="11" customFormat="1" x14ac:dyDescent="0.2">
      <c r="A28" s="8">
        <v>43583</v>
      </c>
      <c r="B28" s="12" t="s">
        <v>3</v>
      </c>
      <c r="C28" s="48" t="s">
        <v>1573</v>
      </c>
      <c r="D28" s="12" t="s">
        <v>61</v>
      </c>
      <c r="E28" s="12" t="s">
        <v>15</v>
      </c>
      <c r="F28" s="12" t="s">
        <v>1574</v>
      </c>
      <c r="G28" s="12" t="s">
        <v>1265</v>
      </c>
      <c r="H28" s="12"/>
      <c r="I28" s="9">
        <v>7</v>
      </c>
      <c r="J28" s="9" t="s">
        <v>1575</v>
      </c>
    </row>
    <row r="29" spans="1:10" s="11" customFormat="1" x14ac:dyDescent="0.2">
      <c r="A29" s="8">
        <v>43583</v>
      </c>
      <c r="B29" s="12" t="s">
        <v>1580</v>
      </c>
      <c r="C29" s="48" t="s">
        <v>1592</v>
      </c>
      <c r="D29" s="12" t="s">
        <v>1581</v>
      </c>
      <c r="E29" s="12" t="s">
        <v>1582</v>
      </c>
      <c r="F29" s="12"/>
      <c r="G29" s="12" t="s">
        <v>1583</v>
      </c>
      <c r="H29" s="12"/>
      <c r="I29" s="30"/>
      <c r="J29" s="9"/>
    </row>
    <row r="30" spans="1:10" s="11" customFormat="1" x14ac:dyDescent="0.2">
      <c r="A30" s="8">
        <v>43583</v>
      </c>
      <c r="B30" s="12" t="s">
        <v>3</v>
      </c>
      <c r="C30" s="48" t="s">
        <v>1563</v>
      </c>
      <c r="D30" s="12" t="s">
        <v>281</v>
      </c>
      <c r="E30" s="12" t="s">
        <v>1564</v>
      </c>
      <c r="F30" s="12" t="s">
        <v>6</v>
      </c>
      <c r="G30" s="12" t="s">
        <v>151</v>
      </c>
      <c r="H30" s="12"/>
      <c r="I30" s="9">
        <v>32</v>
      </c>
      <c r="J30" s="9" t="s">
        <v>1230</v>
      </c>
    </row>
    <row r="31" spans="1:10" s="11" customFormat="1" x14ac:dyDescent="0.2">
      <c r="A31" s="8">
        <v>43569</v>
      </c>
      <c r="B31" s="12" t="s">
        <v>3</v>
      </c>
      <c r="C31" s="48">
        <v>7565</v>
      </c>
      <c r="D31" s="12" t="s">
        <v>162</v>
      </c>
      <c r="E31" s="12" t="s">
        <v>33</v>
      </c>
      <c r="F31" s="12" t="s">
        <v>33</v>
      </c>
      <c r="G31" s="12" t="s">
        <v>23</v>
      </c>
      <c r="H31" s="12"/>
      <c r="I31" s="9">
        <v>36</v>
      </c>
      <c r="J31" s="9" t="s">
        <v>1204</v>
      </c>
    </row>
    <row r="32" spans="1:10" s="11" customFormat="1" x14ac:dyDescent="0.2">
      <c r="A32" s="8">
        <v>43582</v>
      </c>
      <c r="B32" s="12" t="s">
        <v>3</v>
      </c>
      <c r="C32" s="48" t="s">
        <v>1377</v>
      </c>
      <c r="D32" s="12" t="s">
        <v>41</v>
      </c>
      <c r="E32" s="12" t="s">
        <v>33</v>
      </c>
      <c r="F32" s="12" t="s">
        <v>5</v>
      </c>
      <c r="G32" s="12" t="s">
        <v>258</v>
      </c>
      <c r="H32" s="12"/>
      <c r="I32" s="9">
        <v>26</v>
      </c>
      <c r="J32" s="9" t="s">
        <v>382</v>
      </c>
    </row>
    <row r="33" spans="1:10" s="11" customFormat="1" x14ac:dyDescent="0.2">
      <c r="A33" s="8">
        <v>43557</v>
      </c>
      <c r="B33" s="12" t="s">
        <v>3</v>
      </c>
      <c r="C33" s="9">
        <v>4143</v>
      </c>
      <c r="D33" s="12" t="s">
        <v>779</v>
      </c>
      <c r="E33" s="12" t="s">
        <v>467</v>
      </c>
      <c r="F33" s="12" t="s">
        <v>4</v>
      </c>
      <c r="G33" s="12" t="s">
        <v>958</v>
      </c>
      <c r="H33" s="12"/>
      <c r="I33" s="9">
        <v>17</v>
      </c>
      <c r="J33" s="9">
        <v>11</v>
      </c>
    </row>
    <row r="34" spans="1:10" s="11" customFormat="1" x14ac:dyDescent="0.2">
      <c r="A34" s="8">
        <v>43568</v>
      </c>
      <c r="B34" s="12" t="s">
        <v>3</v>
      </c>
      <c r="C34" s="9">
        <v>2524</v>
      </c>
      <c r="D34" s="12" t="s">
        <v>43</v>
      </c>
      <c r="E34" s="12" t="s">
        <v>11</v>
      </c>
      <c r="F34" s="12" t="s">
        <v>15</v>
      </c>
      <c r="G34" s="12" t="s">
        <v>151</v>
      </c>
      <c r="H34" s="12"/>
      <c r="I34" s="9">
        <v>22</v>
      </c>
      <c r="J34" s="9">
        <v>26</v>
      </c>
    </row>
    <row r="35" spans="1:10" s="11" customFormat="1" x14ac:dyDescent="0.2">
      <c r="A35" s="8">
        <v>43573</v>
      </c>
      <c r="B35" s="12" t="s">
        <v>3</v>
      </c>
      <c r="C35" s="48" t="s">
        <v>1385</v>
      </c>
      <c r="D35" s="12" t="s">
        <v>199</v>
      </c>
      <c r="E35" s="12" t="s">
        <v>11</v>
      </c>
      <c r="F35" s="12" t="s">
        <v>15</v>
      </c>
      <c r="G35" s="12" t="s">
        <v>1386</v>
      </c>
      <c r="H35" s="12"/>
      <c r="I35" s="9">
        <v>17</v>
      </c>
      <c r="J35" s="9" t="s">
        <v>361</v>
      </c>
    </row>
    <row r="36" spans="1:10" s="11" customFormat="1" x14ac:dyDescent="0.2">
      <c r="A36" s="8">
        <v>43574</v>
      </c>
      <c r="B36" s="12" t="s">
        <v>3</v>
      </c>
      <c r="C36" s="48" t="s">
        <v>1412</v>
      </c>
      <c r="D36" s="12" t="s">
        <v>1349</v>
      </c>
      <c r="E36" s="12" t="s">
        <v>187</v>
      </c>
      <c r="F36" s="12" t="s">
        <v>15</v>
      </c>
      <c r="G36" s="12" t="s">
        <v>23</v>
      </c>
      <c r="H36" s="12"/>
      <c r="I36" s="9">
        <v>37</v>
      </c>
      <c r="J36" s="9" t="s">
        <v>1413</v>
      </c>
    </row>
    <row r="37" spans="1:10" s="11" customFormat="1" x14ac:dyDescent="0.2">
      <c r="A37" s="8">
        <v>43561</v>
      </c>
      <c r="B37" s="12" t="s">
        <v>5</v>
      </c>
      <c r="C37" s="9">
        <v>15294</v>
      </c>
      <c r="D37" s="12" t="s">
        <v>154</v>
      </c>
      <c r="E37" s="12" t="s">
        <v>5</v>
      </c>
      <c r="F37" s="12" t="s">
        <v>5</v>
      </c>
      <c r="G37" s="12" t="s">
        <v>1085</v>
      </c>
      <c r="H37" s="12"/>
      <c r="I37" s="9">
        <v>58</v>
      </c>
      <c r="J37" s="9">
        <v>86</v>
      </c>
    </row>
    <row r="38" spans="1:10" s="11" customFormat="1" x14ac:dyDescent="0.2">
      <c r="A38" s="8">
        <v>43568</v>
      </c>
      <c r="B38" s="12" t="s">
        <v>6</v>
      </c>
      <c r="C38" s="9">
        <v>54441</v>
      </c>
      <c r="D38" s="12" t="s">
        <v>484</v>
      </c>
      <c r="E38" s="12" t="s">
        <v>5</v>
      </c>
      <c r="F38" s="12" t="s">
        <v>15</v>
      </c>
      <c r="G38" s="12" t="s">
        <v>477</v>
      </c>
      <c r="H38" s="12"/>
      <c r="I38" s="9">
        <v>53</v>
      </c>
      <c r="J38" s="9" t="s">
        <v>1133</v>
      </c>
    </row>
    <row r="39" spans="1:10" s="11" customFormat="1" x14ac:dyDescent="0.2">
      <c r="A39" s="8">
        <v>43569</v>
      </c>
      <c r="B39" s="12" t="s">
        <v>6</v>
      </c>
      <c r="C39" s="48">
        <v>75177</v>
      </c>
      <c r="D39" s="12" t="s">
        <v>1194</v>
      </c>
      <c r="E39" s="12" t="s">
        <v>5</v>
      </c>
      <c r="F39" s="12" t="s">
        <v>5</v>
      </c>
      <c r="G39" s="12" t="s">
        <v>1195</v>
      </c>
      <c r="H39" s="12"/>
      <c r="I39" s="9">
        <v>173</v>
      </c>
      <c r="J39" s="9">
        <v>317</v>
      </c>
    </row>
    <row r="40" spans="1:10" s="11" customFormat="1" x14ac:dyDescent="0.2">
      <c r="A40" s="8">
        <v>43569</v>
      </c>
      <c r="B40" s="12" t="s">
        <v>3</v>
      </c>
      <c r="C40" s="48">
        <v>1482</v>
      </c>
      <c r="D40" s="12" t="s">
        <v>92</v>
      </c>
      <c r="E40" s="12" t="s">
        <v>5</v>
      </c>
      <c r="F40" s="12" t="s">
        <v>6</v>
      </c>
      <c r="G40" s="12" t="s">
        <v>516</v>
      </c>
      <c r="H40" s="12"/>
      <c r="I40" s="9">
        <v>26</v>
      </c>
      <c r="J40" s="9" t="s">
        <v>1205</v>
      </c>
    </row>
    <row r="41" spans="1:10" s="11" customFormat="1" x14ac:dyDescent="0.2">
      <c r="A41" s="8">
        <v>43569</v>
      </c>
      <c r="B41" s="12" t="s">
        <v>5</v>
      </c>
      <c r="C41" s="48" t="s">
        <v>1208</v>
      </c>
      <c r="D41" s="12" t="s">
        <v>1209</v>
      </c>
      <c r="E41" s="12" t="s">
        <v>5</v>
      </c>
      <c r="F41" s="12" t="s">
        <v>22</v>
      </c>
      <c r="G41" s="12" t="s">
        <v>319</v>
      </c>
      <c r="H41" s="12"/>
      <c r="I41" s="9">
        <v>140</v>
      </c>
      <c r="J41" s="9">
        <v>228</v>
      </c>
    </row>
    <row r="42" spans="1:10" s="11" customFormat="1" x14ac:dyDescent="0.2">
      <c r="A42" s="8">
        <v>43569</v>
      </c>
      <c r="B42" s="12" t="s">
        <v>5</v>
      </c>
      <c r="C42" s="48" t="s">
        <v>1226</v>
      </c>
      <c r="D42" s="12" t="s">
        <v>1227</v>
      </c>
      <c r="E42" s="12" t="s">
        <v>5</v>
      </c>
      <c r="F42" s="12" t="s">
        <v>5</v>
      </c>
      <c r="G42" s="12" t="s">
        <v>151</v>
      </c>
      <c r="H42" s="12"/>
      <c r="I42" s="9">
        <v>46</v>
      </c>
      <c r="J42" s="9" t="s">
        <v>824</v>
      </c>
    </row>
    <row r="43" spans="1:10" s="11" customFormat="1" x14ac:dyDescent="0.2">
      <c r="A43" s="8">
        <v>43569</v>
      </c>
      <c r="B43" s="12" t="s">
        <v>5</v>
      </c>
      <c r="C43" s="48" t="s">
        <v>1231</v>
      </c>
      <c r="D43" s="12" t="s">
        <v>1232</v>
      </c>
      <c r="E43" s="12" t="s">
        <v>5</v>
      </c>
      <c r="F43" s="12" t="s">
        <v>15</v>
      </c>
      <c r="G43" s="12" t="s">
        <v>151</v>
      </c>
      <c r="H43" s="12"/>
      <c r="I43" s="9">
        <v>56</v>
      </c>
      <c r="J43" s="9" t="s">
        <v>1233</v>
      </c>
    </row>
    <row r="44" spans="1:10" s="11" customFormat="1" x14ac:dyDescent="0.2">
      <c r="A44" s="8">
        <v>43576</v>
      </c>
      <c r="B44" s="12" t="s">
        <v>1432</v>
      </c>
      <c r="C44" s="48" t="s">
        <v>1427</v>
      </c>
      <c r="D44" s="12" t="s">
        <v>1428</v>
      </c>
      <c r="E44" s="12" t="s">
        <v>5</v>
      </c>
      <c r="F44" s="12" t="s">
        <v>6</v>
      </c>
      <c r="G44" s="12" t="s">
        <v>1429</v>
      </c>
      <c r="H44" s="12"/>
      <c r="I44" s="9"/>
      <c r="J44" s="9"/>
    </row>
    <row r="45" spans="1:10" s="11" customFormat="1" x14ac:dyDescent="0.2">
      <c r="A45" s="8">
        <v>43577</v>
      </c>
      <c r="B45" s="12" t="s">
        <v>3</v>
      </c>
      <c r="C45" s="48" t="s">
        <v>1436</v>
      </c>
      <c r="D45" s="12" t="s">
        <v>75</v>
      </c>
      <c r="E45" s="12" t="s">
        <v>5</v>
      </c>
      <c r="F45" s="12" t="s">
        <v>6</v>
      </c>
      <c r="G45" s="12" t="s">
        <v>1437</v>
      </c>
      <c r="H45" s="12"/>
      <c r="I45" s="9">
        <v>8</v>
      </c>
      <c r="J45" s="9" t="s">
        <v>367</v>
      </c>
    </row>
    <row r="46" spans="1:10" s="11" customFormat="1" x14ac:dyDescent="0.2">
      <c r="A46" s="8">
        <v>43580</v>
      </c>
      <c r="B46" s="12" t="s">
        <v>5</v>
      </c>
      <c r="C46" s="48" t="s">
        <v>1461</v>
      </c>
      <c r="D46" s="12" t="s">
        <v>1462</v>
      </c>
      <c r="E46" s="12" t="s">
        <v>5</v>
      </c>
      <c r="F46" s="12" t="s">
        <v>5</v>
      </c>
      <c r="G46" s="12" t="s">
        <v>1463</v>
      </c>
      <c r="H46" s="12"/>
      <c r="I46" s="9">
        <v>157</v>
      </c>
      <c r="J46" s="9">
        <v>237</v>
      </c>
    </row>
    <row r="47" spans="1:10" s="11" customFormat="1" x14ac:dyDescent="0.2">
      <c r="A47" s="8">
        <v>43580</v>
      </c>
      <c r="B47" s="12" t="s">
        <v>5</v>
      </c>
      <c r="C47" s="48" t="s">
        <v>1473</v>
      </c>
      <c r="D47" s="12" t="s">
        <v>1474</v>
      </c>
      <c r="E47" s="12" t="s">
        <v>5</v>
      </c>
      <c r="F47" s="12" t="s">
        <v>5</v>
      </c>
      <c r="G47" s="12" t="s">
        <v>172</v>
      </c>
      <c r="H47" s="12"/>
      <c r="I47" s="9">
        <v>70</v>
      </c>
      <c r="J47" s="9">
        <v>84</v>
      </c>
    </row>
    <row r="48" spans="1:10" s="11" customFormat="1" x14ac:dyDescent="0.2">
      <c r="A48" s="8">
        <v>43580</v>
      </c>
      <c r="B48" s="12" t="s">
        <v>5</v>
      </c>
      <c r="C48" s="48" t="s">
        <v>1475</v>
      </c>
      <c r="D48" s="12" t="s">
        <v>154</v>
      </c>
      <c r="E48" s="12" t="s">
        <v>5</v>
      </c>
      <c r="F48" s="12" t="s">
        <v>5</v>
      </c>
      <c r="G48" s="12" t="s">
        <v>1476</v>
      </c>
      <c r="H48" s="12"/>
      <c r="I48" s="9">
        <v>52</v>
      </c>
      <c r="J48" s="9">
        <v>66</v>
      </c>
    </row>
    <row r="49" spans="1:10" s="11" customFormat="1" x14ac:dyDescent="0.2">
      <c r="A49" s="8">
        <v>43580</v>
      </c>
      <c r="B49" s="12" t="s">
        <v>5</v>
      </c>
      <c r="C49" s="48" t="s">
        <v>1477</v>
      </c>
      <c r="D49" s="12" t="s">
        <v>1064</v>
      </c>
      <c r="E49" s="12" t="s">
        <v>5</v>
      </c>
      <c r="F49" s="12" t="s">
        <v>5</v>
      </c>
      <c r="G49" s="12" t="s">
        <v>172</v>
      </c>
      <c r="H49" s="12"/>
      <c r="I49" s="9">
        <v>51</v>
      </c>
      <c r="J49" s="9">
        <v>61</v>
      </c>
    </row>
    <row r="50" spans="1:10" s="11" customFormat="1" x14ac:dyDescent="0.2">
      <c r="A50" s="8">
        <v>43581</v>
      </c>
      <c r="B50" s="12" t="s">
        <v>5</v>
      </c>
      <c r="C50" s="48" t="s">
        <v>1485</v>
      </c>
      <c r="D50" s="12" t="s">
        <v>1486</v>
      </c>
      <c r="E50" s="12" t="s">
        <v>5</v>
      </c>
      <c r="F50" s="12" t="s">
        <v>5</v>
      </c>
      <c r="G50" s="12" t="s">
        <v>279</v>
      </c>
      <c r="H50" s="12"/>
      <c r="I50" s="9">
        <v>199</v>
      </c>
      <c r="J50" s="9">
        <v>309</v>
      </c>
    </row>
    <row r="51" spans="1:10" s="11" customFormat="1" x14ac:dyDescent="0.2">
      <c r="A51" s="8">
        <v>43581</v>
      </c>
      <c r="B51" s="12" t="s">
        <v>5</v>
      </c>
      <c r="C51" s="48" t="s">
        <v>1487</v>
      </c>
      <c r="D51" s="12" t="s">
        <v>1488</v>
      </c>
      <c r="E51" s="12" t="s">
        <v>5</v>
      </c>
      <c r="F51" s="12" t="s">
        <v>5</v>
      </c>
      <c r="G51" s="12" t="s">
        <v>172</v>
      </c>
      <c r="H51" s="12"/>
      <c r="I51" s="9">
        <v>170</v>
      </c>
      <c r="J51" s="9">
        <v>260</v>
      </c>
    </row>
    <row r="52" spans="1:10" s="11" customFormat="1" x14ac:dyDescent="0.2">
      <c r="A52" s="8">
        <v>43581</v>
      </c>
      <c r="B52" s="12" t="s">
        <v>5</v>
      </c>
      <c r="C52" s="48" t="s">
        <v>1489</v>
      </c>
      <c r="D52" s="12" t="s">
        <v>224</v>
      </c>
      <c r="E52" s="12" t="s">
        <v>5</v>
      </c>
      <c r="F52" s="12" t="s">
        <v>6</v>
      </c>
      <c r="G52" s="12" t="s">
        <v>172</v>
      </c>
      <c r="H52" s="12"/>
      <c r="I52" s="9">
        <v>51</v>
      </c>
      <c r="J52" s="9">
        <v>66</v>
      </c>
    </row>
    <row r="53" spans="1:10" s="11" customFormat="1" x14ac:dyDescent="0.2">
      <c r="A53" s="8">
        <v>43582</v>
      </c>
      <c r="B53" s="12" t="s">
        <v>5</v>
      </c>
      <c r="C53" s="48" t="s">
        <v>1491</v>
      </c>
      <c r="D53" s="12" t="s">
        <v>1492</v>
      </c>
      <c r="E53" s="12" t="s">
        <v>5</v>
      </c>
      <c r="F53" s="12" t="s">
        <v>15</v>
      </c>
      <c r="G53" s="12" t="s">
        <v>23</v>
      </c>
      <c r="H53" s="12"/>
      <c r="I53" s="9">
        <v>83</v>
      </c>
      <c r="J53" s="9">
        <v>131</v>
      </c>
    </row>
    <row r="54" spans="1:10" s="11" customFormat="1" x14ac:dyDescent="0.2">
      <c r="A54" s="8">
        <v>43582</v>
      </c>
      <c r="B54" s="12" t="s">
        <v>3</v>
      </c>
      <c r="C54" s="48" t="s">
        <v>1497</v>
      </c>
      <c r="D54" s="12" t="s">
        <v>92</v>
      </c>
      <c r="E54" s="12" t="s">
        <v>5</v>
      </c>
      <c r="F54" s="12" t="s">
        <v>17</v>
      </c>
      <c r="G54" s="12" t="s">
        <v>151</v>
      </c>
      <c r="H54" s="12"/>
      <c r="I54" s="9">
        <v>22</v>
      </c>
      <c r="J54" s="9" t="s">
        <v>373</v>
      </c>
    </row>
    <row r="55" spans="1:10" s="11" customFormat="1" x14ac:dyDescent="0.2">
      <c r="A55" s="8">
        <v>43582</v>
      </c>
      <c r="B55" s="12" t="s">
        <v>5</v>
      </c>
      <c r="C55" s="48" t="s">
        <v>1519</v>
      </c>
      <c r="D55" s="12" t="s">
        <v>1520</v>
      </c>
      <c r="E55" s="12" t="s">
        <v>5</v>
      </c>
      <c r="F55" s="12" t="s">
        <v>15</v>
      </c>
      <c r="G55" s="12" t="s">
        <v>477</v>
      </c>
      <c r="H55" s="12"/>
      <c r="I55" s="9">
        <v>210</v>
      </c>
      <c r="J55" s="9">
        <v>324</v>
      </c>
    </row>
    <row r="56" spans="1:10" s="11" customFormat="1" x14ac:dyDescent="0.2">
      <c r="A56" s="8">
        <v>43584</v>
      </c>
      <c r="B56" s="12" t="s">
        <v>5</v>
      </c>
      <c r="C56" s="48" t="s">
        <v>1644</v>
      </c>
      <c r="D56" s="12" t="s">
        <v>1645</v>
      </c>
      <c r="E56" s="12" t="s">
        <v>5</v>
      </c>
      <c r="F56" s="12" t="s">
        <v>15</v>
      </c>
      <c r="G56" s="12" t="s">
        <v>292</v>
      </c>
      <c r="H56" s="12"/>
      <c r="I56" s="9">
        <v>66</v>
      </c>
      <c r="J56" s="9" t="s">
        <v>1540</v>
      </c>
    </row>
    <row r="57" spans="1:10" s="11" customFormat="1" x14ac:dyDescent="0.2">
      <c r="A57" s="8">
        <v>43580</v>
      </c>
      <c r="B57" s="12" t="s">
        <v>3</v>
      </c>
      <c r="C57" s="83" t="s">
        <v>1465</v>
      </c>
      <c r="D57" s="12" t="s">
        <v>122</v>
      </c>
      <c r="E57" s="12" t="s">
        <v>1466</v>
      </c>
      <c r="F57" s="12" t="s">
        <v>5</v>
      </c>
      <c r="G57" s="12" t="s">
        <v>37</v>
      </c>
      <c r="H57" s="12"/>
      <c r="I57" s="9">
        <v>30</v>
      </c>
      <c r="J57" s="9">
        <v>35</v>
      </c>
    </row>
    <row r="58" spans="1:10" s="11" customFormat="1" x14ac:dyDescent="0.2">
      <c r="A58" s="8">
        <v>43580</v>
      </c>
      <c r="B58" s="12" t="s">
        <v>5</v>
      </c>
      <c r="C58" s="48" t="s">
        <v>1468</v>
      </c>
      <c r="D58" s="12" t="s">
        <v>1469</v>
      </c>
      <c r="E58" s="12" t="s">
        <v>1466</v>
      </c>
      <c r="F58" s="12" t="s">
        <v>5</v>
      </c>
      <c r="G58" s="12" t="s">
        <v>292</v>
      </c>
      <c r="H58" s="12"/>
      <c r="I58" s="9">
        <v>265</v>
      </c>
      <c r="J58" s="9">
        <v>442</v>
      </c>
    </row>
    <row r="59" spans="1:10" s="11" customFormat="1" x14ac:dyDescent="0.2">
      <c r="A59" s="8">
        <v>43572</v>
      </c>
      <c r="B59" s="12" t="s">
        <v>3</v>
      </c>
      <c r="C59" s="48" t="s">
        <v>1366</v>
      </c>
      <c r="D59" s="12" t="s">
        <v>506</v>
      </c>
      <c r="E59" s="12" t="s">
        <v>140</v>
      </c>
      <c r="F59" s="12" t="s">
        <v>6</v>
      </c>
      <c r="G59" s="12" t="s">
        <v>37</v>
      </c>
      <c r="H59" s="12"/>
      <c r="I59" s="9">
        <v>15</v>
      </c>
      <c r="J59" s="9" t="s">
        <v>1367</v>
      </c>
    </row>
    <row r="60" spans="1:10" s="11" customFormat="1" x14ac:dyDescent="0.2">
      <c r="A60" s="8">
        <v>43562</v>
      </c>
      <c r="B60" s="12" t="s">
        <v>3</v>
      </c>
      <c r="C60" s="9">
        <v>6189</v>
      </c>
      <c r="D60" s="12" t="s">
        <v>1089</v>
      </c>
      <c r="E60" s="12" t="s">
        <v>18</v>
      </c>
      <c r="F60" s="12" t="s">
        <v>4</v>
      </c>
      <c r="G60" s="12" t="s">
        <v>37</v>
      </c>
      <c r="H60" s="12"/>
      <c r="I60" s="9">
        <v>29</v>
      </c>
      <c r="J60" s="9">
        <v>42</v>
      </c>
    </row>
    <row r="61" spans="1:10" s="11" customFormat="1" x14ac:dyDescent="0.2">
      <c r="A61" s="8">
        <v>43562</v>
      </c>
      <c r="B61" s="12" t="s">
        <v>3</v>
      </c>
      <c r="C61" s="9">
        <v>3442</v>
      </c>
      <c r="D61" s="12" t="s">
        <v>67</v>
      </c>
      <c r="E61" s="12" t="s">
        <v>18</v>
      </c>
      <c r="F61" s="12" t="s">
        <v>4</v>
      </c>
      <c r="G61" s="12" t="s">
        <v>37</v>
      </c>
      <c r="H61" s="12"/>
      <c r="I61" s="9">
        <v>19</v>
      </c>
      <c r="J61" s="9" t="s">
        <v>814</v>
      </c>
    </row>
    <row r="62" spans="1:10" s="11" customFormat="1" x14ac:dyDescent="0.2">
      <c r="A62" s="8">
        <v>43568</v>
      </c>
      <c r="B62" s="12" t="s">
        <v>241</v>
      </c>
      <c r="C62" s="9" t="s">
        <v>1178</v>
      </c>
      <c r="D62" s="12" t="s">
        <v>1179</v>
      </c>
      <c r="E62" s="12" t="s">
        <v>18</v>
      </c>
      <c r="F62" s="12" t="s">
        <v>15</v>
      </c>
      <c r="G62" s="12" t="s">
        <v>292</v>
      </c>
      <c r="H62" s="12"/>
      <c r="I62" s="9"/>
      <c r="J62" s="9"/>
    </row>
    <row r="63" spans="1:10" s="11" customFormat="1" x14ac:dyDescent="0.2">
      <c r="A63" s="8">
        <v>43577</v>
      </c>
      <c r="B63" s="12" t="s">
        <v>3</v>
      </c>
      <c r="C63" s="48" t="s">
        <v>1439</v>
      </c>
      <c r="D63" s="12" t="s">
        <v>40</v>
      </c>
      <c r="E63" s="12" t="s">
        <v>18</v>
      </c>
      <c r="F63" s="12" t="s">
        <v>6</v>
      </c>
      <c r="G63" s="12" t="s">
        <v>929</v>
      </c>
      <c r="H63" s="12"/>
      <c r="I63" s="9">
        <v>1</v>
      </c>
      <c r="J63" s="9" t="s">
        <v>760</v>
      </c>
    </row>
    <row r="64" spans="1:10" s="11" customFormat="1" x14ac:dyDescent="0.2">
      <c r="A64" s="8">
        <v>43582</v>
      </c>
      <c r="B64" s="12" t="s">
        <v>3</v>
      </c>
      <c r="C64" s="48" t="s">
        <v>1498</v>
      </c>
      <c r="D64" s="12" t="s">
        <v>92</v>
      </c>
      <c r="E64" s="12" t="s">
        <v>18</v>
      </c>
      <c r="F64" s="12" t="s">
        <v>15</v>
      </c>
      <c r="G64" s="12" t="s">
        <v>319</v>
      </c>
      <c r="H64" s="12"/>
      <c r="I64" s="9">
        <v>29</v>
      </c>
      <c r="J64" s="9" t="s">
        <v>1205</v>
      </c>
    </row>
    <row r="65" spans="1:10" s="11" customFormat="1" x14ac:dyDescent="0.2">
      <c r="A65" s="8">
        <v>43557</v>
      </c>
      <c r="B65" s="12" t="s">
        <v>3</v>
      </c>
      <c r="C65" s="9">
        <v>7230</v>
      </c>
      <c r="D65" s="12" t="s">
        <v>59</v>
      </c>
      <c r="E65" s="12" t="s">
        <v>6</v>
      </c>
      <c r="F65" s="12" t="s">
        <v>6</v>
      </c>
      <c r="G65" s="12" t="s">
        <v>1082</v>
      </c>
      <c r="H65" s="12"/>
      <c r="I65" s="9">
        <v>35</v>
      </c>
      <c r="J65" s="9">
        <v>32</v>
      </c>
    </row>
    <row r="66" spans="1:10" s="11" customFormat="1" x14ac:dyDescent="0.2">
      <c r="A66" s="8">
        <v>43559</v>
      </c>
      <c r="B66" s="12" t="s">
        <v>6</v>
      </c>
      <c r="C66" s="48" t="s">
        <v>1083</v>
      </c>
      <c r="D66" s="12" t="s">
        <v>1084</v>
      </c>
      <c r="E66" s="12" t="s">
        <v>6</v>
      </c>
      <c r="F66" s="12" t="s">
        <v>6</v>
      </c>
      <c r="G66" s="12" t="s">
        <v>292</v>
      </c>
      <c r="H66" s="12"/>
      <c r="I66" s="9">
        <v>204</v>
      </c>
      <c r="J66" s="9">
        <v>317</v>
      </c>
    </row>
    <row r="67" spans="1:10" s="11" customFormat="1" x14ac:dyDescent="0.2">
      <c r="A67" s="8">
        <v>43561</v>
      </c>
      <c r="B67" s="12" t="s">
        <v>6</v>
      </c>
      <c r="C67" s="9">
        <v>4110</v>
      </c>
      <c r="D67" s="12" t="s">
        <v>432</v>
      </c>
      <c r="E67" s="12" t="s">
        <v>6</v>
      </c>
      <c r="F67" s="12" t="s">
        <v>6</v>
      </c>
      <c r="G67" s="12" t="s">
        <v>35</v>
      </c>
      <c r="H67" s="12"/>
      <c r="I67" s="9">
        <v>13</v>
      </c>
      <c r="J67" s="9" t="s">
        <v>531</v>
      </c>
    </row>
    <row r="68" spans="1:10" s="11" customFormat="1" x14ac:dyDescent="0.2">
      <c r="A68" s="8">
        <v>43562</v>
      </c>
      <c r="B68" s="12" t="s">
        <v>3</v>
      </c>
      <c r="C68" s="9">
        <v>8365</v>
      </c>
      <c r="D68" s="12" t="s">
        <v>72</v>
      </c>
      <c r="E68" s="12" t="s">
        <v>6</v>
      </c>
      <c r="F68" s="12" t="s">
        <v>6</v>
      </c>
      <c r="G68" s="12" t="s">
        <v>172</v>
      </c>
      <c r="H68" s="12"/>
      <c r="I68" s="9">
        <v>22</v>
      </c>
      <c r="J68" s="9">
        <v>17</v>
      </c>
    </row>
    <row r="69" spans="1:10" s="11" customFormat="1" x14ac:dyDescent="0.2">
      <c r="A69" s="8">
        <v>43562</v>
      </c>
      <c r="B69" s="12" t="s">
        <v>3</v>
      </c>
      <c r="C69" s="9">
        <v>4360</v>
      </c>
      <c r="D69" s="12" t="s">
        <v>432</v>
      </c>
      <c r="E69" s="12" t="s">
        <v>6</v>
      </c>
      <c r="F69" s="12" t="s">
        <v>6</v>
      </c>
      <c r="G69" s="12" t="s">
        <v>1090</v>
      </c>
      <c r="H69" s="12"/>
      <c r="I69" s="9">
        <v>11</v>
      </c>
      <c r="J69" s="9" t="s">
        <v>431</v>
      </c>
    </row>
    <row r="70" spans="1:10" s="11" customFormat="1" x14ac:dyDescent="0.2">
      <c r="A70" s="8">
        <v>43562</v>
      </c>
      <c r="B70" s="12" t="s">
        <v>6</v>
      </c>
      <c r="C70" s="9">
        <v>57480</v>
      </c>
      <c r="D70" s="12" t="s">
        <v>1091</v>
      </c>
      <c r="E70" s="12" t="s">
        <v>6</v>
      </c>
      <c r="F70" s="12" t="s">
        <v>6</v>
      </c>
      <c r="G70" s="12" t="s">
        <v>249</v>
      </c>
      <c r="H70" s="12"/>
      <c r="I70" s="9">
        <v>38</v>
      </c>
      <c r="J70" s="9">
        <v>51</v>
      </c>
    </row>
    <row r="71" spans="1:10" s="11" customFormat="1" x14ac:dyDescent="0.2">
      <c r="A71" s="8">
        <v>43562</v>
      </c>
      <c r="B71" s="12" t="s">
        <v>3</v>
      </c>
      <c r="C71" s="9">
        <v>1272</v>
      </c>
      <c r="D71" s="12" t="s">
        <v>92</v>
      </c>
      <c r="E71" s="12" t="s">
        <v>6</v>
      </c>
      <c r="F71" s="12" t="s">
        <v>6</v>
      </c>
      <c r="G71" s="12" t="s">
        <v>37</v>
      </c>
      <c r="H71" s="12"/>
      <c r="I71" s="9">
        <v>28</v>
      </c>
      <c r="J71" s="9">
        <v>35</v>
      </c>
    </row>
    <row r="72" spans="1:10" s="11" customFormat="1" x14ac:dyDescent="0.2">
      <c r="A72" s="8">
        <v>43562</v>
      </c>
      <c r="B72" s="12" t="s">
        <v>6</v>
      </c>
      <c r="C72" s="9">
        <v>57390</v>
      </c>
      <c r="D72" s="12" t="s">
        <v>137</v>
      </c>
      <c r="E72" s="12" t="s">
        <v>6</v>
      </c>
      <c r="F72" s="12" t="s">
        <v>6</v>
      </c>
      <c r="G72" s="12" t="s">
        <v>35</v>
      </c>
      <c r="H72" s="12"/>
      <c r="I72" s="9">
        <v>15</v>
      </c>
      <c r="J72" s="9">
        <v>11</v>
      </c>
    </row>
    <row r="73" spans="1:10" s="11" customFormat="1" x14ac:dyDescent="0.2">
      <c r="A73" s="8">
        <v>43563</v>
      </c>
      <c r="B73" s="12" t="s">
        <v>14</v>
      </c>
      <c r="C73" s="9">
        <v>1450</v>
      </c>
      <c r="D73" s="12" t="s">
        <v>1097</v>
      </c>
      <c r="E73" s="12" t="s">
        <v>6</v>
      </c>
      <c r="F73" s="12" t="s">
        <v>5</v>
      </c>
      <c r="G73" s="12" t="s">
        <v>318</v>
      </c>
      <c r="H73" s="12"/>
      <c r="I73" s="9">
        <v>126</v>
      </c>
      <c r="J73" s="9">
        <v>181</v>
      </c>
    </row>
    <row r="74" spans="1:10" s="11" customFormat="1" x14ac:dyDescent="0.2">
      <c r="A74" s="8">
        <v>43563</v>
      </c>
      <c r="B74" s="12" t="s">
        <v>6</v>
      </c>
      <c r="C74" s="9">
        <v>57100</v>
      </c>
      <c r="D74" s="12" t="s">
        <v>141</v>
      </c>
      <c r="E74" s="12" t="s">
        <v>6</v>
      </c>
      <c r="F74" s="12" t="s">
        <v>15</v>
      </c>
      <c r="G74" s="12" t="s">
        <v>151</v>
      </c>
      <c r="H74" s="12"/>
      <c r="I74" s="9">
        <v>40</v>
      </c>
      <c r="J74" s="9" t="s">
        <v>413</v>
      </c>
    </row>
    <row r="75" spans="1:10" s="11" customFormat="1" x14ac:dyDescent="0.2">
      <c r="A75" s="8">
        <v>43563</v>
      </c>
      <c r="B75" s="12" t="s">
        <v>6</v>
      </c>
      <c r="C75" s="9">
        <v>57330</v>
      </c>
      <c r="D75" s="12" t="s">
        <v>315</v>
      </c>
      <c r="E75" s="12" t="s">
        <v>6</v>
      </c>
      <c r="F75" s="12" t="s">
        <v>214</v>
      </c>
      <c r="G75" s="12" t="s">
        <v>1098</v>
      </c>
      <c r="H75" s="12"/>
      <c r="I75" s="9">
        <v>26</v>
      </c>
      <c r="J75" s="9" t="s">
        <v>416</v>
      </c>
    </row>
    <row r="76" spans="1:10" s="11" customFormat="1" x14ac:dyDescent="0.2">
      <c r="A76" s="8">
        <v>43563</v>
      </c>
      <c r="B76" s="12" t="s">
        <v>6</v>
      </c>
      <c r="C76" s="9">
        <v>54000</v>
      </c>
      <c r="D76" s="12" t="s">
        <v>210</v>
      </c>
      <c r="E76" s="12" t="s">
        <v>6</v>
      </c>
      <c r="F76" s="12" t="s">
        <v>15</v>
      </c>
      <c r="G76" s="12" t="s">
        <v>318</v>
      </c>
      <c r="H76" s="12"/>
      <c r="I76" s="9">
        <v>90</v>
      </c>
      <c r="J76" s="9">
        <v>117</v>
      </c>
    </row>
    <row r="77" spans="1:10" s="11" customFormat="1" x14ac:dyDescent="0.2">
      <c r="A77" s="8">
        <v>43563</v>
      </c>
      <c r="B77" s="12" t="s">
        <v>14</v>
      </c>
      <c r="C77" s="9">
        <v>6700</v>
      </c>
      <c r="D77" s="12" t="s">
        <v>127</v>
      </c>
      <c r="E77" s="12" t="s">
        <v>6</v>
      </c>
      <c r="F77" s="12" t="s">
        <v>15</v>
      </c>
      <c r="G77" s="12" t="s">
        <v>319</v>
      </c>
      <c r="H77" s="12"/>
      <c r="I77" s="9">
        <v>35</v>
      </c>
      <c r="J77" s="9" t="s">
        <v>393</v>
      </c>
    </row>
    <row r="78" spans="1:10" s="11" customFormat="1" x14ac:dyDescent="0.2">
      <c r="A78" s="8">
        <v>43563</v>
      </c>
      <c r="B78" s="12" t="s">
        <v>6</v>
      </c>
      <c r="C78" s="9">
        <v>57280</v>
      </c>
      <c r="D78" s="12" t="s">
        <v>746</v>
      </c>
      <c r="E78" s="12" t="s">
        <v>6</v>
      </c>
      <c r="F78" s="12" t="s">
        <v>18</v>
      </c>
      <c r="G78" s="12" t="s">
        <v>23</v>
      </c>
      <c r="H78" s="12"/>
      <c r="I78" s="9">
        <v>46</v>
      </c>
      <c r="J78" s="9" t="s">
        <v>722</v>
      </c>
    </row>
    <row r="79" spans="1:10" s="11" customFormat="1" x14ac:dyDescent="0.2">
      <c r="A79" s="8">
        <v>43563</v>
      </c>
      <c r="B79" s="12" t="s">
        <v>6</v>
      </c>
      <c r="C79" s="9">
        <v>57570</v>
      </c>
      <c r="D79" s="12" t="s">
        <v>72</v>
      </c>
      <c r="E79" s="12" t="s">
        <v>6</v>
      </c>
      <c r="F79" s="12" t="s">
        <v>15</v>
      </c>
      <c r="G79" s="12" t="s">
        <v>23</v>
      </c>
      <c r="H79" s="12"/>
      <c r="I79" s="9">
        <v>34</v>
      </c>
      <c r="J79" s="9">
        <v>36</v>
      </c>
    </row>
    <row r="80" spans="1:10" s="11" customFormat="1" x14ac:dyDescent="0.2">
      <c r="A80" s="8">
        <v>43563</v>
      </c>
      <c r="B80" s="12" t="s">
        <v>3</v>
      </c>
      <c r="C80" s="9">
        <v>1218</v>
      </c>
      <c r="D80" s="12" t="s">
        <v>92</v>
      </c>
      <c r="E80" s="12" t="s">
        <v>6</v>
      </c>
      <c r="F80" s="12" t="s">
        <v>6</v>
      </c>
      <c r="G80" s="12" t="s">
        <v>37</v>
      </c>
      <c r="H80" s="12"/>
      <c r="I80" s="9">
        <v>23</v>
      </c>
      <c r="J80" s="9" t="s">
        <v>981</v>
      </c>
    </row>
    <row r="81" spans="1:10" s="11" customFormat="1" x14ac:dyDescent="0.2">
      <c r="A81" s="8">
        <v>43563</v>
      </c>
      <c r="B81" s="12" t="s">
        <v>3</v>
      </c>
      <c r="C81" s="9">
        <v>1534</v>
      </c>
      <c r="D81" s="12" t="s">
        <v>92</v>
      </c>
      <c r="E81" s="12" t="s">
        <v>6</v>
      </c>
      <c r="F81" s="12" t="s">
        <v>15</v>
      </c>
      <c r="G81" s="12" t="s">
        <v>1103</v>
      </c>
      <c r="H81" s="12"/>
      <c r="I81" s="9">
        <v>22</v>
      </c>
      <c r="J81" s="9" t="s">
        <v>514</v>
      </c>
    </row>
    <row r="82" spans="1:10" s="11" customFormat="1" x14ac:dyDescent="0.2">
      <c r="A82" s="8">
        <v>43563</v>
      </c>
      <c r="B82" s="12" t="s">
        <v>6</v>
      </c>
      <c r="C82" s="9">
        <v>13008</v>
      </c>
      <c r="D82" s="12" t="s">
        <v>774</v>
      </c>
      <c r="E82" s="12" t="s">
        <v>6</v>
      </c>
      <c r="F82" s="12" t="s">
        <v>15</v>
      </c>
      <c r="G82" s="12" t="s">
        <v>151</v>
      </c>
      <c r="H82" s="12"/>
      <c r="I82" s="9"/>
      <c r="J82" s="9"/>
    </row>
    <row r="83" spans="1:10" s="11" customFormat="1" x14ac:dyDescent="0.2">
      <c r="A83" s="8">
        <v>43563</v>
      </c>
      <c r="B83" s="12" t="s">
        <v>6</v>
      </c>
      <c r="C83" s="9">
        <v>57865</v>
      </c>
      <c r="D83" s="12" t="s">
        <v>1104</v>
      </c>
      <c r="E83" s="12" t="s">
        <v>6</v>
      </c>
      <c r="F83" s="12" t="s">
        <v>15</v>
      </c>
      <c r="G83" s="12" t="s">
        <v>318</v>
      </c>
      <c r="H83" s="12"/>
      <c r="I83" s="9">
        <v>61</v>
      </c>
      <c r="J83" s="9" t="s">
        <v>1105</v>
      </c>
    </row>
    <row r="84" spans="1:10" s="11" customFormat="1" x14ac:dyDescent="0.2">
      <c r="A84" s="8">
        <v>43564</v>
      </c>
      <c r="B84" s="12" t="s">
        <v>6</v>
      </c>
      <c r="C84" s="9">
        <v>54135</v>
      </c>
      <c r="D84" s="12" t="s">
        <v>1106</v>
      </c>
      <c r="E84" s="12" t="s">
        <v>6</v>
      </c>
      <c r="F84" s="12" t="s">
        <v>15</v>
      </c>
      <c r="G84" s="12" t="s">
        <v>357</v>
      </c>
      <c r="H84" s="12"/>
      <c r="I84" s="9">
        <v>22</v>
      </c>
      <c r="J84" s="9" t="s">
        <v>1107</v>
      </c>
    </row>
    <row r="85" spans="1:10" s="11" customFormat="1" x14ac:dyDescent="0.2">
      <c r="A85" s="8">
        <v>43564</v>
      </c>
      <c r="B85" s="12" t="s">
        <v>6</v>
      </c>
      <c r="C85" s="9">
        <v>57330</v>
      </c>
      <c r="D85" s="12" t="s">
        <v>315</v>
      </c>
      <c r="E85" s="12" t="s">
        <v>6</v>
      </c>
      <c r="F85" s="12" t="s">
        <v>15</v>
      </c>
      <c r="G85" s="12" t="s">
        <v>1114</v>
      </c>
      <c r="H85" s="12"/>
      <c r="I85" s="9">
        <v>27</v>
      </c>
      <c r="J85" s="9" t="s">
        <v>416</v>
      </c>
    </row>
    <row r="86" spans="1:10" s="11" customFormat="1" x14ac:dyDescent="0.2">
      <c r="A86" s="8">
        <v>43564</v>
      </c>
      <c r="B86" s="12" t="s">
        <v>6</v>
      </c>
      <c r="C86" s="9">
        <v>57365</v>
      </c>
      <c r="D86" s="12" t="s">
        <v>1115</v>
      </c>
      <c r="E86" s="12" t="s">
        <v>6</v>
      </c>
      <c r="F86" s="12" t="s">
        <v>15</v>
      </c>
      <c r="G86" s="12" t="s">
        <v>194</v>
      </c>
      <c r="H86" s="12"/>
      <c r="I86" s="9">
        <v>51</v>
      </c>
      <c r="J86" s="9" t="s">
        <v>349</v>
      </c>
    </row>
    <row r="87" spans="1:10" s="11" customFormat="1" x14ac:dyDescent="0.2">
      <c r="A87" s="8">
        <v>43564</v>
      </c>
      <c r="B87" s="12" t="s">
        <v>6</v>
      </c>
      <c r="C87" s="9">
        <v>55700</v>
      </c>
      <c r="D87" s="12" t="s">
        <v>1116</v>
      </c>
      <c r="E87" s="12" t="s">
        <v>6</v>
      </c>
      <c r="F87" s="12" t="s">
        <v>15</v>
      </c>
      <c r="G87" s="12" t="s">
        <v>194</v>
      </c>
      <c r="H87" s="12"/>
      <c r="I87" s="9">
        <v>75</v>
      </c>
      <c r="J87" s="9" t="s">
        <v>1117</v>
      </c>
    </row>
    <row r="88" spans="1:10" s="11" customFormat="1" x14ac:dyDescent="0.2">
      <c r="A88" s="8">
        <v>43564</v>
      </c>
      <c r="B88" s="12" t="s">
        <v>6</v>
      </c>
      <c r="C88" s="9">
        <v>55100</v>
      </c>
      <c r="D88" s="12" t="s">
        <v>1118</v>
      </c>
      <c r="E88" s="12" t="s">
        <v>6</v>
      </c>
      <c r="F88" s="12" t="s">
        <v>15</v>
      </c>
      <c r="G88" s="12" t="s">
        <v>194</v>
      </c>
      <c r="H88" s="12"/>
      <c r="I88" s="9">
        <v>76</v>
      </c>
      <c r="J88" s="9" t="s">
        <v>1119</v>
      </c>
    </row>
    <row r="89" spans="1:10" s="11" customFormat="1" x14ac:dyDescent="0.2">
      <c r="A89" s="8">
        <v>43564</v>
      </c>
      <c r="B89" s="12" t="s">
        <v>6</v>
      </c>
      <c r="C89" s="9">
        <v>52300</v>
      </c>
      <c r="D89" s="12" t="s">
        <v>1120</v>
      </c>
      <c r="E89" s="12" t="s">
        <v>6</v>
      </c>
      <c r="F89" s="12" t="s">
        <v>15</v>
      </c>
      <c r="G89" s="12" t="s">
        <v>151</v>
      </c>
      <c r="H89" s="12"/>
      <c r="I89" s="9">
        <v>156</v>
      </c>
      <c r="J89" s="9">
        <v>215</v>
      </c>
    </row>
    <row r="90" spans="1:10" s="11" customFormat="1" x14ac:dyDescent="0.2">
      <c r="A90" s="8">
        <v>43564</v>
      </c>
      <c r="B90" s="12" t="s">
        <v>14</v>
      </c>
      <c r="C90" s="9">
        <v>5790</v>
      </c>
      <c r="D90" s="12" t="s">
        <v>49</v>
      </c>
      <c r="E90" s="12" t="s">
        <v>6</v>
      </c>
      <c r="F90" s="12" t="s">
        <v>4</v>
      </c>
      <c r="G90" s="12" t="s">
        <v>1121</v>
      </c>
      <c r="H90" s="12"/>
      <c r="I90" s="9">
        <v>44</v>
      </c>
      <c r="J90" s="9" t="s">
        <v>1122</v>
      </c>
    </row>
    <row r="91" spans="1:10" s="11" customFormat="1" x14ac:dyDescent="0.2">
      <c r="A91" s="8">
        <v>43564</v>
      </c>
      <c r="B91" s="12" t="s">
        <v>6</v>
      </c>
      <c r="C91" s="9">
        <v>57280</v>
      </c>
      <c r="D91" s="12" t="s">
        <v>480</v>
      </c>
      <c r="E91" s="12" t="s">
        <v>6</v>
      </c>
      <c r="F91" s="12" t="s">
        <v>15</v>
      </c>
      <c r="G91" s="12" t="s">
        <v>151</v>
      </c>
      <c r="H91" s="12"/>
      <c r="I91" s="9">
        <v>45</v>
      </c>
      <c r="J91" s="9" t="s">
        <v>722</v>
      </c>
    </row>
    <row r="92" spans="1:10" s="11" customFormat="1" x14ac:dyDescent="0.2">
      <c r="A92" s="8">
        <v>43564</v>
      </c>
      <c r="B92" s="12" t="s">
        <v>3</v>
      </c>
      <c r="C92" s="9">
        <v>5819</v>
      </c>
      <c r="D92" s="12" t="s">
        <v>261</v>
      </c>
      <c r="E92" s="12" t="s">
        <v>6</v>
      </c>
      <c r="F92" s="12" t="s">
        <v>15</v>
      </c>
      <c r="G92" s="12" t="s">
        <v>319</v>
      </c>
      <c r="H92" s="12"/>
      <c r="I92" s="9">
        <v>31</v>
      </c>
      <c r="J92" s="9">
        <v>33</v>
      </c>
    </row>
    <row r="93" spans="1:10" s="11" customFormat="1" x14ac:dyDescent="0.2">
      <c r="A93" s="8">
        <v>43564</v>
      </c>
      <c r="B93" s="12" t="s">
        <v>6</v>
      </c>
      <c r="C93" s="9">
        <v>84360</v>
      </c>
      <c r="D93" s="12" t="s">
        <v>1123</v>
      </c>
      <c r="E93" s="12" t="s">
        <v>6</v>
      </c>
      <c r="F93" s="12" t="s">
        <v>15</v>
      </c>
      <c r="G93" s="12" t="s">
        <v>290</v>
      </c>
      <c r="H93" s="12"/>
      <c r="I93" s="9"/>
      <c r="J93" s="9"/>
    </row>
    <row r="94" spans="1:10" s="11" customFormat="1" x14ac:dyDescent="0.2">
      <c r="A94" s="8">
        <v>43564</v>
      </c>
      <c r="B94" s="12" t="s">
        <v>3</v>
      </c>
      <c r="C94" s="9">
        <v>5330</v>
      </c>
      <c r="D94" s="12" t="s">
        <v>122</v>
      </c>
      <c r="E94" s="12" t="s">
        <v>6</v>
      </c>
      <c r="F94" s="12" t="s">
        <v>15</v>
      </c>
      <c r="G94" s="12" t="s">
        <v>477</v>
      </c>
      <c r="H94" s="12"/>
      <c r="I94" s="9">
        <v>34</v>
      </c>
      <c r="J94" s="9" t="s">
        <v>1124</v>
      </c>
    </row>
    <row r="95" spans="1:10" s="11" customFormat="1" x14ac:dyDescent="0.2">
      <c r="A95" s="8">
        <v>43564</v>
      </c>
      <c r="B95" s="12" t="s">
        <v>6</v>
      </c>
      <c r="C95" s="9">
        <v>57100</v>
      </c>
      <c r="D95" s="12" t="s">
        <v>141</v>
      </c>
      <c r="E95" s="12" t="s">
        <v>6</v>
      </c>
      <c r="F95" s="12" t="s">
        <v>15</v>
      </c>
      <c r="G95" s="12" t="s">
        <v>1125</v>
      </c>
      <c r="H95" s="12"/>
      <c r="I95" s="9">
        <v>41</v>
      </c>
      <c r="J95" s="9" t="s">
        <v>413</v>
      </c>
    </row>
    <row r="96" spans="1:10" s="11" customFormat="1" x14ac:dyDescent="0.2">
      <c r="A96" s="8">
        <v>43564</v>
      </c>
      <c r="B96" s="12" t="s">
        <v>6</v>
      </c>
      <c r="C96" s="30">
        <v>57100</v>
      </c>
      <c r="D96" s="12" t="s">
        <v>141</v>
      </c>
      <c r="E96" s="12" t="s">
        <v>6</v>
      </c>
      <c r="F96" s="12" t="s">
        <v>15</v>
      </c>
      <c r="G96" s="12" t="s">
        <v>422</v>
      </c>
      <c r="H96" s="12"/>
      <c r="I96" s="9">
        <v>41</v>
      </c>
      <c r="J96" s="9" t="s">
        <v>413</v>
      </c>
    </row>
    <row r="97" spans="1:10" s="11" customFormat="1" x14ac:dyDescent="0.2">
      <c r="A97" s="8">
        <v>43564</v>
      </c>
      <c r="B97" s="12" t="s">
        <v>3</v>
      </c>
      <c r="C97" s="9">
        <v>7218</v>
      </c>
      <c r="D97" s="12" t="s">
        <v>59</v>
      </c>
      <c r="E97" s="12" t="s">
        <v>6</v>
      </c>
      <c r="F97" s="12" t="s">
        <v>140</v>
      </c>
      <c r="G97" s="12" t="s">
        <v>319</v>
      </c>
      <c r="H97" s="12"/>
      <c r="I97" s="9">
        <v>36</v>
      </c>
      <c r="J97" s="9" t="s">
        <v>1127</v>
      </c>
    </row>
    <row r="98" spans="1:10" s="11" customFormat="1" x14ac:dyDescent="0.2">
      <c r="A98" s="8">
        <v>43564</v>
      </c>
      <c r="B98" s="12" t="s">
        <v>14</v>
      </c>
      <c r="C98" s="9">
        <v>6840</v>
      </c>
      <c r="D98" s="12" t="s">
        <v>1129</v>
      </c>
      <c r="E98" s="12" t="s">
        <v>6</v>
      </c>
      <c r="F98" s="12" t="s">
        <v>4</v>
      </c>
      <c r="G98" s="12" t="s">
        <v>151</v>
      </c>
      <c r="H98" s="12"/>
      <c r="I98" s="9">
        <v>46</v>
      </c>
      <c r="J98" s="9" t="s">
        <v>1130</v>
      </c>
    </row>
    <row r="99" spans="1:10" s="11" customFormat="1" x14ac:dyDescent="0.2">
      <c r="A99" s="8">
        <v>43565</v>
      </c>
      <c r="B99" s="12" t="s">
        <v>6</v>
      </c>
      <c r="C99" s="9">
        <v>57120</v>
      </c>
      <c r="D99" s="12" t="s">
        <v>344</v>
      </c>
      <c r="E99" s="12" t="s">
        <v>6</v>
      </c>
      <c r="F99" s="12" t="s">
        <v>15</v>
      </c>
      <c r="G99" s="12" t="s">
        <v>23</v>
      </c>
      <c r="H99" s="12"/>
      <c r="I99" s="9">
        <v>45</v>
      </c>
      <c r="J99" s="9" t="s">
        <v>682</v>
      </c>
    </row>
    <row r="100" spans="1:10" s="11" customFormat="1" x14ac:dyDescent="0.2">
      <c r="A100" s="8">
        <v>43565</v>
      </c>
      <c r="B100" s="12" t="s">
        <v>6</v>
      </c>
      <c r="C100" s="9">
        <v>57950</v>
      </c>
      <c r="D100" s="12" t="s">
        <v>1132</v>
      </c>
      <c r="E100" s="12" t="s">
        <v>6</v>
      </c>
      <c r="F100" s="12" t="s">
        <v>15</v>
      </c>
      <c r="G100" s="12" t="s">
        <v>37</v>
      </c>
      <c r="H100" s="12"/>
      <c r="I100" s="9">
        <v>54</v>
      </c>
      <c r="J100" s="9" t="s">
        <v>1133</v>
      </c>
    </row>
    <row r="101" spans="1:10" s="11" customFormat="1" x14ac:dyDescent="0.2">
      <c r="A101" s="8">
        <v>43565</v>
      </c>
      <c r="B101" s="12" t="s">
        <v>3</v>
      </c>
      <c r="C101" s="9">
        <v>1230</v>
      </c>
      <c r="D101" s="12" t="s">
        <v>92</v>
      </c>
      <c r="E101" s="12" t="s">
        <v>6</v>
      </c>
      <c r="F101" s="12" t="s">
        <v>15</v>
      </c>
      <c r="G101" s="12" t="s">
        <v>37</v>
      </c>
      <c r="H101" s="12"/>
      <c r="I101" s="9">
        <v>20</v>
      </c>
      <c r="J101" s="9" t="s">
        <v>1136</v>
      </c>
    </row>
    <row r="102" spans="1:10" s="11" customFormat="1" x14ac:dyDescent="0.2">
      <c r="A102" s="8">
        <v>43565</v>
      </c>
      <c r="B102" s="12" t="s">
        <v>6</v>
      </c>
      <c r="C102" s="9">
        <v>67540</v>
      </c>
      <c r="D102" s="12" t="s">
        <v>1137</v>
      </c>
      <c r="E102" s="12" t="s">
        <v>6</v>
      </c>
      <c r="F102" s="12" t="s">
        <v>6</v>
      </c>
      <c r="G102" s="12" t="s">
        <v>151</v>
      </c>
      <c r="H102" s="12"/>
      <c r="I102" s="9">
        <v>148</v>
      </c>
      <c r="J102" s="9">
        <v>236</v>
      </c>
    </row>
    <row r="103" spans="1:10" s="11" customFormat="1" x14ac:dyDescent="0.2">
      <c r="A103" s="8">
        <v>43565</v>
      </c>
      <c r="B103" s="12" t="s">
        <v>3</v>
      </c>
      <c r="C103" s="9">
        <v>1627</v>
      </c>
      <c r="D103" s="12" t="s">
        <v>92</v>
      </c>
      <c r="E103" s="12" t="s">
        <v>6</v>
      </c>
      <c r="F103" s="12" t="s">
        <v>15</v>
      </c>
      <c r="G103" s="12" t="s">
        <v>151</v>
      </c>
      <c r="H103" s="12"/>
      <c r="I103" s="9">
        <v>20</v>
      </c>
      <c r="J103" s="9">
        <v>24</v>
      </c>
    </row>
    <row r="104" spans="1:10" s="11" customFormat="1" x14ac:dyDescent="0.2">
      <c r="A104" s="8">
        <v>43565</v>
      </c>
      <c r="B104" s="12" t="s">
        <v>3</v>
      </c>
      <c r="C104" s="9">
        <v>7336</v>
      </c>
      <c r="D104" s="12" t="s">
        <v>39</v>
      </c>
      <c r="E104" s="12" t="s">
        <v>6</v>
      </c>
      <c r="F104" s="12" t="s">
        <v>6</v>
      </c>
      <c r="G104" s="12" t="s">
        <v>151</v>
      </c>
      <c r="H104" s="12"/>
      <c r="I104" s="9">
        <v>33</v>
      </c>
      <c r="J104" s="9">
        <v>36</v>
      </c>
    </row>
    <row r="105" spans="1:10" s="11" customFormat="1" x14ac:dyDescent="0.2">
      <c r="A105" s="8">
        <v>43565</v>
      </c>
      <c r="B105" s="12" t="s">
        <v>3</v>
      </c>
      <c r="C105" s="9">
        <v>4514</v>
      </c>
      <c r="D105" s="12" t="s">
        <v>40</v>
      </c>
      <c r="E105" s="12" t="s">
        <v>6</v>
      </c>
      <c r="F105" s="12" t="s">
        <v>15</v>
      </c>
      <c r="G105" s="12" t="s">
        <v>103</v>
      </c>
      <c r="H105" s="12"/>
      <c r="I105" s="9">
        <v>5</v>
      </c>
      <c r="J105" s="9" t="s">
        <v>990</v>
      </c>
    </row>
    <row r="106" spans="1:10" s="11" customFormat="1" x14ac:dyDescent="0.2">
      <c r="A106" s="8">
        <v>43565</v>
      </c>
      <c r="B106" s="12" t="s">
        <v>6</v>
      </c>
      <c r="C106" s="9">
        <v>57390</v>
      </c>
      <c r="D106" s="12" t="s">
        <v>137</v>
      </c>
      <c r="E106" s="12" t="s">
        <v>6</v>
      </c>
      <c r="F106" s="12" t="s">
        <v>4</v>
      </c>
      <c r="G106" s="12" t="s">
        <v>318</v>
      </c>
      <c r="H106" s="12"/>
      <c r="I106" s="9">
        <v>14</v>
      </c>
      <c r="J106" s="9">
        <v>11</v>
      </c>
    </row>
    <row r="107" spans="1:10" s="11" customFormat="1" x14ac:dyDescent="0.2">
      <c r="A107" s="8">
        <v>43565</v>
      </c>
      <c r="B107" s="12" t="s">
        <v>6</v>
      </c>
      <c r="C107" s="9">
        <v>68000</v>
      </c>
      <c r="D107" s="12" t="s">
        <v>1140</v>
      </c>
      <c r="E107" s="12" t="s">
        <v>6</v>
      </c>
      <c r="F107" s="12" t="s">
        <v>5</v>
      </c>
      <c r="G107" s="12" t="s">
        <v>318</v>
      </c>
      <c r="H107" s="12"/>
      <c r="I107" s="9">
        <v>184</v>
      </c>
      <c r="J107" s="9">
        <v>272</v>
      </c>
    </row>
    <row r="108" spans="1:10" s="11" customFormat="1" x14ac:dyDescent="0.2">
      <c r="A108" s="8">
        <v>43565</v>
      </c>
      <c r="B108" s="12" t="s">
        <v>3</v>
      </c>
      <c r="C108" s="9">
        <v>8224</v>
      </c>
      <c r="D108" s="12" t="s">
        <v>64</v>
      </c>
      <c r="E108" s="12" t="s">
        <v>6</v>
      </c>
      <c r="F108" s="12" t="s">
        <v>1141</v>
      </c>
      <c r="G108" s="12" t="s">
        <v>37</v>
      </c>
      <c r="H108" s="12"/>
      <c r="I108" s="9">
        <v>27</v>
      </c>
      <c r="J108" s="9" t="s">
        <v>814</v>
      </c>
    </row>
    <row r="109" spans="1:10" s="11" customFormat="1" x14ac:dyDescent="0.2">
      <c r="A109" s="8">
        <v>43565</v>
      </c>
      <c r="B109" s="12" t="s">
        <v>6</v>
      </c>
      <c r="C109" s="9">
        <v>57130</v>
      </c>
      <c r="D109" s="12" t="s">
        <v>597</v>
      </c>
      <c r="E109" s="12" t="s">
        <v>6</v>
      </c>
      <c r="F109" s="12" t="s">
        <v>15</v>
      </c>
      <c r="G109" s="12" t="s">
        <v>292</v>
      </c>
      <c r="H109" s="12"/>
      <c r="I109" s="9">
        <v>67</v>
      </c>
      <c r="J109" s="9" t="s">
        <v>1142</v>
      </c>
    </row>
    <row r="110" spans="1:10" s="11" customFormat="1" x14ac:dyDescent="0.2">
      <c r="A110" s="8">
        <v>43565</v>
      </c>
      <c r="B110" s="12" t="s">
        <v>6</v>
      </c>
      <c r="C110" s="9">
        <v>57070</v>
      </c>
      <c r="D110" s="12" t="s">
        <v>1143</v>
      </c>
      <c r="E110" s="12" t="s">
        <v>6</v>
      </c>
      <c r="F110" s="12" t="s">
        <v>15</v>
      </c>
      <c r="G110" s="12" t="s">
        <v>292</v>
      </c>
      <c r="H110" s="12"/>
      <c r="I110" s="9">
        <v>59</v>
      </c>
      <c r="J110" s="9" t="s">
        <v>1144</v>
      </c>
    </row>
    <row r="111" spans="1:10" s="11" customFormat="1" x14ac:dyDescent="0.2">
      <c r="A111" s="8">
        <v>43565</v>
      </c>
      <c r="B111" s="12" t="s">
        <v>3</v>
      </c>
      <c r="C111" s="9">
        <v>1617</v>
      </c>
      <c r="D111" s="12" t="s">
        <v>92</v>
      </c>
      <c r="E111" s="12" t="s">
        <v>6</v>
      </c>
      <c r="F111" s="12" t="s">
        <v>6</v>
      </c>
      <c r="G111" s="12" t="s">
        <v>222</v>
      </c>
      <c r="H111" s="12"/>
      <c r="I111" s="9">
        <v>23</v>
      </c>
      <c r="J111" s="9">
        <v>25</v>
      </c>
    </row>
    <row r="112" spans="1:10" s="11" customFormat="1" x14ac:dyDescent="0.2">
      <c r="A112" s="8">
        <v>43565</v>
      </c>
      <c r="B112" s="12" t="s">
        <v>6</v>
      </c>
      <c r="C112" s="9">
        <v>57180</v>
      </c>
      <c r="D112" s="12" t="s">
        <v>215</v>
      </c>
      <c r="E112" s="12" t="s">
        <v>6</v>
      </c>
      <c r="F112" s="12" t="s">
        <v>6</v>
      </c>
      <c r="G112" s="12" t="s">
        <v>151</v>
      </c>
      <c r="H112" s="12"/>
      <c r="I112" s="9">
        <v>32</v>
      </c>
      <c r="J112" s="9" t="s">
        <v>1148</v>
      </c>
    </row>
    <row r="113" spans="1:10" s="11" customFormat="1" x14ac:dyDescent="0.2">
      <c r="A113" s="8">
        <v>43565</v>
      </c>
      <c r="B113" s="12" t="s">
        <v>6</v>
      </c>
      <c r="C113" s="9">
        <v>51430</v>
      </c>
      <c r="D113" s="12" t="s">
        <v>1149</v>
      </c>
      <c r="E113" s="12" t="s">
        <v>6</v>
      </c>
      <c r="F113" s="12" t="s">
        <v>248</v>
      </c>
      <c r="G113" s="12" t="s">
        <v>477</v>
      </c>
      <c r="H113" s="12"/>
      <c r="I113" s="9">
        <v>139</v>
      </c>
      <c r="J113" s="9">
        <v>207</v>
      </c>
    </row>
    <row r="114" spans="1:10" s="11" customFormat="1" x14ac:dyDescent="0.2">
      <c r="A114" s="8">
        <v>43565</v>
      </c>
      <c r="B114" s="12" t="s">
        <v>6</v>
      </c>
      <c r="C114" s="9">
        <v>54400</v>
      </c>
      <c r="D114" s="12" t="s">
        <v>626</v>
      </c>
      <c r="E114" s="12" t="s">
        <v>6</v>
      </c>
      <c r="F114" s="12" t="s">
        <v>6</v>
      </c>
      <c r="G114" s="12" t="s">
        <v>151</v>
      </c>
      <c r="H114" s="12"/>
      <c r="I114" s="9">
        <v>29</v>
      </c>
      <c r="J114" s="9" t="s">
        <v>1150</v>
      </c>
    </row>
    <row r="115" spans="1:10" s="11" customFormat="1" x14ac:dyDescent="0.2">
      <c r="A115" s="8">
        <v>43565</v>
      </c>
      <c r="B115" s="12" t="s">
        <v>3</v>
      </c>
      <c r="C115" s="9">
        <v>2611</v>
      </c>
      <c r="D115" s="12" t="s">
        <v>43</v>
      </c>
      <c r="E115" s="12" t="s">
        <v>6</v>
      </c>
      <c r="F115" s="12" t="s">
        <v>15</v>
      </c>
      <c r="G115" s="12" t="s">
        <v>292</v>
      </c>
      <c r="H115" s="12"/>
      <c r="I115" s="9">
        <v>24</v>
      </c>
      <c r="J115" s="9" t="s">
        <v>1151</v>
      </c>
    </row>
    <row r="116" spans="1:10" s="11" customFormat="1" x14ac:dyDescent="0.2">
      <c r="A116" s="8">
        <v>43565</v>
      </c>
      <c r="B116" s="12" t="s">
        <v>6</v>
      </c>
      <c r="C116" s="9">
        <v>54720</v>
      </c>
      <c r="D116" s="12" t="s">
        <v>240</v>
      </c>
      <c r="E116" s="12" t="s">
        <v>6</v>
      </c>
      <c r="F116" s="12" t="s">
        <v>6</v>
      </c>
      <c r="G116" s="12" t="s">
        <v>318</v>
      </c>
      <c r="H116" s="12"/>
      <c r="I116" s="9">
        <v>27</v>
      </c>
      <c r="J116" s="9" t="s">
        <v>1153</v>
      </c>
    </row>
    <row r="117" spans="1:10" s="11" customFormat="1" x14ac:dyDescent="0.2">
      <c r="A117" s="8">
        <v>43566</v>
      </c>
      <c r="B117" s="12" t="s">
        <v>3</v>
      </c>
      <c r="C117" s="9">
        <v>2164</v>
      </c>
      <c r="D117" s="12" t="s">
        <v>92</v>
      </c>
      <c r="E117" s="12" t="s">
        <v>6</v>
      </c>
      <c r="F117" s="12" t="s">
        <v>6</v>
      </c>
      <c r="G117" s="12" t="s">
        <v>35</v>
      </c>
      <c r="H117" s="12"/>
      <c r="I117" s="9">
        <v>28</v>
      </c>
      <c r="J117" s="9">
        <v>27</v>
      </c>
    </row>
    <row r="118" spans="1:10" s="11" customFormat="1" x14ac:dyDescent="0.2">
      <c r="A118" s="8">
        <v>43566</v>
      </c>
      <c r="B118" s="12" t="s">
        <v>3</v>
      </c>
      <c r="C118" s="9">
        <v>57100</v>
      </c>
      <c r="D118" s="12" t="s">
        <v>141</v>
      </c>
      <c r="E118" s="12" t="s">
        <v>6</v>
      </c>
      <c r="F118" s="12" t="s">
        <v>6</v>
      </c>
      <c r="G118" s="12" t="s">
        <v>245</v>
      </c>
      <c r="H118" s="12"/>
      <c r="I118" s="9">
        <v>39</v>
      </c>
      <c r="J118" s="9">
        <v>42</v>
      </c>
    </row>
    <row r="119" spans="1:10" s="11" customFormat="1" x14ac:dyDescent="0.2">
      <c r="A119" s="8">
        <v>43566</v>
      </c>
      <c r="B119" s="12" t="s">
        <v>3</v>
      </c>
      <c r="C119" s="9">
        <v>57935</v>
      </c>
      <c r="D119" s="12" t="s">
        <v>1168</v>
      </c>
      <c r="E119" s="12" t="s">
        <v>6</v>
      </c>
      <c r="F119" s="12" t="s">
        <v>6</v>
      </c>
      <c r="G119" s="12" t="s">
        <v>35</v>
      </c>
      <c r="H119" s="12"/>
      <c r="I119" s="9">
        <v>50</v>
      </c>
      <c r="J119" s="9">
        <v>59</v>
      </c>
    </row>
    <row r="120" spans="1:10" s="11" customFormat="1" x14ac:dyDescent="0.2">
      <c r="A120" s="8">
        <v>43566</v>
      </c>
      <c r="B120" s="12" t="s">
        <v>14</v>
      </c>
      <c r="C120" s="9">
        <v>6830</v>
      </c>
      <c r="D120" s="12" t="s">
        <v>1170</v>
      </c>
      <c r="E120" s="12" t="s">
        <v>6</v>
      </c>
      <c r="F120" s="12" t="s">
        <v>6</v>
      </c>
      <c r="G120" s="12" t="s">
        <v>1171</v>
      </c>
      <c r="H120" s="12"/>
      <c r="I120" s="9">
        <v>76</v>
      </c>
      <c r="J120" s="9">
        <v>99</v>
      </c>
    </row>
    <row r="121" spans="1:10" s="11" customFormat="1" x14ac:dyDescent="0.2">
      <c r="A121" s="8">
        <v>43566</v>
      </c>
      <c r="B121" s="12" t="s">
        <v>6</v>
      </c>
      <c r="C121" s="9">
        <v>54620</v>
      </c>
      <c r="D121" s="12" t="s">
        <v>1172</v>
      </c>
      <c r="E121" s="12" t="s">
        <v>6</v>
      </c>
      <c r="F121" s="12" t="s">
        <v>6</v>
      </c>
      <c r="G121" s="12" t="s">
        <v>163</v>
      </c>
      <c r="H121" s="12"/>
      <c r="I121" s="9">
        <v>23</v>
      </c>
      <c r="J121" s="9">
        <v>21</v>
      </c>
    </row>
    <row r="122" spans="1:10" s="11" customFormat="1" x14ac:dyDescent="0.2">
      <c r="A122" s="8">
        <v>43566</v>
      </c>
      <c r="B122" s="12" t="s">
        <v>3</v>
      </c>
      <c r="C122" s="9">
        <v>8218</v>
      </c>
      <c r="D122" s="12" t="s">
        <v>64</v>
      </c>
      <c r="E122" s="12" t="s">
        <v>6</v>
      </c>
      <c r="F122" s="12" t="s">
        <v>6</v>
      </c>
      <c r="G122" s="12" t="s">
        <v>35</v>
      </c>
      <c r="H122" s="12"/>
      <c r="I122" s="9">
        <v>24</v>
      </c>
      <c r="J122" s="9">
        <v>20</v>
      </c>
    </row>
    <row r="123" spans="1:10" s="11" customFormat="1" x14ac:dyDescent="0.2">
      <c r="A123" s="8">
        <v>43567</v>
      </c>
      <c r="B123" s="12" t="s">
        <v>6</v>
      </c>
      <c r="C123" s="9">
        <v>88600</v>
      </c>
      <c r="D123" s="12" t="s">
        <v>1173</v>
      </c>
      <c r="E123" s="12" t="s">
        <v>6</v>
      </c>
      <c r="F123" s="12" t="s">
        <v>6</v>
      </c>
      <c r="G123" s="12" t="s">
        <v>969</v>
      </c>
      <c r="H123" s="12"/>
      <c r="I123" s="9">
        <v>134</v>
      </c>
      <c r="J123" s="9">
        <v>211</v>
      </c>
    </row>
    <row r="124" spans="1:10" s="11" customFormat="1" x14ac:dyDescent="0.2">
      <c r="A124" s="8">
        <v>43567</v>
      </c>
      <c r="B124" s="12" t="s">
        <v>14</v>
      </c>
      <c r="C124" s="9">
        <v>6769</v>
      </c>
      <c r="D124" s="12" t="s">
        <v>257</v>
      </c>
      <c r="E124" s="12" t="s">
        <v>6</v>
      </c>
      <c r="F124" s="12" t="s">
        <v>6</v>
      </c>
      <c r="G124" s="12" t="s">
        <v>172</v>
      </c>
      <c r="H124" s="12"/>
      <c r="I124" s="9">
        <v>41</v>
      </c>
      <c r="J124" s="9">
        <v>34</v>
      </c>
    </row>
    <row r="125" spans="1:10" s="11" customFormat="1" x14ac:dyDescent="0.2">
      <c r="A125" s="8">
        <v>43567</v>
      </c>
      <c r="B125" s="12" t="s">
        <v>6</v>
      </c>
      <c r="C125" s="9">
        <v>55230</v>
      </c>
      <c r="D125" s="12" t="s">
        <v>1175</v>
      </c>
      <c r="E125" s="12" t="s">
        <v>6</v>
      </c>
      <c r="F125" s="12" t="s">
        <v>6</v>
      </c>
      <c r="G125" s="12" t="s">
        <v>177</v>
      </c>
      <c r="H125" s="12"/>
      <c r="I125" s="9">
        <v>38</v>
      </c>
      <c r="J125" s="9">
        <v>34</v>
      </c>
    </row>
    <row r="126" spans="1:10" s="11" customFormat="1" x14ac:dyDescent="0.2">
      <c r="A126" s="8">
        <v>43567</v>
      </c>
      <c r="B126" s="12" t="s">
        <v>6</v>
      </c>
      <c r="C126" s="9">
        <v>57310</v>
      </c>
      <c r="D126" s="12" t="s">
        <v>1176</v>
      </c>
      <c r="E126" s="12" t="s">
        <v>6</v>
      </c>
      <c r="F126" s="12" t="s">
        <v>6</v>
      </c>
      <c r="G126" s="12" t="s">
        <v>163</v>
      </c>
      <c r="H126" s="12"/>
      <c r="I126" s="9">
        <v>39</v>
      </c>
      <c r="J126" s="9">
        <v>45</v>
      </c>
    </row>
    <row r="127" spans="1:10" s="11" customFormat="1" x14ac:dyDescent="0.2">
      <c r="A127" s="8">
        <v>43568</v>
      </c>
      <c r="B127" s="12" t="s">
        <v>6</v>
      </c>
      <c r="C127" s="9">
        <v>54960</v>
      </c>
      <c r="D127" s="12" t="s">
        <v>1177</v>
      </c>
      <c r="E127" s="12" t="s">
        <v>6</v>
      </c>
      <c r="F127" s="12" t="s">
        <v>15</v>
      </c>
      <c r="G127" s="12" t="s">
        <v>23</v>
      </c>
      <c r="H127" s="12"/>
      <c r="I127" s="9">
        <v>32</v>
      </c>
      <c r="J127" s="9">
        <v>25</v>
      </c>
    </row>
    <row r="128" spans="1:10" s="11" customFormat="1" x14ac:dyDescent="0.2">
      <c r="A128" s="8">
        <v>43568</v>
      </c>
      <c r="B128" s="12" t="s">
        <v>6</v>
      </c>
      <c r="C128" s="9">
        <v>54400</v>
      </c>
      <c r="D128" s="12" t="s">
        <v>179</v>
      </c>
      <c r="E128" s="12" t="s">
        <v>6</v>
      </c>
      <c r="F128" s="12" t="s">
        <v>221</v>
      </c>
      <c r="G128" s="12" t="s">
        <v>1180</v>
      </c>
      <c r="H128" s="12"/>
      <c r="I128" s="9"/>
      <c r="J128" s="9"/>
    </row>
    <row r="129" spans="1:10" s="11" customFormat="1" x14ac:dyDescent="0.2">
      <c r="A129" s="8">
        <v>43568</v>
      </c>
      <c r="B129" s="12" t="s">
        <v>6</v>
      </c>
      <c r="C129" s="9">
        <v>57100</v>
      </c>
      <c r="D129" s="12" t="s">
        <v>141</v>
      </c>
      <c r="E129" s="12" t="s">
        <v>6</v>
      </c>
      <c r="F129" s="12" t="s">
        <v>9</v>
      </c>
      <c r="G129" s="12" t="s">
        <v>151</v>
      </c>
      <c r="H129" s="12"/>
      <c r="I129" s="9">
        <v>37</v>
      </c>
      <c r="J129" s="9" t="s">
        <v>413</v>
      </c>
    </row>
    <row r="130" spans="1:10" s="11" customFormat="1" x14ac:dyDescent="0.2">
      <c r="A130" s="8">
        <v>43568</v>
      </c>
      <c r="B130" s="12" t="s">
        <v>6</v>
      </c>
      <c r="C130" s="9">
        <v>57270</v>
      </c>
      <c r="D130" s="12" t="s">
        <v>161</v>
      </c>
      <c r="E130" s="12" t="s">
        <v>6</v>
      </c>
      <c r="F130" s="12" t="s">
        <v>6</v>
      </c>
      <c r="G130" s="12" t="s">
        <v>1182</v>
      </c>
      <c r="H130" s="12"/>
      <c r="I130" s="9">
        <v>39</v>
      </c>
      <c r="J130" s="9" t="s">
        <v>372</v>
      </c>
    </row>
    <row r="131" spans="1:10" s="11" customFormat="1" x14ac:dyDescent="0.2">
      <c r="A131" s="8">
        <v>43568</v>
      </c>
      <c r="B131" s="12" t="s">
        <v>6</v>
      </c>
      <c r="C131" s="9">
        <v>54190</v>
      </c>
      <c r="D131" s="12" t="s">
        <v>733</v>
      </c>
      <c r="E131" s="12" t="s">
        <v>6</v>
      </c>
      <c r="F131" s="12" t="s">
        <v>15</v>
      </c>
      <c r="G131" s="12" t="s">
        <v>15</v>
      </c>
      <c r="H131" s="12"/>
      <c r="I131" s="9">
        <v>16</v>
      </c>
      <c r="J131" s="9" t="s">
        <v>742</v>
      </c>
    </row>
    <row r="132" spans="1:10" s="11" customFormat="1" x14ac:dyDescent="0.2">
      <c r="A132" s="8">
        <v>43568</v>
      </c>
      <c r="B132" s="12" t="s">
        <v>3</v>
      </c>
      <c r="C132" s="9">
        <v>1221</v>
      </c>
      <c r="D132" s="12" t="s">
        <v>92</v>
      </c>
      <c r="E132" s="12" t="s">
        <v>6</v>
      </c>
      <c r="F132" s="12" t="s">
        <v>8</v>
      </c>
      <c r="G132" s="12" t="s">
        <v>8</v>
      </c>
      <c r="H132" s="12"/>
      <c r="I132" s="9">
        <v>30</v>
      </c>
      <c r="J132" s="9" t="s">
        <v>756</v>
      </c>
    </row>
    <row r="133" spans="1:10" s="11" customFormat="1" x14ac:dyDescent="0.2">
      <c r="A133" s="8">
        <v>43568</v>
      </c>
      <c r="B133" s="12" t="s">
        <v>14</v>
      </c>
      <c r="C133" s="9">
        <v>6792</v>
      </c>
      <c r="D133" s="12" t="s">
        <v>168</v>
      </c>
      <c r="E133" s="12" t="s">
        <v>6</v>
      </c>
      <c r="F133" s="12" t="s">
        <v>8</v>
      </c>
      <c r="G133" s="12" t="s">
        <v>8</v>
      </c>
      <c r="H133" s="12"/>
      <c r="I133" s="9">
        <v>23</v>
      </c>
      <c r="J133" s="9" t="s">
        <v>847</v>
      </c>
    </row>
    <row r="134" spans="1:10" s="11" customFormat="1" x14ac:dyDescent="0.2">
      <c r="A134" s="8">
        <v>43569</v>
      </c>
      <c r="B134" s="12" t="s">
        <v>3</v>
      </c>
      <c r="C134" s="48">
        <v>4973</v>
      </c>
      <c r="D134" s="12" t="s">
        <v>133</v>
      </c>
      <c r="E134" s="12" t="s">
        <v>6</v>
      </c>
      <c r="F134" s="12" t="s">
        <v>15</v>
      </c>
      <c r="G134" s="12" t="s">
        <v>151</v>
      </c>
      <c r="H134" s="12"/>
      <c r="I134" s="9">
        <v>18</v>
      </c>
      <c r="J134" s="9" t="s">
        <v>1199</v>
      </c>
    </row>
    <row r="135" spans="1:10" s="11" customFormat="1" x14ac:dyDescent="0.2">
      <c r="A135" s="8">
        <v>43569</v>
      </c>
      <c r="B135" s="12" t="s">
        <v>6</v>
      </c>
      <c r="C135" s="48" t="s">
        <v>1200</v>
      </c>
      <c r="D135" s="12" t="s">
        <v>1201</v>
      </c>
      <c r="E135" s="12" t="s">
        <v>6</v>
      </c>
      <c r="F135" s="12" t="s">
        <v>15</v>
      </c>
      <c r="G135" s="12" t="s">
        <v>151</v>
      </c>
      <c r="H135" s="12"/>
      <c r="I135" s="9">
        <v>147</v>
      </c>
      <c r="J135" s="9">
        <v>192</v>
      </c>
    </row>
    <row r="136" spans="1:10" s="11" customFormat="1" x14ac:dyDescent="0.2">
      <c r="A136" s="8">
        <v>43569</v>
      </c>
      <c r="B136" s="12" t="s">
        <v>3</v>
      </c>
      <c r="C136" s="48">
        <v>1619</v>
      </c>
      <c r="D136" s="12" t="s">
        <v>92</v>
      </c>
      <c r="E136" s="12" t="s">
        <v>6</v>
      </c>
      <c r="F136" s="12" t="s">
        <v>214</v>
      </c>
      <c r="G136" s="12" t="s">
        <v>1114</v>
      </c>
      <c r="H136" s="12"/>
      <c r="I136" s="9">
        <v>24</v>
      </c>
      <c r="J136" s="9" t="s">
        <v>388</v>
      </c>
    </row>
    <row r="137" spans="1:10" s="11" customFormat="1" x14ac:dyDescent="0.2">
      <c r="A137" s="8">
        <v>43569</v>
      </c>
      <c r="B137" s="12" t="s">
        <v>3</v>
      </c>
      <c r="C137" s="48">
        <v>1546</v>
      </c>
      <c r="D137" s="12" t="s">
        <v>92</v>
      </c>
      <c r="E137" s="12" t="s">
        <v>6</v>
      </c>
      <c r="F137" s="12" t="s">
        <v>10</v>
      </c>
      <c r="G137" s="12" t="s">
        <v>23</v>
      </c>
      <c r="H137" s="12"/>
      <c r="I137" s="9">
        <v>20</v>
      </c>
      <c r="J137" s="9">
        <v>23</v>
      </c>
    </row>
    <row r="138" spans="1:10" s="11" customFormat="1" x14ac:dyDescent="0.2">
      <c r="A138" s="8">
        <v>43569</v>
      </c>
      <c r="B138" s="12" t="s">
        <v>6</v>
      </c>
      <c r="C138" s="48" t="s">
        <v>1207</v>
      </c>
      <c r="D138" s="12" t="s">
        <v>316</v>
      </c>
      <c r="E138" s="12" t="s">
        <v>6</v>
      </c>
      <c r="F138" s="12" t="s">
        <v>6</v>
      </c>
      <c r="G138" s="12" t="s">
        <v>292</v>
      </c>
      <c r="H138" s="12"/>
      <c r="I138" s="9">
        <v>45</v>
      </c>
      <c r="J138" s="9" t="s">
        <v>473</v>
      </c>
    </row>
    <row r="139" spans="1:10" s="11" customFormat="1" x14ac:dyDescent="0.2">
      <c r="A139" s="8">
        <v>43569</v>
      </c>
      <c r="B139" s="12" t="s">
        <v>14</v>
      </c>
      <c r="C139" s="48" t="s">
        <v>1217</v>
      </c>
      <c r="D139" s="12" t="s">
        <v>1218</v>
      </c>
      <c r="E139" s="12" t="s">
        <v>6</v>
      </c>
      <c r="F139" s="12" t="s">
        <v>1219</v>
      </c>
      <c r="G139" s="12" t="s">
        <v>292</v>
      </c>
      <c r="H139" s="12"/>
      <c r="I139" s="9">
        <v>128</v>
      </c>
      <c r="J139" s="9">
        <v>211</v>
      </c>
    </row>
    <row r="140" spans="1:10" s="11" customFormat="1" x14ac:dyDescent="0.2">
      <c r="A140" s="8">
        <v>43569</v>
      </c>
      <c r="B140" s="12" t="s">
        <v>3</v>
      </c>
      <c r="C140" s="48" t="s">
        <v>1220</v>
      </c>
      <c r="D140" s="12" t="s">
        <v>65</v>
      </c>
      <c r="E140" s="12" t="s">
        <v>6</v>
      </c>
      <c r="F140" s="12" t="s">
        <v>15</v>
      </c>
      <c r="G140" s="12" t="s">
        <v>37</v>
      </c>
      <c r="H140" s="12"/>
      <c r="I140" s="9">
        <v>30</v>
      </c>
      <c r="J140" s="9" t="s">
        <v>563</v>
      </c>
    </row>
    <row r="141" spans="1:10" s="11" customFormat="1" x14ac:dyDescent="0.2">
      <c r="A141" s="8">
        <v>43569</v>
      </c>
      <c r="B141" s="12" t="s">
        <v>6</v>
      </c>
      <c r="C141" s="48" t="s">
        <v>1224</v>
      </c>
      <c r="D141" s="12" t="s">
        <v>141</v>
      </c>
      <c r="E141" s="12" t="s">
        <v>6</v>
      </c>
      <c r="F141" s="12" t="s">
        <v>15</v>
      </c>
      <c r="G141" s="12" t="s">
        <v>1225</v>
      </c>
      <c r="H141" s="12"/>
      <c r="I141" s="9">
        <v>35</v>
      </c>
      <c r="J141" s="9" t="s">
        <v>413</v>
      </c>
    </row>
    <row r="142" spans="1:10" s="11" customFormat="1" x14ac:dyDescent="0.2">
      <c r="A142" s="8">
        <v>43569</v>
      </c>
      <c r="B142" s="12" t="s">
        <v>6</v>
      </c>
      <c r="C142" s="48" t="s">
        <v>1237</v>
      </c>
      <c r="D142" s="12" t="s">
        <v>218</v>
      </c>
      <c r="E142" s="12" t="s">
        <v>6</v>
      </c>
      <c r="F142" s="12" t="s">
        <v>15</v>
      </c>
      <c r="G142" s="12" t="s">
        <v>319</v>
      </c>
      <c r="H142" s="12"/>
      <c r="I142" s="9">
        <v>25</v>
      </c>
      <c r="J142" s="9" t="s">
        <v>369</v>
      </c>
    </row>
    <row r="143" spans="1:10" s="11" customFormat="1" x14ac:dyDescent="0.2">
      <c r="A143" s="8">
        <v>43569</v>
      </c>
      <c r="B143" s="12" t="s">
        <v>6</v>
      </c>
      <c r="C143" s="48" t="s">
        <v>1238</v>
      </c>
      <c r="D143" s="12" t="s">
        <v>240</v>
      </c>
      <c r="E143" s="12" t="s">
        <v>6</v>
      </c>
      <c r="F143" s="12" t="s">
        <v>6</v>
      </c>
      <c r="G143" s="12" t="s">
        <v>23</v>
      </c>
      <c r="H143" s="12"/>
      <c r="I143" s="9">
        <v>27</v>
      </c>
      <c r="J143" s="9" t="s">
        <v>1153</v>
      </c>
    </row>
    <row r="144" spans="1:10" s="11" customFormat="1" x14ac:dyDescent="0.2">
      <c r="A144" s="8">
        <v>43569</v>
      </c>
      <c r="B144" s="12" t="s">
        <v>6</v>
      </c>
      <c r="C144" s="48" t="s">
        <v>1253</v>
      </c>
      <c r="D144" s="12" t="s">
        <v>182</v>
      </c>
      <c r="E144" s="12" t="s">
        <v>6</v>
      </c>
      <c r="F144" s="12" t="s">
        <v>15</v>
      </c>
      <c r="G144" s="12" t="s">
        <v>1252</v>
      </c>
      <c r="H144" s="12"/>
      <c r="I144" s="9">
        <v>23</v>
      </c>
      <c r="J144" s="9" t="s">
        <v>416</v>
      </c>
    </row>
    <row r="145" spans="1:10" s="11" customFormat="1" x14ac:dyDescent="0.2">
      <c r="A145" s="8">
        <v>43570</v>
      </c>
      <c r="B145" s="12" t="s">
        <v>6</v>
      </c>
      <c r="C145" s="48" t="s">
        <v>1259</v>
      </c>
      <c r="D145" s="12" t="s">
        <v>1260</v>
      </c>
      <c r="E145" s="12" t="s">
        <v>6</v>
      </c>
      <c r="F145" s="12" t="s">
        <v>15</v>
      </c>
      <c r="G145" s="12" t="s">
        <v>318</v>
      </c>
      <c r="H145" s="12"/>
      <c r="I145" s="9">
        <v>91</v>
      </c>
      <c r="J145" s="9">
        <v>123</v>
      </c>
    </row>
    <row r="146" spans="1:10" s="11" customFormat="1" x14ac:dyDescent="0.2">
      <c r="A146" s="8">
        <v>43570</v>
      </c>
      <c r="B146" s="12" t="s">
        <v>3</v>
      </c>
      <c r="C146" s="48" t="s">
        <v>1262</v>
      </c>
      <c r="D146" s="12" t="s">
        <v>131</v>
      </c>
      <c r="E146" s="12" t="s">
        <v>6</v>
      </c>
      <c r="F146" s="12" t="s">
        <v>15</v>
      </c>
      <c r="G146" s="12" t="s">
        <v>151</v>
      </c>
      <c r="H146" s="12"/>
      <c r="I146" s="9">
        <v>22</v>
      </c>
      <c r="J146" s="9">
        <v>21</v>
      </c>
    </row>
    <row r="147" spans="1:10" s="11" customFormat="1" x14ac:dyDescent="0.2">
      <c r="A147" s="8">
        <v>43570</v>
      </c>
      <c r="B147" s="12" t="s">
        <v>3</v>
      </c>
      <c r="C147" s="48" t="s">
        <v>1269</v>
      </c>
      <c r="D147" s="12" t="s">
        <v>39</v>
      </c>
      <c r="E147" s="12" t="s">
        <v>6</v>
      </c>
      <c r="F147" s="12" t="s">
        <v>307</v>
      </c>
      <c r="G147" s="12" t="s">
        <v>1270</v>
      </c>
      <c r="H147" s="12"/>
      <c r="I147" s="9">
        <v>32</v>
      </c>
      <c r="J147" s="9" t="s">
        <v>759</v>
      </c>
    </row>
    <row r="148" spans="1:10" s="11" customFormat="1" x14ac:dyDescent="0.2">
      <c r="A148" s="8">
        <v>43570</v>
      </c>
      <c r="B148" s="12" t="s">
        <v>6</v>
      </c>
      <c r="C148" s="48" t="s">
        <v>1207</v>
      </c>
      <c r="D148" s="12" t="s">
        <v>316</v>
      </c>
      <c r="E148" s="12" t="s">
        <v>6</v>
      </c>
      <c r="F148" s="12" t="s">
        <v>6</v>
      </c>
      <c r="G148" s="12" t="s">
        <v>151</v>
      </c>
      <c r="H148" s="12"/>
      <c r="I148" s="9">
        <v>49</v>
      </c>
      <c r="J148" s="9" t="s">
        <v>638</v>
      </c>
    </row>
    <row r="149" spans="1:10" s="11" customFormat="1" x14ac:dyDescent="0.2">
      <c r="A149" s="8">
        <v>43570</v>
      </c>
      <c r="B149" s="12" t="s">
        <v>6</v>
      </c>
      <c r="C149" s="48" t="s">
        <v>1207</v>
      </c>
      <c r="D149" s="12" t="s">
        <v>316</v>
      </c>
      <c r="E149" s="12" t="s">
        <v>6</v>
      </c>
      <c r="F149" s="12" t="s">
        <v>15</v>
      </c>
      <c r="G149" s="12" t="s">
        <v>207</v>
      </c>
      <c r="H149" s="12"/>
      <c r="I149" s="9">
        <v>49</v>
      </c>
      <c r="J149" s="9" t="s">
        <v>638</v>
      </c>
    </row>
    <row r="150" spans="1:10" s="11" customFormat="1" x14ac:dyDescent="0.2">
      <c r="A150" s="8">
        <v>43570</v>
      </c>
      <c r="B150" s="12" t="s">
        <v>14</v>
      </c>
      <c r="C150" s="48" t="s">
        <v>1278</v>
      </c>
      <c r="D150" s="12" t="s">
        <v>257</v>
      </c>
      <c r="E150" s="12" t="s">
        <v>6</v>
      </c>
      <c r="F150" s="12" t="s">
        <v>6</v>
      </c>
      <c r="G150" s="12" t="s">
        <v>151</v>
      </c>
      <c r="H150" s="12"/>
      <c r="I150" s="9">
        <v>44</v>
      </c>
      <c r="J150" s="9">
        <v>33</v>
      </c>
    </row>
    <row r="151" spans="1:10" s="11" customFormat="1" x14ac:dyDescent="0.2">
      <c r="A151" s="8">
        <v>43570</v>
      </c>
      <c r="B151" s="12" t="s">
        <v>14</v>
      </c>
      <c r="C151" s="48" t="s">
        <v>1279</v>
      </c>
      <c r="D151" s="12" t="s">
        <v>257</v>
      </c>
      <c r="E151" s="12" t="s">
        <v>6</v>
      </c>
      <c r="F151" s="12" t="s">
        <v>15</v>
      </c>
      <c r="G151" s="12" t="s">
        <v>1280</v>
      </c>
      <c r="H151" s="12"/>
      <c r="I151" s="9">
        <v>45</v>
      </c>
      <c r="J151" s="9" t="s">
        <v>1281</v>
      </c>
    </row>
    <row r="152" spans="1:10" s="11" customFormat="1" x14ac:dyDescent="0.2">
      <c r="A152" s="8">
        <v>43571</v>
      </c>
      <c r="B152" s="12" t="s">
        <v>6</v>
      </c>
      <c r="C152" s="48" t="s">
        <v>1290</v>
      </c>
      <c r="D152" s="12" t="s">
        <v>165</v>
      </c>
      <c r="E152" s="12" t="s">
        <v>6</v>
      </c>
      <c r="F152" s="12" t="s">
        <v>5</v>
      </c>
      <c r="G152" s="12" t="s">
        <v>1291</v>
      </c>
      <c r="H152" s="12"/>
      <c r="I152" s="9">
        <v>159</v>
      </c>
      <c r="J152" s="9">
        <v>237</v>
      </c>
    </row>
    <row r="153" spans="1:10" s="11" customFormat="1" x14ac:dyDescent="0.2">
      <c r="A153" s="8">
        <v>43571</v>
      </c>
      <c r="B153" s="12" t="s">
        <v>6</v>
      </c>
      <c r="C153" s="48" t="s">
        <v>1299</v>
      </c>
      <c r="D153" s="12" t="s">
        <v>984</v>
      </c>
      <c r="E153" s="12" t="s">
        <v>6</v>
      </c>
      <c r="F153" s="12" t="s">
        <v>5</v>
      </c>
      <c r="G153" s="12" t="s">
        <v>194</v>
      </c>
      <c r="H153" s="12"/>
      <c r="I153" s="9">
        <v>68</v>
      </c>
      <c r="J153" s="9" t="s">
        <v>1300</v>
      </c>
    </row>
    <row r="154" spans="1:10" s="11" customFormat="1" x14ac:dyDescent="0.2">
      <c r="A154" s="8">
        <v>43571</v>
      </c>
      <c r="B154" s="12" t="s">
        <v>6</v>
      </c>
      <c r="C154" s="48" t="s">
        <v>1303</v>
      </c>
      <c r="D154" s="12" t="s">
        <v>137</v>
      </c>
      <c r="E154" s="12" t="s">
        <v>6</v>
      </c>
      <c r="F154" s="12" t="s">
        <v>15</v>
      </c>
      <c r="G154" s="12" t="s">
        <v>23</v>
      </c>
      <c r="H154" s="12"/>
      <c r="I154" s="9">
        <v>15</v>
      </c>
      <c r="J154" s="9">
        <v>11</v>
      </c>
    </row>
    <row r="155" spans="1:10" s="11" customFormat="1" x14ac:dyDescent="0.2">
      <c r="A155" s="8">
        <v>43571</v>
      </c>
      <c r="B155" s="12" t="s">
        <v>14</v>
      </c>
      <c r="C155" s="48" t="s">
        <v>1305</v>
      </c>
      <c r="D155" s="12" t="s">
        <v>142</v>
      </c>
      <c r="E155" s="12" t="s">
        <v>6</v>
      </c>
      <c r="F155" s="12" t="s">
        <v>15</v>
      </c>
      <c r="G155" s="12" t="s">
        <v>37</v>
      </c>
      <c r="H155" s="12"/>
      <c r="I155" s="9">
        <v>26</v>
      </c>
      <c r="J155" s="9" t="s">
        <v>850</v>
      </c>
    </row>
    <row r="156" spans="1:10" s="11" customFormat="1" x14ac:dyDescent="0.2">
      <c r="A156" s="8">
        <v>43571</v>
      </c>
      <c r="B156" s="12" t="s">
        <v>6</v>
      </c>
      <c r="C156" s="48" t="s">
        <v>1306</v>
      </c>
      <c r="D156" s="12" t="s">
        <v>70</v>
      </c>
      <c r="E156" s="12" t="s">
        <v>6</v>
      </c>
      <c r="F156" s="12" t="s">
        <v>15</v>
      </c>
      <c r="G156" s="12" t="s">
        <v>151</v>
      </c>
      <c r="H156" s="12"/>
      <c r="I156" s="9">
        <v>90</v>
      </c>
      <c r="J156" s="9">
        <v>125</v>
      </c>
    </row>
    <row r="157" spans="1:10" s="11" customFormat="1" x14ac:dyDescent="0.2">
      <c r="A157" s="8">
        <v>43571</v>
      </c>
      <c r="B157" s="12" t="s">
        <v>3</v>
      </c>
      <c r="C157" s="48" t="s">
        <v>1307</v>
      </c>
      <c r="D157" s="12" t="s">
        <v>56</v>
      </c>
      <c r="E157" s="12" t="s">
        <v>6</v>
      </c>
      <c r="F157" s="12" t="s">
        <v>4</v>
      </c>
      <c r="G157" s="12" t="s">
        <v>1225</v>
      </c>
      <c r="H157" s="12"/>
      <c r="I157" s="9">
        <v>31</v>
      </c>
      <c r="J157" s="9" t="s">
        <v>1295</v>
      </c>
    </row>
    <row r="158" spans="1:10" s="11" customFormat="1" x14ac:dyDescent="0.2">
      <c r="A158" s="8">
        <v>43571</v>
      </c>
      <c r="B158" s="12" t="s">
        <v>6</v>
      </c>
      <c r="C158" s="48" t="s">
        <v>1309</v>
      </c>
      <c r="D158" s="12" t="s">
        <v>211</v>
      </c>
      <c r="E158" s="12" t="s">
        <v>6</v>
      </c>
      <c r="F158" s="12" t="s">
        <v>15</v>
      </c>
      <c r="G158" s="12" t="s">
        <v>23</v>
      </c>
      <c r="H158" s="12"/>
      <c r="I158" s="9">
        <v>57</v>
      </c>
      <c r="J158" s="9" t="s">
        <v>1310</v>
      </c>
    </row>
    <row r="159" spans="1:10" s="11" customFormat="1" x14ac:dyDescent="0.2">
      <c r="A159" s="8">
        <v>43571</v>
      </c>
      <c r="B159" s="12" t="s">
        <v>6</v>
      </c>
      <c r="C159" s="48" t="s">
        <v>1311</v>
      </c>
      <c r="D159" s="12" t="s">
        <v>1312</v>
      </c>
      <c r="E159" s="12" t="s">
        <v>6</v>
      </c>
      <c r="F159" s="12" t="s">
        <v>5</v>
      </c>
      <c r="G159" s="12" t="s">
        <v>151</v>
      </c>
      <c r="H159" s="12"/>
      <c r="I159" s="9"/>
      <c r="J159" s="9"/>
    </row>
    <row r="160" spans="1:10" s="11" customFormat="1" x14ac:dyDescent="0.2">
      <c r="A160" s="8">
        <v>43571</v>
      </c>
      <c r="B160" s="12" t="s">
        <v>6</v>
      </c>
      <c r="C160" s="48" t="s">
        <v>1253</v>
      </c>
      <c r="D160" s="12" t="s">
        <v>182</v>
      </c>
      <c r="E160" s="12" t="s">
        <v>6</v>
      </c>
      <c r="F160" s="12" t="s">
        <v>18</v>
      </c>
      <c r="G160" s="12" t="s">
        <v>151</v>
      </c>
      <c r="H160" s="12"/>
      <c r="I160" s="9">
        <v>29</v>
      </c>
      <c r="J160" s="9" t="s">
        <v>416</v>
      </c>
    </row>
    <row r="161" spans="1:10" s="11" customFormat="1" x14ac:dyDescent="0.2">
      <c r="A161" s="8">
        <v>43571</v>
      </c>
      <c r="B161" s="12" t="s">
        <v>6</v>
      </c>
      <c r="C161" s="48" t="s">
        <v>1313</v>
      </c>
      <c r="D161" s="12" t="s">
        <v>1314</v>
      </c>
      <c r="E161" s="12" t="s">
        <v>6</v>
      </c>
      <c r="F161" s="12" t="s">
        <v>18</v>
      </c>
      <c r="G161" s="12" t="s">
        <v>151</v>
      </c>
      <c r="H161" s="12"/>
      <c r="I161" s="9">
        <v>108</v>
      </c>
      <c r="J161" s="9">
        <v>126</v>
      </c>
    </row>
    <row r="162" spans="1:10" s="11" customFormat="1" x14ac:dyDescent="0.2">
      <c r="A162" s="8">
        <v>43571</v>
      </c>
      <c r="B162" s="12" t="s">
        <v>6</v>
      </c>
      <c r="C162" s="48" t="s">
        <v>1315</v>
      </c>
      <c r="D162" s="12" t="s">
        <v>210</v>
      </c>
      <c r="E162" s="12" t="s">
        <v>6</v>
      </c>
      <c r="F162" s="12" t="s">
        <v>15</v>
      </c>
      <c r="G162" s="12" t="s">
        <v>23</v>
      </c>
      <c r="H162" s="12"/>
      <c r="I162" s="9">
        <v>93</v>
      </c>
      <c r="J162" s="9">
        <v>117</v>
      </c>
    </row>
    <row r="163" spans="1:10" s="11" customFormat="1" x14ac:dyDescent="0.2">
      <c r="A163" s="8">
        <v>43571</v>
      </c>
      <c r="B163" s="12" t="s">
        <v>6</v>
      </c>
      <c r="C163" s="48" t="s">
        <v>1317</v>
      </c>
      <c r="D163" s="12" t="s">
        <v>179</v>
      </c>
      <c r="E163" s="12" t="s">
        <v>6</v>
      </c>
      <c r="F163" s="12" t="s">
        <v>15</v>
      </c>
      <c r="G163" s="12" t="s">
        <v>23</v>
      </c>
      <c r="H163" s="12"/>
      <c r="I163" s="9">
        <v>29</v>
      </c>
      <c r="J163" s="9" t="s">
        <v>665</v>
      </c>
    </row>
    <row r="164" spans="1:10" s="11" customFormat="1" x14ac:dyDescent="0.2">
      <c r="A164" s="8">
        <v>43571</v>
      </c>
      <c r="B164" s="12" t="s">
        <v>6</v>
      </c>
      <c r="C164" s="48" t="s">
        <v>1319</v>
      </c>
      <c r="D164" s="12" t="s">
        <v>1320</v>
      </c>
      <c r="E164" s="12" t="s">
        <v>6</v>
      </c>
      <c r="F164" s="12" t="s">
        <v>6</v>
      </c>
      <c r="G164" s="12" t="s">
        <v>1114</v>
      </c>
      <c r="H164" s="12"/>
      <c r="I164" s="9">
        <v>67</v>
      </c>
      <c r="J164" s="9" t="s">
        <v>1321</v>
      </c>
    </row>
    <row r="165" spans="1:10" s="11" customFormat="1" x14ac:dyDescent="0.2">
      <c r="A165" s="8">
        <v>43572</v>
      </c>
      <c r="B165" s="12" t="s">
        <v>3</v>
      </c>
      <c r="C165" s="48" t="s">
        <v>1328</v>
      </c>
      <c r="D165" s="12" t="s">
        <v>150</v>
      </c>
      <c r="E165" s="12" t="s">
        <v>6</v>
      </c>
      <c r="F165" s="12" t="s">
        <v>4</v>
      </c>
      <c r="G165" s="12" t="s">
        <v>37</v>
      </c>
      <c r="H165" s="12"/>
      <c r="I165" s="9">
        <v>12</v>
      </c>
      <c r="J165" s="9" t="s">
        <v>425</v>
      </c>
    </row>
    <row r="166" spans="1:10" s="11" customFormat="1" x14ac:dyDescent="0.2">
      <c r="A166" s="8">
        <v>43572</v>
      </c>
      <c r="B166" s="12" t="s">
        <v>6</v>
      </c>
      <c r="C166" s="48" t="s">
        <v>1332</v>
      </c>
      <c r="D166" s="12" t="s">
        <v>1333</v>
      </c>
      <c r="E166" s="12" t="s">
        <v>6</v>
      </c>
      <c r="F166" s="12" t="s">
        <v>15</v>
      </c>
      <c r="G166" s="12" t="s">
        <v>151</v>
      </c>
      <c r="H166" s="12"/>
      <c r="I166" s="9"/>
      <c r="J166" s="9"/>
    </row>
    <row r="167" spans="1:10" s="11" customFormat="1" x14ac:dyDescent="0.2">
      <c r="A167" s="8">
        <v>43572</v>
      </c>
      <c r="B167" s="12" t="s">
        <v>6</v>
      </c>
      <c r="C167" s="48" t="s">
        <v>1334</v>
      </c>
      <c r="D167" s="12" t="s">
        <v>1335</v>
      </c>
      <c r="E167" s="12" t="s">
        <v>6</v>
      </c>
      <c r="F167" s="12" t="s">
        <v>18</v>
      </c>
      <c r="G167" s="12" t="s">
        <v>151</v>
      </c>
      <c r="H167" s="12"/>
      <c r="I167" s="9"/>
      <c r="J167" s="9"/>
    </row>
    <row r="168" spans="1:10" s="11" customFormat="1" x14ac:dyDescent="0.2">
      <c r="A168" s="8">
        <v>43572</v>
      </c>
      <c r="B168" s="12" t="s">
        <v>6</v>
      </c>
      <c r="C168" s="48" t="s">
        <v>1338</v>
      </c>
      <c r="D168" s="12" t="s">
        <v>208</v>
      </c>
      <c r="E168" s="12" t="s">
        <v>6</v>
      </c>
      <c r="F168" s="12" t="s">
        <v>15</v>
      </c>
      <c r="G168" s="12" t="s">
        <v>292</v>
      </c>
      <c r="H168" s="12"/>
      <c r="I168" s="9">
        <v>51</v>
      </c>
      <c r="J168" s="9" t="s">
        <v>1339</v>
      </c>
    </row>
    <row r="169" spans="1:10" s="11" customFormat="1" x14ac:dyDescent="0.2">
      <c r="A169" s="8">
        <v>43572</v>
      </c>
      <c r="B169" s="12" t="s">
        <v>6</v>
      </c>
      <c r="C169" s="48" t="s">
        <v>1340</v>
      </c>
      <c r="D169" s="12" t="s">
        <v>330</v>
      </c>
      <c r="E169" s="12" t="s">
        <v>6</v>
      </c>
      <c r="F169" s="12" t="s">
        <v>15</v>
      </c>
      <c r="G169" s="12" t="s">
        <v>151</v>
      </c>
      <c r="H169" s="12"/>
      <c r="I169" s="9">
        <v>57</v>
      </c>
      <c r="J169" s="9" t="s">
        <v>1341</v>
      </c>
    </row>
    <row r="170" spans="1:10" s="11" customFormat="1" x14ac:dyDescent="0.2">
      <c r="A170" s="8">
        <v>43572</v>
      </c>
      <c r="B170" s="12" t="s">
        <v>3</v>
      </c>
      <c r="C170" s="48" t="s">
        <v>1351</v>
      </c>
      <c r="D170" s="12" t="s">
        <v>43</v>
      </c>
      <c r="E170" s="12" t="s">
        <v>6</v>
      </c>
      <c r="F170" s="12" t="s">
        <v>15</v>
      </c>
      <c r="G170" s="12" t="s">
        <v>477</v>
      </c>
      <c r="H170" s="12"/>
      <c r="I170" s="9">
        <v>24</v>
      </c>
      <c r="J170" s="9" t="s">
        <v>359</v>
      </c>
    </row>
    <row r="171" spans="1:10" s="11" customFormat="1" x14ac:dyDescent="0.2">
      <c r="A171" s="8">
        <v>43572</v>
      </c>
      <c r="B171" s="12" t="s">
        <v>6</v>
      </c>
      <c r="C171" s="48" t="s">
        <v>1353</v>
      </c>
      <c r="D171" s="12" t="s">
        <v>215</v>
      </c>
      <c r="E171" s="12" t="s">
        <v>6</v>
      </c>
      <c r="F171" s="12" t="s">
        <v>6</v>
      </c>
      <c r="G171" s="12" t="s">
        <v>194</v>
      </c>
      <c r="H171" s="12"/>
      <c r="I171" s="9">
        <v>36</v>
      </c>
      <c r="J171" s="9" t="s">
        <v>1148</v>
      </c>
    </row>
    <row r="172" spans="1:10" s="11" customFormat="1" x14ac:dyDescent="0.2">
      <c r="A172" s="8">
        <v>43572</v>
      </c>
      <c r="B172" s="12" t="s">
        <v>6</v>
      </c>
      <c r="C172" s="48" t="s">
        <v>1309</v>
      </c>
      <c r="D172" s="12" t="s">
        <v>211</v>
      </c>
      <c r="E172" s="12" t="s">
        <v>6</v>
      </c>
      <c r="F172" s="12" t="s">
        <v>15</v>
      </c>
      <c r="G172" s="12" t="s">
        <v>151</v>
      </c>
      <c r="H172" s="12"/>
      <c r="I172" s="9">
        <v>57</v>
      </c>
      <c r="J172" s="9" t="s">
        <v>1310</v>
      </c>
    </row>
    <row r="173" spans="1:10" s="11" customFormat="1" x14ac:dyDescent="0.2">
      <c r="A173" s="8">
        <v>43572</v>
      </c>
      <c r="B173" s="12" t="s">
        <v>6</v>
      </c>
      <c r="C173" s="48" t="s">
        <v>1224</v>
      </c>
      <c r="D173" s="12" t="s">
        <v>141</v>
      </c>
      <c r="E173" s="12" t="s">
        <v>6</v>
      </c>
      <c r="F173" s="12" t="s">
        <v>15</v>
      </c>
      <c r="G173" s="12" t="s">
        <v>1182</v>
      </c>
      <c r="H173" s="12"/>
      <c r="I173" s="9">
        <v>42</v>
      </c>
      <c r="J173" s="9" t="s">
        <v>413</v>
      </c>
    </row>
    <row r="174" spans="1:10" s="11" customFormat="1" x14ac:dyDescent="0.2">
      <c r="A174" s="8">
        <v>43572</v>
      </c>
      <c r="B174" s="12" t="s">
        <v>3</v>
      </c>
      <c r="C174" s="48" t="s">
        <v>1372</v>
      </c>
      <c r="D174" s="12" t="s">
        <v>64</v>
      </c>
      <c r="E174" s="12" t="s">
        <v>6</v>
      </c>
      <c r="F174" s="12" t="s">
        <v>4</v>
      </c>
      <c r="G174" s="12" t="s">
        <v>1373</v>
      </c>
      <c r="H174" s="12"/>
      <c r="I174" s="9">
        <v>26</v>
      </c>
      <c r="J174" s="9" t="s">
        <v>693</v>
      </c>
    </row>
    <row r="175" spans="1:10" s="11" customFormat="1" x14ac:dyDescent="0.2">
      <c r="A175" s="8">
        <v>43573</v>
      </c>
      <c r="B175" s="12" t="s">
        <v>6</v>
      </c>
      <c r="C175" s="48" t="s">
        <v>1383</v>
      </c>
      <c r="D175" s="12" t="s">
        <v>1384</v>
      </c>
      <c r="E175" s="12" t="s">
        <v>6</v>
      </c>
      <c r="F175" s="12" t="s">
        <v>5</v>
      </c>
      <c r="G175" s="12" t="s">
        <v>23</v>
      </c>
      <c r="H175" s="12"/>
      <c r="I175" s="9">
        <v>81</v>
      </c>
      <c r="J175" s="9">
        <v>119</v>
      </c>
    </row>
    <row r="176" spans="1:10" s="11" customFormat="1" x14ac:dyDescent="0.2">
      <c r="A176" s="8">
        <v>43573</v>
      </c>
      <c r="B176" s="12" t="s">
        <v>6</v>
      </c>
      <c r="C176" s="48" t="s">
        <v>1207</v>
      </c>
      <c r="D176" s="12" t="s">
        <v>316</v>
      </c>
      <c r="E176" s="12" t="s">
        <v>6</v>
      </c>
      <c r="F176" s="12" t="s">
        <v>6</v>
      </c>
      <c r="G176" s="12" t="s">
        <v>151</v>
      </c>
      <c r="H176" s="12"/>
      <c r="I176" s="9">
        <v>49</v>
      </c>
      <c r="J176" s="9">
        <v>47</v>
      </c>
    </row>
    <row r="177" spans="1:10" s="11" customFormat="1" x14ac:dyDescent="0.2">
      <c r="A177" s="8">
        <v>43573</v>
      </c>
      <c r="B177" s="12" t="s">
        <v>14</v>
      </c>
      <c r="C177" s="48" t="s">
        <v>1318</v>
      </c>
      <c r="D177" s="12" t="s">
        <v>127</v>
      </c>
      <c r="E177" s="12" t="s">
        <v>6</v>
      </c>
      <c r="F177" s="12" t="s">
        <v>15</v>
      </c>
      <c r="G177" s="12" t="s">
        <v>222</v>
      </c>
      <c r="H177" s="12"/>
      <c r="I177" s="9">
        <v>34</v>
      </c>
      <c r="J177" s="9" t="s">
        <v>393</v>
      </c>
    </row>
    <row r="178" spans="1:10" s="11" customFormat="1" x14ac:dyDescent="0.2">
      <c r="A178" s="8">
        <v>43573</v>
      </c>
      <c r="B178" s="12" t="s">
        <v>6</v>
      </c>
      <c r="C178" s="48" t="s">
        <v>1389</v>
      </c>
      <c r="D178" s="12" t="s">
        <v>1390</v>
      </c>
      <c r="E178" s="12" t="s">
        <v>6</v>
      </c>
      <c r="F178" s="12" t="s">
        <v>15</v>
      </c>
      <c r="G178" s="12" t="s">
        <v>23</v>
      </c>
      <c r="H178" s="12"/>
      <c r="I178" s="9">
        <v>51</v>
      </c>
      <c r="J178" s="9" t="s">
        <v>1391</v>
      </c>
    </row>
    <row r="179" spans="1:10" s="11" customFormat="1" x14ac:dyDescent="0.2">
      <c r="A179" s="8">
        <v>43573</v>
      </c>
      <c r="B179" s="12" t="s">
        <v>3</v>
      </c>
      <c r="C179" s="48" t="s">
        <v>1392</v>
      </c>
      <c r="D179" s="12" t="s">
        <v>274</v>
      </c>
      <c r="E179" s="12" t="s">
        <v>6</v>
      </c>
      <c r="F179" s="12" t="s">
        <v>15</v>
      </c>
      <c r="G179" s="12" t="s">
        <v>151</v>
      </c>
      <c r="H179" s="12"/>
      <c r="I179" s="9">
        <v>31</v>
      </c>
      <c r="J179" s="9" t="s">
        <v>348</v>
      </c>
    </row>
    <row r="180" spans="1:10" s="11" customFormat="1" x14ac:dyDescent="0.2">
      <c r="A180" s="8">
        <v>43573</v>
      </c>
      <c r="B180" s="12" t="s">
        <v>14</v>
      </c>
      <c r="C180" s="48" t="s">
        <v>1393</v>
      </c>
      <c r="D180" s="12" t="s">
        <v>142</v>
      </c>
      <c r="E180" s="12" t="s">
        <v>6</v>
      </c>
      <c r="F180" s="12" t="s">
        <v>15</v>
      </c>
      <c r="G180" s="12" t="s">
        <v>151</v>
      </c>
      <c r="H180" s="12"/>
      <c r="I180" s="9">
        <v>19</v>
      </c>
      <c r="J180" s="9">
        <v>13</v>
      </c>
    </row>
    <row r="181" spans="1:10" s="11" customFormat="1" x14ac:dyDescent="0.2">
      <c r="A181" s="8">
        <v>43573</v>
      </c>
      <c r="B181" s="12" t="s">
        <v>6</v>
      </c>
      <c r="C181" s="48" t="s">
        <v>1394</v>
      </c>
      <c r="D181" s="12" t="s">
        <v>1395</v>
      </c>
      <c r="E181" s="12" t="s">
        <v>6</v>
      </c>
      <c r="F181" s="12" t="s">
        <v>15</v>
      </c>
      <c r="G181" s="12" t="s">
        <v>151</v>
      </c>
      <c r="H181" s="12"/>
      <c r="I181" s="9">
        <v>171</v>
      </c>
      <c r="J181" s="9">
        <v>260</v>
      </c>
    </row>
    <row r="182" spans="1:10" s="11" customFormat="1" x14ac:dyDescent="0.2">
      <c r="A182" s="8">
        <v>43573</v>
      </c>
      <c r="B182" s="12" t="s">
        <v>6</v>
      </c>
      <c r="C182" s="48" t="s">
        <v>1401</v>
      </c>
      <c r="D182" s="12" t="s">
        <v>1312</v>
      </c>
      <c r="E182" s="12" t="s">
        <v>6</v>
      </c>
      <c r="F182" s="12" t="s">
        <v>5</v>
      </c>
      <c r="G182" s="12" t="s">
        <v>163</v>
      </c>
      <c r="H182" s="12"/>
      <c r="I182" s="9"/>
      <c r="J182" s="9"/>
    </row>
    <row r="183" spans="1:10" s="11" customFormat="1" x14ac:dyDescent="0.2">
      <c r="A183" s="8">
        <v>43574</v>
      </c>
      <c r="B183" s="12" t="s">
        <v>14</v>
      </c>
      <c r="C183" s="48" t="s">
        <v>1318</v>
      </c>
      <c r="D183" s="12" t="s">
        <v>127</v>
      </c>
      <c r="E183" s="12" t="s">
        <v>6</v>
      </c>
      <c r="F183" s="12" t="s">
        <v>6</v>
      </c>
      <c r="G183" s="12" t="s">
        <v>1405</v>
      </c>
      <c r="H183" s="12"/>
      <c r="I183" s="9">
        <v>34</v>
      </c>
      <c r="J183" s="9" t="s">
        <v>393</v>
      </c>
    </row>
    <row r="184" spans="1:10" s="11" customFormat="1" x14ac:dyDescent="0.2">
      <c r="A184" s="8">
        <v>43574</v>
      </c>
      <c r="B184" s="12" t="s">
        <v>6</v>
      </c>
      <c r="C184" s="48" t="s">
        <v>1407</v>
      </c>
      <c r="D184" s="12" t="s">
        <v>593</v>
      </c>
      <c r="E184" s="12" t="s">
        <v>6</v>
      </c>
      <c r="F184" s="12" t="s">
        <v>5</v>
      </c>
      <c r="G184" s="12" t="s">
        <v>292</v>
      </c>
      <c r="H184" s="12"/>
      <c r="I184" s="9">
        <v>156</v>
      </c>
      <c r="J184" s="9">
        <v>252</v>
      </c>
    </row>
    <row r="185" spans="1:10" s="11" customFormat="1" x14ac:dyDescent="0.2">
      <c r="A185" s="8">
        <v>43574</v>
      </c>
      <c r="B185" s="12" t="s">
        <v>6</v>
      </c>
      <c r="C185" s="48" t="s">
        <v>1309</v>
      </c>
      <c r="D185" s="12" t="s">
        <v>211</v>
      </c>
      <c r="E185" s="12" t="s">
        <v>6</v>
      </c>
      <c r="F185" s="12" t="s">
        <v>18</v>
      </c>
      <c r="G185" s="12" t="s">
        <v>319</v>
      </c>
      <c r="H185" s="12"/>
      <c r="I185" s="9">
        <v>56</v>
      </c>
      <c r="J185" s="9" t="s">
        <v>1408</v>
      </c>
    </row>
    <row r="186" spans="1:10" s="11" customFormat="1" x14ac:dyDescent="0.2">
      <c r="A186" s="8">
        <v>43574</v>
      </c>
      <c r="B186" s="12" t="s">
        <v>6</v>
      </c>
      <c r="C186" s="48" t="s">
        <v>1411</v>
      </c>
      <c r="D186" s="12" t="s">
        <v>344</v>
      </c>
      <c r="E186" s="12" t="s">
        <v>6</v>
      </c>
      <c r="F186" s="12" t="s">
        <v>15</v>
      </c>
      <c r="G186" s="12" t="s">
        <v>151</v>
      </c>
      <c r="H186" s="12"/>
      <c r="I186" s="9">
        <v>46</v>
      </c>
      <c r="J186" s="9" t="s">
        <v>682</v>
      </c>
    </row>
    <row r="187" spans="1:10" s="11" customFormat="1" x14ac:dyDescent="0.2">
      <c r="A187" s="8">
        <v>43575</v>
      </c>
      <c r="B187" s="12" t="s">
        <v>3</v>
      </c>
      <c r="C187" s="48" t="s">
        <v>1420</v>
      </c>
      <c r="D187" s="12" t="s">
        <v>1421</v>
      </c>
      <c r="E187" s="12" t="s">
        <v>6</v>
      </c>
      <c r="F187" s="12" t="s">
        <v>6</v>
      </c>
      <c r="G187" s="12" t="s">
        <v>976</v>
      </c>
      <c r="H187" s="12"/>
      <c r="I187" s="9">
        <v>59</v>
      </c>
      <c r="J187" s="9" t="s">
        <v>1422</v>
      </c>
    </row>
    <row r="188" spans="1:10" s="11" customFormat="1" x14ac:dyDescent="0.2">
      <c r="A188" s="8">
        <v>43575</v>
      </c>
      <c r="B188" s="12" t="s">
        <v>3</v>
      </c>
      <c r="C188" s="48" t="s">
        <v>1406</v>
      </c>
      <c r="D188" s="12" t="s">
        <v>93</v>
      </c>
      <c r="E188" s="12" t="s">
        <v>6</v>
      </c>
      <c r="F188" s="12" t="s">
        <v>6</v>
      </c>
      <c r="G188" s="12" t="s">
        <v>177</v>
      </c>
      <c r="H188" s="12"/>
      <c r="I188" s="9">
        <v>7</v>
      </c>
      <c r="J188" s="9" t="s">
        <v>724</v>
      </c>
    </row>
    <row r="189" spans="1:10" s="11" customFormat="1" x14ac:dyDescent="0.2">
      <c r="A189" s="8">
        <v>43575</v>
      </c>
      <c r="B189" s="12" t="s">
        <v>6</v>
      </c>
      <c r="C189" s="48" t="s">
        <v>1424</v>
      </c>
      <c r="D189" s="12" t="s">
        <v>174</v>
      </c>
      <c r="E189" s="12" t="s">
        <v>6</v>
      </c>
      <c r="F189" s="12" t="s">
        <v>6</v>
      </c>
      <c r="G189" s="12" t="s">
        <v>863</v>
      </c>
      <c r="H189" s="12"/>
      <c r="I189" s="9">
        <v>11</v>
      </c>
      <c r="J189" s="9" t="s">
        <v>1425</v>
      </c>
    </row>
    <row r="190" spans="1:10" s="11" customFormat="1" x14ac:dyDescent="0.2">
      <c r="A190" s="8">
        <v>43576</v>
      </c>
      <c r="B190" s="12" t="s">
        <v>6</v>
      </c>
      <c r="C190" s="48" t="s">
        <v>1224</v>
      </c>
      <c r="D190" s="12" t="s">
        <v>141</v>
      </c>
      <c r="E190" s="12" t="s">
        <v>6</v>
      </c>
      <c r="F190" s="12" t="s">
        <v>6</v>
      </c>
      <c r="G190" s="12" t="s">
        <v>23</v>
      </c>
      <c r="H190" s="12"/>
      <c r="I190" s="9">
        <v>30</v>
      </c>
      <c r="J190" s="9">
        <v>40</v>
      </c>
    </row>
    <row r="191" spans="1:10" s="11" customFormat="1" x14ac:dyDescent="0.2">
      <c r="A191" s="8">
        <v>43576</v>
      </c>
      <c r="B191" s="12" t="s">
        <v>14</v>
      </c>
      <c r="C191" s="48" t="s">
        <v>1426</v>
      </c>
      <c r="D191" s="12" t="s">
        <v>297</v>
      </c>
      <c r="E191" s="12" t="s">
        <v>6</v>
      </c>
      <c r="F191" s="12" t="s">
        <v>6</v>
      </c>
      <c r="G191" s="12" t="s">
        <v>151</v>
      </c>
      <c r="H191" s="12"/>
      <c r="I191" s="9">
        <v>58</v>
      </c>
      <c r="J191" s="9">
        <v>68</v>
      </c>
    </row>
    <row r="192" spans="1:10" s="11" customFormat="1" x14ac:dyDescent="0.2">
      <c r="A192" s="8">
        <v>43577</v>
      </c>
      <c r="B192" s="12" t="s">
        <v>14</v>
      </c>
      <c r="C192" s="48" t="s">
        <v>1318</v>
      </c>
      <c r="D192" s="12" t="s">
        <v>127</v>
      </c>
      <c r="E192" s="12" t="s">
        <v>6</v>
      </c>
      <c r="F192" s="12" t="s">
        <v>5</v>
      </c>
      <c r="G192" s="12" t="s">
        <v>319</v>
      </c>
      <c r="H192" s="12"/>
      <c r="I192" s="9">
        <v>31</v>
      </c>
      <c r="J192" s="9" t="s">
        <v>390</v>
      </c>
    </row>
    <row r="193" spans="1:10" s="11" customFormat="1" x14ac:dyDescent="0.2">
      <c r="A193" s="8">
        <v>43577</v>
      </c>
      <c r="B193" s="12" t="s">
        <v>3</v>
      </c>
      <c r="C193" s="48" t="s">
        <v>1451</v>
      </c>
      <c r="D193" s="12" t="s">
        <v>41</v>
      </c>
      <c r="E193" s="12" t="s">
        <v>6</v>
      </c>
      <c r="F193" s="12" t="s">
        <v>234</v>
      </c>
      <c r="G193" s="12" t="s">
        <v>194</v>
      </c>
      <c r="H193" s="12"/>
      <c r="I193" s="9">
        <v>23</v>
      </c>
      <c r="J193" s="9" t="s">
        <v>1452</v>
      </c>
    </row>
    <row r="194" spans="1:10" s="11" customFormat="1" x14ac:dyDescent="0.2">
      <c r="A194" s="8">
        <v>43579</v>
      </c>
      <c r="B194" s="12" t="s">
        <v>3</v>
      </c>
      <c r="C194" s="48" t="s">
        <v>1455</v>
      </c>
      <c r="D194" s="12" t="s">
        <v>40</v>
      </c>
      <c r="E194" s="12" t="s">
        <v>6</v>
      </c>
      <c r="F194" s="12" t="s">
        <v>6</v>
      </c>
      <c r="G194" s="12" t="s">
        <v>1456</v>
      </c>
      <c r="H194" s="12"/>
      <c r="I194" s="9">
        <v>4</v>
      </c>
      <c r="J194" s="9" t="s">
        <v>724</v>
      </c>
    </row>
    <row r="195" spans="1:10" s="11" customFormat="1" x14ac:dyDescent="0.2">
      <c r="A195" s="8">
        <v>43580</v>
      </c>
      <c r="B195" s="12" t="s">
        <v>3</v>
      </c>
      <c r="C195" s="48" t="s">
        <v>1464</v>
      </c>
      <c r="D195" s="12" t="s">
        <v>280</v>
      </c>
      <c r="E195" s="12" t="s">
        <v>6</v>
      </c>
      <c r="F195" s="12" t="s">
        <v>6</v>
      </c>
      <c r="G195" s="12" t="s">
        <v>172</v>
      </c>
      <c r="H195" s="12"/>
      <c r="I195" s="9">
        <v>30</v>
      </c>
      <c r="J195" s="9">
        <v>36</v>
      </c>
    </row>
    <row r="196" spans="1:10" s="11" customFormat="1" x14ac:dyDescent="0.2">
      <c r="A196" s="8">
        <v>43580</v>
      </c>
      <c r="B196" s="12" t="s">
        <v>6</v>
      </c>
      <c r="C196" s="48" t="s">
        <v>1482</v>
      </c>
      <c r="D196" s="12" t="s">
        <v>1483</v>
      </c>
      <c r="E196" s="12" t="s">
        <v>6</v>
      </c>
      <c r="F196" s="12" t="s">
        <v>6</v>
      </c>
      <c r="G196" s="12" t="s">
        <v>177</v>
      </c>
      <c r="H196" s="12"/>
      <c r="I196" s="9"/>
      <c r="J196" s="9"/>
    </row>
    <row r="197" spans="1:10" s="11" customFormat="1" x14ac:dyDescent="0.2">
      <c r="A197" s="8">
        <v>43581</v>
      </c>
      <c r="B197" s="12" t="s">
        <v>6</v>
      </c>
      <c r="C197" s="48" t="s">
        <v>1224</v>
      </c>
      <c r="D197" s="12" t="s">
        <v>141</v>
      </c>
      <c r="E197" s="12" t="s">
        <v>6</v>
      </c>
      <c r="F197" s="12" t="s">
        <v>6</v>
      </c>
      <c r="G197" s="12" t="s">
        <v>1484</v>
      </c>
      <c r="H197" s="12"/>
      <c r="I197" s="9"/>
      <c r="J197" s="9"/>
    </row>
    <row r="198" spans="1:10" s="11" customFormat="1" x14ac:dyDescent="0.2">
      <c r="A198" s="8">
        <v>43581</v>
      </c>
      <c r="B198" s="12" t="s">
        <v>3</v>
      </c>
      <c r="C198" s="48" t="s">
        <v>1490</v>
      </c>
      <c r="D198" s="12" t="s">
        <v>56</v>
      </c>
      <c r="E198" s="12" t="s">
        <v>6</v>
      </c>
      <c r="F198" s="12" t="s">
        <v>6</v>
      </c>
      <c r="G198" s="12" t="s">
        <v>172</v>
      </c>
      <c r="H198" s="12"/>
      <c r="I198" s="9">
        <v>29</v>
      </c>
      <c r="J198" s="9">
        <v>33</v>
      </c>
    </row>
    <row r="199" spans="1:10" s="11" customFormat="1" x14ac:dyDescent="0.2">
      <c r="A199" s="8">
        <v>43582</v>
      </c>
      <c r="B199" s="12" t="s">
        <v>14</v>
      </c>
      <c r="C199" s="48" t="s">
        <v>1501</v>
      </c>
      <c r="D199" s="12" t="s">
        <v>1502</v>
      </c>
      <c r="E199" s="12" t="s">
        <v>6</v>
      </c>
      <c r="F199" s="12" t="s">
        <v>234</v>
      </c>
      <c r="G199" s="12" t="s">
        <v>151</v>
      </c>
      <c r="H199" s="12"/>
      <c r="I199" s="9">
        <v>182</v>
      </c>
      <c r="J199" s="9">
        <v>296</v>
      </c>
    </row>
    <row r="200" spans="1:10" s="11" customFormat="1" x14ac:dyDescent="0.2">
      <c r="A200" s="8">
        <v>43582</v>
      </c>
      <c r="B200" s="12" t="s">
        <v>6</v>
      </c>
      <c r="C200" s="48" t="s">
        <v>1511</v>
      </c>
      <c r="D200" s="12" t="s">
        <v>72</v>
      </c>
      <c r="E200" s="12" t="s">
        <v>6</v>
      </c>
      <c r="F200" s="12" t="s">
        <v>15</v>
      </c>
      <c r="G200" s="12" t="s">
        <v>151</v>
      </c>
      <c r="H200" s="12"/>
      <c r="I200" s="9">
        <v>33</v>
      </c>
      <c r="J200" s="9" t="s">
        <v>563</v>
      </c>
    </row>
    <row r="201" spans="1:10" s="11" customFormat="1" x14ac:dyDescent="0.2">
      <c r="A201" s="8">
        <v>43582</v>
      </c>
      <c r="B201" s="12" t="s">
        <v>3</v>
      </c>
      <c r="C201" s="48" t="s">
        <v>1521</v>
      </c>
      <c r="D201" s="12" t="s">
        <v>92</v>
      </c>
      <c r="E201" s="12" t="s">
        <v>6</v>
      </c>
      <c r="F201" s="12" t="s">
        <v>15</v>
      </c>
      <c r="G201" s="12" t="s">
        <v>292</v>
      </c>
      <c r="H201" s="12"/>
      <c r="I201" s="9">
        <v>28</v>
      </c>
      <c r="J201" s="9" t="s">
        <v>347</v>
      </c>
    </row>
    <row r="202" spans="1:10" s="11" customFormat="1" x14ac:dyDescent="0.2">
      <c r="A202" s="8">
        <v>43582</v>
      </c>
      <c r="B202" s="12" t="s">
        <v>6</v>
      </c>
      <c r="C202" s="48" t="s">
        <v>1224</v>
      </c>
      <c r="D202" s="12" t="s">
        <v>141</v>
      </c>
      <c r="E202" s="12" t="s">
        <v>6</v>
      </c>
      <c r="F202" s="12" t="s">
        <v>15</v>
      </c>
      <c r="G202" s="12" t="s">
        <v>222</v>
      </c>
      <c r="H202" s="12"/>
      <c r="I202" s="9">
        <v>39</v>
      </c>
      <c r="J202" s="9" t="s">
        <v>413</v>
      </c>
    </row>
    <row r="203" spans="1:10" s="11" customFormat="1" x14ac:dyDescent="0.2">
      <c r="A203" s="8">
        <v>43582</v>
      </c>
      <c r="B203" s="12" t="s">
        <v>3</v>
      </c>
      <c r="C203" s="48" t="s">
        <v>1525</v>
      </c>
      <c r="D203" s="12" t="s">
        <v>92</v>
      </c>
      <c r="E203" s="12" t="s">
        <v>6</v>
      </c>
      <c r="F203" s="12" t="s">
        <v>18</v>
      </c>
      <c r="G203" s="12" t="s">
        <v>319</v>
      </c>
      <c r="H203" s="12"/>
      <c r="I203" s="9">
        <v>30</v>
      </c>
      <c r="J203" s="9" t="s">
        <v>756</v>
      </c>
    </row>
    <row r="204" spans="1:10" s="11" customFormat="1" x14ac:dyDescent="0.2">
      <c r="A204" s="8">
        <v>43583</v>
      </c>
      <c r="B204" s="12" t="s">
        <v>3</v>
      </c>
      <c r="C204" s="48" t="s">
        <v>1530</v>
      </c>
      <c r="D204" s="12" t="s">
        <v>92</v>
      </c>
      <c r="E204" s="12" t="s">
        <v>6</v>
      </c>
      <c r="F204" s="12" t="s">
        <v>4</v>
      </c>
      <c r="G204" s="12" t="s">
        <v>1114</v>
      </c>
      <c r="H204" s="12"/>
      <c r="I204" s="9">
        <v>23</v>
      </c>
      <c r="J204" s="9" t="s">
        <v>360</v>
      </c>
    </row>
    <row r="205" spans="1:10" s="11" customFormat="1" x14ac:dyDescent="0.2">
      <c r="A205" s="8">
        <v>43583</v>
      </c>
      <c r="B205" s="12" t="s">
        <v>6</v>
      </c>
      <c r="C205" s="48" t="s">
        <v>1309</v>
      </c>
      <c r="D205" s="12" t="s">
        <v>211</v>
      </c>
      <c r="E205" s="12" t="s">
        <v>6</v>
      </c>
      <c r="F205" s="12" t="s">
        <v>15</v>
      </c>
      <c r="G205" s="12" t="s">
        <v>194</v>
      </c>
      <c r="H205" s="12"/>
      <c r="I205" s="9">
        <v>50</v>
      </c>
      <c r="J205" s="9" t="s">
        <v>1537</v>
      </c>
    </row>
    <row r="206" spans="1:10" s="11" customFormat="1" x14ac:dyDescent="0.2">
      <c r="A206" s="8">
        <v>43583</v>
      </c>
      <c r="B206" s="12" t="s">
        <v>3</v>
      </c>
      <c r="C206" s="48" t="s">
        <v>1551</v>
      </c>
      <c r="D206" s="12" t="s">
        <v>1552</v>
      </c>
      <c r="E206" s="12" t="s">
        <v>6</v>
      </c>
      <c r="F206" s="12" t="s">
        <v>4</v>
      </c>
      <c r="G206" s="12" t="s">
        <v>105</v>
      </c>
      <c r="H206" s="12"/>
      <c r="I206" s="9">
        <v>38</v>
      </c>
      <c r="J206" s="9" t="s">
        <v>1553</v>
      </c>
    </row>
    <row r="207" spans="1:10" s="11" customFormat="1" x14ac:dyDescent="0.2">
      <c r="A207" s="8">
        <v>43583</v>
      </c>
      <c r="B207" s="12" t="s">
        <v>3</v>
      </c>
      <c r="C207" s="48" t="s">
        <v>1451</v>
      </c>
      <c r="D207" s="12" t="s">
        <v>41</v>
      </c>
      <c r="E207" s="12" t="s">
        <v>6</v>
      </c>
      <c r="F207" s="12" t="s">
        <v>234</v>
      </c>
      <c r="G207" s="12" t="s">
        <v>222</v>
      </c>
      <c r="H207" s="12"/>
      <c r="I207" s="9">
        <v>22</v>
      </c>
      <c r="J207" s="9" t="s">
        <v>1077</v>
      </c>
    </row>
    <row r="208" spans="1:10" s="11" customFormat="1" x14ac:dyDescent="0.2">
      <c r="A208" s="8">
        <v>43583</v>
      </c>
      <c r="B208" s="12" t="s">
        <v>6</v>
      </c>
      <c r="C208" s="48" t="s">
        <v>1557</v>
      </c>
      <c r="D208" s="12" t="s">
        <v>1558</v>
      </c>
      <c r="E208" s="12" t="s">
        <v>6</v>
      </c>
      <c r="F208" s="12" t="s">
        <v>15</v>
      </c>
      <c r="G208" s="12" t="s">
        <v>151</v>
      </c>
      <c r="H208" s="12"/>
      <c r="I208" s="9">
        <v>30</v>
      </c>
      <c r="J208" s="9" t="s">
        <v>1151</v>
      </c>
    </row>
    <row r="209" spans="1:10" s="11" customFormat="1" x14ac:dyDescent="0.2">
      <c r="A209" s="8">
        <v>43583</v>
      </c>
      <c r="B209" s="12" t="s">
        <v>6</v>
      </c>
      <c r="C209" s="48" t="s">
        <v>1559</v>
      </c>
      <c r="D209" s="12" t="s">
        <v>179</v>
      </c>
      <c r="E209" s="12" t="s">
        <v>6</v>
      </c>
      <c r="F209" s="12" t="s">
        <v>6</v>
      </c>
      <c r="G209" s="12" t="s">
        <v>222</v>
      </c>
      <c r="H209" s="12"/>
      <c r="I209" s="9">
        <v>22</v>
      </c>
      <c r="J209" s="9" t="s">
        <v>1560</v>
      </c>
    </row>
    <row r="210" spans="1:10" s="11" customFormat="1" x14ac:dyDescent="0.2">
      <c r="A210" s="8">
        <v>43583</v>
      </c>
      <c r="B210" s="12" t="s">
        <v>14</v>
      </c>
      <c r="C210" s="48" t="s">
        <v>1565</v>
      </c>
      <c r="D210" s="12" t="s">
        <v>1566</v>
      </c>
      <c r="E210" s="12" t="s">
        <v>6</v>
      </c>
      <c r="F210" s="12" t="s">
        <v>15</v>
      </c>
      <c r="G210" s="12" t="s">
        <v>151</v>
      </c>
      <c r="H210" s="12"/>
      <c r="I210" s="9">
        <v>43</v>
      </c>
      <c r="J210" s="9" t="s">
        <v>1567</v>
      </c>
    </row>
    <row r="211" spans="1:10" s="11" customFormat="1" x14ac:dyDescent="0.2">
      <c r="A211" s="8">
        <v>43583</v>
      </c>
      <c r="B211" s="12" t="s">
        <v>6</v>
      </c>
      <c r="C211" s="48" t="s">
        <v>1224</v>
      </c>
      <c r="D211" s="12" t="s">
        <v>141</v>
      </c>
      <c r="E211" s="12" t="s">
        <v>6</v>
      </c>
      <c r="F211" s="12" t="s">
        <v>15</v>
      </c>
      <c r="G211" s="12" t="s">
        <v>23</v>
      </c>
      <c r="H211" s="12"/>
      <c r="I211" s="9">
        <v>35</v>
      </c>
      <c r="J211" s="9" t="s">
        <v>413</v>
      </c>
    </row>
    <row r="212" spans="1:10" s="11" customFormat="1" x14ac:dyDescent="0.2">
      <c r="A212" s="8">
        <v>43583</v>
      </c>
      <c r="B212" s="12" t="s">
        <v>3</v>
      </c>
      <c r="C212" s="48" t="s">
        <v>1572</v>
      </c>
      <c r="D212" s="12" t="s">
        <v>40</v>
      </c>
      <c r="E212" s="12" t="s">
        <v>6</v>
      </c>
      <c r="F212" s="12" t="s">
        <v>15</v>
      </c>
      <c r="G212" s="12" t="s">
        <v>151</v>
      </c>
      <c r="H212" s="12"/>
      <c r="I212" s="9">
        <v>4</v>
      </c>
      <c r="J212" s="9" t="s">
        <v>1358</v>
      </c>
    </row>
    <row r="213" spans="1:10" s="11" customFormat="1" x14ac:dyDescent="0.2">
      <c r="A213" s="8">
        <v>43583</v>
      </c>
      <c r="B213" s="12" t="s">
        <v>3</v>
      </c>
      <c r="C213" s="48" t="s">
        <v>1576</v>
      </c>
      <c r="D213" s="12" t="s">
        <v>92</v>
      </c>
      <c r="E213" s="12" t="s">
        <v>6</v>
      </c>
      <c r="F213" s="12" t="s">
        <v>15</v>
      </c>
      <c r="G213" s="12" t="s">
        <v>477</v>
      </c>
      <c r="H213" s="12"/>
      <c r="I213" s="9">
        <v>23</v>
      </c>
      <c r="J213" s="9" t="s">
        <v>358</v>
      </c>
    </row>
    <row r="214" spans="1:10" s="11" customFormat="1" x14ac:dyDescent="0.2">
      <c r="A214" s="8">
        <v>43583</v>
      </c>
      <c r="B214" s="12" t="s">
        <v>14</v>
      </c>
      <c r="C214" s="48" t="s">
        <v>1318</v>
      </c>
      <c r="D214" s="12" t="s">
        <v>127</v>
      </c>
      <c r="E214" s="12" t="s">
        <v>6</v>
      </c>
      <c r="F214" s="12" t="s">
        <v>6</v>
      </c>
      <c r="G214" s="12" t="s">
        <v>1114</v>
      </c>
      <c r="H214" s="12"/>
      <c r="I214" s="9">
        <v>30</v>
      </c>
      <c r="J214" s="9" t="s">
        <v>390</v>
      </c>
    </row>
    <row r="215" spans="1:10" s="11" customFormat="1" x14ac:dyDescent="0.2">
      <c r="A215" s="8">
        <v>43583</v>
      </c>
      <c r="B215" s="12" t="s">
        <v>6</v>
      </c>
      <c r="C215" s="48" t="s">
        <v>1584</v>
      </c>
      <c r="D215" s="12" t="s">
        <v>217</v>
      </c>
      <c r="E215" s="12" t="s">
        <v>6</v>
      </c>
      <c r="F215" s="12" t="s">
        <v>5</v>
      </c>
      <c r="G215" s="12" t="s">
        <v>319</v>
      </c>
      <c r="H215" s="12"/>
      <c r="I215" s="9">
        <v>31</v>
      </c>
      <c r="J215" s="9" t="s">
        <v>1585</v>
      </c>
    </row>
    <row r="216" spans="1:10" s="11" customFormat="1" x14ac:dyDescent="0.2">
      <c r="A216" s="8">
        <v>43583</v>
      </c>
      <c r="B216" s="12" t="s">
        <v>6</v>
      </c>
      <c r="C216" s="48" t="s">
        <v>1584</v>
      </c>
      <c r="D216" s="12" t="s">
        <v>217</v>
      </c>
      <c r="E216" s="12" t="s">
        <v>6</v>
      </c>
      <c r="F216" s="12" t="s">
        <v>6</v>
      </c>
      <c r="G216" s="12" t="s">
        <v>37</v>
      </c>
      <c r="H216" s="12"/>
      <c r="I216" s="9">
        <v>31</v>
      </c>
      <c r="J216" s="9" t="s">
        <v>1585</v>
      </c>
    </row>
    <row r="217" spans="1:10" s="11" customFormat="1" x14ac:dyDescent="0.2">
      <c r="A217" s="8">
        <v>43569</v>
      </c>
      <c r="B217" s="12" t="s">
        <v>3</v>
      </c>
      <c r="C217" s="48" t="s">
        <v>1249</v>
      </c>
      <c r="D217" s="12" t="s">
        <v>806</v>
      </c>
      <c r="E217" s="12" t="s">
        <v>99</v>
      </c>
      <c r="F217" s="12" t="s">
        <v>15</v>
      </c>
      <c r="G217" s="12" t="s">
        <v>153</v>
      </c>
      <c r="H217" s="12"/>
      <c r="I217" s="9">
        <v>34</v>
      </c>
      <c r="J217" s="9" t="s">
        <v>813</v>
      </c>
    </row>
    <row r="218" spans="1:10" s="11" customFormat="1" x14ac:dyDescent="0.2">
      <c r="A218" s="8">
        <v>43571</v>
      </c>
      <c r="B218" s="12" t="s">
        <v>3</v>
      </c>
      <c r="C218" s="48" t="s">
        <v>1316</v>
      </c>
      <c r="D218" s="12" t="s">
        <v>92</v>
      </c>
      <c r="E218" s="12" t="s">
        <v>17</v>
      </c>
      <c r="F218" s="12" t="s">
        <v>5</v>
      </c>
      <c r="G218" s="12" t="s">
        <v>1073</v>
      </c>
      <c r="H218" s="12"/>
      <c r="I218" s="9">
        <v>30</v>
      </c>
      <c r="J218" s="9" t="s">
        <v>812</v>
      </c>
    </row>
    <row r="219" spans="1:10" s="11" customFormat="1" x14ac:dyDescent="0.2">
      <c r="A219" s="8">
        <v>43571</v>
      </c>
      <c r="B219" s="12" t="s">
        <v>3</v>
      </c>
      <c r="C219" s="48" t="s">
        <v>1292</v>
      </c>
      <c r="D219" s="12" t="s">
        <v>42</v>
      </c>
      <c r="E219" s="12" t="s">
        <v>1293</v>
      </c>
      <c r="F219" s="12" t="s">
        <v>33</v>
      </c>
      <c r="G219" s="12" t="s">
        <v>37</v>
      </c>
      <c r="H219" s="12"/>
      <c r="I219" s="9">
        <v>25</v>
      </c>
      <c r="J219" s="9" t="s">
        <v>521</v>
      </c>
    </row>
    <row r="220" spans="1:10" s="11" customFormat="1" x14ac:dyDescent="0.2">
      <c r="A220" s="8">
        <v>43571</v>
      </c>
      <c r="B220" s="12" t="s">
        <v>3</v>
      </c>
      <c r="C220" s="48" t="s">
        <v>1292</v>
      </c>
      <c r="D220" s="12" t="s">
        <v>42</v>
      </c>
      <c r="E220" s="12" t="s">
        <v>1293</v>
      </c>
      <c r="F220" s="12" t="s">
        <v>15</v>
      </c>
      <c r="G220" s="12" t="s">
        <v>151</v>
      </c>
      <c r="H220" s="12"/>
      <c r="I220" s="9">
        <v>25</v>
      </c>
      <c r="J220" s="9" t="s">
        <v>521</v>
      </c>
    </row>
    <row r="221" spans="1:10" s="11" customFormat="1" x14ac:dyDescent="0.2">
      <c r="A221" s="8">
        <v>43575</v>
      </c>
      <c r="B221" s="12" t="s">
        <v>3</v>
      </c>
      <c r="C221" s="48" t="s">
        <v>1419</v>
      </c>
      <c r="D221" s="12" t="s">
        <v>506</v>
      </c>
      <c r="E221" s="12" t="s">
        <v>1293</v>
      </c>
      <c r="F221" s="12" t="s">
        <v>6</v>
      </c>
      <c r="G221" s="12" t="s">
        <v>863</v>
      </c>
      <c r="H221" s="12"/>
      <c r="I221" s="9">
        <v>13</v>
      </c>
      <c r="J221" s="9" t="s">
        <v>640</v>
      </c>
    </row>
    <row r="222" spans="1:10" s="11" customFormat="1" x14ac:dyDescent="0.2">
      <c r="A222" s="8">
        <v>43572</v>
      </c>
      <c r="B222" s="12" t="s">
        <v>3</v>
      </c>
      <c r="C222" s="48" t="s">
        <v>1329</v>
      </c>
      <c r="D222" s="12" t="s">
        <v>121</v>
      </c>
      <c r="E222" s="12" t="s">
        <v>188</v>
      </c>
      <c r="F222" s="12" t="s">
        <v>4</v>
      </c>
      <c r="G222" s="12" t="s">
        <v>319</v>
      </c>
      <c r="H222" s="12"/>
      <c r="I222" s="9">
        <v>44</v>
      </c>
      <c r="J222" s="9" t="s">
        <v>1330</v>
      </c>
    </row>
    <row r="223" spans="1:10" s="11" customFormat="1" x14ac:dyDescent="0.2">
      <c r="A223" s="8">
        <v>43577</v>
      </c>
      <c r="B223" s="12" t="s">
        <v>3</v>
      </c>
      <c r="C223" s="48" t="s">
        <v>1440</v>
      </c>
      <c r="D223" s="12" t="s">
        <v>59</v>
      </c>
      <c r="E223" s="12" t="s">
        <v>188</v>
      </c>
      <c r="F223" s="12" t="s">
        <v>15</v>
      </c>
      <c r="G223" s="12" t="s">
        <v>477</v>
      </c>
      <c r="H223" s="12"/>
      <c r="I223" s="9">
        <v>31</v>
      </c>
      <c r="J223" s="9" t="s">
        <v>1441</v>
      </c>
    </row>
    <row r="224" spans="1:10" s="11" customFormat="1" x14ac:dyDescent="0.2">
      <c r="A224" s="8">
        <v>43583</v>
      </c>
      <c r="B224" s="12" t="s">
        <v>14</v>
      </c>
      <c r="C224" s="48" t="s">
        <v>1305</v>
      </c>
      <c r="D224" s="12" t="s">
        <v>142</v>
      </c>
      <c r="E224" s="12" t="s">
        <v>188</v>
      </c>
      <c r="F224" s="12" t="s">
        <v>6</v>
      </c>
      <c r="G224" s="12" t="s">
        <v>1252</v>
      </c>
      <c r="H224" s="12"/>
      <c r="I224" s="9">
        <v>25</v>
      </c>
      <c r="J224" s="9" t="s">
        <v>850</v>
      </c>
    </row>
    <row r="225" spans="1:10" s="11" customFormat="1" x14ac:dyDescent="0.2">
      <c r="A225" s="8">
        <v>43582</v>
      </c>
      <c r="B225" s="12" t="s">
        <v>3</v>
      </c>
      <c r="C225" s="48" t="s">
        <v>1499</v>
      </c>
      <c r="D225" s="12" t="s">
        <v>92</v>
      </c>
      <c r="E225" s="12" t="s">
        <v>1500</v>
      </c>
      <c r="F225" s="12" t="s">
        <v>15</v>
      </c>
      <c r="G225" s="12" t="s">
        <v>292</v>
      </c>
      <c r="H225" s="12"/>
      <c r="I225" s="9">
        <v>23</v>
      </c>
      <c r="J225" s="9" t="s">
        <v>358</v>
      </c>
    </row>
    <row r="226" spans="1:10" s="11" customFormat="1" x14ac:dyDescent="0.2">
      <c r="A226" s="8">
        <v>43583</v>
      </c>
      <c r="B226" s="12" t="s">
        <v>3</v>
      </c>
      <c r="C226" s="48" t="s">
        <v>1561</v>
      </c>
      <c r="D226" s="12" t="s">
        <v>1229</v>
      </c>
      <c r="E226" s="12" t="s">
        <v>1562</v>
      </c>
      <c r="F226" s="12" t="s">
        <v>333</v>
      </c>
      <c r="G226" s="12" t="s">
        <v>151</v>
      </c>
      <c r="H226" s="12"/>
      <c r="I226" s="9">
        <v>36</v>
      </c>
      <c r="J226" s="9" t="s">
        <v>1230</v>
      </c>
    </row>
    <row r="227" spans="1:10" s="11" customFormat="1" x14ac:dyDescent="0.2">
      <c r="A227" s="8">
        <v>43565</v>
      </c>
      <c r="B227" s="12" t="s">
        <v>3</v>
      </c>
      <c r="C227" s="9">
        <v>4546</v>
      </c>
      <c r="D227" s="12" t="s">
        <v>40</v>
      </c>
      <c r="E227" s="12" t="s">
        <v>8</v>
      </c>
      <c r="F227" s="12" t="s">
        <v>4</v>
      </c>
      <c r="G227" s="12" t="s">
        <v>103</v>
      </c>
      <c r="H227" s="12"/>
      <c r="I227" s="9">
        <v>4</v>
      </c>
      <c r="J227" s="9" t="s">
        <v>342</v>
      </c>
    </row>
    <row r="228" spans="1:10" s="11" customFormat="1" x14ac:dyDescent="0.2">
      <c r="A228" s="8">
        <v>43568</v>
      </c>
      <c r="B228" s="12" t="s">
        <v>3</v>
      </c>
      <c r="C228" s="9">
        <v>4640</v>
      </c>
      <c r="D228" s="12" t="s">
        <v>40</v>
      </c>
      <c r="E228" s="12" t="s">
        <v>8</v>
      </c>
      <c r="F228" s="12" t="s">
        <v>6</v>
      </c>
      <c r="G228" s="12" t="s">
        <v>103</v>
      </c>
      <c r="H228" s="12"/>
      <c r="I228" s="9">
        <v>4</v>
      </c>
      <c r="J228" s="9" t="s">
        <v>469</v>
      </c>
    </row>
    <row r="229" spans="1:10" s="11" customFormat="1" x14ac:dyDescent="0.2">
      <c r="A229" s="8">
        <v>43569</v>
      </c>
      <c r="B229" s="12" t="s">
        <v>3</v>
      </c>
      <c r="C229" s="48" t="s">
        <v>1244</v>
      </c>
      <c r="D229" s="12" t="s">
        <v>1011</v>
      </c>
      <c r="E229" s="12" t="s">
        <v>8</v>
      </c>
      <c r="F229" s="12" t="s">
        <v>6</v>
      </c>
      <c r="G229" s="12" t="s">
        <v>37</v>
      </c>
      <c r="H229" s="12"/>
      <c r="I229" s="9">
        <v>23</v>
      </c>
      <c r="J229" s="9">
        <v>32</v>
      </c>
    </row>
    <row r="230" spans="1:10" s="11" customFormat="1" x14ac:dyDescent="0.2">
      <c r="A230" s="8">
        <v>43570</v>
      </c>
      <c r="B230" s="12" t="s">
        <v>3</v>
      </c>
      <c r="C230" s="48" t="s">
        <v>1264</v>
      </c>
      <c r="D230" s="12" t="s">
        <v>92</v>
      </c>
      <c r="E230" s="12" t="s">
        <v>8</v>
      </c>
      <c r="F230" s="12" t="s">
        <v>33</v>
      </c>
      <c r="G230" s="12" t="s">
        <v>1265</v>
      </c>
      <c r="H230" s="12"/>
      <c r="I230" s="9">
        <v>33</v>
      </c>
      <c r="J230" s="9" t="s">
        <v>416</v>
      </c>
    </row>
    <row r="231" spans="1:10" s="11" customFormat="1" x14ac:dyDescent="0.2">
      <c r="A231" s="8">
        <v>43576</v>
      </c>
      <c r="B231" s="12" t="s">
        <v>8</v>
      </c>
      <c r="C231" s="48" t="s">
        <v>1430</v>
      </c>
      <c r="D231" s="12" t="s">
        <v>1431</v>
      </c>
      <c r="E231" s="12" t="s">
        <v>8</v>
      </c>
      <c r="F231" s="12" t="s">
        <v>6</v>
      </c>
      <c r="G231" s="12" t="s">
        <v>279</v>
      </c>
      <c r="H231" s="12"/>
      <c r="I231" s="9"/>
      <c r="J231" s="9"/>
    </row>
    <row r="232" spans="1:10" s="11" customFormat="1" x14ac:dyDescent="0.2">
      <c r="A232" s="8">
        <v>43577</v>
      </c>
      <c r="B232" s="12" t="s">
        <v>3</v>
      </c>
      <c r="C232" s="48" t="s">
        <v>1435</v>
      </c>
      <c r="D232" s="12" t="s">
        <v>83</v>
      </c>
      <c r="E232" s="12" t="s">
        <v>8</v>
      </c>
      <c r="F232" s="12" t="s">
        <v>4</v>
      </c>
      <c r="G232" s="12" t="s">
        <v>151</v>
      </c>
      <c r="H232" s="12"/>
      <c r="I232" s="9">
        <v>20</v>
      </c>
      <c r="J232" s="9" t="s">
        <v>363</v>
      </c>
    </row>
    <row r="233" spans="1:10" s="11" customFormat="1" x14ac:dyDescent="0.2">
      <c r="A233" s="8">
        <v>43580</v>
      </c>
      <c r="B233" s="12" t="s">
        <v>8</v>
      </c>
      <c r="C233" s="48" t="s">
        <v>1458</v>
      </c>
      <c r="D233" s="12" t="s">
        <v>618</v>
      </c>
      <c r="E233" s="12" t="s">
        <v>8</v>
      </c>
      <c r="F233" s="12" t="s">
        <v>8</v>
      </c>
      <c r="G233" s="12" t="s">
        <v>279</v>
      </c>
      <c r="H233" s="12"/>
      <c r="I233" s="9"/>
      <c r="J233" s="9"/>
    </row>
    <row r="234" spans="1:10" s="11" customFormat="1" x14ac:dyDescent="0.2">
      <c r="A234" s="8">
        <v>43580</v>
      </c>
      <c r="B234" s="12" t="s">
        <v>3</v>
      </c>
      <c r="C234" s="48" t="s">
        <v>1478</v>
      </c>
      <c r="D234" s="12" t="s">
        <v>54</v>
      </c>
      <c r="E234" s="12" t="s">
        <v>8</v>
      </c>
      <c r="F234" s="12" t="s">
        <v>6</v>
      </c>
      <c r="G234" s="12" t="s">
        <v>278</v>
      </c>
      <c r="H234" s="12"/>
      <c r="I234" s="9">
        <v>14</v>
      </c>
      <c r="J234" s="9">
        <v>17</v>
      </c>
    </row>
    <row r="235" spans="1:10" s="11" customFormat="1" x14ac:dyDescent="0.2">
      <c r="A235" s="8">
        <v>43582</v>
      </c>
      <c r="B235" s="12" t="s">
        <v>6</v>
      </c>
      <c r="C235" s="48" t="s">
        <v>1495</v>
      </c>
      <c r="D235" s="12" t="s">
        <v>277</v>
      </c>
      <c r="E235" s="12" t="s">
        <v>8</v>
      </c>
      <c r="F235" s="12" t="s">
        <v>6</v>
      </c>
      <c r="G235" s="12" t="s">
        <v>236</v>
      </c>
      <c r="H235" s="12"/>
      <c r="I235" s="9">
        <v>25</v>
      </c>
      <c r="J235" s="9">
        <v>16</v>
      </c>
    </row>
    <row r="236" spans="1:10" s="11" customFormat="1" x14ac:dyDescent="0.2">
      <c r="A236" s="8">
        <v>43582</v>
      </c>
      <c r="B236" s="12" t="s">
        <v>3</v>
      </c>
      <c r="C236" s="48" t="s">
        <v>1503</v>
      </c>
      <c r="D236" s="12" t="s">
        <v>49</v>
      </c>
      <c r="E236" s="12" t="s">
        <v>8</v>
      </c>
      <c r="F236" s="12" t="s">
        <v>15</v>
      </c>
      <c r="G236" s="12" t="s">
        <v>151</v>
      </c>
      <c r="H236" s="12"/>
      <c r="I236" s="9">
        <v>39</v>
      </c>
      <c r="J236" s="9" t="s">
        <v>659</v>
      </c>
    </row>
    <row r="237" spans="1:10" s="11" customFormat="1" x14ac:dyDescent="0.2">
      <c r="A237" s="8">
        <v>43583</v>
      </c>
      <c r="B237" s="12" t="s">
        <v>3</v>
      </c>
      <c r="C237" s="48" t="s">
        <v>1541</v>
      </c>
      <c r="D237" s="12" t="s">
        <v>506</v>
      </c>
      <c r="E237" s="12" t="s">
        <v>8</v>
      </c>
      <c r="F237" s="12" t="s">
        <v>15</v>
      </c>
      <c r="G237" s="12" t="s">
        <v>37</v>
      </c>
      <c r="H237" s="12"/>
      <c r="I237" s="9">
        <v>14</v>
      </c>
      <c r="J237" s="9" t="s">
        <v>666</v>
      </c>
    </row>
    <row r="238" spans="1:10" s="11" customFormat="1" x14ac:dyDescent="0.2">
      <c r="A238" s="8">
        <v>43583</v>
      </c>
      <c r="B238" s="12" t="s">
        <v>3</v>
      </c>
      <c r="C238" s="48" t="s">
        <v>1550</v>
      </c>
      <c r="D238" s="12" t="s">
        <v>92</v>
      </c>
      <c r="E238" s="12" t="s">
        <v>8</v>
      </c>
      <c r="F238" s="12" t="s">
        <v>5</v>
      </c>
      <c r="G238" s="12" t="s">
        <v>319</v>
      </c>
      <c r="H238" s="12"/>
      <c r="I238" s="9">
        <v>24</v>
      </c>
      <c r="J238" s="9" t="s">
        <v>495</v>
      </c>
    </row>
    <row r="239" spans="1:10" s="11" customFormat="1" x14ac:dyDescent="0.2">
      <c r="A239" s="8">
        <v>43583</v>
      </c>
      <c r="B239" s="12" t="s">
        <v>3</v>
      </c>
      <c r="C239" s="48" t="s">
        <v>1577</v>
      </c>
      <c r="D239" s="12" t="s">
        <v>53</v>
      </c>
      <c r="E239" s="12" t="s">
        <v>8</v>
      </c>
      <c r="F239" s="12" t="s">
        <v>15</v>
      </c>
      <c r="G239" s="12" t="s">
        <v>23</v>
      </c>
      <c r="H239" s="12"/>
      <c r="I239" s="9">
        <v>25</v>
      </c>
      <c r="J239" s="9" t="s">
        <v>380</v>
      </c>
    </row>
    <row r="240" spans="1:10" s="11" customFormat="1" x14ac:dyDescent="0.2">
      <c r="A240" s="8">
        <v>43583</v>
      </c>
      <c r="B240" s="12" t="s">
        <v>3</v>
      </c>
      <c r="C240" s="48" t="s">
        <v>1578</v>
      </c>
      <c r="D240" s="12" t="s">
        <v>1579</v>
      </c>
      <c r="E240" s="12" t="s">
        <v>8</v>
      </c>
      <c r="F240" s="12" t="s">
        <v>15</v>
      </c>
      <c r="G240" s="12" t="s">
        <v>151</v>
      </c>
      <c r="H240" s="12"/>
      <c r="I240" s="9">
        <v>24</v>
      </c>
      <c r="J240" s="9" t="s">
        <v>390</v>
      </c>
    </row>
    <row r="241" spans="1:10" s="11" customFormat="1" x14ac:dyDescent="0.2">
      <c r="A241" s="8">
        <v>43564</v>
      </c>
      <c r="B241" s="12" t="s">
        <v>3</v>
      </c>
      <c r="C241" s="9">
        <v>3550</v>
      </c>
      <c r="D241" s="12" t="s">
        <v>67</v>
      </c>
      <c r="E241" s="12" t="s">
        <v>228</v>
      </c>
      <c r="F241" s="12" t="s">
        <v>10</v>
      </c>
      <c r="G241" s="12" t="s">
        <v>194</v>
      </c>
      <c r="H241" s="12"/>
      <c r="I241" s="9">
        <v>21</v>
      </c>
      <c r="J241" s="9" t="s">
        <v>369</v>
      </c>
    </row>
    <row r="242" spans="1:10" s="11" customFormat="1" x14ac:dyDescent="0.2">
      <c r="A242" s="8">
        <v>43568</v>
      </c>
      <c r="B242" s="12" t="s">
        <v>3</v>
      </c>
      <c r="C242" s="9">
        <v>1670</v>
      </c>
      <c r="D242" s="12" t="s">
        <v>190</v>
      </c>
      <c r="E242" s="12" t="s">
        <v>228</v>
      </c>
      <c r="F242" s="12" t="s">
        <v>33</v>
      </c>
      <c r="G242" s="12" t="s">
        <v>33</v>
      </c>
      <c r="H242" s="12"/>
      <c r="I242" s="9">
        <v>27</v>
      </c>
      <c r="J242" s="9" t="s">
        <v>1183</v>
      </c>
    </row>
    <row r="243" spans="1:10" s="11" customFormat="1" x14ac:dyDescent="0.2">
      <c r="A243" s="8">
        <v>43582</v>
      </c>
      <c r="B243" s="12" t="s">
        <v>3</v>
      </c>
      <c r="C243" s="48" t="s">
        <v>1496</v>
      </c>
      <c r="D243" s="12" t="s">
        <v>55</v>
      </c>
      <c r="E243" s="12" t="s">
        <v>228</v>
      </c>
      <c r="F243" s="12" t="s">
        <v>15</v>
      </c>
      <c r="G243" s="12" t="s">
        <v>222</v>
      </c>
      <c r="H243" s="12"/>
      <c r="I243" s="9">
        <v>13</v>
      </c>
      <c r="J243" s="9" t="s">
        <v>914</v>
      </c>
    </row>
    <row r="244" spans="1:10" s="11" customFormat="1" x14ac:dyDescent="0.2">
      <c r="A244" s="8">
        <v>43562</v>
      </c>
      <c r="B244" s="12" t="s">
        <v>3</v>
      </c>
      <c r="C244" s="9">
        <v>1159</v>
      </c>
      <c r="D244" s="12" t="s">
        <v>92</v>
      </c>
      <c r="E244" s="12" t="s">
        <v>21</v>
      </c>
      <c r="F244" s="12" t="s">
        <v>6</v>
      </c>
      <c r="G244" s="12" t="s">
        <v>37</v>
      </c>
      <c r="H244" s="12"/>
      <c r="I244" s="9">
        <v>24</v>
      </c>
      <c r="J244" s="9">
        <v>34</v>
      </c>
    </row>
    <row r="245" spans="1:10" s="11" customFormat="1" x14ac:dyDescent="0.2">
      <c r="A245" s="8">
        <v>43569</v>
      </c>
      <c r="B245" s="12" t="s">
        <v>3</v>
      </c>
      <c r="C245" s="48">
        <v>2625</v>
      </c>
      <c r="D245" s="12" t="s">
        <v>92</v>
      </c>
      <c r="E245" s="12" t="s">
        <v>21</v>
      </c>
      <c r="F245" s="12" t="s">
        <v>22</v>
      </c>
      <c r="G245" s="12" t="s">
        <v>292</v>
      </c>
      <c r="H245" s="12"/>
      <c r="I245" s="9">
        <v>30</v>
      </c>
      <c r="J245" s="9">
        <v>35</v>
      </c>
    </row>
    <row r="246" spans="1:10" s="11" customFormat="1" x14ac:dyDescent="0.2">
      <c r="A246" s="8">
        <v>43565</v>
      </c>
      <c r="B246" s="12" t="s">
        <v>3</v>
      </c>
      <c r="C246" s="9">
        <v>6996</v>
      </c>
      <c r="D246" s="12" t="s">
        <v>1134</v>
      </c>
      <c r="E246" s="12" t="s">
        <v>3</v>
      </c>
      <c r="F246" s="12" t="s">
        <v>6</v>
      </c>
      <c r="G246" s="12" t="s">
        <v>151</v>
      </c>
      <c r="H246" s="12"/>
      <c r="I246" s="9">
        <v>31</v>
      </c>
      <c r="J246" s="9" t="s">
        <v>398</v>
      </c>
    </row>
    <row r="247" spans="1:10" s="11" customFormat="1" x14ac:dyDescent="0.2">
      <c r="A247" s="8">
        <v>43565</v>
      </c>
      <c r="B247" s="12" t="s">
        <v>3</v>
      </c>
      <c r="C247" s="9">
        <v>4418</v>
      </c>
      <c r="D247" s="12" t="s">
        <v>61</v>
      </c>
      <c r="E247" s="12" t="s">
        <v>3</v>
      </c>
      <c r="F247" s="12" t="s">
        <v>6</v>
      </c>
      <c r="G247" s="12" t="s">
        <v>23</v>
      </c>
      <c r="H247" s="12"/>
      <c r="I247" s="9">
        <v>7</v>
      </c>
      <c r="J247" s="9">
        <v>4</v>
      </c>
    </row>
    <row r="248" spans="1:10" s="11" customFormat="1" x14ac:dyDescent="0.2">
      <c r="A248" s="8">
        <v>43560</v>
      </c>
      <c r="B248" s="12" t="s">
        <v>3</v>
      </c>
      <c r="C248" s="9">
        <v>1411</v>
      </c>
      <c r="D248" s="12" t="s">
        <v>92</v>
      </c>
      <c r="E248" s="12" t="s">
        <v>3</v>
      </c>
      <c r="F248" s="12" t="s">
        <v>6</v>
      </c>
      <c r="G248" s="12" t="s">
        <v>151</v>
      </c>
      <c r="H248" s="12"/>
      <c r="I248" s="9">
        <v>24</v>
      </c>
      <c r="J248" s="9">
        <v>25</v>
      </c>
    </row>
    <row r="249" spans="1:10" s="11" customFormat="1" x14ac:dyDescent="0.2">
      <c r="A249" s="8">
        <v>43560</v>
      </c>
      <c r="B249" s="12" t="s">
        <v>3</v>
      </c>
      <c r="C249" s="9">
        <v>1266</v>
      </c>
      <c r="D249" s="12" t="s">
        <v>92</v>
      </c>
      <c r="E249" s="12" t="s">
        <v>3</v>
      </c>
      <c r="F249" s="12" t="s">
        <v>6</v>
      </c>
      <c r="G249" s="12" t="s">
        <v>151</v>
      </c>
      <c r="H249" s="12"/>
      <c r="I249" s="9">
        <v>27</v>
      </c>
      <c r="J249" s="9">
        <v>32</v>
      </c>
    </row>
    <row r="250" spans="1:10" s="11" customFormat="1" x14ac:dyDescent="0.2">
      <c r="A250" s="8">
        <v>43560</v>
      </c>
      <c r="B250" s="12" t="s">
        <v>3</v>
      </c>
      <c r="C250" s="9">
        <v>1266</v>
      </c>
      <c r="D250" s="12" t="s">
        <v>92</v>
      </c>
      <c r="E250" s="12" t="s">
        <v>3</v>
      </c>
      <c r="F250" s="12" t="s">
        <v>6</v>
      </c>
      <c r="G250" s="12" t="s">
        <v>151</v>
      </c>
      <c r="H250" s="12"/>
      <c r="I250" s="9">
        <v>27</v>
      </c>
      <c r="J250" s="9">
        <v>32</v>
      </c>
    </row>
    <row r="251" spans="1:10" s="11" customFormat="1" x14ac:dyDescent="0.2">
      <c r="A251" s="8">
        <v>43561</v>
      </c>
      <c r="B251" s="12" t="s">
        <v>3</v>
      </c>
      <c r="C251" s="9">
        <v>1345</v>
      </c>
      <c r="D251" s="12" t="s">
        <v>92</v>
      </c>
      <c r="E251" s="12" t="s">
        <v>3</v>
      </c>
      <c r="F251" s="12" t="s">
        <v>6</v>
      </c>
      <c r="G251" s="12" t="s">
        <v>172</v>
      </c>
      <c r="H251" s="12"/>
      <c r="I251" s="9">
        <v>29</v>
      </c>
      <c r="J251" s="9">
        <v>27</v>
      </c>
    </row>
    <row r="252" spans="1:10" s="11" customFormat="1" x14ac:dyDescent="0.2">
      <c r="A252" s="8">
        <v>43561</v>
      </c>
      <c r="B252" s="12" t="s">
        <v>3</v>
      </c>
      <c r="C252" s="9">
        <v>1233</v>
      </c>
      <c r="D252" s="12" t="s">
        <v>92</v>
      </c>
      <c r="E252" s="12" t="s">
        <v>3</v>
      </c>
      <c r="F252" s="12" t="s">
        <v>4</v>
      </c>
      <c r="G252" s="12" t="s">
        <v>37</v>
      </c>
      <c r="H252" s="12"/>
      <c r="I252" s="9">
        <v>25</v>
      </c>
      <c r="J252" s="9">
        <v>26</v>
      </c>
    </row>
    <row r="253" spans="1:10" s="11" customFormat="1" x14ac:dyDescent="0.2">
      <c r="A253" s="8">
        <v>43561</v>
      </c>
      <c r="B253" s="12" t="s">
        <v>3</v>
      </c>
      <c r="C253" s="9">
        <v>6235</v>
      </c>
      <c r="D253" s="12" t="s">
        <v>48</v>
      </c>
      <c r="E253" s="12" t="s">
        <v>3</v>
      </c>
      <c r="F253" s="12" t="s">
        <v>4</v>
      </c>
      <c r="G253" s="12" t="s">
        <v>37</v>
      </c>
      <c r="H253" s="12"/>
      <c r="I253" s="9">
        <v>35</v>
      </c>
      <c r="J253" s="9">
        <v>49</v>
      </c>
    </row>
    <row r="254" spans="1:10" s="11" customFormat="1" x14ac:dyDescent="0.2">
      <c r="A254" s="8">
        <v>43562</v>
      </c>
      <c r="B254" s="12" t="s">
        <v>3</v>
      </c>
      <c r="C254" s="9">
        <v>9172</v>
      </c>
      <c r="D254" s="12" t="s">
        <v>1086</v>
      </c>
      <c r="E254" s="12" t="s">
        <v>3</v>
      </c>
      <c r="F254" s="12" t="s">
        <v>4</v>
      </c>
      <c r="G254" s="12" t="s">
        <v>245</v>
      </c>
      <c r="H254" s="12"/>
      <c r="I254" s="9">
        <v>51</v>
      </c>
      <c r="J254" s="9">
        <v>73</v>
      </c>
    </row>
    <row r="255" spans="1:10" s="11" customFormat="1" x14ac:dyDescent="0.2">
      <c r="A255" s="8">
        <v>43562</v>
      </c>
      <c r="B255" s="12" t="s">
        <v>3</v>
      </c>
      <c r="C255" s="9">
        <v>6553</v>
      </c>
      <c r="D255" s="12" t="s">
        <v>1087</v>
      </c>
      <c r="E255" s="12" t="s">
        <v>3</v>
      </c>
      <c r="F255" s="12" t="s">
        <v>4</v>
      </c>
      <c r="G255" s="12" t="s">
        <v>172</v>
      </c>
      <c r="H255" s="12"/>
      <c r="I255" s="9">
        <v>44</v>
      </c>
      <c r="J255" s="9">
        <v>60</v>
      </c>
    </row>
    <row r="256" spans="1:10" s="11" customFormat="1" x14ac:dyDescent="0.2">
      <c r="A256" s="8">
        <v>43562</v>
      </c>
      <c r="B256" s="12" t="s">
        <v>3</v>
      </c>
      <c r="C256" s="9">
        <v>4680</v>
      </c>
      <c r="D256" s="12" t="s">
        <v>46</v>
      </c>
      <c r="E256" s="12" t="s">
        <v>3</v>
      </c>
      <c r="F256" s="12" t="s">
        <v>4</v>
      </c>
      <c r="G256" s="12" t="s">
        <v>278</v>
      </c>
      <c r="H256" s="12"/>
      <c r="I256" s="9">
        <v>5</v>
      </c>
      <c r="J256" s="9" t="s">
        <v>1088</v>
      </c>
    </row>
    <row r="257" spans="1:10" s="11" customFormat="1" x14ac:dyDescent="0.2">
      <c r="A257" s="8">
        <v>43562</v>
      </c>
      <c r="B257" s="12" t="s">
        <v>3</v>
      </c>
      <c r="C257" s="9">
        <v>4423</v>
      </c>
      <c r="D257" s="12" t="s">
        <v>46</v>
      </c>
      <c r="E257" s="12" t="s">
        <v>3</v>
      </c>
      <c r="F257" s="12" t="s">
        <v>4</v>
      </c>
      <c r="G257" s="12" t="s">
        <v>37</v>
      </c>
      <c r="H257" s="12"/>
      <c r="I257" s="9">
        <v>5</v>
      </c>
      <c r="J257" s="9" t="s">
        <v>908</v>
      </c>
    </row>
    <row r="258" spans="1:10" s="11" customFormat="1" x14ac:dyDescent="0.2">
      <c r="A258" s="8">
        <v>43562</v>
      </c>
      <c r="B258" s="12" t="s">
        <v>3</v>
      </c>
      <c r="C258" s="9">
        <v>7641</v>
      </c>
      <c r="D258" s="12" t="s">
        <v>1092</v>
      </c>
      <c r="E258" s="12" t="s">
        <v>3</v>
      </c>
      <c r="F258" s="12" t="s">
        <v>4</v>
      </c>
      <c r="G258" s="12" t="s">
        <v>23</v>
      </c>
      <c r="H258" s="12"/>
      <c r="I258" s="9">
        <v>42</v>
      </c>
      <c r="J258" s="9">
        <v>56</v>
      </c>
    </row>
    <row r="259" spans="1:10" s="11" customFormat="1" x14ac:dyDescent="0.2">
      <c r="A259" s="8">
        <v>43562</v>
      </c>
      <c r="B259" s="12" t="s">
        <v>3</v>
      </c>
      <c r="C259" s="9">
        <v>8450</v>
      </c>
      <c r="D259" s="12" t="s">
        <v>149</v>
      </c>
      <c r="E259" s="12" t="s">
        <v>3</v>
      </c>
      <c r="F259" s="12" t="s">
        <v>4</v>
      </c>
      <c r="G259" s="12" t="s">
        <v>151</v>
      </c>
      <c r="H259" s="12"/>
      <c r="I259" s="9">
        <v>26</v>
      </c>
      <c r="J259" s="9">
        <v>19</v>
      </c>
    </row>
    <row r="260" spans="1:10" s="11" customFormat="1" x14ac:dyDescent="0.2">
      <c r="A260" s="8">
        <v>43563</v>
      </c>
      <c r="B260" s="12" t="s">
        <v>3</v>
      </c>
      <c r="C260" s="9">
        <v>9190</v>
      </c>
      <c r="D260" s="12" t="s">
        <v>51</v>
      </c>
      <c r="E260" s="12" t="s">
        <v>3</v>
      </c>
      <c r="F260" s="12" t="s">
        <v>6</v>
      </c>
      <c r="G260" s="12" t="s">
        <v>37</v>
      </c>
      <c r="H260" s="12"/>
      <c r="I260" s="9">
        <v>51</v>
      </c>
      <c r="J260" s="9" t="s">
        <v>1094</v>
      </c>
    </row>
    <row r="261" spans="1:10" s="11" customFormat="1" x14ac:dyDescent="0.2">
      <c r="A261" s="8">
        <v>43563</v>
      </c>
      <c r="B261" s="12" t="s">
        <v>3</v>
      </c>
      <c r="C261" s="9">
        <v>7418</v>
      </c>
      <c r="D261" s="12" t="s">
        <v>1095</v>
      </c>
      <c r="E261" s="12" t="s">
        <v>3</v>
      </c>
      <c r="F261" s="12" t="s">
        <v>6</v>
      </c>
      <c r="G261" s="12" t="s">
        <v>1096</v>
      </c>
      <c r="H261" s="12"/>
      <c r="I261" s="9">
        <v>44</v>
      </c>
      <c r="J261" s="9" t="s">
        <v>386</v>
      </c>
    </row>
    <row r="262" spans="1:10" s="11" customFormat="1" x14ac:dyDescent="0.2">
      <c r="A262" s="8">
        <v>43563</v>
      </c>
      <c r="B262" s="12" t="s">
        <v>3</v>
      </c>
      <c r="C262" s="9">
        <v>1851</v>
      </c>
      <c r="D262" s="12" t="s">
        <v>92</v>
      </c>
      <c r="E262" s="12" t="s">
        <v>3</v>
      </c>
      <c r="F262" s="12" t="s">
        <v>5</v>
      </c>
      <c r="G262" s="12" t="s">
        <v>151</v>
      </c>
      <c r="H262" s="12"/>
      <c r="I262" s="9">
        <v>24</v>
      </c>
      <c r="J262" s="9" t="s">
        <v>1101</v>
      </c>
    </row>
    <row r="263" spans="1:10" s="11" customFormat="1" x14ac:dyDescent="0.2">
      <c r="A263" s="8">
        <v>43563</v>
      </c>
      <c r="B263" s="12" t="s">
        <v>3</v>
      </c>
      <c r="C263" s="9">
        <v>3449</v>
      </c>
      <c r="D263" s="12" t="s">
        <v>67</v>
      </c>
      <c r="E263" s="12" t="s">
        <v>3</v>
      </c>
      <c r="F263" s="12" t="s">
        <v>6</v>
      </c>
      <c r="G263" s="12" t="s">
        <v>1102</v>
      </c>
      <c r="H263" s="12"/>
      <c r="I263" s="9">
        <v>19</v>
      </c>
      <c r="J263" s="9" t="s">
        <v>356</v>
      </c>
    </row>
    <row r="264" spans="1:10" s="11" customFormat="1" x14ac:dyDescent="0.2">
      <c r="A264" s="8">
        <v>43563</v>
      </c>
      <c r="B264" s="12" t="s">
        <v>3</v>
      </c>
      <c r="C264" s="9">
        <v>3675</v>
      </c>
      <c r="D264" s="12" t="s">
        <v>76</v>
      </c>
      <c r="E264" s="12" t="s">
        <v>3</v>
      </c>
      <c r="F264" s="12" t="s">
        <v>5</v>
      </c>
      <c r="G264" s="12" t="s">
        <v>222</v>
      </c>
      <c r="H264" s="12"/>
      <c r="I264" s="9">
        <v>19</v>
      </c>
      <c r="J264" s="9">
        <v>17</v>
      </c>
    </row>
    <row r="265" spans="1:10" s="11" customFormat="1" x14ac:dyDescent="0.2">
      <c r="A265" s="8">
        <v>43563</v>
      </c>
      <c r="B265" s="12" t="s">
        <v>3</v>
      </c>
      <c r="C265" s="9">
        <v>3939</v>
      </c>
      <c r="D265" s="12" t="s">
        <v>71</v>
      </c>
      <c r="E265" s="12" t="s">
        <v>3</v>
      </c>
      <c r="F265" s="12" t="s">
        <v>5</v>
      </c>
      <c r="G265" s="12" t="s">
        <v>151</v>
      </c>
      <c r="H265" s="12"/>
      <c r="I265" s="9">
        <v>16</v>
      </c>
      <c r="J265" s="9" t="s">
        <v>361</v>
      </c>
    </row>
    <row r="266" spans="1:10" s="11" customFormat="1" x14ac:dyDescent="0.2">
      <c r="A266" s="8">
        <v>43564</v>
      </c>
      <c r="B266" s="12" t="s">
        <v>3</v>
      </c>
      <c r="C266" s="9">
        <v>5898</v>
      </c>
      <c r="D266" s="12" t="s">
        <v>395</v>
      </c>
      <c r="E266" s="12" t="s">
        <v>3</v>
      </c>
      <c r="F266" s="12" t="s">
        <v>5</v>
      </c>
      <c r="G266" s="12" t="s">
        <v>37</v>
      </c>
      <c r="H266" s="12"/>
      <c r="I266" s="9">
        <v>32</v>
      </c>
      <c r="J266" s="9" t="s">
        <v>825</v>
      </c>
    </row>
    <row r="267" spans="1:10" s="11" customFormat="1" x14ac:dyDescent="0.2">
      <c r="A267" s="8">
        <v>43564</v>
      </c>
      <c r="B267" s="12" t="s">
        <v>3</v>
      </c>
      <c r="C267" s="9">
        <v>3514</v>
      </c>
      <c r="D267" s="12" t="s">
        <v>67</v>
      </c>
      <c r="E267" s="12" t="s">
        <v>3</v>
      </c>
      <c r="F267" s="12" t="s">
        <v>8</v>
      </c>
      <c r="G267" s="12" t="s">
        <v>1111</v>
      </c>
      <c r="H267" s="12"/>
      <c r="I267" s="9">
        <v>19</v>
      </c>
      <c r="J267" s="9" t="s">
        <v>1112</v>
      </c>
    </row>
    <row r="268" spans="1:10" s="11" customFormat="1" x14ac:dyDescent="0.2">
      <c r="A268" s="8">
        <v>43564</v>
      </c>
      <c r="B268" s="12" t="s">
        <v>3</v>
      </c>
      <c r="C268" s="9">
        <v>8350</v>
      </c>
      <c r="D268" s="12" t="s">
        <v>112</v>
      </c>
      <c r="E268" s="12" t="s">
        <v>3</v>
      </c>
      <c r="F268" s="12" t="s">
        <v>5</v>
      </c>
      <c r="G268" s="12" t="s">
        <v>37</v>
      </c>
      <c r="H268" s="12"/>
      <c r="I268" s="9">
        <v>21</v>
      </c>
      <c r="J268" s="9" t="s">
        <v>639</v>
      </c>
    </row>
    <row r="269" spans="1:10" s="11" customFormat="1" x14ac:dyDescent="0.2">
      <c r="A269" s="8">
        <v>43564</v>
      </c>
      <c r="B269" s="12" t="s">
        <v>3</v>
      </c>
      <c r="C269" s="9">
        <v>4597</v>
      </c>
      <c r="D269" s="12" t="s">
        <v>40</v>
      </c>
      <c r="E269" s="12" t="s">
        <v>3</v>
      </c>
      <c r="F269" s="12" t="s">
        <v>140</v>
      </c>
      <c r="G269" s="12" t="s">
        <v>103</v>
      </c>
      <c r="H269" s="12"/>
      <c r="I269" s="9">
        <v>3</v>
      </c>
      <c r="J269" s="9" t="s">
        <v>1126</v>
      </c>
    </row>
    <row r="270" spans="1:10" s="11" customFormat="1" x14ac:dyDescent="0.2">
      <c r="A270" s="8">
        <v>43564</v>
      </c>
      <c r="B270" s="12" t="s">
        <v>3</v>
      </c>
      <c r="C270" s="9">
        <v>4490</v>
      </c>
      <c r="D270" s="12" t="s">
        <v>50</v>
      </c>
      <c r="E270" s="12" t="s">
        <v>3</v>
      </c>
      <c r="F270" s="12" t="s">
        <v>6</v>
      </c>
      <c r="G270" s="12" t="s">
        <v>23</v>
      </c>
      <c r="H270" s="12"/>
      <c r="I270" s="9">
        <v>9</v>
      </c>
      <c r="J270" s="9" t="s">
        <v>1131</v>
      </c>
    </row>
    <row r="271" spans="1:10" s="11" customFormat="1" x14ac:dyDescent="0.2">
      <c r="A271" s="8">
        <v>43565</v>
      </c>
      <c r="B271" s="12" t="s">
        <v>3</v>
      </c>
      <c r="C271" s="9">
        <v>2672</v>
      </c>
      <c r="D271" s="12" t="s">
        <v>92</v>
      </c>
      <c r="E271" s="12" t="s">
        <v>3</v>
      </c>
      <c r="F271" s="12" t="s">
        <v>140</v>
      </c>
      <c r="G271" s="12" t="s">
        <v>1139</v>
      </c>
      <c r="H271" s="12"/>
      <c r="I271" s="9">
        <v>21</v>
      </c>
      <c r="J271" s="9">
        <v>24</v>
      </c>
    </row>
    <row r="272" spans="1:10" s="11" customFormat="1" x14ac:dyDescent="0.2">
      <c r="A272" s="8">
        <v>43565</v>
      </c>
      <c r="B272" s="12" t="s">
        <v>3</v>
      </c>
      <c r="C272" s="9">
        <v>3216</v>
      </c>
      <c r="D272" s="12" t="s">
        <v>131</v>
      </c>
      <c r="E272" s="12" t="s">
        <v>3</v>
      </c>
      <c r="F272" s="12" t="s">
        <v>140</v>
      </c>
      <c r="G272" s="12" t="s">
        <v>194</v>
      </c>
      <c r="H272" s="12"/>
      <c r="I272" s="9">
        <v>21</v>
      </c>
      <c r="J272" s="9" t="s">
        <v>348</v>
      </c>
    </row>
    <row r="273" spans="1:10" s="11" customFormat="1" x14ac:dyDescent="0.2">
      <c r="A273" s="8">
        <v>43565</v>
      </c>
      <c r="B273" s="12" t="s">
        <v>3</v>
      </c>
      <c r="C273" s="9">
        <v>5958</v>
      </c>
      <c r="D273" s="12" t="s">
        <v>74</v>
      </c>
      <c r="E273" s="12" t="s">
        <v>3</v>
      </c>
      <c r="F273" s="12" t="s">
        <v>5</v>
      </c>
      <c r="G273" s="12" t="s">
        <v>163</v>
      </c>
      <c r="H273" s="12"/>
      <c r="I273" s="9">
        <v>29</v>
      </c>
      <c r="J273" s="9" t="s">
        <v>1146</v>
      </c>
    </row>
    <row r="274" spans="1:10" s="11" customFormat="1" x14ac:dyDescent="0.2">
      <c r="A274" s="8">
        <v>43565</v>
      </c>
      <c r="B274" s="12" t="s">
        <v>3</v>
      </c>
      <c r="C274" s="9">
        <v>1244</v>
      </c>
      <c r="D274" s="12" t="s">
        <v>92</v>
      </c>
      <c r="E274" s="12" t="s">
        <v>3</v>
      </c>
      <c r="F274" s="12" t="s">
        <v>5</v>
      </c>
      <c r="G274" s="12" t="s">
        <v>1147</v>
      </c>
      <c r="H274" s="12"/>
      <c r="I274" s="9">
        <v>26</v>
      </c>
      <c r="J274" s="9">
        <v>28</v>
      </c>
    </row>
    <row r="275" spans="1:10" s="11" customFormat="1" x14ac:dyDescent="0.2">
      <c r="A275" s="8">
        <v>43565</v>
      </c>
      <c r="B275" s="12" t="s">
        <v>3</v>
      </c>
      <c r="C275" s="9">
        <v>1617</v>
      </c>
      <c r="D275" s="12" t="s">
        <v>92</v>
      </c>
      <c r="E275" s="12" t="s">
        <v>3</v>
      </c>
      <c r="F275" s="12" t="s">
        <v>6</v>
      </c>
      <c r="G275" s="12" t="s">
        <v>37</v>
      </c>
      <c r="H275" s="12"/>
      <c r="I275" s="9">
        <v>23</v>
      </c>
      <c r="J275" s="9">
        <v>25</v>
      </c>
    </row>
    <row r="276" spans="1:10" s="11" customFormat="1" x14ac:dyDescent="0.2">
      <c r="A276" s="8">
        <v>43565</v>
      </c>
      <c r="B276" s="12" t="s">
        <v>3</v>
      </c>
      <c r="C276" s="9">
        <v>1145</v>
      </c>
      <c r="D276" s="12" t="s">
        <v>92</v>
      </c>
      <c r="E276" s="12" t="s">
        <v>3</v>
      </c>
      <c r="F276" s="12" t="s">
        <v>5</v>
      </c>
      <c r="G276" s="12" t="s">
        <v>37</v>
      </c>
      <c r="H276" s="12"/>
      <c r="I276" s="9">
        <v>23</v>
      </c>
      <c r="J276" s="9" t="s">
        <v>1101</v>
      </c>
    </row>
    <row r="277" spans="1:10" s="11" customFormat="1" x14ac:dyDescent="0.2">
      <c r="A277" s="8">
        <v>43565</v>
      </c>
      <c r="B277" s="12" t="s">
        <v>14</v>
      </c>
      <c r="C277" s="9">
        <v>6791</v>
      </c>
      <c r="D277" s="12" t="s">
        <v>168</v>
      </c>
      <c r="E277" s="12" t="s">
        <v>3</v>
      </c>
      <c r="F277" s="12" t="s">
        <v>6</v>
      </c>
      <c r="G277" s="12" t="s">
        <v>37</v>
      </c>
      <c r="H277" s="12"/>
      <c r="I277" s="9">
        <v>18</v>
      </c>
      <c r="J277" s="9" t="s">
        <v>361</v>
      </c>
    </row>
    <row r="278" spans="1:10" s="11" customFormat="1" x14ac:dyDescent="0.2">
      <c r="A278" s="8">
        <v>43566</v>
      </c>
      <c r="B278" s="12" t="s">
        <v>3</v>
      </c>
      <c r="C278" s="9">
        <v>4613</v>
      </c>
      <c r="D278" s="12" t="s">
        <v>40</v>
      </c>
      <c r="E278" s="12" t="s">
        <v>3</v>
      </c>
      <c r="F278" s="12" t="s">
        <v>4</v>
      </c>
      <c r="G278" s="12" t="s">
        <v>1164</v>
      </c>
      <c r="H278" s="12"/>
      <c r="I278" s="9">
        <v>6</v>
      </c>
      <c r="J278" s="9" t="s">
        <v>1029</v>
      </c>
    </row>
    <row r="279" spans="1:10" s="11" customFormat="1" x14ac:dyDescent="0.2">
      <c r="A279" s="8">
        <v>43566</v>
      </c>
      <c r="B279" s="12" t="s">
        <v>3</v>
      </c>
      <c r="C279" s="9">
        <v>3675</v>
      </c>
      <c r="D279" s="12" t="s">
        <v>76</v>
      </c>
      <c r="E279" s="12" t="s">
        <v>3</v>
      </c>
      <c r="F279" s="12" t="s">
        <v>4</v>
      </c>
      <c r="G279" s="12" t="s">
        <v>37</v>
      </c>
      <c r="H279" s="12"/>
      <c r="I279" s="9">
        <v>19</v>
      </c>
      <c r="J279" s="9">
        <v>16</v>
      </c>
    </row>
    <row r="280" spans="1:10" s="11" customFormat="1" x14ac:dyDescent="0.2">
      <c r="A280" s="8">
        <v>43566</v>
      </c>
      <c r="B280" s="12" t="s">
        <v>3</v>
      </c>
      <c r="C280" s="9">
        <v>7350</v>
      </c>
      <c r="D280" s="12" t="s">
        <v>186</v>
      </c>
      <c r="E280" s="12" t="s">
        <v>3</v>
      </c>
      <c r="F280" s="12" t="s">
        <v>4</v>
      </c>
      <c r="G280" s="12" t="s">
        <v>172</v>
      </c>
      <c r="H280" s="12"/>
      <c r="I280" s="9">
        <v>36</v>
      </c>
      <c r="J280" s="9">
        <v>45</v>
      </c>
    </row>
    <row r="281" spans="1:10" s="11" customFormat="1" x14ac:dyDescent="0.2">
      <c r="A281" s="8">
        <v>43566</v>
      </c>
      <c r="B281" s="12" t="s">
        <v>3</v>
      </c>
      <c r="C281" s="9">
        <v>6831</v>
      </c>
      <c r="D281" s="12" t="s">
        <v>1167</v>
      </c>
      <c r="E281" s="12" t="s">
        <v>3</v>
      </c>
      <c r="F281" s="12" t="s">
        <v>4</v>
      </c>
      <c r="G281" s="12" t="s">
        <v>37</v>
      </c>
      <c r="H281" s="12"/>
      <c r="I281" s="9">
        <v>45</v>
      </c>
      <c r="J281" s="9">
        <v>57</v>
      </c>
    </row>
    <row r="282" spans="1:10" s="11" customFormat="1" x14ac:dyDescent="0.2">
      <c r="A282" s="8">
        <v>43566</v>
      </c>
      <c r="B282" s="12" t="s">
        <v>3</v>
      </c>
      <c r="C282" s="9">
        <v>8418</v>
      </c>
      <c r="D282" s="12" t="s">
        <v>1095</v>
      </c>
      <c r="E282" s="12" t="s">
        <v>3</v>
      </c>
      <c r="F282" s="12" t="s">
        <v>4</v>
      </c>
      <c r="G282" s="12" t="s">
        <v>249</v>
      </c>
      <c r="H282" s="12"/>
      <c r="I282" s="9">
        <v>44</v>
      </c>
      <c r="J282" s="9">
        <v>35</v>
      </c>
    </row>
    <row r="283" spans="1:10" s="11" customFormat="1" x14ac:dyDescent="0.2">
      <c r="A283" s="8">
        <v>43566</v>
      </c>
      <c r="B283" s="12" t="s">
        <v>3</v>
      </c>
      <c r="C283" s="9">
        <v>5328</v>
      </c>
      <c r="D283" s="12" t="s">
        <v>1169</v>
      </c>
      <c r="E283" s="12" t="s">
        <v>3</v>
      </c>
      <c r="F283" s="12" t="s">
        <v>4</v>
      </c>
      <c r="G283" s="12" t="s">
        <v>37</v>
      </c>
      <c r="H283" s="12"/>
      <c r="I283" s="9">
        <v>36</v>
      </c>
      <c r="J283" s="9">
        <v>38</v>
      </c>
    </row>
    <row r="284" spans="1:10" s="11" customFormat="1" x14ac:dyDescent="0.2">
      <c r="A284" s="8">
        <v>43566</v>
      </c>
      <c r="B284" s="12" t="s">
        <v>3</v>
      </c>
      <c r="C284" s="9">
        <v>5418</v>
      </c>
      <c r="D284" s="12" t="s">
        <v>960</v>
      </c>
      <c r="E284" s="12" t="s">
        <v>3</v>
      </c>
      <c r="F284" s="12" t="s">
        <v>4</v>
      </c>
      <c r="G284" s="12"/>
      <c r="H284" s="12"/>
      <c r="I284" s="9">
        <v>41</v>
      </c>
      <c r="J284" s="9">
        <v>46</v>
      </c>
    </row>
    <row r="285" spans="1:10" s="11" customFormat="1" x14ac:dyDescent="0.2">
      <c r="A285" s="8">
        <v>43567</v>
      </c>
      <c r="B285" s="12" t="s">
        <v>3</v>
      </c>
      <c r="C285" s="9">
        <v>6850</v>
      </c>
      <c r="D285" s="12" t="s">
        <v>592</v>
      </c>
      <c r="E285" s="12" t="s">
        <v>3</v>
      </c>
      <c r="F285" s="12" t="s">
        <v>4</v>
      </c>
      <c r="G285" s="12" t="s">
        <v>1174</v>
      </c>
      <c r="H285" s="12"/>
      <c r="I285" s="9">
        <v>41</v>
      </c>
      <c r="J285" s="9">
        <v>57</v>
      </c>
    </row>
    <row r="286" spans="1:10" s="11" customFormat="1" x14ac:dyDescent="0.2">
      <c r="A286" s="8">
        <v>43567</v>
      </c>
      <c r="B286" s="12" t="s">
        <v>3</v>
      </c>
      <c r="C286" s="9">
        <v>9830</v>
      </c>
      <c r="D286" s="12" t="s">
        <v>729</v>
      </c>
      <c r="E286" s="12" t="s">
        <v>3</v>
      </c>
      <c r="F286" s="12" t="s">
        <v>4</v>
      </c>
      <c r="G286" s="12" t="s">
        <v>37</v>
      </c>
      <c r="H286" s="12"/>
      <c r="I286" s="9">
        <v>6</v>
      </c>
      <c r="J286" s="9">
        <v>86</v>
      </c>
    </row>
    <row r="287" spans="1:10" s="11" customFormat="1" x14ac:dyDescent="0.2">
      <c r="A287" s="8">
        <v>43567</v>
      </c>
      <c r="B287" s="12" t="s">
        <v>3</v>
      </c>
      <c r="C287" s="9">
        <v>6139</v>
      </c>
      <c r="D287" s="12" t="s">
        <v>48</v>
      </c>
      <c r="E287" s="12" t="s">
        <v>3</v>
      </c>
      <c r="F287" s="12" t="s">
        <v>4</v>
      </c>
      <c r="G287" s="12" t="s">
        <v>245</v>
      </c>
      <c r="H287" s="12"/>
      <c r="I287" s="9">
        <v>34</v>
      </c>
      <c r="J287" s="9">
        <v>43</v>
      </c>
    </row>
    <row r="288" spans="1:10" s="11" customFormat="1" x14ac:dyDescent="0.2">
      <c r="A288" s="8">
        <v>43567</v>
      </c>
      <c r="B288" s="12" t="s">
        <v>3</v>
      </c>
      <c r="C288" s="9">
        <v>8351</v>
      </c>
      <c r="D288" s="12" t="s">
        <v>1067</v>
      </c>
      <c r="E288" s="12" t="s">
        <v>3</v>
      </c>
      <c r="F288" s="12" t="s">
        <v>4</v>
      </c>
      <c r="G288" s="12" t="s">
        <v>37</v>
      </c>
      <c r="H288" s="12"/>
      <c r="I288" s="9">
        <v>18</v>
      </c>
      <c r="J288" s="9">
        <v>13</v>
      </c>
    </row>
    <row r="289" spans="1:10" s="11" customFormat="1" x14ac:dyDescent="0.2">
      <c r="A289" s="8">
        <v>43567</v>
      </c>
      <c r="B289" s="12" t="s">
        <v>3</v>
      </c>
      <c r="C289" s="9">
        <v>4514</v>
      </c>
      <c r="D289" s="12" t="s">
        <v>40</v>
      </c>
      <c r="E289" s="12" t="s">
        <v>3</v>
      </c>
      <c r="F289" s="12" t="s">
        <v>4</v>
      </c>
      <c r="G289" s="12" t="s">
        <v>245</v>
      </c>
      <c r="H289" s="12"/>
      <c r="I289" s="9">
        <v>3</v>
      </c>
      <c r="J289" s="9" t="s">
        <v>368</v>
      </c>
    </row>
    <row r="290" spans="1:10" s="11" customFormat="1" x14ac:dyDescent="0.2">
      <c r="A290" s="8">
        <v>43568</v>
      </c>
      <c r="B290" s="12" t="s">
        <v>3</v>
      </c>
      <c r="C290" s="9">
        <v>3554</v>
      </c>
      <c r="D290" s="12" t="s">
        <v>67</v>
      </c>
      <c r="E290" s="12" t="s">
        <v>3</v>
      </c>
      <c r="F290" s="12" t="s">
        <v>5</v>
      </c>
      <c r="G290" s="12" t="s">
        <v>37</v>
      </c>
      <c r="H290" s="12"/>
      <c r="I290" s="9">
        <v>20</v>
      </c>
      <c r="J290" s="9" t="s">
        <v>648</v>
      </c>
    </row>
    <row r="291" spans="1:10" s="11" customFormat="1" x14ac:dyDescent="0.2">
      <c r="A291" s="8">
        <v>43568</v>
      </c>
      <c r="B291" s="12" t="s">
        <v>3</v>
      </c>
      <c r="C291" s="9">
        <v>8350</v>
      </c>
      <c r="D291" s="12" t="s">
        <v>112</v>
      </c>
      <c r="E291" s="12" t="s">
        <v>3</v>
      </c>
      <c r="F291" s="12" t="s">
        <v>6</v>
      </c>
      <c r="G291" s="12" t="s">
        <v>958</v>
      </c>
      <c r="H291" s="12"/>
      <c r="I291" s="9">
        <v>19</v>
      </c>
      <c r="J291" s="9" t="s">
        <v>639</v>
      </c>
    </row>
    <row r="292" spans="1:10" s="11" customFormat="1" x14ac:dyDescent="0.2">
      <c r="A292" s="8">
        <v>43568</v>
      </c>
      <c r="B292" s="12" t="s">
        <v>3</v>
      </c>
      <c r="C292" s="9">
        <v>5413</v>
      </c>
      <c r="D292" s="12" t="s">
        <v>193</v>
      </c>
      <c r="E292" s="12" t="s">
        <v>3</v>
      </c>
      <c r="F292" s="12" t="s">
        <v>5</v>
      </c>
      <c r="G292" s="12" t="s">
        <v>151</v>
      </c>
      <c r="H292" s="12"/>
      <c r="I292" s="9">
        <v>33</v>
      </c>
      <c r="J292" s="9" t="s">
        <v>674</v>
      </c>
    </row>
    <row r="293" spans="1:10" s="11" customFormat="1" x14ac:dyDescent="0.2">
      <c r="A293" s="8">
        <v>43569</v>
      </c>
      <c r="B293" s="12" t="s">
        <v>3</v>
      </c>
      <c r="C293" s="48">
        <v>3385</v>
      </c>
      <c r="D293" s="12" t="s">
        <v>1197</v>
      </c>
      <c r="E293" s="12" t="s">
        <v>3</v>
      </c>
      <c r="F293" s="12" t="s">
        <v>99</v>
      </c>
      <c r="G293" s="12" t="s">
        <v>958</v>
      </c>
      <c r="H293" s="12"/>
      <c r="I293" s="9">
        <v>14</v>
      </c>
      <c r="J293" s="9" t="s">
        <v>377</v>
      </c>
    </row>
    <row r="294" spans="1:10" s="11" customFormat="1" x14ac:dyDescent="0.2">
      <c r="A294" s="8">
        <v>43569</v>
      </c>
      <c r="B294" s="12" t="s">
        <v>3</v>
      </c>
      <c r="C294" s="48">
        <v>4645</v>
      </c>
      <c r="D294" s="12" t="s">
        <v>40</v>
      </c>
      <c r="E294" s="12" t="s">
        <v>3</v>
      </c>
      <c r="F294" s="12" t="s">
        <v>4</v>
      </c>
      <c r="G294" s="12" t="s">
        <v>103</v>
      </c>
      <c r="H294" s="12"/>
      <c r="I294" s="9">
        <v>9</v>
      </c>
      <c r="J294" s="9" t="s">
        <v>1202</v>
      </c>
    </row>
    <row r="295" spans="1:10" s="11" customFormat="1" x14ac:dyDescent="0.2">
      <c r="A295" s="8">
        <v>43569</v>
      </c>
      <c r="B295" s="12" t="s">
        <v>3</v>
      </c>
      <c r="C295" s="48">
        <v>8550</v>
      </c>
      <c r="D295" s="12" t="s">
        <v>1203</v>
      </c>
      <c r="E295" s="12" t="s">
        <v>3</v>
      </c>
      <c r="F295" s="12" t="s">
        <v>6</v>
      </c>
      <c r="G295" s="12" t="s">
        <v>151</v>
      </c>
      <c r="H295" s="12"/>
      <c r="I295" s="9">
        <v>39</v>
      </c>
      <c r="J295" s="9" t="s">
        <v>568</v>
      </c>
    </row>
    <row r="296" spans="1:10" s="11" customFormat="1" x14ac:dyDescent="0.2">
      <c r="A296" s="8">
        <v>43569</v>
      </c>
      <c r="B296" s="12" t="s">
        <v>3</v>
      </c>
      <c r="C296" s="48">
        <v>2681</v>
      </c>
      <c r="D296" s="12" t="s">
        <v>92</v>
      </c>
      <c r="E296" s="12" t="s">
        <v>3</v>
      </c>
      <c r="F296" s="12" t="s">
        <v>99</v>
      </c>
      <c r="G296" s="12" t="s">
        <v>1206</v>
      </c>
      <c r="H296" s="12"/>
      <c r="I296" s="9">
        <v>24</v>
      </c>
      <c r="J296" s="9" t="s">
        <v>390</v>
      </c>
    </row>
    <row r="297" spans="1:10" s="11" customFormat="1" x14ac:dyDescent="0.2">
      <c r="A297" s="8">
        <v>43569</v>
      </c>
      <c r="B297" s="12" t="s">
        <v>3</v>
      </c>
      <c r="C297" s="48">
        <v>4048</v>
      </c>
      <c r="D297" s="12" t="s">
        <v>506</v>
      </c>
      <c r="E297" s="12" t="s">
        <v>3</v>
      </c>
      <c r="F297" s="12" t="s">
        <v>99</v>
      </c>
      <c r="G297" s="12" t="s">
        <v>151</v>
      </c>
      <c r="H297" s="12"/>
      <c r="I297" s="9">
        <v>10</v>
      </c>
      <c r="J297" s="9" t="s">
        <v>945</v>
      </c>
    </row>
    <row r="298" spans="1:10" s="11" customFormat="1" x14ac:dyDescent="0.2">
      <c r="A298" s="8">
        <v>43569</v>
      </c>
      <c r="B298" s="12" t="s">
        <v>3</v>
      </c>
      <c r="C298" s="48" t="s">
        <v>1221</v>
      </c>
      <c r="D298" s="12" t="s">
        <v>111</v>
      </c>
      <c r="E298" s="12" t="s">
        <v>3</v>
      </c>
      <c r="F298" s="12" t="s">
        <v>6</v>
      </c>
      <c r="G298" s="12" t="s">
        <v>222</v>
      </c>
      <c r="H298" s="12"/>
      <c r="I298" s="9">
        <v>14</v>
      </c>
      <c r="J298" s="9" t="s">
        <v>964</v>
      </c>
    </row>
    <row r="299" spans="1:10" s="11" customFormat="1" ht="16" x14ac:dyDescent="0.2">
      <c r="A299" s="8">
        <v>43569</v>
      </c>
      <c r="B299" s="12" t="s">
        <v>3</v>
      </c>
      <c r="C299" s="48" t="s">
        <v>1234</v>
      </c>
      <c r="D299" s="12" t="s">
        <v>283</v>
      </c>
      <c r="E299" s="12" t="s">
        <v>3</v>
      </c>
      <c r="F299" s="12" t="s">
        <v>15</v>
      </c>
      <c r="G299" s="17" t="s">
        <v>1254</v>
      </c>
      <c r="H299" s="12"/>
      <c r="I299" s="9">
        <v>29</v>
      </c>
      <c r="J299" s="9" t="s">
        <v>1236</v>
      </c>
    </row>
    <row r="300" spans="1:10" s="11" customFormat="1" x14ac:dyDescent="0.2">
      <c r="A300" s="8">
        <v>43569</v>
      </c>
      <c r="B300" s="12" t="s">
        <v>3</v>
      </c>
      <c r="C300" s="48" t="s">
        <v>1240</v>
      </c>
      <c r="D300" s="12" t="s">
        <v>40</v>
      </c>
      <c r="E300" s="12" t="s">
        <v>3</v>
      </c>
      <c r="F300" s="12" t="s">
        <v>6</v>
      </c>
      <c r="G300" s="12" t="s">
        <v>103</v>
      </c>
      <c r="H300" s="12"/>
      <c r="I300" s="9">
        <v>5</v>
      </c>
      <c r="J300" s="9" t="s">
        <v>1029</v>
      </c>
    </row>
    <row r="301" spans="1:10" s="11" customFormat="1" x14ac:dyDescent="0.2">
      <c r="A301" s="8">
        <v>43569</v>
      </c>
      <c r="B301" s="12" t="s">
        <v>3</v>
      </c>
      <c r="C301" s="48" t="s">
        <v>1245</v>
      </c>
      <c r="D301" s="12" t="s">
        <v>1246</v>
      </c>
      <c r="E301" s="12" t="s">
        <v>3</v>
      </c>
      <c r="F301" s="12" t="s">
        <v>6</v>
      </c>
      <c r="G301" s="12" t="s">
        <v>151</v>
      </c>
      <c r="H301" s="12"/>
      <c r="I301" s="9">
        <v>35</v>
      </c>
      <c r="J301" s="9" t="s">
        <v>664</v>
      </c>
    </row>
    <row r="302" spans="1:10" s="11" customFormat="1" x14ac:dyDescent="0.2">
      <c r="A302" s="8">
        <v>43569</v>
      </c>
      <c r="B302" s="12" t="s">
        <v>3</v>
      </c>
      <c r="C302" s="48" t="s">
        <v>1247</v>
      </c>
      <c r="D302" s="12" t="s">
        <v>1248</v>
      </c>
      <c r="E302" s="12" t="s">
        <v>3</v>
      </c>
      <c r="F302" s="12" t="s">
        <v>5</v>
      </c>
      <c r="G302" s="12" t="s">
        <v>319</v>
      </c>
      <c r="H302" s="12"/>
      <c r="I302" s="9">
        <v>29</v>
      </c>
      <c r="J302" s="9">
        <v>42</v>
      </c>
    </row>
    <row r="303" spans="1:10" s="11" customFormat="1" x14ac:dyDescent="0.2">
      <c r="A303" s="8">
        <v>43570</v>
      </c>
      <c r="B303" s="12" t="s">
        <v>3</v>
      </c>
      <c r="C303" s="48" t="s">
        <v>1263</v>
      </c>
      <c r="D303" s="12" t="s">
        <v>71</v>
      </c>
      <c r="E303" s="12" t="s">
        <v>3</v>
      </c>
      <c r="F303" s="12" t="s">
        <v>15</v>
      </c>
      <c r="G303" s="12" t="s">
        <v>151</v>
      </c>
      <c r="H303" s="12"/>
      <c r="I303" s="9">
        <v>13</v>
      </c>
      <c r="J303" s="9" t="s">
        <v>387</v>
      </c>
    </row>
    <row r="304" spans="1:10" s="11" customFormat="1" x14ac:dyDescent="0.2">
      <c r="A304" s="8">
        <v>43570</v>
      </c>
      <c r="B304" s="12" t="s">
        <v>3</v>
      </c>
      <c r="C304" s="48" t="s">
        <v>1266</v>
      </c>
      <c r="D304" s="12" t="s">
        <v>40</v>
      </c>
      <c r="E304" s="12" t="s">
        <v>3</v>
      </c>
      <c r="F304" s="12" t="s">
        <v>22</v>
      </c>
      <c r="G304" s="12" t="s">
        <v>319</v>
      </c>
      <c r="H304" s="12"/>
      <c r="I304" s="9">
        <v>5</v>
      </c>
      <c r="J304" s="9" t="s">
        <v>990</v>
      </c>
    </row>
    <row r="305" spans="1:10" s="11" customFormat="1" x14ac:dyDescent="0.2">
      <c r="A305" s="8">
        <v>43583</v>
      </c>
      <c r="B305" s="12" t="s">
        <v>3</v>
      </c>
      <c r="C305" s="48" t="s">
        <v>1554</v>
      </c>
      <c r="D305" s="12" t="s">
        <v>61</v>
      </c>
      <c r="E305" s="12" t="s">
        <v>3</v>
      </c>
      <c r="F305" s="12" t="s">
        <v>5</v>
      </c>
      <c r="G305" s="12" t="s">
        <v>37</v>
      </c>
      <c r="H305" s="12"/>
      <c r="I305" s="9">
        <v>9</v>
      </c>
      <c r="J305" s="9" t="s">
        <v>419</v>
      </c>
    </row>
    <row r="306" spans="1:10" s="11" customFormat="1" x14ac:dyDescent="0.2">
      <c r="A306" s="8">
        <v>43570</v>
      </c>
      <c r="B306" s="12" t="s">
        <v>3</v>
      </c>
      <c r="C306" s="48" t="s">
        <v>1271</v>
      </c>
      <c r="D306" s="12" t="s">
        <v>1040</v>
      </c>
      <c r="E306" s="12" t="s">
        <v>4</v>
      </c>
      <c r="F306" s="12" t="s">
        <v>6</v>
      </c>
      <c r="G306" s="12" t="s">
        <v>151</v>
      </c>
      <c r="H306" s="12"/>
      <c r="I306" s="9">
        <v>23</v>
      </c>
      <c r="J306" s="9" t="s">
        <v>346</v>
      </c>
    </row>
    <row r="307" spans="1:10" s="11" customFormat="1" x14ac:dyDescent="0.2">
      <c r="A307" s="8">
        <v>43570</v>
      </c>
      <c r="B307" s="12" t="s">
        <v>3</v>
      </c>
      <c r="C307" s="48" t="s">
        <v>1272</v>
      </c>
      <c r="D307" s="12" t="s">
        <v>506</v>
      </c>
      <c r="E307" s="12" t="s">
        <v>4</v>
      </c>
      <c r="F307" s="12" t="s">
        <v>99</v>
      </c>
      <c r="G307" s="12" t="s">
        <v>958</v>
      </c>
      <c r="H307" s="12"/>
      <c r="I307" s="9">
        <v>13</v>
      </c>
      <c r="J307" s="9" t="s">
        <v>1128</v>
      </c>
    </row>
    <row r="308" spans="1:10" s="11" customFormat="1" x14ac:dyDescent="0.2">
      <c r="A308" s="8">
        <v>43570</v>
      </c>
      <c r="B308" s="12" t="s">
        <v>3</v>
      </c>
      <c r="C308" s="48" t="s">
        <v>1273</v>
      </c>
      <c r="D308" s="12" t="s">
        <v>1274</v>
      </c>
      <c r="E308" s="12" t="s">
        <v>4</v>
      </c>
      <c r="F308" s="12" t="s">
        <v>6</v>
      </c>
      <c r="G308" s="12" t="s">
        <v>151</v>
      </c>
      <c r="H308" s="12"/>
      <c r="I308" s="9">
        <v>56</v>
      </c>
      <c r="J308" s="9" t="s">
        <v>1275</v>
      </c>
    </row>
    <row r="309" spans="1:10" s="11" customFormat="1" x14ac:dyDescent="0.2">
      <c r="A309" s="8">
        <v>43570</v>
      </c>
      <c r="B309" s="12" t="s">
        <v>3</v>
      </c>
      <c r="C309" s="48" t="s">
        <v>1276</v>
      </c>
      <c r="D309" s="12" t="s">
        <v>1277</v>
      </c>
      <c r="E309" s="12" t="s">
        <v>4</v>
      </c>
      <c r="F309" s="12" t="s">
        <v>5</v>
      </c>
      <c r="G309" s="12" t="s">
        <v>37</v>
      </c>
      <c r="H309" s="12"/>
      <c r="I309" s="9">
        <v>42</v>
      </c>
      <c r="J309" s="9" t="s">
        <v>722</v>
      </c>
    </row>
    <row r="310" spans="1:10" s="11" customFormat="1" x14ac:dyDescent="0.2">
      <c r="A310" s="8">
        <v>43570</v>
      </c>
      <c r="B310" s="12" t="s">
        <v>3</v>
      </c>
      <c r="C310" s="48" t="s">
        <v>1282</v>
      </c>
      <c r="D310" s="12" t="s">
        <v>87</v>
      </c>
      <c r="E310" s="12" t="s">
        <v>4</v>
      </c>
      <c r="F310" s="12" t="s">
        <v>6</v>
      </c>
      <c r="G310" s="12" t="s">
        <v>958</v>
      </c>
      <c r="H310" s="12"/>
      <c r="I310" s="9">
        <v>18</v>
      </c>
      <c r="J310" s="9" t="s">
        <v>835</v>
      </c>
    </row>
    <row r="311" spans="1:10" s="11" customFormat="1" x14ac:dyDescent="0.2">
      <c r="A311" s="8">
        <v>43570</v>
      </c>
      <c r="B311" s="12" t="s">
        <v>3</v>
      </c>
      <c r="C311" s="48" t="s">
        <v>1283</v>
      </c>
      <c r="D311" s="12" t="s">
        <v>1284</v>
      </c>
      <c r="E311" s="12" t="s">
        <v>4</v>
      </c>
      <c r="F311" s="12" t="s">
        <v>6</v>
      </c>
      <c r="G311" s="12" t="s">
        <v>151</v>
      </c>
      <c r="H311" s="12"/>
      <c r="I311" s="9">
        <v>41</v>
      </c>
      <c r="J311" s="9" t="s">
        <v>1285</v>
      </c>
    </row>
    <row r="312" spans="1:10" s="11" customFormat="1" x14ac:dyDescent="0.2">
      <c r="A312" s="8">
        <v>43570</v>
      </c>
      <c r="B312" s="12" t="s">
        <v>3</v>
      </c>
      <c r="C312" s="48" t="s">
        <v>1286</v>
      </c>
      <c r="D312" s="12" t="s">
        <v>46</v>
      </c>
      <c r="E312" s="12" t="s">
        <v>4</v>
      </c>
      <c r="F312" s="12" t="s">
        <v>6</v>
      </c>
      <c r="G312" s="12" t="s">
        <v>258</v>
      </c>
      <c r="H312" s="12"/>
      <c r="I312" s="9">
        <v>6</v>
      </c>
      <c r="J312" s="9" t="s">
        <v>1023</v>
      </c>
    </row>
    <row r="313" spans="1:10" s="11" customFormat="1" x14ac:dyDescent="0.2">
      <c r="A313" s="8">
        <v>43571</v>
      </c>
      <c r="B313" s="12" t="s">
        <v>3</v>
      </c>
      <c r="C313" s="48" t="s">
        <v>1289</v>
      </c>
      <c r="D313" s="12" t="s">
        <v>92</v>
      </c>
      <c r="E313" s="12" t="s">
        <v>4</v>
      </c>
      <c r="F313" s="12" t="s">
        <v>6</v>
      </c>
      <c r="G313" s="12" t="s">
        <v>151</v>
      </c>
      <c r="H313" s="12"/>
      <c r="I313" s="9">
        <v>27</v>
      </c>
      <c r="J313" s="9" t="s">
        <v>1151</v>
      </c>
    </row>
    <row r="314" spans="1:10" s="11" customFormat="1" x14ac:dyDescent="0.2">
      <c r="A314" s="8">
        <v>43571</v>
      </c>
      <c r="B314" s="12" t="s">
        <v>3</v>
      </c>
      <c r="C314" s="48" t="s">
        <v>1296</v>
      </c>
      <c r="D314" s="12" t="s">
        <v>1297</v>
      </c>
      <c r="E314" s="12" t="s">
        <v>4</v>
      </c>
      <c r="F314" s="12" t="s">
        <v>6</v>
      </c>
      <c r="G314" s="12" t="s">
        <v>151</v>
      </c>
      <c r="H314" s="12"/>
      <c r="I314" s="9">
        <v>63</v>
      </c>
      <c r="J314" s="9" t="s">
        <v>1298</v>
      </c>
    </row>
    <row r="315" spans="1:10" s="11" customFormat="1" x14ac:dyDescent="0.2">
      <c r="A315" s="8">
        <v>43571</v>
      </c>
      <c r="B315" s="12" t="s">
        <v>3</v>
      </c>
      <c r="C315" s="48" t="s">
        <v>1301</v>
      </c>
      <c r="D315" s="12" t="s">
        <v>1302</v>
      </c>
      <c r="E315" s="12" t="s">
        <v>4</v>
      </c>
      <c r="F315" s="12" t="s">
        <v>6</v>
      </c>
      <c r="G315" s="12" t="s">
        <v>25</v>
      </c>
      <c r="H315" s="12"/>
      <c r="I315" s="9">
        <v>46</v>
      </c>
      <c r="J315" s="9" t="s">
        <v>1070</v>
      </c>
    </row>
    <row r="316" spans="1:10" s="11" customFormat="1" x14ac:dyDescent="0.2">
      <c r="A316" s="8">
        <v>43571</v>
      </c>
      <c r="B316" s="12" t="s">
        <v>3</v>
      </c>
      <c r="C316" s="48" t="s">
        <v>1322</v>
      </c>
      <c r="D316" s="12" t="s">
        <v>74</v>
      </c>
      <c r="E316" s="12" t="s">
        <v>4</v>
      </c>
      <c r="F316" s="12" t="s">
        <v>6</v>
      </c>
      <c r="G316" s="12" t="s">
        <v>151</v>
      </c>
      <c r="H316" s="12"/>
      <c r="I316" s="9">
        <v>33</v>
      </c>
      <c r="J316" s="9" t="s">
        <v>994</v>
      </c>
    </row>
    <row r="317" spans="1:10" s="11" customFormat="1" x14ac:dyDescent="0.2">
      <c r="A317" s="8">
        <v>43571</v>
      </c>
      <c r="B317" s="12" t="s">
        <v>3</v>
      </c>
      <c r="C317" s="48" t="s">
        <v>1323</v>
      </c>
      <c r="D317" s="12" t="s">
        <v>41</v>
      </c>
      <c r="E317" s="12" t="s">
        <v>4</v>
      </c>
      <c r="F317" s="12" t="s">
        <v>6</v>
      </c>
      <c r="G317" s="12" t="s">
        <v>163</v>
      </c>
      <c r="H317" s="12"/>
      <c r="I317" s="9">
        <v>27</v>
      </c>
      <c r="J317" s="9" t="s">
        <v>590</v>
      </c>
    </row>
    <row r="318" spans="1:10" s="11" customFormat="1" x14ac:dyDescent="0.2">
      <c r="A318" s="8">
        <v>43571</v>
      </c>
      <c r="B318" s="12" t="s">
        <v>3</v>
      </c>
      <c r="C318" s="48" t="s">
        <v>1324</v>
      </c>
      <c r="D318" s="12" t="s">
        <v>61</v>
      </c>
      <c r="E318" s="12" t="s">
        <v>4</v>
      </c>
      <c r="F318" s="12" t="s">
        <v>6</v>
      </c>
      <c r="G318" s="12" t="s">
        <v>163</v>
      </c>
      <c r="H318" s="12"/>
      <c r="I318" s="9">
        <v>7</v>
      </c>
      <c r="J318" s="9" t="s">
        <v>996</v>
      </c>
    </row>
    <row r="319" spans="1:10" s="11" customFormat="1" x14ac:dyDescent="0.2">
      <c r="A319" s="8">
        <v>43572</v>
      </c>
      <c r="B319" s="12" t="s">
        <v>3</v>
      </c>
      <c r="C319" s="48" t="s">
        <v>1325</v>
      </c>
      <c r="D319" s="12" t="s">
        <v>1326</v>
      </c>
      <c r="E319" s="12" t="s">
        <v>4</v>
      </c>
      <c r="F319" s="12" t="s">
        <v>5</v>
      </c>
      <c r="G319" s="12" t="s">
        <v>1327</v>
      </c>
      <c r="H319" s="12"/>
      <c r="I319" s="9">
        <v>58</v>
      </c>
      <c r="J319" s="9">
        <v>69</v>
      </c>
    </row>
    <row r="320" spans="1:10" s="11" customFormat="1" x14ac:dyDescent="0.2">
      <c r="A320" s="8">
        <v>43572</v>
      </c>
      <c r="B320" s="12" t="s">
        <v>3</v>
      </c>
      <c r="C320" s="48" t="s">
        <v>1331</v>
      </c>
      <c r="D320" s="12" t="s">
        <v>123</v>
      </c>
      <c r="E320" s="12" t="s">
        <v>4</v>
      </c>
      <c r="F320" s="12" t="s">
        <v>4</v>
      </c>
      <c r="G320" s="12" t="s">
        <v>23</v>
      </c>
      <c r="H320" s="12"/>
      <c r="I320" s="9">
        <v>42</v>
      </c>
      <c r="J320" s="9" t="s">
        <v>1071</v>
      </c>
    </row>
    <row r="321" spans="1:10" s="11" customFormat="1" x14ac:dyDescent="0.2">
      <c r="A321" s="8">
        <v>43572</v>
      </c>
      <c r="B321" s="12" t="s">
        <v>3</v>
      </c>
      <c r="C321" s="48" t="s">
        <v>1336</v>
      </c>
      <c r="D321" s="12" t="s">
        <v>1337</v>
      </c>
      <c r="E321" s="12" t="s">
        <v>4</v>
      </c>
      <c r="F321" s="12" t="s">
        <v>6</v>
      </c>
      <c r="G321" s="12" t="s">
        <v>292</v>
      </c>
      <c r="H321" s="12"/>
      <c r="I321" s="9">
        <v>80</v>
      </c>
      <c r="J321" s="9" t="s">
        <v>986</v>
      </c>
    </row>
    <row r="322" spans="1:10" s="11" customFormat="1" x14ac:dyDescent="0.2">
      <c r="A322" s="8">
        <v>43572</v>
      </c>
      <c r="B322" s="12" t="s">
        <v>3</v>
      </c>
      <c r="C322" s="48" t="s">
        <v>1342</v>
      </c>
      <c r="D322" s="12" t="s">
        <v>1343</v>
      </c>
      <c r="E322" s="12" t="s">
        <v>4</v>
      </c>
      <c r="F322" s="12" t="s">
        <v>5</v>
      </c>
      <c r="G322" s="12" t="s">
        <v>37</v>
      </c>
      <c r="H322" s="12"/>
      <c r="I322" s="9">
        <v>61</v>
      </c>
      <c r="J322" s="9">
        <v>100</v>
      </c>
    </row>
    <row r="323" spans="1:10" s="11" customFormat="1" x14ac:dyDescent="0.2">
      <c r="A323" s="8">
        <v>43572</v>
      </c>
      <c r="B323" s="12" t="s">
        <v>3</v>
      </c>
      <c r="C323" s="48" t="s">
        <v>1344</v>
      </c>
      <c r="D323" s="12" t="s">
        <v>1167</v>
      </c>
      <c r="E323" s="12" t="s">
        <v>4</v>
      </c>
      <c r="F323" s="12" t="s">
        <v>99</v>
      </c>
      <c r="G323" s="12" t="s">
        <v>558</v>
      </c>
      <c r="H323" s="12"/>
      <c r="I323" s="9">
        <v>44</v>
      </c>
      <c r="J323" s="9" t="s">
        <v>1345</v>
      </c>
    </row>
    <row r="324" spans="1:10" s="11" customFormat="1" x14ac:dyDescent="0.2">
      <c r="A324" s="8">
        <v>43572</v>
      </c>
      <c r="B324" s="12" t="s">
        <v>3</v>
      </c>
      <c r="C324" s="48" t="s">
        <v>1346</v>
      </c>
      <c r="D324" s="12" t="s">
        <v>116</v>
      </c>
      <c r="E324" s="12" t="s">
        <v>4</v>
      </c>
      <c r="F324" s="12" t="s">
        <v>6</v>
      </c>
      <c r="G324" s="12" t="s">
        <v>194</v>
      </c>
      <c r="H324" s="12"/>
      <c r="I324" s="9">
        <v>14</v>
      </c>
      <c r="J324" s="9" t="s">
        <v>1347</v>
      </c>
    </row>
    <row r="325" spans="1:10" s="11" customFormat="1" x14ac:dyDescent="0.2">
      <c r="A325" s="8">
        <v>43572</v>
      </c>
      <c r="B325" s="12" t="s">
        <v>3</v>
      </c>
      <c r="C325" s="48" t="s">
        <v>1354</v>
      </c>
      <c r="D325" s="12" t="s">
        <v>87</v>
      </c>
      <c r="E325" s="12" t="s">
        <v>4</v>
      </c>
      <c r="F325" s="12" t="s">
        <v>6</v>
      </c>
      <c r="G325" s="12" t="s">
        <v>1355</v>
      </c>
      <c r="H325" s="12"/>
      <c r="I325" s="9">
        <v>17</v>
      </c>
      <c r="J325" s="9">
        <v>13</v>
      </c>
    </row>
    <row r="326" spans="1:10" s="11" customFormat="1" x14ac:dyDescent="0.2">
      <c r="A326" s="8">
        <v>43572</v>
      </c>
      <c r="B326" s="12" t="s">
        <v>3</v>
      </c>
      <c r="C326" s="48" t="s">
        <v>1356</v>
      </c>
      <c r="D326" s="12" t="s">
        <v>40</v>
      </c>
      <c r="E326" s="12" t="s">
        <v>4</v>
      </c>
      <c r="F326" s="12" t="s">
        <v>5</v>
      </c>
      <c r="G326" s="12" t="s">
        <v>1357</v>
      </c>
      <c r="H326" s="12"/>
      <c r="I326" s="9">
        <v>5</v>
      </c>
      <c r="J326" s="9" t="s">
        <v>1358</v>
      </c>
    </row>
    <row r="327" spans="1:10" s="11" customFormat="1" x14ac:dyDescent="0.2">
      <c r="A327" s="8">
        <v>43572</v>
      </c>
      <c r="B327" s="12" t="s">
        <v>3</v>
      </c>
      <c r="C327" s="48" t="s">
        <v>1359</v>
      </c>
      <c r="D327" s="12" t="s">
        <v>40</v>
      </c>
      <c r="E327" s="12" t="s">
        <v>4</v>
      </c>
      <c r="F327" s="12" t="s">
        <v>6</v>
      </c>
      <c r="G327" s="12" t="s">
        <v>488</v>
      </c>
      <c r="H327" s="12"/>
      <c r="I327" s="9">
        <v>6</v>
      </c>
      <c r="J327" s="9" t="s">
        <v>394</v>
      </c>
    </row>
    <row r="328" spans="1:10" s="11" customFormat="1" x14ac:dyDescent="0.2">
      <c r="A328" s="8">
        <v>43572</v>
      </c>
      <c r="B328" s="12" t="s">
        <v>3</v>
      </c>
      <c r="C328" s="48" t="s">
        <v>1360</v>
      </c>
      <c r="D328" s="12" t="s">
        <v>265</v>
      </c>
      <c r="E328" s="12" t="s">
        <v>4</v>
      </c>
      <c r="F328" s="12" t="s">
        <v>6</v>
      </c>
      <c r="G328" s="12" t="s">
        <v>194</v>
      </c>
      <c r="H328" s="12"/>
      <c r="I328" s="9">
        <v>13</v>
      </c>
      <c r="J328" s="9" t="s">
        <v>1361</v>
      </c>
    </row>
    <row r="329" spans="1:10" s="11" customFormat="1" x14ac:dyDescent="0.2">
      <c r="A329" s="8">
        <v>43572</v>
      </c>
      <c r="B329" s="12" t="s">
        <v>3</v>
      </c>
      <c r="C329" s="48" t="s">
        <v>1362</v>
      </c>
      <c r="D329" s="12" t="s">
        <v>117</v>
      </c>
      <c r="E329" s="12" t="s">
        <v>4</v>
      </c>
      <c r="F329" s="12" t="s">
        <v>6</v>
      </c>
      <c r="G329" s="12" t="s">
        <v>1096</v>
      </c>
      <c r="H329" s="12"/>
      <c r="I329" s="9">
        <v>27</v>
      </c>
      <c r="J329" s="9">
        <v>20</v>
      </c>
    </row>
    <row r="330" spans="1:10" s="11" customFormat="1" x14ac:dyDescent="0.2">
      <c r="A330" s="8">
        <v>43572</v>
      </c>
      <c r="B330" s="12" t="s">
        <v>3</v>
      </c>
      <c r="C330" s="48" t="s">
        <v>1365</v>
      </c>
      <c r="D330" s="12" t="s">
        <v>67</v>
      </c>
      <c r="E330" s="12" t="s">
        <v>4</v>
      </c>
      <c r="F330" s="12" t="s">
        <v>5</v>
      </c>
      <c r="G330" s="12" t="s">
        <v>151</v>
      </c>
      <c r="H330" s="12"/>
      <c r="I330" s="9">
        <v>22</v>
      </c>
      <c r="J330" s="9" t="s">
        <v>590</v>
      </c>
    </row>
    <row r="331" spans="1:10" s="11" customFormat="1" x14ac:dyDescent="0.2">
      <c r="A331" s="8">
        <v>43572</v>
      </c>
      <c r="B331" s="12" t="s">
        <v>3</v>
      </c>
      <c r="C331" s="48" t="s">
        <v>1368</v>
      </c>
      <c r="D331" s="12" t="s">
        <v>92</v>
      </c>
      <c r="E331" s="12" t="s">
        <v>4</v>
      </c>
      <c r="F331" s="12" t="s">
        <v>6</v>
      </c>
      <c r="G331" s="12" t="s">
        <v>1369</v>
      </c>
      <c r="H331" s="12"/>
      <c r="I331" s="9">
        <v>26</v>
      </c>
      <c r="J331" s="9" t="s">
        <v>426</v>
      </c>
    </row>
    <row r="332" spans="1:10" s="11" customFormat="1" x14ac:dyDescent="0.2">
      <c r="A332" s="8">
        <v>43572</v>
      </c>
      <c r="B332" s="12" t="s">
        <v>3</v>
      </c>
      <c r="C332" s="48" t="s">
        <v>1370</v>
      </c>
      <c r="D332" s="12" t="s">
        <v>92</v>
      </c>
      <c r="E332" s="12" t="s">
        <v>4</v>
      </c>
      <c r="F332" s="12" t="s">
        <v>6</v>
      </c>
      <c r="G332" s="12" t="s">
        <v>24</v>
      </c>
      <c r="H332" s="12"/>
      <c r="I332" s="9">
        <v>21</v>
      </c>
      <c r="J332" s="9" t="s">
        <v>1371</v>
      </c>
    </row>
    <row r="333" spans="1:10" s="11" customFormat="1" x14ac:dyDescent="0.2">
      <c r="A333" s="8">
        <v>43573</v>
      </c>
      <c r="B333" s="12" t="s">
        <v>3</v>
      </c>
      <c r="C333" s="48" t="s">
        <v>1387</v>
      </c>
      <c r="D333" s="12" t="s">
        <v>92</v>
      </c>
      <c r="E333" s="12" t="s">
        <v>4</v>
      </c>
      <c r="F333" s="12" t="s">
        <v>5</v>
      </c>
      <c r="G333" s="12" t="s">
        <v>1225</v>
      </c>
      <c r="H333" s="12"/>
      <c r="I333" s="9">
        <v>25</v>
      </c>
      <c r="J333" s="9" t="s">
        <v>1388</v>
      </c>
    </row>
    <row r="334" spans="1:10" s="11" customFormat="1" x14ac:dyDescent="0.2">
      <c r="A334" s="8">
        <v>43573</v>
      </c>
      <c r="B334" s="12" t="s">
        <v>3</v>
      </c>
      <c r="C334" s="48" t="s">
        <v>1397</v>
      </c>
      <c r="D334" s="12" t="s">
        <v>1398</v>
      </c>
      <c r="E334" s="12" t="s">
        <v>4</v>
      </c>
      <c r="F334" s="12" t="s">
        <v>22</v>
      </c>
      <c r="G334" s="12" t="s">
        <v>258</v>
      </c>
      <c r="H334" s="12"/>
      <c r="I334" s="9">
        <v>23</v>
      </c>
      <c r="J334" s="9" t="s">
        <v>1399</v>
      </c>
    </row>
    <row r="335" spans="1:10" s="11" customFormat="1" x14ac:dyDescent="0.2">
      <c r="A335" s="8">
        <v>43574</v>
      </c>
      <c r="B335" s="12" t="s">
        <v>3</v>
      </c>
      <c r="C335" s="48" t="s">
        <v>1404</v>
      </c>
      <c r="D335" s="12" t="s">
        <v>42</v>
      </c>
      <c r="E335" s="12" t="s">
        <v>4</v>
      </c>
      <c r="F335" s="12" t="s">
        <v>5</v>
      </c>
      <c r="G335" s="12" t="s">
        <v>301</v>
      </c>
      <c r="H335" s="12"/>
      <c r="I335" s="9">
        <v>26</v>
      </c>
      <c r="J335" s="9" t="s">
        <v>1028</v>
      </c>
    </row>
    <row r="336" spans="1:10" s="11" customFormat="1" x14ac:dyDescent="0.2">
      <c r="A336" s="8">
        <v>43574</v>
      </c>
      <c r="B336" s="12" t="s">
        <v>3</v>
      </c>
      <c r="C336" s="48" t="s">
        <v>1406</v>
      </c>
      <c r="D336" s="12" t="s">
        <v>40</v>
      </c>
      <c r="E336" s="12" t="s">
        <v>4</v>
      </c>
      <c r="F336" s="12" t="s">
        <v>6</v>
      </c>
      <c r="G336" s="12" t="s">
        <v>488</v>
      </c>
      <c r="H336" s="12"/>
      <c r="I336" s="9">
        <v>3</v>
      </c>
      <c r="J336" s="9" t="s">
        <v>399</v>
      </c>
    </row>
    <row r="337" spans="1:10" s="11" customFormat="1" x14ac:dyDescent="0.2">
      <c r="A337" s="8">
        <v>43575</v>
      </c>
      <c r="B337" s="12" t="s">
        <v>3</v>
      </c>
      <c r="C337" s="48" t="s">
        <v>1416</v>
      </c>
      <c r="D337" s="12" t="s">
        <v>112</v>
      </c>
      <c r="E337" s="12" t="s">
        <v>4</v>
      </c>
      <c r="F337" s="12" t="s">
        <v>4</v>
      </c>
      <c r="G337" s="12" t="s">
        <v>23</v>
      </c>
      <c r="H337" s="12"/>
      <c r="I337" s="9">
        <v>20</v>
      </c>
      <c r="J337" s="9" t="s">
        <v>1199</v>
      </c>
    </row>
    <row r="338" spans="1:10" s="11" customFormat="1" x14ac:dyDescent="0.2">
      <c r="A338" s="8">
        <v>43575</v>
      </c>
      <c r="B338" s="12" t="s">
        <v>3</v>
      </c>
      <c r="C338" s="48" t="s">
        <v>1418</v>
      </c>
      <c r="D338" s="12" t="s">
        <v>92</v>
      </c>
      <c r="E338" s="12" t="s">
        <v>4</v>
      </c>
      <c r="F338" s="12" t="s">
        <v>663</v>
      </c>
      <c r="G338" s="12" t="s">
        <v>153</v>
      </c>
      <c r="H338" s="12"/>
      <c r="I338" s="9">
        <v>25</v>
      </c>
      <c r="J338" s="9" t="s">
        <v>612</v>
      </c>
    </row>
    <row r="339" spans="1:10" s="11" customFormat="1" x14ac:dyDescent="0.2">
      <c r="A339" s="8">
        <v>43575</v>
      </c>
      <c r="B339" s="12" t="s">
        <v>3</v>
      </c>
      <c r="C339" s="48" t="s">
        <v>1423</v>
      </c>
      <c r="D339" s="12" t="s">
        <v>75</v>
      </c>
      <c r="E339" s="12" t="s">
        <v>4</v>
      </c>
      <c r="F339" s="12" t="s">
        <v>4</v>
      </c>
      <c r="G339" s="12" t="s">
        <v>177</v>
      </c>
      <c r="H339" s="12"/>
      <c r="I339" s="9">
        <v>14</v>
      </c>
      <c r="J339" s="9">
        <v>7</v>
      </c>
    </row>
    <row r="340" spans="1:10" s="11" customFormat="1" x14ac:dyDescent="0.2">
      <c r="A340" s="8">
        <v>43577</v>
      </c>
      <c r="B340" s="12" t="s">
        <v>3</v>
      </c>
      <c r="C340" s="48" t="s">
        <v>1442</v>
      </c>
      <c r="D340" s="12" t="s">
        <v>1165</v>
      </c>
      <c r="E340" s="12" t="s">
        <v>4</v>
      </c>
      <c r="F340" s="12" t="s">
        <v>5</v>
      </c>
      <c r="G340" s="12" t="s">
        <v>1443</v>
      </c>
      <c r="H340" s="12"/>
      <c r="I340" s="9">
        <v>33</v>
      </c>
      <c r="J340" s="9" t="s">
        <v>1444</v>
      </c>
    </row>
    <row r="341" spans="1:10" s="11" customFormat="1" x14ac:dyDescent="0.2">
      <c r="A341" s="8">
        <v>43577</v>
      </c>
      <c r="B341" s="12" t="s">
        <v>3</v>
      </c>
      <c r="C341" s="48" t="s">
        <v>1450</v>
      </c>
      <c r="D341" s="12" t="s">
        <v>92</v>
      </c>
      <c r="E341" s="12" t="s">
        <v>4</v>
      </c>
      <c r="F341" s="12" t="s">
        <v>6</v>
      </c>
      <c r="G341" s="12" t="s">
        <v>958</v>
      </c>
      <c r="H341" s="12"/>
      <c r="I341" s="9">
        <v>23</v>
      </c>
      <c r="J341" s="9" t="s">
        <v>1151</v>
      </c>
    </row>
    <row r="342" spans="1:10" s="11" customFormat="1" x14ac:dyDescent="0.2">
      <c r="A342" s="8">
        <v>43580</v>
      </c>
      <c r="B342" s="12" t="s">
        <v>3</v>
      </c>
      <c r="C342" s="48" t="s">
        <v>1479</v>
      </c>
      <c r="D342" s="12" t="s">
        <v>67</v>
      </c>
      <c r="E342" s="12" t="s">
        <v>4</v>
      </c>
      <c r="F342" s="12" t="s">
        <v>5</v>
      </c>
      <c r="G342" s="12" t="s">
        <v>1480</v>
      </c>
      <c r="H342" s="12"/>
      <c r="I342" s="9">
        <v>22</v>
      </c>
      <c r="J342" s="9">
        <v>20</v>
      </c>
    </row>
    <row r="343" spans="1:10" s="11" customFormat="1" x14ac:dyDescent="0.2">
      <c r="A343" s="8">
        <v>43580</v>
      </c>
      <c r="B343" s="12" t="s">
        <v>3</v>
      </c>
      <c r="C343" s="48" t="s">
        <v>1481</v>
      </c>
      <c r="D343" s="12" t="s">
        <v>41</v>
      </c>
      <c r="E343" s="12" t="s">
        <v>4</v>
      </c>
      <c r="F343" s="12" t="s">
        <v>4</v>
      </c>
      <c r="G343" s="12" t="s">
        <v>152</v>
      </c>
      <c r="H343" s="12"/>
      <c r="I343" s="9">
        <v>26</v>
      </c>
      <c r="J343" s="9">
        <v>27</v>
      </c>
    </row>
    <row r="344" spans="1:10" s="11" customFormat="1" x14ac:dyDescent="0.2">
      <c r="A344" s="8">
        <v>43582</v>
      </c>
      <c r="B344" s="12" t="s">
        <v>3</v>
      </c>
      <c r="C344" s="48" t="s">
        <v>1504</v>
      </c>
      <c r="D344" s="12" t="s">
        <v>58</v>
      </c>
      <c r="E344" s="12" t="s">
        <v>4</v>
      </c>
      <c r="F344" s="12" t="s">
        <v>5</v>
      </c>
      <c r="G344" s="12" t="s">
        <v>319</v>
      </c>
      <c r="H344" s="12"/>
      <c r="I344" s="9">
        <v>32</v>
      </c>
      <c r="J344" s="9" t="s">
        <v>1505</v>
      </c>
    </row>
    <row r="345" spans="1:10" s="11" customFormat="1" x14ac:dyDescent="0.2">
      <c r="A345" s="8">
        <v>43582</v>
      </c>
      <c r="B345" s="12" t="s">
        <v>3</v>
      </c>
      <c r="C345" s="48" t="s">
        <v>1506</v>
      </c>
      <c r="D345" s="12" t="s">
        <v>40</v>
      </c>
      <c r="E345" s="12" t="s">
        <v>4</v>
      </c>
      <c r="F345" s="12" t="s">
        <v>6</v>
      </c>
      <c r="G345" s="12" t="s">
        <v>37</v>
      </c>
      <c r="H345" s="12"/>
      <c r="I345" s="9">
        <v>4</v>
      </c>
      <c r="J345" s="9" t="s">
        <v>749</v>
      </c>
    </row>
    <row r="346" spans="1:10" s="11" customFormat="1" x14ac:dyDescent="0.2">
      <c r="A346" s="8">
        <v>43582</v>
      </c>
      <c r="B346" s="12" t="s">
        <v>3</v>
      </c>
      <c r="C346" s="48" t="s">
        <v>1507</v>
      </c>
      <c r="D346" s="12" t="s">
        <v>506</v>
      </c>
      <c r="E346" s="12" t="s">
        <v>4</v>
      </c>
      <c r="F346" s="12" t="s">
        <v>1508</v>
      </c>
      <c r="G346" s="12" t="s">
        <v>1509</v>
      </c>
      <c r="H346" s="12"/>
      <c r="I346" s="9">
        <v>13</v>
      </c>
      <c r="J346" s="9" t="s">
        <v>1510</v>
      </c>
    </row>
    <row r="347" spans="1:10" s="11" customFormat="1" x14ac:dyDescent="0.2">
      <c r="A347" s="8">
        <v>43582</v>
      </c>
      <c r="B347" s="12" t="s">
        <v>3</v>
      </c>
      <c r="C347" s="48" t="s">
        <v>1518</v>
      </c>
      <c r="D347" s="12" t="s">
        <v>131</v>
      </c>
      <c r="E347" s="12" t="s">
        <v>4</v>
      </c>
      <c r="F347" s="12" t="s">
        <v>6</v>
      </c>
      <c r="G347" s="12" t="s">
        <v>151</v>
      </c>
      <c r="H347" s="12"/>
      <c r="I347" s="9">
        <v>17</v>
      </c>
      <c r="J347" s="9" t="s">
        <v>765</v>
      </c>
    </row>
    <row r="348" spans="1:10" s="11" customFormat="1" x14ac:dyDescent="0.2">
      <c r="A348" s="8">
        <v>43583</v>
      </c>
      <c r="B348" s="12" t="s">
        <v>3</v>
      </c>
      <c r="C348" s="48" t="s">
        <v>1529</v>
      </c>
      <c r="D348" s="12" t="s">
        <v>89</v>
      </c>
      <c r="E348" s="12" t="s">
        <v>4</v>
      </c>
      <c r="F348" s="12" t="s">
        <v>6</v>
      </c>
      <c r="G348" s="12" t="s">
        <v>151</v>
      </c>
      <c r="H348" s="12"/>
      <c r="I348" s="9">
        <v>24</v>
      </c>
      <c r="J348" s="9" t="s">
        <v>1281</v>
      </c>
    </row>
    <row r="349" spans="1:10" s="11" customFormat="1" x14ac:dyDescent="0.2">
      <c r="A349" s="8">
        <v>43583</v>
      </c>
      <c r="B349" s="12" t="s">
        <v>3</v>
      </c>
      <c r="C349" s="48" t="s">
        <v>1536</v>
      </c>
      <c r="D349" s="12" t="s">
        <v>92</v>
      </c>
      <c r="E349" s="12" t="s">
        <v>4</v>
      </c>
      <c r="F349" s="12" t="s">
        <v>6</v>
      </c>
      <c r="G349" s="12" t="s">
        <v>194</v>
      </c>
      <c r="H349" s="12"/>
      <c r="I349" s="9">
        <v>26</v>
      </c>
      <c r="J349" s="9" t="s">
        <v>704</v>
      </c>
    </row>
    <row r="350" spans="1:10" s="11" customFormat="1" x14ac:dyDescent="0.2">
      <c r="A350" s="8">
        <v>43583</v>
      </c>
      <c r="B350" s="12" t="s">
        <v>3</v>
      </c>
      <c r="C350" s="48" t="s">
        <v>1538</v>
      </c>
      <c r="D350" s="12" t="s">
        <v>1297</v>
      </c>
      <c r="E350" s="12" t="s">
        <v>4</v>
      </c>
      <c r="F350" s="12" t="s">
        <v>5</v>
      </c>
      <c r="G350" s="12" t="s">
        <v>1539</v>
      </c>
      <c r="H350" s="12"/>
      <c r="I350" s="9">
        <v>52</v>
      </c>
      <c r="J350" s="9" t="s">
        <v>1540</v>
      </c>
    </row>
    <row r="351" spans="1:10" s="11" customFormat="1" x14ac:dyDescent="0.2">
      <c r="A351" s="8">
        <v>43583</v>
      </c>
      <c r="B351" s="12" t="s">
        <v>3</v>
      </c>
      <c r="C351" s="48" t="s">
        <v>1249</v>
      </c>
      <c r="D351" s="12" t="s">
        <v>806</v>
      </c>
      <c r="E351" s="12" t="s">
        <v>4</v>
      </c>
      <c r="F351" s="12" t="s">
        <v>15</v>
      </c>
      <c r="G351" s="12" t="s">
        <v>151</v>
      </c>
      <c r="H351" s="12"/>
      <c r="I351" s="9">
        <v>36</v>
      </c>
      <c r="J351" s="9" t="s">
        <v>813</v>
      </c>
    </row>
    <row r="352" spans="1:10" s="11" customFormat="1" x14ac:dyDescent="0.2">
      <c r="A352" s="8">
        <v>43583</v>
      </c>
      <c r="B352" s="12" t="s">
        <v>3</v>
      </c>
      <c r="C352" s="48" t="s">
        <v>1568</v>
      </c>
      <c r="D352" s="12" t="s">
        <v>75</v>
      </c>
      <c r="E352" s="12" t="s">
        <v>4</v>
      </c>
      <c r="F352" s="12" t="s">
        <v>6</v>
      </c>
      <c r="G352" s="12" t="s">
        <v>37</v>
      </c>
      <c r="H352" s="12"/>
      <c r="I352" s="9">
        <v>7</v>
      </c>
      <c r="J352" s="9" t="s">
        <v>460</v>
      </c>
    </row>
    <row r="353" spans="1:10" s="11" customFormat="1" x14ac:dyDescent="0.2">
      <c r="A353" s="8">
        <v>43583</v>
      </c>
      <c r="B353" s="12" t="s">
        <v>3</v>
      </c>
      <c r="C353" s="48" t="s">
        <v>1569</v>
      </c>
      <c r="D353" s="12" t="s">
        <v>1570</v>
      </c>
      <c r="E353" s="12" t="s">
        <v>4</v>
      </c>
      <c r="F353" s="12" t="s">
        <v>690</v>
      </c>
      <c r="G353" s="12" t="s">
        <v>319</v>
      </c>
      <c r="H353" s="12"/>
      <c r="I353" s="9">
        <v>36</v>
      </c>
      <c r="J353" s="9" t="s">
        <v>1571</v>
      </c>
    </row>
    <row r="354" spans="1:10" s="11" customFormat="1" x14ac:dyDescent="0.2">
      <c r="A354" s="8">
        <v>43583</v>
      </c>
      <c r="B354" s="12" t="s">
        <v>3</v>
      </c>
      <c r="C354" s="48" t="s">
        <v>1588</v>
      </c>
      <c r="D354" s="12" t="s">
        <v>61</v>
      </c>
      <c r="E354" s="12" t="s">
        <v>4</v>
      </c>
      <c r="F354" s="12" t="s">
        <v>15</v>
      </c>
      <c r="G354" s="12" t="s">
        <v>151</v>
      </c>
      <c r="H354" s="12"/>
      <c r="I354" s="9">
        <v>6</v>
      </c>
      <c r="J354" s="9">
        <v>4</v>
      </c>
    </row>
    <row r="355" spans="1:10" s="11" customFormat="1" x14ac:dyDescent="0.2">
      <c r="A355" s="8">
        <v>43583</v>
      </c>
      <c r="B355" s="12" t="s">
        <v>3</v>
      </c>
      <c r="C355" s="48" t="s">
        <v>1589</v>
      </c>
      <c r="D355" s="12" t="s">
        <v>61</v>
      </c>
      <c r="E355" s="12" t="s">
        <v>4</v>
      </c>
      <c r="F355" s="12" t="s">
        <v>6</v>
      </c>
      <c r="G355" s="12" t="s">
        <v>151</v>
      </c>
      <c r="H355" s="12"/>
      <c r="I355" s="9">
        <v>8</v>
      </c>
      <c r="J355" s="9" t="s">
        <v>1590</v>
      </c>
    </row>
    <row r="356" spans="1:10" s="11" customFormat="1" x14ac:dyDescent="0.2">
      <c r="A356" s="8">
        <v>43583</v>
      </c>
      <c r="B356" s="12" t="s">
        <v>3</v>
      </c>
      <c r="C356" s="48" t="s">
        <v>1591</v>
      </c>
      <c r="D356" s="12" t="s">
        <v>70</v>
      </c>
      <c r="E356" s="12" t="s">
        <v>4</v>
      </c>
      <c r="F356" s="12" t="s">
        <v>585</v>
      </c>
      <c r="G356" s="12" t="s">
        <v>37</v>
      </c>
      <c r="H356" s="12"/>
      <c r="I356" s="9">
        <v>14</v>
      </c>
      <c r="J356" s="9" t="s">
        <v>392</v>
      </c>
    </row>
    <row r="357" spans="1:10" s="11" customFormat="1" x14ac:dyDescent="0.2">
      <c r="A357" s="8">
        <v>43568</v>
      </c>
      <c r="B357" s="12" t="s">
        <v>3</v>
      </c>
      <c r="C357" s="9">
        <v>7307</v>
      </c>
      <c r="D357" s="12" t="s">
        <v>39</v>
      </c>
      <c r="E357" s="12" t="s">
        <v>214</v>
      </c>
      <c r="F357" s="12" t="s">
        <v>99</v>
      </c>
      <c r="G357" s="12" t="s">
        <v>194</v>
      </c>
      <c r="H357" s="12"/>
      <c r="I357" s="9">
        <v>31</v>
      </c>
      <c r="J357" s="9" t="s">
        <v>759</v>
      </c>
    </row>
    <row r="358" spans="1:10" s="11" customFormat="1" x14ac:dyDescent="0.2">
      <c r="A358" s="8">
        <v>43583</v>
      </c>
      <c r="B358" s="12" t="s">
        <v>3</v>
      </c>
      <c r="C358" s="48" t="s">
        <v>1531</v>
      </c>
      <c r="D358" s="12" t="s">
        <v>1532</v>
      </c>
      <c r="E358" s="12" t="s">
        <v>101</v>
      </c>
      <c r="F358" s="12" t="s">
        <v>15</v>
      </c>
      <c r="G358" s="12" t="s">
        <v>477</v>
      </c>
      <c r="H358" s="12"/>
      <c r="I358" s="9">
        <v>55</v>
      </c>
      <c r="J358" s="9" t="s">
        <v>1533</v>
      </c>
    </row>
    <row r="359" spans="1:10" s="11" customFormat="1" x14ac:dyDescent="0.2">
      <c r="A359" s="8">
        <v>43570</v>
      </c>
      <c r="B359" s="12" t="s">
        <v>1255</v>
      </c>
      <c r="C359" s="48" t="s">
        <v>1256</v>
      </c>
      <c r="D359" s="12" t="s">
        <v>1257</v>
      </c>
      <c r="E359" s="12" t="s">
        <v>1258</v>
      </c>
      <c r="F359" s="12" t="s">
        <v>15</v>
      </c>
      <c r="G359" s="12" t="s">
        <v>319</v>
      </c>
      <c r="H359" s="12"/>
      <c r="I359" s="9"/>
      <c r="J359" s="9"/>
    </row>
    <row r="360" spans="1:10" s="11" customFormat="1" x14ac:dyDescent="0.2">
      <c r="A360" s="8">
        <v>43566</v>
      </c>
      <c r="B360" s="12" t="s">
        <v>3</v>
      </c>
      <c r="C360" s="9">
        <v>7373</v>
      </c>
      <c r="D360" s="12" t="s">
        <v>1165</v>
      </c>
      <c r="E360" s="12" t="s">
        <v>234</v>
      </c>
      <c r="F360" s="12" t="s">
        <v>4</v>
      </c>
      <c r="G360" s="12" t="s">
        <v>13</v>
      </c>
      <c r="H360" s="12"/>
      <c r="I360" s="9">
        <v>37</v>
      </c>
      <c r="J360" s="9">
        <v>44</v>
      </c>
    </row>
    <row r="361" spans="1:10" s="11" customFormat="1" x14ac:dyDescent="0.2">
      <c r="A361" s="8">
        <v>43563</v>
      </c>
      <c r="B361" s="12" t="s">
        <v>14</v>
      </c>
      <c r="C361" s="9">
        <v>1700</v>
      </c>
      <c r="D361" s="12" t="s">
        <v>1093</v>
      </c>
      <c r="E361" s="12" t="s">
        <v>234</v>
      </c>
      <c r="F361" s="12" t="s">
        <v>15</v>
      </c>
      <c r="G361" s="12" t="s">
        <v>292</v>
      </c>
      <c r="H361" s="12"/>
      <c r="I361" s="9">
        <v>155</v>
      </c>
      <c r="J361" s="9">
        <v>241</v>
      </c>
    </row>
    <row r="362" spans="1:10" s="11" customFormat="1" x14ac:dyDescent="0.2">
      <c r="A362" s="8">
        <v>43570</v>
      </c>
      <c r="B362" s="12" t="s">
        <v>6</v>
      </c>
      <c r="C362" s="48" t="s">
        <v>1267</v>
      </c>
      <c r="D362" s="12" t="s">
        <v>1268</v>
      </c>
      <c r="E362" s="12" t="s">
        <v>234</v>
      </c>
      <c r="F362" s="12" t="s">
        <v>6</v>
      </c>
      <c r="G362" s="12" t="s">
        <v>207</v>
      </c>
      <c r="H362" s="12"/>
      <c r="I362" s="9">
        <v>102</v>
      </c>
      <c r="J362" s="9">
        <v>117</v>
      </c>
    </row>
    <row r="363" spans="1:10" s="11" customFormat="1" x14ac:dyDescent="0.2">
      <c r="A363" s="8">
        <v>43571</v>
      </c>
      <c r="B363" s="12" t="s">
        <v>3</v>
      </c>
      <c r="C363" s="48" t="s">
        <v>1308</v>
      </c>
      <c r="D363" s="12" t="s">
        <v>92</v>
      </c>
      <c r="E363" s="12" t="s">
        <v>234</v>
      </c>
      <c r="F363" s="12" t="s">
        <v>6</v>
      </c>
      <c r="G363" s="12" t="s">
        <v>319</v>
      </c>
      <c r="H363" s="12"/>
      <c r="I363" s="9">
        <v>32</v>
      </c>
      <c r="J363" s="9" t="s">
        <v>358</v>
      </c>
    </row>
    <row r="364" spans="1:10" s="11" customFormat="1" x14ac:dyDescent="0.2">
      <c r="A364" s="8">
        <v>43583</v>
      </c>
      <c r="B364" s="12" t="s">
        <v>234</v>
      </c>
      <c r="C364" s="48" t="s">
        <v>1534</v>
      </c>
      <c r="D364" s="12" t="s">
        <v>1535</v>
      </c>
      <c r="E364" s="12" t="s">
        <v>234</v>
      </c>
      <c r="F364" s="12" t="s">
        <v>15</v>
      </c>
      <c r="G364" s="12" t="s">
        <v>477</v>
      </c>
      <c r="H364" s="12"/>
      <c r="I364" s="9"/>
      <c r="J364" s="9"/>
    </row>
    <row r="365" spans="1:10" s="11" customFormat="1" x14ac:dyDescent="0.2">
      <c r="A365" s="8">
        <v>43583</v>
      </c>
      <c r="B365" s="12" t="s">
        <v>234</v>
      </c>
      <c r="C365" s="48" t="s">
        <v>1542</v>
      </c>
      <c r="D365" s="12" t="s">
        <v>1543</v>
      </c>
      <c r="E365" s="12" t="s">
        <v>234</v>
      </c>
      <c r="F365" s="12" t="s">
        <v>15</v>
      </c>
      <c r="G365" s="12" t="s">
        <v>319</v>
      </c>
      <c r="H365" s="12"/>
      <c r="I365" s="9"/>
      <c r="J365" s="9"/>
    </row>
    <row r="366" spans="1:10" s="11" customFormat="1" x14ac:dyDescent="0.2">
      <c r="A366" s="8">
        <v>43583</v>
      </c>
      <c r="B366" s="12" t="s">
        <v>234</v>
      </c>
      <c r="C366" s="48" t="s">
        <v>1544</v>
      </c>
      <c r="D366" s="12" t="s">
        <v>1545</v>
      </c>
      <c r="E366" s="12" t="s">
        <v>234</v>
      </c>
      <c r="F366" s="12" t="s">
        <v>15</v>
      </c>
      <c r="G366" s="12" t="s">
        <v>151</v>
      </c>
      <c r="H366" s="12"/>
      <c r="I366" s="9"/>
      <c r="J366" s="9"/>
    </row>
    <row r="367" spans="1:10" s="11" customFormat="1" x14ac:dyDescent="0.2">
      <c r="A367" s="8">
        <v>43583</v>
      </c>
      <c r="B367" s="12" t="s">
        <v>234</v>
      </c>
      <c r="C367" s="48" t="s">
        <v>1546</v>
      </c>
      <c r="D367" s="12" t="s">
        <v>1547</v>
      </c>
      <c r="E367" s="12" t="s">
        <v>234</v>
      </c>
      <c r="F367" s="12" t="s">
        <v>15</v>
      </c>
      <c r="G367" s="12" t="s">
        <v>1548</v>
      </c>
      <c r="H367" s="12"/>
      <c r="I367" s="9"/>
      <c r="J367" s="9"/>
    </row>
    <row r="368" spans="1:10" s="11" customFormat="1" x14ac:dyDescent="0.2">
      <c r="A368" s="8">
        <v>43583</v>
      </c>
      <c r="B368" s="12" t="s">
        <v>234</v>
      </c>
      <c r="C368" s="48" t="s">
        <v>1555</v>
      </c>
      <c r="D368" s="12" t="s">
        <v>1556</v>
      </c>
      <c r="E368" s="12" t="s">
        <v>234</v>
      </c>
      <c r="F368" s="12" t="s">
        <v>15</v>
      </c>
      <c r="G368" s="12" t="s">
        <v>292</v>
      </c>
      <c r="H368" s="12"/>
      <c r="I368" s="9">
        <v>178</v>
      </c>
      <c r="J368" s="9">
        <v>279</v>
      </c>
    </row>
    <row r="369" spans="1:10" s="11" customFormat="1" x14ac:dyDescent="0.2">
      <c r="A369" s="8">
        <v>43584</v>
      </c>
      <c r="B369" s="12" t="s">
        <v>234</v>
      </c>
      <c r="C369" s="48" t="s">
        <v>1646</v>
      </c>
      <c r="D369" s="12" t="s">
        <v>1647</v>
      </c>
      <c r="E369" s="12" t="s">
        <v>234</v>
      </c>
      <c r="F369" s="12" t="s">
        <v>15</v>
      </c>
      <c r="G369" s="12" t="s">
        <v>292</v>
      </c>
      <c r="H369" s="12"/>
      <c r="I369" s="9">
        <v>212</v>
      </c>
      <c r="J369" s="9">
        <v>336</v>
      </c>
    </row>
    <row r="370" spans="1:10" s="11" customFormat="1" x14ac:dyDescent="0.2">
      <c r="A370" s="8">
        <v>43565</v>
      </c>
      <c r="B370" s="12" t="s">
        <v>3</v>
      </c>
      <c r="C370" s="9">
        <v>1815</v>
      </c>
      <c r="D370" s="12" t="s">
        <v>92</v>
      </c>
      <c r="E370" s="12" t="s">
        <v>31</v>
      </c>
      <c r="F370" s="12" t="s">
        <v>6</v>
      </c>
      <c r="G370" s="12" t="s">
        <v>23</v>
      </c>
      <c r="H370" s="12"/>
      <c r="I370" s="9">
        <v>27</v>
      </c>
      <c r="J370" s="9" t="s">
        <v>1060</v>
      </c>
    </row>
    <row r="371" spans="1:10" s="11" customFormat="1" x14ac:dyDescent="0.2">
      <c r="A371" s="8">
        <v>43568</v>
      </c>
      <c r="B371" s="12" t="s">
        <v>3</v>
      </c>
      <c r="C371" s="9">
        <v>8287</v>
      </c>
      <c r="D371" s="12" t="s">
        <v>229</v>
      </c>
      <c r="E371" s="12" t="s">
        <v>31</v>
      </c>
      <c r="F371" s="12" t="s">
        <v>15</v>
      </c>
      <c r="G371" s="12" t="s">
        <v>1181</v>
      </c>
      <c r="H371" s="12"/>
      <c r="I371" s="9">
        <v>28</v>
      </c>
      <c r="J371" s="9" t="s">
        <v>517</v>
      </c>
    </row>
    <row r="372" spans="1:10" s="11" customFormat="1" x14ac:dyDescent="0.2">
      <c r="A372" s="8">
        <v>43569</v>
      </c>
      <c r="B372" s="12" t="s">
        <v>3</v>
      </c>
      <c r="C372" s="48" t="s">
        <v>1222</v>
      </c>
      <c r="D372" s="12" t="s">
        <v>120</v>
      </c>
      <c r="E372" s="12" t="s">
        <v>31</v>
      </c>
      <c r="F372" s="12" t="s">
        <v>6</v>
      </c>
      <c r="G372" s="12" t="s">
        <v>292</v>
      </c>
      <c r="H372" s="12"/>
      <c r="I372" s="9">
        <v>33</v>
      </c>
      <c r="J372" s="9" t="s">
        <v>1223</v>
      </c>
    </row>
    <row r="373" spans="1:10" s="11" customFormat="1" x14ac:dyDescent="0.2">
      <c r="A373" s="8">
        <v>43582</v>
      </c>
      <c r="B373" s="12" t="s">
        <v>3</v>
      </c>
      <c r="C373" s="48" t="s">
        <v>1516</v>
      </c>
      <c r="D373" s="12" t="s">
        <v>67</v>
      </c>
      <c r="E373" s="12" t="s">
        <v>1517</v>
      </c>
      <c r="F373" s="12" t="s">
        <v>6</v>
      </c>
      <c r="G373" s="12" t="s">
        <v>422</v>
      </c>
      <c r="H373" s="12"/>
      <c r="I373" s="9">
        <v>19</v>
      </c>
      <c r="J373" s="9" t="s">
        <v>1371</v>
      </c>
    </row>
    <row r="374" spans="1:10" s="11" customFormat="1" x14ac:dyDescent="0.2">
      <c r="A374" s="8">
        <v>43564</v>
      </c>
      <c r="B374" s="12" t="s">
        <v>3</v>
      </c>
      <c r="C374" s="9">
        <v>4046</v>
      </c>
      <c r="D374" s="12" t="s">
        <v>506</v>
      </c>
      <c r="E374" s="12" t="s">
        <v>16</v>
      </c>
      <c r="F374" s="12" t="s">
        <v>4</v>
      </c>
      <c r="G374" s="12" t="s">
        <v>163</v>
      </c>
      <c r="H374" s="12"/>
      <c r="I374" s="9">
        <v>15</v>
      </c>
      <c r="J374" s="9" t="s">
        <v>1128</v>
      </c>
    </row>
    <row r="375" spans="1:10" s="11" customFormat="1" x14ac:dyDescent="0.2">
      <c r="A375" s="8">
        <v>43564</v>
      </c>
      <c r="B375" s="12" t="s">
        <v>3</v>
      </c>
      <c r="C375" s="9">
        <v>4518</v>
      </c>
      <c r="D375" s="12" t="s">
        <v>40</v>
      </c>
      <c r="E375" s="12" t="s">
        <v>16</v>
      </c>
      <c r="F375" s="12" t="s">
        <v>4</v>
      </c>
      <c r="G375" s="12" t="s">
        <v>103</v>
      </c>
      <c r="H375" s="12"/>
      <c r="I375" s="9">
        <v>3</v>
      </c>
      <c r="J375" s="9">
        <v>1</v>
      </c>
    </row>
    <row r="376" spans="1:10" s="11" customFormat="1" x14ac:dyDescent="0.2">
      <c r="A376" s="8">
        <v>43565</v>
      </c>
      <c r="B376" s="12" t="s">
        <v>3</v>
      </c>
      <c r="C376" s="9">
        <v>3332</v>
      </c>
      <c r="D376" s="12" t="s">
        <v>115</v>
      </c>
      <c r="E376" s="12" t="s">
        <v>16</v>
      </c>
      <c r="F376" s="12" t="s">
        <v>6</v>
      </c>
      <c r="G376" s="12" t="s">
        <v>258</v>
      </c>
      <c r="H376" s="12"/>
      <c r="I376" s="9">
        <v>18</v>
      </c>
      <c r="J376" s="9" t="s">
        <v>513</v>
      </c>
    </row>
    <row r="377" spans="1:10" s="11" customFormat="1" x14ac:dyDescent="0.2">
      <c r="A377" s="8">
        <v>43565</v>
      </c>
      <c r="B377" s="12" t="s">
        <v>3</v>
      </c>
      <c r="C377" s="9">
        <v>6250</v>
      </c>
      <c r="D377" s="12" t="s">
        <v>110</v>
      </c>
      <c r="E377" s="12" t="s">
        <v>16</v>
      </c>
      <c r="F377" s="12" t="s">
        <v>98</v>
      </c>
      <c r="G377" s="12" t="s">
        <v>477</v>
      </c>
      <c r="H377" s="12"/>
      <c r="I377" s="9">
        <v>46</v>
      </c>
      <c r="J377" s="9" t="s">
        <v>1145</v>
      </c>
    </row>
    <row r="378" spans="1:10" s="11" customFormat="1" x14ac:dyDescent="0.2">
      <c r="A378" s="8">
        <v>43567</v>
      </c>
      <c r="B378" s="12" t="s">
        <v>3</v>
      </c>
      <c r="C378" s="9">
        <v>3490</v>
      </c>
      <c r="D378" s="12" t="s">
        <v>67</v>
      </c>
      <c r="E378" s="12" t="s">
        <v>16</v>
      </c>
      <c r="F378" s="12" t="s">
        <v>4</v>
      </c>
      <c r="G378" s="12" t="s">
        <v>24</v>
      </c>
      <c r="H378" s="12"/>
      <c r="I378" s="9">
        <v>26</v>
      </c>
      <c r="J378" s="9">
        <v>20</v>
      </c>
    </row>
    <row r="379" spans="1:10" s="11" customFormat="1" x14ac:dyDescent="0.2">
      <c r="A379" s="8">
        <v>43568</v>
      </c>
      <c r="B379" s="12" t="s">
        <v>3</v>
      </c>
      <c r="C379" s="9">
        <v>4880</v>
      </c>
      <c r="D379" s="12" t="s">
        <v>124</v>
      </c>
      <c r="E379" s="12" t="s">
        <v>16</v>
      </c>
      <c r="F379" s="12" t="s">
        <v>98</v>
      </c>
      <c r="G379" s="12" t="s">
        <v>319</v>
      </c>
      <c r="H379" s="12"/>
      <c r="I379" s="9">
        <v>11</v>
      </c>
      <c r="J379" s="9" t="s">
        <v>511</v>
      </c>
    </row>
    <row r="380" spans="1:10" s="11" customFormat="1" x14ac:dyDescent="0.2">
      <c r="A380" s="8">
        <v>43568</v>
      </c>
      <c r="B380" s="12" t="s">
        <v>3</v>
      </c>
      <c r="C380" s="9">
        <v>4720</v>
      </c>
      <c r="D380" s="12" t="s">
        <v>75</v>
      </c>
      <c r="E380" s="12" t="s">
        <v>16</v>
      </c>
      <c r="F380" s="12" t="s">
        <v>6</v>
      </c>
      <c r="G380" s="12" t="s">
        <v>151</v>
      </c>
      <c r="H380" s="12"/>
      <c r="I380" s="9">
        <v>10</v>
      </c>
      <c r="J380" s="9">
        <v>5</v>
      </c>
    </row>
    <row r="381" spans="1:10" s="11" customFormat="1" x14ac:dyDescent="0.2">
      <c r="A381" s="8">
        <v>43569</v>
      </c>
      <c r="B381" s="12" t="s">
        <v>3</v>
      </c>
      <c r="C381" s="48" t="s">
        <v>1214</v>
      </c>
      <c r="D381" s="12" t="s">
        <v>92</v>
      </c>
      <c r="E381" s="12" t="s">
        <v>16</v>
      </c>
      <c r="F381" s="12" t="s">
        <v>22</v>
      </c>
      <c r="G381" s="12" t="s">
        <v>319</v>
      </c>
      <c r="H381" s="12"/>
      <c r="I381" s="9">
        <v>21</v>
      </c>
      <c r="J381" s="9" t="s">
        <v>565</v>
      </c>
    </row>
    <row r="382" spans="1:10" s="11" customFormat="1" x14ac:dyDescent="0.2">
      <c r="A382" s="8">
        <v>43569</v>
      </c>
      <c r="B382" s="12" t="s">
        <v>3</v>
      </c>
      <c r="C382" s="48" t="s">
        <v>1239</v>
      </c>
      <c r="D382" s="12" t="s">
        <v>40</v>
      </c>
      <c r="E382" s="12" t="s">
        <v>16</v>
      </c>
      <c r="F382" s="12" t="s">
        <v>6</v>
      </c>
      <c r="G382" s="12" t="s">
        <v>194</v>
      </c>
      <c r="H382" s="12"/>
      <c r="I382" s="9">
        <v>4</v>
      </c>
      <c r="J382" s="9" t="s">
        <v>469</v>
      </c>
    </row>
    <row r="383" spans="1:10" s="11" customFormat="1" x14ac:dyDescent="0.2">
      <c r="A383" s="8">
        <v>43569</v>
      </c>
      <c r="B383" s="12" t="s">
        <v>6</v>
      </c>
      <c r="C383" s="48" t="s">
        <v>1242</v>
      </c>
      <c r="D383" s="12" t="s">
        <v>1243</v>
      </c>
      <c r="E383" s="12" t="s">
        <v>16</v>
      </c>
      <c r="F383" s="12" t="s">
        <v>140</v>
      </c>
      <c r="G383" s="12" t="s">
        <v>23</v>
      </c>
      <c r="H383" s="12"/>
      <c r="I383" s="9">
        <v>75</v>
      </c>
      <c r="J383" s="9">
        <v>124</v>
      </c>
    </row>
    <row r="384" spans="1:10" s="11" customFormat="1" x14ac:dyDescent="0.2">
      <c r="A384" s="8">
        <v>43572</v>
      </c>
      <c r="B384" s="12" t="s">
        <v>3</v>
      </c>
      <c r="C384" s="48" t="s">
        <v>1348</v>
      </c>
      <c r="D384" s="12" t="s">
        <v>1349</v>
      </c>
      <c r="E384" s="12" t="s">
        <v>16</v>
      </c>
      <c r="F384" s="12" t="s">
        <v>4</v>
      </c>
      <c r="G384" s="12" t="s">
        <v>151</v>
      </c>
      <c r="H384" s="12"/>
      <c r="I384" s="9">
        <v>38</v>
      </c>
      <c r="J384" s="9" t="s">
        <v>1350</v>
      </c>
    </row>
    <row r="385" spans="1:10" s="11" customFormat="1" x14ac:dyDescent="0.2">
      <c r="A385" s="8">
        <v>43572</v>
      </c>
      <c r="B385" s="12" t="s">
        <v>3</v>
      </c>
      <c r="C385" s="48" t="s">
        <v>1352</v>
      </c>
      <c r="D385" s="12" t="s">
        <v>113</v>
      </c>
      <c r="E385" s="12" t="s">
        <v>16</v>
      </c>
      <c r="F385" s="12" t="s">
        <v>4</v>
      </c>
      <c r="G385" s="12" t="s">
        <v>13</v>
      </c>
      <c r="H385" s="12"/>
      <c r="I385" s="9">
        <v>12</v>
      </c>
      <c r="J385" s="9" t="s">
        <v>725</v>
      </c>
    </row>
    <row r="386" spans="1:10" s="11" customFormat="1" x14ac:dyDescent="0.2">
      <c r="A386" s="8">
        <v>43572</v>
      </c>
      <c r="B386" s="12" t="s">
        <v>3</v>
      </c>
      <c r="C386" s="48" t="s">
        <v>1363</v>
      </c>
      <c r="D386" s="12" t="s">
        <v>116</v>
      </c>
      <c r="E386" s="12" t="s">
        <v>16</v>
      </c>
      <c r="F386" s="12" t="s">
        <v>6</v>
      </c>
      <c r="G386" s="12" t="s">
        <v>37</v>
      </c>
      <c r="H386" s="12"/>
      <c r="I386" s="9">
        <v>14</v>
      </c>
      <c r="J386" s="9" t="s">
        <v>494</v>
      </c>
    </row>
    <row r="387" spans="1:10" s="11" customFormat="1" x14ac:dyDescent="0.2">
      <c r="A387" s="8">
        <v>43572</v>
      </c>
      <c r="B387" s="12" t="s">
        <v>3</v>
      </c>
      <c r="C387" s="48" t="s">
        <v>1364</v>
      </c>
      <c r="D387" s="12" t="s">
        <v>61</v>
      </c>
      <c r="E387" s="12" t="s">
        <v>16</v>
      </c>
      <c r="F387" s="12" t="s">
        <v>6</v>
      </c>
      <c r="G387" s="12" t="s">
        <v>151</v>
      </c>
      <c r="H387" s="12"/>
      <c r="I387" s="9">
        <v>9</v>
      </c>
      <c r="J387" s="9" t="s">
        <v>491</v>
      </c>
    </row>
    <row r="388" spans="1:10" s="11" customFormat="1" x14ac:dyDescent="0.2">
      <c r="A388" s="8">
        <v>43580</v>
      </c>
      <c r="B388" s="12" t="s">
        <v>5</v>
      </c>
      <c r="C388" s="48" t="s">
        <v>1459</v>
      </c>
      <c r="D388" s="12" t="s">
        <v>1460</v>
      </c>
      <c r="E388" s="12" t="s">
        <v>16</v>
      </c>
      <c r="F388" s="12" t="s">
        <v>15</v>
      </c>
      <c r="G388" s="12" t="s">
        <v>172</v>
      </c>
      <c r="H388" s="12"/>
      <c r="I388" s="9">
        <v>200</v>
      </c>
      <c r="J388" s="9">
        <v>315</v>
      </c>
    </row>
    <row r="389" spans="1:10" s="11" customFormat="1" x14ac:dyDescent="0.2">
      <c r="A389" s="8">
        <v>43582</v>
      </c>
      <c r="B389" s="12" t="s">
        <v>1512</v>
      </c>
      <c r="C389" s="48" t="s">
        <v>1513</v>
      </c>
      <c r="D389" s="12" t="s">
        <v>1514</v>
      </c>
      <c r="E389" s="12" t="s">
        <v>16</v>
      </c>
      <c r="F389" s="12" t="s">
        <v>6</v>
      </c>
      <c r="G389" s="12" t="s">
        <v>151</v>
      </c>
      <c r="H389" s="12"/>
      <c r="I389" s="9"/>
      <c r="J389" s="9"/>
    </row>
    <row r="390" spans="1:10" s="11" customFormat="1" x14ac:dyDescent="0.2">
      <c r="A390" s="8">
        <v>43583</v>
      </c>
      <c r="B390" s="12" t="s">
        <v>6</v>
      </c>
      <c r="C390" s="48" t="s">
        <v>1207</v>
      </c>
      <c r="D390" s="12" t="s">
        <v>316</v>
      </c>
      <c r="E390" s="12" t="s">
        <v>16</v>
      </c>
      <c r="F390" s="12" t="s">
        <v>6</v>
      </c>
      <c r="G390" s="12" t="s">
        <v>23</v>
      </c>
      <c r="H390" s="12"/>
      <c r="I390" s="9">
        <v>46</v>
      </c>
      <c r="J390" s="9" t="s">
        <v>473</v>
      </c>
    </row>
    <row r="391" spans="1:10" s="11" customFormat="1" x14ac:dyDescent="0.2">
      <c r="A391" s="8">
        <v>43583</v>
      </c>
      <c r="B391" s="12" t="s">
        <v>3</v>
      </c>
      <c r="C391" s="48" t="s">
        <v>1586</v>
      </c>
      <c r="D391" s="12" t="s">
        <v>1587</v>
      </c>
      <c r="E391" s="12" t="s">
        <v>16</v>
      </c>
      <c r="F391" s="12" t="s">
        <v>6</v>
      </c>
      <c r="G391" s="12" t="s">
        <v>319</v>
      </c>
      <c r="H391" s="12"/>
      <c r="I391" s="9">
        <v>20</v>
      </c>
      <c r="J391" s="9" t="s">
        <v>346</v>
      </c>
    </row>
    <row r="392" spans="1:10" s="11" customFormat="1" x14ac:dyDescent="0.2">
      <c r="A392" s="8">
        <v>43562</v>
      </c>
      <c r="B392" s="12" t="s">
        <v>3</v>
      </c>
      <c r="C392" s="9">
        <v>2265</v>
      </c>
      <c r="D392" s="12" t="s">
        <v>92</v>
      </c>
      <c r="E392" s="12" t="s">
        <v>12</v>
      </c>
      <c r="F392" s="12" t="s">
        <v>6</v>
      </c>
      <c r="G392" s="12" t="s">
        <v>152</v>
      </c>
      <c r="H392" s="12"/>
      <c r="I392" s="9">
        <v>19</v>
      </c>
      <c r="J392" s="9">
        <v>25</v>
      </c>
    </row>
    <row r="393" spans="1:10" s="11" customFormat="1" x14ac:dyDescent="0.2">
      <c r="A393" s="8">
        <v>43564</v>
      </c>
      <c r="B393" s="12" t="s">
        <v>6</v>
      </c>
      <c r="C393" s="9">
        <v>57390</v>
      </c>
      <c r="D393" s="12" t="s">
        <v>137</v>
      </c>
      <c r="E393" s="12" t="s">
        <v>12</v>
      </c>
      <c r="F393" s="12" t="s">
        <v>6</v>
      </c>
      <c r="G393" s="12" t="s">
        <v>151</v>
      </c>
      <c r="H393" s="12"/>
      <c r="I393" s="9">
        <v>16</v>
      </c>
      <c r="J393" s="9">
        <v>11</v>
      </c>
    </row>
    <row r="394" spans="1:10" s="11" customFormat="1" x14ac:dyDescent="0.2">
      <c r="A394" s="8">
        <v>43567</v>
      </c>
      <c r="B394" s="12" t="s">
        <v>3</v>
      </c>
      <c r="C394" s="9">
        <v>2273</v>
      </c>
      <c r="D394" s="12" t="s">
        <v>92</v>
      </c>
      <c r="E394" s="12" t="s">
        <v>12</v>
      </c>
      <c r="F394" s="12" t="s">
        <v>6</v>
      </c>
      <c r="G394" s="12" t="s">
        <v>23</v>
      </c>
      <c r="H394" s="12"/>
      <c r="I394" s="9">
        <v>23</v>
      </c>
      <c r="J394" s="9">
        <v>27</v>
      </c>
    </row>
    <row r="395" spans="1:10" s="11" customFormat="1" x14ac:dyDescent="0.2">
      <c r="A395" s="8">
        <v>43571</v>
      </c>
      <c r="B395" s="12" t="s">
        <v>14</v>
      </c>
      <c r="C395" s="48" t="s">
        <v>1318</v>
      </c>
      <c r="D395" s="12" t="s">
        <v>127</v>
      </c>
      <c r="E395" s="12" t="s">
        <v>12</v>
      </c>
      <c r="F395" s="12" t="s">
        <v>6</v>
      </c>
      <c r="G395" s="12" t="s">
        <v>151</v>
      </c>
      <c r="H395" s="12"/>
      <c r="I395" s="9">
        <v>35</v>
      </c>
      <c r="J395" s="9" t="s">
        <v>393</v>
      </c>
    </row>
    <row r="396" spans="1:10" s="11" customFormat="1" x14ac:dyDescent="0.2">
      <c r="A396" s="8">
        <v>43580</v>
      </c>
      <c r="B396" s="12" t="s">
        <v>5</v>
      </c>
      <c r="C396" s="48" t="s">
        <v>1470</v>
      </c>
      <c r="D396" s="12" t="s">
        <v>1471</v>
      </c>
      <c r="E396" s="12" t="s">
        <v>12</v>
      </c>
      <c r="F396" s="12" t="s">
        <v>1472</v>
      </c>
      <c r="G396" s="12" t="s">
        <v>969</v>
      </c>
      <c r="H396" s="12"/>
      <c r="I396" s="9">
        <v>232</v>
      </c>
      <c r="J396" s="9">
        <v>401</v>
      </c>
    </row>
    <row r="397" spans="1:10" s="11" customFormat="1" x14ac:dyDescent="0.2">
      <c r="A397" s="8">
        <v>43568</v>
      </c>
      <c r="B397" s="12" t="s">
        <v>3</v>
      </c>
      <c r="C397" s="9">
        <v>8081</v>
      </c>
      <c r="D397" s="12" t="s">
        <v>41</v>
      </c>
      <c r="E397" s="12" t="s">
        <v>10</v>
      </c>
      <c r="F397" s="12" t="s">
        <v>15</v>
      </c>
      <c r="G397" s="12" t="s">
        <v>292</v>
      </c>
      <c r="H397" s="12"/>
      <c r="I397" s="9">
        <v>23</v>
      </c>
      <c r="J397" s="9" t="s">
        <v>1151</v>
      </c>
    </row>
    <row r="398" spans="1:10" s="11" customFormat="1" x14ac:dyDescent="0.2">
      <c r="A398" s="8">
        <v>43569</v>
      </c>
      <c r="B398" s="12" t="s">
        <v>3</v>
      </c>
      <c r="C398" s="48">
        <v>5837</v>
      </c>
      <c r="D398" s="12" t="s">
        <v>78</v>
      </c>
      <c r="E398" s="12" t="s">
        <v>10</v>
      </c>
      <c r="F398" s="12" t="s">
        <v>15</v>
      </c>
      <c r="G398" s="12" t="s">
        <v>477</v>
      </c>
      <c r="H398" s="12"/>
      <c r="I398" s="9">
        <v>23</v>
      </c>
      <c r="J398" s="9" t="s">
        <v>1196</v>
      </c>
    </row>
    <row r="399" spans="1:10" s="11" customFormat="1" x14ac:dyDescent="0.2">
      <c r="A399" s="8">
        <v>43569</v>
      </c>
      <c r="B399" s="12" t="s">
        <v>5</v>
      </c>
      <c r="C399" s="48">
        <v>66706</v>
      </c>
      <c r="D399" s="12" t="s">
        <v>97</v>
      </c>
      <c r="E399" s="12" t="s">
        <v>10</v>
      </c>
      <c r="F399" s="12" t="s">
        <v>5</v>
      </c>
      <c r="G399" s="12" t="s">
        <v>1065</v>
      </c>
      <c r="H399" s="12"/>
      <c r="I399" s="9">
        <v>32</v>
      </c>
      <c r="J399" s="9" t="s">
        <v>414</v>
      </c>
    </row>
    <row r="400" spans="1:10" s="11" customFormat="1" x14ac:dyDescent="0.2">
      <c r="A400" s="8">
        <v>43569</v>
      </c>
      <c r="B400" s="12" t="s">
        <v>3</v>
      </c>
      <c r="C400" s="48" t="s">
        <v>1228</v>
      </c>
      <c r="D400" s="12" t="s">
        <v>1229</v>
      </c>
      <c r="E400" s="12" t="s">
        <v>10</v>
      </c>
      <c r="F400" s="12" t="s">
        <v>15</v>
      </c>
      <c r="G400" s="12" t="s">
        <v>222</v>
      </c>
      <c r="H400" s="12"/>
      <c r="I400" s="9">
        <v>36</v>
      </c>
      <c r="J400" s="9" t="s">
        <v>1230</v>
      </c>
    </row>
    <row r="401" spans="1:10" s="11" customFormat="1" x14ac:dyDescent="0.2">
      <c r="A401" s="8">
        <v>43569</v>
      </c>
      <c r="B401" s="12" t="s">
        <v>3</v>
      </c>
      <c r="C401" s="48" t="s">
        <v>1251</v>
      </c>
      <c r="D401" s="12" t="s">
        <v>92</v>
      </c>
      <c r="E401" s="12" t="s">
        <v>10</v>
      </c>
      <c r="F401" s="12" t="s">
        <v>22</v>
      </c>
      <c r="G401" s="12" t="s">
        <v>1252</v>
      </c>
      <c r="H401" s="12"/>
      <c r="I401" s="9">
        <v>30</v>
      </c>
      <c r="J401" s="9" t="s">
        <v>757</v>
      </c>
    </row>
    <row r="402" spans="1:10" s="11" customFormat="1" x14ac:dyDescent="0.2">
      <c r="A402" s="8">
        <v>43573</v>
      </c>
      <c r="B402" s="12" t="s">
        <v>3</v>
      </c>
      <c r="C402" s="48" t="s">
        <v>1402</v>
      </c>
      <c r="D402" s="12" t="s">
        <v>92</v>
      </c>
      <c r="E402" s="12" t="s">
        <v>10</v>
      </c>
      <c r="F402" s="12" t="s">
        <v>15</v>
      </c>
      <c r="G402" s="12" t="s">
        <v>151</v>
      </c>
      <c r="H402" s="12"/>
      <c r="I402" s="9">
        <v>33</v>
      </c>
      <c r="J402" s="9" t="s">
        <v>521</v>
      </c>
    </row>
    <row r="403" spans="1:10" s="11" customFormat="1" x14ac:dyDescent="0.2">
      <c r="A403" s="8">
        <v>43578</v>
      </c>
      <c r="B403" s="12" t="s">
        <v>14</v>
      </c>
      <c r="C403" s="48" t="s">
        <v>1454</v>
      </c>
      <c r="D403" s="12" t="s">
        <v>250</v>
      </c>
      <c r="E403" s="12" t="s">
        <v>10</v>
      </c>
      <c r="F403" s="12" t="s">
        <v>6</v>
      </c>
      <c r="G403" s="12" t="s">
        <v>172</v>
      </c>
      <c r="H403" s="12"/>
      <c r="I403" s="9"/>
      <c r="J403" s="9"/>
    </row>
    <row r="404" spans="1:10" s="11" customFormat="1" x14ac:dyDescent="0.2">
      <c r="A404" s="8">
        <v>43582</v>
      </c>
      <c r="B404" s="12" t="s">
        <v>3</v>
      </c>
      <c r="C404" s="48" t="s">
        <v>1493</v>
      </c>
      <c r="D404" s="12" t="s">
        <v>92</v>
      </c>
      <c r="E404" s="12" t="s">
        <v>10</v>
      </c>
      <c r="F404" s="12" t="s">
        <v>1494</v>
      </c>
      <c r="G404" s="12" t="s">
        <v>292</v>
      </c>
      <c r="H404" s="12"/>
      <c r="I404" s="9">
        <v>24</v>
      </c>
      <c r="J404" s="9" t="s">
        <v>388</v>
      </c>
    </row>
    <row r="405" spans="1:10" s="11" customFormat="1" x14ac:dyDescent="0.2">
      <c r="A405" s="8">
        <v>43582</v>
      </c>
      <c r="B405" s="12" t="s">
        <v>3</v>
      </c>
      <c r="C405" s="48" t="s">
        <v>1515</v>
      </c>
      <c r="D405" s="12" t="s">
        <v>131</v>
      </c>
      <c r="E405" s="12" t="s">
        <v>10</v>
      </c>
      <c r="F405" s="12" t="s">
        <v>15</v>
      </c>
      <c r="G405" s="12" t="s">
        <v>151</v>
      </c>
      <c r="H405" s="12"/>
      <c r="I405" s="9">
        <v>20</v>
      </c>
      <c r="J405" s="9" t="s">
        <v>353</v>
      </c>
    </row>
    <row r="406" spans="1:10" s="11" customFormat="1" x14ac:dyDescent="0.2">
      <c r="A406" s="8">
        <v>43583</v>
      </c>
      <c r="B406" s="12" t="s">
        <v>3</v>
      </c>
      <c r="C406" s="48" t="s">
        <v>1528</v>
      </c>
      <c r="D406" s="12" t="s">
        <v>92</v>
      </c>
      <c r="E406" s="12" t="s">
        <v>10</v>
      </c>
      <c r="F406" s="12" t="s">
        <v>15</v>
      </c>
      <c r="G406" s="12" t="s">
        <v>23</v>
      </c>
      <c r="H406" s="12"/>
      <c r="I406" s="9">
        <v>19</v>
      </c>
      <c r="J406" s="9" t="s">
        <v>1371</v>
      </c>
    </row>
    <row r="407" spans="1:10" s="11" customFormat="1" x14ac:dyDescent="0.2">
      <c r="A407" s="8">
        <v>43584</v>
      </c>
      <c r="B407" s="12" t="s">
        <v>1648</v>
      </c>
      <c r="C407" s="48" t="s">
        <v>1649</v>
      </c>
      <c r="D407" s="12" t="s">
        <v>1650</v>
      </c>
      <c r="E407" s="12" t="s">
        <v>585</v>
      </c>
      <c r="F407" s="12" t="s">
        <v>15</v>
      </c>
      <c r="G407" s="12" t="s">
        <v>319</v>
      </c>
      <c r="H407" s="12"/>
      <c r="I407" s="9"/>
      <c r="J407" s="9"/>
    </row>
    <row r="408" spans="1:10" s="11" customFormat="1" x14ac:dyDescent="0.2">
      <c r="A408" s="8">
        <v>43565</v>
      </c>
      <c r="B408" s="12" t="s">
        <v>14</v>
      </c>
      <c r="C408" s="9">
        <v>6780</v>
      </c>
      <c r="D408" s="12" t="s">
        <v>142</v>
      </c>
      <c r="E408" s="12" t="s">
        <v>1152</v>
      </c>
      <c r="F408" s="12" t="s">
        <v>6</v>
      </c>
      <c r="G408" s="12" t="s">
        <v>318</v>
      </c>
      <c r="H408" s="12"/>
      <c r="I408" s="9">
        <v>25</v>
      </c>
      <c r="J408" s="9" t="s">
        <v>850</v>
      </c>
    </row>
    <row r="409" spans="1:10" s="11" customFormat="1" x14ac:dyDescent="0.2">
      <c r="A409" s="8">
        <v>43568</v>
      </c>
      <c r="B409" s="12" t="s">
        <v>3</v>
      </c>
      <c r="C409" s="9">
        <v>8224</v>
      </c>
      <c r="D409" s="12" t="s">
        <v>64</v>
      </c>
      <c r="E409" s="12" t="s">
        <v>169</v>
      </c>
      <c r="F409" s="12" t="s">
        <v>6</v>
      </c>
      <c r="G409" s="12" t="s">
        <v>477</v>
      </c>
      <c r="H409" s="12"/>
      <c r="I409" s="9">
        <v>24</v>
      </c>
      <c r="J409" s="9" t="s">
        <v>814</v>
      </c>
    </row>
    <row r="410" spans="1:10" s="11" customFormat="1" x14ac:dyDescent="0.2">
      <c r="A410" s="8">
        <v>43582</v>
      </c>
      <c r="B410" s="12" t="s">
        <v>3</v>
      </c>
      <c r="C410" s="48" t="s">
        <v>1522</v>
      </c>
      <c r="D410" s="12" t="s">
        <v>64</v>
      </c>
      <c r="E410" s="12" t="s">
        <v>169</v>
      </c>
      <c r="F410" s="12" t="s">
        <v>15</v>
      </c>
      <c r="G410" s="12" t="s">
        <v>23</v>
      </c>
      <c r="H410" s="12"/>
      <c r="I410" s="9">
        <v>27</v>
      </c>
      <c r="J410" s="9" t="s">
        <v>385</v>
      </c>
    </row>
    <row r="411" spans="1:10" s="11" customFormat="1" x14ac:dyDescent="0.2">
      <c r="A411" s="8">
        <v>43583</v>
      </c>
      <c r="B411" s="12" t="s">
        <v>3</v>
      </c>
      <c r="C411" s="48" t="s">
        <v>1528</v>
      </c>
      <c r="D411" s="12" t="s">
        <v>92</v>
      </c>
      <c r="E411" s="12" t="s">
        <v>169</v>
      </c>
      <c r="F411" s="12" t="s">
        <v>6</v>
      </c>
      <c r="G411" s="12" t="s">
        <v>319</v>
      </c>
      <c r="H411" s="12"/>
      <c r="I411" s="9">
        <v>18</v>
      </c>
      <c r="J411" s="9" t="s">
        <v>1371</v>
      </c>
    </row>
    <row r="412" spans="1:10" s="11" customFormat="1" x14ac:dyDescent="0.2">
      <c r="A412" s="8">
        <v>43573</v>
      </c>
      <c r="B412" s="12" t="s">
        <v>3</v>
      </c>
      <c r="C412" s="48" t="s">
        <v>1379</v>
      </c>
      <c r="D412" s="12" t="s">
        <v>92</v>
      </c>
      <c r="E412" s="12" t="s">
        <v>1380</v>
      </c>
      <c r="F412" s="12" t="s">
        <v>6</v>
      </c>
      <c r="G412" s="12" t="s">
        <v>194</v>
      </c>
      <c r="H412" s="12"/>
      <c r="I412" s="9">
        <v>22</v>
      </c>
      <c r="J412" s="9" t="s">
        <v>565</v>
      </c>
    </row>
    <row r="413" spans="1:10" s="11" customFormat="1" x14ac:dyDescent="0.2">
      <c r="A413" s="8">
        <v>43578</v>
      </c>
      <c r="B413" s="12" t="s">
        <v>3</v>
      </c>
      <c r="C413" s="48" t="s">
        <v>1453</v>
      </c>
      <c r="D413" s="12" t="s">
        <v>41</v>
      </c>
      <c r="E413" s="12" t="s">
        <v>1380</v>
      </c>
      <c r="F413" s="12" t="s">
        <v>15</v>
      </c>
      <c r="G413" s="12" t="s">
        <v>172</v>
      </c>
      <c r="H413" s="12"/>
      <c r="I413" s="9">
        <v>21</v>
      </c>
      <c r="J413" s="9">
        <v>25</v>
      </c>
    </row>
    <row r="414" spans="1:10" s="11" customFormat="1" x14ac:dyDescent="0.2">
      <c r="A414" s="8">
        <v>43582</v>
      </c>
      <c r="B414" s="12" t="s">
        <v>3</v>
      </c>
      <c r="C414" s="48" t="s">
        <v>1523</v>
      </c>
      <c r="D414" s="12" t="s">
        <v>92</v>
      </c>
      <c r="E414" s="12" t="s">
        <v>1380</v>
      </c>
      <c r="F414" s="12" t="s">
        <v>15</v>
      </c>
      <c r="G414" s="12" t="s">
        <v>151</v>
      </c>
      <c r="H414" s="12"/>
      <c r="I414" s="9">
        <v>27</v>
      </c>
      <c r="J414" s="9">
        <v>32</v>
      </c>
    </row>
    <row r="415" spans="1:10" s="11" customFormat="1" x14ac:dyDescent="0.2">
      <c r="A415" s="8">
        <v>43565</v>
      </c>
      <c r="B415" s="12" t="s">
        <v>3</v>
      </c>
      <c r="C415" s="9">
        <v>8080</v>
      </c>
      <c r="D415" s="12" t="s">
        <v>41</v>
      </c>
      <c r="E415" s="12" t="s">
        <v>19</v>
      </c>
      <c r="F415" s="12" t="s">
        <v>15</v>
      </c>
      <c r="G415" s="12" t="s">
        <v>1138</v>
      </c>
      <c r="H415" s="12"/>
      <c r="I415" s="9">
        <v>21</v>
      </c>
      <c r="J415" s="9" t="s">
        <v>1101</v>
      </c>
    </row>
    <row r="416" spans="1:10" s="11" customFormat="1" x14ac:dyDescent="0.2">
      <c r="A416" s="8">
        <v>43579</v>
      </c>
      <c r="B416" s="12" t="s">
        <v>3</v>
      </c>
      <c r="C416" s="48" t="s">
        <v>1457</v>
      </c>
      <c r="D416" s="12" t="s">
        <v>48</v>
      </c>
      <c r="E416" s="12" t="s">
        <v>19</v>
      </c>
      <c r="F416" s="12" t="s">
        <v>4</v>
      </c>
      <c r="G416" s="12" t="s">
        <v>172</v>
      </c>
      <c r="H416" s="12"/>
      <c r="I416" s="9">
        <v>38</v>
      </c>
      <c r="J416" s="9">
        <v>44</v>
      </c>
    </row>
    <row r="417" spans="1:10" s="11" customFormat="1" x14ac:dyDescent="0.2">
      <c r="A417" s="8">
        <v>43582</v>
      </c>
      <c r="B417" s="12" t="s">
        <v>3</v>
      </c>
      <c r="C417" s="48" t="s">
        <v>1524</v>
      </c>
      <c r="D417" s="12" t="s">
        <v>162</v>
      </c>
      <c r="E417" s="12" t="s">
        <v>19</v>
      </c>
      <c r="F417" s="12" t="s">
        <v>6</v>
      </c>
      <c r="G417" s="12" t="s">
        <v>477</v>
      </c>
      <c r="H417" s="12"/>
      <c r="I417" s="9">
        <v>38</v>
      </c>
      <c r="J417" s="9" t="s">
        <v>560</v>
      </c>
    </row>
    <row r="418" spans="1:10" s="11" customFormat="1" x14ac:dyDescent="0.2">
      <c r="A418" s="8">
        <v>43569</v>
      </c>
      <c r="B418" s="12" t="s">
        <v>3</v>
      </c>
      <c r="C418" s="48" t="s">
        <v>1250</v>
      </c>
      <c r="D418" s="12" t="s">
        <v>64</v>
      </c>
      <c r="E418" s="12" t="s">
        <v>157</v>
      </c>
      <c r="F418" s="12" t="s">
        <v>6</v>
      </c>
      <c r="G418" s="12" t="s">
        <v>292</v>
      </c>
      <c r="H418" s="12"/>
      <c r="I418" s="9">
        <v>24</v>
      </c>
      <c r="J418" s="9" t="s">
        <v>409</v>
      </c>
    </row>
    <row r="419" spans="1:10" s="11" customFormat="1" x14ac:dyDescent="0.2">
      <c r="A419" s="8">
        <v>43577</v>
      </c>
      <c r="B419" s="12" t="s">
        <v>3</v>
      </c>
      <c r="C419" s="48" t="s">
        <v>1445</v>
      </c>
      <c r="D419" s="12" t="s">
        <v>92</v>
      </c>
      <c r="E419" s="12" t="s">
        <v>1446</v>
      </c>
      <c r="F419" s="12" t="s">
        <v>1447</v>
      </c>
      <c r="G419" s="12" t="s">
        <v>1448</v>
      </c>
      <c r="H419" s="12"/>
      <c r="I419" s="9">
        <v>28</v>
      </c>
      <c r="J419" s="9" t="s">
        <v>1449</v>
      </c>
    </row>
    <row r="420" spans="1:10" s="11" customFormat="1" x14ac:dyDescent="0.2">
      <c r="A420" s="8">
        <v>43575</v>
      </c>
      <c r="B420" s="12" t="s">
        <v>3</v>
      </c>
      <c r="C420" s="48" t="s">
        <v>1417</v>
      </c>
      <c r="D420" s="12" t="s">
        <v>40</v>
      </c>
      <c r="E420" s="12" t="s">
        <v>145</v>
      </c>
      <c r="F420" s="12" t="s">
        <v>6</v>
      </c>
      <c r="G420" s="12" t="s">
        <v>24</v>
      </c>
      <c r="H420" s="12"/>
      <c r="I420" s="9">
        <v>10</v>
      </c>
      <c r="J420" s="9" t="s">
        <v>797</v>
      </c>
    </row>
    <row r="421" spans="1:10" s="11" customFormat="1" x14ac:dyDescent="0.2">
      <c r="A421" s="8">
        <v>43569</v>
      </c>
      <c r="B421" s="12" t="s">
        <v>3</v>
      </c>
      <c r="C421" s="48">
        <v>4570</v>
      </c>
      <c r="D421" s="12" t="s">
        <v>40</v>
      </c>
      <c r="E421" s="12" t="s">
        <v>275</v>
      </c>
      <c r="F421" s="12" t="s">
        <v>1198</v>
      </c>
      <c r="G421" s="12" t="s">
        <v>103</v>
      </c>
      <c r="H421" s="12"/>
      <c r="I421" s="9">
        <v>8</v>
      </c>
      <c r="J421" s="9" t="s">
        <v>684</v>
      </c>
    </row>
    <row r="422" spans="1:10" s="11" customFormat="1" x14ac:dyDescent="0.2">
      <c r="A422" s="86"/>
      <c r="B422" s="33"/>
      <c r="C422" s="83"/>
      <c r="D422" s="33"/>
      <c r="E422" s="33"/>
      <c r="F422" s="33"/>
      <c r="G422" s="33"/>
      <c r="H422" s="33"/>
      <c r="I422" s="30"/>
      <c r="J422" s="30"/>
    </row>
    <row r="423" spans="1:10" s="11" customFormat="1" x14ac:dyDescent="0.2">
      <c r="A423" s="86"/>
      <c r="B423" s="33"/>
      <c r="C423" s="83"/>
      <c r="D423" s="33"/>
      <c r="E423" s="33"/>
      <c r="F423" s="33"/>
      <c r="G423" s="33"/>
      <c r="H423" s="33"/>
      <c r="I423" s="30"/>
      <c r="J423" s="30"/>
    </row>
    <row r="424" spans="1:10" s="11" customFormat="1" x14ac:dyDescent="0.2">
      <c r="A424" s="86"/>
      <c r="B424" s="33"/>
      <c r="C424" s="83"/>
      <c r="D424" s="33"/>
      <c r="E424" s="33"/>
      <c r="F424" s="33"/>
      <c r="G424" s="33"/>
      <c r="H424" s="33"/>
      <c r="I424" s="30"/>
      <c r="J424" s="30"/>
    </row>
    <row r="425" spans="1:10" s="11" customFormat="1" x14ac:dyDescent="0.2">
      <c r="A425" s="86"/>
      <c r="B425" s="33"/>
      <c r="C425" s="83"/>
      <c r="D425" s="33"/>
      <c r="E425" s="33"/>
      <c r="F425" s="33"/>
      <c r="G425" s="33"/>
      <c r="H425" s="33"/>
      <c r="I425" s="30"/>
      <c r="J425" s="30"/>
    </row>
    <row r="426" spans="1:10" s="11" customFormat="1" x14ac:dyDescent="0.2">
      <c r="A426" s="86"/>
      <c r="B426" s="33"/>
      <c r="C426" s="83"/>
      <c r="D426" s="33"/>
      <c r="E426" s="33"/>
      <c r="F426" s="33"/>
      <c r="G426" s="33"/>
      <c r="H426" s="33"/>
      <c r="I426" s="30"/>
      <c r="J426" s="30"/>
    </row>
    <row r="430" spans="1:10" ht="16" thickBot="1" x14ac:dyDescent="0.25"/>
    <row r="431" spans="1:10" x14ac:dyDescent="0.2">
      <c r="B431" s="53" t="s">
        <v>1192</v>
      </c>
      <c r="C431" s="54"/>
      <c r="D431" s="53" t="s">
        <v>1193</v>
      </c>
      <c r="E431" s="54"/>
      <c r="F431" s="53" t="s">
        <v>1048</v>
      </c>
      <c r="G431" s="54"/>
      <c r="H431" s="53" t="s">
        <v>1189</v>
      </c>
      <c r="I431" s="54"/>
    </row>
    <row r="432" spans="1:10" x14ac:dyDescent="0.2">
      <c r="A432" t="s">
        <v>3</v>
      </c>
      <c r="B432" s="55">
        <v>178</v>
      </c>
      <c r="C432" s="56">
        <v>0.51744186046511631</v>
      </c>
      <c r="D432" s="55">
        <v>90</v>
      </c>
      <c r="E432" s="56">
        <v>0.21479713603818615</v>
      </c>
      <c r="F432" s="55">
        <v>64</v>
      </c>
      <c r="G432" s="56">
        <v>0.20846905537459284</v>
      </c>
      <c r="H432" s="55">
        <f>358-245</f>
        <v>113</v>
      </c>
      <c r="I432" s="56">
        <f>H432/$H$440</f>
        <v>0.26904761904761904</v>
      </c>
    </row>
    <row r="433" spans="1:9" x14ac:dyDescent="0.2">
      <c r="A433" s="81" t="s">
        <v>6</v>
      </c>
      <c r="B433" s="79">
        <v>98</v>
      </c>
      <c r="C433" s="80">
        <v>0.28488372093023256</v>
      </c>
      <c r="D433" s="79">
        <v>228</v>
      </c>
      <c r="E433" s="80">
        <v>0.54415274463007157</v>
      </c>
      <c r="F433" s="79">
        <v>129</v>
      </c>
      <c r="G433" s="80">
        <v>0.4201954397394137</v>
      </c>
      <c r="H433" s="79">
        <f>218-64</f>
        <v>154</v>
      </c>
      <c r="I433" s="80">
        <f t="shared" ref="I433:I439" si="0">H433/$H$440</f>
        <v>0.36666666666666664</v>
      </c>
    </row>
    <row r="434" spans="1:9" x14ac:dyDescent="0.2">
      <c r="A434" t="s">
        <v>5</v>
      </c>
      <c r="B434" s="55">
        <v>20</v>
      </c>
      <c r="C434" s="56">
        <v>5.8139534883720929E-2</v>
      </c>
      <c r="D434" s="55">
        <v>18</v>
      </c>
      <c r="E434" s="56">
        <v>4.2959427207637228E-2</v>
      </c>
      <c r="F434" s="78">
        <v>40</v>
      </c>
      <c r="G434" s="56">
        <v>0.13029315960912052</v>
      </c>
      <c r="H434" s="78">
        <f>59-36</f>
        <v>23</v>
      </c>
      <c r="I434" s="56">
        <f t="shared" si="0"/>
        <v>5.4761904761904762E-2</v>
      </c>
    </row>
    <row r="435" spans="1:9" x14ac:dyDescent="0.2">
      <c r="A435" s="81" t="s">
        <v>1190</v>
      </c>
      <c r="B435" s="79">
        <v>15</v>
      </c>
      <c r="C435" s="80">
        <v>4.3604651162790699E-2</v>
      </c>
      <c r="D435" s="79">
        <v>19</v>
      </c>
      <c r="E435" s="80">
        <v>4.5346062052505964E-2</v>
      </c>
      <c r="F435" s="79">
        <v>18</v>
      </c>
      <c r="G435" s="80">
        <v>5.8631921824104233E-2</v>
      </c>
      <c r="H435" s="79">
        <f>32-3</f>
        <v>29</v>
      </c>
      <c r="I435" s="80">
        <f>H435/$H$440</f>
        <v>6.9047619047619052E-2</v>
      </c>
    </row>
    <row r="436" spans="1:9" x14ac:dyDescent="0.2">
      <c r="A436" t="s">
        <v>16</v>
      </c>
      <c r="B436" s="55">
        <v>6</v>
      </c>
      <c r="C436" s="56">
        <v>1.7441860465116279E-2</v>
      </c>
      <c r="D436" s="55">
        <v>11</v>
      </c>
      <c r="E436" s="56">
        <v>2.6252983293556086E-2</v>
      </c>
      <c r="F436" s="78">
        <v>6</v>
      </c>
      <c r="G436" s="56">
        <v>1.9543973941368076E-2</v>
      </c>
      <c r="H436" s="78">
        <f>391-372</f>
        <v>19</v>
      </c>
      <c r="I436" s="56">
        <f>H436/$H$440</f>
        <v>4.5238095238095237E-2</v>
      </c>
    </row>
    <row r="437" spans="1:9" x14ac:dyDescent="0.2">
      <c r="A437" s="81" t="s">
        <v>234</v>
      </c>
      <c r="B437" s="79">
        <v>8</v>
      </c>
      <c r="C437" s="80">
        <v>2.3255813953488372E-2</v>
      </c>
      <c r="D437" s="79">
        <v>2</v>
      </c>
      <c r="E437" s="80">
        <v>4.7732696897374704E-3</v>
      </c>
      <c r="F437" s="79">
        <v>6</v>
      </c>
      <c r="G437" s="80">
        <v>1.9543973941368076E-2</v>
      </c>
      <c r="H437" s="79">
        <v>10</v>
      </c>
      <c r="I437" s="80">
        <f t="shared" si="0"/>
        <v>2.3809523809523808E-2</v>
      </c>
    </row>
    <row r="438" spans="1:9" x14ac:dyDescent="0.2">
      <c r="A438" t="s">
        <v>1191</v>
      </c>
      <c r="B438" s="55">
        <v>6</v>
      </c>
      <c r="C438" s="56">
        <v>1.7441860465116279E-2</v>
      </c>
      <c r="D438" s="55">
        <v>6</v>
      </c>
      <c r="E438" s="56">
        <v>1.4319809069212411E-2</v>
      </c>
      <c r="F438" s="78">
        <v>4</v>
      </c>
      <c r="G438" s="56">
        <v>1.3029315960912053E-2</v>
      </c>
      <c r="H438" s="78">
        <v>10</v>
      </c>
      <c r="I438" s="56">
        <f t="shared" si="0"/>
        <v>2.3809523809523808E-2</v>
      </c>
    </row>
    <row r="439" spans="1:9" x14ac:dyDescent="0.2">
      <c r="A439" s="81" t="s">
        <v>915</v>
      </c>
      <c r="B439" s="79">
        <v>13</v>
      </c>
      <c r="C439" s="80">
        <v>3.7790697674418602E-2</v>
      </c>
      <c r="D439" s="79">
        <v>45</v>
      </c>
      <c r="E439" s="80">
        <v>0.10739856801909307</v>
      </c>
      <c r="F439" s="79">
        <v>40</v>
      </c>
      <c r="G439" s="80">
        <v>0.13029315960912052</v>
      </c>
      <c r="H439" s="79">
        <f>26+13+16+7</f>
        <v>62</v>
      </c>
      <c r="I439" s="80">
        <f t="shared" si="0"/>
        <v>0.14761904761904762</v>
      </c>
    </row>
    <row r="440" spans="1:9" ht="16" thickBot="1" x14ac:dyDescent="0.25">
      <c r="B440" s="57">
        <v>344</v>
      </c>
      <c r="C440" s="58">
        <v>1.0000000000000002</v>
      </c>
      <c r="D440" s="57">
        <v>419</v>
      </c>
      <c r="E440" s="58">
        <v>0.99999999999999989</v>
      </c>
      <c r="F440" s="57">
        <v>307</v>
      </c>
      <c r="G440" s="60">
        <v>1.0000000000000002</v>
      </c>
      <c r="H440" s="57">
        <f>SUM(H432:H439)</f>
        <v>420</v>
      </c>
      <c r="I440" s="60">
        <f>SUM(I432:I439)</f>
        <v>1</v>
      </c>
    </row>
  </sheetData>
  <sortState ref="A2:J421">
    <sortCondition ref="E2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C2875-0183-1E4C-8D09-81CF2B4F0164}">
  <dimension ref="A3:J417"/>
  <sheetViews>
    <sheetView topLeftCell="A398" zoomScale="115" zoomScaleNormal="115" workbookViewId="0">
      <selection activeCell="H417" sqref="H4:H417"/>
    </sheetView>
  </sheetViews>
  <sheetFormatPr baseColWidth="10" defaultRowHeight="15" x14ac:dyDescent="0.2"/>
  <cols>
    <col min="4" max="4" width="19.1640625" customWidth="1"/>
    <col min="7" max="7" width="30.83203125" customWidth="1"/>
    <col min="8" max="8" width="28.83203125" customWidth="1"/>
  </cols>
  <sheetData>
    <row r="3" spans="1:10" s="11" customFormat="1" x14ac:dyDescent="0.2">
      <c r="A3" s="8">
        <v>43586</v>
      </c>
      <c r="B3" s="12" t="s">
        <v>3</v>
      </c>
      <c r="C3" s="113">
        <v>5752</v>
      </c>
      <c r="D3" s="48" t="s">
        <v>128</v>
      </c>
      <c r="E3" s="12" t="s">
        <v>6</v>
      </c>
      <c r="F3" s="12" t="s">
        <v>6</v>
      </c>
      <c r="G3" s="12" t="s">
        <v>23</v>
      </c>
      <c r="H3" s="12"/>
      <c r="I3" s="9">
        <v>21</v>
      </c>
      <c r="J3" s="9" t="s">
        <v>612</v>
      </c>
    </row>
    <row r="4" spans="1:10" s="11" customFormat="1" x14ac:dyDescent="0.2">
      <c r="A4" s="8">
        <v>43586</v>
      </c>
      <c r="B4" s="12" t="s">
        <v>3</v>
      </c>
      <c r="C4" s="113">
        <v>2335</v>
      </c>
      <c r="D4" s="48" t="s">
        <v>1616</v>
      </c>
      <c r="E4" s="12" t="s">
        <v>16</v>
      </c>
      <c r="F4" s="12" t="s">
        <v>6</v>
      </c>
      <c r="G4" s="12" t="s">
        <v>23</v>
      </c>
      <c r="H4" s="12"/>
      <c r="I4" s="9">
        <v>25</v>
      </c>
      <c r="J4" s="9">
        <v>27</v>
      </c>
    </row>
    <row r="5" spans="1:10" s="11" customFormat="1" x14ac:dyDescent="0.2">
      <c r="A5" s="8">
        <v>43586</v>
      </c>
      <c r="B5" s="12" t="s">
        <v>3</v>
      </c>
      <c r="C5" s="113">
        <v>4444</v>
      </c>
      <c r="D5" s="48" t="s">
        <v>50</v>
      </c>
      <c r="E5" s="12" t="s">
        <v>16</v>
      </c>
      <c r="F5" s="12" t="s">
        <v>6</v>
      </c>
      <c r="G5" s="12" t="s">
        <v>23</v>
      </c>
      <c r="H5" s="12"/>
      <c r="I5" s="9">
        <v>9</v>
      </c>
      <c r="J5" s="9" t="s">
        <v>1654</v>
      </c>
    </row>
    <row r="6" spans="1:10" s="11" customFormat="1" x14ac:dyDescent="0.2">
      <c r="A6" s="8">
        <v>43586</v>
      </c>
      <c r="B6" s="12" t="s">
        <v>3</v>
      </c>
      <c r="C6" s="113">
        <v>1281</v>
      </c>
      <c r="D6" s="48" t="s">
        <v>1616</v>
      </c>
      <c r="E6" s="12" t="s">
        <v>10</v>
      </c>
      <c r="F6" s="12" t="s">
        <v>15</v>
      </c>
      <c r="G6" s="12" t="s">
        <v>23</v>
      </c>
      <c r="H6" s="12"/>
      <c r="I6" s="9">
        <v>24</v>
      </c>
      <c r="J6" s="9" t="s">
        <v>390</v>
      </c>
    </row>
    <row r="7" spans="1:10" s="11" customFormat="1" x14ac:dyDescent="0.2">
      <c r="A7" s="8">
        <v>43586</v>
      </c>
      <c r="B7" s="12" t="s">
        <v>3</v>
      </c>
      <c r="C7" s="113">
        <v>7320</v>
      </c>
      <c r="D7" s="48" t="s">
        <v>39</v>
      </c>
      <c r="E7" s="12" t="s">
        <v>11</v>
      </c>
      <c r="F7" s="12" t="s">
        <v>15</v>
      </c>
      <c r="G7" s="12" t="s">
        <v>23</v>
      </c>
      <c r="H7" s="12"/>
      <c r="I7" s="9">
        <v>32</v>
      </c>
      <c r="J7" s="9" t="s">
        <v>759</v>
      </c>
    </row>
    <row r="8" spans="1:10" s="11" customFormat="1" x14ac:dyDescent="0.2">
      <c r="A8" s="8">
        <v>43586</v>
      </c>
      <c r="B8" s="12" t="s">
        <v>3</v>
      </c>
      <c r="C8" s="113">
        <v>4842</v>
      </c>
      <c r="D8" s="48" t="s">
        <v>113</v>
      </c>
      <c r="E8" s="12" t="s">
        <v>16</v>
      </c>
      <c r="F8" s="12" t="s">
        <v>663</v>
      </c>
      <c r="G8" s="12" t="s">
        <v>586</v>
      </c>
      <c r="H8" s="12"/>
      <c r="I8" s="9">
        <v>16</v>
      </c>
      <c r="J8" s="9" t="s">
        <v>1655</v>
      </c>
    </row>
    <row r="9" spans="1:10" s="11" customFormat="1" x14ac:dyDescent="0.2">
      <c r="A9" s="8">
        <v>43586</v>
      </c>
      <c r="B9" s="12" t="s">
        <v>3</v>
      </c>
      <c r="C9" s="113">
        <v>2539</v>
      </c>
      <c r="D9" s="48" t="s">
        <v>1616</v>
      </c>
      <c r="E9" s="12" t="s">
        <v>18</v>
      </c>
      <c r="F9" s="12" t="s">
        <v>15</v>
      </c>
      <c r="G9" s="12" t="s">
        <v>23</v>
      </c>
      <c r="H9" s="12"/>
      <c r="I9" s="9">
        <v>26</v>
      </c>
      <c r="J9" s="9" t="s">
        <v>704</v>
      </c>
    </row>
    <row r="10" spans="1:10" s="11" customFormat="1" x14ac:dyDescent="0.2">
      <c r="A10" s="8">
        <v>43586</v>
      </c>
      <c r="B10" s="12" t="s">
        <v>3</v>
      </c>
      <c r="C10" s="113">
        <v>2221</v>
      </c>
      <c r="D10" s="48" t="s">
        <v>1616</v>
      </c>
      <c r="E10" s="12" t="s">
        <v>12</v>
      </c>
      <c r="F10" s="12" t="s">
        <v>6</v>
      </c>
      <c r="G10" s="12" t="s">
        <v>23</v>
      </c>
      <c r="H10" s="12"/>
      <c r="I10" s="9">
        <v>26</v>
      </c>
      <c r="J10" s="9" t="s">
        <v>1449</v>
      </c>
    </row>
    <row r="11" spans="1:10" s="11" customFormat="1" x14ac:dyDescent="0.2">
      <c r="A11" s="8">
        <v>43586</v>
      </c>
      <c r="B11" s="12" t="s">
        <v>3</v>
      </c>
      <c r="C11" s="113">
        <v>8041</v>
      </c>
      <c r="D11" s="48" t="s">
        <v>42</v>
      </c>
      <c r="E11" s="12" t="s">
        <v>16</v>
      </c>
      <c r="F11" s="12" t="s">
        <v>17</v>
      </c>
      <c r="G11" s="12" t="s">
        <v>23</v>
      </c>
      <c r="H11" s="12"/>
      <c r="I11" s="9">
        <v>21</v>
      </c>
      <c r="J11" s="9" t="s">
        <v>390</v>
      </c>
    </row>
    <row r="12" spans="1:10" s="11" customFormat="1" x14ac:dyDescent="0.2">
      <c r="A12" s="8">
        <v>43586</v>
      </c>
      <c r="B12" s="12" t="s">
        <v>3</v>
      </c>
      <c r="C12" s="113">
        <v>1209</v>
      </c>
      <c r="D12" s="48" t="s">
        <v>190</v>
      </c>
      <c r="E12" s="12" t="s">
        <v>1656</v>
      </c>
      <c r="F12" s="12" t="s">
        <v>6</v>
      </c>
      <c r="G12" s="12" t="s">
        <v>23</v>
      </c>
      <c r="H12" s="12"/>
      <c r="I12" s="9">
        <v>26</v>
      </c>
      <c r="J12" s="9" t="s">
        <v>831</v>
      </c>
    </row>
    <row r="13" spans="1:10" s="11" customFormat="1" x14ac:dyDescent="0.2">
      <c r="A13" s="8">
        <v>43586</v>
      </c>
      <c r="B13" s="12" t="s">
        <v>3</v>
      </c>
      <c r="C13" s="113">
        <v>2542</v>
      </c>
      <c r="D13" s="48" t="s">
        <v>1616</v>
      </c>
      <c r="E13" s="12" t="s">
        <v>8</v>
      </c>
      <c r="F13" s="12" t="s">
        <v>6</v>
      </c>
      <c r="G13" s="12" t="s">
        <v>23</v>
      </c>
      <c r="H13" s="12"/>
      <c r="I13" s="9">
        <v>30</v>
      </c>
      <c r="J13" s="9" t="s">
        <v>717</v>
      </c>
    </row>
    <row r="14" spans="1:10" s="11" customFormat="1" x14ac:dyDescent="0.2">
      <c r="A14" s="8">
        <v>43586</v>
      </c>
      <c r="B14" s="12" t="s">
        <v>3</v>
      </c>
      <c r="C14" s="113">
        <v>2451</v>
      </c>
      <c r="D14" s="48" t="s">
        <v>1616</v>
      </c>
      <c r="E14" s="12" t="s">
        <v>3</v>
      </c>
      <c r="F14" s="12" t="s">
        <v>6</v>
      </c>
      <c r="G14" s="12" t="s">
        <v>1657</v>
      </c>
      <c r="H14" s="12"/>
      <c r="I14" s="9">
        <v>22</v>
      </c>
      <c r="J14" s="9" t="s">
        <v>497</v>
      </c>
    </row>
    <row r="15" spans="1:10" s="11" customFormat="1" x14ac:dyDescent="0.2">
      <c r="A15" s="8">
        <v>43586</v>
      </c>
      <c r="B15" s="12" t="s">
        <v>3</v>
      </c>
      <c r="C15" s="113">
        <v>4409</v>
      </c>
      <c r="D15" s="48" t="s">
        <v>50</v>
      </c>
      <c r="E15" s="12" t="s">
        <v>6</v>
      </c>
      <c r="F15" s="12" t="s">
        <v>8</v>
      </c>
      <c r="G15" s="12" t="s">
        <v>319</v>
      </c>
      <c r="H15" s="12"/>
      <c r="I15" s="9">
        <v>8</v>
      </c>
      <c r="J15" s="9" t="s">
        <v>374</v>
      </c>
    </row>
    <row r="16" spans="1:10" s="11" customFormat="1" x14ac:dyDescent="0.2">
      <c r="A16" s="8">
        <v>43586</v>
      </c>
      <c r="B16" s="12" t="s">
        <v>3</v>
      </c>
      <c r="C16" s="114">
        <v>8079</v>
      </c>
      <c r="D16" s="48" t="s">
        <v>41</v>
      </c>
      <c r="E16" s="12" t="s">
        <v>6</v>
      </c>
      <c r="F16" s="12" t="s">
        <v>234</v>
      </c>
      <c r="G16" s="12" t="s">
        <v>258</v>
      </c>
      <c r="H16" s="12"/>
      <c r="I16" s="9">
        <v>23</v>
      </c>
      <c r="J16" s="9" t="s">
        <v>1077</v>
      </c>
    </row>
    <row r="17" spans="1:10" s="11" customFormat="1" x14ac:dyDescent="0.2">
      <c r="A17" s="8">
        <v>43586</v>
      </c>
      <c r="B17" s="12" t="s">
        <v>3</v>
      </c>
      <c r="C17" s="113">
        <v>5956</v>
      </c>
      <c r="D17" s="12" t="s">
        <v>74</v>
      </c>
      <c r="E17" s="12" t="s">
        <v>585</v>
      </c>
      <c r="F17" s="12" t="s">
        <v>15</v>
      </c>
      <c r="G17" s="12" t="s">
        <v>23</v>
      </c>
      <c r="H17" s="12"/>
      <c r="I17" s="9">
        <v>26</v>
      </c>
      <c r="J17" s="9" t="s">
        <v>757</v>
      </c>
    </row>
    <row r="18" spans="1:10" s="11" customFormat="1" x14ac:dyDescent="0.2">
      <c r="A18" s="8">
        <v>43586</v>
      </c>
      <c r="B18" s="12" t="s">
        <v>3</v>
      </c>
      <c r="C18" s="113">
        <v>9144</v>
      </c>
      <c r="D18" s="12" t="s">
        <v>1658</v>
      </c>
      <c r="E18" s="12" t="s">
        <v>6</v>
      </c>
      <c r="F18" s="12" t="s">
        <v>6</v>
      </c>
      <c r="G18" s="12" t="s">
        <v>23</v>
      </c>
      <c r="H18" s="12"/>
      <c r="I18" s="9">
        <v>54</v>
      </c>
      <c r="J18" s="9" t="s">
        <v>701</v>
      </c>
    </row>
    <row r="19" spans="1:10" s="11" customFormat="1" x14ac:dyDescent="0.2">
      <c r="A19" s="8">
        <v>43586</v>
      </c>
      <c r="B19" s="12" t="s">
        <v>3</v>
      </c>
      <c r="C19" s="113">
        <v>8042</v>
      </c>
      <c r="D19" s="12" t="s">
        <v>42</v>
      </c>
      <c r="E19" s="12" t="s">
        <v>9</v>
      </c>
      <c r="F19" s="12" t="s">
        <v>15</v>
      </c>
      <c r="G19" s="12" t="s">
        <v>23</v>
      </c>
      <c r="H19" s="12"/>
      <c r="I19" s="9">
        <v>21</v>
      </c>
      <c r="J19" s="9" t="s">
        <v>567</v>
      </c>
    </row>
    <row r="20" spans="1:10" s="11" customFormat="1" x14ac:dyDescent="0.2">
      <c r="A20" s="8">
        <v>43586</v>
      </c>
      <c r="B20" s="12" t="s">
        <v>3</v>
      </c>
      <c r="C20" s="113">
        <v>8080</v>
      </c>
      <c r="D20" s="12" t="s">
        <v>41</v>
      </c>
      <c r="E20" s="12" t="s">
        <v>6</v>
      </c>
      <c r="F20" s="12" t="s">
        <v>15</v>
      </c>
      <c r="G20" s="12" t="s">
        <v>37</v>
      </c>
      <c r="H20" s="12"/>
      <c r="I20" s="9">
        <v>19</v>
      </c>
      <c r="J20" s="9" t="s">
        <v>1101</v>
      </c>
    </row>
    <row r="21" spans="1:10" s="11" customFormat="1" x14ac:dyDescent="0.2">
      <c r="A21" s="8">
        <v>43586</v>
      </c>
      <c r="B21" s="12" t="s">
        <v>3</v>
      </c>
      <c r="C21" s="113">
        <v>3919</v>
      </c>
      <c r="D21" s="12" t="s">
        <v>71</v>
      </c>
      <c r="E21" s="12" t="s">
        <v>4</v>
      </c>
      <c r="F21" s="12" t="s">
        <v>6</v>
      </c>
      <c r="G21" s="12" t="s">
        <v>23</v>
      </c>
      <c r="H21" s="12"/>
      <c r="I21" s="9">
        <v>15</v>
      </c>
      <c r="J21" s="9" t="s">
        <v>510</v>
      </c>
    </row>
    <row r="22" spans="1:10" s="11" customFormat="1" x14ac:dyDescent="0.2">
      <c r="A22" s="8">
        <v>43586</v>
      </c>
      <c r="B22" s="12" t="s">
        <v>3</v>
      </c>
      <c r="C22" s="113">
        <v>3833</v>
      </c>
      <c r="D22" s="12" t="s">
        <v>116</v>
      </c>
      <c r="E22" s="12" t="s">
        <v>9</v>
      </c>
      <c r="F22" s="12" t="s">
        <v>15</v>
      </c>
      <c r="G22" s="12" t="s">
        <v>23</v>
      </c>
      <c r="H22" s="12"/>
      <c r="I22" s="9">
        <v>14</v>
      </c>
      <c r="J22" s="9" t="s">
        <v>375</v>
      </c>
    </row>
    <row r="23" spans="1:10" s="11" customFormat="1" x14ac:dyDescent="0.2">
      <c r="A23" s="8">
        <v>43586</v>
      </c>
      <c r="B23" s="12" t="s">
        <v>3</v>
      </c>
      <c r="C23" s="113">
        <v>54440</v>
      </c>
      <c r="D23" s="12" t="s">
        <v>179</v>
      </c>
      <c r="E23" s="12" t="s">
        <v>6</v>
      </c>
      <c r="F23" s="12" t="s">
        <v>5</v>
      </c>
      <c r="G23" s="12" t="s">
        <v>151</v>
      </c>
      <c r="H23" s="12"/>
      <c r="I23" s="9">
        <v>22</v>
      </c>
      <c r="J23" s="9" t="s">
        <v>1560</v>
      </c>
    </row>
    <row r="24" spans="1:10" s="11" customFormat="1" x14ac:dyDescent="0.2">
      <c r="A24" s="8">
        <v>43586</v>
      </c>
      <c r="B24" s="12" t="s">
        <v>3</v>
      </c>
      <c r="C24" s="113">
        <v>3251</v>
      </c>
      <c r="D24" s="12" t="s">
        <v>131</v>
      </c>
      <c r="E24" s="12" t="s">
        <v>189</v>
      </c>
      <c r="F24" s="12" t="s">
        <v>15</v>
      </c>
      <c r="G24" s="12" t="s">
        <v>23</v>
      </c>
      <c r="H24" s="12"/>
      <c r="I24" s="9">
        <v>22</v>
      </c>
      <c r="J24" s="9" t="s">
        <v>1659</v>
      </c>
    </row>
    <row r="25" spans="1:10" s="11" customFormat="1" x14ac:dyDescent="0.2">
      <c r="A25" s="8">
        <v>43586</v>
      </c>
      <c r="B25" s="12" t="s">
        <v>3</v>
      </c>
      <c r="C25" s="113">
        <v>5752</v>
      </c>
      <c r="D25" s="12" t="s">
        <v>128</v>
      </c>
      <c r="E25" s="12" t="s">
        <v>15</v>
      </c>
      <c r="F25" s="12" t="s">
        <v>6</v>
      </c>
      <c r="G25" s="12" t="s">
        <v>23</v>
      </c>
      <c r="H25" s="12"/>
      <c r="I25" s="9">
        <v>22</v>
      </c>
      <c r="J25" s="9" t="s">
        <v>612</v>
      </c>
    </row>
    <row r="26" spans="1:10" s="11" customFormat="1" x14ac:dyDescent="0.2">
      <c r="A26" s="8">
        <v>43586</v>
      </c>
      <c r="B26" s="12" t="s">
        <v>3</v>
      </c>
      <c r="C26" s="113">
        <v>3742</v>
      </c>
      <c r="D26" s="12" t="s">
        <v>83</v>
      </c>
      <c r="E26" s="12" t="s">
        <v>16</v>
      </c>
      <c r="F26" s="12" t="s">
        <v>6</v>
      </c>
      <c r="G26" s="12" t="s">
        <v>23</v>
      </c>
      <c r="H26" s="12"/>
      <c r="I26" s="9">
        <v>22</v>
      </c>
      <c r="J26" s="9" t="s">
        <v>1660</v>
      </c>
    </row>
    <row r="27" spans="1:10" s="11" customFormat="1" x14ac:dyDescent="0.2">
      <c r="A27" s="8">
        <v>43586</v>
      </c>
      <c r="B27" s="12" t="s">
        <v>3</v>
      </c>
      <c r="C27" s="113">
        <v>4591</v>
      </c>
      <c r="D27" s="12" t="s">
        <v>40</v>
      </c>
      <c r="E27" s="12" t="s">
        <v>585</v>
      </c>
      <c r="F27" s="12" t="s">
        <v>6</v>
      </c>
      <c r="G27" s="12" t="s">
        <v>488</v>
      </c>
      <c r="H27" s="12"/>
      <c r="I27" s="9">
        <v>4</v>
      </c>
      <c r="J27" s="9" t="s">
        <v>1358</v>
      </c>
    </row>
    <row r="28" spans="1:10" s="11" customFormat="1" x14ac:dyDescent="0.2">
      <c r="A28" s="8">
        <v>43586</v>
      </c>
      <c r="B28" s="12" t="s">
        <v>3</v>
      </c>
      <c r="C28" s="113">
        <v>8255</v>
      </c>
      <c r="D28" s="12" t="s">
        <v>64</v>
      </c>
      <c r="E28" s="12" t="s">
        <v>16</v>
      </c>
      <c r="F28" s="12" t="s">
        <v>4</v>
      </c>
      <c r="G28" s="12" t="s">
        <v>1661</v>
      </c>
      <c r="H28" s="12"/>
      <c r="I28" s="9">
        <v>26</v>
      </c>
      <c r="J28" s="9" t="s">
        <v>1452</v>
      </c>
    </row>
    <row r="29" spans="1:10" s="11" customFormat="1" x14ac:dyDescent="0.2">
      <c r="A29" s="8">
        <v>43586</v>
      </c>
      <c r="B29" s="12" t="s">
        <v>3</v>
      </c>
      <c r="C29" s="113">
        <v>9088</v>
      </c>
      <c r="D29" s="12" t="s">
        <v>63</v>
      </c>
      <c r="E29" s="12" t="s">
        <v>16</v>
      </c>
      <c r="F29" s="12" t="s">
        <v>6</v>
      </c>
      <c r="G29" s="12" t="s">
        <v>23</v>
      </c>
      <c r="H29" s="12"/>
      <c r="I29" s="9">
        <v>45</v>
      </c>
      <c r="J29" s="9" t="s">
        <v>824</v>
      </c>
    </row>
    <row r="30" spans="1:10" s="11" customFormat="1" x14ac:dyDescent="0.2">
      <c r="A30" s="8">
        <v>43586</v>
      </c>
      <c r="B30" s="12" t="s">
        <v>3</v>
      </c>
      <c r="C30" s="113">
        <v>8260</v>
      </c>
      <c r="D30" s="12" t="s">
        <v>64</v>
      </c>
      <c r="E30" s="12" t="s">
        <v>12</v>
      </c>
      <c r="F30" s="12" t="s">
        <v>6</v>
      </c>
      <c r="G30" s="12" t="s">
        <v>151</v>
      </c>
      <c r="H30" s="12"/>
      <c r="I30" s="9">
        <v>25</v>
      </c>
      <c r="J30" s="9" t="s">
        <v>1662</v>
      </c>
    </row>
    <row r="31" spans="1:10" s="11" customFormat="1" x14ac:dyDescent="0.2">
      <c r="A31" s="8">
        <v>43586</v>
      </c>
      <c r="B31" s="12" t="s">
        <v>3</v>
      </c>
      <c r="C31" s="113">
        <v>7392</v>
      </c>
      <c r="D31" s="12" t="s">
        <v>1663</v>
      </c>
      <c r="E31" s="12" t="s">
        <v>6</v>
      </c>
      <c r="F31" s="12" t="s">
        <v>15</v>
      </c>
      <c r="G31" s="12" t="s">
        <v>319</v>
      </c>
      <c r="H31" s="12"/>
      <c r="I31" s="9">
        <v>34</v>
      </c>
      <c r="J31" s="9" t="s">
        <v>1664</v>
      </c>
    </row>
    <row r="32" spans="1:10" s="11" customFormat="1" x14ac:dyDescent="0.2">
      <c r="A32" s="8">
        <v>43586</v>
      </c>
      <c r="B32" s="12" t="s">
        <v>3</v>
      </c>
      <c r="C32" s="113">
        <v>9175</v>
      </c>
      <c r="D32" s="12" t="s">
        <v>1665</v>
      </c>
      <c r="E32" s="12" t="s">
        <v>140</v>
      </c>
      <c r="F32" s="12" t="s">
        <v>140</v>
      </c>
      <c r="G32" s="12" t="s">
        <v>23</v>
      </c>
      <c r="H32" s="12"/>
      <c r="I32" s="9">
        <v>49</v>
      </c>
      <c r="J32" s="9" t="s">
        <v>1666</v>
      </c>
    </row>
    <row r="33" spans="1:10" s="11" customFormat="1" x14ac:dyDescent="0.2">
      <c r="A33" s="8">
        <v>43586</v>
      </c>
      <c r="B33" s="12" t="s">
        <v>3</v>
      </c>
      <c r="C33" s="113">
        <v>5373</v>
      </c>
      <c r="D33" s="12" t="s">
        <v>58</v>
      </c>
      <c r="E33" s="12" t="s">
        <v>3</v>
      </c>
      <c r="F33" s="12" t="s">
        <v>6</v>
      </c>
      <c r="G33" s="12" t="s">
        <v>37</v>
      </c>
      <c r="H33" s="12"/>
      <c r="I33" s="9">
        <v>31</v>
      </c>
      <c r="J33" s="9" t="s">
        <v>398</v>
      </c>
    </row>
    <row r="34" spans="1:10" s="11" customFormat="1" x14ac:dyDescent="0.2">
      <c r="A34" s="8">
        <v>43586</v>
      </c>
      <c r="B34" s="12" t="s">
        <v>3</v>
      </c>
      <c r="C34" s="113">
        <v>4210</v>
      </c>
      <c r="D34" s="12" t="s">
        <v>506</v>
      </c>
      <c r="E34" s="12" t="s">
        <v>16</v>
      </c>
      <c r="F34" s="12" t="s">
        <v>4</v>
      </c>
      <c r="G34" s="12" t="s">
        <v>319</v>
      </c>
      <c r="H34" s="12"/>
      <c r="I34" s="9">
        <v>17</v>
      </c>
      <c r="J34" s="9" t="s">
        <v>745</v>
      </c>
    </row>
    <row r="35" spans="1:10" s="11" customFormat="1" x14ac:dyDescent="0.2">
      <c r="A35" s="8">
        <v>43586</v>
      </c>
      <c r="B35" s="12" t="s">
        <v>3</v>
      </c>
      <c r="C35" s="113">
        <v>1224</v>
      </c>
      <c r="D35" s="12" t="s">
        <v>92</v>
      </c>
      <c r="E35" s="12" t="s">
        <v>12</v>
      </c>
      <c r="F35" s="12" t="s">
        <v>6</v>
      </c>
      <c r="G35" s="12" t="s">
        <v>23</v>
      </c>
      <c r="H35" s="12"/>
      <c r="I35" s="9">
        <v>22</v>
      </c>
      <c r="J35" s="9" t="s">
        <v>616</v>
      </c>
    </row>
    <row r="36" spans="1:10" s="11" customFormat="1" x14ac:dyDescent="0.2">
      <c r="A36" s="8">
        <v>43586</v>
      </c>
      <c r="B36" s="12" t="s">
        <v>3</v>
      </c>
      <c r="C36" s="113">
        <v>2121</v>
      </c>
      <c r="D36" s="12" t="s">
        <v>92</v>
      </c>
      <c r="E36" s="12" t="s">
        <v>157</v>
      </c>
      <c r="F36" s="12" t="s">
        <v>10</v>
      </c>
      <c r="G36" s="12" t="s">
        <v>1667</v>
      </c>
      <c r="H36" s="12"/>
      <c r="I36" s="9">
        <v>31</v>
      </c>
      <c r="J36" s="9">
        <v>36</v>
      </c>
    </row>
    <row r="37" spans="1:10" s="11" customFormat="1" x14ac:dyDescent="0.2">
      <c r="A37" s="8">
        <v>43586</v>
      </c>
      <c r="B37" s="12" t="s">
        <v>3</v>
      </c>
      <c r="C37" s="113">
        <v>5376</v>
      </c>
      <c r="D37" s="12" t="s">
        <v>58</v>
      </c>
      <c r="E37" s="12" t="s">
        <v>4</v>
      </c>
      <c r="F37" s="12" t="s">
        <v>6</v>
      </c>
      <c r="G37" s="12" t="s">
        <v>37</v>
      </c>
      <c r="H37" s="12"/>
      <c r="I37" s="9">
        <v>31</v>
      </c>
      <c r="J37" s="9">
        <v>41</v>
      </c>
    </row>
    <row r="38" spans="1:10" s="11" customFormat="1" x14ac:dyDescent="0.2">
      <c r="A38" s="8">
        <v>43586</v>
      </c>
      <c r="B38" s="12" t="s">
        <v>3</v>
      </c>
      <c r="C38" s="113">
        <v>3672</v>
      </c>
      <c r="D38" s="12" t="s">
        <v>76</v>
      </c>
      <c r="E38" s="12" t="s">
        <v>1668</v>
      </c>
      <c r="F38" s="12" t="s">
        <v>6</v>
      </c>
      <c r="G38" s="12" t="s">
        <v>586</v>
      </c>
      <c r="H38" s="12"/>
      <c r="I38" s="9">
        <v>16</v>
      </c>
      <c r="J38" s="9" t="s">
        <v>1107</v>
      </c>
    </row>
    <row r="39" spans="1:10" s="11" customFormat="1" x14ac:dyDescent="0.2">
      <c r="A39" s="8">
        <v>43586</v>
      </c>
      <c r="B39" s="12" t="s">
        <v>3</v>
      </c>
      <c r="C39" s="113">
        <v>8011</v>
      </c>
      <c r="D39" s="12" t="s">
        <v>42</v>
      </c>
      <c r="E39" s="12" t="s">
        <v>15</v>
      </c>
      <c r="F39" s="12" t="s">
        <v>4</v>
      </c>
      <c r="G39" s="12" t="s">
        <v>23</v>
      </c>
      <c r="H39" s="12"/>
      <c r="I39" s="9">
        <v>23</v>
      </c>
      <c r="J39" s="9" t="s">
        <v>360</v>
      </c>
    </row>
    <row r="40" spans="1:10" s="11" customFormat="1" x14ac:dyDescent="0.2">
      <c r="A40" s="8">
        <v>43587</v>
      </c>
      <c r="B40" s="12" t="s">
        <v>1671</v>
      </c>
      <c r="C40" s="113">
        <v>11189</v>
      </c>
      <c r="D40" s="12" t="s">
        <v>1672</v>
      </c>
      <c r="E40" s="12" t="s">
        <v>12</v>
      </c>
      <c r="F40" s="12" t="s">
        <v>15</v>
      </c>
      <c r="G40" s="12" t="s">
        <v>319</v>
      </c>
      <c r="H40" s="12"/>
      <c r="I40" s="9"/>
      <c r="J40" s="9"/>
    </row>
    <row r="41" spans="1:10" s="11" customFormat="1" x14ac:dyDescent="0.2">
      <c r="A41" s="8">
        <v>43587</v>
      </c>
      <c r="B41" s="12" t="s">
        <v>3</v>
      </c>
      <c r="C41" s="113">
        <v>4510</v>
      </c>
      <c r="D41" s="12" t="s">
        <v>40</v>
      </c>
      <c r="E41" s="12" t="s">
        <v>4</v>
      </c>
      <c r="F41" s="12" t="s">
        <v>6</v>
      </c>
      <c r="G41" s="12" t="s">
        <v>222</v>
      </c>
      <c r="H41" s="12"/>
      <c r="I41" s="9">
        <v>3</v>
      </c>
      <c r="J41" s="9" t="s">
        <v>990</v>
      </c>
    </row>
    <row r="42" spans="1:10" s="11" customFormat="1" x14ac:dyDescent="0.2">
      <c r="A42" s="8">
        <v>43587</v>
      </c>
      <c r="B42" s="12" t="s">
        <v>6</v>
      </c>
      <c r="C42" s="113">
        <v>95210</v>
      </c>
      <c r="D42" s="12" t="s">
        <v>1673</v>
      </c>
      <c r="E42" s="12" t="s">
        <v>6</v>
      </c>
      <c r="F42" s="12" t="s">
        <v>15</v>
      </c>
      <c r="G42" s="12" t="s">
        <v>290</v>
      </c>
      <c r="H42" s="12"/>
      <c r="I42" s="9">
        <v>267</v>
      </c>
      <c r="J42" s="9">
        <v>363</v>
      </c>
    </row>
    <row r="43" spans="1:10" s="11" customFormat="1" x14ac:dyDescent="0.2">
      <c r="A43" s="8">
        <v>43587</v>
      </c>
      <c r="B43" s="12" t="s">
        <v>3</v>
      </c>
      <c r="C43" s="113">
        <v>4055</v>
      </c>
      <c r="D43" s="12" t="s">
        <v>506</v>
      </c>
      <c r="E43" s="12" t="s">
        <v>4</v>
      </c>
      <c r="F43" s="12" t="s">
        <v>6</v>
      </c>
      <c r="G43" s="12" t="s">
        <v>37</v>
      </c>
      <c r="H43" s="12"/>
      <c r="I43" s="9">
        <v>13</v>
      </c>
      <c r="J43" s="9" t="s">
        <v>531</v>
      </c>
    </row>
    <row r="44" spans="1:10" s="11" customFormat="1" x14ac:dyDescent="0.2">
      <c r="A44" s="8">
        <v>43587</v>
      </c>
      <c r="B44" s="12" t="s">
        <v>234</v>
      </c>
      <c r="C44" s="48" t="s">
        <v>1674</v>
      </c>
      <c r="D44" s="12" t="s">
        <v>1675</v>
      </c>
      <c r="E44" s="12" t="s">
        <v>1676</v>
      </c>
      <c r="F44" s="12" t="s">
        <v>8</v>
      </c>
      <c r="G44" s="12" t="s">
        <v>1677</v>
      </c>
      <c r="H44" s="12"/>
      <c r="I44" s="9"/>
      <c r="J44" s="9"/>
    </row>
    <row r="45" spans="1:10" s="11" customFormat="1" x14ac:dyDescent="0.2">
      <c r="A45" s="8">
        <v>43588</v>
      </c>
      <c r="B45" s="12" t="s">
        <v>234</v>
      </c>
      <c r="C45" s="48" t="s">
        <v>1679</v>
      </c>
      <c r="D45" s="12" t="s">
        <v>1680</v>
      </c>
      <c r="E45" s="12" t="s">
        <v>1676</v>
      </c>
      <c r="F45" s="12" t="s">
        <v>15</v>
      </c>
      <c r="G45" s="12" t="s">
        <v>477</v>
      </c>
      <c r="H45" s="12"/>
      <c r="I45" s="9">
        <v>310</v>
      </c>
      <c r="J45" s="9">
        <v>512</v>
      </c>
    </row>
    <row r="46" spans="1:10" s="11" customFormat="1" x14ac:dyDescent="0.2">
      <c r="A46" s="8">
        <v>43588</v>
      </c>
      <c r="B46" s="12" t="s">
        <v>234</v>
      </c>
      <c r="C46" s="48" t="s">
        <v>1681</v>
      </c>
      <c r="D46" s="12" t="s">
        <v>1682</v>
      </c>
      <c r="E46" s="12" t="s">
        <v>1676</v>
      </c>
      <c r="F46" s="12" t="s">
        <v>15</v>
      </c>
      <c r="G46" s="12" t="s">
        <v>477</v>
      </c>
      <c r="H46" s="12"/>
      <c r="I46" s="9">
        <v>178</v>
      </c>
      <c r="J46" s="9">
        <v>270</v>
      </c>
    </row>
    <row r="47" spans="1:10" s="11" customFormat="1" x14ac:dyDescent="0.2">
      <c r="A47" s="8">
        <v>43588</v>
      </c>
      <c r="B47" s="12" t="s">
        <v>234</v>
      </c>
      <c r="C47" s="48" t="s">
        <v>1683</v>
      </c>
      <c r="D47" s="12" t="s">
        <v>1684</v>
      </c>
      <c r="E47" s="12" t="s">
        <v>1676</v>
      </c>
      <c r="F47" s="12" t="s">
        <v>15</v>
      </c>
      <c r="G47" s="12" t="s">
        <v>292</v>
      </c>
      <c r="H47" s="12"/>
      <c r="I47" s="9">
        <v>259</v>
      </c>
      <c r="J47" s="9">
        <v>418</v>
      </c>
    </row>
    <row r="48" spans="1:10" s="11" customFormat="1" x14ac:dyDescent="0.2">
      <c r="A48" s="8">
        <v>43588</v>
      </c>
      <c r="B48" s="12" t="s">
        <v>234</v>
      </c>
      <c r="C48" s="48" t="s">
        <v>1685</v>
      </c>
      <c r="D48" s="12" t="s">
        <v>1686</v>
      </c>
      <c r="E48" s="12" t="s">
        <v>1676</v>
      </c>
      <c r="F48" s="12" t="s">
        <v>15</v>
      </c>
      <c r="G48" s="12" t="s">
        <v>292</v>
      </c>
      <c r="H48" s="12"/>
      <c r="I48" s="9">
        <v>211</v>
      </c>
      <c r="J48" s="9">
        <v>312</v>
      </c>
    </row>
    <row r="49" spans="1:10" s="11" customFormat="1" x14ac:dyDescent="0.2">
      <c r="A49" s="8">
        <v>43589</v>
      </c>
      <c r="B49" s="12" t="s">
        <v>3</v>
      </c>
      <c r="C49" s="113">
        <v>1227</v>
      </c>
      <c r="D49" s="12" t="s">
        <v>92</v>
      </c>
      <c r="E49" s="12" t="s">
        <v>16</v>
      </c>
      <c r="F49" s="12" t="s">
        <v>26</v>
      </c>
      <c r="G49" s="12" t="s">
        <v>1687</v>
      </c>
      <c r="H49" s="12"/>
      <c r="I49" s="9">
        <v>25</v>
      </c>
      <c r="J49" s="9">
        <v>30</v>
      </c>
    </row>
    <row r="50" spans="1:10" s="11" customFormat="1" x14ac:dyDescent="0.2">
      <c r="A50" s="8">
        <v>43589</v>
      </c>
      <c r="B50" s="12" t="s">
        <v>6</v>
      </c>
      <c r="C50" s="113">
        <v>57070</v>
      </c>
      <c r="D50" s="12" t="s">
        <v>211</v>
      </c>
      <c r="E50" s="12" t="s">
        <v>6</v>
      </c>
      <c r="F50" s="12" t="s">
        <v>6</v>
      </c>
      <c r="G50" s="12" t="s">
        <v>874</v>
      </c>
      <c r="H50" s="12"/>
      <c r="I50" s="9">
        <v>44</v>
      </c>
      <c r="J50" s="9">
        <v>66</v>
      </c>
    </row>
    <row r="51" spans="1:10" s="11" customFormat="1" x14ac:dyDescent="0.2">
      <c r="A51" s="8">
        <v>43589</v>
      </c>
      <c r="B51" s="12" t="s">
        <v>3</v>
      </c>
      <c r="C51" s="113">
        <v>4459</v>
      </c>
      <c r="D51" s="12" t="s">
        <v>46</v>
      </c>
      <c r="E51" s="12" t="s">
        <v>12</v>
      </c>
      <c r="F51" s="12" t="s">
        <v>6</v>
      </c>
      <c r="G51" s="12" t="s">
        <v>177</v>
      </c>
      <c r="H51" s="12"/>
      <c r="I51" s="9">
        <v>7</v>
      </c>
      <c r="J51" s="9" t="s">
        <v>1575</v>
      </c>
    </row>
    <row r="52" spans="1:10" s="11" customFormat="1" x14ac:dyDescent="0.2">
      <c r="A52" s="8">
        <v>43589</v>
      </c>
      <c r="B52" s="12" t="s">
        <v>3</v>
      </c>
      <c r="C52" s="113">
        <v>8076</v>
      </c>
      <c r="D52" s="12" t="s">
        <v>41</v>
      </c>
      <c r="E52" s="12" t="s">
        <v>15</v>
      </c>
      <c r="F52" s="12" t="s">
        <v>15</v>
      </c>
      <c r="G52" s="12" t="s">
        <v>177</v>
      </c>
      <c r="H52" s="12"/>
      <c r="I52" s="9">
        <v>20</v>
      </c>
      <c r="J52" s="9">
        <v>25</v>
      </c>
    </row>
    <row r="53" spans="1:10" s="11" customFormat="1" x14ac:dyDescent="0.2">
      <c r="A53" s="8">
        <v>43589</v>
      </c>
      <c r="B53" s="12" t="s">
        <v>234</v>
      </c>
      <c r="C53" s="113">
        <v>3817</v>
      </c>
      <c r="D53" s="12" t="s">
        <v>1688</v>
      </c>
      <c r="E53" s="12" t="s">
        <v>1166</v>
      </c>
      <c r="F53" s="12" t="s">
        <v>6</v>
      </c>
      <c r="G53" s="12" t="s">
        <v>172</v>
      </c>
      <c r="H53" s="12"/>
      <c r="I53" s="9">
        <v>14</v>
      </c>
      <c r="J53" s="9">
        <v>13</v>
      </c>
    </row>
    <row r="54" spans="1:10" s="11" customFormat="1" x14ac:dyDescent="0.2">
      <c r="A54" s="8">
        <v>43589</v>
      </c>
      <c r="B54" s="12" t="s">
        <v>3</v>
      </c>
      <c r="C54" s="113">
        <v>1160</v>
      </c>
      <c r="D54" s="12" t="s">
        <v>92</v>
      </c>
      <c r="E54" s="12" t="s">
        <v>6</v>
      </c>
      <c r="F54" s="12" t="s">
        <v>16</v>
      </c>
      <c r="G54" s="12" t="s">
        <v>177</v>
      </c>
      <c r="H54" s="12"/>
      <c r="I54" s="9">
        <v>22</v>
      </c>
      <c r="J54" s="9">
        <v>27</v>
      </c>
    </row>
    <row r="55" spans="1:10" s="11" customFormat="1" x14ac:dyDescent="0.2">
      <c r="A55" s="8">
        <v>43589</v>
      </c>
      <c r="B55" s="12" t="s">
        <v>3</v>
      </c>
      <c r="C55" s="113">
        <v>3321</v>
      </c>
      <c r="D55" s="12" t="s">
        <v>1040</v>
      </c>
      <c r="E55" s="12" t="s">
        <v>6</v>
      </c>
      <c r="F55" s="12" t="s">
        <v>6</v>
      </c>
      <c r="G55" s="12" t="s">
        <v>23</v>
      </c>
      <c r="H55" s="12"/>
      <c r="I55" s="9">
        <v>21</v>
      </c>
      <c r="J55" s="9">
        <v>26</v>
      </c>
    </row>
    <row r="56" spans="1:10" s="11" customFormat="1" x14ac:dyDescent="0.2">
      <c r="A56" s="8">
        <v>43589</v>
      </c>
      <c r="B56" s="12" t="s">
        <v>5</v>
      </c>
      <c r="C56" s="113">
        <v>54675</v>
      </c>
      <c r="D56" s="12" t="s">
        <v>1689</v>
      </c>
      <c r="E56" s="12" t="s">
        <v>5</v>
      </c>
      <c r="F56" s="12" t="s">
        <v>5</v>
      </c>
      <c r="G56" s="12" t="s">
        <v>917</v>
      </c>
      <c r="H56" s="12"/>
      <c r="I56" s="9">
        <v>61</v>
      </c>
      <c r="J56" s="9">
        <v>74</v>
      </c>
    </row>
    <row r="57" spans="1:10" s="11" customFormat="1" x14ac:dyDescent="0.2">
      <c r="A57" s="8">
        <v>43589</v>
      </c>
      <c r="B57" s="12" t="s">
        <v>5</v>
      </c>
      <c r="C57" s="113">
        <v>61118</v>
      </c>
      <c r="D57" s="12" t="s">
        <v>1690</v>
      </c>
      <c r="E57" s="12" t="s">
        <v>5</v>
      </c>
      <c r="F57" s="12" t="s">
        <v>5</v>
      </c>
      <c r="G57" s="12" t="s">
        <v>1691</v>
      </c>
      <c r="H57" s="12"/>
      <c r="I57" s="9">
        <v>157</v>
      </c>
      <c r="J57" s="9">
        <v>295</v>
      </c>
    </row>
    <row r="58" spans="1:10" s="11" customFormat="1" x14ac:dyDescent="0.2">
      <c r="A58" s="8">
        <v>43589</v>
      </c>
      <c r="B58" s="12" t="s">
        <v>6</v>
      </c>
      <c r="C58" s="113">
        <v>57070</v>
      </c>
      <c r="D58" s="12" t="s">
        <v>211</v>
      </c>
      <c r="E58" s="12" t="s">
        <v>6</v>
      </c>
      <c r="F58" s="12" t="s">
        <v>6</v>
      </c>
      <c r="G58" s="12" t="s">
        <v>863</v>
      </c>
      <c r="H58" s="12"/>
      <c r="I58" s="9">
        <v>45</v>
      </c>
      <c r="J58" s="9">
        <v>61</v>
      </c>
    </row>
    <row r="59" spans="1:10" s="11" customFormat="1" x14ac:dyDescent="0.2">
      <c r="A59" s="8">
        <v>43589</v>
      </c>
      <c r="B59" s="12" t="s">
        <v>3</v>
      </c>
      <c r="C59" s="113">
        <v>7220</v>
      </c>
      <c r="D59" s="12" t="s">
        <v>120</v>
      </c>
      <c r="E59" s="12" t="s">
        <v>12</v>
      </c>
      <c r="F59" s="12" t="s">
        <v>6</v>
      </c>
      <c r="G59" s="12" t="s">
        <v>152</v>
      </c>
      <c r="H59" s="12"/>
      <c r="I59" s="9">
        <v>29</v>
      </c>
      <c r="J59" s="9">
        <v>35</v>
      </c>
    </row>
    <row r="60" spans="1:10" s="11" customFormat="1" x14ac:dyDescent="0.2">
      <c r="A60" s="8">
        <v>43589</v>
      </c>
      <c r="B60" s="12" t="s">
        <v>5</v>
      </c>
      <c r="C60" s="113">
        <v>54634</v>
      </c>
      <c r="D60" s="12" t="s">
        <v>1692</v>
      </c>
      <c r="E60" s="12" t="s">
        <v>5</v>
      </c>
      <c r="F60" s="12" t="s">
        <v>15</v>
      </c>
      <c r="G60" s="12" t="s">
        <v>23</v>
      </c>
      <c r="H60" s="12"/>
      <c r="I60" s="9">
        <v>60</v>
      </c>
      <c r="J60" s="9">
        <v>95</v>
      </c>
    </row>
    <row r="61" spans="1:10" s="11" customFormat="1" x14ac:dyDescent="0.2">
      <c r="A61" s="8">
        <v>43589</v>
      </c>
      <c r="B61" s="12" t="s">
        <v>3</v>
      </c>
      <c r="C61" s="113">
        <v>8224</v>
      </c>
      <c r="D61" s="12" t="s">
        <v>64</v>
      </c>
      <c r="E61" s="12" t="s">
        <v>1693</v>
      </c>
      <c r="F61" s="12" t="s">
        <v>18</v>
      </c>
      <c r="G61" s="12" t="s">
        <v>172</v>
      </c>
      <c r="H61" s="12"/>
      <c r="I61" s="9">
        <v>23</v>
      </c>
      <c r="J61" s="9">
        <v>20</v>
      </c>
    </row>
    <row r="62" spans="1:10" s="11" customFormat="1" x14ac:dyDescent="0.2">
      <c r="A62" s="8">
        <v>43589</v>
      </c>
      <c r="B62" s="12" t="s">
        <v>3</v>
      </c>
      <c r="C62" s="113">
        <v>7259</v>
      </c>
      <c r="D62" s="12" t="s">
        <v>56</v>
      </c>
      <c r="E62" s="12" t="s">
        <v>4</v>
      </c>
      <c r="F62" s="12" t="s">
        <v>4</v>
      </c>
      <c r="G62" s="12" t="s">
        <v>177</v>
      </c>
      <c r="H62" s="12"/>
      <c r="I62" s="9">
        <v>26</v>
      </c>
      <c r="J62" s="9">
        <v>33</v>
      </c>
    </row>
    <row r="63" spans="1:10" s="11" customFormat="1" x14ac:dyDescent="0.2">
      <c r="A63" s="8">
        <v>43589</v>
      </c>
      <c r="B63" s="12" t="s">
        <v>3</v>
      </c>
      <c r="C63" s="113">
        <v>1250</v>
      </c>
      <c r="D63" s="12" t="s">
        <v>92</v>
      </c>
      <c r="E63" s="12" t="s">
        <v>4</v>
      </c>
      <c r="F63" s="12" t="s">
        <v>4</v>
      </c>
      <c r="G63" s="12" t="s">
        <v>538</v>
      </c>
      <c r="H63" s="12"/>
      <c r="I63" s="9">
        <v>26</v>
      </c>
      <c r="J63" s="9">
        <v>27</v>
      </c>
    </row>
    <row r="64" spans="1:10" s="11" customFormat="1" x14ac:dyDescent="0.2">
      <c r="A64" s="8">
        <v>43589</v>
      </c>
      <c r="B64" s="12" t="s">
        <v>3</v>
      </c>
      <c r="C64" s="113">
        <v>8096</v>
      </c>
      <c r="D64" s="12" t="s">
        <v>41</v>
      </c>
      <c r="E64" s="12" t="s">
        <v>4</v>
      </c>
      <c r="F64" s="12" t="s">
        <v>4</v>
      </c>
      <c r="G64" s="12" t="s">
        <v>23</v>
      </c>
      <c r="H64" s="12"/>
      <c r="I64" s="9">
        <v>22</v>
      </c>
      <c r="J64" s="9">
        <v>27</v>
      </c>
    </row>
    <row r="65" spans="1:10" s="11" customFormat="1" x14ac:dyDescent="0.2">
      <c r="A65" s="8">
        <v>43589</v>
      </c>
      <c r="B65" s="12" t="s">
        <v>6</v>
      </c>
      <c r="C65" s="113">
        <v>57360</v>
      </c>
      <c r="D65" s="12" t="s">
        <v>646</v>
      </c>
      <c r="E65" s="12" t="s">
        <v>6</v>
      </c>
      <c r="F65" s="12" t="s">
        <v>6</v>
      </c>
      <c r="G65" s="12" t="s">
        <v>172</v>
      </c>
      <c r="H65" s="12"/>
      <c r="I65" s="9">
        <v>40</v>
      </c>
      <c r="J65" s="9">
        <v>47</v>
      </c>
    </row>
    <row r="66" spans="1:10" s="11" customFormat="1" x14ac:dyDescent="0.2">
      <c r="A66" s="8">
        <v>43589</v>
      </c>
      <c r="B66" s="12" t="s">
        <v>3</v>
      </c>
      <c r="C66" s="113">
        <v>4540</v>
      </c>
      <c r="D66" s="12" t="s">
        <v>40</v>
      </c>
      <c r="E66" s="12" t="s">
        <v>16</v>
      </c>
      <c r="F66" s="12" t="s">
        <v>6</v>
      </c>
      <c r="G66" s="12" t="s">
        <v>152</v>
      </c>
      <c r="H66" s="12"/>
      <c r="I66" s="9">
        <v>3</v>
      </c>
      <c r="J66" s="9">
        <v>1</v>
      </c>
    </row>
    <row r="67" spans="1:10" s="11" customFormat="1" x14ac:dyDescent="0.2">
      <c r="A67" s="8">
        <v>43589</v>
      </c>
      <c r="B67" s="12" t="s">
        <v>3</v>
      </c>
      <c r="C67" s="113">
        <v>3863</v>
      </c>
      <c r="D67" s="12" t="s">
        <v>116</v>
      </c>
      <c r="E67" s="12" t="s">
        <v>4</v>
      </c>
      <c r="F67" s="12" t="s">
        <v>4</v>
      </c>
      <c r="G67" s="12" t="s">
        <v>151</v>
      </c>
      <c r="H67" s="12"/>
      <c r="I67" s="9">
        <v>16</v>
      </c>
      <c r="J67" s="9">
        <v>14</v>
      </c>
    </row>
    <row r="68" spans="1:10" s="11" customFormat="1" x14ac:dyDescent="0.2">
      <c r="A68" s="8">
        <v>43589</v>
      </c>
      <c r="B68" s="12" t="s">
        <v>3</v>
      </c>
      <c r="C68" s="113">
        <v>7390</v>
      </c>
      <c r="D68" s="12" t="s">
        <v>806</v>
      </c>
      <c r="E68" s="12" t="s">
        <v>4</v>
      </c>
      <c r="F68" s="12" t="s">
        <v>4</v>
      </c>
      <c r="G68" s="12" t="s">
        <v>863</v>
      </c>
      <c r="H68" s="12"/>
      <c r="I68" s="9">
        <v>33</v>
      </c>
      <c r="J68" s="9">
        <v>46</v>
      </c>
    </row>
    <row r="69" spans="1:10" s="11" customFormat="1" x14ac:dyDescent="0.2">
      <c r="A69" s="8">
        <v>43589</v>
      </c>
      <c r="B69" s="12" t="s">
        <v>3</v>
      </c>
      <c r="C69" s="113">
        <v>5447</v>
      </c>
      <c r="D69" s="12" t="s">
        <v>1694</v>
      </c>
      <c r="E69" s="12" t="s">
        <v>4</v>
      </c>
      <c r="F69" s="12" t="s">
        <v>4</v>
      </c>
      <c r="G69" s="12" t="s">
        <v>153</v>
      </c>
      <c r="H69" s="12"/>
      <c r="I69" s="9">
        <v>31</v>
      </c>
      <c r="J69" s="9">
        <v>41</v>
      </c>
    </row>
    <row r="70" spans="1:10" s="11" customFormat="1" x14ac:dyDescent="0.2">
      <c r="A70" s="8">
        <v>43589</v>
      </c>
      <c r="B70" s="12" t="s">
        <v>3</v>
      </c>
      <c r="C70" s="113">
        <v>1543</v>
      </c>
      <c r="D70" s="12" t="s">
        <v>92</v>
      </c>
      <c r="E70" s="12" t="s">
        <v>6</v>
      </c>
      <c r="F70" s="12" t="s">
        <v>6</v>
      </c>
      <c r="G70" s="12" t="s">
        <v>23</v>
      </c>
      <c r="H70" s="12"/>
      <c r="I70" s="9">
        <v>24</v>
      </c>
      <c r="J70" s="9">
        <v>34</v>
      </c>
    </row>
    <row r="71" spans="1:10" s="11" customFormat="1" x14ac:dyDescent="0.2">
      <c r="A71" s="8">
        <v>43589</v>
      </c>
      <c r="B71" s="12" t="s">
        <v>6</v>
      </c>
      <c r="C71" s="113">
        <v>25660</v>
      </c>
      <c r="D71" s="12" t="s">
        <v>1695</v>
      </c>
      <c r="E71" s="12" t="s">
        <v>6</v>
      </c>
      <c r="F71" s="12" t="s">
        <v>6</v>
      </c>
      <c r="G71" s="12" t="s">
        <v>177</v>
      </c>
      <c r="H71" s="12"/>
      <c r="I71" s="9">
        <v>227</v>
      </c>
      <c r="J71" s="9">
        <v>345</v>
      </c>
    </row>
    <row r="72" spans="1:10" s="11" customFormat="1" x14ac:dyDescent="0.2">
      <c r="A72" s="8">
        <v>43589</v>
      </c>
      <c r="B72" s="12" t="s">
        <v>3</v>
      </c>
      <c r="C72" s="113">
        <v>1870</v>
      </c>
      <c r="D72" s="12" t="s">
        <v>92</v>
      </c>
      <c r="E72" s="12" t="s">
        <v>6</v>
      </c>
      <c r="F72" s="12" t="s">
        <v>6</v>
      </c>
      <c r="G72" s="12" t="s">
        <v>177</v>
      </c>
      <c r="H72" s="12"/>
      <c r="I72" s="9">
        <v>18</v>
      </c>
      <c r="J72" s="9">
        <v>22</v>
      </c>
    </row>
    <row r="73" spans="1:10" s="11" customFormat="1" x14ac:dyDescent="0.2">
      <c r="A73" s="8">
        <v>43589</v>
      </c>
      <c r="B73" s="12" t="s">
        <v>3</v>
      </c>
      <c r="C73" s="113">
        <v>8030</v>
      </c>
      <c r="D73" s="12" t="s">
        <v>42</v>
      </c>
      <c r="E73" s="12" t="s">
        <v>6</v>
      </c>
      <c r="F73" s="12" t="s">
        <v>6</v>
      </c>
      <c r="G73" s="12" t="s">
        <v>863</v>
      </c>
      <c r="H73" s="12"/>
      <c r="I73" s="9">
        <v>21</v>
      </c>
      <c r="J73" s="9">
        <v>27</v>
      </c>
    </row>
    <row r="74" spans="1:10" s="11" customFormat="1" x14ac:dyDescent="0.2">
      <c r="A74" s="8">
        <v>43589</v>
      </c>
      <c r="B74" s="12" t="s">
        <v>6</v>
      </c>
      <c r="C74" s="113">
        <v>2801</v>
      </c>
      <c r="D74" s="12" t="s">
        <v>1696</v>
      </c>
      <c r="E74" s="12" t="s">
        <v>6</v>
      </c>
      <c r="F74" s="12" t="s">
        <v>6</v>
      </c>
      <c r="G74" s="12" t="s">
        <v>863</v>
      </c>
      <c r="H74" s="12"/>
      <c r="I74" s="9"/>
      <c r="J74" s="9"/>
    </row>
    <row r="75" spans="1:10" s="11" customFormat="1" x14ac:dyDescent="0.2">
      <c r="A75" s="8">
        <v>43589</v>
      </c>
      <c r="B75" s="12" t="s">
        <v>3</v>
      </c>
      <c r="C75" s="113">
        <v>1376</v>
      </c>
      <c r="D75" s="12" t="s">
        <v>92</v>
      </c>
      <c r="E75" s="12" t="s">
        <v>18</v>
      </c>
      <c r="F75" s="12" t="s">
        <v>5</v>
      </c>
      <c r="G75" s="12" t="s">
        <v>863</v>
      </c>
      <c r="H75" s="12"/>
      <c r="I75" s="9">
        <v>25</v>
      </c>
      <c r="J75" s="9">
        <v>34</v>
      </c>
    </row>
    <row r="76" spans="1:10" s="11" customFormat="1" x14ac:dyDescent="0.2">
      <c r="A76" s="8">
        <v>43589</v>
      </c>
      <c r="B76" s="12" t="s">
        <v>6</v>
      </c>
      <c r="C76" s="113">
        <v>51530</v>
      </c>
      <c r="D76" s="12" t="s">
        <v>1697</v>
      </c>
      <c r="E76" s="12" t="s">
        <v>6</v>
      </c>
      <c r="F76" s="12" t="s">
        <v>6</v>
      </c>
      <c r="G76" s="12" t="s">
        <v>1699</v>
      </c>
      <c r="H76" s="12"/>
      <c r="I76" s="9"/>
      <c r="J76" s="9"/>
    </row>
    <row r="77" spans="1:10" s="11" customFormat="1" x14ac:dyDescent="0.2">
      <c r="A77" s="8">
        <v>43589</v>
      </c>
      <c r="B77" s="12" t="s">
        <v>3</v>
      </c>
      <c r="C77" s="113">
        <v>8189</v>
      </c>
      <c r="D77" s="12" t="s">
        <v>1698</v>
      </c>
      <c r="E77" s="12" t="s">
        <v>18</v>
      </c>
      <c r="F77" s="12" t="s">
        <v>6</v>
      </c>
      <c r="G77" s="12" t="s">
        <v>863</v>
      </c>
      <c r="H77" s="12"/>
      <c r="I77" s="9">
        <v>26</v>
      </c>
      <c r="J77" s="9">
        <v>33</v>
      </c>
    </row>
    <row r="78" spans="1:10" s="11" customFormat="1" x14ac:dyDescent="0.2">
      <c r="A78" s="8">
        <v>43589</v>
      </c>
      <c r="B78" s="12" t="s">
        <v>6</v>
      </c>
      <c r="C78" s="113">
        <v>57070</v>
      </c>
      <c r="D78" s="12" t="s">
        <v>211</v>
      </c>
      <c r="E78" s="12" t="s">
        <v>6</v>
      </c>
      <c r="F78" s="12" t="s">
        <v>6</v>
      </c>
      <c r="G78" s="12" t="s">
        <v>863</v>
      </c>
      <c r="H78" s="12"/>
      <c r="I78" s="9">
        <v>45</v>
      </c>
      <c r="J78" s="9">
        <v>61</v>
      </c>
    </row>
    <row r="79" spans="1:10" s="11" customFormat="1" x14ac:dyDescent="0.2">
      <c r="A79" s="8">
        <v>43589</v>
      </c>
      <c r="B79" s="12" t="s">
        <v>3</v>
      </c>
      <c r="C79" s="113">
        <v>4088</v>
      </c>
      <c r="D79" s="12" t="s">
        <v>124</v>
      </c>
      <c r="E79" s="12" t="s">
        <v>4</v>
      </c>
      <c r="F79" s="12" t="s">
        <v>4</v>
      </c>
      <c r="G79" s="12" t="s">
        <v>152</v>
      </c>
      <c r="H79" s="12"/>
      <c r="I79" s="9">
        <v>13</v>
      </c>
      <c r="J79" s="9">
        <v>8.6999999999999993</v>
      </c>
    </row>
    <row r="80" spans="1:10" s="11" customFormat="1" x14ac:dyDescent="0.2">
      <c r="A80" s="8">
        <v>43589</v>
      </c>
      <c r="B80" s="12" t="s">
        <v>3</v>
      </c>
      <c r="C80" s="113">
        <v>2121</v>
      </c>
      <c r="D80" s="12" t="s">
        <v>92</v>
      </c>
      <c r="E80" s="12" t="s">
        <v>4</v>
      </c>
      <c r="F80" s="12" t="s">
        <v>4</v>
      </c>
      <c r="G80" s="12" t="s">
        <v>37</v>
      </c>
      <c r="H80" s="12"/>
      <c r="I80" s="9">
        <v>28</v>
      </c>
      <c r="J80" s="9">
        <v>31</v>
      </c>
    </row>
    <row r="81" spans="1:10" x14ac:dyDescent="0.2">
      <c r="A81" s="8">
        <v>43590</v>
      </c>
      <c r="B81" s="12" t="s">
        <v>6</v>
      </c>
      <c r="C81" s="113">
        <v>57600</v>
      </c>
      <c r="D81" s="12" t="s">
        <v>1243</v>
      </c>
      <c r="E81" s="12" t="s">
        <v>6</v>
      </c>
      <c r="F81" s="12" t="s">
        <v>6</v>
      </c>
      <c r="G81" s="12" t="s">
        <v>37</v>
      </c>
      <c r="H81" s="12"/>
      <c r="I81" s="9">
        <v>69</v>
      </c>
      <c r="J81" s="9">
        <v>109</v>
      </c>
    </row>
    <row r="82" spans="1:10" x14ac:dyDescent="0.2">
      <c r="A82" s="8">
        <v>43590</v>
      </c>
      <c r="B82" s="12" t="s">
        <v>3</v>
      </c>
      <c r="C82" s="113">
        <v>1255</v>
      </c>
      <c r="D82" s="12" t="s">
        <v>92</v>
      </c>
      <c r="E82" s="12" t="s">
        <v>5</v>
      </c>
      <c r="F82" s="12" t="s">
        <v>5</v>
      </c>
      <c r="G82" s="12" t="s">
        <v>37</v>
      </c>
      <c r="H82" s="12"/>
      <c r="I82" s="9">
        <v>20</v>
      </c>
      <c r="J82" s="9">
        <v>25</v>
      </c>
    </row>
    <row r="83" spans="1:10" x14ac:dyDescent="0.2">
      <c r="A83" s="8">
        <v>43590</v>
      </c>
      <c r="B83" s="12" t="s">
        <v>3</v>
      </c>
      <c r="C83" s="113">
        <v>5252</v>
      </c>
      <c r="D83" s="12" t="s">
        <v>66</v>
      </c>
      <c r="E83" s="12" t="s">
        <v>12</v>
      </c>
      <c r="F83" s="12" t="s">
        <v>15</v>
      </c>
      <c r="G83" s="12" t="s">
        <v>177</v>
      </c>
      <c r="H83" s="12"/>
      <c r="I83" s="9">
        <v>24</v>
      </c>
      <c r="J83" s="9">
        <v>33</v>
      </c>
    </row>
    <row r="84" spans="1:10" x14ac:dyDescent="0.2">
      <c r="A84" s="8">
        <v>43590</v>
      </c>
      <c r="B84" s="12" t="s">
        <v>3</v>
      </c>
      <c r="C84" s="113">
        <v>1338</v>
      </c>
      <c r="D84" s="12" t="s">
        <v>92</v>
      </c>
      <c r="E84" s="12" t="s">
        <v>4</v>
      </c>
      <c r="F84" s="12" t="s">
        <v>4</v>
      </c>
      <c r="G84" s="12" t="s">
        <v>172</v>
      </c>
      <c r="H84" s="12"/>
      <c r="I84" s="9">
        <v>21</v>
      </c>
      <c r="J84" s="9">
        <v>26</v>
      </c>
    </row>
    <row r="85" spans="1:10" x14ac:dyDescent="0.2">
      <c r="A85" s="8">
        <v>43590</v>
      </c>
      <c r="B85" s="12" t="s">
        <v>3</v>
      </c>
      <c r="C85" s="113">
        <v>2611</v>
      </c>
      <c r="D85" s="12" t="s">
        <v>92</v>
      </c>
      <c r="E85" s="12" t="s">
        <v>16</v>
      </c>
      <c r="F85" s="12" t="s">
        <v>6</v>
      </c>
      <c r="G85" s="12" t="s">
        <v>37</v>
      </c>
      <c r="H85" s="12"/>
      <c r="I85" s="9">
        <v>20</v>
      </c>
      <c r="J85" s="9">
        <v>27</v>
      </c>
    </row>
    <row r="86" spans="1:10" x14ac:dyDescent="0.2">
      <c r="A86" s="8">
        <v>43590</v>
      </c>
      <c r="B86" s="12" t="s">
        <v>3</v>
      </c>
      <c r="C86" s="113">
        <v>8086</v>
      </c>
      <c r="D86" s="12" t="s">
        <v>41</v>
      </c>
      <c r="E86" s="12" t="s">
        <v>4</v>
      </c>
      <c r="F86" s="12" t="s">
        <v>4</v>
      </c>
      <c r="G86" s="12" t="s">
        <v>153</v>
      </c>
      <c r="H86" s="12"/>
      <c r="I86" s="9">
        <v>24</v>
      </c>
      <c r="J86" s="9">
        <v>20</v>
      </c>
    </row>
    <row r="87" spans="1:10" x14ac:dyDescent="0.2">
      <c r="A87" s="8">
        <v>43590</v>
      </c>
      <c r="B87" s="12" t="s">
        <v>3</v>
      </c>
      <c r="C87" s="113">
        <v>2271</v>
      </c>
      <c r="D87" s="12" t="s">
        <v>92</v>
      </c>
      <c r="E87" s="12" t="s">
        <v>8</v>
      </c>
      <c r="F87" s="12" t="s">
        <v>6</v>
      </c>
      <c r="G87" s="12" t="s">
        <v>863</v>
      </c>
      <c r="H87" s="12"/>
      <c r="I87" s="9">
        <v>22</v>
      </c>
      <c r="J87" s="9">
        <v>25</v>
      </c>
    </row>
    <row r="88" spans="1:10" x14ac:dyDescent="0.2">
      <c r="A88" s="8">
        <v>43590</v>
      </c>
      <c r="B88" s="12" t="s">
        <v>5</v>
      </c>
      <c r="C88" s="113">
        <v>6606</v>
      </c>
      <c r="D88" s="12" t="s">
        <v>97</v>
      </c>
      <c r="E88" s="12" t="s">
        <v>21</v>
      </c>
      <c r="F88" s="12" t="s">
        <v>1708</v>
      </c>
      <c r="G88" s="12" t="s">
        <v>1709</v>
      </c>
      <c r="H88" s="12"/>
      <c r="I88" s="9">
        <v>30</v>
      </c>
      <c r="J88" s="9">
        <v>45</v>
      </c>
    </row>
    <row r="89" spans="1:10" x14ac:dyDescent="0.2">
      <c r="A89" s="8">
        <v>43590</v>
      </c>
      <c r="B89" s="12" t="s">
        <v>3</v>
      </c>
      <c r="C89" s="113">
        <v>2538</v>
      </c>
      <c r="D89" s="12" t="s">
        <v>92</v>
      </c>
      <c r="E89" s="12" t="s">
        <v>6</v>
      </c>
      <c r="F89" s="12" t="s">
        <v>6</v>
      </c>
      <c r="G89" s="12" t="s">
        <v>172</v>
      </c>
      <c r="H89" s="12"/>
      <c r="I89" s="9">
        <v>22</v>
      </c>
      <c r="J89" s="9">
        <v>28</v>
      </c>
    </row>
    <row r="90" spans="1:10" x14ac:dyDescent="0.2">
      <c r="A90" s="8">
        <v>43590</v>
      </c>
      <c r="B90" s="12" t="s">
        <v>6</v>
      </c>
      <c r="C90" s="113">
        <v>57320</v>
      </c>
      <c r="D90" s="12" t="s">
        <v>1710</v>
      </c>
      <c r="E90" s="12" t="s">
        <v>6</v>
      </c>
      <c r="F90" s="12" t="s">
        <v>6</v>
      </c>
      <c r="G90" s="12" t="s">
        <v>172</v>
      </c>
      <c r="H90" s="12"/>
      <c r="I90" s="9">
        <v>45</v>
      </c>
      <c r="J90" s="9">
        <v>63</v>
      </c>
    </row>
    <row r="91" spans="1:10" x14ac:dyDescent="0.2">
      <c r="A91" s="8">
        <v>43590</v>
      </c>
      <c r="B91" s="12" t="s">
        <v>3</v>
      </c>
      <c r="C91" s="113">
        <v>6912</v>
      </c>
      <c r="D91" s="12" t="s">
        <v>109</v>
      </c>
      <c r="E91" s="12" t="s">
        <v>4</v>
      </c>
      <c r="F91" s="12" t="s">
        <v>4</v>
      </c>
      <c r="G91" s="12" t="s">
        <v>177</v>
      </c>
      <c r="H91" s="12"/>
      <c r="I91" s="9">
        <v>31</v>
      </c>
      <c r="J91" s="9">
        <v>45</v>
      </c>
    </row>
    <row r="92" spans="1:10" x14ac:dyDescent="0.2">
      <c r="A92" s="8">
        <v>43590</v>
      </c>
      <c r="B92" s="12" t="s">
        <v>6</v>
      </c>
      <c r="C92" s="113">
        <v>54135</v>
      </c>
      <c r="D92" s="12" t="s">
        <v>1106</v>
      </c>
      <c r="E92" s="12" t="s">
        <v>6</v>
      </c>
      <c r="F92" s="12" t="s">
        <v>6</v>
      </c>
      <c r="G92" s="12" t="s">
        <v>23</v>
      </c>
      <c r="H92" s="12"/>
      <c r="I92" s="9">
        <v>19</v>
      </c>
      <c r="J92" s="9">
        <v>16</v>
      </c>
    </row>
    <row r="93" spans="1:10" x14ac:dyDescent="0.2">
      <c r="A93" s="8">
        <v>43590</v>
      </c>
      <c r="B93" s="12" t="s">
        <v>3</v>
      </c>
      <c r="C93" s="113">
        <v>6915</v>
      </c>
      <c r="D93" s="12" t="s">
        <v>109</v>
      </c>
      <c r="E93" s="12" t="s">
        <v>4</v>
      </c>
      <c r="F93" s="12" t="s">
        <v>4</v>
      </c>
      <c r="G93" s="12" t="s">
        <v>23</v>
      </c>
      <c r="H93" s="12"/>
      <c r="I93" s="9">
        <v>31</v>
      </c>
      <c r="J93" s="9">
        <v>45</v>
      </c>
    </row>
    <row r="94" spans="1:10" x14ac:dyDescent="0.2">
      <c r="A94" s="8">
        <v>43590</v>
      </c>
      <c r="B94" s="12" t="s">
        <v>3</v>
      </c>
      <c r="C94" s="113">
        <v>4731</v>
      </c>
      <c r="D94" s="12" t="s">
        <v>75</v>
      </c>
      <c r="E94" s="12" t="s">
        <v>4</v>
      </c>
      <c r="F94" s="12" t="s">
        <v>1711</v>
      </c>
      <c r="G94" s="12" t="s">
        <v>1373</v>
      </c>
      <c r="H94" s="12"/>
      <c r="I94" s="9">
        <v>10</v>
      </c>
      <c r="J94" s="9">
        <v>7</v>
      </c>
    </row>
    <row r="95" spans="1:10" x14ac:dyDescent="0.2">
      <c r="A95" s="8">
        <v>43590</v>
      </c>
      <c r="B95" s="12" t="s">
        <v>6</v>
      </c>
      <c r="C95" s="113">
        <v>57330</v>
      </c>
      <c r="D95" s="12" t="s">
        <v>451</v>
      </c>
      <c r="E95" s="12" t="s">
        <v>6</v>
      </c>
      <c r="F95" s="12" t="s">
        <v>6</v>
      </c>
      <c r="G95" s="12" t="s">
        <v>177</v>
      </c>
      <c r="H95" s="12"/>
      <c r="I95" s="9">
        <v>21</v>
      </c>
      <c r="J95" s="9">
        <v>28</v>
      </c>
    </row>
    <row r="96" spans="1:10" x14ac:dyDescent="0.2">
      <c r="A96" s="8">
        <v>43590</v>
      </c>
      <c r="B96" s="12" t="s">
        <v>3</v>
      </c>
      <c r="C96" s="113">
        <v>1134</v>
      </c>
      <c r="D96" s="12" t="s">
        <v>92</v>
      </c>
      <c r="E96" s="12" t="s">
        <v>169</v>
      </c>
      <c r="F96" s="12" t="s">
        <v>5</v>
      </c>
      <c r="G96" s="12" t="s">
        <v>172</v>
      </c>
      <c r="H96" s="12"/>
      <c r="I96" s="9">
        <v>21</v>
      </c>
      <c r="J96" s="9">
        <v>26</v>
      </c>
    </row>
    <row r="97" spans="1:10" x14ac:dyDescent="0.2">
      <c r="A97" s="8">
        <v>43590</v>
      </c>
      <c r="B97" s="12" t="s">
        <v>3</v>
      </c>
      <c r="C97" s="113">
        <v>8364</v>
      </c>
      <c r="D97" s="12" t="s">
        <v>149</v>
      </c>
      <c r="E97" s="12" t="s">
        <v>6</v>
      </c>
      <c r="F97" s="12" t="s">
        <v>6</v>
      </c>
      <c r="G97" s="12" t="s">
        <v>1712</v>
      </c>
      <c r="H97" s="12"/>
      <c r="I97" s="9">
        <v>24</v>
      </c>
      <c r="J97" s="9">
        <v>18</v>
      </c>
    </row>
    <row r="98" spans="1:10" x14ac:dyDescent="0.2">
      <c r="A98" s="8">
        <v>43590</v>
      </c>
      <c r="B98" s="12" t="s">
        <v>3</v>
      </c>
      <c r="C98" s="113">
        <v>1145</v>
      </c>
      <c r="D98" s="12" t="s">
        <v>92</v>
      </c>
      <c r="E98" s="12" t="s">
        <v>4</v>
      </c>
      <c r="F98" s="12" t="s">
        <v>4</v>
      </c>
      <c r="G98" s="12" t="s">
        <v>153</v>
      </c>
      <c r="H98" s="12"/>
      <c r="I98" s="9">
        <v>20</v>
      </c>
      <c r="J98" s="9">
        <v>27</v>
      </c>
    </row>
    <row r="99" spans="1:10" x14ac:dyDescent="0.2">
      <c r="A99" s="8">
        <v>43590</v>
      </c>
      <c r="B99" s="12" t="s">
        <v>3</v>
      </c>
      <c r="C99" s="113">
        <v>4170</v>
      </c>
      <c r="D99" s="12" t="s">
        <v>506</v>
      </c>
      <c r="E99" s="12" t="s">
        <v>16</v>
      </c>
      <c r="F99" s="12" t="s">
        <v>4</v>
      </c>
      <c r="G99" s="12" t="s">
        <v>23</v>
      </c>
      <c r="H99" s="12"/>
      <c r="I99" s="9">
        <v>14</v>
      </c>
      <c r="J99" s="9">
        <v>11</v>
      </c>
    </row>
    <row r="100" spans="1:10" x14ac:dyDescent="0.2">
      <c r="A100" s="8">
        <v>43590</v>
      </c>
      <c r="B100" s="12" t="s">
        <v>3</v>
      </c>
      <c r="C100" s="113">
        <v>5880</v>
      </c>
      <c r="D100" s="12" t="s">
        <v>118</v>
      </c>
      <c r="E100" s="12" t="s">
        <v>5</v>
      </c>
      <c r="F100" s="12" t="s">
        <v>5</v>
      </c>
      <c r="G100" s="12" t="s">
        <v>863</v>
      </c>
      <c r="H100" s="12"/>
      <c r="I100" s="9">
        <v>21</v>
      </c>
      <c r="J100" s="9">
        <v>27</v>
      </c>
    </row>
    <row r="101" spans="1:10" x14ac:dyDescent="0.2">
      <c r="A101" s="8">
        <v>43590</v>
      </c>
      <c r="B101" s="12" t="s">
        <v>3</v>
      </c>
      <c r="C101" s="113">
        <v>9560</v>
      </c>
      <c r="D101" s="12" t="s">
        <v>52</v>
      </c>
      <c r="E101" s="12" t="s">
        <v>585</v>
      </c>
      <c r="F101" s="12" t="s">
        <v>4</v>
      </c>
      <c r="G101" s="12" t="s">
        <v>249</v>
      </c>
      <c r="H101" s="12"/>
      <c r="I101" s="9">
        <v>65</v>
      </c>
      <c r="J101" s="9">
        <v>88</v>
      </c>
    </row>
    <row r="102" spans="1:10" x14ac:dyDescent="0.2">
      <c r="A102" s="8">
        <v>43590</v>
      </c>
      <c r="B102" s="12" t="s">
        <v>3</v>
      </c>
      <c r="C102" s="113">
        <v>1429</v>
      </c>
      <c r="D102" s="12" t="s">
        <v>92</v>
      </c>
      <c r="E102" s="12" t="s">
        <v>5</v>
      </c>
      <c r="F102" s="12" t="s">
        <v>15</v>
      </c>
      <c r="G102" s="12" t="s">
        <v>23</v>
      </c>
      <c r="H102" s="12"/>
      <c r="I102" s="9">
        <v>22</v>
      </c>
      <c r="J102" s="9">
        <v>28</v>
      </c>
    </row>
    <row r="103" spans="1:10" x14ac:dyDescent="0.2">
      <c r="A103" s="8">
        <v>43590</v>
      </c>
      <c r="B103" s="12" t="s">
        <v>6</v>
      </c>
      <c r="C103" s="113">
        <v>57570</v>
      </c>
      <c r="D103" s="12" t="s">
        <v>983</v>
      </c>
      <c r="E103" s="12" t="s">
        <v>6</v>
      </c>
      <c r="F103" s="12" t="s">
        <v>6</v>
      </c>
      <c r="G103" s="12" t="s">
        <v>37</v>
      </c>
      <c r="H103" s="12"/>
      <c r="I103" s="9">
        <v>24</v>
      </c>
      <c r="J103" s="9">
        <v>33</v>
      </c>
    </row>
    <row r="104" spans="1:10" x14ac:dyDescent="0.2">
      <c r="A104" s="8">
        <v>43590</v>
      </c>
      <c r="B104" s="12" t="s">
        <v>3</v>
      </c>
      <c r="C104" s="113">
        <v>1429</v>
      </c>
      <c r="D104" s="12" t="s">
        <v>92</v>
      </c>
      <c r="E104" s="12" t="s">
        <v>5</v>
      </c>
      <c r="F104" s="12" t="s">
        <v>15</v>
      </c>
      <c r="G104" s="12" t="s">
        <v>23</v>
      </c>
      <c r="H104" s="12"/>
      <c r="I104" s="9">
        <v>23</v>
      </c>
      <c r="J104" s="9">
        <v>28</v>
      </c>
    </row>
    <row r="105" spans="1:10" x14ac:dyDescent="0.2">
      <c r="A105" s="8">
        <v>43590</v>
      </c>
      <c r="B105" s="12" t="s">
        <v>3</v>
      </c>
      <c r="C105" s="113">
        <v>1137</v>
      </c>
      <c r="D105" s="12" t="s">
        <v>92</v>
      </c>
      <c r="E105" s="12" t="s">
        <v>6</v>
      </c>
      <c r="F105" s="12" t="s">
        <v>6</v>
      </c>
      <c r="G105" s="12" t="s">
        <v>863</v>
      </c>
      <c r="H105" s="12"/>
      <c r="I105" s="9">
        <v>20</v>
      </c>
      <c r="J105" s="9">
        <v>26</v>
      </c>
    </row>
    <row r="106" spans="1:10" x14ac:dyDescent="0.2">
      <c r="A106" s="8">
        <v>43590</v>
      </c>
      <c r="B106" s="12" t="s">
        <v>6</v>
      </c>
      <c r="C106" s="113">
        <v>54590</v>
      </c>
      <c r="D106" s="12" t="s">
        <v>1713</v>
      </c>
      <c r="E106" s="12" t="s">
        <v>6</v>
      </c>
      <c r="F106" s="12" t="s">
        <v>6</v>
      </c>
      <c r="G106" s="12" t="s">
        <v>23</v>
      </c>
      <c r="H106" s="12"/>
      <c r="I106" s="9">
        <v>9</v>
      </c>
      <c r="J106" s="9">
        <v>5.5</v>
      </c>
    </row>
    <row r="107" spans="1:10" x14ac:dyDescent="0.2">
      <c r="A107" s="8">
        <v>43590</v>
      </c>
      <c r="B107" s="12" t="s">
        <v>3</v>
      </c>
      <c r="C107" s="113">
        <v>7340</v>
      </c>
      <c r="D107" s="12" t="s">
        <v>65</v>
      </c>
      <c r="E107" s="12" t="s">
        <v>31</v>
      </c>
      <c r="F107" s="12" t="s">
        <v>6</v>
      </c>
      <c r="G107" s="12" t="s">
        <v>863</v>
      </c>
      <c r="H107" s="12"/>
      <c r="I107" s="9">
        <v>29</v>
      </c>
      <c r="J107" s="9">
        <v>36</v>
      </c>
    </row>
    <row r="108" spans="1:10" s="11" customFormat="1" x14ac:dyDescent="0.2">
      <c r="A108" s="8">
        <v>43593</v>
      </c>
      <c r="B108" s="12" t="s">
        <v>6</v>
      </c>
      <c r="C108" s="113">
        <v>57570</v>
      </c>
      <c r="D108" s="12" t="s">
        <v>1715</v>
      </c>
      <c r="E108" s="12" t="s">
        <v>6</v>
      </c>
      <c r="F108" s="12" t="s">
        <v>6</v>
      </c>
      <c r="G108" s="12" t="s">
        <v>23</v>
      </c>
      <c r="H108" s="12"/>
      <c r="I108" s="9">
        <v>26</v>
      </c>
      <c r="J108" s="9">
        <v>31</v>
      </c>
    </row>
    <row r="109" spans="1:10" s="11" customFormat="1" x14ac:dyDescent="0.2">
      <c r="A109" s="8">
        <v>43593</v>
      </c>
      <c r="B109" s="12" t="s">
        <v>6</v>
      </c>
      <c r="C109" s="113">
        <v>57390</v>
      </c>
      <c r="D109" s="12" t="s">
        <v>137</v>
      </c>
      <c r="E109" s="12" t="s">
        <v>6</v>
      </c>
      <c r="F109" s="12" t="s">
        <v>6</v>
      </c>
      <c r="G109" s="12" t="s">
        <v>245</v>
      </c>
      <c r="H109" s="12"/>
      <c r="I109" s="9">
        <v>16</v>
      </c>
      <c r="J109" s="9">
        <v>11</v>
      </c>
    </row>
    <row r="110" spans="1:10" s="11" customFormat="1" x14ac:dyDescent="0.2">
      <c r="A110" s="8">
        <v>43593</v>
      </c>
      <c r="B110" s="12" t="s">
        <v>6</v>
      </c>
      <c r="C110" s="113">
        <v>57480</v>
      </c>
      <c r="D110" s="12" t="s">
        <v>1716</v>
      </c>
      <c r="E110" s="12" t="s">
        <v>6</v>
      </c>
      <c r="F110" s="12" t="s">
        <v>6</v>
      </c>
      <c r="G110" s="12" t="s">
        <v>177</v>
      </c>
      <c r="H110" s="12"/>
      <c r="I110" s="9">
        <v>32</v>
      </c>
      <c r="J110" s="9">
        <v>43</v>
      </c>
    </row>
    <row r="111" spans="1:10" s="11" customFormat="1" x14ac:dyDescent="0.2">
      <c r="A111" s="8">
        <v>43593</v>
      </c>
      <c r="B111" s="12" t="s">
        <v>6</v>
      </c>
      <c r="C111" s="113">
        <v>57480</v>
      </c>
      <c r="D111" s="12" t="s">
        <v>1132</v>
      </c>
      <c r="E111" s="12" t="s">
        <v>6</v>
      </c>
      <c r="F111" s="12" t="s">
        <v>5</v>
      </c>
      <c r="G111" s="12" t="s">
        <v>177</v>
      </c>
      <c r="H111" s="12"/>
      <c r="I111" s="9">
        <v>53</v>
      </c>
      <c r="J111" s="9">
        <v>66</v>
      </c>
    </row>
    <row r="112" spans="1:10" s="11" customFormat="1" x14ac:dyDescent="0.2">
      <c r="A112" s="8">
        <v>43593</v>
      </c>
      <c r="B112" s="12" t="s">
        <v>6</v>
      </c>
      <c r="C112" s="113">
        <v>57290</v>
      </c>
      <c r="D112" s="12" t="s">
        <v>138</v>
      </c>
      <c r="E112" s="12" t="s">
        <v>6</v>
      </c>
      <c r="F112" s="12" t="s">
        <v>1717</v>
      </c>
      <c r="G112" s="12" t="s">
        <v>874</v>
      </c>
      <c r="H112" s="12"/>
      <c r="I112" s="9">
        <v>36</v>
      </c>
      <c r="J112" s="9">
        <v>39</v>
      </c>
    </row>
    <row r="113" spans="1:10" s="11" customFormat="1" x14ac:dyDescent="0.2">
      <c r="A113" s="8">
        <v>43593</v>
      </c>
      <c r="B113" s="12" t="s">
        <v>6</v>
      </c>
      <c r="C113" s="113">
        <v>57185</v>
      </c>
      <c r="D113" s="12" t="s">
        <v>1718</v>
      </c>
      <c r="E113" s="12" t="s">
        <v>6</v>
      </c>
      <c r="F113" s="12" t="s">
        <v>6</v>
      </c>
      <c r="G113" s="12" t="s">
        <v>177</v>
      </c>
      <c r="H113" s="12"/>
      <c r="I113" s="9">
        <v>38</v>
      </c>
      <c r="J113" s="9">
        <v>45</v>
      </c>
    </row>
    <row r="114" spans="1:10" s="11" customFormat="1" x14ac:dyDescent="0.2">
      <c r="A114" s="8">
        <v>43593</v>
      </c>
      <c r="B114" s="12" t="s">
        <v>6</v>
      </c>
      <c r="C114" s="113">
        <v>57620</v>
      </c>
      <c r="D114" s="12" t="s">
        <v>1719</v>
      </c>
      <c r="E114" s="12" t="s">
        <v>6</v>
      </c>
      <c r="F114" s="12" t="s">
        <v>6</v>
      </c>
      <c r="G114" s="12" t="s">
        <v>23</v>
      </c>
      <c r="H114" s="12"/>
      <c r="I114" s="9">
        <v>119</v>
      </c>
      <c r="J114" s="9">
        <v>176</v>
      </c>
    </row>
    <row r="115" spans="1:10" s="11" customFormat="1" x14ac:dyDescent="0.2">
      <c r="A115" s="8">
        <v>43593</v>
      </c>
      <c r="B115" s="12" t="s">
        <v>6</v>
      </c>
      <c r="C115" s="113">
        <v>57710</v>
      </c>
      <c r="D115" s="12" t="s">
        <v>147</v>
      </c>
      <c r="E115" s="12" t="s">
        <v>6</v>
      </c>
      <c r="F115" s="12" t="s">
        <v>6</v>
      </c>
      <c r="G115" s="12" t="s">
        <v>23</v>
      </c>
      <c r="H115" s="12"/>
      <c r="I115" s="9">
        <v>23</v>
      </c>
      <c r="J115" s="9">
        <v>19</v>
      </c>
    </row>
    <row r="116" spans="1:10" s="11" customFormat="1" x14ac:dyDescent="0.2">
      <c r="A116" s="8">
        <v>43593</v>
      </c>
      <c r="B116" s="12" t="s">
        <v>6</v>
      </c>
      <c r="C116" s="113">
        <v>57390</v>
      </c>
      <c r="D116" s="12" t="s">
        <v>137</v>
      </c>
      <c r="E116" s="12" t="s">
        <v>6</v>
      </c>
      <c r="F116" s="12" t="s">
        <v>6</v>
      </c>
      <c r="G116" s="12" t="s">
        <v>863</v>
      </c>
      <c r="H116" s="12"/>
      <c r="I116" s="9">
        <v>17</v>
      </c>
      <c r="J116" s="9">
        <v>11</v>
      </c>
    </row>
    <row r="117" spans="1:10" s="11" customFormat="1" x14ac:dyDescent="0.2">
      <c r="A117" s="8">
        <v>43593</v>
      </c>
      <c r="B117" s="12" t="s">
        <v>6</v>
      </c>
      <c r="C117" s="113">
        <v>54150</v>
      </c>
      <c r="D117" s="12" t="s">
        <v>1720</v>
      </c>
      <c r="E117" s="12" t="s">
        <v>6</v>
      </c>
      <c r="F117" s="12" t="s">
        <v>6</v>
      </c>
      <c r="G117" s="12" t="s">
        <v>177</v>
      </c>
      <c r="H117" s="12"/>
      <c r="I117" s="9">
        <v>41</v>
      </c>
      <c r="J117" s="9">
        <v>39</v>
      </c>
    </row>
    <row r="118" spans="1:10" s="11" customFormat="1" x14ac:dyDescent="0.2">
      <c r="A118" s="8">
        <v>43594</v>
      </c>
      <c r="B118" s="12" t="s">
        <v>3</v>
      </c>
      <c r="C118" s="113">
        <v>3317</v>
      </c>
      <c r="D118" s="12" t="s">
        <v>1040</v>
      </c>
      <c r="E118" s="12" t="s">
        <v>4</v>
      </c>
      <c r="F118" s="12" t="s">
        <v>4</v>
      </c>
      <c r="G118" s="12" t="s">
        <v>177</v>
      </c>
      <c r="H118" s="12"/>
      <c r="I118" s="9">
        <v>23</v>
      </c>
      <c r="J118" s="9">
        <v>25</v>
      </c>
    </row>
    <row r="119" spans="1:10" s="11" customFormat="1" x14ac:dyDescent="0.2">
      <c r="A119" s="8">
        <v>43594</v>
      </c>
      <c r="B119" s="12" t="s">
        <v>3</v>
      </c>
      <c r="C119" s="113">
        <v>8128</v>
      </c>
      <c r="D119" s="12" t="s">
        <v>53</v>
      </c>
      <c r="E119" s="12" t="s">
        <v>6</v>
      </c>
      <c r="F119" s="12" t="s">
        <v>6</v>
      </c>
      <c r="G119" s="12" t="s">
        <v>172</v>
      </c>
      <c r="H119" s="12"/>
      <c r="I119" s="9">
        <v>25</v>
      </c>
      <c r="J119" s="9">
        <v>30</v>
      </c>
    </row>
    <row r="120" spans="1:10" s="11" customFormat="1" x14ac:dyDescent="0.2">
      <c r="A120" s="8">
        <v>43594</v>
      </c>
      <c r="B120" s="12" t="s">
        <v>3</v>
      </c>
      <c r="C120" s="113">
        <v>2262</v>
      </c>
      <c r="D120" s="12" t="s">
        <v>92</v>
      </c>
      <c r="E120" s="12" t="s">
        <v>6</v>
      </c>
      <c r="F120" s="12" t="s">
        <v>6</v>
      </c>
      <c r="G120" s="12" t="s">
        <v>177</v>
      </c>
      <c r="H120" s="12"/>
      <c r="I120" s="9">
        <v>25</v>
      </c>
      <c r="J120" s="9">
        <v>26</v>
      </c>
    </row>
    <row r="121" spans="1:10" s="11" customFormat="1" x14ac:dyDescent="0.2">
      <c r="A121" s="8">
        <v>43594</v>
      </c>
      <c r="B121" s="12" t="s">
        <v>3</v>
      </c>
      <c r="C121" s="113">
        <v>5471</v>
      </c>
      <c r="D121" s="12" t="s">
        <v>1721</v>
      </c>
      <c r="E121" s="12" t="s">
        <v>4</v>
      </c>
      <c r="F121" s="12" t="s">
        <v>1722</v>
      </c>
      <c r="G121" s="12" t="s">
        <v>23</v>
      </c>
      <c r="H121" s="12"/>
      <c r="I121" s="9">
        <v>30</v>
      </c>
      <c r="J121" s="9">
        <v>38</v>
      </c>
    </row>
    <row r="122" spans="1:10" s="11" customFormat="1" x14ac:dyDescent="0.2">
      <c r="A122" s="8">
        <v>43594</v>
      </c>
      <c r="B122" s="12" t="s">
        <v>3</v>
      </c>
      <c r="C122" s="113">
        <v>2343</v>
      </c>
      <c r="D122" s="12" t="s">
        <v>92</v>
      </c>
      <c r="E122" s="12" t="s">
        <v>15</v>
      </c>
      <c r="F122" s="12" t="s">
        <v>5</v>
      </c>
      <c r="G122" s="12" t="s">
        <v>177</v>
      </c>
      <c r="H122" s="12"/>
      <c r="I122" s="9">
        <v>28</v>
      </c>
      <c r="J122" s="9">
        <v>32</v>
      </c>
    </row>
    <row r="123" spans="1:10" s="11" customFormat="1" x14ac:dyDescent="0.2">
      <c r="A123" s="8">
        <v>43594</v>
      </c>
      <c r="B123" s="12" t="s">
        <v>6</v>
      </c>
      <c r="C123" s="113">
        <v>54920</v>
      </c>
      <c r="D123" s="12" t="s">
        <v>1723</v>
      </c>
      <c r="E123" s="12" t="s">
        <v>6</v>
      </c>
      <c r="F123" s="12" t="s">
        <v>6</v>
      </c>
      <c r="G123" s="12" t="s">
        <v>177</v>
      </c>
      <c r="H123" s="12"/>
      <c r="I123" s="9">
        <v>20</v>
      </c>
      <c r="J123" s="9">
        <v>12</v>
      </c>
    </row>
    <row r="124" spans="1:10" s="11" customFormat="1" x14ac:dyDescent="0.2">
      <c r="A124" s="8">
        <v>43594</v>
      </c>
      <c r="B124" s="12" t="s">
        <v>3</v>
      </c>
      <c r="C124" s="113">
        <v>9061</v>
      </c>
      <c r="D124" s="12" t="s">
        <v>63</v>
      </c>
      <c r="E124" s="12" t="s">
        <v>12</v>
      </c>
      <c r="F124" s="12" t="s">
        <v>6</v>
      </c>
      <c r="G124" s="12" t="s">
        <v>152</v>
      </c>
      <c r="H124" s="12"/>
      <c r="I124" s="9">
        <v>46</v>
      </c>
      <c r="J124" s="9">
        <v>62</v>
      </c>
    </row>
    <row r="125" spans="1:10" s="11" customFormat="1" x14ac:dyDescent="0.2">
      <c r="A125" s="8">
        <v>43594</v>
      </c>
      <c r="B125" s="12" t="s">
        <v>3</v>
      </c>
      <c r="C125" s="113">
        <v>1618</v>
      </c>
      <c r="D125" s="12" t="s">
        <v>92</v>
      </c>
      <c r="E125" s="12" t="s">
        <v>12</v>
      </c>
      <c r="F125" s="12" t="s">
        <v>6</v>
      </c>
      <c r="G125" s="12" t="s">
        <v>172</v>
      </c>
      <c r="H125" s="12"/>
      <c r="I125" s="9">
        <v>24</v>
      </c>
      <c r="J125" s="9">
        <v>26</v>
      </c>
    </row>
    <row r="126" spans="1:10" s="11" customFormat="1" x14ac:dyDescent="0.2">
      <c r="A126" s="8">
        <v>43594</v>
      </c>
      <c r="B126" s="12" t="s">
        <v>3</v>
      </c>
      <c r="C126" s="113">
        <v>1466</v>
      </c>
      <c r="D126" s="12" t="s">
        <v>92</v>
      </c>
      <c r="E126" s="12" t="s">
        <v>15</v>
      </c>
      <c r="F126" s="12" t="s">
        <v>15</v>
      </c>
      <c r="G126" s="12" t="s">
        <v>177</v>
      </c>
      <c r="H126" s="12"/>
      <c r="I126" s="9">
        <v>33</v>
      </c>
      <c r="J126" s="9">
        <v>39</v>
      </c>
    </row>
    <row r="127" spans="1:10" s="11" customFormat="1" x14ac:dyDescent="0.2">
      <c r="A127" s="8">
        <v>43594</v>
      </c>
      <c r="B127" s="12" t="s">
        <v>3</v>
      </c>
      <c r="C127" s="113">
        <v>5722</v>
      </c>
      <c r="D127" s="12" t="s">
        <v>134</v>
      </c>
      <c r="E127" s="12" t="s">
        <v>4</v>
      </c>
      <c r="F127" s="12" t="s">
        <v>4</v>
      </c>
      <c r="G127" s="12" t="s">
        <v>1724</v>
      </c>
      <c r="H127" s="12"/>
      <c r="I127" s="9">
        <v>26</v>
      </c>
      <c r="J127" s="9">
        <v>29</v>
      </c>
    </row>
    <row r="128" spans="1:10" s="11" customFormat="1" x14ac:dyDescent="0.2">
      <c r="A128" s="8">
        <v>43594</v>
      </c>
      <c r="B128" s="12" t="s">
        <v>3</v>
      </c>
      <c r="C128" s="113">
        <v>2410</v>
      </c>
      <c r="D128" s="12" t="s">
        <v>92</v>
      </c>
      <c r="E128" s="12" t="s">
        <v>6</v>
      </c>
      <c r="F128" s="12" t="s">
        <v>6</v>
      </c>
      <c r="G128" s="12" t="s">
        <v>177</v>
      </c>
      <c r="H128" s="12"/>
      <c r="I128" s="9">
        <v>27</v>
      </c>
      <c r="J128" s="9">
        <v>32</v>
      </c>
    </row>
    <row r="129" spans="1:10" s="11" customFormat="1" x14ac:dyDescent="0.2">
      <c r="A129" s="8">
        <v>43594</v>
      </c>
      <c r="B129" s="12" t="s">
        <v>3</v>
      </c>
      <c r="C129" s="113">
        <v>9414</v>
      </c>
      <c r="D129" s="12" t="s">
        <v>1725</v>
      </c>
      <c r="E129" s="12" t="s">
        <v>4</v>
      </c>
      <c r="F129" s="12" t="s">
        <v>4</v>
      </c>
      <c r="G129" s="12" t="s">
        <v>177</v>
      </c>
      <c r="H129" s="12"/>
      <c r="I129" s="9">
        <v>61</v>
      </c>
      <c r="J129" s="9">
        <v>77</v>
      </c>
    </row>
    <row r="130" spans="1:10" s="11" customFormat="1" x14ac:dyDescent="0.2">
      <c r="A130" s="8">
        <v>43594</v>
      </c>
      <c r="B130" s="12" t="s">
        <v>3</v>
      </c>
      <c r="C130" s="113">
        <v>2555</v>
      </c>
      <c r="D130" s="12" t="s">
        <v>92</v>
      </c>
      <c r="E130" s="12" t="s">
        <v>12</v>
      </c>
      <c r="F130" s="12" t="s">
        <v>6</v>
      </c>
      <c r="G130" s="12" t="s">
        <v>177</v>
      </c>
      <c r="H130" s="12"/>
      <c r="I130" s="9">
        <v>23</v>
      </c>
      <c r="J130" s="9">
        <v>24</v>
      </c>
    </row>
    <row r="131" spans="1:10" s="11" customFormat="1" x14ac:dyDescent="0.2">
      <c r="A131" s="8">
        <v>43594</v>
      </c>
      <c r="B131" s="12" t="s">
        <v>3</v>
      </c>
      <c r="C131" s="113">
        <v>1336</v>
      </c>
      <c r="D131" s="12" t="s">
        <v>92</v>
      </c>
      <c r="E131" s="12" t="s">
        <v>12</v>
      </c>
      <c r="F131" s="12" t="s">
        <v>6</v>
      </c>
      <c r="G131" s="12" t="s">
        <v>152</v>
      </c>
      <c r="H131" s="12"/>
      <c r="I131" s="9">
        <v>30</v>
      </c>
      <c r="J131" s="9">
        <v>35</v>
      </c>
    </row>
    <row r="132" spans="1:10" s="11" customFormat="1" x14ac:dyDescent="0.2">
      <c r="A132" s="8">
        <v>43594</v>
      </c>
      <c r="B132" s="12" t="s">
        <v>3</v>
      </c>
      <c r="C132" s="113">
        <v>4592</v>
      </c>
      <c r="D132" s="12" t="s">
        <v>40</v>
      </c>
      <c r="E132" s="12" t="s">
        <v>8</v>
      </c>
      <c r="F132" s="12" t="s">
        <v>15</v>
      </c>
      <c r="G132" s="12" t="s">
        <v>23</v>
      </c>
      <c r="H132" s="12"/>
      <c r="I132" s="9">
        <v>7</v>
      </c>
      <c r="J132" s="9" t="s">
        <v>1726</v>
      </c>
    </row>
    <row r="133" spans="1:10" s="11" customFormat="1" x14ac:dyDescent="0.2">
      <c r="A133" s="8">
        <v>43594</v>
      </c>
      <c r="B133" s="12" t="s">
        <v>3</v>
      </c>
      <c r="C133" s="113">
        <v>4640</v>
      </c>
      <c r="D133" s="12" t="s">
        <v>40</v>
      </c>
      <c r="E133" s="12" t="s">
        <v>16</v>
      </c>
      <c r="F133" s="12" t="s">
        <v>6</v>
      </c>
      <c r="G133" s="12" t="s">
        <v>152</v>
      </c>
      <c r="H133" s="12"/>
      <c r="I133" s="9">
        <v>2</v>
      </c>
      <c r="J133" s="9" t="s">
        <v>1727</v>
      </c>
    </row>
    <row r="134" spans="1:10" s="11" customFormat="1" x14ac:dyDescent="0.2">
      <c r="A134" s="8">
        <v>43594</v>
      </c>
      <c r="B134" s="12" t="s">
        <v>3</v>
      </c>
      <c r="C134" s="113">
        <v>3552</v>
      </c>
      <c r="D134" s="12" t="s">
        <v>67</v>
      </c>
      <c r="E134" s="12" t="s">
        <v>4</v>
      </c>
      <c r="F134" s="12" t="s">
        <v>4</v>
      </c>
      <c r="G134" s="12" t="s">
        <v>172</v>
      </c>
      <c r="H134" s="12"/>
      <c r="I134" s="9">
        <v>22</v>
      </c>
      <c r="J134" s="9">
        <v>22</v>
      </c>
    </row>
    <row r="135" spans="1:10" s="11" customFormat="1" x14ac:dyDescent="0.2">
      <c r="A135" s="8">
        <v>43594</v>
      </c>
      <c r="B135" s="12" t="s">
        <v>5</v>
      </c>
      <c r="C135" s="113">
        <v>71706</v>
      </c>
      <c r="D135" s="12" t="s">
        <v>1728</v>
      </c>
      <c r="E135" s="12" t="s">
        <v>5</v>
      </c>
      <c r="F135" s="12" t="s">
        <v>5</v>
      </c>
      <c r="G135" s="12" t="s">
        <v>172</v>
      </c>
      <c r="H135" s="12"/>
      <c r="I135" s="9">
        <v>218</v>
      </c>
      <c r="J135" s="9">
        <v>306</v>
      </c>
    </row>
    <row r="136" spans="1:10" s="11" customFormat="1" x14ac:dyDescent="0.2">
      <c r="A136" s="8">
        <v>43594</v>
      </c>
      <c r="B136" s="12" t="s">
        <v>3</v>
      </c>
      <c r="C136" s="113">
        <v>1941</v>
      </c>
      <c r="D136" s="12" t="s">
        <v>92</v>
      </c>
      <c r="E136" s="12" t="s">
        <v>169</v>
      </c>
      <c r="F136" s="12" t="s">
        <v>6</v>
      </c>
      <c r="G136" s="12" t="s">
        <v>887</v>
      </c>
      <c r="H136" s="12"/>
      <c r="I136" s="9">
        <v>22</v>
      </c>
      <c r="J136" s="9">
        <v>24</v>
      </c>
    </row>
    <row r="137" spans="1:10" s="11" customFormat="1" x14ac:dyDescent="0.2">
      <c r="A137" s="8">
        <v>43594</v>
      </c>
      <c r="B137" s="12" t="s">
        <v>3</v>
      </c>
      <c r="C137" s="113">
        <v>4350</v>
      </c>
      <c r="D137" s="12" t="s">
        <v>506</v>
      </c>
      <c r="E137" s="12" t="s">
        <v>6</v>
      </c>
      <c r="F137" s="12" t="s">
        <v>6</v>
      </c>
      <c r="G137" s="12" t="s">
        <v>1737</v>
      </c>
      <c r="H137" s="12"/>
      <c r="I137" s="9">
        <v>17</v>
      </c>
      <c r="J137" s="9" t="s">
        <v>666</v>
      </c>
    </row>
    <row r="138" spans="1:10" s="11" customFormat="1" x14ac:dyDescent="0.2">
      <c r="A138" s="8">
        <v>43594</v>
      </c>
      <c r="B138" s="12" t="s">
        <v>5</v>
      </c>
      <c r="C138" s="113">
        <v>54347</v>
      </c>
      <c r="D138" s="12" t="s">
        <v>1729</v>
      </c>
      <c r="E138" s="12" t="s">
        <v>5</v>
      </c>
      <c r="F138" s="12" t="s">
        <v>6</v>
      </c>
      <c r="G138" s="12" t="s">
        <v>172</v>
      </c>
      <c r="H138" s="12"/>
      <c r="I138" s="9">
        <v>76</v>
      </c>
      <c r="J138" s="9">
        <v>106</v>
      </c>
    </row>
    <row r="139" spans="1:10" s="11" customFormat="1" x14ac:dyDescent="0.2">
      <c r="A139" s="8">
        <v>43594</v>
      </c>
      <c r="B139" s="12" t="s">
        <v>3</v>
      </c>
      <c r="C139" s="113">
        <v>1434</v>
      </c>
      <c r="D139" s="12" t="s">
        <v>92</v>
      </c>
      <c r="E139" s="12" t="s">
        <v>18</v>
      </c>
      <c r="F139" s="12" t="s">
        <v>6</v>
      </c>
      <c r="G139" s="12" t="s">
        <v>177</v>
      </c>
      <c r="H139" s="12"/>
      <c r="I139" s="9">
        <v>10</v>
      </c>
      <c r="J139" s="9" t="s">
        <v>945</v>
      </c>
    </row>
    <row r="140" spans="1:10" s="11" customFormat="1" x14ac:dyDescent="0.2">
      <c r="A140" s="8">
        <v>43594</v>
      </c>
      <c r="B140" s="12" t="s">
        <v>3</v>
      </c>
      <c r="C140" s="113">
        <v>1326</v>
      </c>
      <c r="D140" s="12" t="s">
        <v>92</v>
      </c>
      <c r="E140" s="12" t="s">
        <v>6</v>
      </c>
      <c r="F140" s="12" t="s">
        <v>6</v>
      </c>
      <c r="G140" s="12" t="s">
        <v>1730</v>
      </c>
      <c r="H140" s="12"/>
      <c r="I140" s="9">
        <v>24</v>
      </c>
      <c r="J140" s="9">
        <v>26</v>
      </c>
    </row>
    <row r="141" spans="1:10" s="11" customFormat="1" x14ac:dyDescent="0.2">
      <c r="A141" s="8">
        <v>43594</v>
      </c>
      <c r="B141" s="12" t="s">
        <v>3</v>
      </c>
      <c r="C141" s="113">
        <v>3235</v>
      </c>
      <c r="D141" s="12" t="s">
        <v>131</v>
      </c>
      <c r="E141" s="12" t="s">
        <v>585</v>
      </c>
      <c r="F141" s="12" t="s">
        <v>6</v>
      </c>
      <c r="G141" s="12" t="s">
        <v>167</v>
      </c>
      <c r="H141" s="12"/>
      <c r="I141" s="9">
        <v>21</v>
      </c>
      <c r="J141" s="9">
        <v>23</v>
      </c>
    </row>
    <row r="142" spans="1:10" s="11" customFormat="1" x14ac:dyDescent="0.2">
      <c r="A142" s="8">
        <v>43594</v>
      </c>
      <c r="B142" s="12" t="s">
        <v>3</v>
      </c>
      <c r="C142" s="113">
        <v>1262</v>
      </c>
      <c r="D142" s="12" t="s">
        <v>92</v>
      </c>
      <c r="E142" s="12" t="s">
        <v>5</v>
      </c>
      <c r="F142" s="12" t="s">
        <v>15</v>
      </c>
      <c r="G142" s="12" t="s">
        <v>172</v>
      </c>
      <c r="H142" s="12"/>
      <c r="I142" s="9">
        <v>29</v>
      </c>
      <c r="J142" s="9">
        <v>35</v>
      </c>
    </row>
    <row r="143" spans="1:10" s="11" customFormat="1" x14ac:dyDescent="0.2">
      <c r="A143" s="8">
        <v>43594</v>
      </c>
      <c r="B143" s="12" t="s">
        <v>3</v>
      </c>
      <c r="C143" s="113">
        <v>8223</v>
      </c>
      <c r="D143" s="12" t="s">
        <v>64</v>
      </c>
      <c r="E143" s="12" t="s">
        <v>15</v>
      </c>
      <c r="F143" s="12" t="s">
        <v>6</v>
      </c>
      <c r="G143" s="12" t="s">
        <v>177</v>
      </c>
      <c r="H143" s="12"/>
      <c r="I143" s="9">
        <v>26</v>
      </c>
      <c r="J143" s="9">
        <v>21</v>
      </c>
    </row>
    <row r="144" spans="1:10" s="11" customFormat="1" x14ac:dyDescent="0.2">
      <c r="A144" s="8">
        <v>43594</v>
      </c>
      <c r="B144" s="12" t="s">
        <v>3</v>
      </c>
      <c r="C144" s="113">
        <v>4973</v>
      </c>
      <c r="D144" s="12" t="s">
        <v>55</v>
      </c>
      <c r="E144" s="12" t="s">
        <v>12</v>
      </c>
      <c r="F144" s="12" t="s">
        <v>6</v>
      </c>
      <c r="G144" s="12" t="s">
        <v>23</v>
      </c>
      <c r="H144" s="12"/>
      <c r="I144" s="9">
        <v>19</v>
      </c>
      <c r="J144" s="9">
        <v>15</v>
      </c>
    </row>
    <row r="145" spans="1:10" s="11" customFormat="1" x14ac:dyDescent="0.2">
      <c r="A145" s="8">
        <v>43594</v>
      </c>
      <c r="B145" s="12" t="s">
        <v>3</v>
      </c>
      <c r="C145" s="113">
        <v>9188</v>
      </c>
      <c r="D145" s="12" t="s">
        <v>51</v>
      </c>
      <c r="E145" s="12" t="s">
        <v>4</v>
      </c>
      <c r="F145" s="12" t="s">
        <v>6</v>
      </c>
      <c r="G145" s="12" t="s">
        <v>23</v>
      </c>
      <c r="H145" s="12"/>
      <c r="I145" s="9">
        <v>46</v>
      </c>
      <c r="J145" s="9">
        <v>60</v>
      </c>
    </row>
    <row r="146" spans="1:10" s="11" customFormat="1" x14ac:dyDescent="0.2">
      <c r="A146" s="8">
        <v>43594</v>
      </c>
      <c r="B146" s="12" t="s">
        <v>3</v>
      </c>
      <c r="C146" s="113">
        <v>7433</v>
      </c>
      <c r="D146" s="12" t="s">
        <v>1731</v>
      </c>
      <c r="E146" s="12" t="s">
        <v>4</v>
      </c>
      <c r="F146" s="12" t="s">
        <v>5</v>
      </c>
      <c r="G146" s="12" t="s">
        <v>23</v>
      </c>
      <c r="H146" s="12"/>
      <c r="I146" s="9">
        <v>41</v>
      </c>
      <c r="J146" s="9">
        <v>56</v>
      </c>
    </row>
    <row r="147" spans="1:10" s="11" customFormat="1" x14ac:dyDescent="0.2">
      <c r="A147" s="8">
        <v>43594</v>
      </c>
      <c r="B147" s="12" t="s">
        <v>3</v>
      </c>
      <c r="C147" s="113">
        <v>7260</v>
      </c>
      <c r="D147" s="12" t="s">
        <v>120</v>
      </c>
      <c r="E147" s="12" t="s">
        <v>15</v>
      </c>
      <c r="F147" s="12" t="s">
        <v>15</v>
      </c>
      <c r="G147" s="12" t="s">
        <v>177</v>
      </c>
      <c r="H147" s="12"/>
      <c r="I147" s="9">
        <v>30</v>
      </c>
      <c r="J147" s="9">
        <v>35</v>
      </c>
    </row>
    <row r="148" spans="1:10" s="11" customFormat="1" x14ac:dyDescent="0.2">
      <c r="A148" s="8">
        <v>43594</v>
      </c>
      <c r="B148" s="12" t="s">
        <v>3</v>
      </c>
      <c r="C148" s="113">
        <v>7320</v>
      </c>
      <c r="D148" s="12" t="s">
        <v>65</v>
      </c>
      <c r="E148" s="12" t="s">
        <v>15</v>
      </c>
      <c r="F148" s="12" t="s">
        <v>15</v>
      </c>
      <c r="G148" s="12" t="s">
        <v>177</v>
      </c>
      <c r="H148" s="12"/>
      <c r="I148" s="9">
        <v>34</v>
      </c>
      <c r="J148" s="9">
        <v>36</v>
      </c>
    </row>
    <row r="149" spans="1:10" s="11" customFormat="1" x14ac:dyDescent="0.2">
      <c r="A149" s="8">
        <v>43594</v>
      </c>
      <c r="B149" s="12" t="s">
        <v>3</v>
      </c>
      <c r="C149" s="113">
        <v>9132</v>
      </c>
      <c r="D149" s="12" t="s">
        <v>121</v>
      </c>
      <c r="E149" s="12" t="s">
        <v>4</v>
      </c>
      <c r="F149" s="12" t="s">
        <v>4</v>
      </c>
      <c r="G149" s="12" t="s">
        <v>1709</v>
      </c>
      <c r="H149" s="12"/>
      <c r="I149" s="9">
        <v>45</v>
      </c>
      <c r="J149" s="9">
        <v>63</v>
      </c>
    </row>
    <row r="150" spans="1:10" s="11" customFormat="1" x14ac:dyDescent="0.2">
      <c r="A150" s="8">
        <v>43594</v>
      </c>
      <c r="B150" s="12" t="s">
        <v>3</v>
      </c>
      <c r="C150" s="113">
        <v>5969</v>
      </c>
      <c r="D150" s="12" t="s">
        <v>74</v>
      </c>
      <c r="E150" s="12" t="s">
        <v>12</v>
      </c>
      <c r="F150" s="12" t="s">
        <v>6</v>
      </c>
      <c r="G150" s="12" t="s">
        <v>177</v>
      </c>
      <c r="H150" s="12"/>
      <c r="I150" s="9">
        <v>31</v>
      </c>
      <c r="J150" s="9">
        <v>29</v>
      </c>
    </row>
    <row r="151" spans="1:10" s="11" customFormat="1" x14ac:dyDescent="0.2">
      <c r="A151" s="8">
        <v>43594</v>
      </c>
      <c r="B151" s="12" t="s">
        <v>3</v>
      </c>
      <c r="C151" s="113">
        <v>1947</v>
      </c>
      <c r="D151" s="12" t="s">
        <v>92</v>
      </c>
      <c r="E151" s="12" t="s">
        <v>1380</v>
      </c>
      <c r="F151" s="12" t="s">
        <v>5</v>
      </c>
      <c r="G151" s="12" t="s">
        <v>23</v>
      </c>
      <c r="H151" s="12"/>
      <c r="I151" s="9">
        <v>28</v>
      </c>
      <c r="J151" s="9">
        <v>34</v>
      </c>
    </row>
    <row r="152" spans="1:10" s="11" customFormat="1" x14ac:dyDescent="0.2">
      <c r="A152" s="8">
        <v>43594</v>
      </c>
      <c r="B152" s="12" t="s">
        <v>3</v>
      </c>
      <c r="C152" s="113">
        <v>3670</v>
      </c>
      <c r="D152" s="12" t="s">
        <v>76</v>
      </c>
      <c r="E152" s="12" t="s">
        <v>4</v>
      </c>
      <c r="F152" s="12" t="s">
        <v>4</v>
      </c>
      <c r="G152" s="12" t="s">
        <v>172</v>
      </c>
      <c r="H152" s="12"/>
      <c r="I152" s="9">
        <v>15</v>
      </c>
      <c r="J152" s="9">
        <v>14</v>
      </c>
    </row>
    <row r="153" spans="1:10" s="11" customFormat="1" x14ac:dyDescent="0.2">
      <c r="A153" s="8">
        <v>43594</v>
      </c>
      <c r="B153" s="12" t="s">
        <v>3</v>
      </c>
      <c r="C153" s="113">
        <v>4140</v>
      </c>
      <c r="D153" s="12" t="s">
        <v>506</v>
      </c>
      <c r="E153" s="12" t="s">
        <v>31</v>
      </c>
      <c r="F153" s="12" t="s">
        <v>5</v>
      </c>
      <c r="G153" s="12" t="s">
        <v>23</v>
      </c>
      <c r="H153" s="12"/>
      <c r="I153" s="9">
        <v>14</v>
      </c>
      <c r="J153" s="9" t="s">
        <v>1732</v>
      </c>
    </row>
    <row r="154" spans="1:10" s="11" customFormat="1" x14ac:dyDescent="0.2">
      <c r="A154" s="8">
        <v>43594</v>
      </c>
      <c r="B154" s="12" t="s">
        <v>3</v>
      </c>
      <c r="C154" s="113">
        <v>4662</v>
      </c>
      <c r="D154" s="12" t="s">
        <v>40</v>
      </c>
      <c r="E154" s="12" t="s">
        <v>4</v>
      </c>
      <c r="F154" s="12" t="s">
        <v>4</v>
      </c>
      <c r="G154" s="12" t="s">
        <v>177</v>
      </c>
      <c r="H154" s="12"/>
      <c r="I154" s="9">
        <v>6</v>
      </c>
      <c r="J154" s="9" t="s">
        <v>602</v>
      </c>
    </row>
    <row r="155" spans="1:10" s="11" customFormat="1" x14ac:dyDescent="0.2">
      <c r="A155" s="8">
        <v>43594</v>
      </c>
      <c r="B155" s="12" t="s">
        <v>3</v>
      </c>
      <c r="C155" s="113">
        <v>5892</v>
      </c>
      <c r="D155" s="12" t="s">
        <v>261</v>
      </c>
      <c r="E155" s="12" t="s">
        <v>4</v>
      </c>
      <c r="F155" s="12" t="s">
        <v>4</v>
      </c>
      <c r="G155" s="12" t="s">
        <v>37</v>
      </c>
      <c r="H155" s="12"/>
      <c r="I155" s="9">
        <v>29</v>
      </c>
      <c r="J155" s="9">
        <v>25</v>
      </c>
    </row>
    <row r="156" spans="1:10" s="11" customFormat="1" x14ac:dyDescent="0.2">
      <c r="A156" s="8">
        <v>43594</v>
      </c>
      <c r="B156" s="12" t="s">
        <v>3</v>
      </c>
      <c r="C156" s="113">
        <v>8436</v>
      </c>
      <c r="D156" s="12" t="s">
        <v>149</v>
      </c>
      <c r="E156" s="12" t="s">
        <v>4</v>
      </c>
      <c r="F156" s="12" t="s">
        <v>4</v>
      </c>
      <c r="G156" s="12" t="s">
        <v>863</v>
      </c>
      <c r="H156" s="12"/>
      <c r="I156" s="9">
        <v>25</v>
      </c>
      <c r="J156" s="9">
        <v>18</v>
      </c>
    </row>
    <row r="157" spans="1:10" s="11" customFormat="1" x14ac:dyDescent="0.2">
      <c r="A157" s="8">
        <v>43594</v>
      </c>
      <c r="B157" s="12" t="s">
        <v>3</v>
      </c>
      <c r="C157" s="113">
        <v>2351</v>
      </c>
      <c r="D157" s="12" t="s">
        <v>92</v>
      </c>
      <c r="E157" s="12" t="s">
        <v>4</v>
      </c>
      <c r="F157" s="12" t="s">
        <v>4</v>
      </c>
      <c r="G157" s="12" t="s">
        <v>1733</v>
      </c>
      <c r="H157" s="12"/>
      <c r="I157" s="9">
        <v>23</v>
      </c>
      <c r="J157" s="9">
        <v>23</v>
      </c>
    </row>
    <row r="158" spans="1:10" s="11" customFormat="1" x14ac:dyDescent="0.2">
      <c r="A158" s="8">
        <v>43594</v>
      </c>
      <c r="B158" s="12" t="s">
        <v>3</v>
      </c>
      <c r="C158" s="113">
        <v>1934</v>
      </c>
      <c r="D158" s="12" t="s">
        <v>92</v>
      </c>
      <c r="E158" s="12" t="s">
        <v>4</v>
      </c>
      <c r="F158" s="12" t="s">
        <v>4</v>
      </c>
      <c r="G158" s="12" t="s">
        <v>153</v>
      </c>
      <c r="H158" s="12"/>
      <c r="I158" s="9">
        <v>19</v>
      </c>
      <c r="J158" s="9">
        <v>20</v>
      </c>
    </row>
    <row r="159" spans="1:10" s="11" customFormat="1" x14ac:dyDescent="0.2">
      <c r="A159" s="8">
        <v>43594</v>
      </c>
      <c r="B159" s="12" t="s">
        <v>3</v>
      </c>
      <c r="C159" s="113">
        <v>5854</v>
      </c>
      <c r="D159" s="12" t="s">
        <v>261</v>
      </c>
      <c r="E159" s="12" t="s">
        <v>4</v>
      </c>
      <c r="F159" s="12" t="s">
        <v>4</v>
      </c>
      <c r="G159" s="12" t="s">
        <v>245</v>
      </c>
      <c r="H159" s="12"/>
      <c r="I159" s="9">
        <v>31</v>
      </c>
      <c r="J159" s="9">
        <v>26</v>
      </c>
    </row>
    <row r="160" spans="1:10" s="11" customFormat="1" x14ac:dyDescent="0.2">
      <c r="A160" s="8">
        <v>43594</v>
      </c>
      <c r="B160" s="12" t="s">
        <v>3</v>
      </c>
      <c r="C160" s="113">
        <v>3515</v>
      </c>
      <c r="D160" s="12" t="s">
        <v>67</v>
      </c>
      <c r="E160" s="12" t="s">
        <v>16</v>
      </c>
      <c r="F160" s="12" t="s">
        <v>6</v>
      </c>
      <c r="G160" s="12" t="s">
        <v>23</v>
      </c>
      <c r="H160" s="12"/>
      <c r="I160" s="9">
        <v>20</v>
      </c>
      <c r="J160" s="9">
        <v>17</v>
      </c>
    </row>
    <row r="161" spans="1:10" s="11" customFormat="1" x14ac:dyDescent="0.2">
      <c r="A161" s="8">
        <v>43594</v>
      </c>
      <c r="B161" s="12" t="s">
        <v>3</v>
      </c>
      <c r="C161" s="113">
        <v>4450</v>
      </c>
      <c r="D161" s="12" t="s">
        <v>50</v>
      </c>
      <c r="E161" s="12" t="s">
        <v>16</v>
      </c>
      <c r="F161" s="12" t="s">
        <v>6</v>
      </c>
      <c r="G161" s="12" t="s">
        <v>23</v>
      </c>
      <c r="H161" s="12"/>
      <c r="I161" s="9">
        <v>7</v>
      </c>
      <c r="J161" s="9" t="s">
        <v>1734</v>
      </c>
    </row>
    <row r="162" spans="1:10" s="11" customFormat="1" x14ac:dyDescent="0.2">
      <c r="A162" s="8">
        <v>43594</v>
      </c>
      <c r="B162" s="12" t="s">
        <v>3</v>
      </c>
      <c r="C162" s="113">
        <v>5451</v>
      </c>
      <c r="D162" s="12" t="s">
        <v>438</v>
      </c>
      <c r="E162" s="12" t="s">
        <v>4</v>
      </c>
      <c r="F162" s="12" t="s">
        <v>4</v>
      </c>
      <c r="G162" s="12" t="s">
        <v>37</v>
      </c>
      <c r="H162" s="12"/>
      <c r="I162" s="9">
        <v>36</v>
      </c>
      <c r="J162" s="9">
        <v>42</v>
      </c>
    </row>
    <row r="163" spans="1:10" s="11" customFormat="1" x14ac:dyDescent="0.2">
      <c r="A163" s="8">
        <v>43594</v>
      </c>
      <c r="B163" s="12" t="s">
        <v>3</v>
      </c>
      <c r="C163" s="113">
        <v>8392</v>
      </c>
      <c r="D163" s="12" t="s">
        <v>229</v>
      </c>
      <c r="E163" s="12" t="s">
        <v>6</v>
      </c>
      <c r="F163" s="12" t="s">
        <v>6</v>
      </c>
      <c r="G163" s="12" t="s">
        <v>172</v>
      </c>
      <c r="H163" s="12"/>
      <c r="I163" s="9">
        <v>30</v>
      </c>
      <c r="J163" s="9">
        <v>24</v>
      </c>
    </row>
    <row r="164" spans="1:10" s="11" customFormat="1" x14ac:dyDescent="0.2">
      <c r="A164" s="8">
        <v>43594</v>
      </c>
      <c r="B164" s="12" t="s">
        <v>3</v>
      </c>
      <c r="C164" s="113">
        <v>3321</v>
      </c>
      <c r="D164" s="12" t="s">
        <v>1040</v>
      </c>
      <c r="E164" s="12" t="s">
        <v>12</v>
      </c>
      <c r="F164" s="12" t="s">
        <v>6</v>
      </c>
      <c r="G164" s="12" t="s">
        <v>105</v>
      </c>
      <c r="H164" s="12"/>
      <c r="I164" s="9">
        <v>24</v>
      </c>
      <c r="J164" s="9">
        <v>25</v>
      </c>
    </row>
    <row r="165" spans="1:10" s="11" customFormat="1" x14ac:dyDescent="0.2">
      <c r="A165" s="8">
        <v>43594</v>
      </c>
      <c r="B165" s="12" t="s">
        <v>3</v>
      </c>
      <c r="C165" s="113">
        <v>4026</v>
      </c>
      <c r="D165" s="12" t="s">
        <v>506</v>
      </c>
      <c r="E165" s="12" t="s">
        <v>4</v>
      </c>
      <c r="F165" s="12" t="s">
        <v>4</v>
      </c>
      <c r="G165" s="12" t="s">
        <v>23</v>
      </c>
      <c r="H165" s="12"/>
      <c r="I165" s="9">
        <v>11</v>
      </c>
      <c r="J165" s="9" t="s">
        <v>744</v>
      </c>
    </row>
    <row r="166" spans="1:10" s="11" customFormat="1" x14ac:dyDescent="0.2">
      <c r="A166" s="8">
        <v>43594</v>
      </c>
      <c r="B166" s="12" t="s">
        <v>3</v>
      </c>
      <c r="C166" s="113">
        <v>1842</v>
      </c>
      <c r="D166" s="12" t="s">
        <v>43</v>
      </c>
      <c r="E166" s="12" t="s">
        <v>8</v>
      </c>
      <c r="F166" s="12" t="s">
        <v>6</v>
      </c>
      <c r="G166" s="12" t="s">
        <v>878</v>
      </c>
      <c r="H166" s="12"/>
      <c r="I166" s="9">
        <v>25</v>
      </c>
      <c r="J166" s="9">
        <v>25</v>
      </c>
    </row>
    <row r="167" spans="1:10" s="11" customFormat="1" x14ac:dyDescent="0.2">
      <c r="A167" s="8">
        <v>43594</v>
      </c>
      <c r="B167" s="12" t="s">
        <v>3</v>
      </c>
      <c r="C167" s="113">
        <v>4514</v>
      </c>
      <c r="D167" s="12" t="s">
        <v>40</v>
      </c>
      <c r="E167" s="12" t="s">
        <v>4</v>
      </c>
      <c r="F167" s="12" t="s">
        <v>6</v>
      </c>
      <c r="G167" s="12" t="s">
        <v>177</v>
      </c>
      <c r="H167" s="12"/>
      <c r="I167" s="9">
        <v>7</v>
      </c>
      <c r="J167" s="9" t="s">
        <v>1735</v>
      </c>
    </row>
    <row r="168" spans="1:10" s="11" customFormat="1" x14ac:dyDescent="0.2">
      <c r="A168" s="8">
        <v>43594</v>
      </c>
      <c r="B168" s="12" t="s">
        <v>3</v>
      </c>
      <c r="C168" s="113">
        <v>4482</v>
      </c>
      <c r="D168" s="12" t="s">
        <v>46</v>
      </c>
      <c r="E168" s="12" t="s">
        <v>4</v>
      </c>
      <c r="F168" s="12" t="s">
        <v>4</v>
      </c>
      <c r="G168" s="12" t="s">
        <v>1736</v>
      </c>
      <c r="H168" s="12"/>
      <c r="I168" s="9">
        <v>8</v>
      </c>
      <c r="J168" s="9" t="s">
        <v>1131</v>
      </c>
    </row>
    <row r="169" spans="1:10" s="11" customFormat="1" x14ac:dyDescent="0.2">
      <c r="A169" s="8">
        <v>43594</v>
      </c>
      <c r="B169" s="12" t="s">
        <v>3</v>
      </c>
      <c r="C169" s="113">
        <v>3442</v>
      </c>
      <c r="D169" s="12" t="s">
        <v>67</v>
      </c>
      <c r="E169" s="12" t="s">
        <v>4</v>
      </c>
      <c r="F169" s="12" t="s">
        <v>4</v>
      </c>
      <c r="G169" s="12" t="s">
        <v>152</v>
      </c>
      <c r="H169" s="12"/>
      <c r="I169" s="9">
        <v>22</v>
      </c>
      <c r="J169" s="9">
        <v>22</v>
      </c>
    </row>
    <row r="170" spans="1:10" s="11" customFormat="1" x14ac:dyDescent="0.2">
      <c r="A170" s="8">
        <v>43594</v>
      </c>
      <c r="B170" s="12" t="s">
        <v>3</v>
      </c>
      <c r="C170" s="113">
        <v>8226</v>
      </c>
      <c r="D170" s="12" t="s">
        <v>64</v>
      </c>
      <c r="E170" s="12" t="s">
        <v>15</v>
      </c>
      <c r="F170" s="12" t="s">
        <v>6</v>
      </c>
      <c r="G170" s="12" t="s">
        <v>100</v>
      </c>
      <c r="H170" s="12"/>
      <c r="I170" s="9">
        <v>26</v>
      </c>
      <c r="J170" s="9">
        <v>18</v>
      </c>
    </row>
    <row r="171" spans="1:10" s="11" customFormat="1" x14ac:dyDescent="0.2">
      <c r="A171" s="8">
        <v>43594</v>
      </c>
      <c r="B171" s="12" t="s">
        <v>3</v>
      </c>
      <c r="C171" s="113">
        <v>8048</v>
      </c>
      <c r="D171" s="12" t="s">
        <v>42</v>
      </c>
      <c r="E171" s="12" t="s">
        <v>188</v>
      </c>
      <c r="F171" s="12" t="s">
        <v>6</v>
      </c>
      <c r="G171" s="12" t="s">
        <v>172</v>
      </c>
      <c r="H171" s="12"/>
      <c r="I171" s="9">
        <v>28</v>
      </c>
      <c r="J171" s="9">
        <v>22</v>
      </c>
    </row>
    <row r="172" spans="1:10" s="11" customFormat="1" x14ac:dyDescent="0.2">
      <c r="A172" s="8">
        <v>43594</v>
      </c>
      <c r="B172" s="12" t="s">
        <v>3</v>
      </c>
      <c r="C172" s="113">
        <v>4657</v>
      </c>
      <c r="D172" s="12" t="s">
        <v>40</v>
      </c>
      <c r="E172" s="12" t="s">
        <v>4</v>
      </c>
      <c r="F172" s="12" t="s">
        <v>4</v>
      </c>
      <c r="G172" s="12" t="s">
        <v>37</v>
      </c>
      <c r="H172" s="12"/>
      <c r="I172" s="9">
        <v>4</v>
      </c>
      <c r="J172" s="9" t="s">
        <v>399</v>
      </c>
    </row>
    <row r="173" spans="1:10" s="11" customFormat="1" x14ac:dyDescent="0.2">
      <c r="A173" s="8">
        <v>43594</v>
      </c>
      <c r="B173" s="12" t="s">
        <v>3</v>
      </c>
      <c r="C173" s="113">
        <v>4613</v>
      </c>
      <c r="D173" s="12" t="s">
        <v>40</v>
      </c>
      <c r="E173" s="12" t="s">
        <v>4</v>
      </c>
      <c r="F173" s="12" t="s">
        <v>4</v>
      </c>
      <c r="G173" s="12" t="s">
        <v>167</v>
      </c>
      <c r="H173" s="12"/>
      <c r="I173" s="9">
        <v>4</v>
      </c>
      <c r="J173" s="9" t="s">
        <v>399</v>
      </c>
    </row>
    <row r="174" spans="1:10" s="11" customFormat="1" x14ac:dyDescent="0.2">
      <c r="A174" s="8">
        <v>43595</v>
      </c>
      <c r="B174" s="12" t="s">
        <v>14</v>
      </c>
      <c r="C174" s="113">
        <v>6780</v>
      </c>
      <c r="D174" s="12" t="s">
        <v>142</v>
      </c>
      <c r="E174" s="12" t="s">
        <v>6</v>
      </c>
      <c r="F174" s="12" t="s">
        <v>6</v>
      </c>
      <c r="G174" s="12" t="s">
        <v>895</v>
      </c>
      <c r="H174" s="12"/>
      <c r="I174" s="9">
        <v>22</v>
      </c>
      <c r="J174" s="9">
        <v>15</v>
      </c>
    </row>
    <row r="175" spans="1:10" s="11" customFormat="1" x14ac:dyDescent="0.2">
      <c r="A175" s="8">
        <v>43595</v>
      </c>
      <c r="B175" s="12" t="s">
        <v>3</v>
      </c>
      <c r="C175" s="113">
        <v>3280</v>
      </c>
      <c r="D175" s="12" t="s">
        <v>131</v>
      </c>
      <c r="E175" s="12" t="s">
        <v>6</v>
      </c>
      <c r="F175" s="12" t="s">
        <v>6</v>
      </c>
      <c r="G175" s="12" t="s">
        <v>1740</v>
      </c>
      <c r="H175" s="12"/>
      <c r="I175" s="9">
        <v>23</v>
      </c>
      <c r="J175" s="9">
        <v>24</v>
      </c>
    </row>
    <row r="176" spans="1:10" s="11" customFormat="1" x14ac:dyDescent="0.2">
      <c r="A176" s="8">
        <v>43596</v>
      </c>
      <c r="B176" s="12" t="s">
        <v>3</v>
      </c>
      <c r="C176" s="113">
        <v>6969</v>
      </c>
      <c r="D176" s="12" t="s">
        <v>73</v>
      </c>
      <c r="E176" s="12" t="s">
        <v>15</v>
      </c>
      <c r="F176" s="12" t="s">
        <v>6</v>
      </c>
      <c r="G176" s="12" t="s">
        <v>151</v>
      </c>
      <c r="H176" s="12"/>
      <c r="I176" s="9">
        <v>36</v>
      </c>
      <c r="J176" s="9" t="s">
        <v>649</v>
      </c>
    </row>
    <row r="177" spans="1:10" s="11" customFormat="1" x14ac:dyDescent="0.2">
      <c r="A177" s="8">
        <v>43596</v>
      </c>
      <c r="B177" s="12" t="s">
        <v>6</v>
      </c>
      <c r="C177" s="113">
        <v>57360</v>
      </c>
      <c r="D177" s="12" t="s">
        <v>646</v>
      </c>
      <c r="E177" s="12" t="s">
        <v>6</v>
      </c>
      <c r="F177" s="12" t="s">
        <v>15</v>
      </c>
      <c r="G177" s="12" t="s">
        <v>151</v>
      </c>
      <c r="H177" s="12"/>
      <c r="I177" s="9">
        <v>42</v>
      </c>
      <c r="J177" s="9" t="s">
        <v>649</v>
      </c>
    </row>
    <row r="178" spans="1:10" s="11" customFormat="1" x14ac:dyDescent="0.2">
      <c r="A178" s="8">
        <v>43596</v>
      </c>
      <c r="B178" s="12" t="s">
        <v>3</v>
      </c>
      <c r="C178" s="113">
        <v>8055</v>
      </c>
      <c r="D178" s="12" t="s">
        <v>41</v>
      </c>
      <c r="E178" s="12" t="s">
        <v>5</v>
      </c>
      <c r="F178" s="12" t="s">
        <v>15</v>
      </c>
      <c r="G178" s="12" t="s">
        <v>292</v>
      </c>
      <c r="H178" s="12"/>
      <c r="I178" s="9">
        <v>24</v>
      </c>
      <c r="J178" s="9" t="s">
        <v>547</v>
      </c>
    </row>
    <row r="179" spans="1:10" s="11" customFormat="1" x14ac:dyDescent="0.2">
      <c r="A179" s="8">
        <v>43596</v>
      </c>
      <c r="B179" s="12" t="s">
        <v>6</v>
      </c>
      <c r="C179" s="113">
        <v>57970</v>
      </c>
      <c r="D179" s="12" t="s">
        <v>471</v>
      </c>
      <c r="E179" s="12" t="s">
        <v>6</v>
      </c>
      <c r="F179" s="12" t="s">
        <v>15</v>
      </c>
      <c r="G179" s="12" t="s">
        <v>319</v>
      </c>
      <c r="H179" s="12"/>
      <c r="I179" s="9">
        <v>46</v>
      </c>
      <c r="J179" s="9" t="s">
        <v>473</v>
      </c>
    </row>
    <row r="180" spans="1:10" s="11" customFormat="1" x14ac:dyDescent="0.2">
      <c r="A180" s="8">
        <v>43596</v>
      </c>
      <c r="B180" s="12" t="s">
        <v>3</v>
      </c>
      <c r="C180" s="113">
        <v>5376</v>
      </c>
      <c r="D180" s="12" t="s">
        <v>58</v>
      </c>
      <c r="E180" s="12" t="s">
        <v>21</v>
      </c>
      <c r="F180" s="12" t="s">
        <v>15</v>
      </c>
      <c r="G180" s="12" t="s">
        <v>151</v>
      </c>
      <c r="H180" s="12"/>
      <c r="I180" s="9">
        <v>33</v>
      </c>
      <c r="J180" s="9" t="s">
        <v>1741</v>
      </c>
    </row>
    <row r="181" spans="1:10" s="11" customFormat="1" x14ac:dyDescent="0.2">
      <c r="A181" s="8">
        <v>43596</v>
      </c>
      <c r="B181" s="12" t="s">
        <v>14</v>
      </c>
      <c r="C181" s="113">
        <v>7300</v>
      </c>
      <c r="D181" s="12" t="s">
        <v>1742</v>
      </c>
      <c r="E181" s="12" t="s">
        <v>6</v>
      </c>
      <c r="F181" s="12" t="s">
        <v>8</v>
      </c>
      <c r="G181" s="12" t="s">
        <v>172</v>
      </c>
      <c r="H181" s="12"/>
      <c r="I181" s="9">
        <v>156</v>
      </c>
      <c r="J181" s="9">
        <v>238</v>
      </c>
    </row>
    <row r="182" spans="1:10" s="11" customFormat="1" x14ac:dyDescent="0.2">
      <c r="A182" s="8">
        <v>43596</v>
      </c>
      <c r="B182" s="12" t="s">
        <v>5</v>
      </c>
      <c r="C182" s="113">
        <v>9034</v>
      </c>
      <c r="D182" s="12" t="s">
        <v>1743</v>
      </c>
      <c r="E182" s="12" t="s">
        <v>15</v>
      </c>
      <c r="F182" s="12" t="s">
        <v>18</v>
      </c>
      <c r="G182" s="12" t="s">
        <v>23</v>
      </c>
      <c r="H182" s="12"/>
      <c r="I182" s="9"/>
      <c r="J182" s="9"/>
    </row>
    <row r="183" spans="1:10" s="11" customFormat="1" x14ac:dyDescent="0.2">
      <c r="A183" s="8">
        <v>43596</v>
      </c>
      <c r="B183" s="12" t="s">
        <v>3</v>
      </c>
      <c r="C183" s="113">
        <v>2332</v>
      </c>
      <c r="D183" s="12" t="s">
        <v>92</v>
      </c>
      <c r="E183" s="12" t="s">
        <v>15</v>
      </c>
      <c r="F183" s="12" t="s">
        <v>8</v>
      </c>
      <c r="G183" s="12" t="s">
        <v>23</v>
      </c>
      <c r="H183" s="12"/>
      <c r="I183" s="9">
        <v>27</v>
      </c>
      <c r="J183" s="9">
        <v>27</v>
      </c>
    </row>
    <row r="184" spans="1:10" s="11" customFormat="1" x14ac:dyDescent="0.2">
      <c r="A184" s="8">
        <v>43596</v>
      </c>
      <c r="B184" s="12" t="s">
        <v>6</v>
      </c>
      <c r="C184" s="113">
        <v>57070</v>
      </c>
      <c r="D184" s="12" t="s">
        <v>211</v>
      </c>
      <c r="E184" s="12" t="s">
        <v>8</v>
      </c>
      <c r="F184" s="12" t="s">
        <v>6</v>
      </c>
      <c r="G184" s="12" t="s">
        <v>194</v>
      </c>
      <c r="H184" s="12"/>
      <c r="I184" s="9">
        <v>49</v>
      </c>
      <c r="J184" s="9" t="s">
        <v>761</v>
      </c>
    </row>
    <row r="185" spans="1:10" s="11" customFormat="1" x14ac:dyDescent="0.2">
      <c r="A185" s="8">
        <v>43596</v>
      </c>
      <c r="B185" s="12" t="s">
        <v>3</v>
      </c>
      <c r="C185" s="113">
        <v>4061</v>
      </c>
      <c r="D185" s="12" t="s">
        <v>506</v>
      </c>
      <c r="E185" s="12" t="s">
        <v>12</v>
      </c>
      <c r="F185" s="12" t="s">
        <v>6</v>
      </c>
      <c r="G185" s="12" t="s">
        <v>172</v>
      </c>
      <c r="H185" s="12"/>
      <c r="I185" s="9">
        <v>14</v>
      </c>
      <c r="J185" s="9" t="s">
        <v>777</v>
      </c>
    </row>
    <row r="186" spans="1:10" s="11" customFormat="1" x14ac:dyDescent="0.2">
      <c r="A186" s="8">
        <v>43596</v>
      </c>
      <c r="B186" s="12" t="s">
        <v>3</v>
      </c>
      <c r="C186" s="113">
        <v>1647</v>
      </c>
      <c r="D186" s="12" t="s">
        <v>92</v>
      </c>
      <c r="E186" s="12" t="s">
        <v>6</v>
      </c>
      <c r="F186" s="12" t="s">
        <v>15</v>
      </c>
      <c r="G186" s="12" t="s">
        <v>172</v>
      </c>
      <c r="H186" s="12"/>
      <c r="I186" s="9">
        <v>29</v>
      </c>
      <c r="J186" s="9">
        <v>40</v>
      </c>
    </row>
    <row r="187" spans="1:10" s="11" customFormat="1" x14ac:dyDescent="0.2">
      <c r="A187" s="8">
        <v>43596</v>
      </c>
      <c r="B187" s="12" t="s">
        <v>3</v>
      </c>
      <c r="C187" s="113">
        <v>1511</v>
      </c>
      <c r="D187" s="12" t="s">
        <v>92</v>
      </c>
      <c r="E187" s="12" t="s">
        <v>157</v>
      </c>
      <c r="F187" s="12" t="s">
        <v>33</v>
      </c>
      <c r="G187" s="12" t="s">
        <v>172</v>
      </c>
      <c r="H187" s="12"/>
      <c r="I187" s="9">
        <v>27</v>
      </c>
      <c r="J187" s="9" t="s">
        <v>388</v>
      </c>
    </row>
    <row r="188" spans="1:10" s="11" customFormat="1" x14ac:dyDescent="0.2">
      <c r="A188" s="8">
        <v>43596</v>
      </c>
      <c r="B188" s="12" t="s">
        <v>3</v>
      </c>
      <c r="C188" s="113">
        <v>7373</v>
      </c>
      <c r="D188" s="12" t="s">
        <v>1165</v>
      </c>
      <c r="E188" s="12" t="s">
        <v>157</v>
      </c>
      <c r="F188" s="12" t="s">
        <v>15</v>
      </c>
      <c r="G188" s="12" t="s">
        <v>172</v>
      </c>
      <c r="H188" s="12"/>
      <c r="I188" s="9">
        <v>37</v>
      </c>
      <c r="J188" s="9" t="s">
        <v>560</v>
      </c>
    </row>
    <row r="189" spans="1:10" s="11" customFormat="1" x14ac:dyDescent="0.2">
      <c r="A189" s="8">
        <v>43596</v>
      </c>
      <c r="B189" s="12" t="s">
        <v>3</v>
      </c>
      <c r="C189" s="113">
        <v>5213</v>
      </c>
      <c r="D189" s="12" t="s">
        <v>66</v>
      </c>
      <c r="E189" s="12" t="s">
        <v>31</v>
      </c>
      <c r="F189" s="12" t="s">
        <v>5</v>
      </c>
      <c r="G189" s="12" t="s">
        <v>23</v>
      </c>
      <c r="H189" s="12"/>
      <c r="I189" s="9">
        <v>29</v>
      </c>
      <c r="J189" s="9" t="s">
        <v>1744</v>
      </c>
    </row>
    <row r="190" spans="1:10" s="11" customFormat="1" x14ac:dyDescent="0.2">
      <c r="A190" s="8">
        <v>43596</v>
      </c>
      <c r="B190" s="12" t="s">
        <v>3</v>
      </c>
      <c r="C190" s="113">
        <v>1526</v>
      </c>
      <c r="D190" s="12" t="s">
        <v>92</v>
      </c>
      <c r="E190" s="12" t="s">
        <v>6</v>
      </c>
      <c r="F190" s="12" t="s">
        <v>1745</v>
      </c>
      <c r="G190" s="12" t="s">
        <v>37</v>
      </c>
      <c r="H190" s="12"/>
      <c r="I190" s="9">
        <v>25</v>
      </c>
      <c r="J190" s="9" t="s">
        <v>400</v>
      </c>
    </row>
    <row r="191" spans="1:10" s="11" customFormat="1" x14ac:dyDescent="0.2">
      <c r="A191" s="8">
        <v>43596</v>
      </c>
      <c r="B191" s="12" t="s">
        <v>3</v>
      </c>
      <c r="C191" s="113">
        <v>3542</v>
      </c>
      <c r="D191" s="12" t="s">
        <v>67</v>
      </c>
      <c r="E191" s="12" t="s">
        <v>4</v>
      </c>
      <c r="F191" s="12" t="s">
        <v>6</v>
      </c>
      <c r="G191" s="12" t="s">
        <v>1746</v>
      </c>
      <c r="H191" s="12"/>
      <c r="I191" s="9">
        <v>18</v>
      </c>
      <c r="J191" s="9" t="s">
        <v>547</v>
      </c>
    </row>
    <row r="192" spans="1:10" s="11" customFormat="1" x14ac:dyDescent="0.2">
      <c r="A192" s="8">
        <v>43596</v>
      </c>
      <c r="B192" s="12" t="s">
        <v>6</v>
      </c>
      <c r="C192" s="113">
        <v>54440</v>
      </c>
      <c r="D192" s="12" t="s">
        <v>180</v>
      </c>
      <c r="E192" s="12" t="s">
        <v>6</v>
      </c>
      <c r="F192" s="12" t="s">
        <v>6</v>
      </c>
      <c r="G192" s="12" t="s">
        <v>151</v>
      </c>
      <c r="H192" s="12"/>
      <c r="I192" s="9">
        <v>18</v>
      </c>
      <c r="J192" s="9" t="s">
        <v>835</v>
      </c>
    </row>
    <row r="193" spans="1:10" s="11" customFormat="1" x14ac:dyDescent="0.2">
      <c r="A193" s="8">
        <v>43596</v>
      </c>
      <c r="B193" s="12" t="s">
        <v>3</v>
      </c>
      <c r="C193" s="113">
        <v>1218</v>
      </c>
      <c r="D193" s="12" t="s">
        <v>92</v>
      </c>
      <c r="E193" s="12" t="s">
        <v>8</v>
      </c>
      <c r="F193" s="12" t="s">
        <v>33</v>
      </c>
      <c r="G193" s="12" t="s">
        <v>897</v>
      </c>
      <c r="H193" s="12"/>
      <c r="I193" s="9">
        <v>22</v>
      </c>
      <c r="J193" s="9" t="s">
        <v>981</v>
      </c>
    </row>
    <row r="194" spans="1:10" s="11" customFormat="1" x14ac:dyDescent="0.2">
      <c r="A194" s="8">
        <v>43596</v>
      </c>
      <c r="B194" s="12" t="s">
        <v>3</v>
      </c>
      <c r="C194" s="113">
        <v>8081</v>
      </c>
      <c r="D194" s="12" t="s">
        <v>41</v>
      </c>
      <c r="E194" s="12" t="s">
        <v>8</v>
      </c>
      <c r="F194" s="12" t="s">
        <v>33</v>
      </c>
      <c r="G194" s="12" t="s">
        <v>151</v>
      </c>
      <c r="H194" s="12"/>
      <c r="I194" s="9">
        <v>25</v>
      </c>
      <c r="J194" s="9" t="s">
        <v>1747</v>
      </c>
    </row>
    <row r="195" spans="1:10" s="11" customFormat="1" x14ac:dyDescent="0.2">
      <c r="A195" s="8">
        <v>43596</v>
      </c>
      <c r="B195" s="12" t="s">
        <v>3</v>
      </c>
      <c r="C195" s="113">
        <v>4970</v>
      </c>
      <c r="D195" s="12" t="s">
        <v>199</v>
      </c>
      <c r="E195" s="12" t="s">
        <v>4</v>
      </c>
      <c r="F195" s="12" t="s">
        <v>6</v>
      </c>
      <c r="G195" s="12" t="s">
        <v>1252</v>
      </c>
      <c r="H195" s="12"/>
      <c r="I195" s="9">
        <v>16</v>
      </c>
      <c r="J195" s="9" t="s">
        <v>494</v>
      </c>
    </row>
    <row r="196" spans="1:10" s="11" customFormat="1" x14ac:dyDescent="0.2">
      <c r="A196" s="8">
        <v>43596</v>
      </c>
      <c r="B196" s="12" t="s">
        <v>3</v>
      </c>
      <c r="C196" s="113">
        <v>4597</v>
      </c>
      <c r="D196" s="12" t="s">
        <v>40</v>
      </c>
      <c r="E196" s="12" t="s">
        <v>6</v>
      </c>
      <c r="F196" s="12" t="s">
        <v>15</v>
      </c>
      <c r="G196" s="12" t="s">
        <v>488</v>
      </c>
      <c r="H196" s="12"/>
      <c r="I196" s="9">
        <v>3</v>
      </c>
      <c r="J196" s="9" t="s">
        <v>1126</v>
      </c>
    </row>
    <row r="197" spans="1:10" s="11" customFormat="1" x14ac:dyDescent="0.2">
      <c r="A197" s="8">
        <v>43596</v>
      </c>
      <c r="B197" s="12" t="s">
        <v>6</v>
      </c>
      <c r="C197" s="113">
        <v>57840</v>
      </c>
      <c r="D197" s="12" t="s">
        <v>293</v>
      </c>
      <c r="E197" s="12" t="s">
        <v>6</v>
      </c>
      <c r="F197" s="12" t="s">
        <v>6</v>
      </c>
      <c r="G197" s="12" t="s">
        <v>151</v>
      </c>
      <c r="H197" s="12"/>
      <c r="I197" s="9">
        <v>28</v>
      </c>
      <c r="J197" s="9" t="s">
        <v>648</v>
      </c>
    </row>
    <row r="198" spans="1:10" s="11" customFormat="1" x14ac:dyDescent="0.2">
      <c r="A198" s="8">
        <v>43596</v>
      </c>
      <c r="B198" s="12" t="s">
        <v>3</v>
      </c>
      <c r="C198" s="113">
        <v>5956</v>
      </c>
      <c r="D198" s="12" t="s">
        <v>74</v>
      </c>
      <c r="E198" s="12" t="s">
        <v>4</v>
      </c>
      <c r="F198" s="12" t="s">
        <v>5</v>
      </c>
      <c r="G198" s="12" t="s">
        <v>37</v>
      </c>
      <c r="H198" s="12"/>
      <c r="I198" s="9">
        <v>30</v>
      </c>
      <c r="J198" s="9" t="s">
        <v>695</v>
      </c>
    </row>
    <row r="199" spans="1:10" s="11" customFormat="1" x14ac:dyDescent="0.2">
      <c r="A199" s="8">
        <v>43596</v>
      </c>
      <c r="B199" s="12" t="s">
        <v>3</v>
      </c>
      <c r="C199" s="113">
        <v>4762</v>
      </c>
      <c r="D199" s="12" t="s">
        <v>75</v>
      </c>
      <c r="E199" s="12" t="s">
        <v>4</v>
      </c>
      <c r="F199" s="12" t="s">
        <v>15</v>
      </c>
      <c r="G199" s="12" t="s">
        <v>488</v>
      </c>
      <c r="H199" s="12"/>
      <c r="I199" s="9">
        <v>6</v>
      </c>
      <c r="J199" s="9" t="s">
        <v>1748</v>
      </c>
    </row>
    <row r="200" spans="1:10" s="11" customFormat="1" x14ac:dyDescent="0.2">
      <c r="A200" s="8">
        <v>43596</v>
      </c>
      <c r="B200" s="12" t="s">
        <v>6</v>
      </c>
      <c r="C200" s="113">
        <v>54350</v>
      </c>
      <c r="D200" s="12" t="s">
        <v>1749</v>
      </c>
      <c r="E200" s="12" t="s">
        <v>6</v>
      </c>
      <c r="F200" s="12" t="s">
        <v>15</v>
      </c>
      <c r="G200" s="12" t="s">
        <v>194</v>
      </c>
      <c r="H200" s="12"/>
      <c r="I200" s="9">
        <v>19</v>
      </c>
      <c r="J200" s="9" t="s">
        <v>411</v>
      </c>
    </row>
    <row r="201" spans="1:10" s="11" customFormat="1" x14ac:dyDescent="0.2">
      <c r="A201" s="8">
        <v>43596</v>
      </c>
      <c r="B201" s="12" t="s">
        <v>3</v>
      </c>
      <c r="C201" s="113">
        <v>6772</v>
      </c>
      <c r="D201" s="12" t="s">
        <v>49</v>
      </c>
      <c r="E201" s="12" t="s">
        <v>4</v>
      </c>
      <c r="F201" s="12" t="s">
        <v>5</v>
      </c>
      <c r="G201" s="12" t="s">
        <v>889</v>
      </c>
      <c r="H201" s="12"/>
      <c r="I201" s="9">
        <v>40</v>
      </c>
      <c r="J201" s="9" t="s">
        <v>1275</v>
      </c>
    </row>
    <row r="202" spans="1:10" s="11" customFormat="1" x14ac:dyDescent="0.2">
      <c r="A202" s="8">
        <v>43596</v>
      </c>
      <c r="B202" s="12" t="s">
        <v>3</v>
      </c>
      <c r="C202" s="113">
        <v>6183</v>
      </c>
      <c r="D202" s="12" t="s">
        <v>1089</v>
      </c>
      <c r="E202" s="12" t="s">
        <v>15</v>
      </c>
      <c r="F202" s="12" t="s">
        <v>185</v>
      </c>
      <c r="G202" s="12" t="s">
        <v>172</v>
      </c>
      <c r="H202" s="12"/>
      <c r="I202" s="9">
        <v>35</v>
      </c>
      <c r="J202" s="9" t="s">
        <v>1750</v>
      </c>
    </row>
    <row r="203" spans="1:10" s="11" customFormat="1" x14ac:dyDescent="0.2">
      <c r="A203" s="8">
        <v>43596</v>
      </c>
      <c r="B203" s="12" t="s">
        <v>3</v>
      </c>
      <c r="C203" s="113">
        <v>1628</v>
      </c>
      <c r="D203" s="12" t="s">
        <v>92</v>
      </c>
      <c r="E203" s="12" t="s">
        <v>6</v>
      </c>
      <c r="F203" s="12" t="s">
        <v>15</v>
      </c>
      <c r="G203" s="12" t="s">
        <v>151</v>
      </c>
      <c r="H203" s="12"/>
      <c r="I203" s="9">
        <v>28</v>
      </c>
      <c r="J203" s="9" t="s">
        <v>358</v>
      </c>
    </row>
    <row r="204" spans="1:10" s="11" customFormat="1" x14ac:dyDescent="0.2">
      <c r="A204" s="8">
        <v>43596</v>
      </c>
      <c r="B204" s="12" t="s">
        <v>3</v>
      </c>
      <c r="C204" s="137">
        <v>4438</v>
      </c>
      <c r="D204" s="12" t="s">
        <v>46</v>
      </c>
      <c r="E204" s="12" t="s">
        <v>4</v>
      </c>
      <c r="F204" s="12" t="s">
        <v>5</v>
      </c>
      <c r="G204" s="12" t="s">
        <v>23</v>
      </c>
      <c r="H204" s="12"/>
      <c r="I204" s="9">
        <v>6</v>
      </c>
      <c r="J204" s="9">
        <v>2</v>
      </c>
    </row>
    <row r="205" spans="1:10" s="11" customFormat="1" x14ac:dyDescent="0.2">
      <c r="A205" s="8">
        <v>43596</v>
      </c>
      <c r="B205" s="12" t="s">
        <v>3</v>
      </c>
      <c r="C205" s="113">
        <v>2410</v>
      </c>
      <c r="D205" s="12" t="s">
        <v>42</v>
      </c>
      <c r="E205" s="12" t="s">
        <v>1751</v>
      </c>
      <c r="F205" s="12" t="s">
        <v>6</v>
      </c>
      <c r="G205" s="12" t="s">
        <v>23</v>
      </c>
      <c r="H205" s="12"/>
      <c r="I205" s="9">
        <v>27</v>
      </c>
      <c r="J205" s="9" t="s">
        <v>812</v>
      </c>
    </row>
    <row r="206" spans="1:10" s="11" customFormat="1" x14ac:dyDescent="0.2">
      <c r="A206" s="8">
        <v>43596</v>
      </c>
      <c r="B206" s="12" t="s">
        <v>3</v>
      </c>
      <c r="C206" s="113">
        <v>3390</v>
      </c>
      <c r="D206" s="12" t="s">
        <v>1752</v>
      </c>
      <c r="E206" s="12" t="s">
        <v>214</v>
      </c>
      <c r="F206" s="12" t="s">
        <v>6</v>
      </c>
      <c r="G206" s="12" t="s">
        <v>194</v>
      </c>
      <c r="H206" s="12"/>
      <c r="I206" s="9">
        <v>22</v>
      </c>
      <c r="J206" s="9" t="s">
        <v>521</v>
      </c>
    </row>
    <row r="207" spans="1:10" s="11" customFormat="1" x14ac:dyDescent="0.2">
      <c r="A207" s="8">
        <v>43596</v>
      </c>
      <c r="B207" s="12" t="s">
        <v>3</v>
      </c>
      <c r="C207" s="113">
        <v>4460</v>
      </c>
      <c r="D207" s="12" t="s">
        <v>50</v>
      </c>
      <c r="E207" s="12" t="s">
        <v>4</v>
      </c>
      <c r="F207" s="12" t="s">
        <v>6</v>
      </c>
      <c r="G207" s="12" t="s">
        <v>194</v>
      </c>
      <c r="H207" s="12"/>
      <c r="I207" s="9">
        <v>7</v>
      </c>
      <c r="J207" s="9" t="s">
        <v>1753</v>
      </c>
    </row>
    <row r="208" spans="1:10" s="11" customFormat="1" x14ac:dyDescent="0.2">
      <c r="A208" s="8">
        <v>43596</v>
      </c>
      <c r="B208" s="12" t="s">
        <v>5</v>
      </c>
      <c r="C208" s="113">
        <v>54578</v>
      </c>
      <c r="D208" s="12" t="s">
        <v>1754</v>
      </c>
      <c r="E208" s="12" t="s">
        <v>5</v>
      </c>
      <c r="F208" s="12" t="s">
        <v>15</v>
      </c>
      <c r="G208" s="12" t="s">
        <v>172</v>
      </c>
      <c r="H208" s="12"/>
      <c r="I208" s="9"/>
      <c r="J208" s="9"/>
    </row>
    <row r="209" spans="1:10" s="11" customFormat="1" x14ac:dyDescent="0.2">
      <c r="A209" s="8">
        <v>43596</v>
      </c>
      <c r="B209" s="12" t="s">
        <v>1755</v>
      </c>
      <c r="C209" s="113">
        <v>4210</v>
      </c>
      <c r="D209" s="12" t="s">
        <v>1756</v>
      </c>
      <c r="E209" s="12" t="s">
        <v>10</v>
      </c>
      <c r="F209" s="12" t="s">
        <v>15</v>
      </c>
      <c r="G209" s="12" t="s">
        <v>151</v>
      </c>
      <c r="H209" s="12"/>
      <c r="I209" s="9"/>
      <c r="J209" s="9"/>
    </row>
    <row r="210" spans="1:10" s="11" customFormat="1" x14ac:dyDescent="0.2">
      <c r="A210" s="8">
        <v>43596</v>
      </c>
      <c r="B210" s="12" t="s">
        <v>6</v>
      </c>
      <c r="C210" s="113">
        <v>54440</v>
      </c>
      <c r="D210" s="12" t="s">
        <v>179</v>
      </c>
      <c r="E210" s="12" t="s">
        <v>6</v>
      </c>
      <c r="F210" s="12" t="s">
        <v>6</v>
      </c>
      <c r="G210" s="12" t="s">
        <v>23</v>
      </c>
      <c r="H210" s="12"/>
      <c r="I210" s="9">
        <v>21</v>
      </c>
      <c r="J210" s="9" t="s">
        <v>1560</v>
      </c>
    </row>
    <row r="211" spans="1:10" s="11" customFormat="1" x14ac:dyDescent="0.2">
      <c r="A211" s="8">
        <v>43596</v>
      </c>
      <c r="B211" s="12" t="s">
        <v>6</v>
      </c>
      <c r="C211" s="113">
        <v>57100</v>
      </c>
      <c r="D211" s="12" t="s">
        <v>141</v>
      </c>
      <c r="E211" s="12" t="s">
        <v>6</v>
      </c>
      <c r="F211" s="12" t="s">
        <v>15</v>
      </c>
      <c r="G211" s="12" t="s">
        <v>151</v>
      </c>
      <c r="H211" s="12"/>
      <c r="I211" s="9">
        <v>37</v>
      </c>
      <c r="J211" s="9" t="s">
        <v>413</v>
      </c>
    </row>
    <row r="212" spans="1:10" s="11" customFormat="1" x14ac:dyDescent="0.2">
      <c r="A212" s="8">
        <v>43596</v>
      </c>
      <c r="B212" s="12" t="s">
        <v>3</v>
      </c>
      <c r="C212" s="113">
        <v>3873</v>
      </c>
      <c r="D212" s="12" t="s">
        <v>116</v>
      </c>
      <c r="E212" s="12" t="s">
        <v>10</v>
      </c>
      <c r="F212" s="12" t="s">
        <v>6</v>
      </c>
      <c r="G212" s="12" t="s">
        <v>23</v>
      </c>
      <c r="H212" s="12"/>
      <c r="I212" s="9">
        <v>15</v>
      </c>
      <c r="J212" s="9" t="s">
        <v>1347</v>
      </c>
    </row>
    <row r="213" spans="1:10" s="11" customFormat="1" x14ac:dyDescent="0.2">
      <c r="A213" s="8">
        <v>43597</v>
      </c>
      <c r="B213" s="12" t="s">
        <v>3</v>
      </c>
      <c r="C213" s="113">
        <v>1815</v>
      </c>
      <c r="D213" s="12" t="s">
        <v>92</v>
      </c>
      <c r="E213" s="12" t="s">
        <v>6</v>
      </c>
      <c r="F213" s="12" t="s">
        <v>15</v>
      </c>
      <c r="G213" s="12" t="s">
        <v>151</v>
      </c>
      <c r="H213" s="12"/>
      <c r="I213" s="9">
        <v>26</v>
      </c>
      <c r="J213" s="9" t="s">
        <v>773</v>
      </c>
    </row>
    <row r="214" spans="1:10" s="11" customFormat="1" x14ac:dyDescent="0.2">
      <c r="A214" s="8">
        <v>43597</v>
      </c>
      <c r="B214" s="12" t="s">
        <v>6</v>
      </c>
      <c r="C214" s="113">
        <v>57310</v>
      </c>
      <c r="D214" s="12" t="s">
        <v>219</v>
      </c>
      <c r="E214" s="12" t="s">
        <v>1758</v>
      </c>
      <c r="F214" s="12" t="s">
        <v>6</v>
      </c>
      <c r="G214" s="12" t="s">
        <v>23</v>
      </c>
      <c r="H214" s="12"/>
      <c r="I214" s="9">
        <v>41</v>
      </c>
      <c r="J214" s="9" t="s">
        <v>642</v>
      </c>
    </row>
    <row r="215" spans="1:10" s="11" customFormat="1" x14ac:dyDescent="0.2">
      <c r="A215" s="8">
        <v>43597</v>
      </c>
      <c r="B215" s="12" t="s">
        <v>3</v>
      </c>
      <c r="C215" s="113">
        <v>4034</v>
      </c>
      <c r="D215" s="12" t="s">
        <v>506</v>
      </c>
      <c r="E215" s="12" t="s">
        <v>4</v>
      </c>
      <c r="F215" s="12" t="s">
        <v>1759</v>
      </c>
      <c r="G215" s="12" t="s">
        <v>151</v>
      </c>
      <c r="H215" s="12"/>
      <c r="I215" s="9">
        <v>12</v>
      </c>
      <c r="J215" s="9" t="s">
        <v>640</v>
      </c>
    </row>
    <row r="216" spans="1:10" s="11" customFormat="1" x14ac:dyDescent="0.2">
      <c r="A216" s="8">
        <v>43597</v>
      </c>
      <c r="B216" s="12" t="s">
        <v>3</v>
      </c>
      <c r="C216" s="113">
        <v>5425</v>
      </c>
      <c r="D216" s="12" t="s">
        <v>1229</v>
      </c>
      <c r="E216" s="12" t="s">
        <v>5</v>
      </c>
      <c r="F216" s="12" t="s">
        <v>4</v>
      </c>
      <c r="G216" s="12" t="s">
        <v>151</v>
      </c>
      <c r="H216" s="12"/>
      <c r="I216" s="9">
        <v>39</v>
      </c>
      <c r="J216" s="9" t="s">
        <v>1760</v>
      </c>
    </row>
    <row r="217" spans="1:10" s="11" customFormat="1" x14ac:dyDescent="0.2">
      <c r="A217" s="8">
        <v>43597</v>
      </c>
      <c r="B217" s="12" t="s">
        <v>6</v>
      </c>
      <c r="C217" s="113">
        <v>54920</v>
      </c>
      <c r="D217" s="12" t="s">
        <v>209</v>
      </c>
      <c r="E217" s="12" t="s">
        <v>6</v>
      </c>
      <c r="F217" s="12" t="s">
        <v>15</v>
      </c>
      <c r="G217" s="12" t="s">
        <v>477</v>
      </c>
      <c r="H217" s="12"/>
      <c r="I217" s="9">
        <v>20</v>
      </c>
      <c r="J217" s="9" t="s">
        <v>392</v>
      </c>
    </row>
    <row r="218" spans="1:10" s="11" customFormat="1" x14ac:dyDescent="0.2">
      <c r="A218" s="8">
        <v>43597</v>
      </c>
      <c r="B218" s="12" t="s">
        <v>6</v>
      </c>
      <c r="C218" s="113">
        <v>57330</v>
      </c>
      <c r="D218" s="12" t="s">
        <v>164</v>
      </c>
      <c r="E218" s="12" t="s">
        <v>6</v>
      </c>
      <c r="F218" s="12" t="s">
        <v>15</v>
      </c>
      <c r="G218" s="12" t="s">
        <v>292</v>
      </c>
      <c r="H218" s="12"/>
      <c r="I218" s="9">
        <v>24</v>
      </c>
      <c r="J218" s="9" t="s">
        <v>416</v>
      </c>
    </row>
    <row r="219" spans="1:10" s="11" customFormat="1" x14ac:dyDescent="0.2">
      <c r="A219" s="8">
        <v>43597</v>
      </c>
      <c r="B219" s="12" t="s">
        <v>3</v>
      </c>
      <c r="C219" s="113">
        <v>1940</v>
      </c>
      <c r="D219" s="12" t="s">
        <v>92</v>
      </c>
      <c r="E219" s="12" t="s">
        <v>8</v>
      </c>
      <c r="F219" s="12" t="s">
        <v>33</v>
      </c>
      <c r="G219" s="12" t="s">
        <v>163</v>
      </c>
      <c r="H219" s="12"/>
      <c r="I219" s="9">
        <v>21</v>
      </c>
      <c r="J219" s="9" t="s">
        <v>428</v>
      </c>
    </row>
    <row r="220" spans="1:10" s="11" customFormat="1" x14ac:dyDescent="0.2">
      <c r="A220" s="8">
        <v>43597</v>
      </c>
      <c r="B220" s="12" t="s">
        <v>3</v>
      </c>
      <c r="C220" s="113">
        <v>1208</v>
      </c>
      <c r="D220" s="12" t="s">
        <v>92</v>
      </c>
      <c r="E220" s="12" t="s">
        <v>1656</v>
      </c>
      <c r="F220" s="12" t="s">
        <v>15</v>
      </c>
      <c r="G220" s="12" t="s">
        <v>37</v>
      </c>
      <c r="H220" s="12"/>
      <c r="I220" s="9">
        <v>30</v>
      </c>
      <c r="J220" s="9" t="s">
        <v>1761</v>
      </c>
    </row>
    <row r="221" spans="1:10" s="11" customFormat="1" x14ac:dyDescent="0.2">
      <c r="A221" s="8">
        <v>43597</v>
      </c>
      <c r="B221" s="12" t="s">
        <v>3</v>
      </c>
      <c r="C221" s="113">
        <v>2330</v>
      </c>
      <c r="D221" s="12" t="s">
        <v>92</v>
      </c>
      <c r="E221" s="12" t="s">
        <v>6</v>
      </c>
      <c r="F221" s="12" t="s">
        <v>10</v>
      </c>
      <c r="G221" s="12" t="s">
        <v>23</v>
      </c>
      <c r="H221" s="12"/>
      <c r="I221" s="9">
        <v>24</v>
      </c>
      <c r="J221" s="9" t="s">
        <v>390</v>
      </c>
    </row>
    <row r="222" spans="1:10" s="11" customFormat="1" x14ac:dyDescent="0.2">
      <c r="A222" s="8">
        <v>43597</v>
      </c>
      <c r="B222" s="12" t="s">
        <v>3</v>
      </c>
      <c r="C222" s="113">
        <v>7230</v>
      </c>
      <c r="D222" s="12" t="s">
        <v>59</v>
      </c>
      <c r="E222" s="12" t="s">
        <v>8</v>
      </c>
      <c r="F222" s="12" t="s">
        <v>6</v>
      </c>
      <c r="G222" s="12" t="s">
        <v>1762</v>
      </c>
      <c r="H222" s="12"/>
      <c r="I222" s="9">
        <v>33</v>
      </c>
      <c r="J222" s="9" t="s">
        <v>1744</v>
      </c>
    </row>
    <row r="223" spans="1:10" s="11" customFormat="1" x14ac:dyDescent="0.2">
      <c r="A223" s="8">
        <v>43597</v>
      </c>
      <c r="B223" s="12" t="s">
        <v>3</v>
      </c>
      <c r="C223" s="113">
        <v>5750</v>
      </c>
      <c r="D223" s="12" t="s">
        <v>128</v>
      </c>
      <c r="E223" s="12" t="s">
        <v>6</v>
      </c>
      <c r="F223" s="12" t="s">
        <v>15</v>
      </c>
      <c r="G223" s="12" t="s">
        <v>37</v>
      </c>
      <c r="H223" s="12"/>
      <c r="I223" s="9">
        <v>20</v>
      </c>
      <c r="J223" s="9" t="s">
        <v>358</v>
      </c>
    </row>
    <row r="224" spans="1:10" s="11" customFormat="1" x14ac:dyDescent="0.2">
      <c r="A224" s="8">
        <v>43597</v>
      </c>
      <c r="B224" s="12" t="s">
        <v>3</v>
      </c>
      <c r="C224" s="113">
        <v>9454</v>
      </c>
      <c r="D224" s="12" t="s">
        <v>1763</v>
      </c>
      <c r="E224" s="12" t="s">
        <v>4</v>
      </c>
      <c r="F224" s="12" t="s">
        <v>6</v>
      </c>
      <c r="G224" s="12" t="s">
        <v>319</v>
      </c>
      <c r="H224" s="12"/>
      <c r="I224" s="9">
        <v>58</v>
      </c>
      <c r="J224" s="9" t="s">
        <v>588</v>
      </c>
    </row>
    <row r="225" spans="1:10" s="11" customFormat="1" x14ac:dyDescent="0.2">
      <c r="A225" s="8">
        <v>43597</v>
      </c>
      <c r="B225" s="12" t="s">
        <v>3</v>
      </c>
      <c r="C225" s="113">
        <v>8320</v>
      </c>
      <c r="D225" s="12" t="s">
        <v>196</v>
      </c>
      <c r="E225" s="12" t="s">
        <v>189</v>
      </c>
      <c r="F225" s="12" t="s">
        <v>15</v>
      </c>
      <c r="G225" s="12" t="s">
        <v>319</v>
      </c>
      <c r="H225" s="12"/>
      <c r="I225" s="9">
        <v>22</v>
      </c>
      <c r="J225" s="9" t="s">
        <v>1764</v>
      </c>
    </row>
    <row r="226" spans="1:10" s="11" customFormat="1" x14ac:dyDescent="0.2">
      <c r="A226" s="8">
        <v>43597</v>
      </c>
      <c r="B226" s="12" t="s">
        <v>6</v>
      </c>
      <c r="C226" s="113">
        <v>57330</v>
      </c>
      <c r="D226" s="12" t="s">
        <v>164</v>
      </c>
      <c r="E226" s="12" t="s">
        <v>6</v>
      </c>
      <c r="F226" s="12" t="s">
        <v>15</v>
      </c>
      <c r="G226" s="12" t="s">
        <v>151</v>
      </c>
      <c r="H226" s="12"/>
      <c r="I226" s="9">
        <v>23</v>
      </c>
      <c r="J226" s="9" t="s">
        <v>416</v>
      </c>
    </row>
    <row r="227" spans="1:10" s="11" customFormat="1" x14ac:dyDescent="0.2">
      <c r="A227" s="8">
        <v>43597</v>
      </c>
      <c r="B227" s="12" t="s">
        <v>6</v>
      </c>
      <c r="C227" s="113">
        <v>57270</v>
      </c>
      <c r="D227" s="12" t="s">
        <v>161</v>
      </c>
      <c r="E227" s="12" t="s">
        <v>6</v>
      </c>
      <c r="F227" s="12" t="s">
        <v>8</v>
      </c>
      <c r="G227" s="12" t="s">
        <v>1765</v>
      </c>
      <c r="H227" s="12"/>
      <c r="I227" s="9">
        <v>37</v>
      </c>
      <c r="J227" s="9" t="s">
        <v>420</v>
      </c>
    </row>
    <row r="228" spans="1:10" s="11" customFormat="1" x14ac:dyDescent="0.2">
      <c r="A228" s="8">
        <v>43597</v>
      </c>
      <c r="B228" s="12" t="s">
        <v>5</v>
      </c>
      <c r="C228" s="113">
        <v>95632</v>
      </c>
      <c r="D228" s="12" t="s">
        <v>1766</v>
      </c>
      <c r="E228" s="12" t="s">
        <v>5</v>
      </c>
      <c r="F228" s="12" t="s">
        <v>15</v>
      </c>
      <c r="G228" s="12" t="s">
        <v>1767</v>
      </c>
      <c r="H228" s="12"/>
      <c r="I228" s="9"/>
      <c r="J228" s="9"/>
    </row>
    <row r="229" spans="1:10" s="11" customFormat="1" x14ac:dyDescent="0.2">
      <c r="A229" s="8">
        <v>43597</v>
      </c>
      <c r="B229" s="12" t="s">
        <v>3</v>
      </c>
      <c r="C229" s="113">
        <v>3879</v>
      </c>
      <c r="D229" s="12" t="s">
        <v>116</v>
      </c>
      <c r="E229" s="12" t="s">
        <v>4</v>
      </c>
      <c r="F229" s="12" t="s">
        <v>5</v>
      </c>
      <c r="G229" s="12" t="s">
        <v>1776</v>
      </c>
      <c r="H229" s="12"/>
      <c r="I229" s="9">
        <v>14</v>
      </c>
      <c r="J229" s="9" t="s">
        <v>379</v>
      </c>
    </row>
    <row r="230" spans="1:10" s="11" customFormat="1" x14ac:dyDescent="0.2">
      <c r="A230" s="8">
        <v>43597</v>
      </c>
      <c r="B230" s="12" t="s">
        <v>3</v>
      </c>
      <c r="C230" s="113">
        <v>8390</v>
      </c>
      <c r="D230" s="12" t="s">
        <v>80</v>
      </c>
      <c r="E230" s="12" t="s">
        <v>4</v>
      </c>
      <c r="F230" s="12" t="s">
        <v>6</v>
      </c>
      <c r="G230" s="12" t="s">
        <v>37</v>
      </c>
      <c r="H230" s="12"/>
      <c r="I230" s="9">
        <v>32</v>
      </c>
      <c r="J230" s="9" t="s">
        <v>402</v>
      </c>
    </row>
    <row r="231" spans="1:10" s="11" customFormat="1" x14ac:dyDescent="0.2">
      <c r="A231" s="8">
        <v>43597</v>
      </c>
      <c r="B231" s="12" t="s">
        <v>6</v>
      </c>
      <c r="C231" s="113">
        <v>57100</v>
      </c>
      <c r="D231" s="12" t="s">
        <v>141</v>
      </c>
      <c r="E231" s="12" t="s">
        <v>6</v>
      </c>
      <c r="F231" s="12" t="s">
        <v>15</v>
      </c>
      <c r="G231" s="12" t="s">
        <v>1768</v>
      </c>
      <c r="H231" s="12"/>
      <c r="I231" s="9">
        <v>35</v>
      </c>
      <c r="J231" s="9" t="s">
        <v>413</v>
      </c>
    </row>
    <row r="232" spans="1:10" s="11" customFormat="1" x14ac:dyDescent="0.2">
      <c r="A232" s="8">
        <v>43597</v>
      </c>
      <c r="B232" s="12" t="s">
        <v>6</v>
      </c>
      <c r="C232" s="113">
        <v>57100</v>
      </c>
      <c r="D232" s="12" t="s">
        <v>141</v>
      </c>
      <c r="E232" s="12" t="s">
        <v>6</v>
      </c>
      <c r="F232" s="12" t="s">
        <v>5</v>
      </c>
      <c r="G232" s="12" t="s">
        <v>151</v>
      </c>
      <c r="H232" s="12"/>
      <c r="I232" s="9">
        <v>35</v>
      </c>
      <c r="J232" s="9" t="s">
        <v>413</v>
      </c>
    </row>
    <row r="233" spans="1:10" s="11" customFormat="1" x14ac:dyDescent="0.2">
      <c r="A233" s="8">
        <v>43597</v>
      </c>
      <c r="B233" s="12" t="s">
        <v>3</v>
      </c>
      <c r="C233" s="113">
        <v>3348</v>
      </c>
      <c r="D233" s="12" t="s">
        <v>54</v>
      </c>
      <c r="E233" s="12" t="s">
        <v>1656</v>
      </c>
      <c r="F233" s="12" t="s">
        <v>15</v>
      </c>
      <c r="G233" s="12" t="s">
        <v>477</v>
      </c>
      <c r="H233" s="12"/>
      <c r="I233" s="9">
        <v>20</v>
      </c>
      <c r="J233" s="9" t="s">
        <v>850</v>
      </c>
    </row>
    <row r="234" spans="1:10" s="11" customFormat="1" x14ac:dyDescent="0.2">
      <c r="A234" s="8">
        <v>43597</v>
      </c>
      <c r="B234" s="12" t="s">
        <v>3</v>
      </c>
      <c r="C234" s="113">
        <v>3412</v>
      </c>
      <c r="D234" s="12" t="s">
        <v>67</v>
      </c>
      <c r="E234" s="12" t="s">
        <v>16</v>
      </c>
      <c r="F234" s="12" t="s">
        <v>98</v>
      </c>
      <c r="G234" s="12" t="s">
        <v>37</v>
      </c>
      <c r="H234" s="12"/>
      <c r="I234" s="9">
        <v>21</v>
      </c>
      <c r="J234" s="9" t="s">
        <v>1769</v>
      </c>
    </row>
    <row r="235" spans="1:10" s="11" customFormat="1" x14ac:dyDescent="0.2">
      <c r="A235" s="8">
        <v>43597</v>
      </c>
      <c r="B235" s="12" t="s">
        <v>6</v>
      </c>
      <c r="C235" s="113">
        <v>54860</v>
      </c>
      <c r="D235" s="12" t="s">
        <v>324</v>
      </c>
      <c r="E235" s="12" t="s">
        <v>6</v>
      </c>
      <c r="F235" s="12" t="s">
        <v>15</v>
      </c>
      <c r="G235" s="12" t="s">
        <v>319</v>
      </c>
      <c r="H235" s="12"/>
      <c r="I235" s="9">
        <v>20</v>
      </c>
      <c r="J235" s="9" t="s">
        <v>392</v>
      </c>
    </row>
    <row r="236" spans="1:10" s="11" customFormat="1" x14ac:dyDescent="0.2">
      <c r="A236" s="8">
        <v>43597</v>
      </c>
      <c r="B236" s="12" t="s">
        <v>3</v>
      </c>
      <c r="C236" s="113">
        <v>7670</v>
      </c>
      <c r="D236" s="12" t="s">
        <v>1552</v>
      </c>
      <c r="E236" s="12" t="s">
        <v>4</v>
      </c>
      <c r="F236" s="12" t="s">
        <v>6</v>
      </c>
      <c r="G236" s="12" t="s">
        <v>222</v>
      </c>
      <c r="H236" s="12"/>
      <c r="I236" s="9">
        <v>40</v>
      </c>
      <c r="J236" s="9" t="s">
        <v>1770</v>
      </c>
    </row>
    <row r="237" spans="1:10" s="11" customFormat="1" x14ac:dyDescent="0.2">
      <c r="A237" s="8">
        <v>43597</v>
      </c>
      <c r="B237" s="12" t="s">
        <v>3</v>
      </c>
      <c r="C237" s="113">
        <v>4971</v>
      </c>
      <c r="D237" s="12" t="s">
        <v>133</v>
      </c>
      <c r="E237" s="12" t="s">
        <v>4</v>
      </c>
      <c r="F237" s="12" t="s">
        <v>5</v>
      </c>
      <c r="G237" s="12" t="s">
        <v>1771</v>
      </c>
      <c r="H237" s="12"/>
      <c r="I237" s="9">
        <v>15</v>
      </c>
      <c r="J237" s="9" t="s">
        <v>1772</v>
      </c>
    </row>
    <row r="238" spans="1:10" s="11" customFormat="1" x14ac:dyDescent="0.2">
      <c r="A238" s="8">
        <v>43597</v>
      </c>
      <c r="B238" s="12" t="s">
        <v>6</v>
      </c>
      <c r="C238" s="113">
        <v>57480</v>
      </c>
      <c r="D238" s="12" t="s">
        <v>656</v>
      </c>
      <c r="E238" s="12" t="s">
        <v>4</v>
      </c>
      <c r="F238" s="12" t="s">
        <v>6</v>
      </c>
      <c r="G238" s="12" t="s">
        <v>151</v>
      </c>
      <c r="H238" s="12"/>
      <c r="I238" s="9">
        <v>44</v>
      </c>
      <c r="J238" s="9" t="s">
        <v>650</v>
      </c>
    </row>
    <row r="239" spans="1:10" s="11" customFormat="1" x14ac:dyDescent="0.2">
      <c r="A239" s="8">
        <v>43597</v>
      </c>
      <c r="B239" s="12" t="s">
        <v>14</v>
      </c>
      <c r="C239" s="113">
        <v>6630</v>
      </c>
      <c r="D239" s="12" t="s">
        <v>1773</v>
      </c>
      <c r="E239" s="12" t="s">
        <v>6</v>
      </c>
      <c r="F239" s="12" t="s">
        <v>31</v>
      </c>
      <c r="G239" s="12" t="s">
        <v>292</v>
      </c>
      <c r="H239" s="12"/>
      <c r="I239" s="9">
        <v>39</v>
      </c>
      <c r="J239" s="9" t="s">
        <v>1236</v>
      </c>
    </row>
    <row r="240" spans="1:10" s="11" customFormat="1" x14ac:dyDescent="0.2">
      <c r="A240" s="8">
        <v>43597</v>
      </c>
      <c r="B240" s="12" t="s">
        <v>3</v>
      </c>
      <c r="C240" s="113">
        <v>8077</v>
      </c>
      <c r="D240" s="12" t="s">
        <v>41</v>
      </c>
      <c r="E240" s="12" t="s">
        <v>4</v>
      </c>
      <c r="F240" s="12" t="s">
        <v>22</v>
      </c>
      <c r="G240" s="12" t="s">
        <v>1774</v>
      </c>
      <c r="H240" s="12"/>
      <c r="I240" s="9">
        <v>23</v>
      </c>
      <c r="J240" s="9" t="s">
        <v>363</v>
      </c>
    </row>
    <row r="241" spans="1:10" s="11" customFormat="1" x14ac:dyDescent="0.2">
      <c r="A241" s="8">
        <v>43597</v>
      </c>
      <c r="B241" s="12" t="s">
        <v>3</v>
      </c>
      <c r="C241" s="113">
        <v>4482</v>
      </c>
      <c r="D241" s="12" t="s">
        <v>61</v>
      </c>
      <c r="E241" s="12" t="s">
        <v>4</v>
      </c>
      <c r="F241" s="12" t="s">
        <v>6</v>
      </c>
      <c r="G241" s="12" t="s">
        <v>1775</v>
      </c>
      <c r="H241" s="12"/>
      <c r="I241" s="9">
        <v>8</v>
      </c>
      <c r="J241" s="9" t="s">
        <v>1590</v>
      </c>
    </row>
    <row r="242" spans="1:10" s="11" customFormat="1" x14ac:dyDescent="0.2">
      <c r="A242" s="8">
        <v>43599</v>
      </c>
      <c r="B242" s="12" t="s">
        <v>3</v>
      </c>
      <c r="C242" s="113">
        <v>1230</v>
      </c>
      <c r="D242" s="12" t="s">
        <v>92</v>
      </c>
      <c r="E242" s="12" t="s">
        <v>12</v>
      </c>
      <c r="F242" s="12" t="s">
        <v>6</v>
      </c>
      <c r="G242" s="12" t="s">
        <v>23</v>
      </c>
      <c r="H242" s="12"/>
      <c r="I242" s="9">
        <v>24</v>
      </c>
      <c r="J242" s="9">
        <v>26</v>
      </c>
    </row>
    <row r="243" spans="1:10" s="11" customFormat="1" x14ac:dyDescent="0.2">
      <c r="A243" s="8">
        <v>43600</v>
      </c>
      <c r="B243" s="12" t="s">
        <v>183</v>
      </c>
      <c r="C243" s="113">
        <v>45011</v>
      </c>
      <c r="D243" s="12" t="s">
        <v>1779</v>
      </c>
      <c r="E243" s="12" t="s">
        <v>15</v>
      </c>
      <c r="F243" s="12" t="s">
        <v>6</v>
      </c>
      <c r="G243" s="12" t="s">
        <v>1780</v>
      </c>
      <c r="H243" s="12"/>
      <c r="I243" s="9"/>
      <c r="J243" s="9"/>
    </row>
    <row r="244" spans="1:10" s="11" customFormat="1" x14ac:dyDescent="0.2">
      <c r="A244" s="8">
        <v>43601</v>
      </c>
      <c r="B244" s="12" t="s">
        <v>3</v>
      </c>
      <c r="C244" s="113">
        <v>7542</v>
      </c>
      <c r="D244" s="12" t="s">
        <v>162</v>
      </c>
      <c r="E244" s="12" t="s">
        <v>4</v>
      </c>
      <c r="F244" s="12" t="s">
        <v>140</v>
      </c>
      <c r="G244" s="12" t="s">
        <v>151</v>
      </c>
      <c r="H244" s="12"/>
      <c r="I244" s="9">
        <v>42</v>
      </c>
      <c r="J244" s="9">
        <v>34.4</v>
      </c>
    </row>
    <row r="245" spans="1:10" s="11" customFormat="1" x14ac:dyDescent="0.2">
      <c r="A245" s="8">
        <v>43602</v>
      </c>
      <c r="B245" s="12" t="s">
        <v>3</v>
      </c>
      <c r="C245" s="113">
        <v>5231</v>
      </c>
      <c r="D245" s="12" t="s">
        <v>66</v>
      </c>
      <c r="E245" s="12" t="s">
        <v>6</v>
      </c>
      <c r="F245" s="12" t="s">
        <v>15</v>
      </c>
      <c r="G245" s="12" t="s">
        <v>194</v>
      </c>
      <c r="H245" s="12"/>
      <c r="I245" s="9">
        <v>32</v>
      </c>
      <c r="J245" s="9">
        <v>32.799999999999997</v>
      </c>
    </row>
    <row r="246" spans="1:10" s="11" customFormat="1" x14ac:dyDescent="0.2">
      <c r="A246" s="8">
        <v>43602</v>
      </c>
      <c r="B246" s="12" t="s">
        <v>3</v>
      </c>
      <c r="C246" s="113">
        <v>1161</v>
      </c>
      <c r="D246" s="12" t="s">
        <v>92</v>
      </c>
      <c r="E246" s="12" t="s">
        <v>16</v>
      </c>
      <c r="F246" s="12" t="s">
        <v>4</v>
      </c>
      <c r="G246" s="12" t="s">
        <v>863</v>
      </c>
      <c r="H246" s="12"/>
      <c r="I246" s="9">
        <v>30</v>
      </c>
      <c r="J246" s="9">
        <v>26.3</v>
      </c>
    </row>
    <row r="247" spans="1:10" s="11" customFormat="1" x14ac:dyDescent="0.2">
      <c r="A247" s="8">
        <v>43603</v>
      </c>
      <c r="B247" s="12" t="s">
        <v>3</v>
      </c>
      <c r="C247" s="113">
        <v>4108</v>
      </c>
      <c r="D247" s="12" t="s">
        <v>506</v>
      </c>
      <c r="E247" s="12" t="s">
        <v>4</v>
      </c>
      <c r="F247" s="12" t="s">
        <v>4</v>
      </c>
      <c r="G247" s="12" t="s">
        <v>37</v>
      </c>
      <c r="H247" s="12"/>
      <c r="I247" s="9">
        <v>13</v>
      </c>
      <c r="J247" s="9">
        <v>8</v>
      </c>
    </row>
    <row r="248" spans="1:10" s="11" customFormat="1" x14ac:dyDescent="0.2">
      <c r="A248" s="8">
        <v>43603</v>
      </c>
      <c r="B248" s="12" t="s">
        <v>3</v>
      </c>
      <c r="C248" s="113">
        <v>7257</v>
      </c>
      <c r="D248" s="12" t="s">
        <v>59</v>
      </c>
      <c r="E248" s="12" t="s">
        <v>15</v>
      </c>
      <c r="F248" s="12" t="s">
        <v>15</v>
      </c>
      <c r="G248" s="12" t="s">
        <v>151</v>
      </c>
      <c r="H248" s="12"/>
      <c r="I248" s="9">
        <v>31</v>
      </c>
      <c r="J248" s="9">
        <v>34</v>
      </c>
    </row>
    <row r="249" spans="1:10" s="11" customFormat="1" x14ac:dyDescent="0.2">
      <c r="A249" s="8">
        <v>43603</v>
      </c>
      <c r="B249" s="12" t="s">
        <v>3</v>
      </c>
      <c r="C249" s="113">
        <v>1947</v>
      </c>
      <c r="D249" s="12" t="s">
        <v>92</v>
      </c>
      <c r="E249" s="12" t="s">
        <v>1711</v>
      </c>
      <c r="F249" s="12" t="s">
        <v>6</v>
      </c>
      <c r="G249" s="12" t="s">
        <v>152</v>
      </c>
      <c r="H249" s="12"/>
      <c r="I249" s="9">
        <v>26</v>
      </c>
      <c r="J249" s="9">
        <v>33</v>
      </c>
    </row>
    <row r="250" spans="1:10" s="11" customFormat="1" x14ac:dyDescent="0.2">
      <c r="A250" s="8">
        <v>43603</v>
      </c>
      <c r="B250" s="12" t="s">
        <v>3</v>
      </c>
      <c r="C250" s="113">
        <v>8092</v>
      </c>
      <c r="D250" s="12" t="s">
        <v>41</v>
      </c>
      <c r="E250" s="12" t="s">
        <v>18</v>
      </c>
      <c r="F250" s="12" t="s">
        <v>6</v>
      </c>
      <c r="G250" s="12" t="s">
        <v>37</v>
      </c>
      <c r="H250" s="12"/>
      <c r="I250" s="9">
        <v>26</v>
      </c>
      <c r="J250" s="9">
        <v>20</v>
      </c>
    </row>
    <row r="251" spans="1:10" s="11" customFormat="1" x14ac:dyDescent="0.2">
      <c r="A251" s="8">
        <v>43603</v>
      </c>
      <c r="B251" s="12" t="s">
        <v>3</v>
      </c>
      <c r="C251" s="113">
        <v>3598</v>
      </c>
      <c r="D251" s="12" t="s">
        <v>67</v>
      </c>
      <c r="E251" s="12" t="s">
        <v>4</v>
      </c>
      <c r="F251" s="12" t="s">
        <v>4</v>
      </c>
      <c r="G251" s="12" t="s">
        <v>1781</v>
      </c>
      <c r="H251" s="12"/>
      <c r="I251" s="9">
        <v>19</v>
      </c>
      <c r="J251" s="9">
        <v>21</v>
      </c>
    </row>
    <row r="252" spans="1:10" s="11" customFormat="1" x14ac:dyDescent="0.2">
      <c r="A252" s="8">
        <v>43603</v>
      </c>
      <c r="B252" s="12" t="s">
        <v>3</v>
      </c>
      <c r="C252" s="113">
        <v>1239</v>
      </c>
      <c r="D252" s="12" t="s">
        <v>92</v>
      </c>
      <c r="E252" s="12" t="s">
        <v>15</v>
      </c>
      <c r="F252" s="12" t="s">
        <v>15</v>
      </c>
      <c r="G252" s="12" t="s">
        <v>863</v>
      </c>
      <c r="H252" s="12"/>
      <c r="I252" s="9">
        <v>28</v>
      </c>
      <c r="J252" s="9">
        <v>36</v>
      </c>
    </row>
    <row r="253" spans="1:10" s="11" customFormat="1" x14ac:dyDescent="0.2">
      <c r="A253" s="8">
        <v>43603</v>
      </c>
      <c r="B253" s="12" t="s">
        <v>5</v>
      </c>
      <c r="C253" s="113">
        <v>54457</v>
      </c>
      <c r="D253" s="12" t="s">
        <v>166</v>
      </c>
      <c r="E253" s="12" t="s">
        <v>5</v>
      </c>
      <c r="F253" s="12" t="s">
        <v>5</v>
      </c>
      <c r="G253" s="12" t="s">
        <v>976</v>
      </c>
      <c r="H253" s="12"/>
      <c r="I253" s="9">
        <v>44</v>
      </c>
      <c r="J253" s="9">
        <v>51</v>
      </c>
    </row>
    <row r="254" spans="1:10" s="11" customFormat="1" x14ac:dyDescent="0.2">
      <c r="A254" s="8">
        <v>43603</v>
      </c>
      <c r="B254" s="12" t="s">
        <v>3</v>
      </c>
      <c r="C254" s="113">
        <v>3855</v>
      </c>
      <c r="D254" s="12" t="s">
        <v>116</v>
      </c>
      <c r="E254" s="12" t="s">
        <v>4</v>
      </c>
      <c r="F254" s="12" t="s">
        <v>4</v>
      </c>
      <c r="G254" s="12" t="s">
        <v>292</v>
      </c>
      <c r="H254" s="12"/>
      <c r="I254" s="9">
        <v>17</v>
      </c>
      <c r="J254" s="9">
        <v>14</v>
      </c>
    </row>
    <row r="255" spans="1:10" s="11" customFormat="1" x14ac:dyDescent="0.2">
      <c r="A255" s="8">
        <v>43603</v>
      </c>
      <c r="B255" s="12" t="s">
        <v>6</v>
      </c>
      <c r="C255" s="113">
        <v>57270</v>
      </c>
      <c r="D255" s="12" t="s">
        <v>161</v>
      </c>
      <c r="E255" s="12" t="s">
        <v>6</v>
      </c>
      <c r="F255" s="12" t="s">
        <v>6</v>
      </c>
      <c r="G255" s="12" t="s">
        <v>151</v>
      </c>
      <c r="H255" s="12"/>
      <c r="I255" s="9">
        <v>38</v>
      </c>
      <c r="J255" s="9">
        <v>46</v>
      </c>
    </row>
    <row r="256" spans="1:10" s="11" customFormat="1" x14ac:dyDescent="0.2">
      <c r="A256" s="8">
        <v>43603</v>
      </c>
      <c r="B256" s="12" t="s">
        <v>3</v>
      </c>
      <c r="C256" s="113">
        <v>1231</v>
      </c>
      <c r="D256" s="12" t="s">
        <v>92</v>
      </c>
      <c r="E256" s="12" t="s">
        <v>4</v>
      </c>
      <c r="F256" s="12" t="s">
        <v>4</v>
      </c>
      <c r="G256" s="12" t="s">
        <v>516</v>
      </c>
      <c r="H256" s="12"/>
      <c r="I256" s="9">
        <v>28</v>
      </c>
      <c r="J256" s="9">
        <v>28</v>
      </c>
    </row>
    <row r="257" spans="1:10" s="11" customFormat="1" x14ac:dyDescent="0.2">
      <c r="A257" s="8">
        <v>43604</v>
      </c>
      <c r="B257" s="12" t="s">
        <v>3</v>
      </c>
      <c r="C257" s="113">
        <v>4211</v>
      </c>
      <c r="D257" s="12" t="s">
        <v>506</v>
      </c>
      <c r="E257" s="12" t="s">
        <v>4</v>
      </c>
      <c r="F257" s="12" t="s">
        <v>4</v>
      </c>
      <c r="G257" s="12" t="s">
        <v>37</v>
      </c>
      <c r="H257" s="12"/>
      <c r="I257" s="9">
        <v>11</v>
      </c>
      <c r="J257" s="9">
        <v>8</v>
      </c>
    </row>
    <row r="258" spans="1:10" s="11" customFormat="1" x14ac:dyDescent="0.2">
      <c r="A258" s="8">
        <v>43604</v>
      </c>
      <c r="B258" s="12" t="s">
        <v>3</v>
      </c>
      <c r="C258" s="113">
        <v>1254</v>
      </c>
      <c r="D258" s="12" t="s">
        <v>92</v>
      </c>
      <c r="E258" s="12" t="s">
        <v>18</v>
      </c>
      <c r="F258" s="12" t="s">
        <v>6</v>
      </c>
      <c r="G258" s="12" t="s">
        <v>312</v>
      </c>
      <c r="H258" s="12"/>
      <c r="I258" s="9">
        <v>19</v>
      </c>
      <c r="J258" s="9">
        <v>23</v>
      </c>
    </row>
    <row r="259" spans="1:10" s="11" customFormat="1" x14ac:dyDescent="0.2">
      <c r="A259" s="8">
        <v>43604</v>
      </c>
      <c r="B259" s="12" t="s">
        <v>3</v>
      </c>
      <c r="C259" s="113">
        <v>4601</v>
      </c>
      <c r="D259" s="12" t="s">
        <v>40</v>
      </c>
      <c r="E259" s="12" t="s">
        <v>4</v>
      </c>
      <c r="F259" s="12" t="s">
        <v>4</v>
      </c>
      <c r="G259" s="12" t="s">
        <v>152</v>
      </c>
      <c r="H259" s="12"/>
      <c r="I259" s="9">
        <v>6</v>
      </c>
      <c r="J259" s="9">
        <v>2</v>
      </c>
    </row>
    <row r="260" spans="1:10" s="11" customFormat="1" x14ac:dyDescent="0.2">
      <c r="A260" s="8">
        <v>43604</v>
      </c>
      <c r="B260" s="12" t="s">
        <v>3</v>
      </c>
      <c r="C260" s="113">
        <v>2167</v>
      </c>
      <c r="D260" s="12" t="s">
        <v>92</v>
      </c>
      <c r="E260" s="12" t="s">
        <v>188</v>
      </c>
      <c r="F260" s="12" t="s">
        <v>6</v>
      </c>
      <c r="G260" s="12" t="s">
        <v>37</v>
      </c>
      <c r="H260" s="12"/>
      <c r="I260" s="9">
        <v>26</v>
      </c>
      <c r="J260" s="9">
        <v>34</v>
      </c>
    </row>
    <row r="261" spans="1:10" s="11" customFormat="1" x14ac:dyDescent="0.2">
      <c r="A261" s="8">
        <v>43604</v>
      </c>
      <c r="B261" s="12" t="s">
        <v>3</v>
      </c>
      <c r="C261" s="113">
        <v>3583</v>
      </c>
      <c r="D261" s="12" t="s">
        <v>67</v>
      </c>
      <c r="E261" s="12" t="s">
        <v>4</v>
      </c>
      <c r="F261" s="12" t="s">
        <v>4</v>
      </c>
      <c r="G261" s="12" t="s">
        <v>172</v>
      </c>
      <c r="H261" s="12"/>
      <c r="I261" s="9">
        <v>19</v>
      </c>
      <c r="J261" s="9">
        <v>17</v>
      </c>
    </row>
    <row r="262" spans="1:10" s="11" customFormat="1" x14ac:dyDescent="0.2">
      <c r="A262" s="8">
        <v>43604</v>
      </c>
      <c r="B262" s="12" t="s">
        <v>5</v>
      </c>
      <c r="C262" s="113">
        <v>54294</v>
      </c>
      <c r="D262" s="12" t="s">
        <v>154</v>
      </c>
      <c r="E262" s="12" t="s">
        <v>4</v>
      </c>
      <c r="F262" s="12" t="s">
        <v>4</v>
      </c>
      <c r="G262" s="12" t="s">
        <v>23</v>
      </c>
      <c r="H262" s="12"/>
      <c r="I262" s="9">
        <v>51</v>
      </c>
      <c r="J262" s="9">
        <v>73</v>
      </c>
    </row>
    <row r="263" spans="1:10" s="11" customFormat="1" x14ac:dyDescent="0.2">
      <c r="A263" s="8">
        <v>43604</v>
      </c>
      <c r="B263" s="12" t="s">
        <v>3</v>
      </c>
      <c r="C263" s="113">
        <v>1117</v>
      </c>
      <c r="D263" s="12" t="s">
        <v>92</v>
      </c>
      <c r="E263" s="12" t="s">
        <v>6</v>
      </c>
      <c r="F263" s="12" t="s">
        <v>6</v>
      </c>
      <c r="G263" s="12" t="s">
        <v>152</v>
      </c>
      <c r="H263" s="12"/>
      <c r="I263" s="9">
        <v>21</v>
      </c>
      <c r="J263" s="9">
        <v>23</v>
      </c>
    </row>
    <row r="264" spans="1:10" s="11" customFormat="1" x14ac:dyDescent="0.2">
      <c r="A264" s="8">
        <v>43604</v>
      </c>
      <c r="B264" s="12" t="s">
        <v>3</v>
      </c>
      <c r="C264" s="113">
        <v>2559</v>
      </c>
      <c r="D264" s="12" t="s">
        <v>92</v>
      </c>
      <c r="E264" s="12" t="s">
        <v>8</v>
      </c>
      <c r="F264" s="12" t="s">
        <v>6</v>
      </c>
      <c r="G264" s="12" t="s">
        <v>1782</v>
      </c>
      <c r="H264" s="12"/>
      <c r="I264" s="9">
        <v>29</v>
      </c>
      <c r="J264" s="9">
        <v>28</v>
      </c>
    </row>
    <row r="265" spans="1:10" s="11" customFormat="1" x14ac:dyDescent="0.2">
      <c r="A265" s="8">
        <v>43604</v>
      </c>
      <c r="B265" s="12" t="s">
        <v>3</v>
      </c>
      <c r="C265" s="113">
        <v>3324</v>
      </c>
      <c r="D265" s="12" t="s">
        <v>77</v>
      </c>
      <c r="E265" s="12" t="s">
        <v>4</v>
      </c>
      <c r="F265" s="12" t="s">
        <v>4</v>
      </c>
      <c r="G265" s="12" t="s">
        <v>37</v>
      </c>
      <c r="H265" s="12"/>
      <c r="I265" s="9">
        <v>22</v>
      </c>
      <c r="J265" s="9">
        <v>25</v>
      </c>
    </row>
    <row r="266" spans="1:10" s="11" customFormat="1" x14ac:dyDescent="0.2">
      <c r="A266" s="8">
        <v>43604</v>
      </c>
      <c r="B266" s="12" t="s">
        <v>14</v>
      </c>
      <c r="C266" s="113">
        <v>6717</v>
      </c>
      <c r="D266" s="12" t="s">
        <v>1783</v>
      </c>
      <c r="E266" s="12" t="s">
        <v>6</v>
      </c>
      <c r="F266" s="12" t="s">
        <v>6</v>
      </c>
      <c r="G266" s="12" t="s">
        <v>863</v>
      </c>
      <c r="H266" s="12"/>
      <c r="I266" s="9">
        <v>37</v>
      </c>
      <c r="J266" s="9">
        <v>37</v>
      </c>
    </row>
    <row r="267" spans="1:10" s="11" customFormat="1" x14ac:dyDescent="0.2">
      <c r="A267" s="8">
        <v>43604</v>
      </c>
      <c r="B267" s="12" t="s">
        <v>3</v>
      </c>
      <c r="C267" s="113">
        <v>8079</v>
      </c>
      <c r="D267" s="12" t="s">
        <v>41</v>
      </c>
      <c r="E267" s="12" t="s">
        <v>234</v>
      </c>
      <c r="F267" s="12" t="s">
        <v>6</v>
      </c>
      <c r="G267" s="12" t="s">
        <v>152</v>
      </c>
      <c r="H267" s="12"/>
      <c r="I267" s="9">
        <v>23</v>
      </c>
      <c r="J267" s="9">
        <v>25</v>
      </c>
    </row>
    <row r="268" spans="1:10" s="11" customFormat="1" x14ac:dyDescent="0.2">
      <c r="A268" s="8">
        <v>43604</v>
      </c>
      <c r="B268" s="12" t="s">
        <v>6</v>
      </c>
      <c r="C268" s="113">
        <v>57000</v>
      </c>
      <c r="D268" s="12" t="s">
        <v>211</v>
      </c>
      <c r="E268" s="12" t="s">
        <v>6</v>
      </c>
      <c r="F268" s="12" t="s">
        <v>6</v>
      </c>
      <c r="G268" s="12" t="s">
        <v>152</v>
      </c>
      <c r="H268" s="12"/>
      <c r="I268" s="9">
        <v>47</v>
      </c>
      <c r="J268" s="9">
        <v>68</v>
      </c>
    </row>
    <row r="269" spans="1:10" s="11" customFormat="1" x14ac:dyDescent="0.2">
      <c r="A269" s="8">
        <v>43604</v>
      </c>
      <c r="B269" s="12" t="s">
        <v>3</v>
      </c>
      <c r="C269" s="113">
        <v>1354</v>
      </c>
      <c r="D269" s="12" t="s">
        <v>92</v>
      </c>
      <c r="E269" s="12" t="s">
        <v>8</v>
      </c>
      <c r="F269" s="12" t="s">
        <v>6</v>
      </c>
      <c r="G269" s="12" t="s">
        <v>23</v>
      </c>
      <c r="H269" s="12"/>
      <c r="I269" s="9">
        <v>24</v>
      </c>
      <c r="J269" s="9">
        <v>31</v>
      </c>
    </row>
    <row r="270" spans="1:10" s="11" customFormat="1" x14ac:dyDescent="0.2">
      <c r="A270" s="8">
        <v>43604</v>
      </c>
      <c r="B270" s="12" t="s">
        <v>14</v>
      </c>
      <c r="C270" s="113">
        <v>6700</v>
      </c>
      <c r="D270" s="12" t="s">
        <v>127</v>
      </c>
      <c r="E270" s="12" t="s">
        <v>12</v>
      </c>
      <c r="F270" s="12" t="s">
        <v>6</v>
      </c>
      <c r="G270" s="12" t="s">
        <v>23</v>
      </c>
      <c r="H270" s="12"/>
      <c r="I270" s="9">
        <v>29</v>
      </c>
      <c r="J270" s="9">
        <v>27</v>
      </c>
    </row>
    <row r="271" spans="1:10" s="11" customFormat="1" x14ac:dyDescent="0.2">
      <c r="A271" s="8">
        <v>43604</v>
      </c>
      <c r="B271" s="12" t="s">
        <v>3</v>
      </c>
      <c r="C271" s="113">
        <v>9189</v>
      </c>
      <c r="D271" s="12" t="s">
        <v>51</v>
      </c>
      <c r="E271" s="12" t="s">
        <v>4</v>
      </c>
      <c r="F271" s="12" t="s">
        <v>4</v>
      </c>
      <c r="G271" s="12" t="s">
        <v>23</v>
      </c>
      <c r="H271" s="12"/>
      <c r="I271" s="9">
        <v>43</v>
      </c>
      <c r="J271" s="9">
        <v>58</v>
      </c>
    </row>
    <row r="272" spans="1:10" s="11" customFormat="1" x14ac:dyDescent="0.2">
      <c r="A272" s="8">
        <v>43604</v>
      </c>
      <c r="B272" s="12" t="s">
        <v>3</v>
      </c>
      <c r="C272" s="113">
        <v>3863</v>
      </c>
      <c r="D272" s="12" t="s">
        <v>116</v>
      </c>
      <c r="E272" s="12" t="s">
        <v>6</v>
      </c>
      <c r="F272" s="12" t="s">
        <v>6</v>
      </c>
      <c r="G272" s="12" t="s">
        <v>1784</v>
      </c>
      <c r="H272" s="12"/>
      <c r="I272" s="9">
        <v>16</v>
      </c>
      <c r="J272" s="9">
        <v>13</v>
      </c>
    </row>
    <row r="273" spans="1:10" s="11" customFormat="1" x14ac:dyDescent="0.2">
      <c r="A273" s="8">
        <v>43604</v>
      </c>
      <c r="B273" s="12" t="s">
        <v>3</v>
      </c>
      <c r="C273" s="113">
        <v>4970</v>
      </c>
      <c r="D273" s="12" t="s">
        <v>87</v>
      </c>
      <c r="E273" s="12" t="s">
        <v>6</v>
      </c>
      <c r="F273" s="12" t="s">
        <v>6</v>
      </c>
      <c r="G273" s="12" t="s">
        <v>172</v>
      </c>
      <c r="H273" s="12"/>
      <c r="I273" s="9">
        <v>20</v>
      </c>
      <c r="J273" s="9">
        <v>13</v>
      </c>
    </row>
    <row r="274" spans="1:10" s="11" customFormat="1" x14ac:dyDescent="0.2">
      <c r="A274" s="8">
        <v>43604</v>
      </c>
      <c r="B274" s="12" t="s">
        <v>3</v>
      </c>
      <c r="C274" s="113">
        <v>3240</v>
      </c>
      <c r="D274" s="12" t="s">
        <v>131</v>
      </c>
      <c r="E274" s="12" t="s">
        <v>12</v>
      </c>
      <c r="F274" s="12" t="s">
        <v>6</v>
      </c>
      <c r="G274" s="12" t="s">
        <v>172</v>
      </c>
      <c r="H274" s="12"/>
      <c r="I274" s="9">
        <v>21</v>
      </c>
      <c r="J274" s="9">
        <v>18</v>
      </c>
    </row>
    <row r="275" spans="1:10" s="11" customFormat="1" x14ac:dyDescent="0.2">
      <c r="A275" s="8">
        <v>43604</v>
      </c>
      <c r="B275" s="12" t="s">
        <v>3</v>
      </c>
      <c r="C275" s="113">
        <v>3243</v>
      </c>
      <c r="D275" s="12" t="s">
        <v>131</v>
      </c>
      <c r="E275" s="12" t="s">
        <v>12</v>
      </c>
      <c r="F275" s="12" t="s">
        <v>6</v>
      </c>
      <c r="G275" s="12" t="s">
        <v>863</v>
      </c>
      <c r="H275" s="12"/>
      <c r="I275" s="9">
        <v>22</v>
      </c>
      <c r="J275" s="9">
        <v>20</v>
      </c>
    </row>
    <row r="276" spans="1:10" s="11" customFormat="1" x14ac:dyDescent="0.2">
      <c r="A276" s="8">
        <v>43604</v>
      </c>
      <c r="B276" s="12" t="s">
        <v>3</v>
      </c>
      <c r="C276" s="113">
        <v>8231</v>
      </c>
      <c r="D276" s="12" t="s">
        <v>64</v>
      </c>
      <c r="E276" s="12" t="s">
        <v>6</v>
      </c>
      <c r="F276" s="12" t="s">
        <v>6</v>
      </c>
      <c r="G276" s="12" t="s">
        <v>172</v>
      </c>
      <c r="H276" s="12"/>
      <c r="I276" s="9">
        <v>25</v>
      </c>
      <c r="J276" s="9">
        <v>31</v>
      </c>
    </row>
    <row r="277" spans="1:10" s="11" customFormat="1" x14ac:dyDescent="0.2">
      <c r="A277" s="8">
        <v>43604</v>
      </c>
      <c r="B277" s="12" t="s">
        <v>3</v>
      </c>
      <c r="C277" s="113">
        <v>1467</v>
      </c>
      <c r="D277" s="12" t="s">
        <v>92</v>
      </c>
      <c r="E277" s="12" t="s">
        <v>1380</v>
      </c>
      <c r="F277" s="12" t="s">
        <v>6</v>
      </c>
      <c r="G277" s="12" t="s">
        <v>863</v>
      </c>
      <c r="H277" s="12"/>
      <c r="I277" s="9">
        <v>25</v>
      </c>
      <c r="J277" s="9">
        <v>26</v>
      </c>
    </row>
    <row r="278" spans="1:10" s="11" customFormat="1" x14ac:dyDescent="0.2">
      <c r="A278" s="8">
        <v>43604</v>
      </c>
      <c r="B278" s="12" t="s">
        <v>6</v>
      </c>
      <c r="C278" s="113">
        <v>57970</v>
      </c>
      <c r="D278" s="12" t="s">
        <v>651</v>
      </c>
      <c r="E278" s="12" t="s">
        <v>6</v>
      </c>
      <c r="F278" s="12" t="s">
        <v>6</v>
      </c>
      <c r="G278" s="12" t="s">
        <v>172</v>
      </c>
      <c r="H278" s="12"/>
      <c r="I278" s="9">
        <v>39</v>
      </c>
      <c r="J278" s="9">
        <v>51</v>
      </c>
    </row>
    <row r="279" spans="1:10" s="11" customFormat="1" x14ac:dyDescent="0.2">
      <c r="A279" s="8">
        <v>43604</v>
      </c>
      <c r="B279" s="12" t="s">
        <v>6</v>
      </c>
      <c r="C279" s="113">
        <v>57100</v>
      </c>
      <c r="D279" s="12" t="s">
        <v>141</v>
      </c>
      <c r="E279" s="12" t="s">
        <v>6</v>
      </c>
      <c r="F279" s="12" t="s">
        <v>6</v>
      </c>
      <c r="G279" s="12"/>
      <c r="H279" s="12"/>
      <c r="I279" s="9">
        <v>33</v>
      </c>
      <c r="J279" s="9">
        <v>40</v>
      </c>
    </row>
    <row r="280" spans="1:10" s="11" customFormat="1" x14ac:dyDescent="0.2">
      <c r="A280" s="8">
        <v>43604</v>
      </c>
      <c r="B280" s="12" t="s">
        <v>3</v>
      </c>
      <c r="C280" s="113">
        <v>5316</v>
      </c>
      <c r="D280" s="12" t="s">
        <v>280</v>
      </c>
      <c r="E280" s="12" t="s">
        <v>4</v>
      </c>
      <c r="F280" s="12" t="s">
        <v>4</v>
      </c>
      <c r="G280" s="12" t="s">
        <v>1785</v>
      </c>
      <c r="H280" s="12"/>
      <c r="I280" s="9">
        <v>25</v>
      </c>
      <c r="J280" s="9">
        <v>33</v>
      </c>
    </row>
    <row r="281" spans="1:10" s="11" customFormat="1" x14ac:dyDescent="0.2">
      <c r="A281" s="8">
        <v>43604</v>
      </c>
      <c r="B281" s="12" t="s">
        <v>3</v>
      </c>
      <c r="C281" s="113">
        <v>8025</v>
      </c>
      <c r="D281" s="12" t="s">
        <v>42</v>
      </c>
      <c r="E281" s="12" t="s">
        <v>18</v>
      </c>
      <c r="F281" s="12" t="s">
        <v>6</v>
      </c>
      <c r="G281" s="12" t="s">
        <v>538</v>
      </c>
      <c r="H281" s="12"/>
      <c r="I281" s="9">
        <v>21</v>
      </c>
      <c r="J281" s="9">
        <v>25</v>
      </c>
    </row>
    <row r="282" spans="1:10" s="11" customFormat="1" x14ac:dyDescent="0.2">
      <c r="A282" s="8">
        <v>43604</v>
      </c>
      <c r="B282" s="12" t="s">
        <v>3</v>
      </c>
      <c r="C282" s="113">
        <v>1250</v>
      </c>
      <c r="D282" s="12" t="s">
        <v>92</v>
      </c>
      <c r="E282" s="12" t="s">
        <v>15</v>
      </c>
      <c r="F282" s="12" t="s">
        <v>6</v>
      </c>
      <c r="G282" s="12" t="s">
        <v>1786</v>
      </c>
      <c r="H282" s="12"/>
      <c r="I282" s="9">
        <v>26</v>
      </c>
      <c r="J282" s="9">
        <v>26</v>
      </c>
    </row>
    <row r="283" spans="1:10" s="11" customFormat="1" x14ac:dyDescent="0.2">
      <c r="A283" s="8">
        <v>43604</v>
      </c>
      <c r="B283" s="12" t="s">
        <v>3</v>
      </c>
      <c r="C283" s="113">
        <v>1343</v>
      </c>
      <c r="D283" s="12" t="s">
        <v>92</v>
      </c>
      <c r="E283" s="12" t="s">
        <v>18</v>
      </c>
      <c r="F283" s="12" t="s">
        <v>6</v>
      </c>
      <c r="G283" s="12" t="s">
        <v>172</v>
      </c>
      <c r="H283" s="12"/>
      <c r="I283" s="9">
        <v>24</v>
      </c>
      <c r="J283" s="9">
        <v>25</v>
      </c>
    </row>
    <row r="284" spans="1:10" s="11" customFormat="1" x14ac:dyDescent="0.2">
      <c r="A284" s="8">
        <v>43605</v>
      </c>
      <c r="B284" s="12" t="s">
        <v>3</v>
      </c>
      <c r="C284" s="113">
        <v>4780</v>
      </c>
      <c r="D284" s="12" t="s">
        <v>40</v>
      </c>
      <c r="E284" s="12" t="s">
        <v>1787</v>
      </c>
      <c r="F284" s="12" t="s">
        <v>6</v>
      </c>
      <c r="G284" s="12" t="s">
        <v>151</v>
      </c>
      <c r="H284" s="12"/>
      <c r="I284" s="9">
        <v>4</v>
      </c>
      <c r="J284" s="9">
        <v>2</v>
      </c>
    </row>
    <row r="285" spans="1:10" s="11" customFormat="1" x14ac:dyDescent="0.2">
      <c r="A285" s="8">
        <v>43605</v>
      </c>
      <c r="B285" s="12" t="s">
        <v>6</v>
      </c>
      <c r="C285" s="113">
        <v>57290</v>
      </c>
      <c r="D285" s="12" t="s">
        <v>138</v>
      </c>
      <c r="E285" s="12" t="s">
        <v>6</v>
      </c>
      <c r="F285" s="12" t="s">
        <v>6</v>
      </c>
      <c r="G285" s="12" t="s">
        <v>863</v>
      </c>
      <c r="H285" s="12"/>
      <c r="I285" s="9">
        <v>34</v>
      </c>
      <c r="J285" s="9">
        <v>38</v>
      </c>
    </row>
    <row r="286" spans="1:10" s="11" customFormat="1" x14ac:dyDescent="0.2">
      <c r="A286" s="8">
        <v>43605</v>
      </c>
      <c r="B286" s="12" t="s">
        <v>6</v>
      </c>
      <c r="C286" s="113">
        <v>57290</v>
      </c>
      <c r="D286" s="12" t="s">
        <v>138</v>
      </c>
      <c r="E286" s="12" t="s">
        <v>6</v>
      </c>
      <c r="F286" s="12" t="s">
        <v>5</v>
      </c>
      <c r="G286" s="12" t="s">
        <v>152</v>
      </c>
      <c r="H286" s="12"/>
      <c r="I286" s="9">
        <v>34</v>
      </c>
      <c r="J286" s="9">
        <v>38</v>
      </c>
    </row>
    <row r="287" spans="1:10" s="11" customFormat="1" x14ac:dyDescent="0.2">
      <c r="A287" s="8">
        <v>43607</v>
      </c>
      <c r="B287" s="12" t="s">
        <v>5</v>
      </c>
      <c r="C287" s="113">
        <v>66798</v>
      </c>
      <c r="D287" s="12" t="s">
        <v>1788</v>
      </c>
      <c r="E287" s="12" t="s">
        <v>5</v>
      </c>
      <c r="F287" s="12" t="s">
        <v>5</v>
      </c>
      <c r="G287" s="12" t="s">
        <v>292</v>
      </c>
      <c r="H287" s="12"/>
      <c r="I287" s="9">
        <v>47</v>
      </c>
      <c r="J287" s="9">
        <v>78</v>
      </c>
    </row>
    <row r="288" spans="1:10" s="11" customFormat="1" x14ac:dyDescent="0.2">
      <c r="A288" s="8">
        <v>43607</v>
      </c>
      <c r="B288" s="12" t="s">
        <v>6</v>
      </c>
      <c r="C288" s="113">
        <v>57290</v>
      </c>
      <c r="D288" s="12" t="s">
        <v>1789</v>
      </c>
      <c r="E288" s="12" t="s">
        <v>6</v>
      </c>
      <c r="F288" s="12" t="s">
        <v>6</v>
      </c>
      <c r="G288" s="12" t="s">
        <v>976</v>
      </c>
      <c r="H288" s="12"/>
      <c r="I288" s="9">
        <v>35</v>
      </c>
      <c r="J288" s="9">
        <v>39</v>
      </c>
    </row>
    <row r="289" spans="1:10" s="11" customFormat="1" x14ac:dyDescent="0.2">
      <c r="A289" s="8">
        <v>43609</v>
      </c>
      <c r="B289" s="12" t="s">
        <v>3</v>
      </c>
      <c r="C289" s="113">
        <v>4368</v>
      </c>
      <c r="D289" s="12" t="s">
        <v>50</v>
      </c>
      <c r="E289" s="12" t="s">
        <v>10</v>
      </c>
      <c r="F289" s="12" t="s">
        <v>5</v>
      </c>
      <c r="G289" s="12" t="s">
        <v>172</v>
      </c>
      <c r="H289" s="12"/>
      <c r="I289" s="9">
        <v>9</v>
      </c>
      <c r="J289" s="9">
        <v>5</v>
      </c>
    </row>
    <row r="290" spans="1:10" s="11" customFormat="1" x14ac:dyDescent="0.2">
      <c r="A290" s="8">
        <v>43610</v>
      </c>
      <c r="B290" s="12" t="s">
        <v>5</v>
      </c>
      <c r="C290" s="113">
        <v>71088</v>
      </c>
      <c r="D290" s="12" t="s">
        <v>1790</v>
      </c>
      <c r="E290" s="12" t="s">
        <v>15</v>
      </c>
      <c r="F290" s="12" t="s">
        <v>15</v>
      </c>
      <c r="G290" s="12" t="s">
        <v>292</v>
      </c>
      <c r="H290" s="12"/>
      <c r="I290" s="87" t="s">
        <v>1791</v>
      </c>
      <c r="J290" s="87" t="s">
        <v>1792</v>
      </c>
    </row>
    <row r="291" spans="1:10" s="11" customFormat="1" x14ac:dyDescent="0.2">
      <c r="A291" s="8">
        <v>43610</v>
      </c>
      <c r="B291" s="12" t="s">
        <v>3</v>
      </c>
      <c r="C291" s="113">
        <v>7374</v>
      </c>
      <c r="D291" s="12" t="s">
        <v>186</v>
      </c>
      <c r="E291" s="12" t="s">
        <v>16</v>
      </c>
      <c r="F291" s="12" t="s">
        <v>4</v>
      </c>
      <c r="G291" s="12" t="s">
        <v>23</v>
      </c>
      <c r="H291" s="12"/>
      <c r="I291" s="9">
        <v>32</v>
      </c>
      <c r="J291" s="9">
        <v>37</v>
      </c>
    </row>
    <row r="292" spans="1:10" s="11" customFormat="1" x14ac:dyDescent="0.2">
      <c r="A292" s="8">
        <v>43610</v>
      </c>
      <c r="B292" s="12" t="s">
        <v>3</v>
      </c>
      <c r="C292" s="113">
        <v>3635</v>
      </c>
      <c r="D292" s="12" t="s">
        <v>76</v>
      </c>
      <c r="E292" s="12" t="s">
        <v>4</v>
      </c>
      <c r="F292" s="12" t="s">
        <v>4</v>
      </c>
      <c r="G292" s="12" t="s">
        <v>163</v>
      </c>
      <c r="H292" s="12"/>
      <c r="I292" s="9">
        <v>16</v>
      </c>
      <c r="J292" s="9">
        <v>17</v>
      </c>
    </row>
    <row r="293" spans="1:10" s="11" customFormat="1" x14ac:dyDescent="0.2">
      <c r="A293" s="8">
        <v>43610</v>
      </c>
      <c r="B293" s="12" t="s">
        <v>3</v>
      </c>
      <c r="C293" s="113">
        <v>7307</v>
      </c>
      <c r="D293" s="12" t="s">
        <v>39</v>
      </c>
      <c r="E293" s="12" t="s">
        <v>15</v>
      </c>
      <c r="F293" s="12" t="s">
        <v>15</v>
      </c>
      <c r="G293" s="12" t="s">
        <v>152</v>
      </c>
      <c r="H293" s="12"/>
      <c r="I293" s="9">
        <v>30</v>
      </c>
      <c r="J293" s="9">
        <v>35</v>
      </c>
    </row>
    <row r="294" spans="1:10" s="11" customFormat="1" x14ac:dyDescent="0.2">
      <c r="A294" s="8">
        <v>43610</v>
      </c>
      <c r="B294" s="12" t="s">
        <v>3</v>
      </c>
      <c r="C294" s="113">
        <v>3397</v>
      </c>
      <c r="D294" s="12" t="s">
        <v>156</v>
      </c>
      <c r="E294" s="12" t="s">
        <v>6</v>
      </c>
      <c r="F294" s="12" t="s">
        <v>5</v>
      </c>
      <c r="G294" s="12" t="s">
        <v>152</v>
      </c>
      <c r="H294" s="12"/>
      <c r="I294" s="9">
        <v>24</v>
      </c>
      <c r="J294" s="9">
        <v>27</v>
      </c>
    </row>
    <row r="295" spans="1:10" s="11" customFormat="1" x14ac:dyDescent="0.2">
      <c r="A295" s="8">
        <v>43610</v>
      </c>
      <c r="B295" s="12" t="s">
        <v>3</v>
      </c>
      <c r="C295" s="113">
        <v>4450</v>
      </c>
      <c r="D295" s="12" t="s">
        <v>50</v>
      </c>
      <c r="E295" s="12" t="s">
        <v>4</v>
      </c>
      <c r="F295" s="12" t="s">
        <v>4</v>
      </c>
      <c r="G295" s="12" t="s">
        <v>152</v>
      </c>
      <c r="H295" s="12"/>
      <c r="I295" s="9">
        <v>9</v>
      </c>
      <c r="J295" s="9">
        <v>5</v>
      </c>
    </row>
    <row r="296" spans="1:10" s="11" customFormat="1" x14ac:dyDescent="0.2">
      <c r="A296" s="8">
        <v>43611</v>
      </c>
      <c r="B296" s="12" t="s">
        <v>6</v>
      </c>
      <c r="C296" s="113">
        <v>54730</v>
      </c>
      <c r="D296" s="12" t="s">
        <v>179</v>
      </c>
      <c r="E296" s="12" t="s">
        <v>6</v>
      </c>
      <c r="F296" s="12" t="s">
        <v>6</v>
      </c>
      <c r="G296" s="12" t="s">
        <v>37</v>
      </c>
      <c r="H296" s="12"/>
      <c r="I296" s="9">
        <v>30</v>
      </c>
      <c r="J296" s="9">
        <v>30</v>
      </c>
    </row>
    <row r="297" spans="1:10" s="11" customFormat="1" x14ac:dyDescent="0.2">
      <c r="A297" s="8">
        <v>43611</v>
      </c>
      <c r="B297" s="12" t="s">
        <v>5</v>
      </c>
      <c r="C297" s="113">
        <v>86179</v>
      </c>
      <c r="D297" s="12" t="s">
        <v>1793</v>
      </c>
      <c r="E297" s="12" t="s">
        <v>5</v>
      </c>
      <c r="F297" s="12" t="s">
        <v>5</v>
      </c>
      <c r="G297" s="12" t="s">
        <v>1794</v>
      </c>
      <c r="H297" s="12"/>
      <c r="I297" s="87" t="s">
        <v>1795</v>
      </c>
      <c r="J297" s="87" t="s">
        <v>1796</v>
      </c>
    </row>
    <row r="298" spans="1:10" s="11" customFormat="1" x14ac:dyDescent="0.2">
      <c r="A298" s="8">
        <v>43611</v>
      </c>
      <c r="B298" s="12" t="s">
        <v>5</v>
      </c>
      <c r="C298" s="113">
        <v>54309</v>
      </c>
      <c r="D298" s="12" t="s">
        <v>320</v>
      </c>
      <c r="E298" s="12" t="s">
        <v>5</v>
      </c>
      <c r="F298" s="12" t="s">
        <v>5</v>
      </c>
      <c r="G298" s="12" t="s">
        <v>172</v>
      </c>
      <c r="H298" s="12"/>
      <c r="I298" s="9">
        <v>48</v>
      </c>
      <c r="J298" s="9">
        <v>77</v>
      </c>
    </row>
    <row r="299" spans="1:10" s="11" customFormat="1" x14ac:dyDescent="0.2">
      <c r="A299" s="8">
        <v>43611</v>
      </c>
      <c r="B299" s="12" t="s">
        <v>3</v>
      </c>
      <c r="C299" s="113">
        <v>1250</v>
      </c>
      <c r="D299" s="12" t="s">
        <v>92</v>
      </c>
      <c r="E299" s="12" t="s">
        <v>1797</v>
      </c>
      <c r="F299" s="12" t="s">
        <v>6</v>
      </c>
      <c r="G299" s="12" t="s">
        <v>172</v>
      </c>
      <c r="H299" s="12"/>
      <c r="I299" s="9">
        <v>25</v>
      </c>
      <c r="J299" s="9">
        <v>27</v>
      </c>
    </row>
    <row r="300" spans="1:10" s="11" customFormat="1" x14ac:dyDescent="0.2">
      <c r="A300" s="8">
        <v>43611</v>
      </c>
      <c r="B300" s="12" t="s">
        <v>3</v>
      </c>
      <c r="C300" s="113">
        <v>9648</v>
      </c>
      <c r="D300" s="12" t="s">
        <v>253</v>
      </c>
      <c r="E300" s="12" t="s">
        <v>4</v>
      </c>
      <c r="F300" s="12" t="s">
        <v>4</v>
      </c>
      <c r="G300" s="12" t="s">
        <v>172</v>
      </c>
      <c r="H300" s="12"/>
      <c r="I300" s="9">
        <v>42</v>
      </c>
      <c r="J300" s="9">
        <v>65</v>
      </c>
    </row>
    <row r="301" spans="1:10" s="11" customFormat="1" x14ac:dyDescent="0.2">
      <c r="A301" s="8">
        <v>43611</v>
      </c>
      <c r="B301" s="12" t="s">
        <v>3</v>
      </c>
      <c r="C301" s="113">
        <v>2626</v>
      </c>
      <c r="D301" s="12" t="s">
        <v>92</v>
      </c>
      <c r="E301" s="12" t="s">
        <v>6</v>
      </c>
      <c r="F301" s="12" t="s">
        <v>6</v>
      </c>
      <c r="G301" s="12" t="s">
        <v>152</v>
      </c>
      <c r="H301" s="12"/>
      <c r="I301" s="9">
        <v>24</v>
      </c>
      <c r="J301" s="9">
        <v>34</v>
      </c>
    </row>
    <row r="302" spans="1:10" s="11" customFormat="1" x14ac:dyDescent="0.2">
      <c r="A302" s="8">
        <v>43612</v>
      </c>
      <c r="B302" s="12" t="s">
        <v>3</v>
      </c>
      <c r="C302" s="113">
        <v>6917</v>
      </c>
      <c r="D302" s="12" t="s">
        <v>109</v>
      </c>
      <c r="E302" s="12" t="s">
        <v>15</v>
      </c>
      <c r="F302" s="12" t="s">
        <v>6</v>
      </c>
      <c r="G302" s="12" t="s">
        <v>37</v>
      </c>
      <c r="H302" s="12"/>
      <c r="I302" s="9">
        <v>38</v>
      </c>
      <c r="J302" s="9">
        <v>45</v>
      </c>
    </row>
    <row r="303" spans="1:10" s="11" customFormat="1" x14ac:dyDescent="0.2">
      <c r="A303" s="8">
        <v>43612</v>
      </c>
      <c r="B303" s="12" t="s">
        <v>3</v>
      </c>
      <c r="C303" s="113">
        <v>1355</v>
      </c>
      <c r="D303" s="12" t="s">
        <v>92</v>
      </c>
      <c r="E303" s="12" t="s">
        <v>4</v>
      </c>
      <c r="F303" s="12" t="s">
        <v>22</v>
      </c>
      <c r="G303" s="12" t="s">
        <v>151</v>
      </c>
      <c r="H303" s="12"/>
      <c r="I303" s="9">
        <v>24</v>
      </c>
      <c r="J303" s="9">
        <v>25</v>
      </c>
    </row>
    <row r="304" spans="1:10" s="11" customFormat="1" x14ac:dyDescent="0.2">
      <c r="A304" s="8">
        <v>43612</v>
      </c>
      <c r="B304" s="12" t="s">
        <v>3</v>
      </c>
      <c r="C304" s="113">
        <v>1635</v>
      </c>
      <c r="D304" s="12" t="s">
        <v>92</v>
      </c>
      <c r="E304" s="12" t="s">
        <v>4</v>
      </c>
      <c r="F304" s="12" t="s">
        <v>6</v>
      </c>
      <c r="G304" s="12" t="s">
        <v>489</v>
      </c>
      <c r="H304" s="12"/>
      <c r="I304" s="9">
        <v>26</v>
      </c>
      <c r="J304" s="9">
        <v>26</v>
      </c>
    </row>
    <row r="305" spans="1:10" s="11" customFormat="1" x14ac:dyDescent="0.2">
      <c r="A305" s="8">
        <v>43612</v>
      </c>
      <c r="B305" s="12" t="s">
        <v>3</v>
      </c>
      <c r="C305" s="113">
        <v>8088</v>
      </c>
      <c r="D305" s="12" t="s">
        <v>41</v>
      </c>
      <c r="E305" s="12" t="s">
        <v>4</v>
      </c>
      <c r="F305" s="12" t="s">
        <v>6</v>
      </c>
      <c r="G305" s="12" t="s">
        <v>194</v>
      </c>
      <c r="H305" s="12"/>
      <c r="I305" s="9">
        <v>28</v>
      </c>
      <c r="J305" s="9">
        <v>28</v>
      </c>
    </row>
    <row r="306" spans="1:10" s="11" customFormat="1" x14ac:dyDescent="0.2">
      <c r="A306" s="8">
        <v>43612</v>
      </c>
      <c r="B306" s="12" t="s">
        <v>3</v>
      </c>
      <c r="C306" s="113">
        <v>2210</v>
      </c>
      <c r="D306" s="12" t="s">
        <v>92</v>
      </c>
      <c r="E306" s="12" t="s">
        <v>1656</v>
      </c>
      <c r="F306" s="12" t="s">
        <v>15</v>
      </c>
      <c r="G306" s="12" t="s">
        <v>151</v>
      </c>
      <c r="H306" s="12"/>
      <c r="I306" s="9">
        <v>26</v>
      </c>
      <c r="J306" s="9">
        <v>27</v>
      </c>
    </row>
    <row r="307" spans="1:10" s="11" customFormat="1" x14ac:dyDescent="0.2">
      <c r="A307" s="8">
        <v>43612</v>
      </c>
      <c r="B307" s="12" t="s">
        <v>3</v>
      </c>
      <c r="C307" s="113">
        <v>3860</v>
      </c>
      <c r="D307" s="12" t="s">
        <v>116</v>
      </c>
      <c r="E307" s="12" t="s">
        <v>4</v>
      </c>
      <c r="F307" s="12" t="s">
        <v>5</v>
      </c>
      <c r="G307" s="12" t="s">
        <v>151</v>
      </c>
      <c r="H307" s="12"/>
      <c r="I307" s="9">
        <v>16</v>
      </c>
      <c r="J307" s="9">
        <v>13</v>
      </c>
    </row>
    <row r="308" spans="1:10" s="11" customFormat="1" x14ac:dyDescent="0.2">
      <c r="A308" s="8">
        <v>43612</v>
      </c>
      <c r="B308" s="12" t="s">
        <v>3</v>
      </c>
      <c r="C308" s="113">
        <v>8317</v>
      </c>
      <c r="D308" s="12" t="s">
        <v>89</v>
      </c>
      <c r="E308" s="12" t="s">
        <v>16</v>
      </c>
      <c r="F308" s="12" t="s">
        <v>6</v>
      </c>
      <c r="G308" s="12" t="s">
        <v>37</v>
      </c>
      <c r="H308" s="12"/>
      <c r="I308" s="9">
        <v>27</v>
      </c>
      <c r="J308" s="9">
        <v>32</v>
      </c>
    </row>
    <row r="309" spans="1:10" s="11" customFormat="1" x14ac:dyDescent="0.2">
      <c r="A309" s="8">
        <v>43612</v>
      </c>
      <c r="B309" s="12" t="s">
        <v>3</v>
      </c>
      <c r="C309" s="113">
        <v>3736</v>
      </c>
      <c r="D309" s="12" t="s">
        <v>83</v>
      </c>
      <c r="E309" s="12" t="s">
        <v>4</v>
      </c>
      <c r="F309" s="12" t="s">
        <v>5</v>
      </c>
      <c r="G309" s="12" t="s">
        <v>151</v>
      </c>
      <c r="H309" s="12"/>
      <c r="I309" s="9">
        <v>25</v>
      </c>
      <c r="J309" s="9">
        <v>21</v>
      </c>
    </row>
    <row r="310" spans="1:10" s="11" customFormat="1" x14ac:dyDescent="0.2">
      <c r="A310" s="8">
        <v>43612</v>
      </c>
      <c r="B310" s="12" t="s">
        <v>3</v>
      </c>
      <c r="C310" s="113">
        <v>1316</v>
      </c>
      <c r="D310" s="12" t="s">
        <v>92</v>
      </c>
      <c r="E310" s="12" t="s">
        <v>6</v>
      </c>
      <c r="F310" s="12" t="s">
        <v>15</v>
      </c>
      <c r="G310" s="12" t="s">
        <v>318</v>
      </c>
      <c r="H310" s="12"/>
      <c r="I310" s="9">
        <v>32</v>
      </c>
      <c r="J310" s="9">
        <v>35</v>
      </c>
    </row>
    <row r="311" spans="1:10" s="11" customFormat="1" x14ac:dyDescent="0.2">
      <c r="A311" s="8">
        <v>43612</v>
      </c>
      <c r="B311" s="12" t="s">
        <v>3</v>
      </c>
      <c r="C311" s="113">
        <v>4620</v>
      </c>
      <c r="D311" s="12" t="s">
        <v>40</v>
      </c>
      <c r="E311" s="12" t="s">
        <v>6</v>
      </c>
      <c r="F311" s="12" t="s">
        <v>4</v>
      </c>
      <c r="G311" s="12" t="s">
        <v>194</v>
      </c>
      <c r="H311" s="12"/>
      <c r="I311" s="9">
        <v>7</v>
      </c>
      <c r="J311" s="9">
        <v>2</v>
      </c>
    </row>
    <row r="312" spans="1:10" s="11" customFormat="1" x14ac:dyDescent="0.2">
      <c r="A312" s="8">
        <v>43612</v>
      </c>
      <c r="B312" s="12" t="s">
        <v>6</v>
      </c>
      <c r="C312" s="113">
        <v>91400</v>
      </c>
      <c r="D312" s="12" t="s">
        <v>1798</v>
      </c>
      <c r="E312" s="12" t="s">
        <v>6</v>
      </c>
      <c r="F312" s="12" t="s">
        <v>11</v>
      </c>
      <c r="G312" s="12" t="s">
        <v>319</v>
      </c>
      <c r="H312" s="12"/>
      <c r="I312" s="87" t="s">
        <v>1700</v>
      </c>
      <c r="J312" s="87" t="s">
        <v>1799</v>
      </c>
    </row>
    <row r="313" spans="1:10" s="11" customFormat="1" x14ac:dyDescent="0.2">
      <c r="A313" s="8">
        <v>43613</v>
      </c>
      <c r="B313" s="12" t="s">
        <v>3</v>
      </c>
      <c r="C313" s="113">
        <v>5670</v>
      </c>
      <c r="D313" s="12" t="s">
        <v>1011</v>
      </c>
      <c r="E313" s="12" t="s">
        <v>16</v>
      </c>
      <c r="F313" s="12" t="s">
        <v>4</v>
      </c>
      <c r="G313" s="12" t="s">
        <v>37</v>
      </c>
      <c r="H313" s="12"/>
      <c r="I313" s="9">
        <v>25</v>
      </c>
      <c r="J313" s="9">
        <v>32</v>
      </c>
    </row>
    <row r="314" spans="1:10" s="11" customFormat="1" x14ac:dyDescent="0.2">
      <c r="A314" s="8">
        <v>43613</v>
      </c>
      <c r="B314" s="12" t="s">
        <v>3</v>
      </c>
      <c r="C314" s="113">
        <v>4629</v>
      </c>
      <c r="D314" s="12" t="s">
        <v>40</v>
      </c>
      <c r="E314" s="12" t="s">
        <v>4</v>
      </c>
      <c r="F314" s="12" t="s">
        <v>6</v>
      </c>
      <c r="G314" s="12" t="s">
        <v>194</v>
      </c>
      <c r="H314" s="12"/>
      <c r="I314" s="9">
        <v>5</v>
      </c>
      <c r="J314" s="9">
        <v>2</v>
      </c>
    </row>
    <row r="315" spans="1:10" s="11" customFormat="1" x14ac:dyDescent="0.2">
      <c r="A315" s="8">
        <v>43613</v>
      </c>
      <c r="B315" s="12" t="s">
        <v>3</v>
      </c>
      <c r="C315" s="113">
        <v>6212</v>
      </c>
      <c r="D315" s="12" t="s">
        <v>110</v>
      </c>
      <c r="E315" s="12" t="s">
        <v>6</v>
      </c>
      <c r="F315" s="12" t="s">
        <v>4</v>
      </c>
      <c r="G315" s="12" t="s">
        <v>151</v>
      </c>
      <c r="H315" s="12"/>
      <c r="I315" s="9">
        <v>46</v>
      </c>
      <c r="J315" s="9">
        <v>56</v>
      </c>
    </row>
    <row r="316" spans="1:10" s="11" customFormat="1" x14ac:dyDescent="0.2">
      <c r="A316" s="8">
        <v>43613</v>
      </c>
      <c r="B316" s="12" t="s">
        <v>3</v>
      </c>
      <c r="C316" s="113">
        <v>5447</v>
      </c>
      <c r="D316" s="12" t="s">
        <v>1802</v>
      </c>
      <c r="E316" s="12" t="s">
        <v>4</v>
      </c>
      <c r="F316" s="12" t="s">
        <v>5</v>
      </c>
      <c r="G316" s="12" t="s">
        <v>37</v>
      </c>
      <c r="H316" s="12"/>
      <c r="I316" s="9">
        <v>33</v>
      </c>
      <c r="J316" s="9">
        <v>45</v>
      </c>
    </row>
    <row r="317" spans="1:10" s="11" customFormat="1" x14ac:dyDescent="0.2">
      <c r="A317" s="8">
        <v>43613</v>
      </c>
      <c r="B317" s="12" t="s">
        <v>3</v>
      </c>
      <c r="C317" s="113">
        <v>4391</v>
      </c>
      <c r="D317" s="12" t="s">
        <v>70</v>
      </c>
      <c r="E317" s="12" t="s">
        <v>4</v>
      </c>
      <c r="F317" s="12" t="s">
        <v>15</v>
      </c>
      <c r="G317" s="12" t="s">
        <v>151</v>
      </c>
      <c r="H317" s="12"/>
      <c r="I317" s="9">
        <v>14</v>
      </c>
      <c r="J317" s="9">
        <v>14</v>
      </c>
    </row>
    <row r="318" spans="1:10" s="11" customFormat="1" x14ac:dyDescent="0.2">
      <c r="A318" s="8">
        <v>43613</v>
      </c>
      <c r="B318" s="12" t="s">
        <v>3</v>
      </c>
      <c r="C318" s="113">
        <v>4055</v>
      </c>
      <c r="D318" s="12" t="s">
        <v>506</v>
      </c>
      <c r="E318" s="12" t="s">
        <v>4</v>
      </c>
      <c r="F318" s="12" t="s">
        <v>15</v>
      </c>
      <c r="G318" s="12" t="s">
        <v>23</v>
      </c>
      <c r="H318" s="12"/>
      <c r="I318" s="9">
        <v>12</v>
      </c>
      <c r="J318" s="9">
        <v>10</v>
      </c>
    </row>
    <row r="319" spans="1:10" s="11" customFormat="1" x14ac:dyDescent="0.2">
      <c r="A319" s="8">
        <v>43613</v>
      </c>
      <c r="B319" s="12" t="s">
        <v>3</v>
      </c>
      <c r="C319" s="113">
        <v>8508</v>
      </c>
      <c r="D319" s="12" t="s">
        <v>454</v>
      </c>
      <c r="E319" s="12" t="s">
        <v>10</v>
      </c>
      <c r="F319" s="12" t="s">
        <v>6</v>
      </c>
      <c r="G319" s="12" t="s">
        <v>319</v>
      </c>
      <c r="H319" s="12"/>
      <c r="I319" s="9">
        <v>49</v>
      </c>
      <c r="J319" s="9">
        <v>37</v>
      </c>
    </row>
    <row r="320" spans="1:10" s="11" customFormat="1" x14ac:dyDescent="0.2">
      <c r="A320" s="8">
        <v>43613</v>
      </c>
      <c r="B320" s="12" t="s">
        <v>3</v>
      </c>
      <c r="C320" s="113">
        <v>4536</v>
      </c>
      <c r="D320" s="12" t="s">
        <v>40</v>
      </c>
      <c r="E320" s="12" t="s">
        <v>6</v>
      </c>
      <c r="F320" s="12" t="s">
        <v>6</v>
      </c>
      <c r="G320" s="12" t="s">
        <v>222</v>
      </c>
      <c r="H320" s="12"/>
      <c r="I320" s="9">
        <v>5</v>
      </c>
      <c r="J320" s="9">
        <v>2</v>
      </c>
    </row>
    <row r="321" spans="1:10" s="11" customFormat="1" x14ac:dyDescent="0.2">
      <c r="A321" s="8">
        <v>43613</v>
      </c>
      <c r="B321" s="12" t="s">
        <v>3</v>
      </c>
      <c r="C321" s="113">
        <v>7511</v>
      </c>
      <c r="D321" s="12" t="s">
        <v>251</v>
      </c>
      <c r="E321" s="12" t="s">
        <v>4</v>
      </c>
      <c r="F321" s="12" t="s">
        <v>5</v>
      </c>
      <c r="G321" s="12" t="s">
        <v>897</v>
      </c>
      <c r="H321" s="12"/>
      <c r="I321" s="9">
        <v>39</v>
      </c>
      <c r="J321" s="9">
        <v>48</v>
      </c>
    </row>
    <row r="322" spans="1:10" s="11" customFormat="1" x14ac:dyDescent="0.2">
      <c r="A322" s="8">
        <v>43613</v>
      </c>
      <c r="B322" s="12" t="s">
        <v>3</v>
      </c>
      <c r="C322" s="113">
        <v>6581</v>
      </c>
      <c r="D322" s="12" t="s">
        <v>1803</v>
      </c>
      <c r="E322" s="12" t="s">
        <v>4</v>
      </c>
      <c r="F322" s="12" t="s">
        <v>5</v>
      </c>
      <c r="G322" s="12" t="s">
        <v>899</v>
      </c>
      <c r="H322" s="12"/>
      <c r="I322" s="9">
        <v>55</v>
      </c>
      <c r="J322" s="9">
        <v>74</v>
      </c>
    </row>
    <row r="323" spans="1:10" s="11" customFormat="1" x14ac:dyDescent="0.2">
      <c r="A323" s="8">
        <v>43613</v>
      </c>
      <c r="B323" s="12" t="s">
        <v>3</v>
      </c>
      <c r="C323" s="113">
        <v>4930</v>
      </c>
      <c r="D323" s="12" t="s">
        <v>55</v>
      </c>
      <c r="E323" s="12" t="s">
        <v>16</v>
      </c>
      <c r="F323" s="12" t="s">
        <v>6</v>
      </c>
      <c r="G323" s="12" t="s">
        <v>23</v>
      </c>
      <c r="H323" s="12"/>
      <c r="I323" s="9">
        <v>11</v>
      </c>
      <c r="J323" s="9">
        <v>7</v>
      </c>
    </row>
    <row r="324" spans="1:10" s="11" customFormat="1" x14ac:dyDescent="0.2">
      <c r="A324" s="8">
        <v>43613</v>
      </c>
      <c r="B324" s="12" t="s">
        <v>3</v>
      </c>
      <c r="C324" s="113">
        <v>1729</v>
      </c>
      <c r="D324" s="12" t="s">
        <v>92</v>
      </c>
      <c r="E324" s="12" t="s">
        <v>6</v>
      </c>
      <c r="F324" s="12" t="s">
        <v>15</v>
      </c>
      <c r="G324" s="12" t="s">
        <v>151</v>
      </c>
      <c r="H324" s="12"/>
      <c r="I324" s="9">
        <v>31</v>
      </c>
      <c r="J324" s="9">
        <v>34</v>
      </c>
    </row>
    <row r="325" spans="1:10" s="11" customFormat="1" x14ac:dyDescent="0.2">
      <c r="A325" s="8">
        <v>43613</v>
      </c>
      <c r="B325" s="12" t="s">
        <v>6</v>
      </c>
      <c r="C325" s="113">
        <v>28630</v>
      </c>
      <c r="D325" s="12" t="s">
        <v>1804</v>
      </c>
      <c r="E325" s="12" t="s">
        <v>6</v>
      </c>
      <c r="F325" s="12" t="s">
        <v>6</v>
      </c>
      <c r="G325" s="12" t="s">
        <v>477</v>
      </c>
      <c r="H325" s="12"/>
      <c r="I325" s="31"/>
      <c r="J325" s="31"/>
    </row>
    <row r="326" spans="1:10" s="11" customFormat="1" x14ac:dyDescent="0.2">
      <c r="A326" s="8">
        <v>43613</v>
      </c>
      <c r="B326" s="12" t="s">
        <v>3</v>
      </c>
      <c r="C326" s="113">
        <v>8838</v>
      </c>
      <c r="D326" s="12" t="s">
        <v>1805</v>
      </c>
      <c r="E326" s="12" t="s">
        <v>4</v>
      </c>
      <c r="F326" s="12" t="s">
        <v>6</v>
      </c>
      <c r="G326" s="12" t="s">
        <v>917</v>
      </c>
      <c r="H326" s="12"/>
      <c r="I326" s="9">
        <v>59</v>
      </c>
      <c r="J326" s="9">
        <v>50</v>
      </c>
    </row>
    <row r="327" spans="1:10" s="11" customFormat="1" x14ac:dyDescent="0.2">
      <c r="A327" s="8">
        <v>43613</v>
      </c>
      <c r="B327" s="12" t="s">
        <v>3</v>
      </c>
      <c r="C327" s="113">
        <v>9155</v>
      </c>
      <c r="D327" s="12" t="s">
        <v>1806</v>
      </c>
      <c r="E327" s="12" t="s">
        <v>16</v>
      </c>
      <c r="F327" s="12" t="s">
        <v>17</v>
      </c>
      <c r="G327" s="12" t="s">
        <v>37</v>
      </c>
      <c r="H327" s="12"/>
      <c r="I327" s="9">
        <v>55</v>
      </c>
      <c r="J327" s="9">
        <v>47</v>
      </c>
    </row>
    <row r="328" spans="1:10" s="11" customFormat="1" x14ac:dyDescent="0.2">
      <c r="A328" s="8">
        <v>43613</v>
      </c>
      <c r="B328" s="12" t="s">
        <v>3</v>
      </c>
      <c r="C328" s="113">
        <v>1260</v>
      </c>
      <c r="D328" s="12" t="s">
        <v>92</v>
      </c>
      <c r="E328" s="12" t="s">
        <v>6</v>
      </c>
      <c r="F328" s="12" t="s">
        <v>5</v>
      </c>
      <c r="G328" s="12" t="s">
        <v>37</v>
      </c>
      <c r="H328" s="12"/>
      <c r="I328" s="9">
        <v>30</v>
      </c>
      <c r="J328" s="9">
        <v>28</v>
      </c>
    </row>
    <row r="329" spans="1:10" s="11" customFormat="1" x14ac:dyDescent="0.2">
      <c r="A329" s="8">
        <v>43613</v>
      </c>
      <c r="B329" s="12" t="s">
        <v>3</v>
      </c>
      <c r="C329" s="113">
        <v>3938</v>
      </c>
      <c r="D329" s="12" t="s">
        <v>71</v>
      </c>
      <c r="E329" s="12" t="s">
        <v>4</v>
      </c>
      <c r="F329" s="12" t="s">
        <v>5</v>
      </c>
      <c r="G329" s="12" t="s">
        <v>37</v>
      </c>
      <c r="H329" s="12"/>
      <c r="I329" s="9">
        <v>15</v>
      </c>
      <c r="J329" s="9">
        <v>10</v>
      </c>
    </row>
    <row r="330" spans="1:10" s="11" customFormat="1" x14ac:dyDescent="0.2">
      <c r="A330" s="8">
        <v>43613</v>
      </c>
      <c r="B330" s="12" t="s">
        <v>3</v>
      </c>
      <c r="C330" s="113">
        <v>3985</v>
      </c>
      <c r="D330" s="12" t="s">
        <v>1807</v>
      </c>
      <c r="E330" s="12" t="s">
        <v>4</v>
      </c>
      <c r="F330" s="12" t="s">
        <v>140</v>
      </c>
      <c r="G330" s="12" t="s">
        <v>37</v>
      </c>
      <c r="H330" s="12"/>
      <c r="I330" s="9">
        <v>13</v>
      </c>
      <c r="J330" s="9">
        <v>11</v>
      </c>
    </row>
    <row r="331" spans="1:10" s="11" customFormat="1" x14ac:dyDescent="0.2">
      <c r="A331" s="8">
        <v>43613</v>
      </c>
      <c r="B331" s="12" t="s">
        <v>3</v>
      </c>
      <c r="C331" s="113">
        <v>6135</v>
      </c>
      <c r="D331" s="12" t="s">
        <v>48</v>
      </c>
      <c r="E331" s="12" t="s">
        <v>307</v>
      </c>
      <c r="F331" s="12" t="s">
        <v>6</v>
      </c>
      <c r="G331" s="12" t="s">
        <v>899</v>
      </c>
      <c r="H331" s="12"/>
      <c r="I331" s="9">
        <v>38</v>
      </c>
      <c r="J331" s="9">
        <v>44</v>
      </c>
    </row>
    <row r="332" spans="1:10" s="11" customFormat="1" x14ac:dyDescent="0.2">
      <c r="A332" s="8">
        <v>43613</v>
      </c>
      <c r="B332" s="12" t="s">
        <v>3</v>
      </c>
      <c r="C332" s="113">
        <v>7447</v>
      </c>
      <c r="D332" s="12" t="s">
        <v>1349</v>
      </c>
      <c r="E332" s="12" t="s">
        <v>4</v>
      </c>
      <c r="F332" s="12" t="s">
        <v>6</v>
      </c>
      <c r="G332" s="12" t="s">
        <v>151</v>
      </c>
      <c r="H332" s="12"/>
      <c r="I332" s="9">
        <v>37</v>
      </c>
      <c r="J332" s="9">
        <v>46</v>
      </c>
    </row>
    <row r="333" spans="1:10" s="11" customFormat="1" x14ac:dyDescent="0.2">
      <c r="A333" s="8">
        <v>43613</v>
      </c>
      <c r="B333" s="12" t="s">
        <v>3</v>
      </c>
      <c r="C333" s="113">
        <v>3753</v>
      </c>
      <c r="D333" s="12" t="s">
        <v>83</v>
      </c>
      <c r="E333" s="12" t="s">
        <v>15</v>
      </c>
      <c r="F333" s="12" t="s">
        <v>6</v>
      </c>
      <c r="G333" s="12" t="s">
        <v>23</v>
      </c>
      <c r="H333" s="12"/>
      <c r="I333" s="9">
        <v>28</v>
      </c>
      <c r="J333" s="9">
        <v>17</v>
      </c>
    </row>
    <row r="334" spans="1:10" s="11" customFormat="1" x14ac:dyDescent="0.2">
      <c r="A334" s="8">
        <v>43613</v>
      </c>
      <c r="B334" s="12" t="s">
        <v>3</v>
      </c>
      <c r="C334" s="113">
        <v>4514</v>
      </c>
      <c r="D334" s="12" t="s">
        <v>40</v>
      </c>
      <c r="E334" s="12" t="s">
        <v>16</v>
      </c>
      <c r="F334" s="12" t="s">
        <v>4</v>
      </c>
      <c r="G334" s="12" t="s">
        <v>929</v>
      </c>
      <c r="H334" s="12"/>
      <c r="I334" s="9">
        <v>5</v>
      </c>
      <c r="J334" s="9">
        <v>2</v>
      </c>
    </row>
    <row r="335" spans="1:10" s="11" customFormat="1" x14ac:dyDescent="0.2">
      <c r="A335" s="8">
        <v>43613</v>
      </c>
      <c r="B335" s="12" t="s">
        <v>3</v>
      </c>
      <c r="C335" s="113">
        <v>3560</v>
      </c>
      <c r="D335" s="12" t="s">
        <v>67</v>
      </c>
      <c r="E335" s="12" t="s">
        <v>4</v>
      </c>
      <c r="F335" s="12" t="s">
        <v>15</v>
      </c>
      <c r="G335" s="12" t="s">
        <v>37</v>
      </c>
      <c r="H335" s="12"/>
      <c r="I335" s="9">
        <v>20</v>
      </c>
      <c r="J335" s="9">
        <v>20</v>
      </c>
    </row>
    <row r="336" spans="1:10" s="11" customFormat="1" x14ac:dyDescent="0.2">
      <c r="A336" s="8">
        <v>43614</v>
      </c>
      <c r="B336" s="12" t="s">
        <v>3</v>
      </c>
      <c r="C336" s="113">
        <v>4970</v>
      </c>
      <c r="D336" s="12" t="s">
        <v>87</v>
      </c>
      <c r="E336" s="12" t="s">
        <v>4</v>
      </c>
      <c r="F336" s="12" t="s">
        <v>6</v>
      </c>
      <c r="G336" s="12" t="s">
        <v>194</v>
      </c>
      <c r="H336" s="12"/>
      <c r="I336" s="9">
        <v>17</v>
      </c>
      <c r="J336" s="9">
        <v>13</v>
      </c>
    </row>
    <row r="337" spans="1:10" s="11" customFormat="1" x14ac:dyDescent="0.2">
      <c r="A337" s="8">
        <v>43614</v>
      </c>
      <c r="B337" s="12" t="s">
        <v>3</v>
      </c>
      <c r="C337" s="113">
        <v>9184</v>
      </c>
      <c r="D337" s="12" t="s">
        <v>121</v>
      </c>
      <c r="E337" s="12" t="s">
        <v>4</v>
      </c>
      <c r="F337" s="12" t="s">
        <v>6</v>
      </c>
      <c r="G337" s="12" t="s">
        <v>958</v>
      </c>
      <c r="H337" s="12"/>
      <c r="I337" s="9">
        <v>47</v>
      </c>
      <c r="J337" s="9">
        <v>60</v>
      </c>
    </row>
    <row r="338" spans="1:10" s="11" customFormat="1" x14ac:dyDescent="0.2">
      <c r="A338" s="8">
        <v>43614</v>
      </c>
      <c r="B338" s="12" t="s">
        <v>3</v>
      </c>
      <c r="C338" s="113">
        <v>4557</v>
      </c>
      <c r="D338" s="12" t="s">
        <v>40</v>
      </c>
      <c r="E338" s="12" t="s">
        <v>16</v>
      </c>
      <c r="F338" s="12" t="s">
        <v>15</v>
      </c>
      <c r="G338" s="12" t="s">
        <v>488</v>
      </c>
      <c r="H338" s="12"/>
      <c r="I338" s="9">
        <v>5</v>
      </c>
      <c r="J338" s="9">
        <v>2</v>
      </c>
    </row>
    <row r="339" spans="1:10" s="11" customFormat="1" x14ac:dyDescent="0.2">
      <c r="A339" s="8">
        <v>43614</v>
      </c>
      <c r="B339" s="12" t="s">
        <v>3</v>
      </c>
      <c r="C339" s="113">
        <v>2128</v>
      </c>
      <c r="D339" s="12" t="s">
        <v>92</v>
      </c>
      <c r="E339" s="12" t="s">
        <v>1380</v>
      </c>
      <c r="F339" s="12" t="s">
        <v>15</v>
      </c>
      <c r="G339" s="12" t="s">
        <v>151</v>
      </c>
      <c r="H339" s="12"/>
      <c r="I339" s="9">
        <v>22</v>
      </c>
      <c r="J339" s="9">
        <v>25</v>
      </c>
    </row>
    <row r="340" spans="1:10" s="11" customFormat="1" x14ac:dyDescent="0.2">
      <c r="A340" s="8">
        <v>43614</v>
      </c>
      <c r="B340" s="12" t="s">
        <v>3</v>
      </c>
      <c r="C340" s="113">
        <v>5433</v>
      </c>
      <c r="D340" s="12" t="s">
        <v>412</v>
      </c>
      <c r="E340" s="12" t="s">
        <v>15</v>
      </c>
      <c r="F340" s="12" t="s">
        <v>6</v>
      </c>
      <c r="G340" s="12" t="s">
        <v>151</v>
      </c>
      <c r="H340" s="12"/>
      <c r="I340" s="9">
        <v>42</v>
      </c>
      <c r="J340" s="9">
        <v>53</v>
      </c>
    </row>
    <row r="341" spans="1:10" s="11" customFormat="1" x14ac:dyDescent="0.2">
      <c r="A341" s="8">
        <v>43614</v>
      </c>
      <c r="B341" s="12" t="s">
        <v>3</v>
      </c>
      <c r="C341" s="113">
        <v>1349</v>
      </c>
      <c r="D341" s="12" t="s">
        <v>92</v>
      </c>
      <c r="E341" s="12" t="s">
        <v>4</v>
      </c>
      <c r="F341" s="12" t="s">
        <v>6</v>
      </c>
      <c r="G341" s="12" t="s">
        <v>958</v>
      </c>
      <c r="H341" s="12"/>
      <c r="I341" s="9">
        <v>25</v>
      </c>
      <c r="J341" s="9">
        <v>26</v>
      </c>
    </row>
    <row r="342" spans="1:10" s="11" customFormat="1" x14ac:dyDescent="0.2">
      <c r="A342" s="8">
        <v>43614</v>
      </c>
      <c r="B342" s="12" t="s">
        <v>3</v>
      </c>
      <c r="C342" s="113">
        <v>4463</v>
      </c>
      <c r="D342" s="12" t="s">
        <v>61</v>
      </c>
      <c r="E342" s="12" t="s">
        <v>1808</v>
      </c>
      <c r="F342" s="12" t="s">
        <v>214</v>
      </c>
      <c r="G342" s="12" t="s">
        <v>37</v>
      </c>
      <c r="H342" s="12"/>
      <c r="I342" s="9">
        <v>7</v>
      </c>
      <c r="J342" s="9">
        <v>4</v>
      </c>
    </row>
    <row r="343" spans="1:10" s="11" customFormat="1" x14ac:dyDescent="0.2">
      <c r="A343" s="8">
        <v>43614</v>
      </c>
      <c r="B343" s="12" t="s">
        <v>1809</v>
      </c>
      <c r="C343" s="113">
        <v>4055</v>
      </c>
      <c r="D343" s="12" t="s">
        <v>1810</v>
      </c>
      <c r="E343" s="12" t="s">
        <v>5</v>
      </c>
      <c r="F343" s="12" t="s">
        <v>15</v>
      </c>
      <c r="G343" s="12" t="s">
        <v>292</v>
      </c>
      <c r="H343" s="12"/>
      <c r="I343" s="9"/>
      <c r="J343" s="9"/>
    </row>
    <row r="344" spans="1:10" s="11" customFormat="1" x14ac:dyDescent="0.2">
      <c r="A344" s="8">
        <v>43615</v>
      </c>
      <c r="B344" s="12" t="s">
        <v>5</v>
      </c>
      <c r="C344" s="113">
        <v>60435</v>
      </c>
      <c r="D344" s="12" t="s">
        <v>1811</v>
      </c>
      <c r="E344" s="12" t="s">
        <v>5</v>
      </c>
      <c r="F344" s="12" t="s">
        <v>15</v>
      </c>
      <c r="G344" s="12" t="s">
        <v>292</v>
      </c>
      <c r="H344" s="12"/>
      <c r="I344" s="9"/>
      <c r="J344" s="9"/>
    </row>
    <row r="345" spans="1:10" s="11" customFormat="1" x14ac:dyDescent="0.2">
      <c r="A345" s="8">
        <v>43615</v>
      </c>
      <c r="B345" s="12" t="s">
        <v>1190</v>
      </c>
      <c r="C345" s="48" t="s">
        <v>1812</v>
      </c>
      <c r="D345" s="12" t="s">
        <v>1813</v>
      </c>
      <c r="E345" s="12" t="s">
        <v>15</v>
      </c>
      <c r="F345" s="12" t="s">
        <v>6</v>
      </c>
      <c r="G345" s="12" t="s">
        <v>292</v>
      </c>
      <c r="H345" s="12"/>
      <c r="I345" s="10"/>
      <c r="J345" s="9"/>
    </row>
    <row r="346" spans="1:10" s="11" customFormat="1" x14ac:dyDescent="0.2">
      <c r="A346" s="8">
        <v>43615</v>
      </c>
      <c r="B346" s="12" t="s">
        <v>3</v>
      </c>
      <c r="C346" s="113">
        <v>6970</v>
      </c>
      <c r="D346" s="12" t="s">
        <v>1814</v>
      </c>
      <c r="E346" s="12" t="s">
        <v>1656</v>
      </c>
      <c r="F346" s="12" t="s">
        <v>6</v>
      </c>
      <c r="G346" s="12" t="s">
        <v>37</v>
      </c>
      <c r="H346" s="12"/>
      <c r="I346" s="9">
        <v>31</v>
      </c>
      <c r="J346" s="9">
        <v>39</v>
      </c>
    </row>
    <row r="347" spans="1:10" s="11" customFormat="1" x14ac:dyDescent="0.2">
      <c r="A347" s="8">
        <v>43615</v>
      </c>
      <c r="B347" s="12" t="s">
        <v>3</v>
      </c>
      <c r="C347" s="113">
        <v>7641</v>
      </c>
      <c r="D347" s="12" t="s">
        <v>1815</v>
      </c>
      <c r="E347" s="12" t="s">
        <v>1816</v>
      </c>
      <c r="F347" s="12" t="s">
        <v>15</v>
      </c>
      <c r="G347" s="12" t="s">
        <v>516</v>
      </c>
      <c r="H347" s="12"/>
      <c r="I347" s="9">
        <v>45</v>
      </c>
      <c r="J347" s="9">
        <v>56</v>
      </c>
    </row>
    <row r="348" spans="1:10" s="11" customFormat="1" x14ac:dyDescent="0.2">
      <c r="A348" s="8">
        <v>43615</v>
      </c>
      <c r="B348" s="12" t="s">
        <v>3</v>
      </c>
      <c r="C348" s="113">
        <v>5374</v>
      </c>
      <c r="D348" s="12" t="s">
        <v>135</v>
      </c>
      <c r="E348" s="12" t="s">
        <v>6</v>
      </c>
      <c r="F348" s="12" t="s">
        <v>4</v>
      </c>
      <c r="G348" s="12" t="s">
        <v>194</v>
      </c>
      <c r="H348" s="12"/>
      <c r="I348" s="9">
        <v>29</v>
      </c>
      <c r="J348" s="9">
        <v>40</v>
      </c>
    </row>
    <row r="349" spans="1:10" s="11" customFormat="1" x14ac:dyDescent="0.2">
      <c r="A349" s="8">
        <v>43615</v>
      </c>
      <c r="B349" s="12" t="s">
        <v>3</v>
      </c>
      <c r="C349" s="113">
        <v>9807</v>
      </c>
      <c r="D349" s="12" t="s">
        <v>1817</v>
      </c>
      <c r="E349" s="12" t="s">
        <v>4</v>
      </c>
      <c r="F349" s="12" t="s">
        <v>5</v>
      </c>
      <c r="G349" s="12" t="s">
        <v>1818</v>
      </c>
      <c r="H349" s="12"/>
      <c r="I349" s="9">
        <v>60</v>
      </c>
      <c r="J349" s="9">
        <v>83</v>
      </c>
    </row>
    <row r="350" spans="1:10" s="11" customFormat="1" x14ac:dyDescent="0.2">
      <c r="A350" s="8">
        <v>43615</v>
      </c>
      <c r="B350" s="12" t="s">
        <v>3</v>
      </c>
      <c r="C350" s="113">
        <v>4994</v>
      </c>
      <c r="D350" s="12" t="s">
        <v>199</v>
      </c>
      <c r="E350" s="12" t="s">
        <v>12</v>
      </c>
      <c r="F350" s="12" t="s">
        <v>15</v>
      </c>
      <c r="G350" s="12" t="s">
        <v>151</v>
      </c>
      <c r="H350" s="12"/>
      <c r="I350" s="9">
        <v>17</v>
      </c>
      <c r="J350" s="9">
        <v>11</v>
      </c>
    </row>
    <row r="351" spans="1:10" s="11" customFormat="1" x14ac:dyDescent="0.2">
      <c r="A351" s="8">
        <v>43615</v>
      </c>
      <c r="B351" s="12" t="s">
        <v>3</v>
      </c>
      <c r="C351" s="113">
        <v>6188</v>
      </c>
      <c r="D351" s="12" t="s">
        <v>1089</v>
      </c>
      <c r="E351" s="12" t="s">
        <v>8</v>
      </c>
      <c r="F351" s="12" t="s">
        <v>15</v>
      </c>
      <c r="G351" s="12" t="s">
        <v>37</v>
      </c>
      <c r="H351" s="12"/>
      <c r="I351" s="9">
        <v>32</v>
      </c>
      <c r="J351" s="9">
        <v>42</v>
      </c>
    </row>
    <row r="352" spans="1:10" s="11" customFormat="1" x14ac:dyDescent="0.2">
      <c r="A352" s="8">
        <v>43615</v>
      </c>
      <c r="B352" s="12" t="s">
        <v>3</v>
      </c>
      <c r="C352" s="113">
        <v>3230</v>
      </c>
      <c r="D352" s="12" t="s">
        <v>131</v>
      </c>
      <c r="E352" s="12" t="s">
        <v>8</v>
      </c>
      <c r="F352" s="12" t="s">
        <v>6</v>
      </c>
      <c r="G352" s="12" t="s">
        <v>151</v>
      </c>
      <c r="H352" s="12"/>
      <c r="I352" s="9">
        <v>19</v>
      </c>
      <c r="J352" s="9">
        <v>20</v>
      </c>
    </row>
    <row r="353" spans="1:10" s="11" customFormat="1" x14ac:dyDescent="0.2">
      <c r="A353" s="8">
        <v>43615</v>
      </c>
      <c r="B353" s="12" t="s">
        <v>3</v>
      </c>
      <c r="C353" s="113">
        <v>3332</v>
      </c>
      <c r="D353" s="12" t="s">
        <v>115</v>
      </c>
      <c r="E353" s="12" t="s">
        <v>6</v>
      </c>
      <c r="F353" s="12" t="s">
        <v>8</v>
      </c>
      <c r="G353" s="12" t="s">
        <v>151</v>
      </c>
      <c r="H353" s="12"/>
      <c r="I353" s="9">
        <v>18</v>
      </c>
      <c r="J353" s="9">
        <v>19</v>
      </c>
    </row>
    <row r="354" spans="1:10" s="11" customFormat="1" x14ac:dyDescent="0.2">
      <c r="A354" s="8">
        <v>43615</v>
      </c>
      <c r="B354" s="12" t="s">
        <v>5</v>
      </c>
      <c r="C354" s="113">
        <v>54459</v>
      </c>
      <c r="D354" s="12" t="s">
        <v>1819</v>
      </c>
      <c r="E354" s="12" t="s">
        <v>5</v>
      </c>
      <c r="F354" s="12" t="s">
        <v>4</v>
      </c>
      <c r="G354" s="12" t="s">
        <v>151</v>
      </c>
      <c r="H354" s="12"/>
      <c r="I354" s="9">
        <v>58</v>
      </c>
      <c r="J354" s="9">
        <v>71</v>
      </c>
    </row>
    <row r="355" spans="1:10" s="11" customFormat="1" x14ac:dyDescent="0.2">
      <c r="A355" s="8">
        <v>43615</v>
      </c>
      <c r="B355" s="12" t="s">
        <v>234</v>
      </c>
      <c r="C355" s="48" t="s">
        <v>1820</v>
      </c>
      <c r="D355" s="12" t="s">
        <v>1821</v>
      </c>
      <c r="E355" s="12" t="s">
        <v>234</v>
      </c>
      <c r="F355" s="12" t="s">
        <v>15</v>
      </c>
      <c r="G355" s="12" t="s">
        <v>23</v>
      </c>
      <c r="H355" s="12"/>
      <c r="I355" s="9"/>
      <c r="J355" s="9"/>
    </row>
    <row r="356" spans="1:10" s="11" customFormat="1" x14ac:dyDescent="0.2">
      <c r="A356" s="8">
        <v>43615</v>
      </c>
      <c r="B356" s="12" t="s">
        <v>6</v>
      </c>
      <c r="C356" s="113">
        <v>57000</v>
      </c>
      <c r="D356" s="12" t="s">
        <v>211</v>
      </c>
      <c r="E356" s="12" t="s">
        <v>12</v>
      </c>
      <c r="F356" s="12" t="s">
        <v>6</v>
      </c>
      <c r="G356" s="12" t="s">
        <v>23</v>
      </c>
      <c r="H356" s="12"/>
      <c r="I356" s="9">
        <v>51</v>
      </c>
      <c r="J356" s="9">
        <v>69</v>
      </c>
    </row>
    <row r="357" spans="1:10" s="11" customFormat="1" x14ac:dyDescent="0.2">
      <c r="A357" s="8">
        <v>43615</v>
      </c>
      <c r="B357" s="12" t="s">
        <v>5</v>
      </c>
      <c r="C357" s="113">
        <v>66123</v>
      </c>
      <c r="D357" s="12" t="s">
        <v>259</v>
      </c>
      <c r="E357" s="12" t="s">
        <v>5</v>
      </c>
      <c r="F357" s="12" t="s">
        <v>33</v>
      </c>
      <c r="G357" s="12" t="s">
        <v>23</v>
      </c>
      <c r="H357" s="12"/>
      <c r="I357" s="9">
        <v>88</v>
      </c>
      <c r="J357" s="9">
        <v>111</v>
      </c>
    </row>
    <row r="358" spans="1:10" s="11" customFormat="1" x14ac:dyDescent="0.2">
      <c r="A358" s="8">
        <v>43615</v>
      </c>
      <c r="B358" s="12" t="s">
        <v>6</v>
      </c>
      <c r="C358" s="113">
        <v>57300</v>
      </c>
      <c r="D358" s="12" t="s">
        <v>1822</v>
      </c>
      <c r="E358" s="12" t="s">
        <v>6</v>
      </c>
      <c r="F358" s="12" t="s">
        <v>15</v>
      </c>
      <c r="G358" s="12" t="s">
        <v>23</v>
      </c>
      <c r="H358" s="12"/>
      <c r="I358" s="9">
        <v>38</v>
      </c>
      <c r="J358" s="9">
        <v>53</v>
      </c>
    </row>
    <row r="359" spans="1:10" s="11" customFormat="1" x14ac:dyDescent="0.2">
      <c r="A359" s="8">
        <v>43615</v>
      </c>
      <c r="B359" s="12" t="s">
        <v>6</v>
      </c>
      <c r="C359" s="113">
        <v>54518</v>
      </c>
      <c r="D359" s="12" t="s">
        <v>1823</v>
      </c>
      <c r="E359" s="12" t="s">
        <v>5</v>
      </c>
      <c r="F359" s="12" t="s">
        <v>15</v>
      </c>
      <c r="G359" s="12" t="s">
        <v>292</v>
      </c>
      <c r="H359" s="12"/>
      <c r="I359" s="9">
        <v>76</v>
      </c>
      <c r="J359" s="9">
        <v>107</v>
      </c>
    </row>
    <row r="360" spans="1:10" s="11" customFormat="1" x14ac:dyDescent="0.2">
      <c r="A360" s="8">
        <v>43615</v>
      </c>
      <c r="B360" s="12" t="s">
        <v>6</v>
      </c>
      <c r="C360" s="113">
        <v>57700</v>
      </c>
      <c r="D360" s="12" t="s">
        <v>178</v>
      </c>
      <c r="E360" s="12" t="s">
        <v>6</v>
      </c>
      <c r="F360" s="12" t="s">
        <v>15</v>
      </c>
      <c r="G360" s="12" t="s">
        <v>477</v>
      </c>
      <c r="H360" s="12"/>
      <c r="I360" s="9">
        <v>41</v>
      </c>
      <c r="J360" s="9">
        <v>46</v>
      </c>
    </row>
    <row r="361" spans="1:10" s="11" customFormat="1" x14ac:dyDescent="0.2">
      <c r="A361" s="8">
        <v>43615</v>
      </c>
      <c r="B361" s="12" t="s">
        <v>3</v>
      </c>
      <c r="C361" s="113">
        <v>3641</v>
      </c>
      <c r="D361" s="12" t="s">
        <v>76</v>
      </c>
      <c r="E361" s="12" t="s">
        <v>4</v>
      </c>
      <c r="F361" s="12" t="s">
        <v>6</v>
      </c>
      <c r="G361" s="12" t="s">
        <v>163</v>
      </c>
      <c r="H361" s="12"/>
      <c r="I361" s="9">
        <v>17</v>
      </c>
      <c r="J361" s="9">
        <v>18</v>
      </c>
    </row>
    <row r="362" spans="1:10" s="11" customFormat="1" x14ac:dyDescent="0.2">
      <c r="A362" s="8">
        <v>43615</v>
      </c>
      <c r="B362" s="12" t="s">
        <v>3</v>
      </c>
      <c r="C362" s="113">
        <v>9186</v>
      </c>
      <c r="D362" s="12" t="s">
        <v>1824</v>
      </c>
      <c r="E362" s="12" t="s">
        <v>4</v>
      </c>
      <c r="F362" s="12" t="s">
        <v>99</v>
      </c>
      <c r="G362" s="12" t="s">
        <v>958</v>
      </c>
      <c r="H362" s="12"/>
      <c r="I362" s="9">
        <v>49</v>
      </c>
      <c r="J362" s="9">
        <v>67</v>
      </c>
    </row>
    <row r="363" spans="1:10" s="11" customFormat="1" x14ac:dyDescent="0.2">
      <c r="A363" s="8">
        <v>43615</v>
      </c>
      <c r="B363" s="12" t="s">
        <v>3</v>
      </c>
      <c r="C363" s="113">
        <v>1928</v>
      </c>
      <c r="D363" s="12" t="s">
        <v>92</v>
      </c>
      <c r="E363" s="12" t="s">
        <v>15</v>
      </c>
      <c r="F363" s="12" t="s">
        <v>8</v>
      </c>
      <c r="G363" s="12" t="s">
        <v>37</v>
      </c>
      <c r="H363" s="12"/>
      <c r="I363" s="9">
        <v>30</v>
      </c>
      <c r="J363" s="9">
        <v>27</v>
      </c>
    </row>
    <row r="364" spans="1:10" s="11" customFormat="1" x14ac:dyDescent="0.2">
      <c r="A364" s="8">
        <v>43615</v>
      </c>
      <c r="B364" s="12" t="s">
        <v>3</v>
      </c>
      <c r="C364" s="113">
        <v>3863</v>
      </c>
      <c r="D364" s="12" t="s">
        <v>116</v>
      </c>
      <c r="E364" s="12" t="s">
        <v>6</v>
      </c>
      <c r="F364" s="12" t="s">
        <v>15</v>
      </c>
      <c r="G364" s="12" t="s">
        <v>1825</v>
      </c>
      <c r="H364" s="12"/>
      <c r="I364" s="9">
        <v>16</v>
      </c>
      <c r="J364" s="9">
        <v>14</v>
      </c>
    </row>
    <row r="365" spans="1:10" s="11" customFormat="1" x14ac:dyDescent="0.2">
      <c r="A365" s="8">
        <v>43615</v>
      </c>
      <c r="B365" s="12" t="s">
        <v>6</v>
      </c>
      <c r="C365" s="113">
        <v>54400</v>
      </c>
      <c r="D365" s="12" t="s">
        <v>179</v>
      </c>
      <c r="E365" s="12" t="s">
        <v>6</v>
      </c>
      <c r="F365" s="12" t="s">
        <v>15</v>
      </c>
      <c r="G365" s="12" t="s">
        <v>23</v>
      </c>
      <c r="H365" s="12"/>
      <c r="I365" s="9">
        <v>25</v>
      </c>
      <c r="J365" s="9">
        <v>20</v>
      </c>
    </row>
    <row r="366" spans="1:10" s="11" customFormat="1" x14ac:dyDescent="0.2">
      <c r="A366" s="8">
        <v>43615</v>
      </c>
      <c r="B366" s="12" t="s">
        <v>5</v>
      </c>
      <c r="C366" s="113">
        <v>66701</v>
      </c>
      <c r="D366" s="12" t="s">
        <v>633</v>
      </c>
      <c r="E366" s="12" t="s">
        <v>5</v>
      </c>
      <c r="F366" s="12" t="s">
        <v>15</v>
      </c>
      <c r="G366" s="12" t="s">
        <v>477</v>
      </c>
      <c r="H366" s="12"/>
      <c r="I366" s="9">
        <v>60</v>
      </c>
      <c r="J366" s="9">
        <v>75</v>
      </c>
    </row>
    <row r="367" spans="1:10" s="11" customFormat="1" x14ac:dyDescent="0.2">
      <c r="A367" s="8">
        <v>43615</v>
      </c>
      <c r="B367" s="12" t="s">
        <v>6</v>
      </c>
      <c r="C367" s="113">
        <v>57170</v>
      </c>
      <c r="D367" s="12" t="s">
        <v>1826</v>
      </c>
      <c r="E367" s="12" t="s">
        <v>6</v>
      </c>
      <c r="F367" s="12" t="s">
        <v>15</v>
      </c>
      <c r="G367" s="12" t="s">
        <v>477</v>
      </c>
      <c r="H367" s="12"/>
      <c r="I367" s="9">
        <v>85</v>
      </c>
      <c r="J367" s="9">
        <v>120</v>
      </c>
    </row>
    <row r="368" spans="1:10" s="11" customFormat="1" x14ac:dyDescent="0.2">
      <c r="A368" s="8">
        <v>43615</v>
      </c>
      <c r="B368" s="12" t="s">
        <v>6</v>
      </c>
      <c r="C368" s="113">
        <v>54270</v>
      </c>
      <c r="D368" s="12" t="s">
        <v>1827</v>
      </c>
      <c r="E368" s="12" t="s">
        <v>6</v>
      </c>
      <c r="F368" s="12" t="s">
        <v>15</v>
      </c>
      <c r="G368" s="12" t="s">
        <v>151</v>
      </c>
      <c r="H368" s="12"/>
      <c r="I368" s="9">
        <v>81</v>
      </c>
      <c r="J368" s="9">
        <v>124</v>
      </c>
    </row>
    <row r="369" spans="1:10" s="11" customFormat="1" x14ac:dyDescent="0.2">
      <c r="A369" s="8">
        <v>43615</v>
      </c>
      <c r="B369" s="12" t="s">
        <v>3</v>
      </c>
      <c r="C369" s="113">
        <v>5886</v>
      </c>
      <c r="D369" s="12" t="s">
        <v>261</v>
      </c>
      <c r="E369" s="12" t="s">
        <v>9</v>
      </c>
      <c r="F369" s="12" t="s">
        <v>22</v>
      </c>
      <c r="G369" s="12" t="s">
        <v>151</v>
      </c>
      <c r="H369" s="12"/>
      <c r="I369" s="9">
        <v>25</v>
      </c>
      <c r="J369" s="9">
        <v>28</v>
      </c>
    </row>
    <row r="370" spans="1:10" s="11" customFormat="1" x14ac:dyDescent="0.2">
      <c r="A370" s="8">
        <v>43615</v>
      </c>
      <c r="B370" s="12" t="s">
        <v>5</v>
      </c>
      <c r="C370" s="113">
        <v>54296</v>
      </c>
      <c r="D370" s="12" t="s">
        <v>154</v>
      </c>
      <c r="E370" s="12" t="s">
        <v>5</v>
      </c>
      <c r="F370" s="12" t="s">
        <v>15</v>
      </c>
      <c r="G370" s="12" t="s">
        <v>477</v>
      </c>
      <c r="H370" s="12"/>
      <c r="I370" s="9">
        <v>63</v>
      </c>
      <c r="J370" s="9">
        <v>78</v>
      </c>
    </row>
    <row r="371" spans="1:10" s="11" customFormat="1" x14ac:dyDescent="0.2">
      <c r="A371" s="8">
        <v>43615</v>
      </c>
      <c r="B371" s="12" t="s">
        <v>234</v>
      </c>
      <c r="C371" s="48" t="s">
        <v>1828</v>
      </c>
      <c r="D371" s="12" t="s">
        <v>1556</v>
      </c>
      <c r="E371" s="12" t="s">
        <v>1829</v>
      </c>
      <c r="F371" s="12" t="s">
        <v>15</v>
      </c>
      <c r="G371" s="12" t="s">
        <v>292</v>
      </c>
      <c r="H371" s="12"/>
      <c r="I371" s="9">
        <v>178</v>
      </c>
      <c r="J371" s="9">
        <v>279</v>
      </c>
    </row>
    <row r="372" spans="1:10" s="11" customFormat="1" x14ac:dyDescent="0.2">
      <c r="A372" s="8">
        <v>43615</v>
      </c>
      <c r="B372" s="12" t="s">
        <v>3</v>
      </c>
      <c r="C372" s="113">
        <v>1145</v>
      </c>
      <c r="D372" s="12" t="s">
        <v>92</v>
      </c>
      <c r="E372" s="12" t="s">
        <v>6</v>
      </c>
      <c r="F372" s="12" t="s">
        <v>6</v>
      </c>
      <c r="G372" s="12" t="s">
        <v>319</v>
      </c>
      <c r="H372" s="12"/>
      <c r="I372" s="9">
        <v>22</v>
      </c>
      <c r="J372" s="9">
        <v>25</v>
      </c>
    </row>
    <row r="373" spans="1:10" s="11" customFormat="1" x14ac:dyDescent="0.2">
      <c r="A373" s="8">
        <v>43615</v>
      </c>
      <c r="B373" s="12" t="s">
        <v>3</v>
      </c>
      <c r="C373" s="113">
        <v>4924</v>
      </c>
      <c r="D373" s="12" t="s">
        <v>150</v>
      </c>
      <c r="E373" s="12" t="s">
        <v>4</v>
      </c>
      <c r="F373" s="12" t="s">
        <v>5</v>
      </c>
      <c r="G373" s="12" t="s">
        <v>37</v>
      </c>
      <c r="H373" s="12"/>
      <c r="I373" s="9">
        <v>15</v>
      </c>
      <c r="J373" s="9">
        <v>8</v>
      </c>
    </row>
    <row r="374" spans="1:10" s="11" customFormat="1" x14ac:dyDescent="0.2">
      <c r="A374" s="8">
        <v>43615</v>
      </c>
      <c r="B374" s="12" t="s">
        <v>3</v>
      </c>
      <c r="C374" s="113">
        <v>2441</v>
      </c>
      <c r="D374" s="12" t="s">
        <v>92</v>
      </c>
      <c r="E374" s="12" t="s">
        <v>8</v>
      </c>
      <c r="F374" s="12" t="s">
        <v>15</v>
      </c>
      <c r="G374" s="12" t="s">
        <v>151</v>
      </c>
      <c r="H374" s="12"/>
      <c r="I374" s="9">
        <v>28</v>
      </c>
      <c r="J374" s="9">
        <v>28</v>
      </c>
    </row>
    <row r="375" spans="1:10" s="11" customFormat="1" x14ac:dyDescent="0.2">
      <c r="A375" s="8">
        <v>43615</v>
      </c>
      <c r="B375" s="12" t="s">
        <v>3</v>
      </c>
      <c r="C375" s="113">
        <v>1150</v>
      </c>
      <c r="D375" s="12" t="s">
        <v>92</v>
      </c>
      <c r="E375" s="12" t="s">
        <v>21</v>
      </c>
      <c r="F375" s="12" t="s">
        <v>15</v>
      </c>
      <c r="G375" s="12" t="s">
        <v>319</v>
      </c>
      <c r="H375" s="12"/>
      <c r="I375" s="9">
        <v>23</v>
      </c>
      <c r="J375" s="9">
        <v>27</v>
      </c>
    </row>
    <row r="376" spans="1:10" s="11" customFormat="1" x14ac:dyDescent="0.2">
      <c r="A376" s="8">
        <v>43615</v>
      </c>
      <c r="B376" s="12" t="s">
        <v>6</v>
      </c>
      <c r="C376" s="113">
        <v>57100</v>
      </c>
      <c r="D376" s="12" t="s">
        <v>141</v>
      </c>
      <c r="E376" s="12" t="s">
        <v>6</v>
      </c>
      <c r="F376" s="12" t="s">
        <v>15</v>
      </c>
      <c r="G376" s="12" t="s">
        <v>151</v>
      </c>
      <c r="H376" s="12"/>
      <c r="I376" s="9">
        <v>36</v>
      </c>
      <c r="J376" s="9">
        <v>41</v>
      </c>
    </row>
    <row r="377" spans="1:10" s="11" customFormat="1" x14ac:dyDescent="0.2">
      <c r="A377" s="8">
        <v>43615</v>
      </c>
      <c r="B377" s="12" t="s">
        <v>6</v>
      </c>
      <c r="C377" s="113">
        <v>57000</v>
      </c>
      <c r="D377" s="12" t="s">
        <v>211</v>
      </c>
      <c r="E377" s="12" t="s">
        <v>6</v>
      </c>
      <c r="F377" s="12" t="s">
        <v>248</v>
      </c>
      <c r="G377" s="12" t="s">
        <v>23</v>
      </c>
      <c r="H377" s="12"/>
      <c r="I377" s="9">
        <v>50</v>
      </c>
      <c r="J377" s="9">
        <v>69</v>
      </c>
    </row>
    <row r="378" spans="1:10" s="11" customFormat="1" x14ac:dyDescent="0.2">
      <c r="A378" s="8">
        <v>43615</v>
      </c>
      <c r="B378" s="12" t="s">
        <v>6</v>
      </c>
      <c r="C378" s="113">
        <v>57970</v>
      </c>
      <c r="D378" s="12" t="s">
        <v>206</v>
      </c>
      <c r="E378" s="12" t="s">
        <v>99</v>
      </c>
      <c r="F378" s="12" t="s">
        <v>15</v>
      </c>
      <c r="G378" s="12" t="s">
        <v>1830</v>
      </c>
      <c r="H378" s="12"/>
      <c r="I378" s="9">
        <v>36</v>
      </c>
      <c r="J378" s="9">
        <v>45</v>
      </c>
    </row>
    <row r="379" spans="1:10" s="11" customFormat="1" x14ac:dyDescent="0.2">
      <c r="A379" s="8">
        <v>43615</v>
      </c>
      <c r="B379" s="12" t="s">
        <v>6</v>
      </c>
      <c r="C379" s="113">
        <v>54590</v>
      </c>
      <c r="D379" s="12" t="s">
        <v>1713</v>
      </c>
      <c r="E379" s="12" t="s">
        <v>6</v>
      </c>
      <c r="F379" s="12" t="s">
        <v>15</v>
      </c>
      <c r="G379" s="12" t="s">
        <v>151</v>
      </c>
      <c r="H379" s="12"/>
      <c r="I379" s="9">
        <v>27</v>
      </c>
      <c r="J379" s="9">
        <v>10</v>
      </c>
    </row>
    <row r="380" spans="1:10" s="11" customFormat="1" x14ac:dyDescent="0.2">
      <c r="A380" s="8">
        <v>43615</v>
      </c>
      <c r="B380" s="12" t="s">
        <v>6</v>
      </c>
      <c r="C380" s="113">
        <v>57440</v>
      </c>
      <c r="D380" s="12" t="s">
        <v>1831</v>
      </c>
      <c r="E380" s="12" t="s">
        <v>6</v>
      </c>
      <c r="F380" s="12" t="s">
        <v>15</v>
      </c>
      <c r="G380" s="12" t="s">
        <v>477</v>
      </c>
      <c r="H380" s="12"/>
      <c r="I380" s="9">
        <v>33</v>
      </c>
      <c r="J380" s="9">
        <v>30</v>
      </c>
    </row>
    <row r="381" spans="1:10" s="11" customFormat="1" x14ac:dyDescent="0.2">
      <c r="A381" s="8">
        <v>43615</v>
      </c>
      <c r="B381" s="12" t="s">
        <v>6</v>
      </c>
      <c r="C381" s="113">
        <v>57280</v>
      </c>
      <c r="D381" s="12" t="s">
        <v>1832</v>
      </c>
      <c r="E381" s="12" t="s">
        <v>6</v>
      </c>
      <c r="F381" s="12" t="s">
        <v>15</v>
      </c>
      <c r="G381" s="12" t="s">
        <v>23</v>
      </c>
      <c r="H381" s="12"/>
      <c r="I381" s="9">
        <v>42</v>
      </c>
      <c r="J381" s="9">
        <v>58</v>
      </c>
    </row>
    <row r="382" spans="1:10" s="11" customFormat="1" x14ac:dyDescent="0.2">
      <c r="A382" s="8">
        <v>43615</v>
      </c>
      <c r="B382" s="12" t="s">
        <v>6</v>
      </c>
      <c r="C382" s="113">
        <v>54590</v>
      </c>
      <c r="D382" s="12" t="s">
        <v>1713</v>
      </c>
      <c r="E382" s="12" t="s">
        <v>6</v>
      </c>
      <c r="F382" s="12" t="s">
        <v>15</v>
      </c>
      <c r="G382" s="12" t="s">
        <v>23</v>
      </c>
      <c r="H382" s="12"/>
      <c r="I382" s="9">
        <v>27</v>
      </c>
      <c r="J382" s="9">
        <v>10</v>
      </c>
    </row>
    <row r="383" spans="1:10" s="11" customFormat="1" x14ac:dyDescent="0.2">
      <c r="A383" s="8">
        <v>43616</v>
      </c>
      <c r="B383" s="12" t="s">
        <v>3</v>
      </c>
      <c r="C383" s="113">
        <v>7390</v>
      </c>
      <c r="D383" s="12" t="s">
        <v>806</v>
      </c>
      <c r="E383" s="12" t="s">
        <v>5</v>
      </c>
      <c r="F383" s="12" t="s">
        <v>4</v>
      </c>
      <c r="G383" s="12" t="s">
        <v>151</v>
      </c>
      <c r="H383" s="12"/>
      <c r="I383" s="9">
        <v>39</v>
      </c>
      <c r="J383" s="9" t="s">
        <v>1741</v>
      </c>
    </row>
    <row r="384" spans="1:10" s="11" customFormat="1" x14ac:dyDescent="0.2">
      <c r="A384" s="8">
        <v>43616</v>
      </c>
      <c r="B384" s="12" t="s">
        <v>6</v>
      </c>
      <c r="C384" s="113">
        <v>57480</v>
      </c>
      <c r="D384" s="12" t="s">
        <v>656</v>
      </c>
      <c r="E384" s="12" t="s">
        <v>6</v>
      </c>
      <c r="F384" s="12" t="s">
        <v>15</v>
      </c>
      <c r="G384" s="12" t="s">
        <v>23</v>
      </c>
      <c r="H384" s="12"/>
      <c r="I384" s="9">
        <v>48</v>
      </c>
      <c r="J384" s="9" t="s">
        <v>650</v>
      </c>
    </row>
    <row r="385" spans="1:10" s="11" customFormat="1" x14ac:dyDescent="0.2">
      <c r="A385" s="8">
        <v>43616</v>
      </c>
      <c r="B385" s="12" t="s">
        <v>6</v>
      </c>
      <c r="C385" s="113">
        <v>54135</v>
      </c>
      <c r="D385" s="12" t="s">
        <v>1106</v>
      </c>
      <c r="E385" s="12" t="s">
        <v>6</v>
      </c>
      <c r="F385" s="12" t="s">
        <v>15</v>
      </c>
      <c r="G385" s="12" t="s">
        <v>151</v>
      </c>
      <c r="H385" s="12"/>
      <c r="I385" s="9">
        <v>21</v>
      </c>
      <c r="J385" s="9" t="s">
        <v>1107</v>
      </c>
    </row>
    <row r="386" spans="1:10" s="11" customFormat="1" x14ac:dyDescent="0.2">
      <c r="A386" s="8">
        <v>43616</v>
      </c>
      <c r="B386" s="12" t="s">
        <v>3</v>
      </c>
      <c r="C386" s="113">
        <v>4989</v>
      </c>
      <c r="D386" s="12" t="s">
        <v>61</v>
      </c>
      <c r="E386" s="12" t="s">
        <v>16</v>
      </c>
      <c r="F386" s="12" t="s">
        <v>4</v>
      </c>
      <c r="G386" s="12" t="s">
        <v>163</v>
      </c>
      <c r="H386" s="12"/>
      <c r="I386" s="9">
        <v>8</v>
      </c>
      <c r="J386" s="9" t="s">
        <v>1734</v>
      </c>
    </row>
    <row r="387" spans="1:10" s="11" customFormat="1" x14ac:dyDescent="0.2">
      <c r="A387" s="8">
        <v>43616</v>
      </c>
      <c r="B387" s="12" t="s">
        <v>3</v>
      </c>
      <c r="C387" s="113">
        <v>8227</v>
      </c>
      <c r="D387" s="12" t="s">
        <v>64</v>
      </c>
      <c r="E387" s="12" t="s">
        <v>187</v>
      </c>
      <c r="F387" s="12" t="s">
        <v>5</v>
      </c>
      <c r="G387" s="12" t="s">
        <v>151</v>
      </c>
      <c r="H387" s="12"/>
      <c r="I387" s="9">
        <v>29</v>
      </c>
      <c r="J387" s="9">
        <v>19</v>
      </c>
    </row>
    <row r="388" spans="1:10" s="11" customFormat="1" x14ac:dyDescent="0.2">
      <c r="A388" s="8">
        <v>43616</v>
      </c>
      <c r="B388" s="12" t="s">
        <v>3</v>
      </c>
      <c r="C388" s="113">
        <v>5870</v>
      </c>
      <c r="D388" s="12" t="s">
        <v>261</v>
      </c>
      <c r="E388" s="12" t="s">
        <v>15</v>
      </c>
      <c r="F388" s="12" t="s">
        <v>6</v>
      </c>
      <c r="G388" s="12" t="s">
        <v>151</v>
      </c>
      <c r="H388" s="12"/>
      <c r="I388" s="9">
        <v>32</v>
      </c>
      <c r="J388" s="9" t="s">
        <v>1834</v>
      </c>
    </row>
    <row r="389" spans="1:10" s="11" customFormat="1" x14ac:dyDescent="0.2">
      <c r="A389" s="8">
        <v>43616</v>
      </c>
      <c r="B389" s="12" t="s">
        <v>3</v>
      </c>
      <c r="C389" s="113">
        <v>5485</v>
      </c>
      <c r="D389" s="12" t="s">
        <v>129</v>
      </c>
      <c r="E389" s="12" t="s">
        <v>4</v>
      </c>
      <c r="F389" s="12" t="s">
        <v>5</v>
      </c>
      <c r="G389" s="12" t="s">
        <v>23</v>
      </c>
      <c r="H389" s="12"/>
      <c r="I389" s="9">
        <v>42</v>
      </c>
      <c r="J389" s="9" t="s">
        <v>1835</v>
      </c>
    </row>
    <row r="390" spans="1:10" s="11" customFormat="1" x14ac:dyDescent="0.2">
      <c r="A390" s="8">
        <v>43616</v>
      </c>
      <c r="B390" s="12" t="s">
        <v>5</v>
      </c>
      <c r="C390" s="113">
        <v>66578</v>
      </c>
      <c r="D390" s="12" t="s">
        <v>552</v>
      </c>
      <c r="E390" s="12" t="s">
        <v>5</v>
      </c>
      <c r="F390" s="12" t="s">
        <v>15</v>
      </c>
      <c r="G390" s="12" t="s">
        <v>292</v>
      </c>
      <c r="H390" s="12"/>
      <c r="I390" s="9">
        <v>75</v>
      </c>
      <c r="J390" s="9">
        <v>114</v>
      </c>
    </row>
    <row r="391" spans="1:10" s="11" customFormat="1" x14ac:dyDescent="0.2">
      <c r="A391" s="8">
        <v>43616</v>
      </c>
      <c r="B391" s="12" t="s">
        <v>5</v>
      </c>
      <c r="C391" s="113">
        <v>55743</v>
      </c>
      <c r="D391" s="12" t="s">
        <v>1836</v>
      </c>
      <c r="E391" s="12" t="s">
        <v>5</v>
      </c>
      <c r="F391" s="12" t="s">
        <v>15</v>
      </c>
      <c r="G391" s="12" t="s">
        <v>477</v>
      </c>
      <c r="H391" s="12"/>
      <c r="I391" s="9">
        <v>109</v>
      </c>
      <c r="J391" s="9">
        <v>137</v>
      </c>
    </row>
    <row r="392" spans="1:10" s="11" customFormat="1" x14ac:dyDescent="0.2">
      <c r="A392" s="8">
        <v>43616</v>
      </c>
      <c r="B392" s="12" t="s">
        <v>6</v>
      </c>
      <c r="C392" s="113">
        <v>54650</v>
      </c>
      <c r="D392" s="12" t="s">
        <v>175</v>
      </c>
      <c r="E392" s="12" t="s">
        <v>6</v>
      </c>
      <c r="F392" s="12" t="s">
        <v>4</v>
      </c>
      <c r="G392" s="12" t="s">
        <v>319</v>
      </c>
      <c r="H392" s="12"/>
      <c r="I392" s="9">
        <v>15</v>
      </c>
      <c r="J392" s="9" t="s">
        <v>1837</v>
      </c>
    </row>
    <row r="393" spans="1:10" s="11" customFormat="1" x14ac:dyDescent="0.2">
      <c r="A393" s="8">
        <v>43616</v>
      </c>
      <c r="B393" s="12" t="s">
        <v>5</v>
      </c>
      <c r="C393" s="113">
        <v>54331</v>
      </c>
      <c r="D393" s="12" t="s">
        <v>594</v>
      </c>
      <c r="E393" s="12" t="s">
        <v>5</v>
      </c>
      <c r="F393" s="12" t="s">
        <v>6</v>
      </c>
      <c r="G393" s="12" t="s">
        <v>151</v>
      </c>
      <c r="H393" s="12"/>
      <c r="I393" s="9">
        <v>65</v>
      </c>
      <c r="J393" s="9" t="s">
        <v>605</v>
      </c>
    </row>
    <row r="394" spans="1:10" s="11" customFormat="1" x14ac:dyDescent="0.2">
      <c r="A394" s="8">
        <v>43616</v>
      </c>
      <c r="B394" s="12" t="s">
        <v>6</v>
      </c>
      <c r="C394" s="113">
        <v>8240</v>
      </c>
      <c r="D394" s="12" t="s">
        <v>1838</v>
      </c>
      <c r="E394" s="12" t="s">
        <v>6</v>
      </c>
      <c r="F394" s="12" t="s">
        <v>6</v>
      </c>
      <c r="G394" s="12" t="s">
        <v>37</v>
      </c>
      <c r="H394" s="12"/>
      <c r="I394" s="9">
        <v>92</v>
      </c>
      <c r="J394" s="9" t="s">
        <v>1839</v>
      </c>
    </row>
    <row r="395" spans="1:10" s="11" customFormat="1" x14ac:dyDescent="0.2">
      <c r="A395" s="8">
        <v>43616</v>
      </c>
      <c r="B395" s="12" t="s">
        <v>5</v>
      </c>
      <c r="C395" s="113">
        <v>97816</v>
      </c>
      <c r="D395" s="12" t="s">
        <v>1840</v>
      </c>
      <c r="E395" s="12" t="s">
        <v>5</v>
      </c>
      <c r="F395" s="12" t="s">
        <v>15</v>
      </c>
      <c r="G395" s="12" t="s">
        <v>292</v>
      </c>
      <c r="H395" s="12"/>
      <c r="I395" s="9">
        <v>210</v>
      </c>
      <c r="J395" s="9">
        <v>356</v>
      </c>
    </row>
    <row r="396" spans="1:10" s="11" customFormat="1" x14ac:dyDescent="0.2">
      <c r="A396" s="8">
        <v>43616</v>
      </c>
      <c r="B396" s="12" t="s">
        <v>3</v>
      </c>
      <c r="C396" s="113">
        <v>8232</v>
      </c>
      <c r="D396" s="12" t="s">
        <v>64</v>
      </c>
      <c r="E396" s="12" t="s">
        <v>188</v>
      </c>
      <c r="F396" s="12" t="s">
        <v>333</v>
      </c>
      <c r="G396" s="12" t="s">
        <v>1841</v>
      </c>
      <c r="H396" s="12"/>
      <c r="I396" s="9">
        <v>26</v>
      </c>
      <c r="J396" s="9" t="s">
        <v>1842</v>
      </c>
    </row>
    <row r="397" spans="1:10" s="11" customFormat="1" x14ac:dyDescent="0.2">
      <c r="A397" s="8">
        <v>43616</v>
      </c>
      <c r="B397" s="12" t="s">
        <v>1843</v>
      </c>
      <c r="C397" s="48" t="s">
        <v>1844</v>
      </c>
      <c r="D397" s="12" t="s">
        <v>1845</v>
      </c>
      <c r="E397" s="12" t="s">
        <v>22</v>
      </c>
      <c r="F397" s="12" t="s">
        <v>22</v>
      </c>
      <c r="G397" s="12" t="s">
        <v>303</v>
      </c>
      <c r="H397" s="12"/>
      <c r="I397" s="9"/>
      <c r="J397" s="9"/>
    </row>
    <row r="398" spans="1:10" s="11" customFormat="1" x14ac:dyDescent="0.2">
      <c r="A398" s="8">
        <v>43616</v>
      </c>
      <c r="B398" s="12" t="s">
        <v>6</v>
      </c>
      <c r="C398" s="113">
        <v>57330</v>
      </c>
      <c r="D398" s="12" t="s">
        <v>315</v>
      </c>
      <c r="E398" s="12" t="s">
        <v>6</v>
      </c>
      <c r="F398" s="12" t="s">
        <v>15</v>
      </c>
      <c r="G398" s="12" t="s">
        <v>23</v>
      </c>
      <c r="H398" s="12"/>
      <c r="I398" s="9">
        <v>26</v>
      </c>
      <c r="J398" s="9" t="s">
        <v>416</v>
      </c>
    </row>
    <row r="399" spans="1:10" s="11" customFormat="1" x14ac:dyDescent="0.2">
      <c r="A399" s="8">
        <v>43616</v>
      </c>
      <c r="B399" s="12" t="s">
        <v>3</v>
      </c>
      <c r="C399" s="113">
        <v>4122</v>
      </c>
      <c r="D399" s="12" t="s">
        <v>506</v>
      </c>
      <c r="E399" s="12" t="s">
        <v>16</v>
      </c>
      <c r="F399" s="12" t="s">
        <v>6</v>
      </c>
      <c r="G399" s="12" t="s">
        <v>37</v>
      </c>
      <c r="H399" s="12"/>
      <c r="I399" s="9">
        <v>18</v>
      </c>
      <c r="J399" s="9" t="s">
        <v>742</v>
      </c>
    </row>
    <row r="404" spans="1:10" x14ac:dyDescent="0.2">
      <c r="B404">
        <f>399-382</f>
        <v>17</v>
      </c>
      <c r="C404">
        <v>4.5999999999999996</v>
      </c>
      <c r="D404">
        <f>(B404*C404)+45</f>
        <v>123.19999999999999</v>
      </c>
    </row>
    <row r="405" spans="1:10" x14ac:dyDescent="0.2">
      <c r="D405">
        <v>168</v>
      </c>
      <c r="E405">
        <f>3*21.42</f>
        <v>64.260000000000005</v>
      </c>
    </row>
    <row r="406" spans="1:10" x14ac:dyDescent="0.2">
      <c r="E406">
        <f>3*18.82</f>
        <v>56.46</v>
      </c>
    </row>
    <row r="407" spans="1:10" x14ac:dyDescent="0.2">
      <c r="E407">
        <f>2*162.47</f>
        <v>324.94</v>
      </c>
    </row>
    <row r="408" spans="1:10" x14ac:dyDescent="0.2">
      <c r="E408">
        <f>SUM(E405:E407)</f>
        <v>445.65999999999997</v>
      </c>
    </row>
    <row r="412" spans="1:10" s="11" customFormat="1" x14ac:dyDescent="0.2">
      <c r="A412" s="8">
        <v>43613</v>
      </c>
      <c r="B412" s="12" t="s">
        <v>3</v>
      </c>
      <c r="C412" s="113">
        <v>4514</v>
      </c>
      <c r="D412" s="12" t="s">
        <v>40</v>
      </c>
      <c r="E412" s="12" t="s">
        <v>16</v>
      </c>
      <c r="F412" s="12" t="s">
        <v>4</v>
      </c>
      <c r="G412" s="12" t="s">
        <v>929</v>
      </c>
      <c r="H412" s="12"/>
      <c r="I412" s="9">
        <v>5</v>
      </c>
      <c r="J412" s="9">
        <v>2</v>
      </c>
    </row>
    <row r="413" spans="1:10" s="11" customFormat="1" x14ac:dyDescent="0.2">
      <c r="A413" s="8">
        <v>43613</v>
      </c>
      <c r="B413" s="12" t="s">
        <v>3</v>
      </c>
      <c r="C413" s="113">
        <v>4536</v>
      </c>
      <c r="D413" s="12" t="s">
        <v>40</v>
      </c>
      <c r="E413" s="12" t="s">
        <v>6</v>
      </c>
      <c r="F413" s="12" t="s">
        <v>6</v>
      </c>
      <c r="G413" s="12" t="s">
        <v>222</v>
      </c>
      <c r="H413" s="12"/>
      <c r="I413" s="9">
        <v>5</v>
      </c>
      <c r="J413" s="9">
        <v>2</v>
      </c>
    </row>
    <row r="414" spans="1:10" s="11" customFormat="1" x14ac:dyDescent="0.2">
      <c r="A414" s="8">
        <v>43614</v>
      </c>
      <c r="B414" s="12" t="s">
        <v>3</v>
      </c>
      <c r="C414" s="113">
        <v>4557</v>
      </c>
      <c r="D414" s="12" t="s">
        <v>40</v>
      </c>
      <c r="E414" s="12" t="s">
        <v>16</v>
      </c>
      <c r="F414" s="12" t="s">
        <v>15</v>
      </c>
      <c r="G414" s="12" t="s">
        <v>488</v>
      </c>
      <c r="H414" s="12"/>
      <c r="I414" s="9">
        <v>5</v>
      </c>
      <c r="J414" s="9">
        <v>2</v>
      </c>
    </row>
    <row r="415" spans="1:10" s="11" customFormat="1" x14ac:dyDescent="0.2">
      <c r="A415" s="8">
        <v>43612</v>
      </c>
      <c r="B415" s="12" t="s">
        <v>3</v>
      </c>
      <c r="C415" s="113">
        <v>4620</v>
      </c>
      <c r="D415" s="12" t="s">
        <v>40</v>
      </c>
      <c r="E415" s="12" t="s">
        <v>6</v>
      </c>
      <c r="F415" s="12" t="s">
        <v>4</v>
      </c>
      <c r="G415" s="12" t="s">
        <v>194</v>
      </c>
      <c r="H415" s="12"/>
      <c r="I415" s="9">
        <v>7</v>
      </c>
      <c r="J415" s="9">
        <v>2</v>
      </c>
    </row>
    <row r="416" spans="1:10" s="11" customFormat="1" x14ac:dyDescent="0.2">
      <c r="A416" s="8">
        <v>43613</v>
      </c>
      <c r="B416" s="12" t="s">
        <v>3</v>
      </c>
      <c r="C416" s="113">
        <v>4629</v>
      </c>
      <c r="D416" s="12" t="s">
        <v>40</v>
      </c>
      <c r="E416" s="12" t="s">
        <v>4</v>
      </c>
      <c r="F416" s="12" t="s">
        <v>6</v>
      </c>
      <c r="G416" s="12" t="s">
        <v>194</v>
      </c>
      <c r="H416" s="12"/>
      <c r="I416" s="9">
        <v>5</v>
      </c>
      <c r="J416" s="9">
        <v>2</v>
      </c>
    </row>
    <row r="417" spans="1:8" x14ac:dyDescent="0.2">
      <c r="A417" s="8">
        <v>43605</v>
      </c>
      <c r="B417" s="12" t="s">
        <v>3</v>
      </c>
      <c r="C417" s="113">
        <v>4780</v>
      </c>
      <c r="D417" s="12" t="s">
        <v>40</v>
      </c>
      <c r="E417" s="12" t="s">
        <v>1787</v>
      </c>
      <c r="F417" s="12" t="s">
        <v>6</v>
      </c>
      <c r="G417" s="12" t="s">
        <v>151</v>
      </c>
      <c r="H417" s="1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72BDC-2783-4343-8EF9-05AE3DDFCA3F}">
  <dimension ref="A2:K419"/>
  <sheetViews>
    <sheetView topLeftCell="A384" zoomScale="150" zoomScaleNormal="150" workbookViewId="0">
      <selection activeCell="H398" sqref="H2:H398"/>
    </sheetView>
  </sheetViews>
  <sheetFormatPr baseColWidth="10" defaultRowHeight="15" x14ac:dyDescent="0.2"/>
  <cols>
    <col min="4" max="4" width="17.5" customWidth="1"/>
    <col min="7" max="7" width="27.1640625" customWidth="1"/>
    <col min="8" max="8" width="33" customWidth="1"/>
  </cols>
  <sheetData>
    <row r="2" spans="1:10" s="11" customFormat="1" x14ac:dyDescent="0.2">
      <c r="A2" s="8">
        <v>43614</v>
      </c>
      <c r="B2" s="12" t="s">
        <v>1809</v>
      </c>
      <c r="C2" s="113">
        <v>4055</v>
      </c>
      <c r="D2" s="12" t="s">
        <v>1810</v>
      </c>
      <c r="E2" s="12" t="s">
        <v>5</v>
      </c>
      <c r="F2" s="12" t="s">
        <v>15</v>
      </c>
      <c r="G2" s="12" t="s">
        <v>292</v>
      </c>
      <c r="H2" s="12"/>
      <c r="I2" s="9"/>
      <c r="J2" s="9"/>
    </row>
    <row r="3" spans="1:10" s="11" customFormat="1" x14ac:dyDescent="0.2">
      <c r="A3" s="8">
        <v>43595</v>
      </c>
      <c r="B3" s="12" t="s">
        <v>14</v>
      </c>
      <c r="C3" s="113">
        <v>6780</v>
      </c>
      <c r="D3" s="12" t="s">
        <v>142</v>
      </c>
      <c r="E3" s="12" t="s">
        <v>6</v>
      </c>
      <c r="F3" s="12" t="s">
        <v>6</v>
      </c>
      <c r="G3" s="12" t="s">
        <v>895</v>
      </c>
      <c r="H3" s="12"/>
      <c r="I3" s="9">
        <v>22</v>
      </c>
      <c r="J3" s="9">
        <v>15</v>
      </c>
    </row>
    <row r="4" spans="1:10" s="11" customFormat="1" x14ac:dyDescent="0.2">
      <c r="A4" s="8">
        <v>43596</v>
      </c>
      <c r="B4" s="12" t="s">
        <v>14</v>
      </c>
      <c r="C4" s="113">
        <v>7300</v>
      </c>
      <c r="D4" s="12" t="s">
        <v>1742</v>
      </c>
      <c r="E4" s="12" t="s">
        <v>6</v>
      </c>
      <c r="F4" s="12" t="s">
        <v>8</v>
      </c>
      <c r="G4" s="12" t="s">
        <v>172</v>
      </c>
      <c r="H4" s="12"/>
      <c r="I4" s="9">
        <v>156</v>
      </c>
      <c r="J4" s="9">
        <v>238</v>
      </c>
    </row>
    <row r="5" spans="1:10" s="11" customFormat="1" x14ac:dyDescent="0.2">
      <c r="A5" s="8">
        <v>43597</v>
      </c>
      <c r="B5" s="12" t="s">
        <v>14</v>
      </c>
      <c r="C5" s="113">
        <v>6630</v>
      </c>
      <c r="D5" s="12" t="s">
        <v>1773</v>
      </c>
      <c r="E5" s="12" t="s">
        <v>6</v>
      </c>
      <c r="F5" s="12" t="s">
        <v>31</v>
      </c>
      <c r="G5" s="12" t="s">
        <v>292</v>
      </c>
      <c r="H5" s="12"/>
      <c r="I5" s="9">
        <v>39</v>
      </c>
      <c r="J5" s="9" t="s">
        <v>1236</v>
      </c>
    </row>
    <row r="6" spans="1:10" s="11" customFormat="1" x14ac:dyDescent="0.2">
      <c r="A6" s="8">
        <v>43604</v>
      </c>
      <c r="B6" s="12" t="s">
        <v>14</v>
      </c>
      <c r="C6" s="113">
        <v>6717</v>
      </c>
      <c r="D6" s="12" t="s">
        <v>1783</v>
      </c>
      <c r="E6" s="12" t="s">
        <v>6</v>
      </c>
      <c r="F6" s="12" t="s">
        <v>6</v>
      </c>
      <c r="G6" s="12" t="s">
        <v>863</v>
      </c>
      <c r="H6" s="12"/>
      <c r="I6" s="9">
        <v>37</v>
      </c>
      <c r="J6" s="9">
        <v>37</v>
      </c>
    </row>
    <row r="7" spans="1:10" s="11" customFormat="1" x14ac:dyDescent="0.2">
      <c r="A7" s="8">
        <v>43604</v>
      </c>
      <c r="B7" s="12" t="s">
        <v>14</v>
      </c>
      <c r="C7" s="113">
        <v>6700</v>
      </c>
      <c r="D7" s="12" t="s">
        <v>127</v>
      </c>
      <c r="E7" s="12" t="s">
        <v>12</v>
      </c>
      <c r="F7" s="12" t="s">
        <v>6</v>
      </c>
      <c r="G7" s="12" t="s">
        <v>23</v>
      </c>
      <c r="H7" s="12"/>
      <c r="I7" s="9">
        <v>29</v>
      </c>
      <c r="J7" s="9">
        <v>27</v>
      </c>
    </row>
    <row r="8" spans="1:10" s="11" customFormat="1" x14ac:dyDescent="0.2">
      <c r="A8" s="8">
        <v>43589</v>
      </c>
      <c r="B8" s="12" t="s">
        <v>5</v>
      </c>
      <c r="C8" s="113">
        <v>54675</v>
      </c>
      <c r="D8" s="12" t="s">
        <v>1689</v>
      </c>
      <c r="E8" s="12" t="s">
        <v>5</v>
      </c>
      <c r="F8" s="12" t="s">
        <v>5</v>
      </c>
      <c r="G8" s="12" t="s">
        <v>917</v>
      </c>
      <c r="H8" s="12"/>
      <c r="I8" s="9">
        <v>61</v>
      </c>
      <c r="J8" s="9">
        <v>74</v>
      </c>
    </row>
    <row r="9" spans="1:10" s="11" customFormat="1" x14ac:dyDescent="0.2">
      <c r="A9" s="8">
        <v>43589</v>
      </c>
      <c r="B9" s="12" t="s">
        <v>5</v>
      </c>
      <c r="C9" s="113">
        <v>61118</v>
      </c>
      <c r="D9" s="12" t="s">
        <v>1690</v>
      </c>
      <c r="E9" s="12" t="s">
        <v>5</v>
      </c>
      <c r="F9" s="12" t="s">
        <v>5</v>
      </c>
      <c r="G9" s="12" t="s">
        <v>1691</v>
      </c>
      <c r="H9" s="12"/>
      <c r="I9" s="9">
        <v>157</v>
      </c>
      <c r="J9" s="9">
        <v>295</v>
      </c>
    </row>
    <row r="10" spans="1:10" s="11" customFormat="1" x14ac:dyDescent="0.2">
      <c r="A10" s="8">
        <v>43589</v>
      </c>
      <c r="B10" s="12" t="s">
        <v>5</v>
      </c>
      <c r="C10" s="113">
        <v>54634</v>
      </c>
      <c r="D10" s="12" t="s">
        <v>1692</v>
      </c>
      <c r="E10" s="12" t="s">
        <v>5</v>
      </c>
      <c r="F10" s="12" t="s">
        <v>15</v>
      </c>
      <c r="G10" s="12" t="s">
        <v>23</v>
      </c>
      <c r="H10" s="12"/>
      <c r="I10" s="9">
        <v>60</v>
      </c>
      <c r="J10" s="9">
        <v>95</v>
      </c>
    </row>
    <row r="11" spans="1:10" s="11" customFormat="1" x14ac:dyDescent="0.2">
      <c r="A11" s="8">
        <v>43590</v>
      </c>
      <c r="B11" s="12" t="s">
        <v>5</v>
      </c>
      <c r="C11" s="113">
        <v>6606</v>
      </c>
      <c r="D11" s="12" t="s">
        <v>97</v>
      </c>
      <c r="E11" s="12" t="s">
        <v>21</v>
      </c>
      <c r="F11" s="12" t="s">
        <v>1708</v>
      </c>
      <c r="G11" s="12" t="s">
        <v>1709</v>
      </c>
      <c r="H11" s="12"/>
      <c r="I11" s="9">
        <v>30</v>
      </c>
      <c r="J11" s="9">
        <v>45</v>
      </c>
    </row>
    <row r="12" spans="1:10" s="11" customFormat="1" x14ac:dyDescent="0.2">
      <c r="A12" s="8">
        <v>43594</v>
      </c>
      <c r="B12" s="12" t="s">
        <v>5</v>
      </c>
      <c r="C12" s="113">
        <v>71706</v>
      </c>
      <c r="D12" s="12" t="s">
        <v>1728</v>
      </c>
      <c r="E12" s="12" t="s">
        <v>5</v>
      </c>
      <c r="F12" s="12" t="s">
        <v>5</v>
      </c>
      <c r="G12" s="12" t="s">
        <v>172</v>
      </c>
      <c r="H12" s="12"/>
      <c r="I12" s="9">
        <v>218</v>
      </c>
      <c r="J12" s="9">
        <v>306</v>
      </c>
    </row>
    <row r="13" spans="1:10" s="11" customFormat="1" x14ac:dyDescent="0.2">
      <c r="A13" s="8">
        <v>43594</v>
      </c>
      <c r="B13" s="12" t="s">
        <v>5</v>
      </c>
      <c r="C13" s="113">
        <v>54347</v>
      </c>
      <c r="D13" s="12" t="s">
        <v>1729</v>
      </c>
      <c r="E13" s="12" t="s">
        <v>5</v>
      </c>
      <c r="F13" s="12" t="s">
        <v>6</v>
      </c>
      <c r="G13" s="12" t="s">
        <v>172</v>
      </c>
      <c r="H13" s="12"/>
      <c r="I13" s="9">
        <v>76</v>
      </c>
      <c r="J13" s="9">
        <v>106</v>
      </c>
    </row>
    <row r="14" spans="1:10" s="11" customFormat="1" x14ac:dyDescent="0.2">
      <c r="A14" s="8">
        <v>43596</v>
      </c>
      <c r="B14" s="12" t="s">
        <v>5</v>
      </c>
      <c r="C14" s="114">
        <v>9034</v>
      </c>
      <c r="D14" s="12" t="s">
        <v>1743</v>
      </c>
      <c r="E14" s="12" t="s">
        <v>15</v>
      </c>
      <c r="F14" s="12" t="s">
        <v>18</v>
      </c>
      <c r="G14" s="12" t="s">
        <v>23</v>
      </c>
      <c r="H14" s="12"/>
      <c r="I14" s="9"/>
      <c r="J14" s="9"/>
    </row>
    <row r="15" spans="1:10" s="11" customFormat="1" x14ac:dyDescent="0.2">
      <c r="A15" s="8">
        <v>43596</v>
      </c>
      <c r="B15" s="12" t="s">
        <v>5</v>
      </c>
      <c r="C15" s="113">
        <v>54578</v>
      </c>
      <c r="D15" s="12" t="s">
        <v>1754</v>
      </c>
      <c r="E15" s="12" t="s">
        <v>5</v>
      </c>
      <c r="F15" s="12" t="s">
        <v>15</v>
      </c>
      <c r="G15" s="12" t="s">
        <v>172</v>
      </c>
      <c r="H15" s="12"/>
      <c r="I15" s="9"/>
      <c r="J15" s="9"/>
    </row>
    <row r="16" spans="1:10" s="11" customFormat="1" x14ac:dyDescent="0.2">
      <c r="A16" s="8">
        <v>43597</v>
      </c>
      <c r="B16" s="12" t="s">
        <v>5</v>
      </c>
      <c r="C16" s="113">
        <v>95632</v>
      </c>
      <c r="D16" s="12" t="s">
        <v>1766</v>
      </c>
      <c r="E16" s="12" t="s">
        <v>5</v>
      </c>
      <c r="F16" s="12" t="s">
        <v>15</v>
      </c>
      <c r="G16" s="12" t="s">
        <v>1767</v>
      </c>
      <c r="H16" s="12"/>
      <c r="I16" s="9"/>
      <c r="J16" s="9"/>
    </row>
    <row r="17" spans="1:10" s="11" customFormat="1" x14ac:dyDescent="0.2">
      <c r="A17" s="8">
        <v>43603</v>
      </c>
      <c r="B17" s="12" t="s">
        <v>5</v>
      </c>
      <c r="C17" s="113">
        <v>54457</v>
      </c>
      <c r="D17" s="12" t="s">
        <v>166</v>
      </c>
      <c r="E17" s="12" t="s">
        <v>5</v>
      </c>
      <c r="F17" s="12" t="s">
        <v>5</v>
      </c>
      <c r="G17" s="12" t="s">
        <v>976</v>
      </c>
      <c r="H17" s="12"/>
      <c r="I17" s="9">
        <v>44</v>
      </c>
      <c r="J17" s="9">
        <v>51</v>
      </c>
    </row>
    <row r="18" spans="1:10" s="11" customFormat="1" x14ac:dyDescent="0.2">
      <c r="A18" s="8">
        <v>43604</v>
      </c>
      <c r="B18" s="12" t="s">
        <v>5</v>
      </c>
      <c r="C18" s="113">
        <v>54294</v>
      </c>
      <c r="D18" s="12" t="s">
        <v>154</v>
      </c>
      <c r="E18" s="12" t="s">
        <v>4</v>
      </c>
      <c r="F18" s="12" t="s">
        <v>4</v>
      </c>
      <c r="G18" s="12" t="s">
        <v>23</v>
      </c>
      <c r="H18" s="12"/>
      <c r="I18" s="9">
        <v>51</v>
      </c>
      <c r="J18" s="9">
        <v>73</v>
      </c>
    </row>
    <row r="19" spans="1:10" s="11" customFormat="1" x14ac:dyDescent="0.2">
      <c r="A19" s="8">
        <v>43607</v>
      </c>
      <c r="B19" s="12" t="s">
        <v>5</v>
      </c>
      <c r="C19" s="113">
        <v>66798</v>
      </c>
      <c r="D19" s="12" t="s">
        <v>1788</v>
      </c>
      <c r="E19" s="12" t="s">
        <v>5</v>
      </c>
      <c r="F19" s="12" t="s">
        <v>5</v>
      </c>
      <c r="G19" s="12" t="s">
        <v>292</v>
      </c>
      <c r="H19" s="12"/>
      <c r="I19" s="9">
        <v>47</v>
      </c>
      <c r="J19" s="9">
        <v>78</v>
      </c>
    </row>
    <row r="20" spans="1:10" s="11" customFormat="1" x14ac:dyDescent="0.2">
      <c r="A20" s="8">
        <v>43610</v>
      </c>
      <c r="B20" s="12" t="s">
        <v>5</v>
      </c>
      <c r="C20" s="113">
        <v>71088</v>
      </c>
      <c r="D20" s="12" t="s">
        <v>1790</v>
      </c>
      <c r="E20" s="12" t="s">
        <v>15</v>
      </c>
      <c r="F20" s="12" t="s">
        <v>15</v>
      </c>
      <c r="G20" s="12" t="s">
        <v>292</v>
      </c>
      <c r="H20" s="12"/>
      <c r="I20" s="87" t="s">
        <v>1791</v>
      </c>
      <c r="J20" s="87" t="s">
        <v>1792</v>
      </c>
    </row>
    <row r="21" spans="1:10" s="11" customFormat="1" x14ac:dyDescent="0.2">
      <c r="A21" s="8">
        <v>43611</v>
      </c>
      <c r="B21" s="12" t="s">
        <v>5</v>
      </c>
      <c r="C21" s="113">
        <v>86179</v>
      </c>
      <c r="D21" s="12" t="s">
        <v>1793</v>
      </c>
      <c r="E21" s="12" t="s">
        <v>5</v>
      </c>
      <c r="F21" s="12" t="s">
        <v>5</v>
      </c>
      <c r="G21" s="12" t="s">
        <v>1794</v>
      </c>
      <c r="H21" s="12"/>
      <c r="I21" s="87" t="s">
        <v>1795</v>
      </c>
      <c r="J21" s="87" t="s">
        <v>1796</v>
      </c>
    </row>
    <row r="22" spans="1:10" s="11" customFormat="1" x14ac:dyDescent="0.2">
      <c r="A22" s="8">
        <v>43611</v>
      </c>
      <c r="B22" s="12" t="s">
        <v>5</v>
      </c>
      <c r="C22" s="113">
        <v>54309</v>
      </c>
      <c r="D22" s="12" t="s">
        <v>320</v>
      </c>
      <c r="E22" s="12" t="s">
        <v>5</v>
      </c>
      <c r="F22" s="12" t="s">
        <v>5</v>
      </c>
      <c r="G22" s="12" t="s">
        <v>172</v>
      </c>
      <c r="H22" s="12"/>
      <c r="I22" s="9">
        <v>48</v>
      </c>
      <c r="J22" s="9">
        <v>77</v>
      </c>
    </row>
    <row r="23" spans="1:10" s="11" customFormat="1" x14ac:dyDescent="0.2">
      <c r="A23" s="8">
        <v>43615</v>
      </c>
      <c r="B23" s="12" t="s">
        <v>5</v>
      </c>
      <c r="C23" s="113">
        <v>60435</v>
      </c>
      <c r="D23" s="12" t="s">
        <v>1811</v>
      </c>
      <c r="E23" s="12" t="s">
        <v>5</v>
      </c>
      <c r="F23" s="12" t="s">
        <v>15</v>
      </c>
      <c r="G23" s="12" t="s">
        <v>292</v>
      </c>
      <c r="H23" s="12"/>
      <c r="I23" s="9"/>
      <c r="J23" s="9"/>
    </row>
    <row r="24" spans="1:10" s="11" customFormat="1" x14ac:dyDescent="0.2">
      <c r="A24" s="8">
        <v>43615</v>
      </c>
      <c r="B24" s="12" t="s">
        <v>5</v>
      </c>
      <c r="C24" s="113">
        <v>54459</v>
      </c>
      <c r="D24" s="12" t="s">
        <v>1819</v>
      </c>
      <c r="E24" s="12" t="s">
        <v>5</v>
      </c>
      <c r="F24" s="12" t="s">
        <v>4</v>
      </c>
      <c r="G24" s="12" t="s">
        <v>151</v>
      </c>
      <c r="H24" s="12"/>
      <c r="I24" s="9">
        <v>58</v>
      </c>
      <c r="J24" s="9">
        <v>71</v>
      </c>
    </row>
    <row r="25" spans="1:10" s="11" customFormat="1" x14ac:dyDescent="0.2">
      <c r="A25" s="8">
        <v>43615</v>
      </c>
      <c r="B25" s="12" t="s">
        <v>5</v>
      </c>
      <c r="C25" s="113">
        <v>66123</v>
      </c>
      <c r="D25" s="12" t="s">
        <v>259</v>
      </c>
      <c r="E25" s="12" t="s">
        <v>5</v>
      </c>
      <c r="F25" s="12" t="s">
        <v>33</v>
      </c>
      <c r="G25" s="12" t="s">
        <v>23</v>
      </c>
      <c r="H25" s="12"/>
      <c r="I25" s="9">
        <v>88</v>
      </c>
      <c r="J25" s="9">
        <v>111</v>
      </c>
    </row>
    <row r="26" spans="1:10" s="11" customFormat="1" x14ac:dyDescent="0.2">
      <c r="A26" s="8">
        <v>43615</v>
      </c>
      <c r="B26" s="12" t="s">
        <v>5</v>
      </c>
      <c r="C26" s="113">
        <v>66701</v>
      </c>
      <c r="D26" s="12" t="s">
        <v>633</v>
      </c>
      <c r="E26" s="12" t="s">
        <v>5</v>
      </c>
      <c r="F26" s="12" t="s">
        <v>15</v>
      </c>
      <c r="G26" s="12" t="s">
        <v>477</v>
      </c>
      <c r="H26" s="12"/>
      <c r="I26" s="9">
        <v>60</v>
      </c>
      <c r="J26" s="9">
        <v>75</v>
      </c>
    </row>
    <row r="27" spans="1:10" s="11" customFormat="1" x14ac:dyDescent="0.2">
      <c r="A27" s="8">
        <v>43615</v>
      </c>
      <c r="B27" s="12" t="s">
        <v>5</v>
      </c>
      <c r="C27" s="113">
        <v>54296</v>
      </c>
      <c r="D27" s="12" t="s">
        <v>154</v>
      </c>
      <c r="E27" s="12" t="s">
        <v>5</v>
      </c>
      <c r="F27" s="12" t="s">
        <v>15</v>
      </c>
      <c r="G27" s="12" t="s">
        <v>477</v>
      </c>
      <c r="H27" s="12"/>
      <c r="I27" s="9">
        <v>63</v>
      </c>
      <c r="J27" s="9">
        <v>78</v>
      </c>
    </row>
    <row r="28" spans="1:10" s="11" customFormat="1" x14ac:dyDescent="0.2">
      <c r="A28" s="8">
        <v>43586</v>
      </c>
      <c r="B28" s="12" t="s">
        <v>6</v>
      </c>
      <c r="C28" s="113">
        <v>54440</v>
      </c>
      <c r="D28" s="12" t="s">
        <v>179</v>
      </c>
      <c r="E28" s="12" t="s">
        <v>6</v>
      </c>
      <c r="F28" s="12" t="s">
        <v>5</v>
      </c>
      <c r="G28" s="12" t="s">
        <v>151</v>
      </c>
      <c r="H28" s="12"/>
      <c r="I28" s="9">
        <v>22</v>
      </c>
      <c r="J28" s="9" t="s">
        <v>1560</v>
      </c>
    </row>
    <row r="29" spans="1:10" s="11" customFormat="1" x14ac:dyDescent="0.2">
      <c r="A29" s="8">
        <v>43587</v>
      </c>
      <c r="B29" s="12" t="s">
        <v>6</v>
      </c>
      <c r="C29" s="113">
        <v>95210</v>
      </c>
      <c r="D29" s="12" t="s">
        <v>1673</v>
      </c>
      <c r="E29" s="12" t="s">
        <v>6</v>
      </c>
      <c r="F29" s="12" t="s">
        <v>15</v>
      </c>
      <c r="G29" s="12" t="s">
        <v>290</v>
      </c>
      <c r="H29" s="12"/>
      <c r="I29" s="9">
        <v>267</v>
      </c>
      <c r="J29" s="9">
        <v>363</v>
      </c>
    </row>
    <row r="30" spans="1:10" s="11" customFormat="1" x14ac:dyDescent="0.2">
      <c r="A30" s="8">
        <v>43589</v>
      </c>
      <c r="B30" s="12" t="s">
        <v>6</v>
      </c>
      <c r="C30" s="113">
        <v>57070</v>
      </c>
      <c r="D30" s="12" t="s">
        <v>211</v>
      </c>
      <c r="E30" s="12" t="s">
        <v>6</v>
      </c>
      <c r="F30" s="12" t="s">
        <v>6</v>
      </c>
      <c r="G30" s="12" t="s">
        <v>874</v>
      </c>
      <c r="H30" s="12"/>
      <c r="I30" s="9">
        <v>44</v>
      </c>
      <c r="J30" s="9">
        <v>66</v>
      </c>
    </row>
    <row r="31" spans="1:10" s="11" customFormat="1" x14ac:dyDescent="0.2">
      <c r="A31" s="8">
        <v>43589</v>
      </c>
      <c r="B31" s="12" t="s">
        <v>6</v>
      </c>
      <c r="C31" s="113">
        <v>57070</v>
      </c>
      <c r="D31" s="12" t="s">
        <v>211</v>
      </c>
      <c r="E31" s="12" t="s">
        <v>6</v>
      </c>
      <c r="F31" s="12" t="s">
        <v>6</v>
      </c>
      <c r="G31" s="12" t="s">
        <v>863</v>
      </c>
      <c r="H31" s="12"/>
      <c r="I31" s="9">
        <v>45</v>
      </c>
      <c r="J31" s="9">
        <v>61</v>
      </c>
    </row>
    <row r="32" spans="1:10" s="11" customFormat="1" x14ac:dyDescent="0.2">
      <c r="A32" s="8">
        <v>43589</v>
      </c>
      <c r="B32" s="12" t="s">
        <v>6</v>
      </c>
      <c r="C32" s="113">
        <v>57360</v>
      </c>
      <c r="D32" s="12" t="s">
        <v>646</v>
      </c>
      <c r="E32" s="12" t="s">
        <v>6</v>
      </c>
      <c r="F32" s="12" t="s">
        <v>6</v>
      </c>
      <c r="G32" s="12" t="s">
        <v>172</v>
      </c>
      <c r="H32" s="12"/>
      <c r="I32" s="9">
        <v>40</v>
      </c>
      <c r="J32" s="9">
        <v>47</v>
      </c>
    </row>
    <row r="33" spans="1:10" s="11" customFormat="1" x14ac:dyDescent="0.2">
      <c r="A33" s="8">
        <v>43589</v>
      </c>
      <c r="B33" s="12" t="s">
        <v>6</v>
      </c>
      <c r="C33" s="113">
        <v>25660</v>
      </c>
      <c r="D33" s="12" t="s">
        <v>1695</v>
      </c>
      <c r="E33" s="12" t="s">
        <v>6</v>
      </c>
      <c r="F33" s="12" t="s">
        <v>6</v>
      </c>
      <c r="G33" s="12" t="s">
        <v>177</v>
      </c>
      <c r="H33" s="12"/>
      <c r="I33" s="87" t="s">
        <v>1700</v>
      </c>
      <c r="J33" s="87" t="s">
        <v>1701</v>
      </c>
    </row>
    <row r="34" spans="1:10" s="11" customFormat="1" x14ac:dyDescent="0.2">
      <c r="A34" s="8">
        <v>43589</v>
      </c>
      <c r="B34" s="12" t="s">
        <v>6</v>
      </c>
      <c r="C34" s="113">
        <v>12200</v>
      </c>
      <c r="D34" s="12" t="s">
        <v>1696</v>
      </c>
      <c r="E34" s="12" t="s">
        <v>6</v>
      </c>
      <c r="F34" s="12" t="s">
        <v>6</v>
      </c>
      <c r="G34" s="12" t="s">
        <v>863</v>
      </c>
      <c r="H34" s="12"/>
      <c r="I34" s="31"/>
      <c r="J34" s="31"/>
    </row>
    <row r="35" spans="1:10" s="11" customFormat="1" x14ac:dyDescent="0.2">
      <c r="A35" s="8">
        <v>43589</v>
      </c>
      <c r="B35" s="12" t="s">
        <v>6</v>
      </c>
      <c r="C35" s="113">
        <v>51530</v>
      </c>
      <c r="D35" s="12" t="s">
        <v>1697</v>
      </c>
      <c r="E35" s="12" t="s">
        <v>6</v>
      </c>
      <c r="F35" s="12" t="s">
        <v>6</v>
      </c>
      <c r="G35" s="12" t="s">
        <v>1699</v>
      </c>
      <c r="H35" s="12"/>
      <c r="I35" s="31"/>
      <c r="J35" s="31"/>
    </row>
    <row r="36" spans="1:10" s="11" customFormat="1" x14ac:dyDescent="0.2">
      <c r="A36" s="8">
        <v>43589</v>
      </c>
      <c r="B36" s="12" t="s">
        <v>6</v>
      </c>
      <c r="C36" s="113">
        <v>57070</v>
      </c>
      <c r="D36" s="12" t="s">
        <v>211</v>
      </c>
      <c r="E36" s="12" t="s">
        <v>6</v>
      </c>
      <c r="F36" s="12" t="s">
        <v>6</v>
      </c>
      <c r="G36" s="12" t="s">
        <v>863</v>
      </c>
      <c r="H36" s="12"/>
      <c r="I36" s="9">
        <v>45</v>
      </c>
      <c r="J36" s="9">
        <v>61</v>
      </c>
    </row>
    <row r="37" spans="1:10" s="11" customFormat="1" x14ac:dyDescent="0.2">
      <c r="A37" s="8">
        <v>43590</v>
      </c>
      <c r="B37" s="12" t="s">
        <v>6</v>
      </c>
      <c r="C37" s="113">
        <v>57600</v>
      </c>
      <c r="D37" s="12" t="s">
        <v>1243</v>
      </c>
      <c r="E37" s="12" t="s">
        <v>6</v>
      </c>
      <c r="F37" s="12" t="s">
        <v>6</v>
      </c>
      <c r="G37" s="12" t="s">
        <v>37</v>
      </c>
      <c r="H37" s="12"/>
      <c r="I37" s="9">
        <v>69</v>
      </c>
      <c r="J37" s="9">
        <v>109</v>
      </c>
    </row>
    <row r="38" spans="1:10" x14ac:dyDescent="0.2">
      <c r="A38" s="8">
        <v>43590</v>
      </c>
      <c r="B38" s="12" t="s">
        <v>6</v>
      </c>
      <c r="C38" s="113">
        <v>57320</v>
      </c>
      <c r="D38" s="12" t="s">
        <v>1710</v>
      </c>
      <c r="E38" s="12" t="s">
        <v>6</v>
      </c>
      <c r="F38" s="12" t="s">
        <v>6</v>
      </c>
      <c r="G38" s="12" t="s">
        <v>172</v>
      </c>
      <c r="H38" s="12"/>
      <c r="I38" s="9">
        <v>45</v>
      </c>
      <c r="J38" s="9">
        <v>63</v>
      </c>
    </row>
    <row r="39" spans="1:10" s="11" customFormat="1" x14ac:dyDescent="0.2">
      <c r="A39" s="8">
        <v>43590</v>
      </c>
      <c r="B39" s="12" t="s">
        <v>6</v>
      </c>
      <c r="C39" s="113">
        <v>54135</v>
      </c>
      <c r="D39" s="12" t="s">
        <v>1106</v>
      </c>
      <c r="E39" s="12" t="s">
        <v>6</v>
      </c>
      <c r="F39" s="12" t="s">
        <v>6</v>
      </c>
      <c r="G39" s="12" t="s">
        <v>23</v>
      </c>
      <c r="H39" s="12"/>
      <c r="I39" s="9">
        <v>19</v>
      </c>
      <c r="J39" s="9">
        <v>16</v>
      </c>
    </row>
    <row r="40" spans="1:10" s="11" customFormat="1" x14ac:dyDescent="0.2">
      <c r="A40" s="8">
        <v>43590</v>
      </c>
      <c r="B40" s="12" t="s">
        <v>6</v>
      </c>
      <c r="C40" s="113">
        <v>57330</v>
      </c>
      <c r="D40" s="12" t="s">
        <v>451</v>
      </c>
      <c r="E40" s="12" t="s">
        <v>6</v>
      </c>
      <c r="F40" s="12" t="s">
        <v>6</v>
      </c>
      <c r="G40" s="12" t="s">
        <v>177</v>
      </c>
      <c r="H40" s="12"/>
      <c r="I40" s="9">
        <v>21</v>
      </c>
      <c r="J40" s="9">
        <v>28</v>
      </c>
    </row>
    <row r="41" spans="1:10" s="11" customFormat="1" x14ac:dyDescent="0.2">
      <c r="A41" s="8">
        <v>43590</v>
      </c>
      <c r="B41" s="12" t="s">
        <v>6</v>
      </c>
      <c r="C41" s="113">
        <v>57570</v>
      </c>
      <c r="D41" s="12" t="s">
        <v>983</v>
      </c>
      <c r="E41" s="12" t="s">
        <v>6</v>
      </c>
      <c r="F41" s="12" t="s">
        <v>6</v>
      </c>
      <c r="G41" s="12" t="s">
        <v>37</v>
      </c>
      <c r="H41" s="12"/>
      <c r="I41" s="9">
        <v>24</v>
      </c>
      <c r="J41" s="9">
        <v>33</v>
      </c>
    </row>
    <row r="42" spans="1:10" s="11" customFormat="1" x14ac:dyDescent="0.2">
      <c r="A42" s="8">
        <v>43590</v>
      </c>
      <c r="B42" s="12" t="s">
        <v>6</v>
      </c>
      <c r="C42" s="113">
        <v>54590</v>
      </c>
      <c r="D42" s="12" t="s">
        <v>1713</v>
      </c>
      <c r="E42" s="12" t="s">
        <v>6</v>
      </c>
      <c r="F42" s="12" t="s">
        <v>6</v>
      </c>
      <c r="G42" s="12" t="s">
        <v>23</v>
      </c>
      <c r="H42" s="12"/>
      <c r="I42" s="9">
        <v>9</v>
      </c>
      <c r="J42" s="9">
        <v>5.5</v>
      </c>
    </row>
    <row r="43" spans="1:10" s="11" customFormat="1" x14ac:dyDescent="0.2">
      <c r="A43" s="8">
        <v>43593</v>
      </c>
      <c r="B43" s="12" t="s">
        <v>6</v>
      </c>
      <c r="C43" s="113">
        <v>57570</v>
      </c>
      <c r="D43" s="12" t="s">
        <v>1715</v>
      </c>
      <c r="E43" s="12" t="s">
        <v>6</v>
      </c>
      <c r="F43" s="12" t="s">
        <v>6</v>
      </c>
      <c r="G43" s="12" t="s">
        <v>23</v>
      </c>
      <c r="H43" s="12"/>
      <c r="I43" s="9">
        <v>26</v>
      </c>
      <c r="J43" s="9">
        <v>31</v>
      </c>
    </row>
    <row r="44" spans="1:10" s="11" customFormat="1" x14ac:dyDescent="0.2">
      <c r="A44" s="8">
        <v>43593</v>
      </c>
      <c r="B44" s="12" t="s">
        <v>6</v>
      </c>
      <c r="C44" s="113">
        <v>57390</v>
      </c>
      <c r="D44" s="12" t="s">
        <v>137</v>
      </c>
      <c r="E44" s="12" t="s">
        <v>6</v>
      </c>
      <c r="F44" s="12" t="s">
        <v>6</v>
      </c>
      <c r="G44" s="12" t="s">
        <v>245</v>
      </c>
      <c r="H44" s="12"/>
      <c r="I44" s="9">
        <v>16</v>
      </c>
      <c r="J44" s="9">
        <v>11</v>
      </c>
    </row>
    <row r="45" spans="1:10" s="11" customFormat="1" x14ac:dyDescent="0.2">
      <c r="A45" s="8">
        <v>43593</v>
      </c>
      <c r="B45" s="12" t="s">
        <v>6</v>
      </c>
      <c r="C45" s="113">
        <v>57480</v>
      </c>
      <c r="D45" s="12" t="s">
        <v>1716</v>
      </c>
      <c r="E45" s="12" t="s">
        <v>6</v>
      </c>
      <c r="F45" s="12" t="s">
        <v>6</v>
      </c>
      <c r="G45" s="12" t="s">
        <v>177</v>
      </c>
      <c r="H45" s="12"/>
      <c r="I45" s="9">
        <v>32</v>
      </c>
      <c r="J45" s="9">
        <v>43</v>
      </c>
    </row>
    <row r="46" spans="1:10" s="11" customFormat="1" x14ac:dyDescent="0.2">
      <c r="A46" s="8">
        <v>43593</v>
      </c>
      <c r="B46" s="12" t="s">
        <v>6</v>
      </c>
      <c r="C46" s="113">
        <v>57480</v>
      </c>
      <c r="D46" s="12" t="s">
        <v>1132</v>
      </c>
      <c r="E46" s="12" t="s">
        <v>6</v>
      </c>
      <c r="F46" s="12" t="s">
        <v>5</v>
      </c>
      <c r="G46" s="12" t="s">
        <v>177</v>
      </c>
      <c r="H46" s="12"/>
      <c r="I46" s="9">
        <v>53</v>
      </c>
      <c r="J46" s="9">
        <v>66</v>
      </c>
    </row>
    <row r="47" spans="1:10" s="11" customFormat="1" x14ac:dyDescent="0.2">
      <c r="A47" s="8">
        <v>43593</v>
      </c>
      <c r="B47" s="12" t="s">
        <v>6</v>
      </c>
      <c r="C47" s="113">
        <v>57290</v>
      </c>
      <c r="D47" s="12" t="s">
        <v>138</v>
      </c>
      <c r="E47" s="12" t="s">
        <v>6</v>
      </c>
      <c r="F47" s="12" t="s">
        <v>1717</v>
      </c>
      <c r="G47" s="12" t="s">
        <v>874</v>
      </c>
      <c r="H47" s="12"/>
      <c r="I47" s="9">
        <v>36</v>
      </c>
      <c r="J47" s="9">
        <v>39</v>
      </c>
    </row>
    <row r="48" spans="1:10" s="11" customFormat="1" x14ac:dyDescent="0.2">
      <c r="A48" s="8">
        <v>43593</v>
      </c>
      <c r="B48" s="12" t="s">
        <v>6</v>
      </c>
      <c r="C48" s="113">
        <v>57185</v>
      </c>
      <c r="D48" s="12" t="s">
        <v>1718</v>
      </c>
      <c r="E48" s="12" t="s">
        <v>6</v>
      </c>
      <c r="F48" s="12" t="s">
        <v>6</v>
      </c>
      <c r="G48" s="12" t="s">
        <v>177</v>
      </c>
      <c r="H48" s="12"/>
      <c r="I48" s="9">
        <v>38</v>
      </c>
      <c r="J48" s="9">
        <v>45</v>
      </c>
    </row>
    <row r="49" spans="1:10" s="11" customFormat="1" x14ac:dyDescent="0.2">
      <c r="A49" s="8">
        <v>43593</v>
      </c>
      <c r="B49" s="12" t="s">
        <v>6</v>
      </c>
      <c r="C49" s="113">
        <v>57620</v>
      </c>
      <c r="D49" s="12" t="s">
        <v>1719</v>
      </c>
      <c r="E49" s="12" t="s">
        <v>6</v>
      </c>
      <c r="F49" s="12" t="s">
        <v>6</v>
      </c>
      <c r="G49" s="12" t="s">
        <v>23</v>
      </c>
      <c r="H49" s="12"/>
      <c r="I49" s="9">
        <v>119</v>
      </c>
      <c r="J49" s="9">
        <v>176</v>
      </c>
    </row>
    <row r="50" spans="1:10" s="11" customFormat="1" x14ac:dyDescent="0.2">
      <c r="A50" s="8">
        <v>43593</v>
      </c>
      <c r="B50" s="12" t="s">
        <v>6</v>
      </c>
      <c r="C50" s="113">
        <v>57710</v>
      </c>
      <c r="D50" s="12" t="s">
        <v>147</v>
      </c>
      <c r="E50" s="12" t="s">
        <v>6</v>
      </c>
      <c r="F50" s="12" t="s">
        <v>6</v>
      </c>
      <c r="G50" s="12" t="s">
        <v>23</v>
      </c>
      <c r="H50" s="12"/>
      <c r="I50" s="9">
        <v>23</v>
      </c>
      <c r="J50" s="9">
        <v>19</v>
      </c>
    </row>
    <row r="51" spans="1:10" s="11" customFormat="1" x14ac:dyDescent="0.2">
      <c r="A51" s="8">
        <v>43593</v>
      </c>
      <c r="B51" s="12" t="s">
        <v>6</v>
      </c>
      <c r="C51" s="113">
        <v>57390</v>
      </c>
      <c r="D51" s="12" t="s">
        <v>137</v>
      </c>
      <c r="E51" s="12" t="s">
        <v>6</v>
      </c>
      <c r="F51" s="12" t="s">
        <v>6</v>
      </c>
      <c r="G51" s="12" t="s">
        <v>863</v>
      </c>
      <c r="H51" s="12"/>
      <c r="I51" s="9">
        <v>17</v>
      </c>
      <c r="J51" s="9">
        <v>11</v>
      </c>
    </row>
    <row r="52" spans="1:10" s="11" customFormat="1" x14ac:dyDescent="0.2">
      <c r="A52" s="8">
        <v>43593</v>
      </c>
      <c r="B52" s="12" t="s">
        <v>6</v>
      </c>
      <c r="C52" s="113">
        <v>54150</v>
      </c>
      <c r="D52" s="12" t="s">
        <v>1720</v>
      </c>
      <c r="E52" s="12" t="s">
        <v>6</v>
      </c>
      <c r="F52" s="12" t="s">
        <v>6</v>
      </c>
      <c r="G52" s="12" t="s">
        <v>177</v>
      </c>
      <c r="H52" s="12"/>
      <c r="I52" s="9">
        <v>41</v>
      </c>
      <c r="J52" s="9">
        <v>39</v>
      </c>
    </row>
    <row r="53" spans="1:10" s="11" customFormat="1" x14ac:dyDescent="0.2">
      <c r="A53" s="8">
        <v>43594</v>
      </c>
      <c r="B53" s="12" t="s">
        <v>6</v>
      </c>
      <c r="C53" s="113">
        <v>54920</v>
      </c>
      <c r="D53" s="12" t="s">
        <v>1723</v>
      </c>
      <c r="E53" s="12" t="s">
        <v>6</v>
      </c>
      <c r="F53" s="12" t="s">
        <v>6</v>
      </c>
      <c r="G53" s="12" t="s">
        <v>177</v>
      </c>
      <c r="H53" s="12"/>
      <c r="I53" s="9">
        <v>20</v>
      </c>
      <c r="J53" s="9">
        <v>12</v>
      </c>
    </row>
    <row r="54" spans="1:10" s="11" customFormat="1" x14ac:dyDescent="0.2">
      <c r="A54" s="8">
        <v>43596</v>
      </c>
      <c r="B54" s="12" t="s">
        <v>6</v>
      </c>
      <c r="C54" s="113">
        <v>57360</v>
      </c>
      <c r="D54" s="12" t="s">
        <v>646</v>
      </c>
      <c r="E54" s="12" t="s">
        <v>6</v>
      </c>
      <c r="F54" s="12" t="s">
        <v>15</v>
      </c>
      <c r="G54" s="12" t="s">
        <v>151</v>
      </c>
      <c r="H54" s="12"/>
      <c r="I54" s="9">
        <v>42</v>
      </c>
      <c r="J54" s="9" t="s">
        <v>649</v>
      </c>
    </row>
    <row r="55" spans="1:10" s="11" customFormat="1" x14ac:dyDescent="0.2">
      <c r="A55" s="8">
        <v>43596</v>
      </c>
      <c r="B55" s="12" t="s">
        <v>6</v>
      </c>
      <c r="C55" s="113">
        <v>57970</v>
      </c>
      <c r="D55" s="12" t="s">
        <v>471</v>
      </c>
      <c r="E55" s="12" t="s">
        <v>6</v>
      </c>
      <c r="F55" s="12" t="s">
        <v>15</v>
      </c>
      <c r="G55" s="12" t="s">
        <v>319</v>
      </c>
      <c r="H55" s="12"/>
      <c r="I55" s="9">
        <v>46</v>
      </c>
      <c r="J55" s="9" t="s">
        <v>473</v>
      </c>
    </row>
    <row r="56" spans="1:10" s="11" customFormat="1" x14ac:dyDescent="0.2">
      <c r="A56" s="8">
        <v>43596</v>
      </c>
      <c r="B56" s="12" t="s">
        <v>6</v>
      </c>
      <c r="C56" s="113">
        <v>57070</v>
      </c>
      <c r="D56" s="12" t="s">
        <v>211</v>
      </c>
      <c r="E56" s="12" t="s">
        <v>8</v>
      </c>
      <c r="F56" s="12" t="s">
        <v>6</v>
      </c>
      <c r="G56" s="12" t="s">
        <v>194</v>
      </c>
      <c r="H56" s="12"/>
      <c r="I56" s="9">
        <v>49</v>
      </c>
      <c r="J56" s="9" t="s">
        <v>761</v>
      </c>
    </row>
    <row r="57" spans="1:10" s="11" customFormat="1" x14ac:dyDescent="0.2">
      <c r="A57" s="8">
        <v>43596</v>
      </c>
      <c r="B57" s="12" t="s">
        <v>6</v>
      </c>
      <c r="C57" s="113">
        <v>54440</v>
      </c>
      <c r="D57" s="12" t="s">
        <v>180</v>
      </c>
      <c r="E57" s="12" t="s">
        <v>6</v>
      </c>
      <c r="F57" s="12" t="s">
        <v>6</v>
      </c>
      <c r="G57" s="12" t="s">
        <v>151</v>
      </c>
      <c r="H57" s="12"/>
      <c r="I57" s="9">
        <v>18</v>
      </c>
      <c r="J57" s="9" t="s">
        <v>835</v>
      </c>
    </row>
    <row r="58" spans="1:10" s="11" customFormat="1" x14ac:dyDescent="0.2">
      <c r="A58" s="8">
        <v>43596</v>
      </c>
      <c r="B58" s="12" t="s">
        <v>6</v>
      </c>
      <c r="C58" s="113">
        <v>57840</v>
      </c>
      <c r="D58" s="12" t="s">
        <v>293</v>
      </c>
      <c r="E58" s="12" t="s">
        <v>6</v>
      </c>
      <c r="F58" s="12" t="s">
        <v>6</v>
      </c>
      <c r="G58" s="12" t="s">
        <v>151</v>
      </c>
      <c r="H58" s="12"/>
      <c r="I58" s="9">
        <v>28</v>
      </c>
      <c r="J58" s="9" t="s">
        <v>648</v>
      </c>
    </row>
    <row r="59" spans="1:10" s="11" customFormat="1" x14ac:dyDescent="0.2">
      <c r="A59" s="8">
        <v>43596</v>
      </c>
      <c r="B59" s="12" t="s">
        <v>6</v>
      </c>
      <c r="C59" s="113">
        <v>54350</v>
      </c>
      <c r="D59" s="12" t="s">
        <v>1749</v>
      </c>
      <c r="E59" s="12" t="s">
        <v>6</v>
      </c>
      <c r="F59" s="12" t="s">
        <v>15</v>
      </c>
      <c r="G59" s="12" t="s">
        <v>194</v>
      </c>
      <c r="H59" s="12"/>
      <c r="I59" s="9">
        <v>19</v>
      </c>
      <c r="J59" s="9" t="s">
        <v>411</v>
      </c>
    </row>
    <row r="60" spans="1:10" s="11" customFormat="1" x14ac:dyDescent="0.2">
      <c r="A60" s="8">
        <v>43596</v>
      </c>
      <c r="B60" s="12" t="s">
        <v>6</v>
      </c>
      <c r="C60" s="113">
        <v>54440</v>
      </c>
      <c r="D60" s="12" t="s">
        <v>179</v>
      </c>
      <c r="E60" s="12" t="s">
        <v>6</v>
      </c>
      <c r="F60" s="12" t="s">
        <v>6</v>
      </c>
      <c r="G60" s="12" t="s">
        <v>23</v>
      </c>
      <c r="H60" s="12"/>
      <c r="I60" s="9">
        <v>21</v>
      </c>
      <c r="J60" s="9" t="s">
        <v>1560</v>
      </c>
    </row>
    <row r="61" spans="1:10" s="11" customFormat="1" x14ac:dyDescent="0.2">
      <c r="A61" s="8">
        <v>43596</v>
      </c>
      <c r="B61" s="12" t="s">
        <v>6</v>
      </c>
      <c r="C61" s="113">
        <v>57100</v>
      </c>
      <c r="D61" s="12" t="s">
        <v>141</v>
      </c>
      <c r="E61" s="12" t="s">
        <v>6</v>
      </c>
      <c r="F61" s="12" t="s">
        <v>15</v>
      </c>
      <c r="G61" s="12" t="s">
        <v>151</v>
      </c>
      <c r="H61" s="12"/>
      <c r="I61" s="9">
        <v>37</v>
      </c>
      <c r="J61" s="9" t="s">
        <v>413</v>
      </c>
    </row>
    <row r="62" spans="1:10" s="11" customFormat="1" x14ac:dyDescent="0.2">
      <c r="A62" s="8">
        <v>43597</v>
      </c>
      <c r="B62" s="12" t="s">
        <v>6</v>
      </c>
      <c r="C62" s="113">
        <v>57310</v>
      </c>
      <c r="D62" s="12" t="s">
        <v>219</v>
      </c>
      <c r="E62" s="12" t="s">
        <v>1758</v>
      </c>
      <c r="F62" s="12" t="s">
        <v>6</v>
      </c>
      <c r="G62" s="12" t="s">
        <v>23</v>
      </c>
      <c r="H62" s="12"/>
      <c r="I62" s="9">
        <v>41</v>
      </c>
      <c r="J62" s="9" t="s">
        <v>642</v>
      </c>
    </row>
    <row r="63" spans="1:10" s="11" customFormat="1" x14ac:dyDescent="0.2">
      <c r="A63" s="8">
        <v>43597</v>
      </c>
      <c r="B63" s="12" t="s">
        <v>6</v>
      </c>
      <c r="C63" s="113">
        <v>54920</v>
      </c>
      <c r="D63" s="12" t="s">
        <v>209</v>
      </c>
      <c r="E63" s="12" t="s">
        <v>6</v>
      </c>
      <c r="F63" s="12" t="s">
        <v>15</v>
      </c>
      <c r="G63" s="12" t="s">
        <v>477</v>
      </c>
      <c r="H63" s="12"/>
      <c r="I63" s="9">
        <v>20</v>
      </c>
      <c r="J63" s="9" t="s">
        <v>392</v>
      </c>
    </row>
    <row r="64" spans="1:10" s="11" customFormat="1" x14ac:dyDescent="0.2">
      <c r="A64" s="8">
        <v>43597</v>
      </c>
      <c r="B64" s="12" t="s">
        <v>6</v>
      </c>
      <c r="C64" s="113">
        <v>57330</v>
      </c>
      <c r="D64" s="12" t="s">
        <v>164</v>
      </c>
      <c r="E64" s="12" t="s">
        <v>6</v>
      </c>
      <c r="F64" s="12" t="s">
        <v>15</v>
      </c>
      <c r="G64" s="12" t="s">
        <v>292</v>
      </c>
      <c r="H64" s="12"/>
      <c r="I64" s="9">
        <v>24</v>
      </c>
      <c r="J64" s="9" t="s">
        <v>416</v>
      </c>
    </row>
    <row r="65" spans="1:10" s="11" customFormat="1" x14ac:dyDescent="0.2">
      <c r="A65" s="8">
        <v>43597</v>
      </c>
      <c r="B65" s="12" t="s">
        <v>6</v>
      </c>
      <c r="C65" s="113">
        <v>57330</v>
      </c>
      <c r="D65" s="12" t="s">
        <v>164</v>
      </c>
      <c r="E65" s="12" t="s">
        <v>6</v>
      </c>
      <c r="F65" s="12" t="s">
        <v>15</v>
      </c>
      <c r="G65" s="12" t="s">
        <v>151</v>
      </c>
      <c r="H65" s="12"/>
      <c r="I65" s="9">
        <v>23</v>
      </c>
      <c r="J65" s="9" t="s">
        <v>416</v>
      </c>
    </row>
    <row r="66" spans="1:10" s="11" customFormat="1" x14ac:dyDescent="0.2">
      <c r="A66" s="8">
        <v>43597</v>
      </c>
      <c r="B66" s="12" t="s">
        <v>6</v>
      </c>
      <c r="C66" s="113">
        <v>57270</v>
      </c>
      <c r="D66" s="12" t="s">
        <v>161</v>
      </c>
      <c r="E66" s="12" t="s">
        <v>6</v>
      </c>
      <c r="F66" s="12" t="s">
        <v>8</v>
      </c>
      <c r="G66" s="12" t="s">
        <v>1765</v>
      </c>
      <c r="H66" s="12"/>
      <c r="I66" s="9">
        <v>37</v>
      </c>
      <c r="J66" s="9" t="s">
        <v>420</v>
      </c>
    </row>
    <row r="67" spans="1:10" s="11" customFormat="1" x14ac:dyDescent="0.2">
      <c r="A67" s="8">
        <v>43597</v>
      </c>
      <c r="B67" s="12" t="s">
        <v>6</v>
      </c>
      <c r="C67" s="113">
        <v>57100</v>
      </c>
      <c r="D67" s="12" t="s">
        <v>141</v>
      </c>
      <c r="E67" s="12" t="s">
        <v>6</v>
      </c>
      <c r="F67" s="12" t="s">
        <v>15</v>
      </c>
      <c r="G67" s="12" t="s">
        <v>1768</v>
      </c>
      <c r="H67" s="12"/>
      <c r="I67" s="9">
        <v>35</v>
      </c>
      <c r="J67" s="9" t="s">
        <v>413</v>
      </c>
    </row>
    <row r="68" spans="1:10" s="11" customFormat="1" x14ac:dyDescent="0.2">
      <c r="A68" s="8">
        <v>43597</v>
      </c>
      <c r="B68" s="12" t="s">
        <v>6</v>
      </c>
      <c r="C68" s="113">
        <v>57100</v>
      </c>
      <c r="D68" s="12" t="s">
        <v>141</v>
      </c>
      <c r="E68" s="12" t="s">
        <v>6</v>
      </c>
      <c r="F68" s="12" t="s">
        <v>5</v>
      </c>
      <c r="G68" s="12" t="s">
        <v>151</v>
      </c>
      <c r="H68" s="12"/>
      <c r="I68" s="9">
        <v>35</v>
      </c>
      <c r="J68" s="9" t="s">
        <v>413</v>
      </c>
    </row>
    <row r="69" spans="1:10" s="11" customFormat="1" x14ac:dyDescent="0.2">
      <c r="A69" s="8">
        <v>43597</v>
      </c>
      <c r="B69" s="12" t="s">
        <v>6</v>
      </c>
      <c r="C69" s="113">
        <v>54860</v>
      </c>
      <c r="D69" s="12" t="s">
        <v>324</v>
      </c>
      <c r="E69" s="12" t="s">
        <v>6</v>
      </c>
      <c r="F69" s="12" t="s">
        <v>15</v>
      </c>
      <c r="G69" s="12" t="s">
        <v>319</v>
      </c>
      <c r="H69" s="12"/>
      <c r="I69" s="9">
        <v>20</v>
      </c>
      <c r="J69" s="9" t="s">
        <v>392</v>
      </c>
    </row>
    <row r="70" spans="1:10" s="11" customFormat="1" x14ac:dyDescent="0.2">
      <c r="A70" s="8">
        <v>43597</v>
      </c>
      <c r="B70" s="12" t="s">
        <v>6</v>
      </c>
      <c r="C70" s="113">
        <v>57480</v>
      </c>
      <c r="D70" s="12" t="s">
        <v>656</v>
      </c>
      <c r="E70" s="12" t="s">
        <v>4</v>
      </c>
      <c r="F70" s="12" t="s">
        <v>6</v>
      </c>
      <c r="G70" s="12" t="s">
        <v>151</v>
      </c>
      <c r="H70" s="12"/>
      <c r="I70" s="9">
        <v>44</v>
      </c>
      <c r="J70" s="9" t="s">
        <v>650</v>
      </c>
    </row>
    <row r="71" spans="1:10" s="11" customFormat="1" x14ac:dyDescent="0.2">
      <c r="A71" s="8">
        <v>43603</v>
      </c>
      <c r="B71" s="12" t="s">
        <v>6</v>
      </c>
      <c r="C71" s="113">
        <v>57270</v>
      </c>
      <c r="D71" s="12" t="s">
        <v>161</v>
      </c>
      <c r="E71" s="12" t="s">
        <v>6</v>
      </c>
      <c r="F71" s="12" t="s">
        <v>6</v>
      </c>
      <c r="G71" s="12" t="s">
        <v>151</v>
      </c>
      <c r="H71" s="12"/>
      <c r="I71" s="9">
        <v>38</v>
      </c>
      <c r="J71" s="9">
        <v>46</v>
      </c>
    </row>
    <row r="72" spans="1:10" s="11" customFormat="1" x14ac:dyDescent="0.2">
      <c r="A72" s="8">
        <v>43604</v>
      </c>
      <c r="B72" s="12" t="s">
        <v>6</v>
      </c>
      <c r="C72" s="113">
        <v>57000</v>
      </c>
      <c r="D72" s="12" t="s">
        <v>211</v>
      </c>
      <c r="E72" s="12" t="s">
        <v>6</v>
      </c>
      <c r="F72" s="12" t="s">
        <v>6</v>
      </c>
      <c r="G72" s="12" t="s">
        <v>152</v>
      </c>
      <c r="H72" s="12"/>
      <c r="I72" s="9">
        <v>47</v>
      </c>
      <c r="J72" s="9">
        <v>68</v>
      </c>
    </row>
    <row r="73" spans="1:10" s="11" customFormat="1" x14ac:dyDescent="0.2">
      <c r="A73" s="8">
        <v>43604</v>
      </c>
      <c r="B73" s="12" t="s">
        <v>6</v>
      </c>
      <c r="C73" s="113">
        <v>57970</v>
      </c>
      <c r="D73" s="12" t="s">
        <v>651</v>
      </c>
      <c r="E73" s="12" t="s">
        <v>6</v>
      </c>
      <c r="F73" s="12" t="s">
        <v>6</v>
      </c>
      <c r="G73" s="12" t="s">
        <v>172</v>
      </c>
      <c r="H73" s="12"/>
      <c r="I73" s="9">
        <v>39</v>
      </c>
      <c r="J73" s="9">
        <v>51</v>
      </c>
    </row>
    <row r="74" spans="1:10" s="11" customFormat="1" x14ac:dyDescent="0.2">
      <c r="A74" s="8">
        <v>43604</v>
      </c>
      <c r="B74" s="12" t="s">
        <v>6</v>
      </c>
      <c r="C74" s="113">
        <v>57100</v>
      </c>
      <c r="D74" s="12" t="s">
        <v>141</v>
      </c>
      <c r="E74" s="12" t="s">
        <v>6</v>
      </c>
      <c r="F74" s="12" t="s">
        <v>6</v>
      </c>
      <c r="G74" s="12"/>
      <c r="H74" s="12"/>
      <c r="I74" s="9">
        <v>33</v>
      </c>
      <c r="J74" s="9">
        <v>40</v>
      </c>
    </row>
    <row r="75" spans="1:10" s="11" customFormat="1" x14ac:dyDescent="0.2">
      <c r="A75" s="8">
        <v>43605</v>
      </c>
      <c r="B75" s="12" t="s">
        <v>6</v>
      </c>
      <c r="C75" s="113">
        <v>57290</v>
      </c>
      <c r="D75" s="12" t="s">
        <v>138</v>
      </c>
      <c r="E75" s="12" t="s">
        <v>6</v>
      </c>
      <c r="F75" s="12" t="s">
        <v>6</v>
      </c>
      <c r="G75" s="12" t="s">
        <v>863</v>
      </c>
      <c r="H75" s="12"/>
      <c r="I75" s="9">
        <v>34</v>
      </c>
      <c r="J75" s="9">
        <v>38</v>
      </c>
    </row>
    <row r="76" spans="1:10" s="11" customFormat="1" x14ac:dyDescent="0.2">
      <c r="A76" s="8">
        <v>43605</v>
      </c>
      <c r="B76" s="12" t="s">
        <v>6</v>
      </c>
      <c r="C76" s="113">
        <v>57290</v>
      </c>
      <c r="D76" s="12" t="s">
        <v>138</v>
      </c>
      <c r="E76" s="12" t="s">
        <v>6</v>
      </c>
      <c r="F76" s="12" t="s">
        <v>5</v>
      </c>
      <c r="G76" s="12" t="s">
        <v>152</v>
      </c>
      <c r="H76" s="12"/>
      <c r="I76" s="9">
        <v>34</v>
      </c>
      <c r="J76" s="9">
        <v>38</v>
      </c>
    </row>
    <row r="77" spans="1:10" s="11" customFormat="1" x14ac:dyDescent="0.2">
      <c r="A77" s="8">
        <v>43607</v>
      </c>
      <c r="B77" s="12" t="s">
        <v>6</v>
      </c>
      <c r="C77" s="113">
        <v>57290</v>
      </c>
      <c r="D77" s="12" t="s">
        <v>1789</v>
      </c>
      <c r="E77" s="12" t="s">
        <v>6</v>
      </c>
      <c r="F77" s="12" t="s">
        <v>6</v>
      </c>
      <c r="G77" s="12" t="s">
        <v>976</v>
      </c>
      <c r="H77" s="12"/>
      <c r="I77" s="9">
        <v>35</v>
      </c>
      <c r="J77" s="9">
        <v>39</v>
      </c>
    </row>
    <row r="78" spans="1:10" s="11" customFormat="1" x14ac:dyDescent="0.2">
      <c r="A78" s="8">
        <v>43611</v>
      </c>
      <c r="B78" s="12" t="s">
        <v>6</v>
      </c>
      <c r="C78" s="113">
        <v>54730</v>
      </c>
      <c r="D78" s="12" t="s">
        <v>179</v>
      </c>
      <c r="E78" s="12" t="s">
        <v>6</v>
      </c>
      <c r="F78" s="12" t="s">
        <v>6</v>
      </c>
      <c r="G78" s="12" t="s">
        <v>37</v>
      </c>
      <c r="H78" s="12"/>
      <c r="I78" s="9">
        <v>30</v>
      </c>
      <c r="J78" s="9">
        <v>30</v>
      </c>
    </row>
    <row r="79" spans="1:10" s="11" customFormat="1" x14ac:dyDescent="0.2">
      <c r="A79" s="8">
        <v>43612</v>
      </c>
      <c r="B79" s="12" t="s">
        <v>6</v>
      </c>
      <c r="C79" s="113">
        <v>91400</v>
      </c>
      <c r="D79" s="12" t="s">
        <v>1798</v>
      </c>
      <c r="E79" s="12" t="s">
        <v>6</v>
      </c>
      <c r="F79" s="12" t="s">
        <v>11</v>
      </c>
      <c r="G79" s="12" t="s">
        <v>319</v>
      </c>
      <c r="H79" s="12"/>
      <c r="I79" s="87" t="s">
        <v>1700</v>
      </c>
      <c r="J79" s="87" t="s">
        <v>1799</v>
      </c>
    </row>
    <row r="80" spans="1:10" x14ac:dyDescent="0.2">
      <c r="A80" s="8">
        <v>43613</v>
      </c>
      <c r="B80" s="12" t="s">
        <v>6</v>
      </c>
      <c r="C80" s="113">
        <v>28630</v>
      </c>
      <c r="D80" s="12" t="s">
        <v>1804</v>
      </c>
      <c r="E80" s="12" t="s">
        <v>6</v>
      </c>
      <c r="F80" s="12" t="s">
        <v>6</v>
      </c>
      <c r="G80" s="12" t="s">
        <v>477</v>
      </c>
      <c r="H80" s="12"/>
      <c r="I80" s="31"/>
      <c r="J80" s="31"/>
    </row>
    <row r="81" spans="1:10" x14ac:dyDescent="0.2">
      <c r="A81" s="8">
        <v>43615</v>
      </c>
      <c r="B81" s="12" t="s">
        <v>6</v>
      </c>
      <c r="C81" s="113">
        <v>57000</v>
      </c>
      <c r="D81" s="12" t="s">
        <v>211</v>
      </c>
      <c r="E81" s="12" t="s">
        <v>12</v>
      </c>
      <c r="F81" s="12" t="s">
        <v>6</v>
      </c>
      <c r="G81" s="12" t="s">
        <v>23</v>
      </c>
      <c r="H81" s="12"/>
      <c r="I81" s="9">
        <v>51</v>
      </c>
      <c r="J81" s="9">
        <v>69</v>
      </c>
    </row>
    <row r="82" spans="1:10" x14ac:dyDescent="0.2">
      <c r="A82" s="8">
        <v>43615</v>
      </c>
      <c r="B82" s="12" t="s">
        <v>6</v>
      </c>
      <c r="C82" s="113">
        <v>57300</v>
      </c>
      <c r="D82" s="12" t="s">
        <v>1822</v>
      </c>
      <c r="E82" s="12" t="s">
        <v>6</v>
      </c>
      <c r="F82" s="12" t="s">
        <v>15</v>
      </c>
      <c r="G82" s="12" t="s">
        <v>23</v>
      </c>
      <c r="H82" s="12"/>
      <c r="I82" s="9">
        <v>38</v>
      </c>
      <c r="J82" s="9">
        <v>53</v>
      </c>
    </row>
    <row r="83" spans="1:10" x14ac:dyDescent="0.2">
      <c r="A83" s="8">
        <v>43615</v>
      </c>
      <c r="B83" s="12" t="s">
        <v>6</v>
      </c>
      <c r="C83" s="113">
        <v>54518</v>
      </c>
      <c r="D83" s="12" t="s">
        <v>1823</v>
      </c>
      <c r="E83" s="12" t="s">
        <v>5</v>
      </c>
      <c r="F83" s="12" t="s">
        <v>15</v>
      </c>
      <c r="G83" s="12" t="s">
        <v>292</v>
      </c>
      <c r="H83" s="12"/>
      <c r="I83" s="9">
        <v>76</v>
      </c>
      <c r="J83" s="9">
        <v>107</v>
      </c>
    </row>
    <row r="84" spans="1:10" x14ac:dyDescent="0.2">
      <c r="A84" s="8">
        <v>43615</v>
      </c>
      <c r="B84" s="12" t="s">
        <v>6</v>
      </c>
      <c r="C84" s="113">
        <v>57700</v>
      </c>
      <c r="D84" s="12" t="s">
        <v>178</v>
      </c>
      <c r="E84" s="12" t="s">
        <v>6</v>
      </c>
      <c r="F84" s="12" t="s">
        <v>15</v>
      </c>
      <c r="G84" s="12" t="s">
        <v>477</v>
      </c>
      <c r="H84" s="12"/>
      <c r="I84" s="9">
        <v>41</v>
      </c>
      <c r="J84" s="9">
        <v>46</v>
      </c>
    </row>
    <row r="85" spans="1:10" x14ac:dyDescent="0.2">
      <c r="A85" s="8">
        <v>43615</v>
      </c>
      <c r="B85" s="12" t="s">
        <v>6</v>
      </c>
      <c r="C85" s="113">
        <v>54400</v>
      </c>
      <c r="D85" s="12" t="s">
        <v>179</v>
      </c>
      <c r="E85" s="12" t="s">
        <v>6</v>
      </c>
      <c r="F85" s="12" t="s">
        <v>15</v>
      </c>
      <c r="G85" s="12" t="s">
        <v>23</v>
      </c>
      <c r="H85" s="12"/>
      <c r="I85" s="9">
        <v>25</v>
      </c>
      <c r="J85" s="9">
        <v>20</v>
      </c>
    </row>
    <row r="86" spans="1:10" x14ac:dyDescent="0.2">
      <c r="A86" s="8">
        <v>43615</v>
      </c>
      <c r="B86" s="12" t="s">
        <v>6</v>
      </c>
      <c r="C86" s="113">
        <v>57170</v>
      </c>
      <c r="D86" s="12" t="s">
        <v>1826</v>
      </c>
      <c r="E86" s="12" t="s">
        <v>6</v>
      </c>
      <c r="F86" s="12" t="s">
        <v>15</v>
      </c>
      <c r="G86" s="12" t="s">
        <v>477</v>
      </c>
      <c r="H86" s="12"/>
      <c r="I86" s="9">
        <v>85</v>
      </c>
      <c r="J86" s="9">
        <v>120</v>
      </c>
    </row>
    <row r="87" spans="1:10" x14ac:dyDescent="0.2">
      <c r="A87" s="8">
        <v>43615</v>
      </c>
      <c r="B87" s="12" t="s">
        <v>6</v>
      </c>
      <c r="C87" s="113">
        <v>54270</v>
      </c>
      <c r="D87" s="12" t="s">
        <v>1827</v>
      </c>
      <c r="E87" s="12" t="s">
        <v>6</v>
      </c>
      <c r="F87" s="12" t="s">
        <v>15</v>
      </c>
      <c r="G87" s="12" t="s">
        <v>151</v>
      </c>
      <c r="H87" s="12"/>
      <c r="I87" s="9">
        <v>81</v>
      </c>
      <c r="J87" s="9">
        <v>124</v>
      </c>
    </row>
    <row r="88" spans="1:10" x14ac:dyDescent="0.2">
      <c r="A88" s="8">
        <v>43615</v>
      </c>
      <c r="B88" s="12" t="s">
        <v>6</v>
      </c>
      <c r="C88" s="113">
        <v>57100</v>
      </c>
      <c r="D88" s="12" t="s">
        <v>141</v>
      </c>
      <c r="E88" s="12" t="s">
        <v>6</v>
      </c>
      <c r="F88" s="12" t="s">
        <v>15</v>
      </c>
      <c r="G88" s="12" t="s">
        <v>151</v>
      </c>
      <c r="H88" s="12"/>
      <c r="I88" s="9">
        <v>36</v>
      </c>
      <c r="J88" s="9">
        <v>41</v>
      </c>
    </row>
    <row r="89" spans="1:10" x14ac:dyDescent="0.2">
      <c r="A89" s="8">
        <v>43615</v>
      </c>
      <c r="B89" s="12" t="s">
        <v>6</v>
      </c>
      <c r="C89" s="113">
        <v>57000</v>
      </c>
      <c r="D89" s="12" t="s">
        <v>211</v>
      </c>
      <c r="E89" s="12" t="s">
        <v>6</v>
      </c>
      <c r="F89" s="12" t="s">
        <v>248</v>
      </c>
      <c r="G89" s="12" t="s">
        <v>23</v>
      </c>
      <c r="H89" s="12"/>
      <c r="I89" s="9">
        <v>50</v>
      </c>
      <c r="J89" s="9">
        <v>69</v>
      </c>
    </row>
    <row r="90" spans="1:10" x14ac:dyDescent="0.2">
      <c r="A90" s="8">
        <v>43615</v>
      </c>
      <c r="B90" s="12" t="s">
        <v>6</v>
      </c>
      <c r="C90" s="113">
        <v>57970</v>
      </c>
      <c r="D90" s="12" t="s">
        <v>206</v>
      </c>
      <c r="E90" s="12" t="s">
        <v>99</v>
      </c>
      <c r="F90" s="12" t="s">
        <v>15</v>
      </c>
      <c r="G90" s="12" t="s">
        <v>1830</v>
      </c>
      <c r="H90" s="12"/>
      <c r="I90" s="9">
        <v>36</v>
      </c>
      <c r="J90" s="9">
        <v>45</v>
      </c>
    </row>
    <row r="91" spans="1:10" x14ac:dyDescent="0.2">
      <c r="A91" s="8">
        <v>43615</v>
      </c>
      <c r="B91" s="12" t="s">
        <v>6</v>
      </c>
      <c r="C91" s="113">
        <v>54590</v>
      </c>
      <c r="D91" s="12" t="s">
        <v>1713</v>
      </c>
      <c r="E91" s="12" t="s">
        <v>6</v>
      </c>
      <c r="F91" s="12" t="s">
        <v>15</v>
      </c>
      <c r="G91" s="12" t="s">
        <v>151</v>
      </c>
      <c r="H91" s="12"/>
      <c r="I91" s="9">
        <v>27</v>
      </c>
      <c r="J91" s="9">
        <v>10</v>
      </c>
    </row>
    <row r="92" spans="1:10" x14ac:dyDescent="0.2">
      <c r="A92" s="8">
        <v>43615</v>
      </c>
      <c r="B92" s="12" t="s">
        <v>6</v>
      </c>
      <c r="C92" s="113">
        <v>57440</v>
      </c>
      <c r="D92" s="12" t="s">
        <v>1831</v>
      </c>
      <c r="E92" s="12" t="s">
        <v>6</v>
      </c>
      <c r="F92" s="12" t="s">
        <v>15</v>
      </c>
      <c r="G92" s="12" t="s">
        <v>477</v>
      </c>
      <c r="H92" s="12"/>
      <c r="I92" s="9">
        <v>33</v>
      </c>
      <c r="J92" s="9">
        <v>30</v>
      </c>
    </row>
    <row r="93" spans="1:10" x14ac:dyDescent="0.2">
      <c r="A93" s="8">
        <v>43615</v>
      </c>
      <c r="B93" s="12" t="s">
        <v>6</v>
      </c>
      <c r="C93" s="113">
        <v>57280</v>
      </c>
      <c r="D93" s="12" t="s">
        <v>1832</v>
      </c>
      <c r="E93" s="12" t="s">
        <v>6</v>
      </c>
      <c r="F93" s="12" t="s">
        <v>15</v>
      </c>
      <c r="G93" s="12" t="s">
        <v>23</v>
      </c>
      <c r="H93" s="12"/>
      <c r="I93" s="9">
        <v>42</v>
      </c>
      <c r="J93" s="9">
        <v>58</v>
      </c>
    </row>
    <row r="94" spans="1:10" x14ac:dyDescent="0.2">
      <c r="A94" s="8">
        <v>43615</v>
      </c>
      <c r="B94" s="12" t="s">
        <v>6</v>
      </c>
      <c r="C94" s="113">
        <v>54590</v>
      </c>
      <c r="D94" s="12" t="s">
        <v>1713</v>
      </c>
      <c r="E94" s="12" t="s">
        <v>6</v>
      </c>
      <c r="F94" s="12" t="s">
        <v>15</v>
      </c>
      <c r="G94" s="12" t="s">
        <v>23</v>
      </c>
      <c r="H94" s="12"/>
      <c r="I94" s="9">
        <v>27</v>
      </c>
      <c r="J94" s="9">
        <v>10</v>
      </c>
    </row>
    <row r="95" spans="1:10" x14ac:dyDescent="0.2">
      <c r="A95" s="8">
        <v>43586</v>
      </c>
      <c r="B95" s="12" t="s">
        <v>3</v>
      </c>
      <c r="C95" s="113">
        <v>5752</v>
      </c>
      <c r="D95" s="48" t="s">
        <v>128</v>
      </c>
      <c r="E95" s="12" t="s">
        <v>6</v>
      </c>
      <c r="F95" s="12" t="s">
        <v>6</v>
      </c>
      <c r="G95" s="12" t="s">
        <v>23</v>
      </c>
      <c r="H95" s="12"/>
      <c r="I95" s="9">
        <v>21</v>
      </c>
      <c r="J95" s="9" t="s">
        <v>612</v>
      </c>
    </row>
    <row r="96" spans="1:10" x14ac:dyDescent="0.2">
      <c r="A96" s="8">
        <v>43586</v>
      </c>
      <c r="B96" s="12" t="s">
        <v>3</v>
      </c>
      <c r="C96" s="113">
        <v>2335</v>
      </c>
      <c r="D96" s="48" t="s">
        <v>1616</v>
      </c>
      <c r="E96" s="12" t="s">
        <v>16</v>
      </c>
      <c r="F96" s="12" t="s">
        <v>6</v>
      </c>
      <c r="G96" s="12" t="s">
        <v>23</v>
      </c>
      <c r="H96" s="12"/>
      <c r="I96" s="9">
        <v>25</v>
      </c>
      <c r="J96" s="9">
        <v>27</v>
      </c>
    </row>
    <row r="97" spans="1:10" x14ac:dyDescent="0.2">
      <c r="A97" s="8">
        <v>43586</v>
      </c>
      <c r="B97" s="12" t="s">
        <v>3</v>
      </c>
      <c r="C97" s="113">
        <v>4444</v>
      </c>
      <c r="D97" s="48" t="s">
        <v>50</v>
      </c>
      <c r="E97" s="12" t="s">
        <v>16</v>
      </c>
      <c r="F97" s="12" t="s">
        <v>6</v>
      </c>
      <c r="G97" s="12" t="s">
        <v>23</v>
      </c>
      <c r="H97" s="12"/>
      <c r="I97" s="9">
        <v>9</v>
      </c>
      <c r="J97" s="9" t="s">
        <v>1654</v>
      </c>
    </row>
    <row r="98" spans="1:10" x14ac:dyDescent="0.2">
      <c r="A98" s="8">
        <v>43586</v>
      </c>
      <c r="B98" s="12" t="s">
        <v>3</v>
      </c>
      <c r="C98" s="113">
        <v>1281</v>
      </c>
      <c r="D98" s="48" t="s">
        <v>1616</v>
      </c>
      <c r="E98" s="12" t="s">
        <v>10</v>
      </c>
      <c r="F98" s="12" t="s">
        <v>15</v>
      </c>
      <c r="G98" s="12" t="s">
        <v>23</v>
      </c>
      <c r="H98" s="12"/>
      <c r="I98" s="9">
        <v>24</v>
      </c>
      <c r="J98" s="9" t="s">
        <v>390</v>
      </c>
    </row>
    <row r="99" spans="1:10" x14ac:dyDescent="0.2">
      <c r="A99" s="8">
        <v>43586</v>
      </c>
      <c r="B99" s="12" t="s">
        <v>3</v>
      </c>
      <c r="C99" s="113">
        <v>7320</v>
      </c>
      <c r="D99" s="48" t="s">
        <v>39</v>
      </c>
      <c r="E99" s="12" t="s">
        <v>11</v>
      </c>
      <c r="F99" s="12" t="s">
        <v>15</v>
      </c>
      <c r="G99" s="12" t="s">
        <v>23</v>
      </c>
      <c r="H99" s="12"/>
      <c r="I99" s="9">
        <v>32</v>
      </c>
      <c r="J99" s="9" t="s">
        <v>759</v>
      </c>
    </row>
    <row r="100" spans="1:10" x14ac:dyDescent="0.2">
      <c r="A100" s="8">
        <v>43586</v>
      </c>
      <c r="B100" s="12" t="s">
        <v>3</v>
      </c>
      <c r="C100" s="113">
        <v>4842</v>
      </c>
      <c r="D100" s="48" t="s">
        <v>113</v>
      </c>
      <c r="E100" s="12" t="s">
        <v>16</v>
      </c>
      <c r="F100" s="12" t="s">
        <v>663</v>
      </c>
      <c r="G100" s="12" t="s">
        <v>586</v>
      </c>
      <c r="H100" s="12"/>
      <c r="I100" s="9">
        <v>16</v>
      </c>
      <c r="J100" s="9" t="s">
        <v>1655</v>
      </c>
    </row>
    <row r="101" spans="1:10" x14ac:dyDescent="0.2">
      <c r="A101" s="8">
        <v>43586</v>
      </c>
      <c r="B101" s="12" t="s">
        <v>3</v>
      </c>
      <c r="C101" s="113">
        <v>2539</v>
      </c>
      <c r="D101" s="48" t="s">
        <v>1616</v>
      </c>
      <c r="E101" s="12" t="s">
        <v>18</v>
      </c>
      <c r="F101" s="12" t="s">
        <v>15</v>
      </c>
      <c r="G101" s="12" t="s">
        <v>23</v>
      </c>
      <c r="H101" s="12"/>
      <c r="I101" s="9">
        <v>26</v>
      </c>
      <c r="J101" s="9" t="s">
        <v>704</v>
      </c>
    </row>
    <row r="102" spans="1:10" x14ac:dyDescent="0.2">
      <c r="A102" s="8">
        <v>43586</v>
      </c>
      <c r="B102" s="12" t="s">
        <v>3</v>
      </c>
      <c r="C102" s="113">
        <v>2221</v>
      </c>
      <c r="D102" s="48" t="s">
        <v>1616</v>
      </c>
      <c r="E102" s="12" t="s">
        <v>12</v>
      </c>
      <c r="F102" s="12" t="s">
        <v>6</v>
      </c>
      <c r="G102" s="12" t="s">
        <v>23</v>
      </c>
      <c r="H102" s="12"/>
      <c r="I102" s="9">
        <v>26</v>
      </c>
      <c r="J102" s="9" t="s">
        <v>1449</v>
      </c>
    </row>
    <row r="103" spans="1:10" x14ac:dyDescent="0.2">
      <c r="A103" s="8">
        <v>43586</v>
      </c>
      <c r="B103" s="12" t="s">
        <v>3</v>
      </c>
      <c r="C103" s="113">
        <v>8041</v>
      </c>
      <c r="D103" s="48" t="s">
        <v>42</v>
      </c>
      <c r="E103" s="12" t="s">
        <v>16</v>
      </c>
      <c r="F103" s="12" t="s">
        <v>17</v>
      </c>
      <c r="G103" s="12" t="s">
        <v>23</v>
      </c>
      <c r="H103" s="12"/>
      <c r="I103" s="9">
        <v>21</v>
      </c>
      <c r="J103" s="9" t="s">
        <v>390</v>
      </c>
    </row>
    <row r="104" spans="1:10" x14ac:dyDescent="0.2">
      <c r="A104" s="8">
        <v>43586</v>
      </c>
      <c r="B104" s="12" t="s">
        <v>3</v>
      </c>
      <c r="C104" s="113">
        <v>1209</v>
      </c>
      <c r="D104" s="48" t="s">
        <v>190</v>
      </c>
      <c r="E104" s="12" t="s">
        <v>1656</v>
      </c>
      <c r="F104" s="12" t="s">
        <v>6</v>
      </c>
      <c r="G104" s="12" t="s">
        <v>23</v>
      </c>
      <c r="H104" s="12"/>
      <c r="I104" s="9">
        <v>26</v>
      </c>
      <c r="J104" s="9" t="s">
        <v>831</v>
      </c>
    </row>
    <row r="105" spans="1:10" x14ac:dyDescent="0.2">
      <c r="A105" s="8">
        <v>43586</v>
      </c>
      <c r="B105" s="12" t="s">
        <v>3</v>
      </c>
      <c r="C105" s="113">
        <v>2542</v>
      </c>
      <c r="D105" s="48" t="s">
        <v>1616</v>
      </c>
      <c r="E105" s="12" t="s">
        <v>8</v>
      </c>
      <c r="F105" s="12" t="s">
        <v>6</v>
      </c>
      <c r="G105" s="12" t="s">
        <v>23</v>
      </c>
      <c r="H105" s="12"/>
      <c r="I105" s="9">
        <v>30</v>
      </c>
      <c r="J105" s="9" t="s">
        <v>717</v>
      </c>
    </row>
    <row r="106" spans="1:10" x14ac:dyDescent="0.2">
      <c r="A106" s="8">
        <v>43586</v>
      </c>
      <c r="B106" s="12" t="s">
        <v>3</v>
      </c>
      <c r="C106" s="113">
        <v>2451</v>
      </c>
      <c r="D106" s="48" t="s">
        <v>1616</v>
      </c>
      <c r="E106" s="12" t="s">
        <v>3</v>
      </c>
      <c r="F106" s="12" t="s">
        <v>6</v>
      </c>
      <c r="G106" s="12" t="s">
        <v>1657</v>
      </c>
      <c r="H106" s="12"/>
      <c r="I106" s="9">
        <v>22</v>
      </c>
      <c r="J106" s="9" t="s">
        <v>497</v>
      </c>
    </row>
    <row r="107" spans="1:10" s="11" customFormat="1" x14ac:dyDescent="0.2">
      <c r="A107" s="8">
        <v>43586</v>
      </c>
      <c r="B107" s="12" t="s">
        <v>3</v>
      </c>
      <c r="C107" s="113">
        <v>4409</v>
      </c>
      <c r="D107" s="48" t="s">
        <v>50</v>
      </c>
      <c r="E107" s="12" t="s">
        <v>6</v>
      </c>
      <c r="F107" s="12" t="s">
        <v>8</v>
      </c>
      <c r="G107" s="12" t="s">
        <v>319</v>
      </c>
      <c r="H107" s="12"/>
      <c r="I107" s="9">
        <v>8</v>
      </c>
      <c r="J107" s="9" t="s">
        <v>374</v>
      </c>
    </row>
    <row r="108" spans="1:10" s="11" customFormat="1" x14ac:dyDescent="0.2">
      <c r="A108" s="8">
        <v>43586</v>
      </c>
      <c r="B108" s="12" t="s">
        <v>3</v>
      </c>
      <c r="C108" s="113">
        <v>8079</v>
      </c>
      <c r="D108" s="48" t="s">
        <v>41</v>
      </c>
      <c r="E108" s="12" t="s">
        <v>6</v>
      </c>
      <c r="F108" s="12" t="s">
        <v>234</v>
      </c>
      <c r="G108" s="12" t="s">
        <v>258</v>
      </c>
      <c r="H108" s="12"/>
      <c r="I108" s="9">
        <v>23</v>
      </c>
      <c r="J108" s="9" t="s">
        <v>1077</v>
      </c>
    </row>
    <row r="109" spans="1:10" s="11" customFormat="1" x14ac:dyDescent="0.2">
      <c r="A109" s="8">
        <v>43586</v>
      </c>
      <c r="B109" s="12" t="s">
        <v>3</v>
      </c>
      <c r="C109" s="113">
        <v>5956</v>
      </c>
      <c r="D109" s="12" t="s">
        <v>74</v>
      </c>
      <c r="E109" s="12" t="s">
        <v>585</v>
      </c>
      <c r="F109" s="12" t="s">
        <v>15</v>
      </c>
      <c r="G109" s="12" t="s">
        <v>23</v>
      </c>
      <c r="H109" s="12"/>
      <c r="I109" s="9">
        <v>26</v>
      </c>
      <c r="J109" s="9" t="s">
        <v>757</v>
      </c>
    </row>
    <row r="110" spans="1:10" s="11" customFormat="1" x14ac:dyDescent="0.2">
      <c r="A110" s="8">
        <v>43586</v>
      </c>
      <c r="B110" s="12" t="s">
        <v>3</v>
      </c>
      <c r="C110" s="113">
        <v>9144</v>
      </c>
      <c r="D110" s="12" t="s">
        <v>1658</v>
      </c>
      <c r="E110" s="12" t="s">
        <v>6</v>
      </c>
      <c r="F110" s="12" t="s">
        <v>6</v>
      </c>
      <c r="G110" s="12" t="s">
        <v>23</v>
      </c>
      <c r="H110" s="12"/>
      <c r="I110" s="9">
        <v>54</v>
      </c>
      <c r="J110" s="9" t="s">
        <v>701</v>
      </c>
    </row>
    <row r="111" spans="1:10" s="11" customFormat="1" x14ac:dyDescent="0.2">
      <c r="A111" s="8">
        <v>43586</v>
      </c>
      <c r="B111" s="12" t="s">
        <v>3</v>
      </c>
      <c r="C111" s="113">
        <v>8042</v>
      </c>
      <c r="D111" s="12" t="s">
        <v>42</v>
      </c>
      <c r="E111" s="12" t="s">
        <v>9</v>
      </c>
      <c r="F111" s="12" t="s">
        <v>15</v>
      </c>
      <c r="G111" s="12" t="s">
        <v>23</v>
      </c>
      <c r="H111" s="12"/>
      <c r="I111" s="9">
        <v>21</v>
      </c>
      <c r="J111" s="9" t="s">
        <v>567</v>
      </c>
    </row>
    <row r="112" spans="1:10" s="11" customFormat="1" x14ac:dyDescent="0.2">
      <c r="A112" s="8">
        <v>43586</v>
      </c>
      <c r="B112" s="12" t="s">
        <v>3</v>
      </c>
      <c r="C112" s="113">
        <v>8080</v>
      </c>
      <c r="D112" s="12" t="s">
        <v>41</v>
      </c>
      <c r="E112" s="12" t="s">
        <v>6</v>
      </c>
      <c r="F112" s="12" t="s">
        <v>15</v>
      </c>
      <c r="G112" s="12" t="s">
        <v>37</v>
      </c>
      <c r="H112" s="12"/>
      <c r="I112" s="9">
        <v>19</v>
      </c>
      <c r="J112" s="9" t="s">
        <v>1101</v>
      </c>
    </row>
    <row r="113" spans="1:10" s="11" customFormat="1" x14ac:dyDescent="0.2">
      <c r="A113" s="8">
        <v>43586</v>
      </c>
      <c r="B113" s="12" t="s">
        <v>3</v>
      </c>
      <c r="C113" s="113">
        <v>3919</v>
      </c>
      <c r="D113" s="12" t="s">
        <v>71</v>
      </c>
      <c r="E113" s="12" t="s">
        <v>4</v>
      </c>
      <c r="F113" s="12" t="s">
        <v>6</v>
      </c>
      <c r="G113" s="12" t="s">
        <v>23</v>
      </c>
      <c r="H113" s="12"/>
      <c r="I113" s="9">
        <v>15</v>
      </c>
      <c r="J113" s="9" t="s">
        <v>510</v>
      </c>
    </row>
    <row r="114" spans="1:10" s="11" customFormat="1" x14ac:dyDescent="0.2">
      <c r="A114" s="8">
        <v>43586</v>
      </c>
      <c r="B114" s="12" t="s">
        <v>3</v>
      </c>
      <c r="C114" s="113">
        <v>3833</v>
      </c>
      <c r="D114" s="12" t="s">
        <v>116</v>
      </c>
      <c r="E114" s="12" t="s">
        <v>9</v>
      </c>
      <c r="F114" s="12" t="s">
        <v>15</v>
      </c>
      <c r="G114" s="12" t="s">
        <v>23</v>
      </c>
      <c r="H114" s="12"/>
      <c r="I114" s="9">
        <v>14</v>
      </c>
      <c r="J114" s="9" t="s">
        <v>375</v>
      </c>
    </row>
    <row r="115" spans="1:10" s="11" customFormat="1" x14ac:dyDescent="0.2">
      <c r="A115" s="8">
        <v>43586</v>
      </c>
      <c r="B115" s="12" t="s">
        <v>3</v>
      </c>
      <c r="C115" s="113">
        <v>3251</v>
      </c>
      <c r="D115" s="12" t="s">
        <v>131</v>
      </c>
      <c r="E115" s="12" t="s">
        <v>189</v>
      </c>
      <c r="F115" s="12" t="s">
        <v>15</v>
      </c>
      <c r="G115" s="12" t="s">
        <v>23</v>
      </c>
      <c r="H115" s="12"/>
      <c r="I115" s="9">
        <v>22</v>
      </c>
      <c r="J115" s="9" t="s">
        <v>1659</v>
      </c>
    </row>
    <row r="116" spans="1:10" s="11" customFormat="1" x14ac:dyDescent="0.2">
      <c r="A116" s="8">
        <v>43586</v>
      </c>
      <c r="B116" s="12" t="s">
        <v>3</v>
      </c>
      <c r="C116" s="113">
        <v>5752</v>
      </c>
      <c r="D116" s="12" t="s">
        <v>128</v>
      </c>
      <c r="E116" s="12" t="s">
        <v>15</v>
      </c>
      <c r="F116" s="12" t="s">
        <v>6</v>
      </c>
      <c r="G116" s="12" t="s">
        <v>23</v>
      </c>
      <c r="H116" s="12"/>
      <c r="I116" s="9">
        <v>22</v>
      </c>
      <c r="J116" s="9" t="s">
        <v>612</v>
      </c>
    </row>
    <row r="117" spans="1:10" s="11" customFormat="1" x14ac:dyDescent="0.2">
      <c r="A117" s="8">
        <v>43586</v>
      </c>
      <c r="B117" s="12" t="s">
        <v>3</v>
      </c>
      <c r="C117" s="113">
        <v>3742</v>
      </c>
      <c r="D117" s="12" t="s">
        <v>83</v>
      </c>
      <c r="E117" s="12" t="s">
        <v>16</v>
      </c>
      <c r="F117" s="12" t="s">
        <v>6</v>
      </c>
      <c r="G117" s="12" t="s">
        <v>23</v>
      </c>
      <c r="H117" s="12"/>
      <c r="I117" s="9">
        <v>22</v>
      </c>
      <c r="J117" s="9" t="s">
        <v>1660</v>
      </c>
    </row>
    <row r="118" spans="1:10" s="11" customFormat="1" x14ac:dyDescent="0.2">
      <c r="A118" s="8">
        <v>43586</v>
      </c>
      <c r="B118" s="12" t="s">
        <v>3</v>
      </c>
      <c r="C118" s="113">
        <v>4591</v>
      </c>
      <c r="D118" s="12" t="s">
        <v>40</v>
      </c>
      <c r="E118" s="12" t="s">
        <v>585</v>
      </c>
      <c r="F118" s="12" t="s">
        <v>6</v>
      </c>
      <c r="G118" s="12" t="s">
        <v>488</v>
      </c>
      <c r="H118" s="12"/>
      <c r="I118" s="9">
        <v>4</v>
      </c>
      <c r="J118" s="9" t="s">
        <v>1358</v>
      </c>
    </row>
    <row r="119" spans="1:10" s="11" customFormat="1" x14ac:dyDescent="0.2">
      <c r="A119" s="8">
        <v>43586</v>
      </c>
      <c r="B119" s="12" t="s">
        <v>3</v>
      </c>
      <c r="C119" s="113">
        <v>8255</v>
      </c>
      <c r="D119" s="12" t="s">
        <v>64</v>
      </c>
      <c r="E119" s="12" t="s">
        <v>16</v>
      </c>
      <c r="F119" s="12" t="s">
        <v>4</v>
      </c>
      <c r="G119" s="12" t="s">
        <v>1661</v>
      </c>
      <c r="H119" s="12"/>
      <c r="I119" s="9">
        <v>26</v>
      </c>
      <c r="J119" s="9" t="s">
        <v>1452</v>
      </c>
    </row>
    <row r="120" spans="1:10" s="11" customFormat="1" x14ac:dyDescent="0.2">
      <c r="A120" s="8">
        <v>43586</v>
      </c>
      <c r="B120" s="12" t="s">
        <v>3</v>
      </c>
      <c r="C120" s="113">
        <v>9088</v>
      </c>
      <c r="D120" s="12" t="s">
        <v>63</v>
      </c>
      <c r="E120" s="12" t="s">
        <v>16</v>
      </c>
      <c r="F120" s="12" t="s">
        <v>6</v>
      </c>
      <c r="G120" s="12" t="s">
        <v>23</v>
      </c>
      <c r="H120" s="12"/>
      <c r="I120" s="9">
        <v>45</v>
      </c>
      <c r="J120" s="9" t="s">
        <v>824</v>
      </c>
    </row>
    <row r="121" spans="1:10" s="11" customFormat="1" x14ac:dyDescent="0.2">
      <c r="A121" s="8">
        <v>43586</v>
      </c>
      <c r="B121" s="12" t="s">
        <v>3</v>
      </c>
      <c r="C121" s="113">
        <v>8260</v>
      </c>
      <c r="D121" s="12" t="s">
        <v>64</v>
      </c>
      <c r="E121" s="12" t="s">
        <v>12</v>
      </c>
      <c r="F121" s="12" t="s">
        <v>6</v>
      </c>
      <c r="G121" s="12" t="s">
        <v>151</v>
      </c>
      <c r="H121" s="12"/>
      <c r="I121" s="9">
        <v>25</v>
      </c>
      <c r="J121" s="9" t="s">
        <v>1662</v>
      </c>
    </row>
    <row r="122" spans="1:10" s="11" customFormat="1" x14ac:dyDescent="0.2">
      <c r="A122" s="8">
        <v>43586</v>
      </c>
      <c r="B122" s="12" t="s">
        <v>3</v>
      </c>
      <c r="C122" s="113">
        <v>7392</v>
      </c>
      <c r="D122" s="12" t="s">
        <v>1663</v>
      </c>
      <c r="E122" s="12" t="s">
        <v>6</v>
      </c>
      <c r="F122" s="12" t="s">
        <v>15</v>
      </c>
      <c r="G122" s="12" t="s">
        <v>319</v>
      </c>
      <c r="H122" s="12"/>
      <c r="I122" s="9">
        <v>34</v>
      </c>
      <c r="J122" s="9" t="s">
        <v>1664</v>
      </c>
    </row>
    <row r="123" spans="1:10" s="11" customFormat="1" x14ac:dyDescent="0.2">
      <c r="A123" s="8">
        <v>43586</v>
      </c>
      <c r="B123" s="12" t="s">
        <v>3</v>
      </c>
      <c r="C123" s="113">
        <v>9175</v>
      </c>
      <c r="D123" s="12" t="s">
        <v>1665</v>
      </c>
      <c r="E123" s="12" t="s">
        <v>140</v>
      </c>
      <c r="F123" s="12" t="s">
        <v>140</v>
      </c>
      <c r="G123" s="12" t="s">
        <v>23</v>
      </c>
      <c r="H123" s="12"/>
      <c r="I123" s="9">
        <v>49</v>
      </c>
      <c r="J123" s="9" t="s">
        <v>1666</v>
      </c>
    </row>
    <row r="124" spans="1:10" s="11" customFormat="1" x14ac:dyDescent="0.2">
      <c r="A124" s="8">
        <v>43586</v>
      </c>
      <c r="B124" s="12" t="s">
        <v>3</v>
      </c>
      <c r="C124" s="113">
        <v>5373</v>
      </c>
      <c r="D124" s="12" t="s">
        <v>58</v>
      </c>
      <c r="E124" s="12" t="s">
        <v>3</v>
      </c>
      <c r="F124" s="12" t="s">
        <v>6</v>
      </c>
      <c r="G124" s="12" t="s">
        <v>37</v>
      </c>
      <c r="H124" s="12"/>
      <c r="I124" s="9">
        <v>31</v>
      </c>
      <c r="J124" s="9" t="s">
        <v>398</v>
      </c>
    </row>
    <row r="125" spans="1:10" s="11" customFormat="1" x14ac:dyDescent="0.2">
      <c r="A125" s="8">
        <v>43586</v>
      </c>
      <c r="B125" s="12" t="s">
        <v>3</v>
      </c>
      <c r="C125" s="113">
        <v>4210</v>
      </c>
      <c r="D125" s="12" t="s">
        <v>506</v>
      </c>
      <c r="E125" s="12" t="s">
        <v>16</v>
      </c>
      <c r="F125" s="12" t="s">
        <v>4</v>
      </c>
      <c r="G125" s="12" t="s">
        <v>319</v>
      </c>
      <c r="H125" s="12"/>
      <c r="I125" s="9">
        <v>17</v>
      </c>
      <c r="J125" s="9" t="s">
        <v>745</v>
      </c>
    </row>
    <row r="126" spans="1:10" s="11" customFormat="1" x14ac:dyDescent="0.2">
      <c r="A126" s="8">
        <v>43586</v>
      </c>
      <c r="B126" s="12" t="s">
        <v>3</v>
      </c>
      <c r="C126" s="113">
        <v>1224</v>
      </c>
      <c r="D126" s="12" t="s">
        <v>92</v>
      </c>
      <c r="E126" s="12" t="s">
        <v>12</v>
      </c>
      <c r="F126" s="12" t="s">
        <v>6</v>
      </c>
      <c r="G126" s="12" t="s">
        <v>23</v>
      </c>
      <c r="H126" s="12"/>
      <c r="I126" s="9">
        <v>22</v>
      </c>
      <c r="J126" s="9" t="s">
        <v>616</v>
      </c>
    </row>
    <row r="127" spans="1:10" s="11" customFormat="1" x14ac:dyDescent="0.2">
      <c r="A127" s="8">
        <v>43586</v>
      </c>
      <c r="B127" s="12" t="s">
        <v>3</v>
      </c>
      <c r="C127" s="113">
        <v>2121</v>
      </c>
      <c r="D127" s="12" t="s">
        <v>92</v>
      </c>
      <c r="E127" s="12" t="s">
        <v>157</v>
      </c>
      <c r="F127" s="12" t="s">
        <v>10</v>
      </c>
      <c r="G127" s="12" t="s">
        <v>1667</v>
      </c>
      <c r="H127" s="12"/>
      <c r="I127" s="9">
        <v>31</v>
      </c>
      <c r="J127" s="9">
        <v>36</v>
      </c>
    </row>
    <row r="128" spans="1:10" s="11" customFormat="1" x14ac:dyDescent="0.2">
      <c r="A128" s="8">
        <v>43586</v>
      </c>
      <c r="B128" s="12" t="s">
        <v>3</v>
      </c>
      <c r="C128" s="113">
        <v>5376</v>
      </c>
      <c r="D128" s="12" t="s">
        <v>58</v>
      </c>
      <c r="E128" s="12" t="s">
        <v>4</v>
      </c>
      <c r="F128" s="12" t="s">
        <v>6</v>
      </c>
      <c r="G128" s="12" t="s">
        <v>37</v>
      </c>
      <c r="H128" s="12"/>
      <c r="I128" s="9">
        <v>31</v>
      </c>
      <c r="J128" s="9">
        <v>41</v>
      </c>
    </row>
    <row r="129" spans="1:10" s="11" customFormat="1" x14ac:dyDescent="0.2">
      <c r="A129" s="8">
        <v>43586</v>
      </c>
      <c r="B129" s="12" t="s">
        <v>3</v>
      </c>
      <c r="C129" s="113">
        <v>3672</v>
      </c>
      <c r="D129" s="12" t="s">
        <v>76</v>
      </c>
      <c r="E129" s="12" t="s">
        <v>1668</v>
      </c>
      <c r="F129" s="12" t="s">
        <v>6</v>
      </c>
      <c r="G129" s="12" t="s">
        <v>586</v>
      </c>
      <c r="H129" s="12"/>
      <c r="I129" s="9">
        <v>16</v>
      </c>
      <c r="J129" s="9" t="s">
        <v>1107</v>
      </c>
    </row>
    <row r="130" spans="1:10" s="11" customFormat="1" x14ac:dyDescent="0.2">
      <c r="A130" s="8">
        <v>43586</v>
      </c>
      <c r="B130" s="12" t="s">
        <v>3</v>
      </c>
      <c r="C130" s="113">
        <v>8011</v>
      </c>
      <c r="D130" s="12" t="s">
        <v>42</v>
      </c>
      <c r="E130" s="12" t="s">
        <v>15</v>
      </c>
      <c r="F130" s="12" t="s">
        <v>4</v>
      </c>
      <c r="G130" s="12" t="s">
        <v>23</v>
      </c>
      <c r="H130" s="12"/>
      <c r="I130" s="9">
        <v>23</v>
      </c>
      <c r="J130" s="9" t="s">
        <v>360</v>
      </c>
    </row>
    <row r="131" spans="1:10" s="11" customFormat="1" x14ac:dyDescent="0.2">
      <c r="A131" s="8">
        <v>43587</v>
      </c>
      <c r="B131" s="12" t="s">
        <v>3</v>
      </c>
      <c r="C131" s="113">
        <v>4510</v>
      </c>
      <c r="D131" s="12" t="s">
        <v>40</v>
      </c>
      <c r="E131" s="12" t="s">
        <v>4</v>
      </c>
      <c r="F131" s="12" t="s">
        <v>6</v>
      </c>
      <c r="G131" s="12" t="s">
        <v>222</v>
      </c>
      <c r="H131" s="12"/>
      <c r="I131" s="9">
        <v>3</v>
      </c>
      <c r="J131" s="9" t="s">
        <v>990</v>
      </c>
    </row>
    <row r="132" spans="1:10" s="11" customFormat="1" x14ac:dyDescent="0.2">
      <c r="A132" s="8">
        <v>43587</v>
      </c>
      <c r="B132" s="12" t="s">
        <v>3</v>
      </c>
      <c r="C132" s="113">
        <v>4055</v>
      </c>
      <c r="D132" s="12" t="s">
        <v>506</v>
      </c>
      <c r="E132" s="12" t="s">
        <v>4</v>
      </c>
      <c r="F132" s="12" t="s">
        <v>6</v>
      </c>
      <c r="G132" s="12" t="s">
        <v>37</v>
      </c>
      <c r="H132" s="12"/>
      <c r="I132" s="9">
        <v>13</v>
      </c>
      <c r="J132" s="9" t="s">
        <v>531</v>
      </c>
    </row>
    <row r="133" spans="1:10" s="11" customFormat="1" x14ac:dyDescent="0.2">
      <c r="A133" s="8">
        <v>43589</v>
      </c>
      <c r="B133" s="12" t="s">
        <v>3</v>
      </c>
      <c r="C133" s="113">
        <v>1227</v>
      </c>
      <c r="D133" s="12" t="s">
        <v>92</v>
      </c>
      <c r="E133" s="12" t="s">
        <v>16</v>
      </c>
      <c r="F133" s="12" t="s">
        <v>26</v>
      </c>
      <c r="G133" s="12" t="s">
        <v>1687</v>
      </c>
      <c r="H133" s="12"/>
      <c r="I133" s="9">
        <v>25</v>
      </c>
      <c r="J133" s="9">
        <v>30</v>
      </c>
    </row>
    <row r="134" spans="1:10" s="11" customFormat="1" x14ac:dyDescent="0.2">
      <c r="A134" s="8">
        <v>43589</v>
      </c>
      <c r="B134" s="12" t="s">
        <v>3</v>
      </c>
      <c r="C134" s="113">
        <v>4459</v>
      </c>
      <c r="D134" s="12" t="s">
        <v>46</v>
      </c>
      <c r="E134" s="12" t="s">
        <v>12</v>
      </c>
      <c r="F134" s="12" t="s">
        <v>6</v>
      </c>
      <c r="G134" s="12" t="s">
        <v>177</v>
      </c>
      <c r="H134" s="12"/>
      <c r="I134" s="9">
        <v>7</v>
      </c>
      <c r="J134" s="9" t="s">
        <v>1575</v>
      </c>
    </row>
    <row r="135" spans="1:10" s="11" customFormat="1" x14ac:dyDescent="0.2">
      <c r="A135" s="8">
        <v>43589</v>
      </c>
      <c r="B135" s="12" t="s">
        <v>3</v>
      </c>
      <c r="C135" s="113">
        <v>8076</v>
      </c>
      <c r="D135" s="12" t="s">
        <v>41</v>
      </c>
      <c r="E135" s="12" t="s">
        <v>15</v>
      </c>
      <c r="F135" s="12" t="s">
        <v>15</v>
      </c>
      <c r="G135" s="12" t="s">
        <v>177</v>
      </c>
      <c r="H135" s="12"/>
      <c r="I135" s="9">
        <v>20</v>
      </c>
      <c r="J135" s="9">
        <v>25</v>
      </c>
    </row>
    <row r="136" spans="1:10" s="11" customFormat="1" x14ac:dyDescent="0.2">
      <c r="A136" s="8">
        <v>43589</v>
      </c>
      <c r="B136" s="12" t="s">
        <v>3</v>
      </c>
      <c r="C136" s="113">
        <v>1160</v>
      </c>
      <c r="D136" s="12" t="s">
        <v>92</v>
      </c>
      <c r="E136" s="12" t="s">
        <v>6</v>
      </c>
      <c r="F136" s="12" t="s">
        <v>16</v>
      </c>
      <c r="G136" s="12" t="s">
        <v>177</v>
      </c>
      <c r="H136" s="12"/>
      <c r="I136" s="9">
        <v>22</v>
      </c>
      <c r="J136" s="9">
        <v>27</v>
      </c>
    </row>
    <row r="137" spans="1:10" s="11" customFormat="1" x14ac:dyDescent="0.2">
      <c r="A137" s="8">
        <v>43589</v>
      </c>
      <c r="B137" s="12" t="s">
        <v>3</v>
      </c>
      <c r="C137" s="113">
        <v>3321</v>
      </c>
      <c r="D137" s="12" t="s">
        <v>1040</v>
      </c>
      <c r="E137" s="12" t="s">
        <v>6</v>
      </c>
      <c r="F137" s="12" t="s">
        <v>6</v>
      </c>
      <c r="G137" s="12" t="s">
        <v>23</v>
      </c>
      <c r="H137" s="12"/>
      <c r="I137" s="9">
        <v>21</v>
      </c>
      <c r="J137" s="9">
        <v>26</v>
      </c>
    </row>
    <row r="138" spans="1:10" s="11" customFormat="1" x14ac:dyDescent="0.2">
      <c r="A138" s="8">
        <v>43589</v>
      </c>
      <c r="B138" s="12" t="s">
        <v>3</v>
      </c>
      <c r="C138" s="113">
        <v>7220</v>
      </c>
      <c r="D138" s="12" t="s">
        <v>120</v>
      </c>
      <c r="E138" s="12" t="s">
        <v>12</v>
      </c>
      <c r="F138" s="12" t="s">
        <v>6</v>
      </c>
      <c r="G138" s="12" t="s">
        <v>152</v>
      </c>
      <c r="H138" s="12"/>
      <c r="I138" s="9">
        <v>29</v>
      </c>
      <c r="J138" s="9">
        <v>35</v>
      </c>
    </row>
    <row r="139" spans="1:10" s="11" customFormat="1" x14ac:dyDescent="0.2">
      <c r="A139" s="8">
        <v>43589</v>
      </c>
      <c r="B139" s="12" t="s">
        <v>3</v>
      </c>
      <c r="C139" s="113">
        <v>8224</v>
      </c>
      <c r="D139" s="12" t="s">
        <v>64</v>
      </c>
      <c r="E139" s="12" t="s">
        <v>1693</v>
      </c>
      <c r="F139" s="12" t="s">
        <v>18</v>
      </c>
      <c r="G139" s="12" t="s">
        <v>172</v>
      </c>
      <c r="H139" s="12"/>
      <c r="I139" s="9">
        <v>23</v>
      </c>
      <c r="J139" s="9">
        <v>20</v>
      </c>
    </row>
    <row r="140" spans="1:10" s="11" customFormat="1" x14ac:dyDescent="0.2">
      <c r="A140" s="8">
        <v>43589</v>
      </c>
      <c r="B140" s="12" t="s">
        <v>3</v>
      </c>
      <c r="C140" s="113">
        <v>7259</v>
      </c>
      <c r="D140" s="12" t="s">
        <v>56</v>
      </c>
      <c r="E140" s="12" t="s">
        <v>4</v>
      </c>
      <c r="F140" s="12" t="s">
        <v>4</v>
      </c>
      <c r="G140" s="12" t="s">
        <v>177</v>
      </c>
      <c r="H140" s="12"/>
      <c r="I140" s="9">
        <v>26</v>
      </c>
      <c r="J140" s="9">
        <v>33</v>
      </c>
    </row>
    <row r="141" spans="1:10" s="11" customFormat="1" x14ac:dyDescent="0.2">
      <c r="A141" s="8">
        <v>43589</v>
      </c>
      <c r="B141" s="12" t="s">
        <v>3</v>
      </c>
      <c r="C141" s="113">
        <v>1250</v>
      </c>
      <c r="D141" s="12" t="s">
        <v>92</v>
      </c>
      <c r="E141" s="12" t="s">
        <v>4</v>
      </c>
      <c r="F141" s="12" t="s">
        <v>4</v>
      </c>
      <c r="G141" s="12" t="s">
        <v>538</v>
      </c>
      <c r="H141" s="12"/>
      <c r="I141" s="9">
        <v>26</v>
      </c>
      <c r="J141" s="9">
        <v>27</v>
      </c>
    </row>
    <row r="142" spans="1:10" s="11" customFormat="1" x14ac:dyDescent="0.2">
      <c r="A142" s="8">
        <v>43589</v>
      </c>
      <c r="B142" s="12" t="s">
        <v>3</v>
      </c>
      <c r="C142" s="113">
        <v>8096</v>
      </c>
      <c r="D142" s="12" t="s">
        <v>41</v>
      </c>
      <c r="E142" s="12" t="s">
        <v>4</v>
      </c>
      <c r="F142" s="12" t="s">
        <v>4</v>
      </c>
      <c r="G142" s="12" t="s">
        <v>23</v>
      </c>
      <c r="H142" s="12"/>
      <c r="I142" s="9">
        <v>22</v>
      </c>
      <c r="J142" s="9">
        <v>27</v>
      </c>
    </row>
    <row r="143" spans="1:10" s="11" customFormat="1" x14ac:dyDescent="0.2">
      <c r="A143" s="8">
        <v>43589</v>
      </c>
      <c r="B143" s="12" t="s">
        <v>3</v>
      </c>
      <c r="C143" s="113">
        <v>4540</v>
      </c>
      <c r="D143" s="12" t="s">
        <v>40</v>
      </c>
      <c r="E143" s="12" t="s">
        <v>16</v>
      </c>
      <c r="F143" s="12" t="s">
        <v>6</v>
      </c>
      <c r="G143" s="12" t="s">
        <v>152</v>
      </c>
      <c r="H143" s="12"/>
      <c r="I143" s="9">
        <v>3</v>
      </c>
      <c r="J143" s="9">
        <v>1</v>
      </c>
    </row>
    <row r="144" spans="1:10" s="11" customFormat="1" x14ac:dyDescent="0.2">
      <c r="A144" s="8">
        <v>43589</v>
      </c>
      <c r="B144" s="12" t="s">
        <v>3</v>
      </c>
      <c r="C144" s="113">
        <v>3863</v>
      </c>
      <c r="D144" s="12" t="s">
        <v>116</v>
      </c>
      <c r="E144" s="12" t="s">
        <v>4</v>
      </c>
      <c r="F144" s="12" t="s">
        <v>4</v>
      </c>
      <c r="G144" s="12" t="s">
        <v>151</v>
      </c>
      <c r="H144" s="12"/>
      <c r="I144" s="9">
        <v>16</v>
      </c>
      <c r="J144" s="9">
        <v>14</v>
      </c>
    </row>
    <row r="145" spans="1:10" s="11" customFormat="1" x14ac:dyDescent="0.2">
      <c r="A145" s="8">
        <v>43589</v>
      </c>
      <c r="B145" s="12" t="s">
        <v>3</v>
      </c>
      <c r="C145" s="113">
        <v>7390</v>
      </c>
      <c r="D145" s="12" t="s">
        <v>806</v>
      </c>
      <c r="E145" s="12" t="s">
        <v>4</v>
      </c>
      <c r="F145" s="12" t="s">
        <v>4</v>
      </c>
      <c r="G145" s="12" t="s">
        <v>863</v>
      </c>
      <c r="H145" s="12"/>
      <c r="I145" s="9">
        <v>33</v>
      </c>
      <c r="J145" s="9">
        <v>46</v>
      </c>
    </row>
    <row r="146" spans="1:10" s="11" customFormat="1" x14ac:dyDescent="0.2">
      <c r="A146" s="8">
        <v>43589</v>
      </c>
      <c r="B146" s="12" t="s">
        <v>3</v>
      </c>
      <c r="C146" s="113">
        <v>5447</v>
      </c>
      <c r="D146" s="12" t="s">
        <v>1694</v>
      </c>
      <c r="E146" s="12" t="s">
        <v>4</v>
      </c>
      <c r="F146" s="12" t="s">
        <v>4</v>
      </c>
      <c r="G146" s="12" t="s">
        <v>153</v>
      </c>
      <c r="H146" s="12"/>
      <c r="I146" s="9">
        <v>31</v>
      </c>
      <c r="J146" s="9">
        <v>41</v>
      </c>
    </row>
    <row r="147" spans="1:10" s="11" customFormat="1" x14ac:dyDescent="0.2">
      <c r="A147" s="8">
        <v>43589</v>
      </c>
      <c r="B147" s="12" t="s">
        <v>3</v>
      </c>
      <c r="C147" s="113">
        <v>1543</v>
      </c>
      <c r="D147" s="12" t="s">
        <v>92</v>
      </c>
      <c r="E147" s="12" t="s">
        <v>6</v>
      </c>
      <c r="F147" s="12" t="s">
        <v>6</v>
      </c>
      <c r="G147" s="12" t="s">
        <v>23</v>
      </c>
      <c r="H147" s="12"/>
      <c r="I147" s="9">
        <v>24</v>
      </c>
      <c r="J147" s="9">
        <v>34</v>
      </c>
    </row>
    <row r="148" spans="1:10" s="11" customFormat="1" x14ac:dyDescent="0.2">
      <c r="A148" s="8">
        <v>43589</v>
      </c>
      <c r="B148" s="12" t="s">
        <v>3</v>
      </c>
      <c r="C148" s="113">
        <v>1870</v>
      </c>
      <c r="D148" s="12" t="s">
        <v>92</v>
      </c>
      <c r="E148" s="12" t="s">
        <v>6</v>
      </c>
      <c r="F148" s="12" t="s">
        <v>6</v>
      </c>
      <c r="G148" s="12" t="s">
        <v>177</v>
      </c>
      <c r="H148" s="12"/>
      <c r="I148" s="9">
        <v>18</v>
      </c>
      <c r="J148" s="9">
        <v>22</v>
      </c>
    </row>
    <row r="149" spans="1:10" s="11" customFormat="1" x14ac:dyDescent="0.2">
      <c r="A149" s="8">
        <v>43589</v>
      </c>
      <c r="B149" s="12" t="s">
        <v>3</v>
      </c>
      <c r="C149" s="113">
        <v>8030</v>
      </c>
      <c r="D149" s="12" t="s">
        <v>42</v>
      </c>
      <c r="E149" s="12" t="s">
        <v>6</v>
      </c>
      <c r="F149" s="12" t="s">
        <v>6</v>
      </c>
      <c r="G149" s="12" t="s">
        <v>863</v>
      </c>
      <c r="H149" s="12"/>
      <c r="I149" s="9">
        <v>21</v>
      </c>
      <c r="J149" s="9">
        <v>27</v>
      </c>
    </row>
    <row r="150" spans="1:10" s="11" customFormat="1" x14ac:dyDescent="0.2">
      <c r="A150" s="8">
        <v>43589</v>
      </c>
      <c r="B150" s="12" t="s">
        <v>3</v>
      </c>
      <c r="C150" s="113">
        <v>1376</v>
      </c>
      <c r="D150" s="12" t="s">
        <v>92</v>
      </c>
      <c r="E150" s="12" t="s">
        <v>18</v>
      </c>
      <c r="F150" s="12" t="s">
        <v>5</v>
      </c>
      <c r="G150" s="12" t="s">
        <v>863</v>
      </c>
      <c r="H150" s="12"/>
      <c r="I150" s="9">
        <v>25</v>
      </c>
      <c r="J150" s="9">
        <v>34</v>
      </c>
    </row>
    <row r="151" spans="1:10" s="11" customFormat="1" x14ac:dyDescent="0.2">
      <c r="A151" s="8">
        <v>43589</v>
      </c>
      <c r="B151" s="12" t="s">
        <v>3</v>
      </c>
      <c r="C151" s="113">
        <v>8189</v>
      </c>
      <c r="D151" s="12" t="s">
        <v>1698</v>
      </c>
      <c r="E151" s="12" t="s">
        <v>18</v>
      </c>
      <c r="F151" s="12" t="s">
        <v>6</v>
      </c>
      <c r="G151" s="12" t="s">
        <v>863</v>
      </c>
      <c r="H151" s="12"/>
      <c r="I151" s="9">
        <v>26</v>
      </c>
      <c r="J151" s="9">
        <v>33</v>
      </c>
    </row>
    <row r="152" spans="1:10" s="11" customFormat="1" x14ac:dyDescent="0.2">
      <c r="A152" s="8">
        <v>43589</v>
      </c>
      <c r="B152" s="12" t="s">
        <v>3</v>
      </c>
      <c r="C152" s="113">
        <v>4088</v>
      </c>
      <c r="D152" s="12" t="s">
        <v>124</v>
      </c>
      <c r="E152" s="12" t="s">
        <v>4</v>
      </c>
      <c r="F152" s="12" t="s">
        <v>4</v>
      </c>
      <c r="G152" s="12" t="s">
        <v>152</v>
      </c>
      <c r="H152" s="12"/>
      <c r="I152" s="9">
        <v>13</v>
      </c>
      <c r="J152" s="9" t="s">
        <v>666</v>
      </c>
    </row>
    <row r="153" spans="1:10" s="11" customFormat="1" x14ac:dyDescent="0.2">
      <c r="A153" s="8">
        <v>43589</v>
      </c>
      <c r="B153" s="12" t="s">
        <v>3</v>
      </c>
      <c r="C153" s="113">
        <v>2121</v>
      </c>
      <c r="D153" s="12" t="s">
        <v>92</v>
      </c>
      <c r="E153" s="12" t="s">
        <v>4</v>
      </c>
      <c r="F153" s="12" t="s">
        <v>4</v>
      </c>
      <c r="G153" s="12" t="s">
        <v>37</v>
      </c>
      <c r="H153" s="12"/>
      <c r="I153" s="9">
        <v>28</v>
      </c>
      <c r="J153" s="9">
        <v>31</v>
      </c>
    </row>
    <row r="154" spans="1:10" s="11" customFormat="1" x14ac:dyDescent="0.2">
      <c r="A154" s="8">
        <v>43590</v>
      </c>
      <c r="B154" s="12" t="s">
        <v>3</v>
      </c>
      <c r="C154" s="113">
        <v>1255</v>
      </c>
      <c r="D154" s="12" t="s">
        <v>92</v>
      </c>
      <c r="E154" s="12" t="s">
        <v>5</v>
      </c>
      <c r="F154" s="12" t="s">
        <v>5</v>
      </c>
      <c r="G154" s="12" t="s">
        <v>37</v>
      </c>
      <c r="H154" s="12"/>
      <c r="I154" s="9">
        <v>20</v>
      </c>
      <c r="J154" s="9">
        <v>25</v>
      </c>
    </row>
    <row r="155" spans="1:10" s="11" customFormat="1" x14ac:dyDescent="0.2">
      <c r="A155" s="8">
        <v>43590</v>
      </c>
      <c r="B155" s="12" t="s">
        <v>3</v>
      </c>
      <c r="C155" s="113">
        <v>5252</v>
      </c>
      <c r="D155" s="12" t="s">
        <v>66</v>
      </c>
      <c r="E155" s="12" t="s">
        <v>12</v>
      </c>
      <c r="F155" s="12" t="s">
        <v>15</v>
      </c>
      <c r="G155" s="12" t="s">
        <v>177</v>
      </c>
      <c r="H155" s="12"/>
      <c r="I155" s="9">
        <v>24</v>
      </c>
      <c r="J155" s="9">
        <v>33</v>
      </c>
    </row>
    <row r="156" spans="1:10" s="11" customFormat="1" x14ac:dyDescent="0.2">
      <c r="A156" s="8">
        <v>43590</v>
      </c>
      <c r="B156" s="12" t="s">
        <v>3</v>
      </c>
      <c r="C156" s="113">
        <v>1338</v>
      </c>
      <c r="D156" s="12" t="s">
        <v>92</v>
      </c>
      <c r="E156" s="12" t="s">
        <v>4</v>
      </c>
      <c r="F156" s="12" t="s">
        <v>4</v>
      </c>
      <c r="G156" s="12" t="s">
        <v>172</v>
      </c>
      <c r="H156" s="12"/>
      <c r="I156" s="9">
        <v>21</v>
      </c>
      <c r="J156" s="9">
        <v>26</v>
      </c>
    </row>
    <row r="157" spans="1:10" s="11" customFormat="1" x14ac:dyDescent="0.2">
      <c r="A157" s="8">
        <v>43590</v>
      </c>
      <c r="B157" s="12" t="s">
        <v>3</v>
      </c>
      <c r="C157" s="113">
        <v>2611</v>
      </c>
      <c r="D157" s="12" t="s">
        <v>92</v>
      </c>
      <c r="E157" s="12" t="s">
        <v>16</v>
      </c>
      <c r="F157" s="12" t="s">
        <v>6</v>
      </c>
      <c r="G157" s="12" t="s">
        <v>37</v>
      </c>
      <c r="H157" s="12"/>
      <c r="I157" s="9">
        <v>20</v>
      </c>
      <c r="J157" s="9">
        <v>27</v>
      </c>
    </row>
    <row r="158" spans="1:10" s="11" customFormat="1" x14ac:dyDescent="0.2">
      <c r="A158" s="8">
        <v>43590</v>
      </c>
      <c r="B158" s="12" t="s">
        <v>3</v>
      </c>
      <c r="C158" s="113">
        <v>8086</v>
      </c>
      <c r="D158" s="12" t="s">
        <v>41</v>
      </c>
      <c r="E158" s="12" t="s">
        <v>4</v>
      </c>
      <c r="F158" s="12" t="s">
        <v>4</v>
      </c>
      <c r="G158" s="12" t="s">
        <v>153</v>
      </c>
      <c r="H158" s="12"/>
      <c r="I158" s="9">
        <v>24</v>
      </c>
      <c r="J158" s="9">
        <v>20</v>
      </c>
    </row>
    <row r="159" spans="1:10" s="11" customFormat="1" x14ac:dyDescent="0.2">
      <c r="A159" s="8">
        <v>43590</v>
      </c>
      <c r="B159" s="12" t="s">
        <v>3</v>
      </c>
      <c r="C159" s="113">
        <v>2271</v>
      </c>
      <c r="D159" s="12" t="s">
        <v>92</v>
      </c>
      <c r="E159" s="12" t="s">
        <v>8</v>
      </c>
      <c r="F159" s="12" t="s">
        <v>6</v>
      </c>
      <c r="G159" s="12" t="s">
        <v>863</v>
      </c>
      <c r="H159" s="12"/>
      <c r="I159" s="9">
        <v>22</v>
      </c>
      <c r="J159" s="9">
        <v>25</v>
      </c>
    </row>
    <row r="160" spans="1:10" s="11" customFormat="1" x14ac:dyDescent="0.2">
      <c r="A160" s="8">
        <v>43590</v>
      </c>
      <c r="B160" s="12" t="s">
        <v>3</v>
      </c>
      <c r="C160" s="113">
        <v>2538</v>
      </c>
      <c r="D160" s="12" t="s">
        <v>92</v>
      </c>
      <c r="E160" s="12" t="s">
        <v>6</v>
      </c>
      <c r="F160" s="12" t="s">
        <v>6</v>
      </c>
      <c r="G160" s="12" t="s">
        <v>172</v>
      </c>
      <c r="H160" s="12"/>
      <c r="I160" s="9">
        <v>22</v>
      </c>
      <c r="J160" s="9">
        <v>28</v>
      </c>
    </row>
    <row r="161" spans="1:10" s="11" customFormat="1" x14ac:dyDescent="0.2">
      <c r="A161" s="8">
        <v>43590</v>
      </c>
      <c r="B161" s="12" t="s">
        <v>3</v>
      </c>
      <c r="C161" s="113">
        <v>6912</v>
      </c>
      <c r="D161" s="12" t="s">
        <v>109</v>
      </c>
      <c r="E161" s="12" t="s">
        <v>4</v>
      </c>
      <c r="F161" s="12" t="s">
        <v>4</v>
      </c>
      <c r="G161" s="12" t="s">
        <v>177</v>
      </c>
      <c r="H161" s="12"/>
      <c r="I161" s="9">
        <v>31</v>
      </c>
      <c r="J161" s="9">
        <v>45</v>
      </c>
    </row>
    <row r="162" spans="1:10" s="11" customFormat="1" x14ac:dyDescent="0.2">
      <c r="A162" s="8">
        <v>43590</v>
      </c>
      <c r="B162" s="12" t="s">
        <v>3</v>
      </c>
      <c r="C162" s="113">
        <v>6915</v>
      </c>
      <c r="D162" s="12" t="s">
        <v>109</v>
      </c>
      <c r="E162" s="12" t="s">
        <v>4</v>
      </c>
      <c r="F162" s="12" t="s">
        <v>4</v>
      </c>
      <c r="G162" s="12" t="s">
        <v>23</v>
      </c>
      <c r="H162" s="12"/>
      <c r="I162" s="9">
        <v>31</v>
      </c>
      <c r="J162" s="9">
        <v>45</v>
      </c>
    </row>
    <row r="163" spans="1:10" s="11" customFormat="1" x14ac:dyDescent="0.2">
      <c r="A163" s="8">
        <v>43590</v>
      </c>
      <c r="B163" s="12" t="s">
        <v>3</v>
      </c>
      <c r="C163" s="113">
        <v>4731</v>
      </c>
      <c r="D163" s="12" t="s">
        <v>75</v>
      </c>
      <c r="E163" s="12" t="s">
        <v>4</v>
      </c>
      <c r="F163" s="12" t="s">
        <v>1711</v>
      </c>
      <c r="G163" s="12" t="s">
        <v>1373</v>
      </c>
      <c r="H163" s="12"/>
      <c r="I163" s="9">
        <v>10</v>
      </c>
      <c r="J163" s="9">
        <v>7</v>
      </c>
    </row>
    <row r="164" spans="1:10" s="11" customFormat="1" x14ac:dyDescent="0.2">
      <c r="A164" s="8">
        <v>43590</v>
      </c>
      <c r="B164" s="12" t="s">
        <v>3</v>
      </c>
      <c r="C164" s="113">
        <v>1134</v>
      </c>
      <c r="D164" s="12" t="s">
        <v>92</v>
      </c>
      <c r="E164" s="12" t="s">
        <v>169</v>
      </c>
      <c r="F164" s="12" t="s">
        <v>5</v>
      </c>
      <c r="G164" s="12" t="s">
        <v>172</v>
      </c>
      <c r="H164" s="12"/>
      <c r="I164" s="9">
        <v>21</v>
      </c>
      <c r="J164" s="9">
        <v>26</v>
      </c>
    </row>
    <row r="165" spans="1:10" s="11" customFormat="1" x14ac:dyDescent="0.2">
      <c r="A165" s="8">
        <v>43590</v>
      </c>
      <c r="B165" s="12" t="s">
        <v>3</v>
      </c>
      <c r="C165" s="113">
        <v>8364</v>
      </c>
      <c r="D165" s="12" t="s">
        <v>149</v>
      </c>
      <c r="E165" s="12" t="s">
        <v>6</v>
      </c>
      <c r="F165" s="12" t="s">
        <v>6</v>
      </c>
      <c r="G165" s="12" t="s">
        <v>1712</v>
      </c>
      <c r="H165" s="12"/>
      <c r="I165" s="9">
        <v>24</v>
      </c>
      <c r="J165" s="9">
        <v>18</v>
      </c>
    </row>
    <row r="166" spans="1:10" s="11" customFormat="1" x14ac:dyDescent="0.2">
      <c r="A166" s="8">
        <v>43590</v>
      </c>
      <c r="B166" s="12" t="s">
        <v>3</v>
      </c>
      <c r="C166" s="113">
        <v>1145</v>
      </c>
      <c r="D166" s="12" t="s">
        <v>92</v>
      </c>
      <c r="E166" s="12" t="s">
        <v>4</v>
      </c>
      <c r="F166" s="12" t="s">
        <v>4</v>
      </c>
      <c r="G166" s="12" t="s">
        <v>153</v>
      </c>
      <c r="H166" s="12"/>
      <c r="I166" s="9">
        <v>20</v>
      </c>
      <c r="J166" s="9">
        <v>27</v>
      </c>
    </row>
    <row r="167" spans="1:10" s="11" customFormat="1" x14ac:dyDescent="0.2">
      <c r="A167" s="8">
        <v>43590</v>
      </c>
      <c r="B167" s="12" t="s">
        <v>3</v>
      </c>
      <c r="C167" s="113">
        <v>4170</v>
      </c>
      <c r="D167" s="12" t="s">
        <v>506</v>
      </c>
      <c r="E167" s="12" t="s">
        <v>16</v>
      </c>
      <c r="F167" s="12" t="s">
        <v>4</v>
      </c>
      <c r="G167" s="12" t="s">
        <v>23</v>
      </c>
      <c r="H167" s="12"/>
      <c r="I167" s="9">
        <v>14</v>
      </c>
      <c r="J167" s="9">
        <v>11</v>
      </c>
    </row>
    <row r="168" spans="1:10" s="11" customFormat="1" x14ac:dyDescent="0.2">
      <c r="A168" s="8">
        <v>43590</v>
      </c>
      <c r="B168" s="12" t="s">
        <v>3</v>
      </c>
      <c r="C168" s="113">
        <v>5880</v>
      </c>
      <c r="D168" s="12" t="s">
        <v>118</v>
      </c>
      <c r="E168" s="12" t="s">
        <v>5</v>
      </c>
      <c r="F168" s="12" t="s">
        <v>5</v>
      </c>
      <c r="G168" s="12" t="s">
        <v>863</v>
      </c>
      <c r="H168" s="12"/>
      <c r="I168" s="9">
        <v>21</v>
      </c>
      <c r="J168" s="9">
        <v>27</v>
      </c>
    </row>
    <row r="169" spans="1:10" s="11" customFormat="1" x14ac:dyDescent="0.2">
      <c r="A169" s="8">
        <v>43590</v>
      </c>
      <c r="B169" s="12" t="s">
        <v>3</v>
      </c>
      <c r="C169" s="113">
        <v>9560</v>
      </c>
      <c r="D169" s="12" t="s">
        <v>52</v>
      </c>
      <c r="E169" s="12" t="s">
        <v>585</v>
      </c>
      <c r="F169" s="12" t="s">
        <v>4</v>
      </c>
      <c r="G169" s="12" t="s">
        <v>249</v>
      </c>
      <c r="H169" s="12"/>
      <c r="I169" s="9">
        <v>65</v>
      </c>
      <c r="J169" s="9">
        <v>88</v>
      </c>
    </row>
    <row r="170" spans="1:10" s="11" customFormat="1" x14ac:dyDescent="0.2">
      <c r="A170" s="8">
        <v>43590</v>
      </c>
      <c r="B170" s="12" t="s">
        <v>3</v>
      </c>
      <c r="C170" s="113">
        <v>1429</v>
      </c>
      <c r="D170" s="12" t="s">
        <v>92</v>
      </c>
      <c r="E170" s="12" t="s">
        <v>5</v>
      </c>
      <c r="F170" s="12" t="s">
        <v>15</v>
      </c>
      <c r="G170" s="12" t="s">
        <v>23</v>
      </c>
      <c r="H170" s="12"/>
      <c r="I170" s="9">
        <v>22</v>
      </c>
      <c r="J170" s="9">
        <v>28</v>
      </c>
    </row>
    <row r="171" spans="1:10" s="11" customFormat="1" x14ac:dyDescent="0.2">
      <c r="A171" s="8">
        <v>43590</v>
      </c>
      <c r="B171" s="12" t="s">
        <v>3</v>
      </c>
      <c r="C171" s="113">
        <v>1429</v>
      </c>
      <c r="D171" s="12" t="s">
        <v>92</v>
      </c>
      <c r="E171" s="12" t="s">
        <v>5</v>
      </c>
      <c r="F171" s="12" t="s">
        <v>15</v>
      </c>
      <c r="G171" s="12" t="s">
        <v>23</v>
      </c>
      <c r="H171" s="12"/>
      <c r="I171" s="9">
        <v>23</v>
      </c>
      <c r="J171" s="9">
        <v>28</v>
      </c>
    </row>
    <row r="172" spans="1:10" s="11" customFormat="1" x14ac:dyDescent="0.2">
      <c r="A172" s="8">
        <v>43590</v>
      </c>
      <c r="B172" s="12" t="s">
        <v>3</v>
      </c>
      <c r="C172" s="113">
        <v>1137</v>
      </c>
      <c r="D172" s="12" t="s">
        <v>92</v>
      </c>
      <c r="E172" s="12" t="s">
        <v>6</v>
      </c>
      <c r="F172" s="12" t="s">
        <v>6</v>
      </c>
      <c r="G172" s="12" t="s">
        <v>863</v>
      </c>
      <c r="H172" s="12"/>
      <c r="I172" s="9">
        <v>20</v>
      </c>
      <c r="J172" s="9">
        <v>26</v>
      </c>
    </row>
    <row r="173" spans="1:10" s="11" customFormat="1" x14ac:dyDescent="0.2">
      <c r="A173" s="8">
        <v>43590</v>
      </c>
      <c r="B173" s="12" t="s">
        <v>3</v>
      </c>
      <c r="C173" s="113">
        <v>7340</v>
      </c>
      <c r="D173" s="12" t="s">
        <v>65</v>
      </c>
      <c r="E173" s="12" t="s">
        <v>31</v>
      </c>
      <c r="F173" s="12" t="s">
        <v>6</v>
      </c>
      <c r="G173" s="12" t="s">
        <v>863</v>
      </c>
      <c r="H173" s="12"/>
      <c r="I173" s="9">
        <v>29</v>
      </c>
      <c r="J173" s="9">
        <v>36</v>
      </c>
    </row>
    <row r="174" spans="1:10" s="11" customFormat="1" x14ac:dyDescent="0.2">
      <c r="A174" s="8">
        <v>43594</v>
      </c>
      <c r="B174" s="12" t="s">
        <v>3</v>
      </c>
      <c r="C174" s="113">
        <v>3317</v>
      </c>
      <c r="D174" s="12" t="s">
        <v>1040</v>
      </c>
      <c r="E174" s="12" t="s">
        <v>4</v>
      </c>
      <c r="F174" s="12" t="s">
        <v>4</v>
      </c>
      <c r="G174" s="12" t="s">
        <v>177</v>
      </c>
      <c r="H174" s="12"/>
      <c r="I174" s="9">
        <v>23</v>
      </c>
      <c r="J174" s="9">
        <v>25</v>
      </c>
    </row>
    <row r="175" spans="1:10" s="11" customFormat="1" x14ac:dyDescent="0.2">
      <c r="A175" s="8">
        <v>43594</v>
      </c>
      <c r="B175" s="12" t="s">
        <v>3</v>
      </c>
      <c r="C175" s="113">
        <v>8128</v>
      </c>
      <c r="D175" s="12" t="s">
        <v>53</v>
      </c>
      <c r="E175" s="12" t="s">
        <v>6</v>
      </c>
      <c r="F175" s="12" t="s">
        <v>6</v>
      </c>
      <c r="G175" s="12" t="s">
        <v>172</v>
      </c>
      <c r="H175" s="12"/>
      <c r="I175" s="9">
        <v>25</v>
      </c>
      <c r="J175" s="9">
        <v>30</v>
      </c>
    </row>
    <row r="176" spans="1:10" s="11" customFormat="1" x14ac:dyDescent="0.2">
      <c r="A176" s="8">
        <v>43594</v>
      </c>
      <c r="B176" s="12" t="s">
        <v>3</v>
      </c>
      <c r="C176" s="113">
        <v>2262</v>
      </c>
      <c r="D176" s="12" t="s">
        <v>92</v>
      </c>
      <c r="E176" s="12" t="s">
        <v>6</v>
      </c>
      <c r="F176" s="12" t="s">
        <v>6</v>
      </c>
      <c r="G176" s="12" t="s">
        <v>177</v>
      </c>
      <c r="H176" s="12"/>
      <c r="I176" s="9">
        <v>25</v>
      </c>
      <c r="J176" s="9">
        <v>26</v>
      </c>
    </row>
    <row r="177" spans="1:10" s="11" customFormat="1" x14ac:dyDescent="0.2">
      <c r="A177" s="8">
        <v>43594</v>
      </c>
      <c r="B177" s="12" t="s">
        <v>3</v>
      </c>
      <c r="C177" s="113">
        <v>5471</v>
      </c>
      <c r="D177" s="12" t="s">
        <v>1721</v>
      </c>
      <c r="E177" s="12" t="s">
        <v>4</v>
      </c>
      <c r="F177" s="12" t="s">
        <v>1722</v>
      </c>
      <c r="G177" s="12" t="s">
        <v>23</v>
      </c>
      <c r="H177" s="12"/>
      <c r="I177" s="9">
        <v>30</v>
      </c>
      <c r="J177" s="9">
        <v>38</v>
      </c>
    </row>
    <row r="178" spans="1:10" s="11" customFormat="1" x14ac:dyDescent="0.2">
      <c r="A178" s="8">
        <v>43594</v>
      </c>
      <c r="B178" s="12" t="s">
        <v>3</v>
      </c>
      <c r="C178" s="113">
        <v>2343</v>
      </c>
      <c r="D178" s="12" t="s">
        <v>92</v>
      </c>
      <c r="E178" s="12" t="s">
        <v>15</v>
      </c>
      <c r="F178" s="12" t="s">
        <v>5</v>
      </c>
      <c r="G178" s="12" t="s">
        <v>177</v>
      </c>
      <c r="H178" s="12"/>
      <c r="I178" s="9">
        <v>28</v>
      </c>
      <c r="J178" s="9">
        <v>32</v>
      </c>
    </row>
    <row r="179" spans="1:10" s="11" customFormat="1" x14ac:dyDescent="0.2">
      <c r="A179" s="8">
        <v>43594</v>
      </c>
      <c r="B179" s="12" t="s">
        <v>3</v>
      </c>
      <c r="C179" s="113">
        <v>9061</v>
      </c>
      <c r="D179" s="12" t="s">
        <v>63</v>
      </c>
      <c r="E179" s="12" t="s">
        <v>12</v>
      </c>
      <c r="F179" s="12" t="s">
        <v>6</v>
      </c>
      <c r="G179" s="12" t="s">
        <v>152</v>
      </c>
      <c r="H179" s="12"/>
      <c r="I179" s="9">
        <v>46</v>
      </c>
      <c r="J179" s="9">
        <v>62</v>
      </c>
    </row>
    <row r="180" spans="1:10" s="11" customFormat="1" x14ac:dyDescent="0.2">
      <c r="A180" s="8">
        <v>43594</v>
      </c>
      <c r="B180" s="12" t="s">
        <v>3</v>
      </c>
      <c r="C180" s="113">
        <v>1618</v>
      </c>
      <c r="D180" s="12" t="s">
        <v>92</v>
      </c>
      <c r="E180" s="12" t="s">
        <v>12</v>
      </c>
      <c r="F180" s="12" t="s">
        <v>6</v>
      </c>
      <c r="G180" s="12" t="s">
        <v>172</v>
      </c>
      <c r="H180" s="12"/>
      <c r="I180" s="9">
        <v>24</v>
      </c>
      <c r="J180" s="9">
        <v>26</v>
      </c>
    </row>
    <row r="181" spans="1:10" s="11" customFormat="1" x14ac:dyDescent="0.2">
      <c r="A181" s="8">
        <v>43594</v>
      </c>
      <c r="B181" s="12" t="s">
        <v>3</v>
      </c>
      <c r="C181" s="113">
        <v>1466</v>
      </c>
      <c r="D181" s="12" t="s">
        <v>92</v>
      </c>
      <c r="E181" s="12" t="s">
        <v>15</v>
      </c>
      <c r="F181" s="12" t="s">
        <v>15</v>
      </c>
      <c r="G181" s="12" t="s">
        <v>177</v>
      </c>
      <c r="H181" s="12"/>
      <c r="I181" s="9">
        <v>33</v>
      </c>
      <c r="J181" s="9">
        <v>39</v>
      </c>
    </row>
    <row r="182" spans="1:10" s="11" customFormat="1" x14ac:dyDescent="0.2">
      <c r="A182" s="8">
        <v>43594</v>
      </c>
      <c r="B182" s="12" t="s">
        <v>3</v>
      </c>
      <c r="C182" s="113">
        <v>5722</v>
      </c>
      <c r="D182" s="12" t="s">
        <v>134</v>
      </c>
      <c r="E182" s="12" t="s">
        <v>4</v>
      </c>
      <c r="F182" s="12" t="s">
        <v>4</v>
      </c>
      <c r="G182" s="12" t="s">
        <v>1724</v>
      </c>
      <c r="H182" s="12"/>
      <c r="I182" s="9">
        <v>26</v>
      </c>
      <c r="J182" s="9">
        <v>29</v>
      </c>
    </row>
    <row r="183" spans="1:10" s="11" customFormat="1" x14ac:dyDescent="0.2">
      <c r="A183" s="8">
        <v>43594</v>
      </c>
      <c r="B183" s="12" t="s">
        <v>3</v>
      </c>
      <c r="C183" s="113">
        <v>2410</v>
      </c>
      <c r="D183" s="12" t="s">
        <v>92</v>
      </c>
      <c r="E183" s="12" t="s">
        <v>6</v>
      </c>
      <c r="F183" s="12" t="s">
        <v>6</v>
      </c>
      <c r="G183" s="12" t="s">
        <v>177</v>
      </c>
      <c r="H183" s="12"/>
      <c r="I183" s="9">
        <v>27</v>
      </c>
      <c r="J183" s="9">
        <v>32</v>
      </c>
    </row>
    <row r="184" spans="1:10" s="11" customFormat="1" x14ac:dyDescent="0.2">
      <c r="A184" s="8">
        <v>43594</v>
      </c>
      <c r="B184" s="12" t="s">
        <v>3</v>
      </c>
      <c r="C184" s="113">
        <v>9414</v>
      </c>
      <c r="D184" s="12" t="s">
        <v>1725</v>
      </c>
      <c r="E184" s="12" t="s">
        <v>4</v>
      </c>
      <c r="F184" s="12" t="s">
        <v>4</v>
      </c>
      <c r="G184" s="12" t="s">
        <v>177</v>
      </c>
      <c r="H184" s="12"/>
      <c r="I184" s="9">
        <v>61</v>
      </c>
      <c r="J184" s="9">
        <v>77</v>
      </c>
    </row>
    <row r="185" spans="1:10" s="11" customFormat="1" x14ac:dyDescent="0.2">
      <c r="A185" s="8">
        <v>43594</v>
      </c>
      <c r="B185" s="12" t="s">
        <v>3</v>
      </c>
      <c r="C185" s="113">
        <v>2555</v>
      </c>
      <c r="D185" s="12" t="s">
        <v>92</v>
      </c>
      <c r="E185" s="12" t="s">
        <v>12</v>
      </c>
      <c r="F185" s="12" t="s">
        <v>6</v>
      </c>
      <c r="G185" s="12" t="s">
        <v>177</v>
      </c>
      <c r="H185" s="12"/>
      <c r="I185" s="9">
        <v>23</v>
      </c>
      <c r="J185" s="9">
        <v>24</v>
      </c>
    </row>
    <row r="186" spans="1:10" s="11" customFormat="1" x14ac:dyDescent="0.2">
      <c r="A186" s="8">
        <v>43594</v>
      </c>
      <c r="B186" s="12" t="s">
        <v>3</v>
      </c>
      <c r="C186" s="113">
        <v>1336</v>
      </c>
      <c r="D186" s="12" t="s">
        <v>92</v>
      </c>
      <c r="E186" s="12" t="s">
        <v>12</v>
      </c>
      <c r="F186" s="12" t="s">
        <v>6</v>
      </c>
      <c r="G186" s="12" t="s">
        <v>152</v>
      </c>
      <c r="H186" s="12"/>
      <c r="I186" s="9">
        <v>30</v>
      </c>
      <c r="J186" s="9">
        <v>35</v>
      </c>
    </row>
    <row r="187" spans="1:10" s="11" customFormat="1" x14ac:dyDescent="0.2">
      <c r="A187" s="8">
        <v>43594</v>
      </c>
      <c r="B187" s="12" t="s">
        <v>3</v>
      </c>
      <c r="C187" s="113">
        <v>4592</v>
      </c>
      <c r="D187" s="12" t="s">
        <v>40</v>
      </c>
      <c r="E187" s="12" t="s">
        <v>8</v>
      </c>
      <c r="F187" s="12" t="s">
        <v>15</v>
      </c>
      <c r="G187" s="12" t="s">
        <v>23</v>
      </c>
      <c r="H187" s="12"/>
      <c r="I187" s="9">
        <v>7</v>
      </c>
      <c r="J187" s="9" t="s">
        <v>1726</v>
      </c>
    </row>
    <row r="188" spans="1:10" s="11" customFormat="1" x14ac:dyDescent="0.2">
      <c r="A188" s="8">
        <v>43594</v>
      </c>
      <c r="B188" s="12" t="s">
        <v>3</v>
      </c>
      <c r="C188" s="113">
        <v>4640</v>
      </c>
      <c r="D188" s="12" t="s">
        <v>40</v>
      </c>
      <c r="E188" s="12" t="s">
        <v>16</v>
      </c>
      <c r="F188" s="12" t="s">
        <v>6</v>
      </c>
      <c r="G188" s="12" t="s">
        <v>152</v>
      </c>
      <c r="H188" s="12"/>
      <c r="I188" s="9">
        <v>2</v>
      </c>
      <c r="J188" s="9" t="s">
        <v>1727</v>
      </c>
    </row>
    <row r="189" spans="1:10" s="11" customFormat="1" x14ac:dyDescent="0.2">
      <c r="A189" s="8">
        <v>43594</v>
      </c>
      <c r="B189" s="12" t="s">
        <v>3</v>
      </c>
      <c r="C189" s="113">
        <v>3552</v>
      </c>
      <c r="D189" s="12" t="s">
        <v>67</v>
      </c>
      <c r="E189" s="12" t="s">
        <v>4</v>
      </c>
      <c r="F189" s="12" t="s">
        <v>4</v>
      </c>
      <c r="G189" s="12" t="s">
        <v>172</v>
      </c>
      <c r="H189" s="12"/>
      <c r="I189" s="9">
        <v>22</v>
      </c>
      <c r="J189" s="9">
        <v>22</v>
      </c>
    </row>
    <row r="190" spans="1:10" s="11" customFormat="1" x14ac:dyDescent="0.2">
      <c r="A190" s="8">
        <v>43594</v>
      </c>
      <c r="B190" s="12" t="s">
        <v>3</v>
      </c>
      <c r="C190" s="113">
        <v>1941</v>
      </c>
      <c r="D190" s="12" t="s">
        <v>92</v>
      </c>
      <c r="E190" s="12" t="s">
        <v>169</v>
      </c>
      <c r="F190" s="12" t="s">
        <v>6</v>
      </c>
      <c r="G190" s="12" t="s">
        <v>887</v>
      </c>
      <c r="H190" s="12"/>
      <c r="I190" s="9">
        <v>22</v>
      </c>
      <c r="J190" s="9">
        <v>24</v>
      </c>
    </row>
    <row r="191" spans="1:10" s="11" customFormat="1" x14ac:dyDescent="0.2">
      <c r="A191" s="8">
        <v>43594</v>
      </c>
      <c r="B191" s="12" t="s">
        <v>3</v>
      </c>
      <c r="C191" s="113">
        <v>4350</v>
      </c>
      <c r="D191" s="12" t="s">
        <v>506</v>
      </c>
      <c r="E191" s="12" t="s">
        <v>6</v>
      </c>
      <c r="F191" s="12" t="s">
        <v>6</v>
      </c>
      <c r="G191" s="12" t="s">
        <v>1737</v>
      </c>
      <c r="H191" s="12"/>
      <c r="I191" s="9">
        <v>17</v>
      </c>
      <c r="J191" s="9" t="s">
        <v>666</v>
      </c>
    </row>
    <row r="192" spans="1:10" s="11" customFormat="1" x14ac:dyDescent="0.2">
      <c r="A192" s="8">
        <v>43594</v>
      </c>
      <c r="B192" s="12" t="s">
        <v>3</v>
      </c>
      <c r="C192" s="113">
        <v>1434</v>
      </c>
      <c r="D192" s="12" t="s">
        <v>92</v>
      </c>
      <c r="E192" s="12" t="s">
        <v>18</v>
      </c>
      <c r="F192" s="12" t="s">
        <v>6</v>
      </c>
      <c r="G192" s="12" t="s">
        <v>177</v>
      </c>
      <c r="H192" s="12"/>
      <c r="I192" s="9">
        <v>10</v>
      </c>
      <c r="J192" s="9" t="s">
        <v>945</v>
      </c>
    </row>
    <row r="193" spans="1:10" s="11" customFormat="1" x14ac:dyDescent="0.2">
      <c r="A193" s="8">
        <v>43594</v>
      </c>
      <c r="B193" s="12" t="s">
        <v>3</v>
      </c>
      <c r="C193" s="113">
        <v>1326</v>
      </c>
      <c r="D193" s="12" t="s">
        <v>92</v>
      </c>
      <c r="E193" s="12" t="s">
        <v>6</v>
      </c>
      <c r="F193" s="12" t="s">
        <v>6</v>
      </c>
      <c r="G193" s="12" t="s">
        <v>1730</v>
      </c>
      <c r="H193" s="12"/>
      <c r="I193" s="9">
        <v>24</v>
      </c>
      <c r="J193" s="9">
        <v>26</v>
      </c>
    </row>
    <row r="194" spans="1:10" s="11" customFormat="1" x14ac:dyDescent="0.2">
      <c r="A194" s="8">
        <v>43594</v>
      </c>
      <c r="B194" s="12" t="s">
        <v>3</v>
      </c>
      <c r="C194" s="113">
        <v>3235</v>
      </c>
      <c r="D194" s="12" t="s">
        <v>131</v>
      </c>
      <c r="E194" s="12" t="s">
        <v>585</v>
      </c>
      <c r="F194" s="12" t="s">
        <v>6</v>
      </c>
      <c r="G194" s="12" t="s">
        <v>167</v>
      </c>
      <c r="H194" s="12"/>
      <c r="I194" s="9">
        <v>21</v>
      </c>
      <c r="J194" s="9">
        <v>23</v>
      </c>
    </row>
    <row r="195" spans="1:10" s="11" customFormat="1" x14ac:dyDescent="0.2">
      <c r="A195" s="8">
        <v>43594</v>
      </c>
      <c r="B195" s="12" t="s">
        <v>3</v>
      </c>
      <c r="C195" s="113">
        <v>1262</v>
      </c>
      <c r="D195" s="12" t="s">
        <v>92</v>
      </c>
      <c r="E195" s="12" t="s">
        <v>5</v>
      </c>
      <c r="F195" s="12" t="s">
        <v>15</v>
      </c>
      <c r="G195" s="12" t="s">
        <v>172</v>
      </c>
      <c r="H195" s="12"/>
      <c r="I195" s="9">
        <v>29</v>
      </c>
      <c r="J195" s="9">
        <v>35</v>
      </c>
    </row>
    <row r="196" spans="1:10" s="11" customFormat="1" x14ac:dyDescent="0.2">
      <c r="A196" s="8">
        <v>43594</v>
      </c>
      <c r="B196" s="12" t="s">
        <v>3</v>
      </c>
      <c r="C196" s="113">
        <v>8223</v>
      </c>
      <c r="D196" s="12" t="s">
        <v>64</v>
      </c>
      <c r="E196" s="12" t="s">
        <v>15</v>
      </c>
      <c r="F196" s="12" t="s">
        <v>6</v>
      </c>
      <c r="G196" s="12" t="s">
        <v>177</v>
      </c>
      <c r="H196" s="12"/>
      <c r="I196" s="9">
        <v>26</v>
      </c>
      <c r="J196" s="9">
        <v>21</v>
      </c>
    </row>
    <row r="197" spans="1:10" s="11" customFormat="1" x14ac:dyDescent="0.2">
      <c r="A197" s="8">
        <v>43594</v>
      </c>
      <c r="B197" s="12" t="s">
        <v>3</v>
      </c>
      <c r="C197" s="113">
        <v>4973</v>
      </c>
      <c r="D197" s="12" t="s">
        <v>55</v>
      </c>
      <c r="E197" s="12" t="s">
        <v>12</v>
      </c>
      <c r="F197" s="12" t="s">
        <v>6</v>
      </c>
      <c r="G197" s="12" t="s">
        <v>23</v>
      </c>
      <c r="H197" s="12"/>
      <c r="I197" s="9">
        <v>19</v>
      </c>
      <c r="J197" s="9">
        <v>15</v>
      </c>
    </row>
    <row r="198" spans="1:10" s="11" customFormat="1" x14ac:dyDescent="0.2">
      <c r="A198" s="8">
        <v>43594</v>
      </c>
      <c r="B198" s="12" t="s">
        <v>3</v>
      </c>
      <c r="C198" s="113">
        <v>9188</v>
      </c>
      <c r="D198" s="12" t="s">
        <v>51</v>
      </c>
      <c r="E198" s="12" t="s">
        <v>4</v>
      </c>
      <c r="F198" s="12" t="s">
        <v>6</v>
      </c>
      <c r="G198" s="12" t="s">
        <v>23</v>
      </c>
      <c r="H198" s="12"/>
      <c r="I198" s="9">
        <v>46</v>
      </c>
      <c r="J198" s="9">
        <v>60</v>
      </c>
    </row>
    <row r="199" spans="1:10" s="11" customFormat="1" x14ac:dyDescent="0.2">
      <c r="A199" s="8">
        <v>43594</v>
      </c>
      <c r="B199" s="12" t="s">
        <v>3</v>
      </c>
      <c r="C199" s="113">
        <v>7433</v>
      </c>
      <c r="D199" s="12" t="s">
        <v>1731</v>
      </c>
      <c r="E199" s="12" t="s">
        <v>4</v>
      </c>
      <c r="F199" s="12" t="s">
        <v>5</v>
      </c>
      <c r="G199" s="12" t="s">
        <v>23</v>
      </c>
      <c r="H199" s="12"/>
      <c r="I199" s="9">
        <v>41</v>
      </c>
      <c r="J199" s="9">
        <v>56</v>
      </c>
    </row>
    <row r="200" spans="1:10" s="11" customFormat="1" x14ac:dyDescent="0.2">
      <c r="A200" s="8">
        <v>43594</v>
      </c>
      <c r="B200" s="12" t="s">
        <v>3</v>
      </c>
      <c r="C200" s="113">
        <v>7260</v>
      </c>
      <c r="D200" s="12" t="s">
        <v>120</v>
      </c>
      <c r="E200" s="12" t="s">
        <v>15</v>
      </c>
      <c r="F200" s="12" t="s">
        <v>15</v>
      </c>
      <c r="G200" s="12" t="s">
        <v>177</v>
      </c>
      <c r="H200" s="12"/>
      <c r="I200" s="9">
        <v>30</v>
      </c>
      <c r="J200" s="9">
        <v>35</v>
      </c>
    </row>
    <row r="201" spans="1:10" s="11" customFormat="1" x14ac:dyDescent="0.2">
      <c r="A201" s="8">
        <v>43594</v>
      </c>
      <c r="B201" s="12" t="s">
        <v>3</v>
      </c>
      <c r="C201" s="113">
        <v>7320</v>
      </c>
      <c r="D201" s="12" t="s">
        <v>65</v>
      </c>
      <c r="E201" s="12" t="s">
        <v>15</v>
      </c>
      <c r="F201" s="12" t="s">
        <v>15</v>
      </c>
      <c r="G201" s="12" t="s">
        <v>177</v>
      </c>
      <c r="H201" s="12"/>
      <c r="I201" s="9">
        <v>34</v>
      </c>
      <c r="J201" s="9">
        <v>36</v>
      </c>
    </row>
    <row r="202" spans="1:10" s="11" customFormat="1" x14ac:dyDescent="0.2">
      <c r="A202" s="8">
        <v>43594</v>
      </c>
      <c r="B202" s="12" t="s">
        <v>3</v>
      </c>
      <c r="C202" s="113">
        <v>9132</v>
      </c>
      <c r="D202" s="12" t="s">
        <v>121</v>
      </c>
      <c r="E202" s="12" t="s">
        <v>4</v>
      </c>
      <c r="F202" s="12" t="s">
        <v>4</v>
      </c>
      <c r="G202" s="12" t="s">
        <v>1709</v>
      </c>
      <c r="H202" s="12"/>
      <c r="I202" s="9">
        <v>45</v>
      </c>
      <c r="J202" s="9">
        <v>63</v>
      </c>
    </row>
    <row r="203" spans="1:10" s="11" customFormat="1" x14ac:dyDescent="0.2">
      <c r="A203" s="8">
        <v>43594</v>
      </c>
      <c r="B203" s="12" t="s">
        <v>3</v>
      </c>
      <c r="C203" s="113">
        <v>5969</v>
      </c>
      <c r="D203" s="12" t="s">
        <v>74</v>
      </c>
      <c r="E203" s="12" t="s">
        <v>12</v>
      </c>
      <c r="F203" s="12" t="s">
        <v>6</v>
      </c>
      <c r="G203" s="12" t="s">
        <v>177</v>
      </c>
      <c r="H203" s="12"/>
      <c r="I203" s="9">
        <v>31</v>
      </c>
      <c r="J203" s="9">
        <v>29</v>
      </c>
    </row>
    <row r="204" spans="1:10" s="11" customFormat="1" x14ac:dyDescent="0.2">
      <c r="A204" s="8">
        <v>43594</v>
      </c>
      <c r="B204" s="12" t="s">
        <v>3</v>
      </c>
      <c r="C204" s="113">
        <v>1947</v>
      </c>
      <c r="D204" s="12" t="s">
        <v>92</v>
      </c>
      <c r="E204" s="12" t="s">
        <v>1380</v>
      </c>
      <c r="F204" s="12" t="s">
        <v>5</v>
      </c>
      <c r="G204" s="12" t="s">
        <v>23</v>
      </c>
      <c r="H204" s="12"/>
      <c r="I204" s="9">
        <v>28</v>
      </c>
      <c r="J204" s="9">
        <v>34</v>
      </c>
    </row>
    <row r="205" spans="1:10" s="11" customFormat="1" x14ac:dyDescent="0.2">
      <c r="A205" s="8">
        <v>43594</v>
      </c>
      <c r="B205" s="12" t="s">
        <v>3</v>
      </c>
      <c r="C205" s="113">
        <v>3670</v>
      </c>
      <c r="D205" s="12" t="s">
        <v>76</v>
      </c>
      <c r="E205" s="12" t="s">
        <v>4</v>
      </c>
      <c r="F205" s="12" t="s">
        <v>4</v>
      </c>
      <c r="G205" s="12" t="s">
        <v>172</v>
      </c>
      <c r="H205" s="12"/>
      <c r="I205" s="9">
        <v>15</v>
      </c>
      <c r="J205" s="9">
        <v>14</v>
      </c>
    </row>
    <row r="206" spans="1:10" s="11" customFormat="1" x14ac:dyDescent="0.2">
      <c r="A206" s="8">
        <v>43594</v>
      </c>
      <c r="B206" s="12" t="s">
        <v>3</v>
      </c>
      <c r="C206" s="113">
        <v>4140</v>
      </c>
      <c r="D206" s="12" t="s">
        <v>506</v>
      </c>
      <c r="E206" s="12" t="s">
        <v>31</v>
      </c>
      <c r="F206" s="12" t="s">
        <v>5</v>
      </c>
      <c r="G206" s="12" t="s">
        <v>23</v>
      </c>
      <c r="H206" s="12"/>
      <c r="I206" s="9">
        <v>14</v>
      </c>
      <c r="J206" s="9" t="s">
        <v>1732</v>
      </c>
    </row>
    <row r="207" spans="1:10" s="11" customFormat="1" x14ac:dyDescent="0.2">
      <c r="A207" s="8">
        <v>43594</v>
      </c>
      <c r="B207" s="12" t="s">
        <v>3</v>
      </c>
      <c r="C207" s="113">
        <v>4662</v>
      </c>
      <c r="D207" s="12" t="s">
        <v>40</v>
      </c>
      <c r="E207" s="12" t="s">
        <v>4</v>
      </c>
      <c r="F207" s="12" t="s">
        <v>4</v>
      </c>
      <c r="G207" s="12" t="s">
        <v>177</v>
      </c>
      <c r="H207" s="12"/>
      <c r="I207" s="9">
        <v>6</v>
      </c>
      <c r="J207" s="9" t="s">
        <v>602</v>
      </c>
    </row>
    <row r="208" spans="1:10" s="11" customFormat="1" x14ac:dyDescent="0.2">
      <c r="A208" s="8">
        <v>43594</v>
      </c>
      <c r="B208" s="12" t="s">
        <v>3</v>
      </c>
      <c r="C208" s="113">
        <v>5892</v>
      </c>
      <c r="D208" s="12" t="s">
        <v>261</v>
      </c>
      <c r="E208" s="12" t="s">
        <v>4</v>
      </c>
      <c r="F208" s="12" t="s">
        <v>4</v>
      </c>
      <c r="G208" s="12" t="s">
        <v>37</v>
      </c>
      <c r="H208" s="12"/>
      <c r="I208" s="9">
        <v>29</v>
      </c>
      <c r="J208" s="9">
        <v>25</v>
      </c>
    </row>
    <row r="209" spans="1:10" s="11" customFormat="1" x14ac:dyDescent="0.2">
      <c r="A209" s="8">
        <v>43594</v>
      </c>
      <c r="B209" s="12" t="s">
        <v>3</v>
      </c>
      <c r="C209" s="113">
        <v>8436</v>
      </c>
      <c r="D209" s="12" t="s">
        <v>149</v>
      </c>
      <c r="E209" s="12" t="s">
        <v>4</v>
      </c>
      <c r="F209" s="12" t="s">
        <v>4</v>
      </c>
      <c r="G209" s="12" t="s">
        <v>863</v>
      </c>
      <c r="H209" s="12"/>
      <c r="I209" s="9">
        <v>25</v>
      </c>
      <c r="J209" s="9">
        <v>18</v>
      </c>
    </row>
    <row r="210" spans="1:10" s="11" customFormat="1" x14ac:dyDescent="0.2">
      <c r="A210" s="8">
        <v>43594</v>
      </c>
      <c r="B210" s="12" t="s">
        <v>3</v>
      </c>
      <c r="C210" s="113">
        <v>2351</v>
      </c>
      <c r="D210" s="12" t="s">
        <v>92</v>
      </c>
      <c r="E210" s="12" t="s">
        <v>4</v>
      </c>
      <c r="F210" s="12" t="s">
        <v>4</v>
      </c>
      <c r="G210" s="12" t="s">
        <v>1733</v>
      </c>
      <c r="H210" s="12"/>
      <c r="I210" s="9">
        <v>23</v>
      </c>
      <c r="J210" s="9">
        <v>23</v>
      </c>
    </row>
    <row r="211" spans="1:10" s="11" customFormat="1" x14ac:dyDescent="0.2">
      <c r="A211" s="8">
        <v>43594</v>
      </c>
      <c r="B211" s="12" t="s">
        <v>3</v>
      </c>
      <c r="C211" s="113">
        <v>1934</v>
      </c>
      <c r="D211" s="12" t="s">
        <v>92</v>
      </c>
      <c r="E211" s="12" t="s">
        <v>4</v>
      </c>
      <c r="F211" s="12" t="s">
        <v>4</v>
      </c>
      <c r="G211" s="12" t="s">
        <v>153</v>
      </c>
      <c r="H211" s="12"/>
      <c r="I211" s="9">
        <v>19</v>
      </c>
      <c r="J211" s="9">
        <v>20</v>
      </c>
    </row>
    <row r="212" spans="1:10" s="11" customFormat="1" x14ac:dyDescent="0.2">
      <c r="A212" s="8">
        <v>43594</v>
      </c>
      <c r="B212" s="12" t="s">
        <v>3</v>
      </c>
      <c r="C212" s="113">
        <v>5854</v>
      </c>
      <c r="D212" s="12" t="s">
        <v>261</v>
      </c>
      <c r="E212" s="12" t="s">
        <v>4</v>
      </c>
      <c r="F212" s="12" t="s">
        <v>4</v>
      </c>
      <c r="G212" s="12" t="s">
        <v>245</v>
      </c>
      <c r="H212" s="12"/>
      <c r="I212" s="9">
        <v>31</v>
      </c>
      <c r="J212" s="9">
        <v>26</v>
      </c>
    </row>
    <row r="213" spans="1:10" s="11" customFormat="1" x14ac:dyDescent="0.2">
      <c r="A213" s="8">
        <v>43594</v>
      </c>
      <c r="B213" s="12" t="s">
        <v>3</v>
      </c>
      <c r="C213" s="113">
        <v>3515</v>
      </c>
      <c r="D213" s="12" t="s">
        <v>67</v>
      </c>
      <c r="E213" s="12" t="s">
        <v>16</v>
      </c>
      <c r="F213" s="12" t="s">
        <v>6</v>
      </c>
      <c r="G213" s="12" t="s">
        <v>23</v>
      </c>
      <c r="H213" s="12"/>
      <c r="I213" s="9">
        <v>20</v>
      </c>
      <c r="J213" s="9">
        <v>17</v>
      </c>
    </row>
    <row r="214" spans="1:10" s="11" customFormat="1" x14ac:dyDescent="0.2">
      <c r="A214" s="8">
        <v>43594</v>
      </c>
      <c r="B214" s="12" t="s">
        <v>3</v>
      </c>
      <c r="C214" s="113">
        <v>4450</v>
      </c>
      <c r="D214" s="12" t="s">
        <v>50</v>
      </c>
      <c r="E214" s="12" t="s">
        <v>16</v>
      </c>
      <c r="F214" s="12" t="s">
        <v>6</v>
      </c>
      <c r="G214" s="12" t="s">
        <v>23</v>
      </c>
      <c r="H214" s="12"/>
      <c r="I214" s="9">
        <v>7</v>
      </c>
      <c r="J214" s="9" t="s">
        <v>1734</v>
      </c>
    </row>
    <row r="215" spans="1:10" s="11" customFormat="1" x14ac:dyDescent="0.2">
      <c r="A215" s="8">
        <v>43594</v>
      </c>
      <c r="B215" s="12" t="s">
        <v>3</v>
      </c>
      <c r="C215" s="113">
        <v>5451</v>
      </c>
      <c r="D215" s="12" t="s">
        <v>438</v>
      </c>
      <c r="E215" s="12" t="s">
        <v>4</v>
      </c>
      <c r="F215" s="12" t="s">
        <v>4</v>
      </c>
      <c r="G215" s="12" t="s">
        <v>37</v>
      </c>
      <c r="H215" s="12"/>
      <c r="I215" s="9">
        <v>36</v>
      </c>
      <c r="J215" s="9">
        <v>42</v>
      </c>
    </row>
    <row r="216" spans="1:10" s="11" customFormat="1" x14ac:dyDescent="0.2">
      <c r="A216" s="8">
        <v>43594</v>
      </c>
      <c r="B216" s="12" t="s">
        <v>3</v>
      </c>
      <c r="C216" s="113">
        <v>8392</v>
      </c>
      <c r="D216" s="12" t="s">
        <v>229</v>
      </c>
      <c r="E216" s="12" t="s">
        <v>6</v>
      </c>
      <c r="F216" s="12" t="s">
        <v>6</v>
      </c>
      <c r="G216" s="12" t="s">
        <v>172</v>
      </c>
      <c r="H216" s="12"/>
      <c r="I216" s="9">
        <v>30</v>
      </c>
      <c r="J216" s="9">
        <v>24</v>
      </c>
    </row>
    <row r="217" spans="1:10" s="11" customFormat="1" x14ac:dyDescent="0.2">
      <c r="A217" s="8">
        <v>43594</v>
      </c>
      <c r="B217" s="12" t="s">
        <v>3</v>
      </c>
      <c r="C217" s="113">
        <v>3321</v>
      </c>
      <c r="D217" s="12" t="s">
        <v>1040</v>
      </c>
      <c r="E217" s="12" t="s">
        <v>12</v>
      </c>
      <c r="F217" s="12" t="s">
        <v>6</v>
      </c>
      <c r="G217" s="12" t="s">
        <v>105</v>
      </c>
      <c r="H217" s="12"/>
      <c r="I217" s="9">
        <v>24</v>
      </c>
      <c r="J217" s="9">
        <v>25</v>
      </c>
    </row>
    <row r="218" spans="1:10" s="11" customFormat="1" x14ac:dyDescent="0.2">
      <c r="A218" s="8">
        <v>43594</v>
      </c>
      <c r="B218" s="12" t="s">
        <v>3</v>
      </c>
      <c r="C218" s="113">
        <v>4026</v>
      </c>
      <c r="D218" s="12" t="s">
        <v>506</v>
      </c>
      <c r="E218" s="12" t="s">
        <v>4</v>
      </c>
      <c r="F218" s="12" t="s">
        <v>4</v>
      </c>
      <c r="G218" s="12" t="s">
        <v>23</v>
      </c>
      <c r="H218" s="12"/>
      <c r="I218" s="9">
        <v>11</v>
      </c>
      <c r="J218" s="9" t="s">
        <v>744</v>
      </c>
    </row>
    <row r="219" spans="1:10" s="11" customFormat="1" x14ac:dyDescent="0.2">
      <c r="A219" s="8">
        <v>43594</v>
      </c>
      <c r="B219" s="12" t="s">
        <v>3</v>
      </c>
      <c r="C219" s="113">
        <v>1842</v>
      </c>
      <c r="D219" s="12" t="s">
        <v>43</v>
      </c>
      <c r="E219" s="12" t="s">
        <v>8</v>
      </c>
      <c r="F219" s="12" t="s">
        <v>6</v>
      </c>
      <c r="G219" s="12" t="s">
        <v>878</v>
      </c>
      <c r="H219" s="12"/>
      <c r="I219" s="9">
        <v>25</v>
      </c>
      <c r="J219" s="9">
        <v>25</v>
      </c>
    </row>
    <row r="220" spans="1:10" s="11" customFormat="1" x14ac:dyDescent="0.2">
      <c r="A220" s="8">
        <v>43594</v>
      </c>
      <c r="B220" s="12" t="s">
        <v>3</v>
      </c>
      <c r="C220" s="113">
        <v>4514</v>
      </c>
      <c r="D220" s="12" t="s">
        <v>40</v>
      </c>
      <c r="E220" s="12" t="s">
        <v>4</v>
      </c>
      <c r="F220" s="12" t="s">
        <v>6</v>
      </c>
      <c r="G220" s="12" t="s">
        <v>177</v>
      </c>
      <c r="H220" s="12"/>
      <c r="I220" s="9">
        <v>7</v>
      </c>
      <c r="J220" s="9" t="s">
        <v>1735</v>
      </c>
    </row>
    <row r="221" spans="1:10" s="11" customFormat="1" x14ac:dyDescent="0.2">
      <c r="A221" s="8">
        <v>43594</v>
      </c>
      <c r="B221" s="12" t="s">
        <v>3</v>
      </c>
      <c r="C221" s="113">
        <v>4482</v>
      </c>
      <c r="D221" s="12" t="s">
        <v>46</v>
      </c>
      <c r="E221" s="12" t="s">
        <v>4</v>
      </c>
      <c r="F221" s="12" t="s">
        <v>4</v>
      </c>
      <c r="G221" s="12" t="s">
        <v>1736</v>
      </c>
      <c r="H221" s="12"/>
      <c r="I221" s="9">
        <v>8</v>
      </c>
      <c r="J221" s="9" t="s">
        <v>1131</v>
      </c>
    </row>
    <row r="222" spans="1:10" s="11" customFormat="1" x14ac:dyDescent="0.2">
      <c r="A222" s="8">
        <v>43594</v>
      </c>
      <c r="B222" s="12" t="s">
        <v>3</v>
      </c>
      <c r="C222" s="113">
        <v>3442</v>
      </c>
      <c r="D222" s="12" t="s">
        <v>67</v>
      </c>
      <c r="E222" s="12" t="s">
        <v>4</v>
      </c>
      <c r="F222" s="12" t="s">
        <v>4</v>
      </c>
      <c r="G222" s="12" t="s">
        <v>152</v>
      </c>
      <c r="H222" s="12"/>
      <c r="I222" s="9">
        <v>22</v>
      </c>
      <c r="J222" s="9">
        <v>22</v>
      </c>
    </row>
    <row r="223" spans="1:10" s="11" customFormat="1" x14ac:dyDescent="0.2">
      <c r="A223" s="8">
        <v>43594</v>
      </c>
      <c r="B223" s="12" t="s">
        <v>3</v>
      </c>
      <c r="C223" s="113">
        <v>8226</v>
      </c>
      <c r="D223" s="12" t="s">
        <v>64</v>
      </c>
      <c r="E223" s="12" t="s">
        <v>15</v>
      </c>
      <c r="F223" s="12" t="s">
        <v>6</v>
      </c>
      <c r="G223" s="12" t="s">
        <v>100</v>
      </c>
      <c r="H223" s="12"/>
      <c r="I223" s="9">
        <v>26</v>
      </c>
      <c r="J223" s="9">
        <v>18</v>
      </c>
    </row>
    <row r="224" spans="1:10" s="11" customFormat="1" x14ac:dyDescent="0.2">
      <c r="A224" s="8">
        <v>43594</v>
      </c>
      <c r="B224" s="12" t="s">
        <v>3</v>
      </c>
      <c r="C224" s="113">
        <v>8048</v>
      </c>
      <c r="D224" s="12" t="s">
        <v>42</v>
      </c>
      <c r="E224" s="12" t="s">
        <v>188</v>
      </c>
      <c r="F224" s="12" t="s">
        <v>6</v>
      </c>
      <c r="G224" s="12" t="s">
        <v>172</v>
      </c>
      <c r="H224" s="12"/>
      <c r="I224" s="9">
        <v>28</v>
      </c>
      <c r="J224" s="9">
        <v>22</v>
      </c>
    </row>
    <row r="225" spans="1:10" s="11" customFormat="1" x14ac:dyDescent="0.2">
      <c r="A225" s="8">
        <v>43594</v>
      </c>
      <c r="B225" s="12" t="s">
        <v>3</v>
      </c>
      <c r="C225" s="113">
        <v>4657</v>
      </c>
      <c r="D225" s="12" t="s">
        <v>40</v>
      </c>
      <c r="E225" s="12" t="s">
        <v>4</v>
      </c>
      <c r="F225" s="12" t="s">
        <v>4</v>
      </c>
      <c r="G225" s="12" t="s">
        <v>37</v>
      </c>
      <c r="H225" s="12"/>
      <c r="I225" s="9">
        <v>4</v>
      </c>
      <c r="J225" s="9" t="s">
        <v>399</v>
      </c>
    </row>
    <row r="226" spans="1:10" s="11" customFormat="1" x14ac:dyDescent="0.2">
      <c r="A226" s="8">
        <v>43594</v>
      </c>
      <c r="B226" s="12" t="s">
        <v>3</v>
      </c>
      <c r="C226" s="113">
        <v>4613</v>
      </c>
      <c r="D226" s="12" t="s">
        <v>40</v>
      </c>
      <c r="E226" s="12" t="s">
        <v>4</v>
      </c>
      <c r="F226" s="12" t="s">
        <v>4</v>
      </c>
      <c r="G226" s="12" t="s">
        <v>167</v>
      </c>
      <c r="H226" s="12"/>
      <c r="I226" s="9">
        <v>4</v>
      </c>
      <c r="J226" s="9" t="s">
        <v>399</v>
      </c>
    </row>
    <row r="227" spans="1:10" s="11" customFormat="1" x14ac:dyDescent="0.2">
      <c r="A227" s="8">
        <v>43595</v>
      </c>
      <c r="B227" s="12" t="s">
        <v>3</v>
      </c>
      <c r="C227" s="113">
        <v>3280</v>
      </c>
      <c r="D227" s="12" t="s">
        <v>131</v>
      </c>
      <c r="E227" s="12" t="s">
        <v>6</v>
      </c>
      <c r="F227" s="12" t="s">
        <v>6</v>
      </c>
      <c r="G227" s="12" t="s">
        <v>1740</v>
      </c>
      <c r="H227" s="12"/>
      <c r="I227" s="9">
        <v>23</v>
      </c>
      <c r="J227" s="9">
        <v>24</v>
      </c>
    </row>
    <row r="228" spans="1:10" s="11" customFormat="1" x14ac:dyDescent="0.2">
      <c r="A228" s="8">
        <v>43596</v>
      </c>
      <c r="B228" s="12" t="s">
        <v>3</v>
      </c>
      <c r="C228" s="113">
        <v>6969</v>
      </c>
      <c r="D228" s="12" t="s">
        <v>73</v>
      </c>
      <c r="E228" s="12" t="s">
        <v>15</v>
      </c>
      <c r="F228" s="12" t="s">
        <v>6</v>
      </c>
      <c r="G228" s="12" t="s">
        <v>151</v>
      </c>
      <c r="H228" s="12"/>
      <c r="I228" s="9">
        <v>36</v>
      </c>
      <c r="J228" s="9" t="s">
        <v>649</v>
      </c>
    </row>
    <row r="229" spans="1:10" s="11" customFormat="1" x14ac:dyDescent="0.2">
      <c r="A229" s="8">
        <v>43596</v>
      </c>
      <c r="B229" s="12" t="s">
        <v>3</v>
      </c>
      <c r="C229" s="113">
        <v>8055</v>
      </c>
      <c r="D229" s="12" t="s">
        <v>41</v>
      </c>
      <c r="E229" s="12" t="s">
        <v>5</v>
      </c>
      <c r="F229" s="12" t="s">
        <v>15</v>
      </c>
      <c r="G229" s="12" t="s">
        <v>292</v>
      </c>
      <c r="H229" s="12"/>
      <c r="I229" s="9">
        <v>24</v>
      </c>
      <c r="J229" s="9" t="s">
        <v>547</v>
      </c>
    </row>
    <row r="230" spans="1:10" s="11" customFormat="1" x14ac:dyDescent="0.2">
      <c r="A230" s="8">
        <v>43596</v>
      </c>
      <c r="B230" s="12" t="s">
        <v>3</v>
      </c>
      <c r="C230" s="113">
        <v>5376</v>
      </c>
      <c r="D230" s="12" t="s">
        <v>58</v>
      </c>
      <c r="E230" s="12" t="s">
        <v>21</v>
      </c>
      <c r="F230" s="12" t="s">
        <v>15</v>
      </c>
      <c r="G230" s="12" t="s">
        <v>151</v>
      </c>
      <c r="H230" s="12"/>
      <c r="I230" s="9">
        <v>33</v>
      </c>
      <c r="J230" s="9" t="s">
        <v>1741</v>
      </c>
    </row>
    <row r="231" spans="1:10" s="11" customFormat="1" x14ac:dyDescent="0.2">
      <c r="A231" s="8">
        <v>43596</v>
      </c>
      <c r="B231" s="12" t="s">
        <v>3</v>
      </c>
      <c r="C231" s="113">
        <v>2332</v>
      </c>
      <c r="D231" s="12" t="s">
        <v>92</v>
      </c>
      <c r="E231" s="12" t="s">
        <v>15</v>
      </c>
      <c r="F231" s="12" t="s">
        <v>8</v>
      </c>
      <c r="G231" s="12" t="s">
        <v>23</v>
      </c>
      <c r="H231" s="12"/>
      <c r="I231" s="9">
        <v>27</v>
      </c>
      <c r="J231" s="9">
        <v>27</v>
      </c>
    </row>
    <row r="232" spans="1:10" s="11" customFormat="1" x14ac:dyDescent="0.2">
      <c r="A232" s="8">
        <v>43596</v>
      </c>
      <c r="B232" s="12" t="s">
        <v>3</v>
      </c>
      <c r="C232" s="113">
        <v>4061</v>
      </c>
      <c r="D232" s="12" t="s">
        <v>506</v>
      </c>
      <c r="E232" s="12" t="s">
        <v>12</v>
      </c>
      <c r="F232" s="12" t="s">
        <v>6</v>
      </c>
      <c r="G232" s="12" t="s">
        <v>172</v>
      </c>
      <c r="H232" s="12"/>
      <c r="I232" s="9">
        <v>14</v>
      </c>
      <c r="J232" s="9" t="s">
        <v>777</v>
      </c>
    </row>
    <row r="233" spans="1:10" s="11" customFormat="1" x14ac:dyDescent="0.2">
      <c r="A233" s="8">
        <v>43596</v>
      </c>
      <c r="B233" s="12" t="s">
        <v>3</v>
      </c>
      <c r="C233" s="113">
        <v>1647</v>
      </c>
      <c r="D233" s="12" t="s">
        <v>92</v>
      </c>
      <c r="E233" s="12" t="s">
        <v>6</v>
      </c>
      <c r="F233" s="12" t="s">
        <v>15</v>
      </c>
      <c r="G233" s="12" t="s">
        <v>172</v>
      </c>
      <c r="H233" s="12"/>
      <c r="I233" s="9">
        <v>29</v>
      </c>
      <c r="J233" s="9">
        <v>40</v>
      </c>
    </row>
    <row r="234" spans="1:10" s="11" customFormat="1" x14ac:dyDescent="0.2">
      <c r="A234" s="8">
        <v>43596</v>
      </c>
      <c r="B234" s="12" t="s">
        <v>3</v>
      </c>
      <c r="C234" s="113">
        <v>1511</v>
      </c>
      <c r="D234" s="12" t="s">
        <v>92</v>
      </c>
      <c r="E234" s="12" t="s">
        <v>157</v>
      </c>
      <c r="F234" s="12" t="s">
        <v>33</v>
      </c>
      <c r="G234" s="12" t="s">
        <v>172</v>
      </c>
      <c r="H234" s="12"/>
      <c r="I234" s="9">
        <v>27</v>
      </c>
      <c r="J234" s="9" t="s">
        <v>388</v>
      </c>
    </row>
    <row r="235" spans="1:10" s="11" customFormat="1" x14ac:dyDescent="0.2">
      <c r="A235" s="8">
        <v>43596</v>
      </c>
      <c r="B235" s="12" t="s">
        <v>3</v>
      </c>
      <c r="C235" s="113">
        <v>7373</v>
      </c>
      <c r="D235" s="12" t="s">
        <v>1165</v>
      </c>
      <c r="E235" s="12" t="s">
        <v>157</v>
      </c>
      <c r="F235" s="12" t="s">
        <v>15</v>
      </c>
      <c r="G235" s="12" t="s">
        <v>172</v>
      </c>
      <c r="H235" s="12"/>
      <c r="I235" s="9">
        <v>37</v>
      </c>
      <c r="J235" s="9" t="s">
        <v>560</v>
      </c>
    </row>
    <row r="236" spans="1:10" s="11" customFormat="1" x14ac:dyDescent="0.2">
      <c r="A236" s="8">
        <v>43596</v>
      </c>
      <c r="B236" s="12" t="s">
        <v>3</v>
      </c>
      <c r="C236" s="113">
        <v>5213</v>
      </c>
      <c r="D236" s="12" t="s">
        <v>66</v>
      </c>
      <c r="E236" s="12" t="s">
        <v>31</v>
      </c>
      <c r="F236" s="12" t="s">
        <v>5</v>
      </c>
      <c r="G236" s="12" t="s">
        <v>23</v>
      </c>
      <c r="H236" s="12"/>
      <c r="I236" s="9">
        <v>29</v>
      </c>
      <c r="J236" s="9" t="s">
        <v>1744</v>
      </c>
    </row>
    <row r="237" spans="1:10" s="11" customFormat="1" x14ac:dyDescent="0.2">
      <c r="A237" s="8">
        <v>43596</v>
      </c>
      <c r="B237" s="12" t="s">
        <v>3</v>
      </c>
      <c r="C237" s="113">
        <v>1526</v>
      </c>
      <c r="D237" s="12" t="s">
        <v>92</v>
      </c>
      <c r="E237" s="12" t="s">
        <v>6</v>
      </c>
      <c r="F237" s="12" t="s">
        <v>1745</v>
      </c>
      <c r="G237" s="12" t="s">
        <v>37</v>
      </c>
      <c r="H237" s="12"/>
      <c r="I237" s="9">
        <v>25</v>
      </c>
      <c r="J237" s="9" t="s">
        <v>400</v>
      </c>
    </row>
    <row r="238" spans="1:10" s="11" customFormat="1" x14ac:dyDescent="0.2">
      <c r="A238" s="8">
        <v>43596</v>
      </c>
      <c r="B238" s="12" t="s">
        <v>3</v>
      </c>
      <c r="C238" s="113">
        <v>3542</v>
      </c>
      <c r="D238" s="12" t="s">
        <v>67</v>
      </c>
      <c r="E238" s="12" t="s">
        <v>4</v>
      </c>
      <c r="F238" s="12" t="s">
        <v>6</v>
      </c>
      <c r="G238" s="12" t="s">
        <v>1746</v>
      </c>
      <c r="H238" s="12"/>
      <c r="I238" s="9">
        <v>18</v>
      </c>
      <c r="J238" s="9" t="s">
        <v>547</v>
      </c>
    </row>
    <row r="239" spans="1:10" s="11" customFormat="1" x14ac:dyDescent="0.2">
      <c r="A239" s="8">
        <v>43596</v>
      </c>
      <c r="B239" s="12" t="s">
        <v>3</v>
      </c>
      <c r="C239" s="113">
        <v>1218</v>
      </c>
      <c r="D239" s="12" t="s">
        <v>92</v>
      </c>
      <c r="E239" s="12" t="s">
        <v>8</v>
      </c>
      <c r="F239" s="12" t="s">
        <v>33</v>
      </c>
      <c r="G239" s="12" t="s">
        <v>897</v>
      </c>
      <c r="H239" s="12"/>
      <c r="I239" s="9">
        <v>22</v>
      </c>
      <c r="J239" s="9" t="s">
        <v>981</v>
      </c>
    </row>
    <row r="240" spans="1:10" s="11" customFormat="1" x14ac:dyDescent="0.2">
      <c r="A240" s="8">
        <v>43596</v>
      </c>
      <c r="B240" s="12" t="s">
        <v>3</v>
      </c>
      <c r="C240" s="113">
        <v>8081</v>
      </c>
      <c r="D240" s="12" t="s">
        <v>41</v>
      </c>
      <c r="E240" s="12" t="s">
        <v>8</v>
      </c>
      <c r="F240" s="12" t="s">
        <v>33</v>
      </c>
      <c r="G240" s="12" t="s">
        <v>151</v>
      </c>
      <c r="H240" s="12"/>
      <c r="I240" s="9">
        <v>25</v>
      </c>
      <c r="J240" s="9" t="s">
        <v>1747</v>
      </c>
    </row>
    <row r="241" spans="1:10" s="11" customFormat="1" x14ac:dyDescent="0.2">
      <c r="A241" s="8">
        <v>43596</v>
      </c>
      <c r="B241" s="12" t="s">
        <v>3</v>
      </c>
      <c r="C241" s="113">
        <v>4970</v>
      </c>
      <c r="D241" s="12" t="s">
        <v>199</v>
      </c>
      <c r="E241" s="12" t="s">
        <v>4</v>
      </c>
      <c r="F241" s="12" t="s">
        <v>6</v>
      </c>
      <c r="G241" s="12" t="s">
        <v>1252</v>
      </c>
      <c r="H241" s="12"/>
      <c r="I241" s="9">
        <v>16</v>
      </c>
      <c r="J241" s="9" t="s">
        <v>494</v>
      </c>
    </row>
    <row r="242" spans="1:10" s="11" customFormat="1" x14ac:dyDescent="0.2">
      <c r="A242" s="8">
        <v>43596</v>
      </c>
      <c r="B242" s="12" t="s">
        <v>3</v>
      </c>
      <c r="C242" s="113">
        <v>4597</v>
      </c>
      <c r="D242" s="12" t="s">
        <v>40</v>
      </c>
      <c r="E242" s="12" t="s">
        <v>6</v>
      </c>
      <c r="F242" s="12" t="s">
        <v>15</v>
      </c>
      <c r="G242" s="12" t="s">
        <v>488</v>
      </c>
      <c r="H242" s="12"/>
      <c r="I242" s="9">
        <v>3</v>
      </c>
      <c r="J242" s="9" t="s">
        <v>1126</v>
      </c>
    </row>
    <row r="243" spans="1:10" s="11" customFormat="1" x14ac:dyDescent="0.2">
      <c r="A243" s="8">
        <v>43596</v>
      </c>
      <c r="B243" s="12" t="s">
        <v>3</v>
      </c>
      <c r="C243" s="113">
        <v>5956</v>
      </c>
      <c r="D243" s="12" t="s">
        <v>74</v>
      </c>
      <c r="E243" s="12" t="s">
        <v>4</v>
      </c>
      <c r="F243" s="12" t="s">
        <v>5</v>
      </c>
      <c r="G243" s="12" t="s">
        <v>37</v>
      </c>
      <c r="H243" s="12"/>
      <c r="I243" s="9">
        <v>30</v>
      </c>
      <c r="J243" s="9" t="s">
        <v>695</v>
      </c>
    </row>
    <row r="244" spans="1:10" s="11" customFormat="1" x14ac:dyDescent="0.2">
      <c r="A244" s="8">
        <v>43596</v>
      </c>
      <c r="B244" s="12" t="s">
        <v>3</v>
      </c>
      <c r="C244" s="113">
        <v>4762</v>
      </c>
      <c r="D244" s="12" t="s">
        <v>75</v>
      </c>
      <c r="E244" s="12" t="s">
        <v>4</v>
      </c>
      <c r="F244" s="12" t="s">
        <v>15</v>
      </c>
      <c r="G244" s="12" t="s">
        <v>488</v>
      </c>
      <c r="H244" s="12"/>
      <c r="I244" s="9">
        <v>6</v>
      </c>
      <c r="J244" s="9" t="s">
        <v>1748</v>
      </c>
    </row>
    <row r="245" spans="1:10" s="11" customFormat="1" x14ac:dyDescent="0.2">
      <c r="A245" s="8">
        <v>43596</v>
      </c>
      <c r="B245" s="12" t="s">
        <v>3</v>
      </c>
      <c r="C245" s="113">
        <v>6772</v>
      </c>
      <c r="D245" s="12" t="s">
        <v>49</v>
      </c>
      <c r="E245" s="12" t="s">
        <v>4</v>
      </c>
      <c r="F245" s="12" t="s">
        <v>5</v>
      </c>
      <c r="G245" s="12" t="s">
        <v>889</v>
      </c>
      <c r="H245" s="12"/>
      <c r="I245" s="9">
        <v>40</v>
      </c>
      <c r="J245" s="9" t="s">
        <v>1275</v>
      </c>
    </row>
    <row r="246" spans="1:10" s="11" customFormat="1" x14ac:dyDescent="0.2">
      <c r="A246" s="8">
        <v>43596</v>
      </c>
      <c r="B246" s="12" t="s">
        <v>3</v>
      </c>
      <c r="C246" s="113">
        <v>6183</v>
      </c>
      <c r="D246" s="12" t="s">
        <v>1089</v>
      </c>
      <c r="E246" s="12" t="s">
        <v>15</v>
      </c>
      <c r="F246" s="12" t="s">
        <v>185</v>
      </c>
      <c r="G246" s="12" t="s">
        <v>172</v>
      </c>
      <c r="H246" s="12"/>
      <c r="I246" s="9">
        <v>35</v>
      </c>
      <c r="J246" s="9" t="s">
        <v>1750</v>
      </c>
    </row>
    <row r="247" spans="1:10" s="11" customFormat="1" x14ac:dyDescent="0.2">
      <c r="A247" s="8">
        <v>43596</v>
      </c>
      <c r="B247" s="12" t="s">
        <v>3</v>
      </c>
      <c r="C247" s="113">
        <v>1628</v>
      </c>
      <c r="D247" s="12" t="s">
        <v>92</v>
      </c>
      <c r="E247" s="12" t="s">
        <v>6</v>
      </c>
      <c r="F247" s="12" t="s">
        <v>15</v>
      </c>
      <c r="G247" s="12" t="s">
        <v>151</v>
      </c>
      <c r="H247" s="12"/>
      <c r="I247" s="9">
        <v>28</v>
      </c>
      <c r="J247" s="9" t="s">
        <v>358</v>
      </c>
    </row>
    <row r="248" spans="1:10" s="11" customFormat="1" x14ac:dyDescent="0.2">
      <c r="A248" s="8">
        <v>43596</v>
      </c>
      <c r="B248" s="12" t="s">
        <v>3</v>
      </c>
      <c r="C248" s="137">
        <v>4438</v>
      </c>
      <c r="D248" s="12" t="s">
        <v>46</v>
      </c>
      <c r="E248" s="12" t="s">
        <v>4</v>
      </c>
      <c r="F248" s="12" t="s">
        <v>5</v>
      </c>
      <c r="G248" s="12" t="s">
        <v>23</v>
      </c>
      <c r="H248" s="12"/>
      <c r="I248" s="9">
        <v>6</v>
      </c>
      <c r="J248" s="9">
        <v>2</v>
      </c>
    </row>
    <row r="249" spans="1:10" s="11" customFormat="1" x14ac:dyDescent="0.2">
      <c r="A249" s="8">
        <v>43596</v>
      </c>
      <c r="B249" s="12" t="s">
        <v>3</v>
      </c>
      <c r="C249" s="113">
        <v>2410</v>
      </c>
      <c r="D249" s="12" t="s">
        <v>42</v>
      </c>
      <c r="E249" s="12" t="s">
        <v>1751</v>
      </c>
      <c r="F249" s="12" t="s">
        <v>6</v>
      </c>
      <c r="G249" s="12" t="s">
        <v>23</v>
      </c>
      <c r="H249" s="12"/>
      <c r="I249" s="9">
        <v>27</v>
      </c>
      <c r="J249" s="9" t="s">
        <v>812</v>
      </c>
    </row>
    <row r="250" spans="1:10" s="11" customFormat="1" x14ac:dyDescent="0.2">
      <c r="A250" s="8">
        <v>43596</v>
      </c>
      <c r="B250" s="12" t="s">
        <v>3</v>
      </c>
      <c r="C250" s="113">
        <v>3390</v>
      </c>
      <c r="D250" s="12" t="s">
        <v>1752</v>
      </c>
      <c r="E250" s="12" t="s">
        <v>214</v>
      </c>
      <c r="F250" s="12" t="s">
        <v>6</v>
      </c>
      <c r="G250" s="12" t="s">
        <v>194</v>
      </c>
      <c r="H250" s="12"/>
      <c r="I250" s="9">
        <v>22</v>
      </c>
      <c r="J250" s="9" t="s">
        <v>521</v>
      </c>
    </row>
    <row r="251" spans="1:10" s="11" customFormat="1" x14ac:dyDescent="0.2">
      <c r="A251" s="8">
        <v>43596</v>
      </c>
      <c r="B251" s="12" t="s">
        <v>3</v>
      </c>
      <c r="C251" s="113">
        <v>4460</v>
      </c>
      <c r="D251" s="12" t="s">
        <v>50</v>
      </c>
      <c r="E251" s="12" t="s">
        <v>4</v>
      </c>
      <c r="F251" s="12" t="s">
        <v>6</v>
      </c>
      <c r="G251" s="12" t="s">
        <v>194</v>
      </c>
      <c r="H251" s="12"/>
      <c r="I251" s="9">
        <v>7</v>
      </c>
      <c r="J251" s="9" t="s">
        <v>1753</v>
      </c>
    </row>
    <row r="252" spans="1:10" s="11" customFormat="1" x14ac:dyDescent="0.2">
      <c r="A252" s="8">
        <v>43596</v>
      </c>
      <c r="B252" s="12" t="s">
        <v>3</v>
      </c>
      <c r="C252" s="113">
        <v>3873</v>
      </c>
      <c r="D252" s="12" t="s">
        <v>116</v>
      </c>
      <c r="E252" s="12" t="s">
        <v>10</v>
      </c>
      <c r="F252" s="12" t="s">
        <v>6</v>
      </c>
      <c r="G252" s="12" t="s">
        <v>23</v>
      </c>
      <c r="H252" s="12"/>
      <c r="I252" s="9">
        <v>15</v>
      </c>
      <c r="J252" s="9" t="s">
        <v>1347</v>
      </c>
    </row>
    <row r="253" spans="1:10" s="11" customFormat="1" x14ac:dyDescent="0.2">
      <c r="A253" s="8">
        <v>43597</v>
      </c>
      <c r="B253" s="12" t="s">
        <v>3</v>
      </c>
      <c r="C253" s="113">
        <v>1815</v>
      </c>
      <c r="D253" s="12" t="s">
        <v>92</v>
      </c>
      <c r="E253" s="12" t="s">
        <v>6</v>
      </c>
      <c r="F253" s="12" t="s">
        <v>15</v>
      </c>
      <c r="G253" s="12" t="s">
        <v>151</v>
      </c>
      <c r="H253" s="12"/>
      <c r="I253" s="9">
        <v>26</v>
      </c>
      <c r="J253" s="9" t="s">
        <v>773</v>
      </c>
    </row>
    <row r="254" spans="1:10" s="11" customFormat="1" x14ac:dyDescent="0.2">
      <c r="A254" s="8">
        <v>43597</v>
      </c>
      <c r="B254" s="12" t="s">
        <v>3</v>
      </c>
      <c r="C254" s="113">
        <v>4034</v>
      </c>
      <c r="D254" s="12" t="s">
        <v>506</v>
      </c>
      <c r="E254" s="12" t="s">
        <v>4</v>
      </c>
      <c r="F254" s="12" t="s">
        <v>1759</v>
      </c>
      <c r="G254" s="12" t="s">
        <v>151</v>
      </c>
      <c r="H254" s="12"/>
      <c r="I254" s="9">
        <v>12</v>
      </c>
      <c r="J254" s="9" t="s">
        <v>640</v>
      </c>
    </row>
    <row r="255" spans="1:10" s="11" customFormat="1" x14ac:dyDescent="0.2">
      <c r="A255" s="8">
        <v>43597</v>
      </c>
      <c r="B255" s="12" t="s">
        <v>3</v>
      </c>
      <c r="C255" s="113">
        <v>5425</v>
      </c>
      <c r="D255" s="12" t="s">
        <v>1229</v>
      </c>
      <c r="E255" s="12" t="s">
        <v>5</v>
      </c>
      <c r="F255" s="12" t="s">
        <v>4</v>
      </c>
      <c r="G255" s="12" t="s">
        <v>151</v>
      </c>
      <c r="H255" s="12"/>
      <c r="I255" s="9">
        <v>39</v>
      </c>
      <c r="J255" s="9" t="s">
        <v>1760</v>
      </c>
    </row>
    <row r="256" spans="1:10" s="11" customFormat="1" x14ac:dyDescent="0.2">
      <c r="A256" s="8">
        <v>43597</v>
      </c>
      <c r="B256" s="12" t="s">
        <v>3</v>
      </c>
      <c r="C256" s="113">
        <v>1940</v>
      </c>
      <c r="D256" s="12" t="s">
        <v>92</v>
      </c>
      <c r="E256" s="12" t="s">
        <v>8</v>
      </c>
      <c r="F256" s="12" t="s">
        <v>33</v>
      </c>
      <c r="G256" s="12" t="s">
        <v>163</v>
      </c>
      <c r="H256" s="12"/>
      <c r="I256" s="9">
        <v>21</v>
      </c>
      <c r="J256" s="9" t="s">
        <v>428</v>
      </c>
    </row>
    <row r="257" spans="1:10" s="11" customFormat="1" x14ac:dyDescent="0.2">
      <c r="A257" s="8">
        <v>43597</v>
      </c>
      <c r="B257" s="12" t="s">
        <v>3</v>
      </c>
      <c r="C257" s="113">
        <v>1208</v>
      </c>
      <c r="D257" s="12" t="s">
        <v>92</v>
      </c>
      <c r="E257" s="12" t="s">
        <v>1656</v>
      </c>
      <c r="F257" s="12" t="s">
        <v>15</v>
      </c>
      <c r="G257" s="12" t="s">
        <v>37</v>
      </c>
      <c r="H257" s="12"/>
      <c r="I257" s="9">
        <v>30</v>
      </c>
      <c r="J257" s="9" t="s">
        <v>1761</v>
      </c>
    </row>
    <row r="258" spans="1:10" s="11" customFormat="1" x14ac:dyDescent="0.2">
      <c r="A258" s="8">
        <v>43597</v>
      </c>
      <c r="B258" s="12" t="s">
        <v>3</v>
      </c>
      <c r="C258" s="113">
        <v>2330</v>
      </c>
      <c r="D258" s="12" t="s">
        <v>92</v>
      </c>
      <c r="E258" s="12" t="s">
        <v>6</v>
      </c>
      <c r="F258" s="12" t="s">
        <v>10</v>
      </c>
      <c r="G258" s="12" t="s">
        <v>23</v>
      </c>
      <c r="H258" s="12"/>
      <c r="I258" s="9">
        <v>24</v>
      </c>
      <c r="J258" s="9" t="s">
        <v>390</v>
      </c>
    </row>
    <row r="259" spans="1:10" s="11" customFormat="1" x14ac:dyDescent="0.2">
      <c r="A259" s="8">
        <v>43597</v>
      </c>
      <c r="B259" s="12" t="s">
        <v>3</v>
      </c>
      <c r="C259" s="113">
        <v>7230</v>
      </c>
      <c r="D259" s="12" t="s">
        <v>59</v>
      </c>
      <c r="E259" s="12" t="s">
        <v>8</v>
      </c>
      <c r="F259" s="12" t="s">
        <v>6</v>
      </c>
      <c r="G259" s="12" t="s">
        <v>1762</v>
      </c>
      <c r="H259" s="12"/>
      <c r="I259" s="9">
        <v>33</v>
      </c>
      <c r="J259" s="9" t="s">
        <v>1744</v>
      </c>
    </row>
    <row r="260" spans="1:10" s="11" customFormat="1" x14ac:dyDescent="0.2">
      <c r="A260" s="8">
        <v>43597</v>
      </c>
      <c r="B260" s="12" t="s">
        <v>3</v>
      </c>
      <c r="C260" s="113">
        <v>5750</v>
      </c>
      <c r="D260" s="12" t="s">
        <v>128</v>
      </c>
      <c r="E260" s="12" t="s">
        <v>6</v>
      </c>
      <c r="F260" s="12" t="s">
        <v>15</v>
      </c>
      <c r="G260" s="12" t="s">
        <v>37</v>
      </c>
      <c r="H260" s="12"/>
      <c r="I260" s="9">
        <v>20</v>
      </c>
      <c r="J260" s="9" t="s">
        <v>358</v>
      </c>
    </row>
    <row r="261" spans="1:10" s="11" customFormat="1" x14ac:dyDescent="0.2">
      <c r="A261" s="8">
        <v>43597</v>
      </c>
      <c r="B261" s="12" t="s">
        <v>3</v>
      </c>
      <c r="C261" s="113">
        <v>9454</v>
      </c>
      <c r="D261" s="12" t="s">
        <v>1763</v>
      </c>
      <c r="E261" s="12" t="s">
        <v>4</v>
      </c>
      <c r="F261" s="12" t="s">
        <v>6</v>
      </c>
      <c r="G261" s="12" t="s">
        <v>319</v>
      </c>
      <c r="H261" s="12"/>
      <c r="I261" s="9">
        <v>58</v>
      </c>
      <c r="J261" s="9" t="s">
        <v>588</v>
      </c>
    </row>
    <row r="262" spans="1:10" s="11" customFormat="1" x14ac:dyDescent="0.2">
      <c r="A262" s="8">
        <v>43597</v>
      </c>
      <c r="B262" s="12" t="s">
        <v>3</v>
      </c>
      <c r="C262" s="113">
        <v>8320</v>
      </c>
      <c r="D262" s="12" t="s">
        <v>196</v>
      </c>
      <c r="E262" s="12" t="s">
        <v>189</v>
      </c>
      <c r="F262" s="12" t="s">
        <v>15</v>
      </c>
      <c r="G262" s="12" t="s">
        <v>319</v>
      </c>
      <c r="H262" s="12"/>
      <c r="I262" s="9">
        <v>22</v>
      </c>
      <c r="J262" s="9" t="s">
        <v>1764</v>
      </c>
    </row>
    <row r="263" spans="1:10" s="11" customFormat="1" x14ac:dyDescent="0.2">
      <c r="A263" s="8">
        <v>43597</v>
      </c>
      <c r="B263" s="12" t="s">
        <v>3</v>
      </c>
      <c r="C263" s="113">
        <v>3879</v>
      </c>
      <c r="D263" s="12" t="s">
        <v>116</v>
      </c>
      <c r="E263" s="12" t="s">
        <v>4</v>
      </c>
      <c r="F263" s="12" t="s">
        <v>5</v>
      </c>
      <c r="G263" s="12" t="s">
        <v>1776</v>
      </c>
      <c r="H263" s="12"/>
      <c r="I263" s="9">
        <v>14</v>
      </c>
      <c r="J263" s="9" t="s">
        <v>379</v>
      </c>
    </row>
    <row r="264" spans="1:10" s="11" customFormat="1" x14ac:dyDescent="0.2">
      <c r="A264" s="8">
        <v>43597</v>
      </c>
      <c r="B264" s="12" t="s">
        <v>3</v>
      </c>
      <c r="C264" s="113">
        <v>8390</v>
      </c>
      <c r="D264" s="12" t="s">
        <v>80</v>
      </c>
      <c r="E264" s="12" t="s">
        <v>4</v>
      </c>
      <c r="F264" s="12" t="s">
        <v>6</v>
      </c>
      <c r="G264" s="12" t="s">
        <v>37</v>
      </c>
      <c r="H264" s="12"/>
      <c r="I264" s="9">
        <v>32</v>
      </c>
      <c r="J264" s="9" t="s">
        <v>402</v>
      </c>
    </row>
    <row r="265" spans="1:10" s="11" customFormat="1" x14ac:dyDescent="0.2">
      <c r="A265" s="8">
        <v>43597</v>
      </c>
      <c r="B265" s="12" t="s">
        <v>3</v>
      </c>
      <c r="C265" s="113">
        <v>3348</v>
      </c>
      <c r="D265" s="12" t="s">
        <v>54</v>
      </c>
      <c r="E265" s="12" t="s">
        <v>1656</v>
      </c>
      <c r="F265" s="12" t="s">
        <v>15</v>
      </c>
      <c r="G265" s="12" t="s">
        <v>477</v>
      </c>
      <c r="H265" s="12"/>
      <c r="I265" s="9">
        <v>20</v>
      </c>
      <c r="J265" s="9" t="s">
        <v>850</v>
      </c>
    </row>
    <row r="266" spans="1:10" s="11" customFormat="1" x14ac:dyDescent="0.2">
      <c r="A266" s="8">
        <v>43597</v>
      </c>
      <c r="B266" s="12" t="s">
        <v>3</v>
      </c>
      <c r="C266" s="113">
        <v>3412</v>
      </c>
      <c r="D266" s="12" t="s">
        <v>67</v>
      </c>
      <c r="E266" s="12" t="s">
        <v>16</v>
      </c>
      <c r="F266" s="12" t="s">
        <v>98</v>
      </c>
      <c r="G266" s="12" t="s">
        <v>37</v>
      </c>
      <c r="H266" s="12"/>
      <c r="I266" s="9">
        <v>21</v>
      </c>
      <c r="J266" s="9" t="s">
        <v>1769</v>
      </c>
    </row>
    <row r="267" spans="1:10" s="11" customFormat="1" x14ac:dyDescent="0.2">
      <c r="A267" s="8">
        <v>43597</v>
      </c>
      <c r="B267" s="12" t="s">
        <v>3</v>
      </c>
      <c r="C267" s="113">
        <v>7670</v>
      </c>
      <c r="D267" s="12" t="s">
        <v>1552</v>
      </c>
      <c r="E267" s="12" t="s">
        <v>4</v>
      </c>
      <c r="F267" s="12" t="s">
        <v>6</v>
      </c>
      <c r="G267" s="12" t="s">
        <v>222</v>
      </c>
      <c r="H267" s="12"/>
      <c r="I267" s="9">
        <v>40</v>
      </c>
      <c r="J267" s="9" t="s">
        <v>1770</v>
      </c>
    </row>
    <row r="268" spans="1:10" s="11" customFormat="1" x14ac:dyDescent="0.2">
      <c r="A268" s="8">
        <v>43597</v>
      </c>
      <c r="B268" s="12" t="s">
        <v>3</v>
      </c>
      <c r="C268" s="113">
        <v>4971</v>
      </c>
      <c r="D268" s="12" t="s">
        <v>133</v>
      </c>
      <c r="E268" s="12" t="s">
        <v>4</v>
      </c>
      <c r="F268" s="12" t="s">
        <v>5</v>
      </c>
      <c r="G268" s="12" t="s">
        <v>1771</v>
      </c>
      <c r="H268" s="12"/>
      <c r="I268" s="9">
        <v>15</v>
      </c>
      <c r="J268" s="9" t="s">
        <v>1772</v>
      </c>
    </row>
    <row r="269" spans="1:10" s="11" customFormat="1" x14ac:dyDescent="0.2">
      <c r="A269" s="8">
        <v>43597</v>
      </c>
      <c r="B269" s="12" t="s">
        <v>3</v>
      </c>
      <c r="C269" s="113">
        <v>8077</v>
      </c>
      <c r="D269" s="12" t="s">
        <v>41</v>
      </c>
      <c r="E269" s="12" t="s">
        <v>4</v>
      </c>
      <c r="F269" s="12" t="s">
        <v>22</v>
      </c>
      <c r="G269" s="12" t="s">
        <v>1774</v>
      </c>
      <c r="H269" s="12"/>
      <c r="I269" s="9">
        <v>23</v>
      </c>
      <c r="J269" s="9" t="s">
        <v>363</v>
      </c>
    </row>
    <row r="270" spans="1:10" s="11" customFormat="1" x14ac:dyDescent="0.2">
      <c r="A270" s="8">
        <v>43597</v>
      </c>
      <c r="B270" s="12" t="s">
        <v>3</v>
      </c>
      <c r="C270" s="113">
        <v>4482</v>
      </c>
      <c r="D270" s="12" t="s">
        <v>61</v>
      </c>
      <c r="E270" s="12" t="s">
        <v>4</v>
      </c>
      <c r="F270" s="12" t="s">
        <v>6</v>
      </c>
      <c r="G270" s="12" t="s">
        <v>1775</v>
      </c>
      <c r="H270" s="12"/>
      <c r="I270" s="9">
        <v>8</v>
      </c>
      <c r="J270" s="9" t="s">
        <v>1590</v>
      </c>
    </row>
    <row r="271" spans="1:10" s="11" customFormat="1" x14ac:dyDescent="0.2">
      <c r="A271" s="8">
        <v>43599</v>
      </c>
      <c r="B271" s="12" t="s">
        <v>3</v>
      </c>
      <c r="C271" s="113">
        <v>1230</v>
      </c>
      <c r="D271" s="12" t="s">
        <v>92</v>
      </c>
      <c r="E271" s="12" t="s">
        <v>12</v>
      </c>
      <c r="F271" s="12" t="s">
        <v>6</v>
      </c>
      <c r="G271" s="12" t="s">
        <v>23</v>
      </c>
      <c r="H271" s="12"/>
      <c r="I271" s="9">
        <v>24</v>
      </c>
      <c r="J271" s="9">
        <v>26</v>
      </c>
    </row>
    <row r="272" spans="1:10" s="11" customFormat="1" x14ac:dyDescent="0.2">
      <c r="A272" s="8">
        <v>43601</v>
      </c>
      <c r="B272" s="12" t="s">
        <v>3</v>
      </c>
      <c r="C272" s="113">
        <v>7542</v>
      </c>
      <c r="D272" s="12" t="s">
        <v>162</v>
      </c>
      <c r="E272" s="12" t="s">
        <v>4</v>
      </c>
      <c r="F272" s="12" t="s">
        <v>140</v>
      </c>
      <c r="G272" s="12" t="s">
        <v>151</v>
      </c>
      <c r="H272" s="12"/>
      <c r="I272" s="9">
        <v>42</v>
      </c>
      <c r="J272" s="9">
        <v>34.4</v>
      </c>
    </row>
    <row r="273" spans="1:10" s="11" customFormat="1" x14ac:dyDescent="0.2">
      <c r="A273" s="8">
        <v>43602</v>
      </c>
      <c r="B273" s="12" t="s">
        <v>3</v>
      </c>
      <c r="C273" s="113">
        <v>5231</v>
      </c>
      <c r="D273" s="12" t="s">
        <v>66</v>
      </c>
      <c r="E273" s="12" t="s">
        <v>6</v>
      </c>
      <c r="F273" s="12" t="s">
        <v>15</v>
      </c>
      <c r="G273" s="12" t="s">
        <v>194</v>
      </c>
      <c r="H273" s="12"/>
      <c r="I273" s="9">
        <v>32</v>
      </c>
      <c r="J273" s="9">
        <v>32.799999999999997</v>
      </c>
    </row>
    <row r="274" spans="1:10" s="11" customFormat="1" x14ac:dyDescent="0.2">
      <c r="A274" s="8">
        <v>43602</v>
      </c>
      <c r="B274" s="12" t="s">
        <v>3</v>
      </c>
      <c r="C274" s="113">
        <v>1161</v>
      </c>
      <c r="D274" s="12" t="s">
        <v>92</v>
      </c>
      <c r="E274" s="12" t="s">
        <v>16</v>
      </c>
      <c r="F274" s="12" t="s">
        <v>4</v>
      </c>
      <c r="G274" s="12" t="s">
        <v>863</v>
      </c>
      <c r="H274" s="12"/>
      <c r="I274" s="9">
        <v>30</v>
      </c>
      <c r="J274" s="9">
        <v>26.3</v>
      </c>
    </row>
    <row r="275" spans="1:10" s="11" customFormat="1" x14ac:dyDescent="0.2">
      <c r="A275" s="8">
        <v>43603</v>
      </c>
      <c r="B275" s="12" t="s">
        <v>3</v>
      </c>
      <c r="C275" s="113">
        <v>4108</v>
      </c>
      <c r="D275" s="12" t="s">
        <v>506</v>
      </c>
      <c r="E275" s="12" t="s">
        <v>4</v>
      </c>
      <c r="F275" s="12" t="s">
        <v>4</v>
      </c>
      <c r="G275" s="12" t="s">
        <v>37</v>
      </c>
      <c r="H275" s="12"/>
      <c r="I275" s="9">
        <v>13</v>
      </c>
      <c r="J275" s="9">
        <v>8</v>
      </c>
    </row>
    <row r="276" spans="1:10" s="11" customFormat="1" x14ac:dyDescent="0.2">
      <c r="A276" s="8">
        <v>43603</v>
      </c>
      <c r="B276" s="12" t="s">
        <v>3</v>
      </c>
      <c r="C276" s="113">
        <v>7257</v>
      </c>
      <c r="D276" s="12" t="s">
        <v>59</v>
      </c>
      <c r="E276" s="12" t="s">
        <v>15</v>
      </c>
      <c r="F276" s="12" t="s">
        <v>15</v>
      </c>
      <c r="G276" s="12" t="s">
        <v>151</v>
      </c>
      <c r="H276" s="12"/>
      <c r="I276" s="9">
        <v>31</v>
      </c>
      <c r="J276" s="9">
        <v>34</v>
      </c>
    </row>
    <row r="277" spans="1:10" s="11" customFormat="1" x14ac:dyDescent="0.2">
      <c r="A277" s="8">
        <v>43603</v>
      </c>
      <c r="B277" s="12" t="s">
        <v>3</v>
      </c>
      <c r="C277" s="113">
        <v>1947</v>
      </c>
      <c r="D277" s="12" t="s">
        <v>92</v>
      </c>
      <c r="E277" s="12" t="s">
        <v>1711</v>
      </c>
      <c r="F277" s="12" t="s">
        <v>6</v>
      </c>
      <c r="G277" s="12" t="s">
        <v>152</v>
      </c>
      <c r="H277" s="12"/>
      <c r="I277" s="9">
        <v>26</v>
      </c>
      <c r="J277" s="9">
        <v>33</v>
      </c>
    </row>
    <row r="278" spans="1:10" s="11" customFormat="1" x14ac:dyDescent="0.2">
      <c r="A278" s="8">
        <v>43603</v>
      </c>
      <c r="B278" s="12" t="s">
        <v>3</v>
      </c>
      <c r="C278" s="113">
        <v>8092</v>
      </c>
      <c r="D278" s="12" t="s">
        <v>41</v>
      </c>
      <c r="E278" s="12" t="s">
        <v>18</v>
      </c>
      <c r="F278" s="12" t="s">
        <v>6</v>
      </c>
      <c r="G278" s="12" t="s">
        <v>37</v>
      </c>
      <c r="H278" s="12"/>
      <c r="I278" s="9">
        <v>26</v>
      </c>
      <c r="J278" s="9">
        <v>20</v>
      </c>
    </row>
    <row r="279" spans="1:10" s="11" customFormat="1" x14ac:dyDescent="0.2">
      <c r="A279" s="8">
        <v>43603</v>
      </c>
      <c r="B279" s="12" t="s">
        <v>3</v>
      </c>
      <c r="C279" s="113">
        <v>3598</v>
      </c>
      <c r="D279" s="12" t="s">
        <v>67</v>
      </c>
      <c r="E279" s="12" t="s">
        <v>4</v>
      </c>
      <c r="F279" s="12" t="s">
        <v>4</v>
      </c>
      <c r="G279" s="12" t="s">
        <v>1781</v>
      </c>
      <c r="H279" s="12"/>
      <c r="I279" s="9">
        <v>19</v>
      </c>
      <c r="J279" s="9">
        <v>21</v>
      </c>
    </row>
    <row r="280" spans="1:10" s="11" customFormat="1" x14ac:dyDescent="0.2">
      <c r="A280" s="8">
        <v>43603</v>
      </c>
      <c r="B280" s="12" t="s">
        <v>3</v>
      </c>
      <c r="C280" s="113">
        <v>1239</v>
      </c>
      <c r="D280" s="12" t="s">
        <v>92</v>
      </c>
      <c r="E280" s="12" t="s">
        <v>15</v>
      </c>
      <c r="F280" s="12" t="s">
        <v>15</v>
      </c>
      <c r="G280" s="12" t="s">
        <v>863</v>
      </c>
      <c r="H280" s="12"/>
      <c r="I280" s="9">
        <v>28</v>
      </c>
      <c r="J280" s="9">
        <v>36</v>
      </c>
    </row>
    <row r="281" spans="1:10" s="11" customFormat="1" x14ac:dyDescent="0.2">
      <c r="A281" s="8">
        <v>43603</v>
      </c>
      <c r="B281" s="12" t="s">
        <v>3</v>
      </c>
      <c r="C281" s="113">
        <v>3855</v>
      </c>
      <c r="D281" s="12" t="s">
        <v>116</v>
      </c>
      <c r="E281" s="12" t="s">
        <v>4</v>
      </c>
      <c r="F281" s="12" t="s">
        <v>4</v>
      </c>
      <c r="G281" s="12" t="s">
        <v>292</v>
      </c>
      <c r="H281" s="12"/>
      <c r="I281" s="9">
        <v>17</v>
      </c>
      <c r="J281" s="9">
        <v>14</v>
      </c>
    </row>
    <row r="282" spans="1:10" s="11" customFormat="1" x14ac:dyDescent="0.2">
      <c r="A282" s="8">
        <v>43603</v>
      </c>
      <c r="B282" s="12" t="s">
        <v>3</v>
      </c>
      <c r="C282" s="113">
        <v>1231</v>
      </c>
      <c r="D282" s="12" t="s">
        <v>92</v>
      </c>
      <c r="E282" s="12" t="s">
        <v>4</v>
      </c>
      <c r="F282" s="12" t="s">
        <v>4</v>
      </c>
      <c r="G282" s="12" t="s">
        <v>516</v>
      </c>
      <c r="H282" s="12"/>
      <c r="I282" s="9">
        <v>28</v>
      </c>
      <c r="J282" s="9">
        <v>28</v>
      </c>
    </row>
    <row r="283" spans="1:10" s="11" customFormat="1" x14ac:dyDescent="0.2">
      <c r="A283" s="8">
        <v>43604</v>
      </c>
      <c r="B283" s="12" t="s">
        <v>3</v>
      </c>
      <c r="C283" s="113">
        <v>4211</v>
      </c>
      <c r="D283" s="12" t="s">
        <v>506</v>
      </c>
      <c r="E283" s="12" t="s">
        <v>4</v>
      </c>
      <c r="F283" s="12" t="s">
        <v>4</v>
      </c>
      <c r="G283" s="12" t="s">
        <v>37</v>
      </c>
      <c r="H283" s="12"/>
      <c r="I283" s="9">
        <v>11</v>
      </c>
      <c r="J283" s="9">
        <v>8</v>
      </c>
    </row>
    <row r="284" spans="1:10" s="11" customFormat="1" x14ac:dyDescent="0.2">
      <c r="A284" s="8">
        <v>43604</v>
      </c>
      <c r="B284" s="12" t="s">
        <v>3</v>
      </c>
      <c r="C284" s="113">
        <v>1254</v>
      </c>
      <c r="D284" s="12" t="s">
        <v>92</v>
      </c>
      <c r="E284" s="12" t="s">
        <v>18</v>
      </c>
      <c r="F284" s="12" t="s">
        <v>6</v>
      </c>
      <c r="G284" s="12" t="s">
        <v>312</v>
      </c>
      <c r="H284" s="12"/>
      <c r="I284" s="9">
        <v>19</v>
      </c>
      <c r="J284" s="9">
        <v>23</v>
      </c>
    </row>
    <row r="285" spans="1:10" s="11" customFormat="1" x14ac:dyDescent="0.2">
      <c r="A285" s="8">
        <v>43604</v>
      </c>
      <c r="B285" s="12" t="s">
        <v>3</v>
      </c>
      <c r="C285" s="113">
        <v>4601</v>
      </c>
      <c r="D285" s="12" t="s">
        <v>40</v>
      </c>
      <c r="E285" s="12" t="s">
        <v>4</v>
      </c>
      <c r="F285" s="12" t="s">
        <v>4</v>
      </c>
      <c r="G285" s="12" t="s">
        <v>152</v>
      </c>
      <c r="H285" s="12"/>
      <c r="I285" s="9">
        <v>6</v>
      </c>
      <c r="J285" s="9">
        <v>2</v>
      </c>
    </row>
    <row r="286" spans="1:10" s="11" customFormat="1" x14ac:dyDescent="0.2">
      <c r="A286" s="8">
        <v>43604</v>
      </c>
      <c r="B286" s="12" t="s">
        <v>3</v>
      </c>
      <c r="C286" s="113">
        <v>2167</v>
      </c>
      <c r="D286" s="12" t="s">
        <v>92</v>
      </c>
      <c r="E286" s="12" t="s">
        <v>188</v>
      </c>
      <c r="F286" s="12" t="s">
        <v>6</v>
      </c>
      <c r="G286" s="12" t="s">
        <v>37</v>
      </c>
      <c r="H286" s="12"/>
      <c r="I286" s="9">
        <v>26</v>
      </c>
      <c r="J286" s="9">
        <v>34</v>
      </c>
    </row>
    <row r="287" spans="1:10" s="11" customFormat="1" x14ac:dyDescent="0.2">
      <c r="A287" s="8">
        <v>43604</v>
      </c>
      <c r="B287" s="12" t="s">
        <v>3</v>
      </c>
      <c r="C287" s="113">
        <v>3583</v>
      </c>
      <c r="D287" s="12" t="s">
        <v>67</v>
      </c>
      <c r="E287" s="12" t="s">
        <v>4</v>
      </c>
      <c r="F287" s="12" t="s">
        <v>4</v>
      </c>
      <c r="G287" s="12" t="s">
        <v>172</v>
      </c>
      <c r="H287" s="12"/>
      <c r="I287" s="9">
        <v>19</v>
      </c>
      <c r="J287" s="9">
        <v>17</v>
      </c>
    </row>
    <row r="288" spans="1:10" s="11" customFormat="1" x14ac:dyDescent="0.2">
      <c r="A288" s="8">
        <v>43604</v>
      </c>
      <c r="B288" s="12" t="s">
        <v>3</v>
      </c>
      <c r="C288" s="113">
        <v>1117</v>
      </c>
      <c r="D288" s="12" t="s">
        <v>92</v>
      </c>
      <c r="E288" s="12" t="s">
        <v>6</v>
      </c>
      <c r="F288" s="12" t="s">
        <v>6</v>
      </c>
      <c r="G288" s="12" t="s">
        <v>152</v>
      </c>
      <c r="H288" s="12"/>
      <c r="I288" s="9">
        <v>21</v>
      </c>
      <c r="J288" s="9">
        <v>23</v>
      </c>
    </row>
    <row r="289" spans="1:10" s="11" customFormat="1" x14ac:dyDescent="0.2">
      <c r="A289" s="8">
        <v>43604</v>
      </c>
      <c r="B289" s="12" t="s">
        <v>3</v>
      </c>
      <c r="C289" s="113">
        <v>2559</v>
      </c>
      <c r="D289" s="12" t="s">
        <v>92</v>
      </c>
      <c r="E289" s="12" t="s">
        <v>8</v>
      </c>
      <c r="F289" s="12" t="s">
        <v>6</v>
      </c>
      <c r="G289" s="12" t="s">
        <v>1782</v>
      </c>
      <c r="H289" s="12"/>
      <c r="I289" s="9">
        <v>29</v>
      </c>
      <c r="J289" s="9">
        <v>28</v>
      </c>
    </row>
    <row r="290" spans="1:10" s="11" customFormat="1" x14ac:dyDescent="0.2">
      <c r="A290" s="8">
        <v>43604</v>
      </c>
      <c r="B290" s="12" t="s">
        <v>3</v>
      </c>
      <c r="C290" s="113">
        <v>3324</v>
      </c>
      <c r="D290" s="12" t="s">
        <v>77</v>
      </c>
      <c r="E290" s="12" t="s">
        <v>4</v>
      </c>
      <c r="F290" s="12" t="s">
        <v>4</v>
      </c>
      <c r="G290" s="12" t="s">
        <v>37</v>
      </c>
      <c r="H290" s="12"/>
      <c r="I290" s="9">
        <v>22</v>
      </c>
      <c r="J290" s="9">
        <v>25</v>
      </c>
    </row>
    <row r="291" spans="1:10" s="11" customFormat="1" x14ac:dyDescent="0.2">
      <c r="A291" s="8">
        <v>43604</v>
      </c>
      <c r="B291" s="12" t="s">
        <v>3</v>
      </c>
      <c r="C291" s="113">
        <v>8079</v>
      </c>
      <c r="D291" s="12" t="s">
        <v>41</v>
      </c>
      <c r="E291" s="12" t="s">
        <v>234</v>
      </c>
      <c r="F291" s="12" t="s">
        <v>6</v>
      </c>
      <c r="G291" s="12" t="s">
        <v>152</v>
      </c>
      <c r="H291" s="12"/>
      <c r="I291" s="9">
        <v>23</v>
      </c>
      <c r="J291" s="9">
        <v>25</v>
      </c>
    </row>
    <row r="292" spans="1:10" s="11" customFormat="1" x14ac:dyDescent="0.2">
      <c r="A292" s="8">
        <v>43604</v>
      </c>
      <c r="B292" s="12" t="s">
        <v>3</v>
      </c>
      <c r="C292" s="113">
        <v>1354</v>
      </c>
      <c r="D292" s="12" t="s">
        <v>92</v>
      </c>
      <c r="E292" s="12" t="s">
        <v>8</v>
      </c>
      <c r="F292" s="12" t="s">
        <v>6</v>
      </c>
      <c r="G292" s="12" t="s">
        <v>23</v>
      </c>
      <c r="H292" s="12"/>
      <c r="I292" s="9">
        <v>24</v>
      </c>
      <c r="J292" s="9">
        <v>31</v>
      </c>
    </row>
    <row r="293" spans="1:10" s="11" customFormat="1" x14ac:dyDescent="0.2">
      <c r="A293" s="8">
        <v>43604</v>
      </c>
      <c r="B293" s="12" t="s">
        <v>3</v>
      </c>
      <c r="C293" s="113">
        <v>9189</v>
      </c>
      <c r="D293" s="12" t="s">
        <v>51</v>
      </c>
      <c r="E293" s="12" t="s">
        <v>4</v>
      </c>
      <c r="F293" s="12" t="s">
        <v>4</v>
      </c>
      <c r="G293" s="12" t="s">
        <v>23</v>
      </c>
      <c r="H293" s="12"/>
      <c r="I293" s="9">
        <v>43</v>
      </c>
      <c r="J293" s="9">
        <v>58</v>
      </c>
    </row>
    <row r="294" spans="1:10" s="11" customFormat="1" x14ac:dyDescent="0.2">
      <c r="A294" s="8">
        <v>43604</v>
      </c>
      <c r="B294" s="12" t="s">
        <v>3</v>
      </c>
      <c r="C294" s="113">
        <v>3863</v>
      </c>
      <c r="D294" s="12" t="s">
        <v>116</v>
      </c>
      <c r="E294" s="12" t="s">
        <v>6</v>
      </c>
      <c r="F294" s="12" t="s">
        <v>6</v>
      </c>
      <c r="G294" s="12" t="s">
        <v>1784</v>
      </c>
      <c r="H294" s="12"/>
      <c r="I294" s="9">
        <v>16</v>
      </c>
      <c r="J294" s="9">
        <v>13</v>
      </c>
    </row>
    <row r="295" spans="1:10" s="11" customFormat="1" x14ac:dyDescent="0.2">
      <c r="A295" s="8">
        <v>43604</v>
      </c>
      <c r="B295" s="12" t="s">
        <v>3</v>
      </c>
      <c r="C295" s="113">
        <v>4970</v>
      </c>
      <c r="D295" s="12" t="s">
        <v>87</v>
      </c>
      <c r="E295" s="12" t="s">
        <v>6</v>
      </c>
      <c r="F295" s="12" t="s">
        <v>6</v>
      </c>
      <c r="G295" s="12" t="s">
        <v>172</v>
      </c>
      <c r="H295" s="12"/>
      <c r="I295" s="9">
        <v>20</v>
      </c>
      <c r="J295" s="9">
        <v>13</v>
      </c>
    </row>
    <row r="296" spans="1:10" s="11" customFormat="1" x14ac:dyDescent="0.2">
      <c r="A296" s="8">
        <v>43604</v>
      </c>
      <c r="B296" s="12" t="s">
        <v>3</v>
      </c>
      <c r="C296" s="113">
        <v>3240</v>
      </c>
      <c r="D296" s="12" t="s">
        <v>131</v>
      </c>
      <c r="E296" s="12" t="s">
        <v>12</v>
      </c>
      <c r="F296" s="12" t="s">
        <v>6</v>
      </c>
      <c r="G296" s="12" t="s">
        <v>172</v>
      </c>
      <c r="H296" s="12"/>
      <c r="I296" s="9">
        <v>21</v>
      </c>
      <c r="J296" s="9">
        <v>18</v>
      </c>
    </row>
    <row r="297" spans="1:10" s="11" customFormat="1" x14ac:dyDescent="0.2">
      <c r="A297" s="8">
        <v>43604</v>
      </c>
      <c r="B297" s="12" t="s">
        <v>3</v>
      </c>
      <c r="C297" s="113">
        <v>3243</v>
      </c>
      <c r="D297" s="12" t="s">
        <v>131</v>
      </c>
      <c r="E297" s="12" t="s">
        <v>12</v>
      </c>
      <c r="F297" s="12" t="s">
        <v>6</v>
      </c>
      <c r="G297" s="12" t="s">
        <v>863</v>
      </c>
      <c r="H297" s="12"/>
      <c r="I297" s="9">
        <v>22</v>
      </c>
      <c r="J297" s="9">
        <v>20</v>
      </c>
    </row>
    <row r="298" spans="1:10" s="11" customFormat="1" x14ac:dyDescent="0.2">
      <c r="A298" s="8">
        <v>43604</v>
      </c>
      <c r="B298" s="12" t="s">
        <v>3</v>
      </c>
      <c r="C298" s="113">
        <v>8231</v>
      </c>
      <c r="D298" s="12" t="s">
        <v>64</v>
      </c>
      <c r="E298" s="12" t="s">
        <v>6</v>
      </c>
      <c r="F298" s="12" t="s">
        <v>6</v>
      </c>
      <c r="G298" s="12" t="s">
        <v>172</v>
      </c>
      <c r="H298" s="12"/>
      <c r="I298" s="9">
        <v>25</v>
      </c>
      <c r="J298" s="9">
        <v>31</v>
      </c>
    </row>
    <row r="299" spans="1:10" s="11" customFormat="1" x14ac:dyDescent="0.2">
      <c r="A299" s="8">
        <v>43604</v>
      </c>
      <c r="B299" s="12" t="s">
        <v>3</v>
      </c>
      <c r="C299" s="113">
        <v>1467</v>
      </c>
      <c r="D299" s="12" t="s">
        <v>92</v>
      </c>
      <c r="E299" s="12" t="s">
        <v>1380</v>
      </c>
      <c r="F299" s="12" t="s">
        <v>6</v>
      </c>
      <c r="G299" s="12" t="s">
        <v>863</v>
      </c>
      <c r="H299" s="12"/>
      <c r="I299" s="9">
        <v>25</v>
      </c>
      <c r="J299" s="9">
        <v>26</v>
      </c>
    </row>
    <row r="300" spans="1:10" s="11" customFormat="1" x14ac:dyDescent="0.2">
      <c r="A300" s="8">
        <v>43604</v>
      </c>
      <c r="B300" s="12" t="s">
        <v>3</v>
      </c>
      <c r="C300" s="113">
        <v>5316</v>
      </c>
      <c r="D300" s="12" t="s">
        <v>280</v>
      </c>
      <c r="E300" s="12" t="s">
        <v>4</v>
      </c>
      <c r="F300" s="12" t="s">
        <v>4</v>
      </c>
      <c r="G300" s="12" t="s">
        <v>1785</v>
      </c>
      <c r="H300" s="12"/>
      <c r="I300" s="9">
        <v>25</v>
      </c>
      <c r="J300" s="9">
        <v>33</v>
      </c>
    </row>
    <row r="301" spans="1:10" s="11" customFormat="1" x14ac:dyDescent="0.2">
      <c r="A301" s="8">
        <v>43604</v>
      </c>
      <c r="B301" s="12" t="s">
        <v>3</v>
      </c>
      <c r="C301" s="113">
        <v>8025</v>
      </c>
      <c r="D301" s="12" t="s">
        <v>42</v>
      </c>
      <c r="E301" s="12" t="s">
        <v>18</v>
      </c>
      <c r="F301" s="12" t="s">
        <v>6</v>
      </c>
      <c r="G301" s="12" t="s">
        <v>538</v>
      </c>
      <c r="H301" s="12"/>
      <c r="I301" s="9">
        <v>21</v>
      </c>
      <c r="J301" s="9">
        <v>25</v>
      </c>
    </row>
    <row r="302" spans="1:10" s="11" customFormat="1" x14ac:dyDescent="0.2">
      <c r="A302" s="8">
        <v>43604</v>
      </c>
      <c r="B302" s="12" t="s">
        <v>3</v>
      </c>
      <c r="C302" s="113">
        <v>1250</v>
      </c>
      <c r="D302" s="12" t="s">
        <v>92</v>
      </c>
      <c r="E302" s="12" t="s">
        <v>15</v>
      </c>
      <c r="F302" s="12" t="s">
        <v>6</v>
      </c>
      <c r="G302" s="12" t="s">
        <v>1786</v>
      </c>
      <c r="H302" s="12"/>
      <c r="I302" s="9">
        <v>26</v>
      </c>
      <c r="J302" s="9">
        <v>26</v>
      </c>
    </row>
    <row r="303" spans="1:10" s="11" customFormat="1" x14ac:dyDescent="0.2">
      <c r="A303" s="8">
        <v>43604</v>
      </c>
      <c r="B303" s="12" t="s">
        <v>3</v>
      </c>
      <c r="C303" s="113">
        <v>1343</v>
      </c>
      <c r="D303" s="12" t="s">
        <v>92</v>
      </c>
      <c r="E303" s="12" t="s">
        <v>18</v>
      </c>
      <c r="F303" s="12" t="s">
        <v>6</v>
      </c>
      <c r="G303" s="12" t="s">
        <v>172</v>
      </c>
      <c r="H303" s="12"/>
      <c r="I303" s="9">
        <v>24</v>
      </c>
      <c r="J303" s="9">
        <v>25</v>
      </c>
    </row>
    <row r="304" spans="1:10" s="11" customFormat="1" x14ac:dyDescent="0.2">
      <c r="A304" s="8">
        <v>43605</v>
      </c>
      <c r="B304" s="12" t="s">
        <v>3</v>
      </c>
      <c r="C304" s="113">
        <v>4780</v>
      </c>
      <c r="D304" s="12" t="s">
        <v>40</v>
      </c>
      <c r="E304" s="12" t="s">
        <v>1787</v>
      </c>
      <c r="F304" s="12" t="s">
        <v>6</v>
      </c>
      <c r="G304" s="12" t="s">
        <v>151</v>
      </c>
      <c r="H304" s="12"/>
      <c r="I304" s="9">
        <v>4</v>
      </c>
      <c r="J304" s="9">
        <v>2</v>
      </c>
    </row>
    <row r="305" spans="1:10" s="11" customFormat="1" x14ac:dyDescent="0.2">
      <c r="A305" s="8">
        <v>43609</v>
      </c>
      <c r="B305" s="12" t="s">
        <v>3</v>
      </c>
      <c r="C305" s="113">
        <v>4368</v>
      </c>
      <c r="D305" s="12" t="s">
        <v>50</v>
      </c>
      <c r="E305" s="12" t="s">
        <v>10</v>
      </c>
      <c r="F305" s="12" t="s">
        <v>5</v>
      </c>
      <c r="G305" s="12" t="s">
        <v>172</v>
      </c>
      <c r="H305" s="12"/>
      <c r="I305" s="9">
        <v>9</v>
      </c>
      <c r="J305" s="9">
        <v>5</v>
      </c>
    </row>
    <row r="306" spans="1:10" s="11" customFormat="1" x14ac:dyDescent="0.2">
      <c r="A306" s="8">
        <v>43610</v>
      </c>
      <c r="B306" s="12" t="s">
        <v>3</v>
      </c>
      <c r="C306" s="113">
        <v>7374</v>
      </c>
      <c r="D306" s="12" t="s">
        <v>186</v>
      </c>
      <c r="E306" s="12" t="s">
        <v>16</v>
      </c>
      <c r="F306" s="12" t="s">
        <v>4</v>
      </c>
      <c r="G306" s="12" t="s">
        <v>23</v>
      </c>
      <c r="H306" s="12"/>
      <c r="I306" s="9">
        <v>32</v>
      </c>
      <c r="J306" s="9">
        <v>37</v>
      </c>
    </row>
    <row r="307" spans="1:10" s="11" customFormat="1" x14ac:dyDescent="0.2">
      <c r="A307" s="8">
        <v>43610</v>
      </c>
      <c r="B307" s="12" t="s">
        <v>3</v>
      </c>
      <c r="C307" s="113">
        <v>3635</v>
      </c>
      <c r="D307" s="12" t="s">
        <v>76</v>
      </c>
      <c r="E307" s="12" t="s">
        <v>4</v>
      </c>
      <c r="F307" s="12" t="s">
        <v>4</v>
      </c>
      <c r="G307" s="12" t="s">
        <v>163</v>
      </c>
      <c r="H307" s="12"/>
      <c r="I307" s="9">
        <v>16</v>
      </c>
      <c r="J307" s="9">
        <v>17</v>
      </c>
    </row>
    <row r="308" spans="1:10" s="11" customFormat="1" x14ac:dyDescent="0.2">
      <c r="A308" s="8">
        <v>43610</v>
      </c>
      <c r="B308" s="12" t="s">
        <v>3</v>
      </c>
      <c r="C308" s="113">
        <v>7307</v>
      </c>
      <c r="D308" s="12" t="s">
        <v>39</v>
      </c>
      <c r="E308" s="12" t="s">
        <v>15</v>
      </c>
      <c r="F308" s="12" t="s">
        <v>15</v>
      </c>
      <c r="G308" s="12" t="s">
        <v>152</v>
      </c>
      <c r="H308" s="12"/>
      <c r="I308" s="9">
        <v>30</v>
      </c>
      <c r="J308" s="9">
        <v>35</v>
      </c>
    </row>
    <row r="309" spans="1:10" s="11" customFormat="1" x14ac:dyDescent="0.2">
      <c r="A309" s="8">
        <v>43610</v>
      </c>
      <c r="B309" s="12" t="s">
        <v>3</v>
      </c>
      <c r="C309" s="113">
        <v>3397</v>
      </c>
      <c r="D309" s="12" t="s">
        <v>156</v>
      </c>
      <c r="E309" s="12" t="s">
        <v>6</v>
      </c>
      <c r="F309" s="12" t="s">
        <v>5</v>
      </c>
      <c r="G309" s="12" t="s">
        <v>152</v>
      </c>
      <c r="H309" s="12"/>
      <c r="I309" s="9">
        <v>24</v>
      </c>
      <c r="J309" s="9">
        <v>27</v>
      </c>
    </row>
    <row r="310" spans="1:10" s="11" customFormat="1" x14ac:dyDescent="0.2">
      <c r="A310" s="8">
        <v>43610</v>
      </c>
      <c r="B310" s="12" t="s">
        <v>3</v>
      </c>
      <c r="C310" s="113">
        <v>4450</v>
      </c>
      <c r="D310" s="12" t="s">
        <v>50</v>
      </c>
      <c r="E310" s="12" t="s">
        <v>4</v>
      </c>
      <c r="F310" s="12" t="s">
        <v>4</v>
      </c>
      <c r="G310" s="12" t="s">
        <v>152</v>
      </c>
      <c r="H310" s="12"/>
      <c r="I310" s="9">
        <v>9</v>
      </c>
      <c r="J310" s="9">
        <v>5</v>
      </c>
    </row>
    <row r="311" spans="1:10" s="11" customFormat="1" x14ac:dyDescent="0.2">
      <c r="A311" s="8">
        <v>43611</v>
      </c>
      <c r="B311" s="12" t="s">
        <v>3</v>
      </c>
      <c r="C311" s="113">
        <v>1250</v>
      </c>
      <c r="D311" s="12" t="s">
        <v>92</v>
      </c>
      <c r="E311" s="12" t="s">
        <v>1797</v>
      </c>
      <c r="F311" s="12" t="s">
        <v>6</v>
      </c>
      <c r="G311" s="12" t="s">
        <v>172</v>
      </c>
      <c r="H311" s="12"/>
      <c r="I311" s="9">
        <v>25</v>
      </c>
      <c r="J311" s="9">
        <v>27</v>
      </c>
    </row>
    <row r="312" spans="1:10" s="11" customFormat="1" x14ac:dyDescent="0.2">
      <c r="A312" s="8">
        <v>43611</v>
      </c>
      <c r="B312" s="12" t="s">
        <v>3</v>
      </c>
      <c r="C312" s="113">
        <v>9648</v>
      </c>
      <c r="D312" s="12" t="s">
        <v>253</v>
      </c>
      <c r="E312" s="12" t="s">
        <v>4</v>
      </c>
      <c r="F312" s="12" t="s">
        <v>4</v>
      </c>
      <c r="G312" s="12" t="s">
        <v>172</v>
      </c>
      <c r="H312" s="12"/>
      <c r="I312" s="9">
        <v>42</v>
      </c>
      <c r="J312" s="9">
        <v>65</v>
      </c>
    </row>
    <row r="313" spans="1:10" s="11" customFormat="1" x14ac:dyDescent="0.2">
      <c r="A313" s="8">
        <v>43611</v>
      </c>
      <c r="B313" s="12" t="s">
        <v>3</v>
      </c>
      <c r="C313" s="113">
        <v>2626</v>
      </c>
      <c r="D313" s="12" t="s">
        <v>92</v>
      </c>
      <c r="E313" s="12" t="s">
        <v>6</v>
      </c>
      <c r="F313" s="12" t="s">
        <v>6</v>
      </c>
      <c r="G313" s="12" t="s">
        <v>152</v>
      </c>
      <c r="H313" s="12"/>
      <c r="I313" s="9">
        <v>24</v>
      </c>
      <c r="J313" s="9">
        <v>34</v>
      </c>
    </row>
    <row r="314" spans="1:10" s="11" customFormat="1" x14ac:dyDescent="0.2">
      <c r="A314" s="8">
        <v>43612</v>
      </c>
      <c r="B314" s="12" t="s">
        <v>3</v>
      </c>
      <c r="C314" s="113">
        <v>6917</v>
      </c>
      <c r="D314" s="12" t="s">
        <v>109</v>
      </c>
      <c r="E314" s="12" t="s">
        <v>15</v>
      </c>
      <c r="F314" s="12" t="s">
        <v>6</v>
      </c>
      <c r="G314" s="12" t="s">
        <v>37</v>
      </c>
      <c r="H314" s="12"/>
      <c r="I314" s="9">
        <v>38</v>
      </c>
      <c r="J314" s="9">
        <v>45</v>
      </c>
    </row>
    <row r="315" spans="1:10" s="11" customFormat="1" x14ac:dyDescent="0.2">
      <c r="A315" s="8">
        <v>43612</v>
      </c>
      <c r="B315" s="12" t="s">
        <v>3</v>
      </c>
      <c r="C315" s="113">
        <v>1355</v>
      </c>
      <c r="D315" s="12" t="s">
        <v>92</v>
      </c>
      <c r="E315" s="12" t="s">
        <v>4</v>
      </c>
      <c r="F315" s="12" t="s">
        <v>22</v>
      </c>
      <c r="G315" s="12" t="s">
        <v>151</v>
      </c>
      <c r="H315" s="12"/>
      <c r="I315" s="9">
        <v>24</v>
      </c>
      <c r="J315" s="9">
        <v>25</v>
      </c>
    </row>
    <row r="316" spans="1:10" s="11" customFormat="1" x14ac:dyDescent="0.2">
      <c r="A316" s="8">
        <v>43612</v>
      </c>
      <c r="B316" s="12" t="s">
        <v>3</v>
      </c>
      <c r="C316" s="113">
        <v>1635</v>
      </c>
      <c r="D316" s="12" t="s">
        <v>92</v>
      </c>
      <c r="E316" s="12" t="s">
        <v>4</v>
      </c>
      <c r="F316" s="12" t="s">
        <v>6</v>
      </c>
      <c r="G316" s="12" t="s">
        <v>489</v>
      </c>
      <c r="H316" s="12"/>
      <c r="I316" s="9">
        <v>26</v>
      </c>
      <c r="J316" s="9">
        <v>26</v>
      </c>
    </row>
    <row r="317" spans="1:10" s="11" customFormat="1" x14ac:dyDescent="0.2">
      <c r="A317" s="8">
        <v>43612</v>
      </c>
      <c r="B317" s="12" t="s">
        <v>3</v>
      </c>
      <c r="C317" s="113">
        <v>8088</v>
      </c>
      <c r="D317" s="12" t="s">
        <v>41</v>
      </c>
      <c r="E317" s="12" t="s">
        <v>4</v>
      </c>
      <c r="F317" s="12" t="s">
        <v>6</v>
      </c>
      <c r="G317" s="12" t="s">
        <v>194</v>
      </c>
      <c r="H317" s="12"/>
      <c r="I317" s="9">
        <v>28</v>
      </c>
      <c r="J317" s="9">
        <v>28</v>
      </c>
    </row>
    <row r="318" spans="1:10" s="11" customFormat="1" x14ac:dyDescent="0.2">
      <c r="A318" s="8">
        <v>43612</v>
      </c>
      <c r="B318" s="12" t="s">
        <v>3</v>
      </c>
      <c r="C318" s="113">
        <v>2210</v>
      </c>
      <c r="D318" s="12" t="s">
        <v>92</v>
      </c>
      <c r="E318" s="12" t="s">
        <v>1656</v>
      </c>
      <c r="F318" s="12" t="s">
        <v>15</v>
      </c>
      <c r="G318" s="12" t="s">
        <v>151</v>
      </c>
      <c r="H318" s="12"/>
      <c r="I318" s="9">
        <v>26</v>
      </c>
      <c r="J318" s="9">
        <v>27</v>
      </c>
    </row>
    <row r="319" spans="1:10" s="11" customFormat="1" x14ac:dyDescent="0.2">
      <c r="A319" s="8">
        <v>43612</v>
      </c>
      <c r="B319" s="12" t="s">
        <v>3</v>
      </c>
      <c r="C319" s="113">
        <v>3860</v>
      </c>
      <c r="D319" s="12" t="s">
        <v>116</v>
      </c>
      <c r="E319" s="12" t="s">
        <v>4</v>
      </c>
      <c r="F319" s="12" t="s">
        <v>5</v>
      </c>
      <c r="G319" s="12" t="s">
        <v>151</v>
      </c>
      <c r="H319" s="12"/>
      <c r="I319" s="9">
        <v>16</v>
      </c>
      <c r="J319" s="9">
        <v>13</v>
      </c>
    </row>
    <row r="320" spans="1:10" s="11" customFormat="1" x14ac:dyDescent="0.2">
      <c r="A320" s="8">
        <v>43612</v>
      </c>
      <c r="B320" s="12" t="s">
        <v>3</v>
      </c>
      <c r="C320" s="113">
        <v>8317</v>
      </c>
      <c r="D320" s="12" t="s">
        <v>89</v>
      </c>
      <c r="E320" s="12" t="s">
        <v>16</v>
      </c>
      <c r="F320" s="12" t="s">
        <v>6</v>
      </c>
      <c r="G320" s="12" t="s">
        <v>37</v>
      </c>
      <c r="H320" s="12"/>
      <c r="I320" s="9">
        <v>27</v>
      </c>
      <c r="J320" s="9">
        <v>32</v>
      </c>
    </row>
    <row r="321" spans="1:10" s="11" customFormat="1" x14ac:dyDescent="0.2">
      <c r="A321" s="8">
        <v>43612</v>
      </c>
      <c r="B321" s="12" t="s">
        <v>3</v>
      </c>
      <c r="C321" s="113">
        <v>3736</v>
      </c>
      <c r="D321" s="12" t="s">
        <v>83</v>
      </c>
      <c r="E321" s="12" t="s">
        <v>4</v>
      </c>
      <c r="F321" s="12" t="s">
        <v>5</v>
      </c>
      <c r="G321" s="12" t="s">
        <v>151</v>
      </c>
      <c r="H321" s="12"/>
      <c r="I321" s="9">
        <v>25</v>
      </c>
      <c r="J321" s="9">
        <v>21</v>
      </c>
    </row>
    <row r="322" spans="1:10" s="11" customFormat="1" x14ac:dyDescent="0.2">
      <c r="A322" s="8">
        <v>43612</v>
      </c>
      <c r="B322" s="12" t="s">
        <v>3</v>
      </c>
      <c r="C322" s="113">
        <v>1316</v>
      </c>
      <c r="D322" s="12" t="s">
        <v>92</v>
      </c>
      <c r="E322" s="12" t="s">
        <v>6</v>
      </c>
      <c r="F322" s="12" t="s">
        <v>15</v>
      </c>
      <c r="G322" s="12" t="s">
        <v>318</v>
      </c>
      <c r="H322" s="12"/>
      <c r="I322" s="9">
        <v>32</v>
      </c>
      <c r="J322" s="9">
        <v>35</v>
      </c>
    </row>
    <row r="323" spans="1:10" s="11" customFormat="1" x14ac:dyDescent="0.2">
      <c r="A323" s="8">
        <v>43612</v>
      </c>
      <c r="B323" s="12" t="s">
        <v>3</v>
      </c>
      <c r="C323" s="113">
        <v>4620</v>
      </c>
      <c r="D323" s="12" t="s">
        <v>40</v>
      </c>
      <c r="E323" s="12" t="s">
        <v>6</v>
      </c>
      <c r="F323" s="12" t="s">
        <v>4</v>
      </c>
      <c r="G323" s="12" t="s">
        <v>194</v>
      </c>
      <c r="H323" s="12"/>
      <c r="I323" s="9">
        <v>7</v>
      </c>
      <c r="J323" s="9">
        <v>2</v>
      </c>
    </row>
    <row r="324" spans="1:10" s="11" customFormat="1" x14ac:dyDescent="0.2">
      <c r="A324" s="8">
        <v>43613</v>
      </c>
      <c r="B324" s="12" t="s">
        <v>3</v>
      </c>
      <c r="C324" s="113">
        <v>5670</v>
      </c>
      <c r="D324" s="12" t="s">
        <v>1011</v>
      </c>
      <c r="E324" s="12" t="s">
        <v>16</v>
      </c>
      <c r="F324" s="12" t="s">
        <v>4</v>
      </c>
      <c r="G324" s="12" t="s">
        <v>37</v>
      </c>
      <c r="H324" s="12"/>
      <c r="I324" s="9">
        <v>25</v>
      </c>
      <c r="J324" s="9">
        <v>32</v>
      </c>
    </row>
    <row r="325" spans="1:10" s="11" customFormat="1" x14ac:dyDescent="0.2">
      <c r="A325" s="8">
        <v>43613</v>
      </c>
      <c r="B325" s="12" t="s">
        <v>3</v>
      </c>
      <c r="C325" s="113">
        <v>4629</v>
      </c>
      <c r="D325" s="12" t="s">
        <v>40</v>
      </c>
      <c r="E325" s="12" t="s">
        <v>4</v>
      </c>
      <c r="F325" s="12" t="s">
        <v>6</v>
      </c>
      <c r="G325" s="12" t="s">
        <v>194</v>
      </c>
      <c r="H325" s="12"/>
      <c r="I325" s="9">
        <v>5</v>
      </c>
      <c r="J325" s="9">
        <v>2</v>
      </c>
    </row>
    <row r="326" spans="1:10" s="11" customFormat="1" x14ac:dyDescent="0.2">
      <c r="A326" s="8">
        <v>43613</v>
      </c>
      <c r="B326" s="12" t="s">
        <v>3</v>
      </c>
      <c r="C326" s="113">
        <v>6212</v>
      </c>
      <c r="D326" s="12" t="s">
        <v>110</v>
      </c>
      <c r="E326" s="12" t="s">
        <v>6</v>
      </c>
      <c r="F326" s="12" t="s">
        <v>4</v>
      </c>
      <c r="G326" s="12" t="s">
        <v>151</v>
      </c>
      <c r="H326" s="12"/>
      <c r="I326" s="9">
        <v>46</v>
      </c>
      <c r="J326" s="9">
        <v>56</v>
      </c>
    </row>
    <row r="327" spans="1:10" s="11" customFormat="1" x14ac:dyDescent="0.2">
      <c r="A327" s="8">
        <v>43613</v>
      </c>
      <c r="B327" s="12" t="s">
        <v>3</v>
      </c>
      <c r="C327" s="113">
        <v>5447</v>
      </c>
      <c r="D327" s="12" t="s">
        <v>1802</v>
      </c>
      <c r="E327" s="12" t="s">
        <v>4</v>
      </c>
      <c r="F327" s="12" t="s">
        <v>5</v>
      </c>
      <c r="G327" s="12" t="s">
        <v>37</v>
      </c>
      <c r="H327" s="12"/>
      <c r="I327" s="9">
        <v>33</v>
      </c>
      <c r="J327" s="9">
        <v>45</v>
      </c>
    </row>
    <row r="328" spans="1:10" s="11" customFormat="1" x14ac:dyDescent="0.2">
      <c r="A328" s="8">
        <v>43613</v>
      </c>
      <c r="B328" s="12" t="s">
        <v>3</v>
      </c>
      <c r="C328" s="113">
        <v>4391</v>
      </c>
      <c r="D328" s="12" t="s">
        <v>70</v>
      </c>
      <c r="E328" s="12" t="s">
        <v>4</v>
      </c>
      <c r="F328" s="12" t="s">
        <v>15</v>
      </c>
      <c r="G328" s="12" t="s">
        <v>151</v>
      </c>
      <c r="H328" s="12"/>
      <c r="I328" s="9">
        <v>14</v>
      </c>
      <c r="J328" s="9">
        <v>14</v>
      </c>
    </row>
    <row r="329" spans="1:10" s="11" customFormat="1" x14ac:dyDescent="0.2">
      <c r="A329" s="8">
        <v>43613</v>
      </c>
      <c r="B329" s="12" t="s">
        <v>3</v>
      </c>
      <c r="C329" s="113">
        <v>4055</v>
      </c>
      <c r="D329" s="12" t="s">
        <v>506</v>
      </c>
      <c r="E329" s="12" t="s">
        <v>4</v>
      </c>
      <c r="F329" s="12" t="s">
        <v>15</v>
      </c>
      <c r="G329" s="12" t="s">
        <v>23</v>
      </c>
      <c r="H329" s="12"/>
      <c r="I329" s="9">
        <v>12</v>
      </c>
      <c r="J329" s="9">
        <v>10</v>
      </c>
    </row>
    <row r="330" spans="1:10" s="11" customFormat="1" x14ac:dyDescent="0.2">
      <c r="A330" s="8">
        <v>43613</v>
      </c>
      <c r="B330" s="12" t="s">
        <v>3</v>
      </c>
      <c r="C330" s="113">
        <v>8508</v>
      </c>
      <c r="D330" s="12" t="s">
        <v>454</v>
      </c>
      <c r="E330" s="12" t="s">
        <v>10</v>
      </c>
      <c r="F330" s="12" t="s">
        <v>6</v>
      </c>
      <c r="G330" s="12" t="s">
        <v>319</v>
      </c>
      <c r="H330" s="12"/>
      <c r="I330" s="9">
        <v>49</v>
      </c>
      <c r="J330" s="9">
        <v>37</v>
      </c>
    </row>
    <row r="331" spans="1:10" s="11" customFormat="1" x14ac:dyDescent="0.2">
      <c r="A331" s="8">
        <v>43613</v>
      </c>
      <c r="B331" s="12" t="s">
        <v>3</v>
      </c>
      <c r="C331" s="113">
        <v>4536</v>
      </c>
      <c r="D331" s="12" t="s">
        <v>40</v>
      </c>
      <c r="E331" s="12" t="s">
        <v>6</v>
      </c>
      <c r="F331" s="12" t="s">
        <v>6</v>
      </c>
      <c r="G331" s="12" t="s">
        <v>222</v>
      </c>
      <c r="H331" s="12"/>
      <c r="I331" s="9">
        <v>5</v>
      </c>
      <c r="J331" s="9">
        <v>2</v>
      </c>
    </row>
    <row r="332" spans="1:10" s="11" customFormat="1" x14ac:dyDescent="0.2">
      <c r="A332" s="8">
        <v>43613</v>
      </c>
      <c r="B332" s="12" t="s">
        <v>3</v>
      </c>
      <c r="C332" s="113">
        <v>7511</v>
      </c>
      <c r="D332" s="12" t="s">
        <v>251</v>
      </c>
      <c r="E332" s="12" t="s">
        <v>4</v>
      </c>
      <c r="F332" s="12" t="s">
        <v>5</v>
      </c>
      <c r="G332" s="12" t="s">
        <v>897</v>
      </c>
      <c r="H332" s="12"/>
      <c r="I332" s="9">
        <v>39</v>
      </c>
      <c r="J332" s="9">
        <v>48</v>
      </c>
    </row>
    <row r="333" spans="1:10" s="11" customFormat="1" x14ac:dyDescent="0.2">
      <c r="A333" s="8">
        <v>43613</v>
      </c>
      <c r="B333" s="12" t="s">
        <v>3</v>
      </c>
      <c r="C333" s="113">
        <v>6581</v>
      </c>
      <c r="D333" s="12" t="s">
        <v>1803</v>
      </c>
      <c r="E333" s="12" t="s">
        <v>4</v>
      </c>
      <c r="F333" s="12" t="s">
        <v>5</v>
      </c>
      <c r="G333" s="12" t="s">
        <v>899</v>
      </c>
      <c r="H333" s="12"/>
      <c r="I333" s="9">
        <v>55</v>
      </c>
      <c r="J333" s="9">
        <v>74</v>
      </c>
    </row>
    <row r="334" spans="1:10" s="11" customFormat="1" x14ac:dyDescent="0.2">
      <c r="A334" s="8">
        <v>43613</v>
      </c>
      <c r="B334" s="12" t="s">
        <v>3</v>
      </c>
      <c r="C334" s="113">
        <v>4930</v>
      </c>
      <c r="D334" s="12" t="s">
        <v>55</v>
      </c>
      <c r="E334" s="12" t="s">
        <v>16</v>
      </c>
      <c r="F334" s="12" t="s">
        <v>6</v>
      </c>
      <c r="G334" s="12" t="s">
        <v>23</v>
      </c>
      <c r="H334" s="12"/>
      <c r="I334" s="9">
        <v>11</v>
      </c>
      <c r="J334" s="9">
        <v>7</v>
      </c>
    </row>
    <row r="335" spans="1:10" s="11" customFormat="1" x14ac:dyDescent="0.2">
      <c r="A335" s="8">
        <v>43613</v>
      </c>
      <c r="B335" s="12" t="s">
        <v>3</v>
      </c>
      <c r="C335" s="113">
        <v>1729</v>
      </c>
      <c r="D335" s="12" t="s">
        <v>92</v>
      </c>
      <c r="E335" s="12" t="s">
        <v>6</v>
      </c>
      <c r="F335" s="12" t="s">
        <v>15</v>
      </c>
      <c r="G335" s="12" t="s">
        <v>151</v>
      </c>
      <c r="H335" s="12"/>
      <c r="I335" s="9">
        <v>31</v>
      </c>
      <c r="J335" s="9">
        <v>34</v>
      </c>
    </row>
    <row r="336" spans="1:10" s="11" customFormat="1" x14ac:dyDescent="0.2">
      <c r="A336" s="8">
        <v>43613</v>
      </c>
      <c r="B336" s="12" t="s">
        <v>3</v>
      </c>
      <c r="C336" s="113">
        <v>8838</v>
      </c>
      <c r="D336" s="12" t="s">
        <v>1805</v>
      </c>
      <c r="E336" s="12" t="s">
        <v>4</v>
      </c>
      <c r="F336" s="12" t="s">
        <v>6</v>
      </c>
      <c r="G336" s="12" t="s">
        <v>917</v>
      </c>
      <c r="H336" s="12"/>
      <c r="I336" s="9">
        <v>59</v>
      </c>
      <c r="J336" s="9">
        <v>50</v>
      </c>
    </row>
    <row r="337" spans="1:10" s="11" customFormat="1" x14ac:dyDescent="0.2">
      <c r="A337" s="8">
        <v>43613</v>
      </c>
      <c r="B337" s="12" t="s">
        <v>3</v>
      </c>
      <c r="C337" s="113">
        <v>9155</v>
      </c>
      <c r="D337" s="12" t="s">
        <v>1806</v>
      </c>
      <c r="E337" s="12" t="s">
        <v>16</v>
      </c>
      <c r="F337" s="12" t="s">
        <v>17</v>
      </c>
      <c r="G337" s="12" t="s">
        <v>37</v>
      </c>
      <c r="H337" s="12"/>
      <c r="I337" s="9">
        <v>55</v>
      </c>
      <c r="J337" s="9">
        <v>47</v>
      </c>
    </row>
    <row r="338" spans="1:10" s="11" customFormat="1" x14ac:dyDescent="0.2">
      <c r="A338" s="8">
        <v>43613</v>
      </c>
      <c r="B338" s="12" t="s">
        <v>3</v>
      </c>
      <c r="C338" s="113">
        <v>1260</v>
      </c>
      <c r="D338" s="12" t="s">
        <v>92</v>
      </c>
      <c r="E338" s="12" t="s">
        <v>6</v>
      </c>
      <c r="F338" s="12" t="s">
        <v>5</v>
      </c>
      <c r="G338" s="12" t="s">
        <v>37</v>
      </c>
      <c r="H338" s="12"/>
      <c r="I338" s="9">
        <v>30</v>
      </c>
      <c r="J338" s="9">
        <v>28</v>
      </c>
    </row>
    <row r="339" spans="1:10" s="11" customFormat="1" x14ac:dyDescent="0.2">
      <c r="A339" s="8">
        <v>43613</v>
      </c>
      <c r="B339" s="12" t="s">
        <v>3</v>
      </c>
      <c r="C339" s="113">
        <v>3938</v>
      </c>
      <c r="D339" s="12" t="s">
        <v>71</v>
      </c>
      <c r="E339" s="12" t="s">
        <v>4</v>
      </c>
      <c r="F339" s="12" t="s">
        <v>5</v>
      </c>
      <c r="G339" s="12" t="s">
        <v>37</v>
      </c>
      <c r="H339" s="12"/>
      <c r="I339" s="9">
        <v>15</v>
      </c>
      <c r="J339" s="9">
        <v>10</v>
      </c>
    </row>
    <row r="340" spans="1:10" s="11" customFormat="1" x14ac:dyDescent="0.2">
      <c r="A340" s="8">
        <v>43613</v>
      </c>
      <c r="B340" s="12" t="s">
        <v>3</v>
      </c>
      <c r="C340" s="113">
        <v>3985</v>
      </c>
      <c r="D340" s="12" t="s">
        <v>1807</v>
      </c>
      <c r="E340" s="12" t="s">
        <v>4</v>
      </c>
      <c r="F340" s="12" t="s">
        <v>140</v>
      </c>
      <c r="G340" s="12" t="s">
        <v>37</v>
      </c>
      <c r="H340" s="12"/>
      <c r="I340" s="9">
        <v>13</v>
      </c>
      <c r="J340" s="9">
        <v>11</v>
      </c>
    </row>
    <row r="341" spans="1:10" s="11" customFormat="1" x14ac:dyDescent="0.2">
      <c r="A341" s="8">
        <v>43613</v>
      </c>
      <c r="B341" s="12" t="s">
        <v>3</v>
      </c>
      <c r="C341" s="113">
        <v>6135</v>
      </c>
      <c r="D341" s="12" t="s">
        <v>48</v>
      </c>
      <c r="E341" s="12" t="s">
        <v>307</v>
      </c>
      <c r="F341" s="12" t="s">
        <v>6</v>
      </c>
      <c r="G341" s="12" t="s">
        <v>899</v>
      </c>
      <c r="H341" s="12"/>
      <c r="I341" s="9">
        <v>38</v>
      </c>
      <c r="J341" s="9">
        <v>44</v>
      </c>
    </row>
    <row r="342" spans="1:10" s="11" customFormat="1" x14ac:dyDescent="0.2">
      <c r="A342" s="8">
        <v>43613</v>
      </c>
      <c r="B342" s="12" t="s">
        <v>3</v>
      </c>
      <c r="C342" s="113">
        <v>7447</v>
      </c>
      <c r="D342" s="12" t="s">
        <v>1349</v>
      </c>
      <c r="E342" s="12" t="s">
        <v>4</v>
      </c>
      <c r="F342" s="12" t="s">
        <v>6</v>
      </c>
      <c r="G342" s="12" t="s">
        <v>151</v>
      </c>
      <c r="H342" s="12"/>
      <c r="I342" s="9">
        <v>37</v>
      </c>
      <c r="J342" s="9">
        <v>46</v>
      </c>
    </row>
    <row r="343" spans="1:10" s="11" customFormat="1" x14ac:dyDescent="0.2">
      <c r="A343" s="8">
        <v>43613</v>
      </c>
      <c r="B343" s="12" t="s">
        <v>3</v>
      </c>
      <c r="C343" s="113">
        <v>3753</v>
      </c>
      <c r="D343" s="12" t="s">
        <v>83</v>
      </c>
      <c r="E343" s="12" t="s">
        <v>15</v>
      </c>
      <c r="F343" s="12" t="s">
        <v>6</v>
      </c>
      <c r="G343" s="12" t="s">
        <v>23</v>
      </c>
      <c r="H343" s="12"/>
      <c r="I343" s="9">
        <v>28</v>
      </c>
      <c r="J343" s="9">
        <v>17</v>
      </c>
    </row>
    <row r="344" spans="1:10" s="11" customFormat="1" x14ac:dyDescent="0.2">
      <c r="A344" s="8">
        <v>43613</v>
      </c>
      <c r="B344" s="12" t="s">
        <v>3</v>
      </c>
      <c r="C344" s="113">
        <v>4514</v>
      </c>
      <c r="D344" s="12" t="s">
        <v>40</v>
      </c>
      <c r="E344" s="12" t="s">
        <v>16</v>
      </c>
      <c r="F344" s="12" t="s">
        <v>4</v>
      </c>
      <c r="G344" s="12" t="s">
        <v>929</v>
      </c>
      <c r="H344" s="12"/>
      <c r="I344" s="30">
        <v>5</v>
      </c>
      <c r="J344" s="9">
        <v>2</v>
      </c>
    </row>
    <row r="345" spans="1:10" s="11" customFormat="1" x14ac:dyDescent="0.2">
      <c r="A345" s="8">
        <v>43613</v>
      </c>
      <c r="B345" s="12" t="s">
        <v>3</v>
      </c>
      <c r="C345" s="113">
        <v>3560</v>
      </c>
      <c r="D345" s="12" t="s">
        <v>67</v>
      </c>
      <c r="E345" s="12" t="s">
        <v>4</v>
      </c>
      <c r="F345" s="12" t="s">
        <v>15</v>
      </c>
      <c r="G345" s="12" t="s">
        <v>37</v>
      </c>
      <c r="H345" s="12"/>
      <c r="I345" s="9">
        <v>20</v>
      </c>
      <c r="J345" s="9">
        <v>20</v>
      </c>
    </row>
    <row r="346" spans="1:10" s="11" customFormat="1" x14ac:dyDescent="0.2">
      <c r="A346" s="8">
        <v>43614</v>
      </c>
      <c r="B346" s="12" t="s">
        <v>3</v>
      </c>
      <c r="C346" s="113">
        <v>4970</v>
      </c>
      <c r="D346" s="12" t="s">
        <v>87</v>
      </c>
      <c r="E346" s="12" t="s">
        <v>4</v>
      </c>
      <c r="F346" s="12" t="s">
        <v>6</v>
      </c>
      <c r="G346" s="12" t="s">
        <v>194</v>
      </c>
      <c r="H346" s="12"/>
      <c r="I346" s="9">
        <v>17</v>
      </c>
      <c r="J346" s="9">
        <v>13</v>
      </c>
    </row>
    <row r="347" spans="1:10" s="11" customFormat="1" x14ac:dyDescent="0.2">
      <c r="A347" s="8">
        <v>43614</v>
      </c>
      <c r="B347" s="12" t="s">
        <v>3</v>
      </c>
      <c r="C347" s="113">
        <v>9184</v>
      </c>
      <c r="D347" s="12" t="s">
        <v>121</v>
      </c>
      <c r="E347" s="12" t="s">
        <v>4</v>
      </c>
      <c r="F347" s="12" t="s">
        <v>6</v>
      </c>
      <c r="G347" s="12" t="s">
        <v>958</v>
      </c>
      <c r="H347" s="12"/>
      <c r="I347" s="9">
        <v>47</v>
      </c>
      <c r="J347" s="9">
        <v>60</v>
      </c>
    </row>
    <row r="348" spans="1:10" s="11" customFormat="1" x14ac:dyDescent="0.2">
      <c r="A348" s="8">
        <v>43614</v>
      </c>
      <c r="B348" s="12" t="s">
        <v>3</v>
      </c>
      <c r="C348" s="113">
        <v>4557</v>
      </c>
      <c r="D348" s="12" t="s">
        <v>40</v>
      </c>
      <c r="E348" s="12" t="s">
        <v>16</v>
      </c>
      <c r="F348" s="12" t="s">
        <v>15</v>
      </c>
      <c r="G348" s="12" t="s">
        <v>488</v>
      </c>
      <c r="H348" s="12"/>
      <c r="I348" s="9">
        <v>5</v>
      </c>
      <c r="J348" s="9">
        <v>2</v>
      </c>
    </row>
    <row r="349" spans="1:10" s="11" customFormat="1" x14ac:dyDescent="0.2">
      <c r="A349" s="8">
        <v>43614</v>
      </c>
      <c r="B349" s="12" t="s">
        <v>3</v>
      </c>
      <c r="C349" s="113">
        <v>2128</v>
      </c>
      <c r="D349" s="12" t="s">
        <v>92</v>
      </c>
      <c r="E349" s="12" t="s">
        <v>1380</v>
      </c>
      <c r="F349" s="12" t="s">
        <v>15</v>
      </c>
      <c r="G349" s="12" t="s">
        <v>151</v>
      </c>
      <c r="H349" s="12"/>
      <c r="I349" s="9">
        <v>22</v>
      </c>
      <c r="J349" s="9">
        <v>25</v>
      </c>
    </row>
    <row r="350" spans="1:10" s="11" customFormat="1" x14ac:dyDescent="0.2">
      <c r="A350" s="8">
        <v>43614</v>
      </c>
      <c r="B350" s="12" t="s">
        <v>3</v>
      </c>
      <c r="C350" s="113">
        <v>5433</v>
      </c>
      <c r="D350" s="12" t="s">
        <v>412</v>
      </c>
      <c r="E350" s="12" t="s">
        <v>15</v>
      </c>
      <c r="F350" s="12" t="s">
        <v>6</v>
      </c>
      <c r="G350" s="12" t="s">
        <v>151</v>
      </c>
      <c r="H350" s="12"/>
      <c r="I350" s="9">
        <v>42</v>
      </c>
      <c r="J350" s="9">
        <v>53</v>
      </c>
    </row>
    <row r="351" spans="1:10" s="11" customFormat="1" x14ac:dyDescent="0.2">
      <c r="A351" s="8">
        <v>43614</v>
      </c>
      <c r="B351" s="12" t="s">
        <v>3</v>
      </c>
      <c r="C351" s="113">
        <v>1349</v>
      </c>
      <c r="D351" s="12" t="s">
        <v>92</v>
      </c>
      <c r="E351" s="12" t="s">
        <v>4</v>
      </c>
      <c r="F351" s="12" t="s">
        <v>6</v>
      </c>
      <c r="G351" s="12" t="s">
        <v>958</v>
      </c>
      <c r="H351" s="12"/>
      <c r="I351" s="9">
        <v>25</v>
      </c>
      <c r="J351" s="9">
        <v>26</v>
      </c>
    </row>
    <row r="352" spans="1:10" s="11" customFormat="1" x14ac:dyDescent="0.2">
      <c r="A352" s="8">
        <v>43614</v>
      </c>
      <c r="B352" s="12" t="s">
        <v>3</v>
      </c>
      <c r="C352" s="113">
        <v>4463</v>
      </c>
      <c r="D352" s="12" t="s">
        <v>61</v>
      </c>
      <c r="E352" s="12" t="s">
        <v>1808</v>
      </c>
      <c r="F352" s="12" t="s">
        <v>214</v>
      </c>
      <c r="G352" s="12" t="s">
        <v>37</v>
      </c>
      <c r="H352" s="12"/>
      <c r="I352" s="9">
        <v>7</v>
      </c>
      <c r="J352" s="9">
        <v>4</v>
      </c>
    </row>
    <row r="353" spans="1:10" s="11" customFormat="1" x14ac:dyDescent="0.2">
      <c r="A353" s="8">
        <v>43615</v>
      </c>
      <c r="B353" s="12" t="s">
        <v>3</v>
      </c>
      <c r="C353" s="113">
        <v>6970</v>
      </c>
      <c r="D353" s="12" t="s">
        <v>1814</v>
      </c>
      <c r="E353" s="12" t="s">
        <v>1656</v>
      </c>
      <c r="F353" s="12" t="s">
        <v>6</v>
      </c>
      <c r="G353" s="12" t="s">
        <v>37</v>
      </c>
      <c r="H353" s="12"/>
      <c r="I353" s="9">
        <v>31</v>
      </c>
      <c r="J353" s="9">
        <v>39</v>
      </c>
    </row>
    <row r="354" spans="1:10" s="11" customFormat="1" x14ac:dyDescent="0.2">
      <c r="A354" s="8">
        <v>43615</v>
      </c>
      <c r="B354" s="12" t="s">
        <v>3</v>
      </c>
      <c r="C354" s="113">
        <v>7641</v>
      </c>
      <c r="D354" s="12" t="s">
        <v>1815</v>
      </c>
      <c r="E354" s="12" t="s">
        <v>1816</v>
      </c>
      <c r="F354" s="12" t="s">
        <v>15</v>
      </c>
      <c r="G354" s="12" t="s">
        <v>516</v>
      </c>
      <c r="H354" s="12"/>
      <c r="I354" s="9">
        <v>45</v>
      </c>
      <c r="J354" s="9">
        <v>56</v>
      </c>
    </row>
    <row r="355" spans="1:10" s="11" customFormat="1" x14ac:dyDescent="0.2">
      <c r="A355" s="8">
        <v>43615</v>
      </c>
      <c r="B355" s="12" t="s">
        <v>3</v>
      </c>
      <c r="C355" s="113">
        <v>5374</v>
      </c>
      <c r="D355" s="12" t="s">
        <v>135</v>
      </c>
      <c r="E355" s="12" t="s">
        <v>6</v>
      </c>
      <c r="F355" s="12" t="s">
        <v>4</v>
      </c>
      <c r="G355" s="12" t="s">
        <v>194</v>
      </c>
      <c r="H355" s="12"/>
      <c r="I355" s="9">
        <v>29</v>
      </c>
      <c r="J355" s="9">
        <v>40</v>
      </c>
    </row>
    <row r="356" spans="1:10" s="11" customFormat="1" x14ac:dyDescent="0.2">
      <c r="A356" s="8">
        <v>43615</v>
      </c>
      <c r="B356" s="12" t="s">
        <v>3</v>
      </c>
      <c r="C356" s="113">
        <v>9807</v>
      </c>
      <c r="D356" s="12" t="s">
        <v>1817</v>
      </c>
      <c r="E356" s="12" t="s">
        <v>4</v>
      </c>
      <c r="F356" s="12" t="s">
        <v>5</v>
      </c>
      <c r="G356" s="12" t="s">
        <v>1818</v>
      </c>
      <c r="H356" s="12"/>
      <c r="I356" s="9">
        <v>60</v>
      </c>
      <c r="J356" s="9">
        <v>83</v>
      </c>
    </row>
    <row r="357" spans="1:10" s="11" customFormat="1" x14ac:dyDescent="0.2">
      <c r="A357" s="8">
        <v>43615</v>
      </c>
      <c r="B357" s="12" t="s">
        <v>3</v>
      </c>
      <c r="C357" s="113">
        <v>4994</v>
      </c>
      <c r="D357" s="12" t="s">
        <v>199</v>
      </c>
      <c r="E357" s="12" t="s">
        <v>12</v>
      </c>
      <c r="F357" s="12" t="s">
        <v>15</v>
      </c>
      <c r="G357" s="12" t="s">
        <v>151</v>
      </c>
      <c r="H357" s="12"/>
      <c r="I357" s="9">
        <v>17</v>
      </c>
      <c r="J357" s="9">
        <v>11</v>
      </c>
    </row>
    <row r="358" spans="1:10" s="11" customFormat="1" x14ac:dyDescent="0.2">
      <c r="A358" s="8">
        <v>43615</v>
      </c>
      <c r="B358" s="12" t="s">
        <v>3</v>
      </c>
      <c r="C358" s="113">
        <v>6188</v>
      </c>
      <c r="D358" s="12" t="s">
        <v>1089</v>
      </c>
      <c r="E358" s="12" t="s">
        <v>8</v>
      </c>
      <c r="F358" s="12" t="s">
        <v>15</v>
      </c>
      <c r="G358" s="12" t="s">
        <v>37</v>
      </c>
      <c r="H358" s="12"/>
      <c r="I358" s="9">
        <v>32</v>
      </c>
      <c r="J358" s="9">
        <v>42</v>
      </c>
    </row>
    <row r="359" spans="1:10" s="11" customFormat="1" x14ac:dyDescent="0.2">
      <c r="A359" s="8">
        <v>43615</v>
      </c>
      <c r="B359" s="12" t="s">
        <v>3</v>
      </c>
      <c r="C359" s="113">
        <v>3230</v>
      </c>
      <c r="D359" s="12" t="s">
        <v>131</v>
      </c>
      <c r="E359" s="12" t="s">
        <v>8</v>
      </c>
      <c r="F359" s="12" t="s">
        <v>6</v>
      </c>
      <c r="G359" s="12" t="s">
        <v>151</v>
      </c>
      <c r="H359" s="12"/>
      <c r="I359" s="9">
        <v>19</v>
      </c>
      <c r="J359" s="9">
        <v>20</v>
      </c>
    </row>
    <row r="360" spans="1:10" s="11" customFormat="1" x14ac:dyDescent="0.2">
      <c r="A360" s="8">
        <v>43615</v>
      </c>
      <c r="B360" s="12" t="s">
        <v>3</v>
      </c>
      <c r="C360" s="113">
        <v>3332</v>
      </c>
      <c r="D360" s="12" t="s">
        <v>115</v>
      </c>
      <c r="E360" s="12" t="s">
        <v>6</v>
      </c>
      <c r="F360" s="12" t="s">
        <v>8</v>
      </c>
      <c r="G360" s="12" t="s">
        <v>151</v>
      </c>
      <c r="H360" s="12"/>
      <c r="I360" s="9">
        <v>18</v>
      </c>
      <c r="J360" s="9">
        <v>19</v>
      </c>
    </row>
    <row r="361" spans="1:10" s="11" customFormat="1" x14ac:dyDescent="0.2">
      <c r="A361" s="8">
        <v>43615</v>
      </c>
      <c r="B361" s="12" t="s">
        <v>3</v>
      </c>
      <c r="C361" s="113">
        <v>3641</v>
      </c>
      <c r="D361" s="12" t="s">
        <v>76</v>
      </c>
      <c r="E361" s="12" t="s">
        <v>4</v>
      </c>
      <c r="F361" s="12" t="s">
        <v>6</v>
      </c>
      <c r="G361" s="12" t="s">
        <v>163</v>
      </c>
      <c r="H361" s="12"/>
      <c r="I361" s="9">
        <v>17</v>
      </c>
      <c r="J361" s="9">
        <v>18</v>
      </c>
    </row>
    <row r="362" spans="1:10" s="11" customFormat="1" x14ac:dyDescent="0.2">
      <c r="A362" s="8">
        <v>43615</v>
      </c>
      <c r="B362" s="12" t="s">
        <v>3</v>
      </c>
      <c r="C362" s="113">
        <v>9186</v>
      </c>
      <c r="D362" s="12" t="s">
        <v>1824</v>
      </c>
      <c r="E362" s="12" t="s">
        <v>4</v>
      </c>
      <c r="F362" s="12" t="s">
        <v>99</v>
      </c>
      <c r="G362" s="12" t="s">
        <v>958</v>
      </c>
      <c r="H362" s="12"/>
      <c r="I362" s="9">
        <v>49</v>
      </c>
      <c r="J362" s="9">
        <v>67</v>
      </c>
    </row>
    <row r="363" spans="1:10" s="11" customFormat="1" x14ac:dyDescent="0.2">
      <c r="A363" s="8">
        <v>43615</v>
      </c>
      <c r="B363" s="12" t="s">
        <v>3</v>
      </c>
      <c r="C363" s="113">
        <v>1928</v>
      </c>
      <c r="D363" s="12" t="s">
        <v>92</v>
      </c>
      <c r="E363" s="12" t="s">
        <v>15</v>
      </c>
      <c r="F363" s="12" t="s">
        <v>8</v>
      </c>
      <c r="G363" s="12" t="s">
        <v>37</v>
      </c>
      <c r="H363" s="12"/>
      <c r="I363" s="9">
        <v>30</v>
      </c>
      <c r="J363" s="9">
        <v>27</v>
      </c>
    </row>
    <row r="364" spans="1:10" s="11" customFormat="1" x14ac:dyDescent="0.2">
      <c r="A364" s="8">
        <v>43615</v>
      </c>
      <c r="B364" s="12" t="s">
        <v>3</v>
      </c>
      <c r="C364" s="113">
        <v>3863</v>
      </c>
      <c r="D364" s="12" t="s">
        <v>116</v>
      </c>
      <c r="E364" s="12" t="s">
        <v>6</v>
      </c>
      <c r="F364" s="12" t="s">
        <v>15</v>
      </c>
      <c r="G364" s="12" t="s">
        <v>1825</v>
      </c>
      <c r="H364" s="12"/>
      <c r="I364" s="9">
        <v>16</v>
      </c>
      <c r="J364" s="9">
        <v>14</v>
      </c>
    </row>
    <row r="365" spans="1:10" s="11" customFormat="1" x14ac:dyDescent="0.2">
      <c r="A365" s="8">
        <v>43615</v>
      </c>
      <c r="B365" s="12" t="s">
        <v>3</v>
      </c>
      <c r="C365" s="113">
        <v>5886</v>
      </c>
      <c r="D365" s="12" t="s">
        <v>261</v>
      </c>
      <c r="E365" s="12" t="s">
        <v>9</v>
      </c>
      <c r="F365" s="12" t="s">
        <v>22</v>
      </c>
      <c r="G365" s="12" t="s">
        <v>151</v>
      </c>
      <c r="H365" s="12"/>
      <c r="I365" s="9">
        <v>25</v>
      </c>
      <c r="J365" s="9">
        <v>28</v>
      </c>
    </row>
    <row r="366" spans="1:10" s="11" customFormat="1" x14ac:dyDescent="0.2">
      <c r="A366" s="8">
        <v>43615</v>
      </c>
      <c r="B366" s="12" t="s">
        <v>3</v>
      </c>
      <c r="C366" s="113">
        <v>1145</v>
      </c>
      <c r="D366" s="12" t="s">
        <v>92</v>
      </c>
      <c r="E366" s="12" t="s">
        <v>6</v>
      </c>
      <c r="F366" s="12" t="s">
        <v>6</v>
      </c>
      <c r="G366" s="12" t="s">
        <v>319</v>
      </c>
      <c r="H366" s="12"/>
      <c r="I366" s="9">
        <v>22</v>
      </c>
      <c r="J366" s="9">
        <v>25</v>
      </c>
    </row>
    <row r="367" spans="1:10" s="11" customFormat="1" x14ac:dyDescent="0.2">
      <c r="A367" s="8">
        <v>43615</v>
      </c>
      <c r="B367" s="12" t="s">
        <v>3</v>
      </c>
      <c r="C367" s="113">
        <v>4924</v>
      </c>
      <c r="D367" s="12" t="s">
        <v>150</v>
      </c>
      <c r="E367" s="12" t="s">
        <v>4</v>
      </c>
      <c r="F367" s="12" t="s">
        <v>5</v>
      </c>
      <c r="G367" s="12" t="s">
        <v>37</v>
      </c>
      <c r="H367" s="12"/>
      <c r="I367" s="9">
        <v>15</v>
      </c>
      <c r="J367" s="9">
        <v>8</v>
      </c>
    </row>
    <row r="368" spans="1:10" s="11" customFormat="1" x14ac:dyDescent="0.2">
      <c r="A368" s="8">
        <v>43615</v>
      </c>
      <c r="B368" s="12" t="s">
        <v>3</v>
      </c>
      <c r="C368" s="113">
        <v>2441</v>
      </c>
      <c r="D368" s="12" t="s">
        <v>92</v>
      </c>
      <c r="E368" s="12" t="s">
        <v>8</v>
      </c>
      <c r="F368" s="12" t="s">
        <v>15</v>
      </c>
      <c r="G368" s="12" t="s">
        <v>151</v>
      </c>
      <c r="H368" s="12"/>
      <c r="I368" s="9">
        <v>28</v>
      </c>
      <c r="J368" s="9">
        <v>28</v>
      </c>
    </row>
    <row r="369" spans="1:10" s="11" customFormat="1" x14ac:dyDescent="0.2">
      <c r="A369" s="8">
        <v>43615</v>
      </c>
      <c r="B369" s="12" t="s">
        <v>3</v>
      </c>
      <c r="C369" s="113">
        <v>1150</v>
      </c>
      <c r="D369" s="12" t="s">
        <v>92</v>
      </c>
      <c r="E369" s="12" t="s">
        <v>21</v>
      </c>
      <c r="F369" s="12" t="s">
        <v>15</v>
      </c>
      <c r="G369" s="12" t="s">
        <v>319</v>
      </c>
      <c r="H369" s="12"/>
      <c r="I369" s="9">
        <v>23</v>
      </c>
      <c r="J369" s="9">
        <v>27</v>
      </c>
    </row>
    <row r="370" spans="1:10" s="11" customFormat="1" x14ac:dyDescent="0.2">
      <c r="A370" s="8">
        <v>43587</v>
      </c>
      <c r="B370" s="12" t="s">
        <v>234</v>
      </c>
      <c r="C370" s="48" t="s">
        <v>1674</v>
      </c>
      <c r="D370" s="12" t="s">
        <v>1675</v>
      </c>
      <c r="E370" s="12" t="s">
        <v>1676</v>
      </c>
      <c r="F370" s="12" t="s">
        <v>8</v>
      </c>
      <c r="G370" s="12" t="s">
        <v>1677</v>
      </c>
      <c r="H370" s="12"/>
      <c r="I370" s="31"/>
      <c r="J370" s="31"/>
    </row>
    <row r="371" spans="1:10" s="11" customFormat="1" x14ac:dyDescent="0.2">
      <c r="A371" s="8">
        <v>43588</v>
      </c>
      <c r="B371" s="12" t="s">
        <v>234</v>
      </c>
      <c r="C371" s="48" t="s">
        <v>1679</v>
      </c>
      <c r="D371" s="12" t="s">
        <v>1680</v>
      </c>
      <c r="E371" s="12" t="s">
        <v>1676</v>
      </c>
      <c r="F371" s="12" t="s">
        <v>15</v>
      </c>
      <c r="G371" s="12" t="s">
        <v>477</v>
      </c>
      <c r="H371" s="12"/>
      <c r="I371" s="9">
        <v>310</v>
      </c>
      <c r="J371" s="9">
        <v>512</v>
      </c>
    </row>
    <row r="372" spans="1:10" s="11" customFormat="1" x14ac:dyDescent="0.2">
      <c r="A372" s="8">
        <v>43588</v>
      </c>
      <c r="B372" s="12" t="s">
        <v>234</v>
      </c>
      <c r="C372" s="48" t="s">
        <v>1681</v>
      </c>
      <c r="D372" s="12" t="s">
        <v>1682</v>
      </c>
      <c r="E372" s="12" t="s">
        <v>1676</v>
      </c>
      <c r="F372" s="12" t="s">
        <v>15</v>
      </c>
      <c r="G372" s="12" t="s">
        <v>477</v>
      </c>
      <c r="H372" s="12"/>
      <c r="I372" s="9">
        <v>178</v>
      </c>
      <c r="J372" s="9">
        <v>270</v>
      </c>
    </row>
    <row r="373" spans="1:10" s="11" customFormat="1" x14ac:dyDescent="0.2">
      <c r="A373" s="8">
        <v>43588</v>
      </c>
      <c r="B373" s="12" t="s">
        <v>234</v>
      </c>
      <c r="C373" s="48" t="s">
        <v>1683</v>
      </c>
      <c r="D373" s="12" t="s">
        <v>1684</v>
      </c>
      <c r="E373" s="12" t="s">
        <v>1676</v>
      </c>
      <c r="F373" s="12" t="s">
        <v>15</v>
      </c>
      <c r="G373" s="12" t="s">
        <v>292</v>
      </c>
      <c r="H373" s="12"/>
      <c r="I373" s="9">
        <v>259</v>
      </c>
      <c r="J373" s="9">
        <v>418</v>
      </c>
    </row>
    <row r="374" spans="1:10" s="11" customFormat="1" x14ac:dyDescent="0.2">
      <c r="A374" s="8">
        <v>43588</v>
      </c>
      <c r="B374" s="12" t="s">
        <v>234</v>
      </c>
      <c r="C374" s="48" t="s">
        <v>1685</v>
      </c>
      <c r="D374" s="12" t="s">
        <v>1686</v>
      </c>
      <c r="E374" s="12" t="s">
        <v>1676</v>
      </c>
      <c r="F374" s="12" t="s">
        <v>15</v>
      </c>
      <c r="G374" s="12" t="s">
        <v>292</v>
      </c>
      <c r="H374" s="12"/>
      <c r="I374" s="9">
        <v>211</v>
      </c>
      <c r="J374" s="9">
        <v>312</v>
      </c>
    </row>
    <row r="375" spans="1:10" s="11" customFormat="1" x14ac:dyDescent="0.2">
      <c r="A375" s="8">
        <v>43589</v>
      </c>
      <c r="B375" s="12" t="s">
        <v>234</v>
      </c>
      <c r="C375" s="113">
        <v>3817</v>
      </c>
      <c r="D375" s="12" t="s">
        <v>1688</v>
      </c>
      <c r="E375" s="12" t="s">
        <v>1166</v>
      </c>
      <c r="F375" s="12" t="s">
        <v>6</v>
      </c>
      <c r="G375" s="12" t="s">
        <v>172</v>
      </c>
      <c r="H375" s="12"/>
      <c r="I375" s="9">
        <v>14</v>
      </c>
      <c r="J375" s="9">
        <v>13</v>
      </c>
    </row>
    <row r="376" spans="1:10" s="11" customFormat="1" x14ac:dyDescent="0.2">
      <c r="A376" s="8">
        <v>43615</v>
      </c>
      <c r="B376" s="12" t="s">
        <v>234</v>
      </c>
      <c r="C376" s="48" t="s">
        <v>1820</v>
      </c>
      <c r="D376" s="12" t="s">
        <v>1821</v>
      </c>
      <c r="E376" s="12" t="s">
        <v>234</v>
      </c>
      <c r="F376" s="12" t="s">
        <v>15</v>
      </c>
      <c r="G376" s="12" t="s">
        <v>23</v>
      </c>
      <c r="H376" s="12"/>
      <c r="I376" s="9"/>
      <c r="J376" s="9"/>
    </row>
    <row r="377" spans="1:10" s="11" customFormat="1" x14ac:dyDescent="0.2">
      <c r="A377" s="8">
        <v>43615</v>
      </c>
      <c r="B377" s="12" t="s">
        <v>234</v>
      </c>
      <c r="C377" s="48" t="s">
        <v>1828</v>
      </c>
      <c r="D377" s="12" t="s">
        <v>1556</v>
      </c>
      <c r="E377" s="12" t="s">
        <v>1829</v>
      </c>
      <c r="F377" s="12" t="s">
        <v>15</v>
      </c>
      <c r="G377" s="12" t="s">
        <v>292</v>
      </c>
      <c r="H377" s="12"/>
      <c r="I377" s="9">
        <v>178</v>
      </c>
      <c r="J377" s="9">
        <v>279</v>
      </c>
    </row>
    <row r="378" spans="1:10" s="11" customFormat="1" x14ac:dyDescent="0.2">
      <c r="A378" s="8">
        <v>43587</v>
      </c>
      <c r="B378" s="12" t="s">
        <v>1671</v>
      </c>
      <c r="C378" s="113">
        <v>11189</v>
      </c>
      <c r="D378" s="12" t="s">
        <v>1672</v>
      </c>
      <c r="E378" s="12" t="s">
        <v>12</v>
      </c>
      <c r="F378" s="12" t="s">
        <v>15</v>
      </c>
      <c r="G378" s="12" t="s">
        <v>319</v>
      </c>
      <c r="H378" s="12"/>
      <c r="I378" s="31"/>
      <c r="J378" s="31"/>
    </row>
    <row r="379" spans="1:10" s="11" customFormat="1" x14ac:dyDescent="0.2">
      <c r="A379" s="8">
        <v>43615</v>
      </c>
      <c r="B379" s="12" t="s">
        <v>1190</v>
      </c>
      <c r="C379" s="48" t="s">
        <v>1812</v>
      </c>
      <c r="D379" s="12" t="s">
        <v>1813</v>
      </c>
      <c r="E379" s="12" t="s">
        <v>15</v>
      </c>
      <c r="F379" s="12" t="s">
        <v>6</v>
      </c>
      <c r="G379" s="12" t="s">
        <v>292</v>
      </c>
      <c r="H379" s="12"/>
      <c r="I379" s="9"/>
      <c r="J379" s="9"/>
    </row>
    <row r="380" spans="1:10" s="11" customFormat="1" x14ac:dyDescent="0.2">
      <c r="A380" s="8">
        <v>43596</v>
      </c>
      <c r="B380" s="12" t="s">
        <v>1755</v>
      </c>
      <c r="C380" s="113">
        <v>4210</v>
      </c>
      <c r="D380" s="12" t="s">
        <v>1756</v>
      </c>
      <c r="E380" s="12" t="s">
        <v>10</v>
      </c>
      <c r="F380" s="12" t="s">
        <v>15</v>
      </c>
      <c r="G380" s="12" t="s">
        <v>151</v>
      </c>
      <c r="H380" s="12"/>
      <c r="I380" s="9"/>
      <c r="J380" s="9"/>
    </row>
    <row r="381" spans="1:10" s="11" customFormat="1" x14ac:dyDescent="0.2">
      <c r="A381" s="8">
        <v>43600</v>
      </c>
      <c r="B381" s="12" t="s">
        <v>183</v>
      </c>
      <c r="C381" s="113">
        <v>45011</v>
      </c>
      <c r="D381" s="12" t="s">
        <v>1779</v>
      </c>
      <c r="E381" s="12" t="s">
        <v>15</v>
      </c>
      <c r="F381" s="12" t="s">
        <v>6</v>
      </c>
      <c r="G381" s="12" t="s">
        <v>1780</v>
      </c>
      <c r="H381" s="12"/>
      <c r="I381" s="9"/>
      <c r="J381" s="9"/>
    </row>
    <row r="382" spans="1:10" s="11" customFormat="1" x14ac:dyDescent="0.2">
      <c r="A382" s="8">
        <v>43616</v>
      </c>
      <c r="B382" s="12" t="s">
        <v>3</v>
      </c>
      <c r="C382" s="113">
        <v>7390</v>
      </c>
      <c r="D382" s="12" t="s">
        <v>806</v>
      </c>
      <c r="E382" s="12" t="s">
        <v>5</v>
      </c>
      <c r="F382" s="12" t="s">
        <v>4</v>
      </c>
      <c r="G382" s="12" t="s">
        <v>151</v>
      </c>
      <c r="H382" s="12"/>
      <c r="I382" s="9">
        <v>39</v>
      </c>
      <c r="J382" s="9" t="s">
        <v>1741</v>
      </c>
    </row>
    <row r="383" spans="1:10" s="11" customFormat="1" x14ac:dyDescent="0.2">
      <c r="A383" s="8">
        <v>43616</v>
      </c>
      <c r="B383" s="12" t="s">
        <v>6</v>
      </c>
      <c r="C383" s="113">
        <v>57480</v>
      </c>
      <c r="D383" s="12" t="s">
        <v>656</v>
      </c>
      <c r="E383" s="12" t="s">
        <v>6</v>
      </c>
      <c r="F383" s="12" t="s">
        <v>15</v>
      </c>
      <c r="G383" s="12" t="s">
        <v>23</v>
      </c>
      <c r="H383" s="12"/>
      <c r="I383" s="9">
        <v>48</v>
      </c>
      <c r="J383" s="9" t="s">
        <v>650</v>
      </c>
    </row>
    <row r="384" spans="1:10" s="11" customFormat="1" x14ac:dyDescent="0.2">
      <c r="A384" s="8">
        <v>43616</v>
      </c>
      <c r="B384" s="12" t="s">
        <v>6</v>
      </c>
      <c r="C384" s="113">
        <v>54135</v>
      </c>
      <c r="D384" s="12" t="s">
        <v>1106</v>
      </c>
      <c r="E384" s="12" t="s">
        <v>6</v>
      </c>
      <c r="F384" s="12" t="s">
        <v>15</v>
      </c>
      <c r="G384" s="12" t="s">
        <v>151</v>
      </c>
      <c r="H384" s="12"/>
      <c r="I384" s="9">
        <v>21</v>
      </c>
      <c r="J384" s="9" t="s">
        <v>1107</v>
      </c>
    </row>
    <row r="385" spans="1:10" s="11" customFormat="1" x14ac:dyDescent="0.2">
      <c r="A385" s="8">
        <v>43616</v>
      </c>
      <c r="B385" s="12" t="s">
        <v>3</v>
      </c>
      <c r="C385" s="113">
        <v>4989</v>
      </c>
      <c r="D385" s="12" t="s">
        <v>61</v>
      </c>
      <c r="E385" s="12" t="s">
        <v>16</v>
      </c>
      <c r="F385" s="12" t="s">
        <v>4</v>
      </c>
      <c r="G385" s="12" t="s">
        <v>163</v>
      </c>
      <c r="H385" s="12"/>
      <c r="I385" s="9">
        <v>8</v>
      </c>
      <c r="J385" s="9" t="s">
        <v>1734</v>
      </c>
    </row>
    <row r="386" spans="1:10" s="11" customFormat="1" x14ac:dyDescent="0.2">
      <c r="A386" s="8">
        <v>43616</v>
      </c>
      <c r="B386" s="12" t="s">
        <v>3</v>
      </c>
      <c r="C386" s="113">
        <v>8227</v>
      </c>
      <c r="D386" s="12" t="s">
        <v>64</v>
      </c>
      <c r="E386" s="12" t="s">
        <v>187</v>
      </c>
      <c r="F386" s="12" t="s">
        <v>5</v>
      </c>
      <c r="G386" s="12" t="s">
        <v>151</v>
      </c>
      <c r="H386" s="12"/>
      <c r="I386" s="9">
        <v>29</v>
      </c>
      <c r="J386" s="9">
        <v>19</v>
      </c>
    </row>
    <row r="387" spans="1:10" s="11" customFormat="1" x14ac:dyDescent="0.2">
      <c r="A387" s="8">
        <v>43616</v>
      </c>
      <c r="B387" s="12" t="s">
        <v>3</v>
      </c>
      <c r="C387" s="113">
        <v>5870</v>
      </c>
      <c r="D387" s="12" t="s">
        <v>261</v>
      </c>
      <c r="E387" s="12" t="s">
        <v>15</v>
      </c>
      <c r="F387" s="12" t="s">
        <v>6</v>
      </c>
      <c r="G387" s="12" t="s">
        <v>151</v>
      </c>
      <c r="H387" s="12"/>
      <c r="I387" s="9">
        <v>32</v>
      </c>
      <c r="J387" s="9" t="s">
        <v>1834</v>
      </c>
    </row>
    <row r="388" spans="1:10" s="11" customFormat="1" x14ac:dyDescent="0.2">
      <c r="A388" s="8">
        <v>43616</v>
      </c>
      <c r="B388" s="12" t="s">
        <v>3</v>
      </c>
      <c r="C388" s="113">
        <v>5485</v>
      </c>
      <c r="D388" s="12" t="s">
        <v>129</v>
      </c>
      <c r="E388" s="12" t="s">
        <v>4</v>
      </c>
      <c r="F388" s="12" t="s">
        <v>5</v>
      </c>
      <c r="G388" s="12" t="s">
        <v>23</v>
      </c>
      <c r="H388" s="12"/>
      <c r="I388" s="9">
        <v>42</v>
      </c>
      <c r="J388" s="9" t="s">
        <v>1835</v>
      </c>
    </row>
    <row r="389" spans="1:10" s="11" customFormat="1" x14ac:dyDescent="0.2">
      <c r="A389" s="8">
        <v>43616</v>
      </c>
      <c r="B389" s="12" t="s">
        <v>5</v>
      </c>
      <c r="C389" s="113">
        <v>66578</v>
      </c>
      <c r="D389" s="12" t="s">
        <v>552</v>
      </c>
      <c r="E389" s="12" t="s">
        <v>5</v>
      </c>
      <c r="F389" s="12" t="s">
        <v>15</v>
      </c>
      <c r="G389" s="12" t="s">
        <v>292</v>
      </c>
      <c r="H389" s="12"/>
      <c r="I389" s="9">
        <v>75</v>
      </c>
      <c r="J389" s="9">
        <v>114</v>
      </c>
    </row>
    <row r="390" spans="1:10" s="11" customFormat="1" x14ac:dyDescent="0.2">
      <c r="A390" s="8">
        <v>43616</v>
      </c>
      <c r="B390" s="12" t="s">
        <v>5</v>
      </c>
      <c r="C390" s="113">
        <v>55743</v>
      </c>
      <c r="D390" s="12" t="s">
        <v>1836</v>
      </c>
      <c r="E390" s="12" t="s">
        <v>5</v>
      </c>
      <c r="F390" s="12" t="s">
        <v>15</v>
      </c>
      <c r="G390" s="12" t="s">
        <v>477</v>
      </c>
      <c r="H390" s="12"/>
      <c r="I390" s="9">
        <v>109</v>
      </c>
      <c r="J390" s="9">
        <v>137</v>
      </c>
    </row>
    <row r="391" spans="1:10" s="11" customFormat="1" x14ac:dyDescent="0.2">
      <c r="A391" s="8">
        <v>43616</v>
      </c>
      <c r="B391" s="12" t="s">
        <v>6</v>
      </c>
      <c r="C391" s="113">
        <v>54650</v>
      </c>
      <c r="D391" s="12" t="s">
        <v>175</v>
      </c>
      <c r="E391" s="12" t="s">
        <v>6</v>
      </c>
      <c r="F391" s="12" t="s">
        <v>4</v>
      </c>
      <c r="G391" s="12" t="s">
        <v>319</v>
      </c>
      <c r="H391" s="12"/>
      <c r="I391" s="9">
        <v>15</v>
      </c>
      <c r="J391" s="9" t="s">
        <v>1837</v>
      </c>
    </row>
    <row r="392" spans="1:10" s="11" customFormat="1" x14ac:dyDescent="0.2">
      <c r="A392" s="8">
        <v>43616</v>
      </c>
      <c r="B392" s="12" t="s">
        <v>5</v>
      </c>
      <c r="C392" s="113">
        <v>54331</v>
      </c>
      <c r="D392" s="12" t="s">
        <v>594</v>
      </c>
      <c r="E392" s="12" t="s">
        <v>5</v>
      </c>
      <c r="F392" s="12" t="s">
        <v>6</v>
      </c>
      <c r="G392" s="12" t="s">
        <v>151</v>
      </c>
      <c r="H392" s="12"/>
      <c r="I392" s="9">
        <v>65</v>
      </c>
      <c r="J392" s="9" t="s">
        <v>605</v>
      </c>
    </row>
    <row r="393" spans="1:10" s="11" customFormat="1" x14ac:dyDescent="0.2">
      <c r="A393" s="8">
        <v>43616</v>
      </c>
      <c r="B393" s="12" t="s">
        <v>6</v>
      </c>
      <c r="C393" s="113">
        <v>8240</v>
      </c>
      <c r="D393" s="12" t="s">
        <v>1838</v>
      </c>
      <c r="E393" s="12" t="s">
        <v>6</v>
      </c>
      <c r="F393" s="12" t="s">
        <v>6</v>
      </c>
      <c r="G393" s="12" t="s">
        <v>37</v>
      </c>
      <c r="H393" s="12"/>
      <c r="I393" s="9">
        <v>92</v>
      </c>
      <c r="J393" s="9" t="s">
        <v>1839</v>
      </c>
    </row>
    <row r="394" spans="1:10" s="11" customFormat="1" x14ac:dyDescent="0.2">
      <c r="A394" s="8">
        <v>43616</v>
      </c>
      <c r="B394" s="12" t="s">
        <v>5</v>
      </c>
      <c r="C394" s="113">
        <v>97816</v>
      </c>
      <c r="D394" s="12" t="s">
        <v>1840</v>
      </c>
      <c r="E394" s="12" t="s">
        <v>5</v>
      </c>
      <c r="F394" s="12" t="s">
        <v>15</v>
      </c>
      <c r="G394" s="12" t="s">
        <v>292</v>
      </c>
      <c r="H394" s="12"/>
      <c r="I394" s="9">
        <v>210</v>
      </c>
      <c r="J394" s="9">
        <v>356</v>
      </c>
    </row>
    <row r="395" spans="1:10" s="11" customFormat="1" x14ac:dyDescent="0.2">
      <c r="A395" s="8">
        <v>43616</v>
      </c>
      <c r="B395" s="12" t="s">
        <v>3</v>
      </c>
      <c r="C395" s="113">
        <v>8232</v>
      </c>
      <c r="D395" s="12" t="s">
        <v>64</v>
      </c>
      <c r="E395" s="12" t="s">
        <v>188</v>
      </c>
      <c r="F395" s="12" t="s">
        <v>333</v>
      </c>
      <c r="G395" s="12" t="s">
        <v>1841</v>
      </c>
      <c r="H395" s="12"/>
      <c r="I395" s="9">
        <v>26</v>
      </c>
      <c r="J395" s="9" t="s">
        <v>1842</v>
      </c>
    </row>
    <row r="396" spans="1:10" s="11" customFormat="1" x14ac:dyDescent="0.2">
      <c r="A396" s="8">
        <v>43616</v>
      </c>
      <c r="B396" s="12" t="s">
        <v>1843</v>
      </c>
      <c r="C396" s="48" t="s">
        <v>1844</v>
      </c>
      <c r="D396" s="12" t="s">
        <v>1845</v>
      </c>
      <c r="E396" s="12" t="s">
        <v>22</v>
      </c>
      <c r="F396" s="12" t="s">
        <v>22</v>
      </c>
      <c r="G396" s="12" t="s">
        <v>303</v>
      </c>
      <c r="H396" s="12"/>
      <c r="I396" s="9"/>
      <c r="J396" s="9"/>
    </row>
    <row r="397" spans="1:10" s="11" customFormat="1" x14ac:dyDescent="0.2">
      <c r="A397" s="8">
        <v>43616</v>
      </c>
      <c r="B397" s="12" t="s">
        <v>6</v>
      </c>
      <c r="C397" s="113">
        <v>57330</v>
      </c>
      <c r="D397" s="12" t="s">
        <v>315</v>
      </c>
      <c r="E397" s="12" t="s">
        <v>6</v>
      </c>
      <c r="F397" s="12" t="s">
        <v>15</v>
      </c>
      <c r="G397" s="12" t="s">
        <v>23</v>
      </c>
      <c r="H397" s="12"/>
      <c r="I397" s="9">
        <v>26</v>
      </c>
      <c r="J397" s="9" t="s">
        <v>416</v>
      </c>
    </row>
    <row r="398" spans="1:10" s="11" customFormat="1" x14ac:dyDescent="0.2">
      <c r="A398" s="8">
        <v>43616</v>
      </c>
      <c r="B398" s="12" t="s">
        <v>3</v>
      </c>
      <c r="C398" s="113">
        <v>4122</v>
      </c>
      <c r="D398" s="12" t="s">
        <v>506</v>
      </c>
      <c r="E398" s="12" t="s">
        <v>16</v>
      </c>
      <c r="F398" s="12" t="s">
        <v>6</v>
      </c>
      <c r="G398" s="12" t="s">
        <v>37</v>
      </c>
      <c r="H398" s="12"/>
      <c r="I398" s="9">
        <v>18</v>
      </c>
      <c r="J398" s="9" t="s">
        <v>742</v>
      </c>
    </row>
    <row r="399" spans="1:10" s="11" customFormat="1" x14ac:dyDescent="0.2">
      <c r="A399" s="86"/>
      <c r="B399" s="33"/>
      <c r="C399" s="114"/>
      <c r="D399" s="33"/>
      <c r="E399" s="33"/>
      <c r="F399" s="33"/>
      <c r="G399" s="33"/>
      <c r="H399" s="33"/>
      <c r="I399" s="30"/>
      <c r="J399" s="30"/>
    </row>
    <row r="400" spans="1:10" s="11" customFormat="1" x14ac:dyDescent="0.2">
      <c r="A400" s="86"/>
      <c r="B400" s="33"/>
      <c r="C400" s="114"/>
      <c r="D400" s="33"/>
      <c r="E400" s="33"/>
      <c r="F400" s="33"/>
      <c r="G400" s="33"/>
      <c r="H400" s="33"/>
      <c r="I400" s="30"/>
      <c r="J400" s="30"/>
    </row>
    <row r="401" spans="1:11" s="11" customFormat="1" x14ac:dyDescent="0.2">
      <c r="A401" s="86"/>
      <c r="B401" s="33"/>
      <c r="C401" s="114"/>
      <c r="D401" s="33"/>
      <c r="E401" s="33"/>
      <c r="F401" s="33"/>
      <c r="G401" s="33"/>
      <c r="H401" s="33"/>
      <c r="I401" s="30"/>
      <c r="J401" s="30"/>
    </row>
    <row r="402" spans="1:11" s="11" customFormat="1" x14ac:dyDescent="0.2">
      <c r="A402" s="86"/>
      <c r="B402" s="33"/>
      <c r="C402" s="114"/>
      <c r="D402" s="33"/>
      <c r="E402" s="33"/>
      <c r="F402" s="33"/>
      <c r="G402" s="33"/>
      <c r="H402" s="33"/>
      <c r="I402" s="30"/>
      <c r="J402" s="30"/>
    </row>
    <row r="403" spans="1:11" s="11" customFormat="1" x14ac:dyDescent="0.2">
      <c r="A403" s="86"/>
      <c r="B403" s="33"/>
      <c r="C403" s="114"/>
      <c r="D403" s="33"/>
      <c r="E403" s="33"/>
      <c r="F403" s="33"/>
      <c r="G403" s="33"/>
      <c r="H403" s="33"/>
      <c r="I403" s="30"/>
      <c r="J403" s="30"/>
    </row>
    <row r="404" spans="1:11" s="11" customFormat="1" x14ac:dyDescent="0.2">
      <c r="A404" s="86"/>
      <c r="B404" s="33"/>
      <c r="C404" s="114"/>
      <c r="D404" s="33"/>
      <c r="E404" s="33"/>
      <c r="F404" s="33"/>
      <c r="G404" s="33"/>
      <c r="H404" s="33"/>
      <c r="I404" s="30"/>
      <c r="J404" s="30"/>
    </row>
    <row r="405" spans="1:11" s="11" customFormat="1" x14ac:dyDescent="0.2">
      <c r="A405" s="86"/>
      <c r="B405" s="33"/>
      <c r="C405" s="114"/>
      <c r="D405" s="33"/>
      <c r="E405" s="33"/>
      <c r="F405" s="33"/>
      <c r="G405" s="33"/>
      <c r="H405" s="33"/>
      <c r="I405" s="136"/>
      <c r="J405" s="136"/>
    </row>
    <row r="411" spans="1:11" ht="16" thickBot="1" x14ac:dyDescent="0.25"/>
    <row r="412" spans="1:11" x14ac:dyDescent="0.2">
      <c r="B412" s="53" t="s">
        <v>1288</v>
      </c>
      <c r="C412" s="54"/>
      <c r="D412" s="53" t="s">
        <v>1162</v>
      </c>
      <c r="E412" s="54"/>
      <c r="F412" s="53" t="s">
        <v>1163</v>
      </c>
      <c r="G412" s="54"/>
      <c r="H412" s="59" t="s">
        <v>1189</v>
      </c>
      <c r="I412" s="54"/>
      <c r="J412" s="53" t="s">
        <v>1678</v>
      </c>
      <c r="K412" s="54"/>
    </row>
    <row r="413" spans="1:11" x14ac:dyDescent="0.2">
      <c r="A413" t="s">
        <v>3</v>
      </c>
      <c r="B413" s="55">
        <v>266</v>
      </c>
      <c r="C413" s="56">
        <v>0.77325581395348841</v>
      </c>
      <c r="D413" s="55">
        <v>205</v>
      </c>
      <c r="E413" s="56">
        <f>D413/$D$419</f>
        <v>0.48926014319809069</v>
      </c>
      <c r="F413" s="55">
        <v>188</v>
      </c>
      <c r="G413" s="56">
        <v>0.58766233766233766</v>
      </c>
      <c r="H413" s="55">
        <v>260</v>
      </c>
      <c r="I413" s="56">
        <v>0.61757719714964365</v>
      </c>
      <c r="J413" s="55">
        <f>369-94+7</f>
        <v>282</v>
      </c>
      <c r="K413" s="56">
        <f>J413/$J$419</f>
        <v>0.7103274559193955</v>
      </c>
    </row>
    <row r="414" spans="1:11" x14ac:dyDescent="0.2">
      <c r="A414" t="s">
        <v>6</v>
      </c>
      <c r="B414" s="55">
        <v>34</v>
      </c>
      <c r="C414" s="56">
        <v>9.8837209302325577E-2</v>
      </c>
      <c r="D414" s="55">
        <v>184</v>
      </c>
      <c r="E414" s="56">
        <f t="shared" ref="E414:E418" si="0">D414/$D$419</f>
        <v>0.43914081145584727</v>
      </c>
      <c r="F414" s="55">
        <v>71</v>
      </c>
      <c r="G414" s="56">
        <v>0.22727272727272727</v>
      </c>
      <c r="H414" s="55">
        <v>95</v>
      </c>
      <c r="I414" s="56">
        <v>0.22565320665083136</v>
      </c>
      <c r="J414" s="78">
        <f>94-27+5</f>
        <v>72</v>
      </c>
      <c r="K414" s="56">
        <f t="shared" ref="K414:K418" si="1">J414/$J$419</f>
        <v>0.181360201511335</v>
      </c>
    </row>
    <row r="415" spans="1:11" x14ac:dyDescent="0.2">
      <c r="A415" t="s">
        <v>14</v>
      </c>
      <c r="B415" s="55">
        <v>23</v>
      </c>
      <c r="C415" s="56">
        <v>6.6860465116279064E-2</v>
      </c>
      <c r="D415" s="55">
        <v>7</v>
      </c>
      <c r="E415" s="56">
        <f t="shared" si="0"/>
        <v>1.6706443914081145E-2</v>
      </c>
      <c r="F415" s="55">
        <v>28</v>
      </c>
      <c r="G415" s="56">
        <v>9.0909090909090912E-2</v>
      </c>
      <c r="H415" s="55">
        <v>26</v>
      </c>
      <c r="I415" s="56">
        <v>6.1757719714964368E-2</v>
      </c>
      <c r="J415" s="78">
        <v>5</v>
      </c>
      <c r="K415" s="56">
        <f t="shared" si="1"/>
        <v>1.2594458438287154E-2</v>
      </c>
    </row>
    <row r="416" spans="1:11" x14ac:dyDescent="0.2">
      <c r="A416" t="s">
        <v>5</v>
      </c>
      <c r="B416" s="55">
        <v>16</v>
      </c>
      <c r="C416" s="56">
        <v>4.6511627906976744E-2</v>
      </c>
      <c r="D416" s="55">
        <v>18</v>
      </c>
      <c r="E416" s="56">
        <f t="shared" si="0"/>
        <v>4.2959427207637228E-2</v>
      </c>
      <c r="F416" s="55">
        <v>29</v>
      </c>
      <c r="G416" s="56">
        <v>9.4155844155844159E-2</v>
      </c>
      <c r="H416" s="55">
        <v>18</v>
      </c>
      <c r="I416" s="56">
        <v>4.2755344418052253E-2</v>
      </c>
      <c r="J416" s="78">
        <v>24</v>
      </c>
      <c r="K416" s="56">
        <f t="shared" si="1"/>
        <v>6.0453400503778336E-2</v>
      </c>
    </row>
    <row r="417" spans="1:11" x14ac:dyDescent="0.2">
      <c r="A417" t="s">
        <v>234</v>
      </c>
      <c r="B417" s="55">
        <v>1</v>
      </c>
      <c r="C417" s="56">
        <v>0</v>
      </c>
      <c r="D417" s="55">
        <v>2</v>
      </c>
      <c r="E417" s="56">
        <f t="shared" si="0"/>
        <v>4.7732696897374704E-3</v>
      </c>
      <c r="F417" s="55">
        <v>0</v>
      </c>
      <c r="G417" s="56">
        <v>0</v>
      </c>
      <c r="H417" s="55">
        <v>6</v>
      </c>
      <c r="I417" s="56">
        <v>4.2755344418052253E-2</v>
      </c>
      <c r="J417" s="78">
        <v>8</v>
      </c>
      <c r="K417" s="56">
        <f t="shared" si="1"/>
        <v>2.0151133501259445E-2</v>
      </c>
    </row>
    <row r="418" spans="1:11" x14ac:dyDescent="0.2">
      <c r="A418" t="s">
        <v>915</v>
      </c>
      <c r="B418" s="55">
        <v>5</v>
      </c>
      <c r="C418" s="56">
        <v>1.4534883720930232E-2</v>
      </c>
      <c r="D418" s="55">
        <v>3</v>
      </c>
      <c r="E418" s="56">
        <f t="shared" si="0"/>
        <v>7.1599045346062056E-3</v>
      </c>
      <c r="F418" s="55">
        <v>0</v>
      </c>
      <c r="G418" s="56">
        <v>0</v>
      </c>
      <c r="H418" s="55">
        <v>22</v>
      </c>
      <c r="I418" s="56">
        <v>5.2256532066508314E-2</v>
      </c>
      <c r="J418" s="78">
        <v>6</v>
      </c>
      <c r="K418" s="56">
        <f t="shared" si="1"/>
        <v>1.5113350125944584E-2</v>
      </c>
    </row>
    <row r="419" spans="1:11" ht="16" thickBot="1" x14ac:dyDescent="0.25">
      <c r="B419" s="57">
        <v>344</v>
      </c>
      <c r="C419" s="60">
        <v>1</v>
      </c>
      <c r="D419" s="57">
        <v>419</v>
      </c>
      <c r="E419" s="58">
        <v>1</v>
      </c>
      <c r="F419" s="57">
        <v>316</v>
      </c>
      <c r="G419" s="58">
        <f>SUM(G413:G418)</f>
        <v>1</v>
      </c>
      <c r="H419" s="57">
        <v>421</v>
      </c>
      <c r="I419" s="60">
        <v>0.99999999999999989</v>
      </c>
      <c r="J419" s="57">
        <f>SUM(J413:J418)</f>
        <v>397</v>
      </c>
      <c r="K419" s="60">
        <f>SUM(K413:K418)</f>
        <v>1</v>
      </c>
    </row>
  </sheetData>
  <sortState ref="A2:J381">
    <sortCondition ref="B2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4444E-A466-7E49-A842-19FA43FC550B}">
  <dimension ref="A3:K460"/>
  <sheetViews>
    <sheetView topLeftCell="B387" zoomScale="164" zoomScaleNormal="164" workbookViewId="0">
      <selection activeCell="H399" sqref="H3:H399"/>
    </sheetView>
  </sheetViews>
  <sheetFormatPr baseColWidth="10" defaultRowHeight="15" x14ac:dyDescent="0.2"/>
  <cols>
    <col min="4" max="4" width="18.33203125" customWidth="1"/>
    <col min="7" max="7" width="38.83203125" customWidth="1"/>
    <col min="8" max="8" width="28" customWidth="1"/>
  </cols>
  <sheetData>
    <row r="3" spans="1:10" s="11" customFormat="1" x14ac:dyDescent="0.2">
      <c r="A3" s="8">
        <v>43595</v>
      </c>
      <c r="B3" s="12" t="s">
        <v>3</v>
      </c>
      <c r="C3" s="113">
        <v>3280</v>
      </c>
      <c r="D3" s="12" t="s">
        <v>131</v>
      </c>
      <c r="E3" s="12" t="s">
        <v>6</v>
      </c>
      <c r="F3" s="12" t="s">
        <v>6</v>
      </c>
      <c r="G3" s="12" t="s">
        <v>1801</v>
      </c>
      <c r="H3" s="12"/>
      <c r="I3" s="9">
        <v>23</v>
      </c>
      <c r="J3" s="9">
        <v>24</v>
      </c>
    </row>
    <row r="4" spans="1:10" s="11" customFormat="1" x14ac:dyDescent="0.2">
      <c r="A4" s="8">
        <v>43589</v>
      </c>
      <c r="B4" s="12" t="s">
        <v>3</v>
      </c>
      <c r="C4" s="113">
        <v>1250</v>
      </c>
      <c r="D4" s="12" t="s">
        <v>92</v>
      </c>
      <c r="E4" s="12" t="s">
        <v>4</v>
      </c>
      <c r="F4" s="12" t="s">
        <v>4</v>
      </c>
      <c r="G4" s="12" t="s">
        <v>538</v>
      </c>
      <c r="H4" s="12"/>
      <c r="I4" s="9">
        <v>26</v>
      </c>
      <c r="J4" s="9">
        <v>27</v>
      </c>
    </row>
    <row r="5" spans="1:10" s="11" customFormat="1" x14ac:dyDescent="0.2">
      <c r="A5" s="8">
        <v>43604</v>
      </c>
      <c r="B5" s="12" t="s">
        <v>3</v>
      </c>
      <c r="C5" s="113">
        <v>8025</v>
      </c>
      <c r="D5" s="12" t="s">
        <v>42</v>
      </c>
      <c r="E5" s="12" t="s">
        <v>18</v>
      </c>
      <c r="F5" s="12" t="s">
        <v>6</v>
      </c>
      <c r="G5" s="12" t="s">
        <v>538</v>
      </c>
      <c r="H5" s="12"/>
      <c r="I5" s="9">
        <v>21</v>
      </c>
      <c r="J5" s="9">
        <v>25</v>
      </c>
    </row>
    <row r="6" spans="1:10" s="11" customFormat="1" x14ac:dyDescent="0.2">
      <c r="A6" s="8">
        <v>43596</v>
      </c>
      <c r="B6" s="12" t="s">
        <v>6</v>
      </c>
      <c r="C6" s="113">
        <v>57070</v>
      </c>
      <c r="D6" s="12" t="s">
        <v>211</v>
      </c>
      <c r="E6" s="12" t="s">
        <v>8</v>
      </c>
      <c r="F6" s="12" t="s">
        <v>6</v>
      </c>
      <c r="G6" s="12" t="s">
        <v>194</v>
      </c>
      <c r="H6" s="12"/>
      <c r="I6" s="9">
        <v>49</v>
      </c>
      <c r="J6" s="9" t="s">
        <v>761</v>
      </c>
    </row>
    <row r="7" spans="1:10" s="11" customFormat="1" x14ac:dyDescent="0.2">
      <c r="A7" s="8">
        <v>43596</v>
      </c>
      <c r="B7" s="12" t="s">
        <v>6</v>
      </c>
      <c r="C7" s="113">
        <v>54350</v>
      </c>
      <c r="D7" s="12" t="s">
        <v>1749</v>
      </c>
      <c r="E7" s="12" t="s">
        <v>6</v>
      </c>
      <c r="F7" s="12" t="s">
        <v>15</v>
      </c>
      <c r="G7" s="12" t="s">
        <v>194</v>
      </c>
      <c r="H7" s="12"/>
      <c r="I7" s="9">
        <v>19</v>
      </c>
      <c r="J7" s="9" t="s">
        <v>411</v>
      </c>
    </row>
    <row r="8" spans="1:10" s="11" customFormat="1" x14ac:dyDescent="0.2">
      <c r="A8" s="8">
        <v>43596</v>
      </c>
      <c r="B8" s="12" t="s">
        <v>3</v>
      </c>
      <c r="C8" s="113">
        <v>3390</v>
      </c>
      <c r="D8" s="12" t="s">
        <v>1752</v>
      </c>
      <c r="E8" s="12" t="s">
        <v>214</v>
      </c>
      <c r="F8" s="12" t="s">
        <v>6</v>
      </c>
      <c r="G8" s="12" t="s">
        <v>194</v>
      </c>
      <c r="H8" s="12"/>
      <c r="I8" s="9">
        <v>22</v>
      </c>
      <c r="J8" s="9" t="s">
        <v>521</v>
      </c>
    </row>
    <row r="9" spans="1:10" s="11" customFormat="1" x14ac:dyDescent="0.2">
      <c r="A9" s="8">
        <v>43596</v>
      </c>
      <c r="B9" s="12" t="s">
        <v>3</v>
      </c>
      <c r="C9" s="113">
        <v>4460</v>
      </c>
      <c r="D9" s="12" t="s">
        <v>50</v>
      </c>
      <c r="E9" s="12" t="s">
        <v>4</v>
      </c>
      <c r="F9" s="12" t="s">
        <v>6</v>
      </c>
      <c r="G9" s="12" t="s">
        <v>194</v>
      </c>
      <c r="H9" s="12"/>
      <c r="I9" s="9">
        <v>7</v>
      </c>
      <c r="J9" s="9" t="s">
        <v>1753</v>
      </c>
    </row>
    <row r="10" spans="1:10" s="11" customFormat="1" x14ac:dyDescent="0.2">
      <c r="A10" s="8">
        <v>43602</v>
      </c>
      <c r="B10" s="12" t="s">
        <v>3</v>
      </c>
      <c r="C10" s="113">
        <v>5231</v>
      </c>
      <c r="D10" s="12" t="s">
        <v>66</v>
      </c>
      <c r="E10" s="12" t="s">
        <v>6</v>
      </c>
      <c r="F10" s="12" t="s">
        <v>15</v>
      </c>
      <c r="G10" s="12" t="s">
        <v>194</v>
      </c>
      <c r="H10" s="12"/>
      <c r="I10" s="9">
        <v>32</v>
      </c>
      <c r="J10" s="9">
        <v>32.799999999999997</v>
      </c>
    </row>
    <row r="11" spans="1:10" s="11" customFormat="1" x14ac:dyDescent="0.2">
      <c r="A11" s="8">
        <v>43612</v>
      </c>
      <c r="B11" s="12" t="s">
        <v>3</v>
      </c>
      <c r="C11" s="113">
        <v>8088</v>
      </c>
      <c r="D11" s="12" t="s">
        <v>41</v>
      </c>
      <c r="E11" s="12" t="s">
        <v>4</v>
      </c>
      <c r="F11" s="12" t="s">
        <v>6</v>
      </c>
      <c r="G11" s="12" t="s">
        <v>194</v>
      </c>
      <c r="H11" s="12"/>
      <c r="I11" s="9">
        <v>28</v>
      </c>
      <c r="J11" s="9">
        <v>28</v>
      </c>
    </row>
    <row r="12" spans="1:10" s="11" customFormat="1" x14ac:dyDescent="0.2">
      <c r="A12" s="8">
        <v>43612</v>
      </c>
      <c r="B12" s="12" t="s">
        <v>3</v>
      </c>
      <c r="C12" s="113">
        <v>4620</v>
      </c>
      <c r="D12" s="12" t="s">
        <v>40</v>
      </c>
      <c r="E12" s="12" t="s">
        <v>6</v>
      </c>
      <c r="F12" s="12" t="s">
        <v>4</v>
      </c>
      <c r="G12" s="12" t="s">
        <v>194</v>
      </c>
      <c r="H12" s="12"/>
      <c r="I12" s="9">
        <v>7</v>
      </c>
      <c r="J12" s="9">
        <v>2</v>
      </c>
    </row>
    <row r="13" spans="1:10" s="11" customFormat="1" x14ac:dyDescent="0.2">
      <c r="A13" s="8">
        <v>43613</v>
      </c>
      <c r="B13" s="12" t="s">
        <v>3</v>
      </c>
      <c r="C13" s="113">
        <v>4629</v>
      </c>
      <c r="D13" s="12" t="s">
        <v>40</v>
      </c>
      <c r="E13" s="12" t="s">
        <v>4</v>
      </c>
      <c r="F13" s="12" t="s">
        <v>6</v>
      </c>
      <c r="G13" s="12" t="s">
        <v>194</v>
      </c>
      <c r="H13" s="12"/>
      <c r="I13" s="9">
        <v>5</v>
      </c>
      <c r="J13" s="9">
        <v>2</v>
      </c>
    </row>
    <row r="14" spans="1:10" s="11" customFormat="1" x14ac:dyDescent="0.2">
      <c r="A14" s="8">
        <v>43614</v>
      </c>
      <c r="B14" s="12" t="s">
        <v>3</v>
      </c>
      <c r="C14" s="113">
        <v>4970</v>
      </c>
      <c r="D14" s="12" t="s">
        <v>87</v>
      </c>
      <c r="E14" s="12" t="s">
        <v>4</v>
      </c>
      <c r="F14" s="12" t="s">
        <v>6</v>
      </c>
      <c r="G14" s="12" t="s">
        <v>194</v>
      </c>
      <c r="H14" s="12"/>
      <c r="I14" s="9">
        <v>17</v>
      </c>
      <c r="J14" s="9">
        <v>13</v>
      </c>
    </row>
    <row r="15" spans="1:10" s="11" customFormat="1" x14ac:dyDescent="0.2">
      <c r="A15" s="8">
        <v>43615</v>
      </c>
      <c r="B15" s="12" t="s">
        <v>3</v>
      </c>
      <c r="C15" s="113">
        <v>5374</v>
      </c>
      <c r="D15" s="12" t="s">
        <v>135</v>
      </c>
      <c r="E15" s="12" t="s">
        <v>6</v>
      </c>
      <c r="F15" s="12" t="s">
        <v>4</v>
      </c>
      <c r="G15" s="12" t="s">
        <v>194</v>
      </c>
      <c r="H15" s="12"/>
      <c r="I15" s="9">
        <v>29</v>
      </c>
      <c r="J15" s="9">
        <v>40</v>
      </c>
    </row>
    <row r="16" spans="1:10" s="11" customFormat="1" x14ac:dyDescent="0.2">
      <c r="A16" s="8">
        <v>43589</v>
      </c>
      <c r="B16" s="12" t="s">
        <v>3</v>
      </c>
      <c r="C16" s="114">
        <v>7220</v>
      </c>
      <c r="D16" s="12" t="s">
        <v>120</v>
      </c>
      <c r="E16" s="12" t="s">
        <v>12</v>
      </c>
      <c r="F16" s="12" t="s">
        <v>6</v>
      </c>
      <c r="G16" s="12" t="s">
        <v>152</v>
      </c>
      <c r="H16" s="12"/>
      <c r="I16" s="9">
        <v>29</v>
      </c>
      <c r="J16" s="9">
        <v>35</v>
      </c>
    </row>
    <row r="17" spans="1:10" s="11" customFormat="1" x14ac:dyDescent="0.2">
      <c r="A17" s="8">
        <v>43589</v>
      </c>
      <c r="B17" s="12" t="s">
        <v>3</v>
      </c>
      <c r="C17" s="113">
        <v>4540</v>
      </c>
      <c r="D17" s="12" t="s">
        <v>40</v>
      </c>
      <c r="E17" s="12" t="s">
        <v>16</v>
      </c>
      <c r="F17" s="12" t="s">
        <v>6</v>
      </c>
      <c r="G17" s="12" t="s">
        <v>152</v>
      </c>
      <c r="H17" s="12"/>
      <c r="I17" s="9">
        <v>3</v>
      </c>
      <c r="J17" s="9">
        <v>1</v>
      </c>
    </row>
    <row r="18" spans="1:10" s="11" customFormat="1" x14ac:dyDescent="0.2">
      <c r="A18" s="8">
        <v>43589</v>
      </c>
      <c r="B18" s="12" t="s">
        <v>3</v>
      </c>
      <c r="C18" s="113">
        <v>4088</v>
      </c>
      <c r="D18" s="12" t="s">
        <v>124</v>
      </c>
      <c r="E18" s="12" t="s">
        <v>4</v>
      </c>
      <c r="F18" s="12" t="s">
        <v>4</v>
      </c>
      <c r="G18" s="12" t="s">
        <v>152</v>
      </c>
      <c r="H18" s="12"/>
      <c r="I18" s="9">
        <v>13</v>
      </c>
      <c r="J18" s="9" t="s">
        <v>666</v>
      </c>
    </row>
    <row r="19" spans="1:10" s="11" customFormat="1" x14ac:dyDescent="0.2">
      <c r="A19" s="8">
        <v>43594</v>
      </c>
      <c r="B19" s="12" t="s">
        <v>3</v>
      </c>
      <c r="C19" s="113">
        <v>9061</v>
      </c>
      <c r="D19" s="12" t="s">
        <v>63</v>
      </c>
      <c r="E19" s="12" t="s">
        <v>12</v>
      </c>
      <c r="F19" s="12" t="s">
        <v>6</v>
      </c>
      <c r="G19" s="12" t="s">
        <v>152</v>
      </c>
      <c r="H19" s="12"/>
      <c r="I19" s="9">
        <v>46</v>
      </c>
      <c r="J19" s="9">
        <v>62</v>
      </c>
    </row>
    <row r="20" spans="1:10" s="11" customFormat="1" x14ac:dyDescent="0.2">
      <c r="A20" s="8">
        <v>43594</v>
      </c>
      <c r="B20" s="12" t="s">
        <v>3</v>
      </c>
      <c r="C20" s="113">
        <v>1336</v>
      </c>
      <c r="D20" s="12" t="s">
        <v>92</v>
      </c>
      <c r="E20" s="12" t="s">
        <v>12</v>
      </c>
      <c r="F20" s="12" t="s">
        <v>6</v>
      </c>
      <c r="G20" s="12" t="s">
        <v>152</v>
      </c>
      <c r="H20" s="12"/>
      <c r="I20" s="9">
        <v>30</v>
      </c>
      <c r="J20" s="9">
        <v>35</v>
      </c>
    </row>
    <row r="21" spans="1:10" s="11" customFormat="1" x14ac:dyDescent="0.2">
      <c r="A21" s="8">
        <v>43594</v>
      </c>
      <c r="B21" s="12" t="s">
        <v>3</v>
      </c>
      <c r="C21" s="113">
        <v>4640</v>
      </c>
      <c r="D21" s="12" t="s">
        <v>40</v>
      </c>
      <c r="E21" s="12" t="s">
        <v>16</v>
      </c>
      <c r="F21" s="12" t="s">
        <v>6</v>
      </c>
      <c r="G21" s="12" t="s">
        <v>152</v>
      </c>
      <c r="H21" s="12"/>
      <c r="I21" s="9">
        <v>2</v>
      </c>
      <c r="J21" s="9" t="s">
        <v>1727</v>
      </c>
    </row>
    <row r="22" spans="1:10" s="11" customFormat="1" x14ac:dyDescent="0.2">
      <c r="A22" s="8">
        <v>43594</v>
      </c>
      <c r="B22" s="12" t="s">
        <v>3</v>
      </c>
      <c r="C22" s="113">
        <v>3442</v>
      </c>
      <c r="D22" s="12" t="s">
        <v>67</v>
      </c>
      <c r="E22" s="12" t="s">
        <v>4</v>
      </c>
      <c r="F22" s="12" t="s">
        <v>4</v>
      </c>
      <c r="G22" s="12" t="s">
        <v>152</v>
      </c>
      <c r="H22" s="12"/>
      <c r="I22" s="9">
        <v>22</v>
      </c>
      <c r="J22" s="9">
        <v>22</v>
      </c>
    </row>
    <row r="23" spans="1:10" s="11" customFormat="1" x14ac:dyDescent="0.2">
      <c r="A23" s="8">
        <v>43603</v>
      </c>
      <c r="B23" s="12" t="s">
        <v>3</v>
      </c>
      <c r="C23" s="113">
        <v>1947</v>
      </c>
      <c r="D23" s="12" t="s">
        <v>92</v>
      </c>
      <c r="E23" s="12" t="s">
        <v>1711</v>
      </c>
      <c r="F23" s="12" t="s">
        <v>6</v>
      </c>
      <c r="G23" s="12" t="s">
        <v>152</v>
      </c>
      <c r="H23" s="12"/>
      <c r="I23" s="9">
        <v>26</v>
      </c>
      <c r="J23" s="9">
        <v>33</v>
      </c>
    </row>
    <row r="24" spans="1:10" s="11" customFormat="1" x14ac:dyDescent="0.2">
      <c r="A24" s="8">
        <v>43604</v>
      </c>
      <c r="B24" s="12" t="s">
        <v>3</v>
      </c>
      <c r="C24" s="113">
        <v>4601</v>
      </c>
      <c r="D24" s="12" t="s">
        <v>40</v>
      </c>
      <c r="E24" s="12" t="s">
        <v>4</v>
      </c>
      <c r="F24" s="12" t="s">
        <v>4</v>
      </c>
      <c r="G24" s="12" t="s">
        <v>152</v>
      </c>
      <c r="H24" s="12"/>
      <c r="I24" s="9">
        <v>6</v>
      </c>
      <c r="J24" s="9">
        <v>2</v>
      </c>
    </row>
    <row r="25" spans="1:10" s="11" customFormat="1" x14ac:dyDescent="0.2">
      <c r="A25" s="8">
        <v>43604</v>
      </c>
      <c r="B25" s="12" t="s">
        <v>3</v>
      </c>
      <c r="C25" s="113">
        <v>1117</v>
      </c>
      <c r="D25" s="12" t="s">
        <v>92</v>
      </c>
      <c r="E25" s="12" t="s">
        <v>6</v>
      </c>
      <c r="F25" s="12" t="s">
        <v>6</v>
      </c>
      <c r="G25" s="12" t="s">
        <v>152</v>
      </c>
      <c r="H25" s="12"/>
      <c r="I25" s="9">
        <v>21</v>
      </c>
      <c r="J25" s="9">
        <v>23</v>
      </c>
    </row>
    <row r="26" spans="1:10" s="11" customFormat="1" x14ac:dyDescent="0.2">
      <c r="A26" s="8">
        <v>43604</v>
      </c>
      <c r="B26" s="12" t="s">
        <v>3</v>
      </c>
      <c r="C26" s="113">
        <v>8079</v>
      </c>
      <c r="D26" s="12" t="s">
        <v>41</v>
      </c>
      <c r="E26" s="12" t="s">
        <v>234</v>
      </c>
      <c r="F26" s="12" t="s">
        <v>6</v>
      </c>
      <c r="G26" s="12" t="s">
        <v>152</v>
      </c>
      <c r="H26" s="12"/>
      <c r="I26" s="9">
        <v>23</v>
      </c>
      <c r="J26" s="9">
        <v>25</v>
      </c>
    </row>
    <row r="27" spans="1:10" s="11" customFormat="1" x14ac:dyDescent="0.2">
      <c r="A27" s="8">
        <v>43604</v>
      </c>
      <c r="B27" s="12" t="s">
        <v>6</v>
      </c>
      <c r="C27" s="113">
        <v>57000</v>
      </c>
      <c r="D27" s="12" t="s">
        <v>211</v>
      </c>
      <c r="E27" s="12" t="s">
        <v>6</v>
      </c>
      <c r="F27" s="12" t="s">
        <v>6</v>
      </c>
      <c r="G27" s="12" t="s">
        <v>152</v>
      </c>
      <c r="H27" s="12"/>
      <c r="I27" s="9">
        <v>47</v>
      </c>
      <c r="J27" s="9">
        <v>68</v>
      </c>
    </row>
    <row r="28" spans="1:10" s="11" customFormat="1" x14ac:dyDescent="0.2">
      <c r="A28" s="8">
        <v>43605</v>
      </c>
      <c r="B28" s="12" t="s">
        <v>6</v>
      </c>
      <c r="C28" s="113">
        <v>57290</v>
      </c>
      <c r="D28" s="12" t="s">
        <v>138</v>
      </c>
      <c r="E28" s="12" t="s">
        <v>6</v>
      </c>
      <c r="F28" s="12" t="s">
        <v>5</v>
      </c>
      <c r="G28" s="12" t="s">
        <v>152</v>
      </c>
      <c r="H28" s="12"/>
      <c r="I28" s="9">
        <v>34</v>
      </c>
      <c r="J28" s="9">
        <v>38</v>
      </c>
    </row>
    <row r="29" spans="1:10" s="11" customFormat="1" x14ac:dyDescent="0.2">
      <c r="A29" s="8">
        <v>43610</v>
      </c>
      <c r="B29" s="12" t="s">
        <v>3</v>
      </c>
      <c r="C29" s="113">
        <v>7307</v>
      </c>
      <c r="D29" s="12" t="s">
        <v>39</v>
      </c>
      <c r="E29" s="12" t="s">
        <v>15</v>
      </c>
      <c r="F29" s="12" t="s">
        <v>15</v>
      </c>
      <c r="G29" s="12" t="s">
        <v>152</v>
      </c>
      <c r="H29" s="12"/>
      <c r="I29" s="9">
        <v>30</v>
      </c>
      <c r="J29" s="9">
        <v>35</v>
      </c>
    </row>
    <row r="30" spans="1:10" s="11" customFormat="1" x14ac:dyDescent="0.2">
      <c r="A30" s="8">
        <v>43610</v>
      </c>
      <c r="B30" s="12" t="s">
        <v>3</v>
      </c>
      <c r="C30" s="113">
        <v>3397</v>
      </c>
      <c r="D30" s="12" t="s">
        <v>156</v>
      </c>
      <c r="E30" s="12" t="s">
        <v>6</v>
      </c>
      <c r="F30" s="12" t="s">
        <v>5</v>
      </c>
      <c r="G30" s="12" t="s">
        <v>152</v>
      </c>
      <c r="H30" s="12"/>
      <c r="I30" s="9">
        <v>24</v>
      </c>
      <c r="J30" s="9">
        <v>27</v>
      </c>
    </row>
    <row r="31" spans="1:10" s="11" customFormat="1" x14ac:dyDescent="0.2">
      <c r="A31" s="8">
        <v>43610</v>
      </c>
      <c r="B31" s="12" t="s">
        <v>3</v>
      </c>
      <c r="C31" s="113">
        <v>4450</v>
      </c>
      <c r="D31" s="12" t="s">
        <v>50</v>
      </c>
      <c r="E31" s="12" t="s">
        <v>4</v>
      </c>
      <c r="F31" s="12" t="s">
        <v>4</v>
      </c>
      <c r="G31" s="12" t="s">
        <v>152</v>
      </c>
      <c r="H31" s="12"/>
      <c r="I31" s="9">
        <v>9</v>
      </c>
      <c r="J31" s="9">
        <v>5</v>
      </c>
    </row>
    <row r="32" spans="1:10" s="11" customFormat="1" x14ac:dyDescent="0.2">
      <c r="A32" s="8">
        <v>43611</v>
      </c>
      <c r="B32" s="12" t="s">
        <v>3</v>
      </c>
      <c r="C32" s="113">
        <v>2626</v>
      </c>
      <c r="D32" s="12" t="s">
        <v>92</v>
      </c>
      <c r="E32" s="12" t="s">
        <v>6</v>
      </c>
      <c r="F32" s="12" t="s">
        <v>6</v>
      </c>
      <c r="G32" s="12" t="s">
        <v>152</v>
      </c>
      <c r="H32" s="12"/>
      <c r="I32" s="9">
        <v>24</v>
      </c>
      <c r="J32" s="9">
        <v>34</v>
      </c>
    </row>
    <row r="33" spans="1:10" s="11" customFormat="1" x14ac:dyDescent="0.2">
      <c r="A33" s="8">
        <v>43589</v>
      </c>
      <c r="B33" s="12" t="s">
        <v>6</v>
      </c>
      <c r="C33" s="113">
        <v>51530</v>
      </c>
      <c r="D33" s="12" t="s">
        <v>1697</v>
      </c>
      <c r="E33" s="12" t="s">
        <v>6</v>
      </c>
      <c r="F33" s="12" t="s">
        <v>6</v>
      </c>
      <c r="G33" s="12" t="s">
        <v>1699</v>
      </c>
      <c r="H33" s="12"/>
      <c r="I33" s="9"/>
      <c r="J33" s="9"/>
    </row>
    <row r="34" spans="1:10" s="11" customFormat="1" x14ac:dyDescent="0.2">
      <c r="A34" s="8">
        <v>43587</v>
      </c>
      <c r="B34" s="12" t="s">
        <v>3</v>
      </c>
      <c r="C34" s="113">
        <v>4510</v>
      </c>
      <c r="D34" s="12" t="s">
        <v>40</v>
      </c>
      <c r="E34" s="12" t="s">
        <v>4</v>
      </c>
      <c r="F34" s="12" t="s">
        <v>6</v>
      </c>
      <c r="G34" s="12" t="s">
        <v>222</v>
      </c>
      <c r="H34" s="12"/>
      <c r="I34" s="9">
        <v>3</v>
      </c>
      <c r="J34" s="9" t="s">
        <v>990</v>
      </c>
    </row>
    <row r="35" spans="1:10" s="11" customFormat="1" x14ac:dyDescent="0.2">
      <c r="A35" s="8">
        <v>43597</v>
      </c>
      <c r="B35" s="12" t="s">
        <v>3</v>
      </c>
      <c r="C35" s="113">
        <v>7670</v>
      </c>
      <c r="D35" s="12" t="s">
        <v>1552</v>
      </c>
      <c r="E35" s="12" t="s">
        <v>4</v>
      </c>
      <c r="F35" s="12" t="s">
        <v>6</v>
      </c>
      <c r="G35" s="12" t="s">
        <v>222</v>
      </c>
      <c r="H35" s="12"/>
      <c r="I35" s="9">
        <v>40</v>
      </c>
      <c r="J35" s="9" t="s">
        <v>1770</v>
      </c>
    </row>
    <row r="36" spans="1:10" s="11" customFormat="1" x14ac:dyDescent="0.2">
      <c r="A36" s="8">
        <v>43613</v>
      </c>
      <c r="B36" s="12" t="s">
        <v>3</v>
      </c>
      <c r="C36" s="113">
        <v>4536</v>
      </c>
      <c r="D36" s="12" t="s">
        <v>40</v>
      </c>
      <c r="E36" s="12" t="s">
        <v>6</v>
      </c>
      <c r="F36" s="12" t="s">
        <v>6</v>
      </c>
      <c r="G36" s="12" t="s">
        <v>222</v>
      </c>
      <c r="H36" s="12"/>
      <c r="I36" s="9">
        <v>5</v>
      </c>
      <c r="J36" s="9">
        <v>2</v>
      </c>
    </row>
    <row r="37" spans="1:10" s="11" customFormat="1" x14ac:dyDescent="0.2">
      <c r="A37" s="8">
        <v>43604</v>
      </c>
      <c r="B37" s="12" t="s">
        <v>3</v>
      </c>
      <c r="C37" s="113">
        <v>1254</v>
      </c>
      <c r="D37" s="12" t="s">
        <v>92</v>
      </c>
      <c r="E37" s="12" t="s">
        <v>18</v>
      </c>
      <c r="F37" s="12" t="s">
        <v>6</v>
      </c>
      <c r="G37" s="12" t="s">
        <v>312</v>
      </c>
      <c r="H37" s="12"/>
      <c r="I37" s="9">
        <v>19</v>
      </c>
      <c r="J37" s="9">
        <v>23</v>
      </c>
    </row>
    <row r="38" spans="1:10" s="11" customFormat="1" x14ac:dyDescent="0.2">
      <c r="A38" s="8">
        <v>43594</v>
      </c>
      <c r="B38" s="12" t="s">
        <v>3</v>
      </c>
      <c r="C38" s="113">
        <v>1941</v>
      </c>
      <c r="D38" s="12" t="s">
        <v>92</v>
      </c>
      <c r="E38" s="12" t="s">
        <v>169</v>
      </c>
      <c r="F38" s="12" t="s">
        <v>6</v>
      </c>
      <c r="G38" s="12" t="s">
        <v>887</v>
      </c>
      <c r="H38" s="12"/>
      <c r="I38" s="9">
        <v>22</v>
      </c>
      <c r="J38" s="9">
        <v>24</v>
      </c>
    </row>
    <row r="39" spans="1:10" s="11" customFormat="1" x14ac:dyDescent="0.2">
      <c r="A39" s="8">
        <v>43586</v>
      </c>
      <c r="B39" s="12" t="s">
        <v>3</v>
      </c>
      <c r="C39" s="113">
        <v>8079</v>
      </c>
      <c r="D39" s="48" t="s">
        <v>41</v>
      </c>
      <c r="E39" s="12" t="s">
        <v>6</v>
      </c>
      <c r="F39" s="12" t="s">
        <v>234</v>
      </c>
      <c r="G39" s="12" t="s">
        <v>258</v>
      </c>
      <c r="H39" s="12"/>
      <c r="I39" s="9">
        <v>23</v>
      </c>
      <c r="J39" s="9" t="s">
        <v>1077</v>
      </c>
    </row>
    <row r="40" spans="1:10" s="11" customFormat="1" x14ac:dyDescent="0.2">
      <c r="A40" s="8">
        <v>43590</v>
      </c>
      <c r="B40" s="12" t="s">
        <v>5</v>
      </c>
      <c r="C40" s="113">
        <v>6606</v>
      </c>
      <c r="D40" s="12" t="s">
        <v>97</v>
      </c>
      <c r="E40" s="12" t="s">
        <v>21</v>
      </c>
      <c r="F40" s="12" t="s">
        <v>1708</v>
      </c>
      <c r="G40" s="12" t="s">
        <v>1709</v>
      </c>
      <c r="H40" s="12"/>
      <c r="I40" s="9">
        <v>30</v>
      </c>
      <c r="J40" s="9">
        <v>45</v>
      </c>
    </row>
    <row r="41" spans="1:10" s="11" customFormat="1" x14ac:dyDescent="0.2">
      <c r="A41" s="8">
        <v>43594</v>
      </c>
      <c r="B41" s="12" t="s">
        <v>3</v>
      </c>
      <c r="C41" s="113">
        <v>9132</v>
      </c>
      <c r="D41" s="12" t="s">
        <v>121</v>
      </c>
      <c r="E41" s="12" t="s">
        <v>4</v>
      </c>
      <c r="F41" s="12" t="s">
        <v>4</v>
      </c>
      <c r="G41" s="12" t="s">
        <v>1709</v>
      </c>
      <c r="H41" s="12"/>
      <c r="I41" s="9">
        <v>45</v>
      </c>
      <c r="J41" s="9">
        <v>63</v>
      </c>
    </row>
    <row r="42" spans="1:10" s="11" customFormat="1" x14ac:dyDescent="0.2">
      <c r="A42" s="8">
        <v>43596</v>
      </c>
      <c r="B42" s="12" t="s">
        <v>3</v>
      </c>
      <c r="C42" s="113">
        <v>4970</v>
      </c>
      <c r="D42" s="12" t="s">
        <v>199</v>
      </c>
      <c r="E42" s="12" t="s">
        <v>4</v>
      </c>
      <c r="F42" s="12" t="s">
        <v>6</v>
      </c>
      <c r="G42" s="12" t="s">
        <v>1252</v>
      </c>
      <c r="H42" s="12"/>
      <c r="I42" s="9">
        <v>16</v>
      </c>
      <c r="J42" s="9" t="s">
        <v>494</v>
      </c>
    </row>
    <row r="43" spans="1:10" s="11" customFormat="1" x14ac:dyDescent="0.2">
      <c r="A43" s="8">
        <v>43589</v>
      </c>
      <c r="B43" s="12" t="s">
        <v>3</v>
      </c>
      <c r="C43" s="113">
        <v>4459</v>
      </c>
      <c r="D43" s="12" t="s">
        <v>46</v>
      </c>
      <c r="E43" s="12" t="s">
        <v>12</v>
      </c>
      <c r="F43" s="12" t="s">
        <v>6</v>
      </c>
      <c r="G43" s="12" t="s">
        <v>177</v>
      </c>
      <c r="H43" s="12"/>
      <c r="I43" s="9">
        <v>7</v>
      </c>
      <c r="J43" s="9" t="s">
        <v>1575</v>
      </c>
    </row>
    <row r="44" spans="1:10" s="11" customFormat="1" x14ac:dyDescent="0.2">
      <c r="A44" s="8">
        <v>43589</v>
      </c>
      <c r="B44" s="12" t="s">
        <v>3</v>
      </c>
      <c r="C44" s="113">
        <v>8076</v>
      </c>
      <c r="D44" s="12" t="s">
        <v>41</v>
      </c>
      <c r="E44" s="12" t="s">
        <v>15</v>
      </c>
      <c r="F44" s="12" t="s">
        <v>15</v>
      </c>
      <c r="G44" s="12" t="s">
        <v>177</v>
      </c>
      <c r="H44" s="12"/>
      <c r="I44" s="9">
        <v>20</v>
      </c>
      <c r="J44" s="9">
        <v>25</v>
      </c>
    </row>
    <row r="45" spans="1:10" s="11" customFormat="1" x14ac:dyDescent="0.2">
      <c r="A45" s="8">
        <v>43589</v>
      </c>
      <c r="B45" s="12" t="s">
        <v>3</v>
      </c>
      <c r="C45" s="113">
        <v>1160</v>
      </c>
      <c r="D45" s="12" t="s">
        <v>92</v>
      </c>
      <c r="E45" s="12" t="s">
        <v>6</v>
      </c>
      <c r="F45" s="12" t="s">
        <v>16</v>
      </c>
      <c r="G45" s="12" t="s">
        <v>177</v>
      </c>
      <c r="H45" s="12"/>
      <c r="I45" s="9">
        <v>22</v>
      </c>
      <c r="J45" s="9">
        <v>27</v>
      </c>
    </row>
    <row r="46" spans="1:10" s="11" customFormat="1" x14ac:dyDescent="0.2">
      <c r="A46" s="8">
        <v>43589</v>
      </c>
      <c r="B46" s="12" t="s">
        <v>3</v>
      </c>
      <c r="C46" s="113">
        <v>7259</v>
      </c>
      <c r="D46" s="12" t="s">
        <v>56</v>
      </c>
      <c r="E46" s="12" t="s">
        <v>4</v>
      </c>
      <c r="F46" s="12" t="s">
        <v>4</v>
      </c>
      <c r="G46" s="12" t="s">
        <v>177</v>
      </c>
      <c r="H46" s="12"/>
      <c r="I46" s="9">
        <v>26</v>
      </c>
      <c r="J46" s="9">
        <v>33</v>
      </c>
    </row>
    <row r="47" spans="1:10" s="11" customFormat="1" x14ac:dyDescent="0.2">
      <c r="A47" s="8">
        <v>43589</v>
      </c>
      <c r="B47" s="12" t="s">
        <v>6</v>
      </c>
      <c r="C47" s="113">
        <v>25660</v>
      </c>
      <c r="D47" s="12" t="s">
        <v>1695</v>
      </c>
      <c r="E47" s="12" t="s">
        <v>6</v>
      </c>
      <c r="F47" s="12" t="s">
        <v>6</v>
      </c>
      <c r="G47" s="12" t="s">
        <v>177</v>
      </c>
      <c r="H47" s="12"/>
      <c r="I47" s="9">
        <v>227</v>
      </c>
      <c r="J47" s="9">
        <v>345</v>
      </c>
    </row>
    <row r="48" spans="1:10" s="11" customFormat="1" x14ac:dyDescent="0.2">
      <c r="A48" s="8">
        <v>43589</v>
      </c>
      <c r="B48" s="12" t="s">
        <v>3</v>
      </c>
      <c r="C48" s="113">
        <v>1870</v>
      </c>
      <c r="D48" s="12" t="s">
        <v>92</v>
      </c>
      <c r="E48" s="12" t="s">
        <v>6</v>
      </c>
      <c r="F48" s="12" t="s">
        <v>6</v>
      </c>
      <c r="G48" s="12" t="s">
        <v>177</v>
      </c>
      <c r="H48" s="12"/>
      <c r="I48" s="9">
        <v>18</v>
      </c>
      <c r="J48" s="9">
        <v>22</v>
      </c>
    </row>
    <row r="49" spans="1:10" s="11" customFormat="1" x14ac:dyDescent="0.2">
      <c r="A49" s="8">
        <v>43590</v>
      </c>
      <c r="B49" s="12" t="s">
        <v>3</v>
      </c>
      <c r="C49" s="113">
        <v>5252</v>
      </c>
      <c r="D49" s="12" t="s">
        <v>66</v>
      </c>
      <c r="E49" s="12" t="s">
        <v>12</v>
      </c>
      <c r="F49" s="12" t="s">
        <v>15</v>
      </c>
      <c r="G49" s="12" t="s">
        <v>177</v>
      </c>
      <c r="H49" s="12"/>
      <c r="I49" s="9">
        <v>24</v>
      </c>
      <c r="J49" s="9">
        <v>33</v>
      </c>
    </row>
    <row r="50" spans="1:10" s="11" customFormat="1" x14ac:dyDescent="0.2">
      <c r="A50" s="8">
        <v>43590</v>
      </c>
      <c r="B50" s="12" t="s">
        <v>3</v>
      </c>
      <c r="C50" s="113">
        <v>6912</v>
      </c>
      <c r="D50" s="12" t="s">
        <v>109</v>
      </c>
      <c r="E50" s="12" t="s">
        <v>4</v>
      </c>
      <c r="F50" s="12" t="s">
        <v>4</v>
      </c>
      <c r="G50" s="12" t="s">
        <v>177</v>
      </c>
      <c r="H50" s="12"/>
      <c r="I50" s="9">
        <v>31</v>
      </c>
      <c r="J50" s="9">
        <v>45</v>
      </c>
    </row>
    <row r="51" spans="1:10" s="11" customFormat="1" x14ac:dyDescent="0.2">
      <c r="A51" s="8">
        <v>43590</v>
      </c>
      <c r="B51" s="12" t="s">
        <v>6</v>
      </c>
      <c r="C51" s="113">
        <v>57330</v>
      </c>
      <c r="D51" s="12" t="s">
        <v>451</v>
      </c>
      <c r="E51" s="12" t="s">
        <v>6</v>
      </c>
      <c r="F51" s="12" t="s">
        <v>6</v>
      </c>
      <c r="G51" s="12" t="s">
        <v>177</v>
      </c>
      <c r="H51" s="12"/>
      <c r="I51" s="9">
        <v>21</v>
      </c>
      <c r="J51" s="9">
        <v>28</v>
      </c>
    </row>
    <row r="52" spans="1:10" s="11" customFormat="1" x14ac:dyDescent="0.2">
      <c r="A52" s="8">
        <v>43593</v>
      </c>
      <c r="B52" s="12" t="s">
        <v>6</v>
      </c>
      <c r="C52" s="113">
        <v>57480</v>
      </c>
      <c r="D52" s="12" t="s">
        <v>1716</v>
      </c>
      <c r="E52" s="12" t="s">
        <v>6</v>
      </c>
      <c r="F52" s="12" t="s">
        <v>6</v>
      </c>
      <c r="G52" s="12" t="s">
        <v>177</v>
      </c>
      <c r="H52" s="12"/>
      <c r="I52" s="9">
        <v>32</v>
      </c>
      <c r="J52" s="9">
        <v>43</v>
      </c>
    </row>
    <row r="53" spans="1:10" s="11" customFormat="1" x14ac:dyDescent="0.2">
      <c r="A53" s="8">
        <v>43593</v>
      </c>
      <c r="B53" s="12" t="s">
        <v>6</v>
      </c>
      <c r="C53" s="113">
        <v>57480</v>
      </c>
      <c r="D53" s="12" t="s">
        <v>1132</v>
      </c>
      <c r="E53" s="12" t="s">
        <v>6</v>
      </c>
      <c r="F53" s="12" t="s">
        <v>5</v>
      </c>
      <c r="G53" s="12" t="s">
        <v>177</v>
      </c>
      <c r="H53" s="12"/>
      <c r="I53" s="9">
        <v>53</v>
      </c>
      <c r="J53" s="9">
        <v>66</v>
      </c>
    </row>
    <row r="54" spans="1:10" s="11" customFormat="1" x14ac:dyDescent="0.2">
      <c r="A54" s="8">
        <v>43593</v>
      </c>
      <c r="B54" s="12" t="s">
        <v>6</v>
      </c>
      <c r="C54" s="113">
        <v>57185</v>
      </c>
      <c r="D54" s="12" t="s">
        <v>1718</v>
      </c>
      <c r="E54" s="12" t="s">
        <v>6</v>
      </c>
      <c r="F54" s="12" t="s">
        <v>6</v>
      </c>
      <c r="G54" s="12" t="s">
        <v>177</v>
      </c>
      <c r="H54" s="12"/>
      <c r="I54" s="9">
        <v>38</v>
      </c>
      <c r="J54" s="9">
        <v>45</v>
      </c>
    </row>
    <row r="55" spans="1:10" s="11" customFormat="1" x14ac:dyDescent="0.2">
      <c r="A55" s="8">
        <v>43593</v>
      </c>
      <c r="B55" s="12" t="s">
        <v>6</v>
      </c>
      <c r="C55" s="113">
        <v>54150</v>
      </c>
      <c r="D55" s="12" t="s">
        <v>1720</v>
      </c>
      <c r="E55" s="12" t="s">
        <v>6</v>
      </c>
      <c r="F55" s="12" t="s">
        <v>6</v>
      </c>
      <c r="G55" s="12" t="s">
        <v>177</v>
      </c>
      <c r="H55" s="12"/>
      <c r="I55" s="9">
        <v>41</v>
      </c>
      <c r="J55" s="9">
        <v>39</v>
      </c>
    </row>
    <row r="56" spans="1:10" s="11" customFormat="1" x14ac:dyDescent="0.2">
      <c r="A56" s="8">
        <v>43594</v>
      </c>
      <c r="B56" s="12" t="s">
        <v>3</v>
      </c>
      <c r="C56" s="113">
        <v>3317</v>
      </c>
      <c r="D56" s="12" t="s">
        <v>1040</v>
      </c>
      <c r="E56" s="12" t="s">
        <v>4</v>
      </c>
      <c r="F56" s="12" t="s">
        <v>4</v>
      </c>
      <c r="G56" s="12" t="s">
        <v>177</v>
      </c>
      <c r="H56" s="12"/>
      <c r="I56" s="9">
        <v>23</v>
      </c>
      <c r="J56" s="9">
        <v>25</v>
      </c>
    </row>
    <row r="57" spans="1:10" s="11" customFormat="1" x14ac:dyDescent="0.2">
      <c r="A57" s="8">
        <v>43594</v>
      </c>
      <c r="B57" s="12" t="s">
        <v>3</v>
      </c>
      <c r="C57" s="113">
        <v>2262</v>
      </c>
      <c r="D57" s="12" t="s">
        <v>92</v>
      </c>
      <c r="E57" s="12" t="s">
        <v>6</v>
      </c>
      <c r="F57" s="12" t="s">
        <v>6</v>
      </c>
      <c r="G57" s="12" t="s">
        <v>177</v>
      </c>
      <c r="H57" s="12"/>
      <c r="I57" s="9">
        <v>25</v>
      </c>
      <c r="J57" s="9">
        <v>26</v>
      </c>
    </row>
    <row r="58" spans="1:10" s="11" customFormat="1" x14ac:dyDescent="0.2">
      <c r="A58" s="8">
        <v>43594</v>
      </c>
      <c r="B58" s="12" t="s">
        <v>3</v>
      </c>
      <c r="C58" s="113">
        <v>2343</v>
      </c>
      <c r="D58" s="12" t="s">
        <v>92</v>
      </c>
      <c r="E58" s="12" t="s">
        <v>15</v>
      </c>
      <c r="F58" s="12" t="s">
        <v>5</v>
      </c>
      <c r="G58" s="12" t="s">
        <v>177</v>
      </c>
      <c r="H58" s="12"/>
      <c r="I58" s="9">
        <v>28</v>
      </c>
      <c r="J58" s="9">
        <v>32</v>
      </c>
    </row>
    <row r="59" spans="1:10" s="11" customFormat="1" x14ac:dyDescent="0.2">
      <c r="A59" s="8">
        <v>43594</v>
      </c>
      <c r="B59" s="12" t="s">
        <v>6</v>
      </c>
      <c r="C59" s="113">
        <v>54920</v>
      </c>
      <c r="D59" s="12" t="s">
        <v>1723</v>
      </c>
      <c r="E59" s="12" t="s">
        <v>6</v>
      </c>
      <c r="F59" s="12" t="s">
        <v>6</v>
      </c>
      <c r="G59" s="12" t="s">
        <v>177</v>
      </c>
      <c r="H59" s="12"/>
      <c r="I59" s="9">
        <v>20</v>
      </c>
      <c r="J59" s="9">
        <v>12</v>
      </c>
    </row>
    <row r="60" spans="1:10" s="11" customFormat="1" x14ac:dyDescent="0.2">
      <c r="A60" s="8">
        <v>43594</v>
      </c>
      <c r="B60" s="12" t="s">
        <v>3</v>
      </c>
      <c r="C60" s="113">
        <v>1466</v>
      </c>
      <c r="D60" s="12" t="s">
        <v>92</v>
      </c>
      <c r="E60" s="12" t="s">
        <v>15</v>
      </c>
      <c r="F60" s="12" t="s">
        <v>15</v>
      </c>
      <c r="G60" s="12" t="s">
        <v>177</v>
      </c>
      <c r="H60" s="12"/>
      <c r="I60" s="9">
        <v>33</v>
      </c>
      <c r="J60" s="9">
        <v>39</v>
      </c>
    </row>
    <row r="61" spans="1:10" s="11" customFormat="1" x14ac:dyDescent="0.2">
      <c r="A61" s="8">
        <v>43594</v>
      </c>
      <c r="B61" s="12" t="s">
        <v>3</v>
      </c>
      <c r="C61" s="113">
        <v>2410</v>
      </c>
      <c r="D61" s="12" t="s">
        <v>92</v>
      </c>
      <c r="E61" s="12" t="s">
        <v>6</v>
      </c>
      <c r="F61" s="12" t="s">
        <v>6</v>
      </c>
      <c r="G61" s="12" t="s">
        <v>177</v>
      </c>
      <c r="H61" s="12"/>
      <c r="I61" s="9">
        <v>27</v>
      </c>
      <c r="J61" s="9">
        <v>32</v>
      </c>
    </row>
    <row r="62" spans="1:10" s="11" customFormat="1" x14ac:dyDescent="0.2">
      <c r="A62" s="8">
        <v>43594</v>
      </c>
      <c r="B62" s="12" t="s">
        <v>3</v>
      </c>
      <c r="C62" s="113">
        <v>9414</v>
      </c>
      <c r="D62" s="12" t="s">
        <v>1725</v>
      </c>
      <c r="E62" s="12" t="s">
        <v>4</v>
      </c>
      <c r="F62" s="12" t="s">
        <v>4</v>
      </c>
      <c r="G62" s="12" t="s">
        <v>177</v>
      </c>
      <c r="H62" s="12"/>
      <c r="I62" s="9">
        <v>61</v>
      </c>
      <c r="J62" s="9">
        <v>77</v>
      </c>
    </row>
    <row r="63" spans="1:10" s="11" customFormat="1" x14ac:dyDescent="0.2">
      <c r="A63" s="8">
        <v>43594</v>
      </c>
      <c r="B63" s="12" t="s">
        <v>3</v>
      </c>
      <c r="C63" s="113">
        <v>2555</v>
      </c>
      <c r="D63" s="12" t="s">
        <v>92</v>
      </c>
      <c r="E63" s="12" t="s">
        <v>12</v>
      </c>
      <c r="F63" s="12" t="s">
        <v>6</v>
      </c>
      <c r="G63" s="12" t="s">
        <v>177</v>
      </c>
      <c r="H63" s="12"/>
      <c r="I63" s="9">
        <v>23</v>
      </c>
      <c r="J63" s="9">
        <v>24</v>
      </c>
    </row>
    <row r="64" spans="1:10" s="11" customFormat="1" x14ac:dyDescent="0.2">
      <c r="A64" s="8">
        <v>43594</v>
      </c>
      <c r="B64" s="12" t="s">
        <v>3</v>
      </c>
      <c r="C64" s="113">
        <v>1434</v>
      </c>
      <c r="D64" s="12" t="s">
        <v>92</v>
      </c>
      <c r="E64" s="12" t="s">
        <v>18</v>
      </c>
      <c r="F64" s="12" t="s">
        <v>6</v>
      </c>
      <c r="G64" s="12" t="s">
        <v>177</v>
      </c>
      <c r="H64" s="12"/>
      <c r="I64" s="9">
        <v>10</v>
      </c>
      <c r="J64" s="9" t="s">
        <v>945</v>
      </c>
    </row>
    <row r="65" spans="1:10" s="11" customFormat="1" x14ac:dyDescent="0.2">
      <c r="A65" s="8">
        <v>43594</v>
      </c>
      <c r="B65" s="12" t="s">
        <v>3</v>
      </c>
      <c r="C65" s="113">
        <v>8223</v>
      </c>
      <c r="D65" s="12" t="s">
        <v>64</v>
      </c>
      <c r="E65" s="12" t="s">
        <v>15</v>
      </c>
      <c r="F65" s="12" t="s">
        <v>6</v>
      </c>
      <c r="G65" s="12" t="s">
        <v>177</v>
      </c>
      <c r="H65" s="12"/>
      <c r="I65" s="9">
        <v>26</v>
      </c>
      <c r="J65" s="9">
        <v>21</v>
      </c>
    </row>
    <row r="66" spans="1:10" s="11" customFormat="1" x14ac:dyDescent="0.2">
      <c r="A66" s="8">
        <v>43594</v>
      </c>
      <c r="B66" s="12" t="s">
        <v>3</v>
      </c>
      <c r="C66" s="113">
        <v>7260</v>
      </c>
      <c r="D66" s="12" t="s">
        <v>120</v>
      </c>
      <c r="E66" s="12" t="s">
        <v>15</v>
      </c>
      <c r="F66" s="12" t="s">
        <v>15</v>
      </c>
      <c r="G66" s="12" t="s">
        <v>177</v>
      </c>
      <c r="H66" s="12"/>
      <c r="I66" s="9">
        <v>30</v>
      </c>
      <c r="J66" s="9">
        <v>35</v>
      </c>
    </row>
    <row r="67" spans="1:10" s="11" customFormat="1" x14ac:dyDescent="0.2">
      <c r="A67" s="8">
        <v>43594</v>
      </c>
      <c r="B67" s="12" t="s">
        <v>3</v>
      </c>
      <c r="C67" s="113">
        <v>7320</v>
      </c>
      <c r="D67" s="12" t="s">
        <v>65</v>
      </c>
      <c r="E67" s="12" t="s">
        <v>15</v>
      </c>
      <c r="F67" s="12" t="s">
        <v>15</v>
      </c>
      <c r="G67" s="12" t="s">
        <v>177</v>
      </c>
      <c r="H67" s="12"/>
      <c r="I67" s="9">
        <v>34</v>
      </c>
      <c r="J67" s="9">
        <v>36</v>
      </c>
    </row>
    <row r="68" spans="1:10" s="11" customFormat="1" x14ac:dyDescent="0.2">
      <c r="A68" s="8">
        <v>43594</v>
      </c>
      <c r="B68" s="12" t="s">
        <v>3</v>
      </c>
      <c r="C68" s="113">
        <v>5969</v>
      </c>
      <c r="D68" s="12" t="s">
        <v>74</v>
      </c>
      <c r="E68" s="12" t="s">
        <v>12</v>
      </c>
      <c r="F68" s="12" t="s">
        <v>6</v>
      </c>
      <c r="G68" s="12" t="s">
        <v>177</v>
      </c>
      <c r="H68" s="12"/>
      <c r="I68" s="9">
        <v>31</v>
      </c>
      <c r="J68" s="9">
        <v>29</v>
      </c>
    </row>
    <row r="69" spans="1:10" s="11" customFormat="1" x14ac:dyDescent="0.2">
      <c r="A69" s="8">
        <v>43594</v>
      </c>
      <c r="B69" s="12" t="s">
        <v>3</v>
      </c>
      <c r="C69" s="113">
        <v>4662</v>
      </c>
      <c r="D69" s="12" t="s">
        <v>40</v>
      </c>
      <c r="E69" s="12" t="s">
        <v>4</v>
      </c>
      <c r="F69" s="12" t="s">
        <v>4</v>
      </c>
      <c r="G69" s="12" t="s">
        <v>177</v>
      </c>
      <c r="H69" s="12"/>
      <c r="I69" s="9">
        <v>6</v>
      </c>
      <c r="J69" s="9" t="s">
        <v>602</v>
      </c>
    </row>
    <row r="70" spans="1:10" s="11" customFormat="1" x14ac:dyDescent="0.2">
      <c r="A70" s="8">
        <v>43594</v>
      </c>
      <c r="B70" s="12" t="s">
        <v>3</v>
      </c>
      <c r="C70" s="113">
        <v>4514</v>
      </c>
      <c r="D70" s="12" t="s">
        <v>40</v>
      </c>
      <c r="E70" s="12" t="s">
        <v>4</v>
      </c>
      <c r="F70" s="12" t="s">
        <v>6</v>
      </c>
      <c r="G70" s="12" t="s">
        <v>177</v>
      </c>
      <c r="H70" s="12"/>
      <c r="I70" s="9">
        <v>7</v>
      </c>
      <c r="J70" s="9" t="s">
        <v>1735</v>
      </c>
    </row>
    <row r="71" spans="1:10" s="11" customFormat="1" x14ac:dyDescent="0.2">
      <c r="A71" s="8">
        <v>43590</v>
      </c>
      <c r="B71" s="12" t="s">
        <v>3</v>
      </c>
      <c r="C71" s="113">
        <v>8364</v>
      </c>
      <c r="D71" s="12" t="s">
        <v>149</v>
      </c>
      <c r="E71" s="12" t="s">
        <v>6</v>
      </c>
      <c r="F71" s="12" t="s">
        <v>6</v>
      </c>
      <c r="G71" s="12" t="s">
        <v>1712</v>
      </c>
      <c r="H71" s="12"/>
      <c r="I71" s="9">
        <v>24</v>
      </c>
      <c r="J71" s="9">
        <v>18</v>
      </c>
    </row>
    <row r="72" spans="1:10" s="11" customFormat="1" x14ac:dyDescent="0.2">
      <c r="A72" s="8">
        <v>43586</v>
      </c>
      <c r="B72" s="12" t="s">
        <v>3</v>
      </c>
      <c r="C72" s="113">
        <v>54440</v>
      </c>
      <c r="D72" s="115" t="s">
        <v>179</v>
      </c>
      <c r="E72" s="12" t="s">
        <v>6</v>
      </c>
      <c r="F72" s="12" t="s">
        <v>5</v>
      </c>
      <c r="G72" s="12" t="s">
        <v>151</v>
      </c>
      <c r="H72" s="12"/>
      <c r="I72" s="9">
        <v>22</v>
      </c>
      <c r="J72" s="9" t="s">
        <v>1560</v>
      </c>
    </row>
    <row r="73" spans="1:10" s="11" customFormat="1" x14ac:dyDescent="0.2">
      <c r="A73" s="8">
        <v>43586</v>
      </c>
      <c r="B73" s="12" t="s">
        <v>3</v>
      </c>
      <c r="C73" s="113">
        <v>8260</v>
      </c>
      <c r="D73" s="115" t="s">
        <v>64</v>
      </c>
      <c r="E73" s="12" t="s">
        <v>12</v>
      </c>
      <c r="F73" s="12" t="s">
        <v>6</v>
      </c>
      <c r="G73" s="12" t="s">
        <v>151</v>
      </c>
      <c r="H73" s="12"/>
      <c r="I73" s="9">
        <v>25</v>
      </c>
      <c r="J73" s="9" t="s">
        <v>1662</v>
      </c>
    </row>
    <row r="74" spans="1:10" s="11" customFormat="1" x14ac:dyDescent="0.2">
      <c r="A74" s="8">
        <v>43589</v>
      </c>
      <c r="B74" s="12" t="s">
        <v>3</v>
      </c>
      <c r="C74" s="113">
        <v>3863</v>
      </c>
      <c r="D74" s="12" t="s">
        <v>116</v>
      </c>
      <c r="E74" s="12" t="s">
        <v>4</v>
      </c>
      <c r="F74" s="12" t="s">
        <v>4</v>
      </c>
      <c r="G74" s="12" t="s">
        <v>151</v>
      </c>
      <c r="H74" s="12"/>
      <c r="I74" s="9">
        <v>16</v>
      </c>
      <c r="J74" s="9">
        <v>14</v>
      </c>
    </row>
    <row r="75" spans="1:10" s="11" customFormat="1" x14ac:dyDescent="0.2">
      <c r="A75" s="8">
        <v>43596</v>
      </c>
      <c r="B75" s="12" t="s">
        <v>3</v>
      </c>
      <c r="C75" s="113">
        <v>6969</v>
      </c>
      <c r="D75" s="12" t="s">
        <v>73</v>
      </c>
      <c r="E75" s="12" t="s">
        <v>15</v>
      </c>
      <c r="F75" s="12" t="s">
        <v>6</v>
      </c>
      <c r="G75" s="12" t="s">
        <v>151</v>
      </c>
      <c r="H75" s="12"/>
      <c r="I75" s="9">
        <v>36</v>
      </c>
      <c r="J75" s="9" t="s">
        <v>649</v>
      </c>
    </row>
    <row r="76" spans="1:10" s="11" customFormat="1" x14ac:dyDescent="0.2">
      <c r="A76" s="8">
        <v>43596</v>
      </c>
      <c r="B76" s="12" t="s">
        <v>6</v>
      </c>
      <c r="C76" s="113">
        <v>57360</v>
      </c>
      <c r="D76" s="12" t="s">
        <v>646</v>
      </c>
      <c r="E76" s="12" t="s">
        <v>6</v>
      </c>
      <c r="F76" s="12" t="s">
        <v>15</v>
      </c>
      <c r="G76" s="12" t="s">
        <v>151</v>
      </c>
      <c r="H76" s="12"/>
      <c r="I76" s="9">
        <v>42</v>
      </c>
      <c r="J76" s="9" t="s">
        <v>649</v>
      </c>
    </row>
    <row r="77" spans="1:10" s="11" customFormat="1" x14ac:dyDescent="0.2">
      <c r="A77" s="8">
        <v>43596</v>
      </c>
      <c r="B77" s="12" t="s">
        <v>3</v>
      </c>
      <c r="C77" s="113">
        <v>5376</v>
      </c>
      <c r="D77" s="12" t="s">
        <v>58</v>
      </c>
      <c r="E77" s="12" t="s">
        <v>21</v>
      </c>
      <c r="F77" s="12" t="s">
        <v>15</v>
      </c>
      <c r="G77" s="12" t="s">
        <v>151</v>
      </c>
      <c r="H77" s="12"/>
      <c r="I77" s="9">
        <v>33</v>
      </c>
      <c r="J77" s="9" t="s">
        <v>1741</v>
      </c>
    </row>
    <row r="78" spans="1:10" s="11" customFormat="1" x14ac:dyDescent="0.2">
      <c r="A78" s="8">
        <v>43596</v>
      </c>
      <c r="B78" s="12" t="s">
        <v>6</v>
      </c>
      <c r="C78" s="113">
        <v>54440</v>
      </c>
      <c r="D78" s="12" t="s">
        <v>180</v>
      </c>
      <c r="E78" s="12" t="s">
        <v>6</v>
      </c>
      <c r="F78" s="12" t="s">
        <v>6</v>
      </c>
      <c r="G78" s="12" t="s">
        <v>151</v>
      </c>
      <c r="H78" s="12"/>
      <c r="I78" s="9">
        <v>18</v>
      </c>
      <c r="J78" s="9" t="s">
        <v>835</v>
      </c>
    </row>
    <row r="79" spans="1:10" s="11" customFormat="1" x14ac:dyDescent="0.2">
      <c r="A79" s="8">
        <v>43596</v>
      </c>
      <c r="B79" s="12" t="s">
        <v>3</v>
      </c>
      <c r="C79" s="113">
        <v>8081</v>
      </c>
      <c r="D79" s="12" t="s">
        <v>41</v>
      </c>
      <c r="E79" s="12" t="s">
        <v>8</v>
      </c>
      <c r="F79" s="12" t="s">
        <v>33</v>
      </c>
      <c r="G79" s="12" t="s">
        <v>151</v>
      </c>
      <c r="H79" s="12"/>
      <c r="I79" s="9">
        <v>25</v>
      </c>
      <c r="J79" s="9" t="s">
        <v>1747</v>
      </c>
    </row>
    <row r="80" spans="1:10" s="11" customFormat="1" x14ac:dyDescent="0.2">
      <c r="A80" s="8">
        <v>43596</v>
      </c>
      <c r="B80" s="12" t="s">
        <v>6</v>
      </c>
      <c r="C80" s="113">
        <v>57840</v>
      </c>
      <c r="D80" s="12" t="s">
        <v>293</v>
      </c>
      <c r="E80" s="12" t="s">
        <v>6</v>
      </c>
      <c r="F80" s="12" t="s">
        <v>6</v>
      </c>
      <c r="G80" s="12" t="s">
        <v>151</v>
      </c>
      <c r="H80" s="12"/>
      <c r="I80" s="9">
        <v>28</v>
      </c>
      <c r="J80" s="9" t="s">
        <v>648</v>
      </c>
    </row>
    <row r="81" spans="1:10" x14ac:dyDescent="0.2">
      <c r="A81" s="8">
        <v>43596</v>
      </c>
      <c r="B81" s="12" t="s">
        <v>3</v>
      </c>
      <c r="C81" s="113">
        <v>1628</v>
      </c>
      <c r="D81" s="12" t="s">
        <v>92</v>
      </c>
      <c r="E81" s="12" t="s">
        <v>6</v>
      </c>
      <c r="F81" s="12" t="s">
        <v>15</v>
      </c>
      <c r="G81" s="12" t="s">
        <v>151</v>
      </c>
      <c r="H81" s="12"/>
      <c r="I81" s="9">
        <v>28</v>
      </c>
      <c r="J81" s="9" t="s">
        <v>358</v>
      </c>
    </row>
    <row r="82" spans="1:10" x14ac:dyDescent="0.2">
      <c r="A82" s="8">
        <v>43596</v>
      </c>
      <c r="B82" s="12" t="s">
        <v>1755</v>
      </c>
      <c r="C82" s="113">
        <v>4210</v>
      </c>
      <c r="D82" s="12" t="s">
        <v>1756</v>
      </c>
      <c r="E82" s="12" t="s">
        <v>10</v>
      </c>
      <c r="F82" s="12" t="s">
        <v>15</v>
      </c>
      <c r="G82" s="12" t="s">
        <v>151</v>
      </c>
      <c r="H82" s="12"/>
      <c r="I82" s="9"/>
      <c r="J82" s="9"/>
    </row>
    <row r="83" spans="1:10" x14ac:dyDescent="0.2">
      <c r="A83" s="8">
        <v>43596</v>
      </c>
      <c r="B83" s="12" t="s">
        <v>6</v>
      </c>
      <c r="C83" s="113">
        <v>57100</v>
      </c>
      <c r="D83" s="12" t="s">
        <v>141</v>
      </c>
      <c r="E83" s="12" t="s">
        <v>6</v>
      </c>
      <c r="F83" s="12" t="s">
        <v>15</v>
      </c>
      <c r="G83" s="12" t="s">
        <v>151</v>
      </c>
      <c r="H83" s="12"/>
      <c r="I83" s="9">
        <v>37</v>
      </c>
      <c r="J83" s="9" t="s">
        <v>413</v>
      </c>
    </row>
    <row r="84" spans="1:10" x14ac:dyDescent="0.2">
      <c r="A84" s="8">
        <v>43597</v>
      </c>
      <c r="B84" s="12" t="s">
        <v>3</v>
      </c>
      <c r="C84" s="113">
        <v>1815</v>
      </c>
      <c r="D84" s="12" t="s">
        <v>92</v>
      </c>
      <c r="E84" s="12" t="s">
        <v>6</v>
      </c>
      <c r="F84" s="12" t="s">
        <v>15</v>
      </c>
      <c r="G84" s="12" t="s">
        <v>151</v>
      </c>
      <c r="H84" s="12"/>
      <c r="I84" s="9">
        <v>26</v>
      </c>
      <c r="J84" s="9" t="s">
        <v>773</v>
      </c>
    </row>
    <row r="85" spans="1:10" x14ac:dyDescent="0.2">
      <c r="A85" s="8">
        <v>43597</v>
      </c>
      <c r="B85" s="12" t="s">
        <v>3</v>
      </c>
      <c r="C85" s="113">
        <v>4034</v>
      </c>
      <c r="D85" s="12" t="s">
        <v>506</v>
      </c>
      <c r="E85" s="12" t="s">
        <v>4</v>
      </c>
      <c r="F85" s="12" t="s">
        <v>1759</v>
      </c>
      <c r="G85" s="12" t="s">
        <v>151</v>
      </c>
      <c r="H85" s="12"/>
      <c r="I85" s="9">
        <v>12</v>
      </c>
      <c r="J85" s="9" t="s">
        <v>640</v>
      </c>
    </row>
    <row r="86" spans="1:10" x14ac:dyDescent="0.2">
      <c r="A86" s="8">
        <v>43597</v>
      </c>
      <c r="B86" s="12" t="s">
        <v>3</v>
      </c>
      <c r="C86" s="113">
        <v>5425</v>
      </c>
      <c r="D86" s="12" t="s">
        <v>1229</v>
      </c>
      <c r="E86" s="12" t="s">
        <v>5</v>
      </c>
      <c r="F86" s="12" t="s">
        <v>4</v>
      </c>
      <c r="G86" s="12" t="s">
        <v>151</v>
      </c>
      <c r="H86" s="12"/>
      <c r="I86" s="9">
        <v>39</v>
      </c>
      <c r="J86" s="9" t="s">
        <v>1760</v>
      </c>
    </row>
    <row r="87" spans="1:10" x14ac:dyDescent="0.2">
      <c r="A87" s="8">
        <v>43597</v>
      </c>
      <c r="B87" s="12" t="s">
        <v>6</v>
      </c>
      <c r="C87" s="113">
        <v>57330</v>
      </c>
      <c r="D87" s="12" t="s">
        <v>164</v>
      </c>
      <c r="E87" s="12" t="s">
        <v>6</v>
      </c>
      <c r="F87" s="12" t="s">
        <v>15</v>
      </c>
      <c r="G87" s="12" t="s">
        <v>151</v>
      </c>
      <c r="H87" s="12"/>
      <c r="I87" s="9">
        <v>23</v>
      </c>
      <c r="J87" s="9" t="s">
        <v>416</v>
      </c>
    </row>
    <row r="88" spans="1:10" x14ac:dyDescent="0.2">
      <c r="A88" s="8">
        <v>43597</v>
      </c>
      <c r="B88" s="12" t="s">
        <v>6</v>
      </c>
      <c r="C88" s="113">
        <v>57100</v>
      </c>
      <c r="D88" s="12" t="s">
        <v>141</v>
      </c>
      <c r="E88" s="12" t="s">
        <v>6</v>
      </c>
      <c r="F88" s="12" t="s">
        <v>5</v>
      </c>
      <c r="G88" s="12" t="s">
        <v>151</v>
      </c>
      <c r="H88" s="12"/>
      <c r="I88" s="9">
        <v>35</v>
      </c>
      <c r="J88" s="9" t="s">
        <v>413</v>
      </c>
    </row>
    <row r="89" spans="1:10" x14ac:dyDescent="0.2">
      <c r="A89" s="8">
        <v>43597</v>
      </c>
      <c r="B89" s="12" t="s">
        <v>6</v>
      </c>
      <c r="C89" s="113">
        <v>57480</v>
      </c>
      <c r="D89" s="12" t="s">
        <v>656</v>
      </c>
      <c r="E89" s="12" t="s">
        <v>4</v>
      </c>
      <c r="F89" s="12" t="s">
        <v>6</v>
      </c>
      <c r="G89" s="12" t="s">
        <v>151</v>
      </c>
      <c r="H89" s="12"/>
      <c r="I89" s="9">
        <v>44</v>
      </c>
      <c r="J89" s="9" t="s">
        <v>650</v>
      </c>
    </row>
    <row r="90" spans="1:10" x14ac:dyDescent="0.2">
      <c r="A90" s="8">
        <v>43601</v>
      </c>
      <c r="B90" s="12" t="s">
        <v>3</v>
      </c>
      <c r="C90" s="113">
        <v>7542</v>
      </c>
      <c r="D90" s="12" t="s">
        <v>162</v>
      </c>
      <c r="E90" s="12" t="s">
        <v>4</v>
      </c>
      <c r="F90" s="12" t="s">
        <v>140</v>
      </c>
      <c r="G90" s="12" t="s">
        <v>151</v>
      </c>
      <c r="H90" s="12"/>
      <c r="I90" s="9">
        <v>42</v>
      </c>
      <c r="J90" s="9">
        <v>34.4</v>
      </c>
    </row>
    <row r="91" spans="1:10" x14ac:dyDescent="0.2">
      <c r="A91" s="8">
        <v>43603</v>
      </c>
      <c r="B91" s="12" t="s">
        <v>3</v>
      </c>
      <c r="C91" s="113">
        <v>7257</v>
      </c>
      <c r="D91" s="12" t="s">
        <v>59</v>
      </c>
      <c r="E91" s="12" t="s">
        <v>15</v>
      </c>
      <c r="F91" s="12" t="s">
        <v>15</v>
      </c>
      <c r="G91" s="12" t="s">
        <v>151</v>
      </c>
      <c r="H91" s="12"/>
      <c r="I91" s="9">
        <v>31</v>
      </c>
      <c r="J91" s="9">
        <v>34</v>
      </c>
    </row>
    <row r="92" spans="1:10" x14ac:dyDescent="0.2">
      <c r="A92" s="8">
        <v>43603</v>
      </c>
      <c r="B92" s="12" t="s">
        <v>6</v>
      </c>
      <c r="C92" s="113">
        <v>57270</v>
      </c>
      <c r="D92" s="12" t="s">
        <v>161</v>
      </c>
      <c r="E92" s="12" t="s">
        <v>6</v>
      </c>
      <c r="F92" s="12" t="s">
        <v>6</v>
      </c>
      <c r="G92" s="12" t="s">
        <v>151</v>
      </c>
      <c r="H92" s="12"/>
      <c r="I92" s="9">
        <v>38</v>
      </c>
      <c r="J92" s="9">
        <v>46</v>
      </c>
    </row>
    <row r="93" spans="1:10" x14ac:dyDescent="0.2">
      <c r="A93" s="8">
        <v>43605</v>
      </c>
      <c r="B93" s="12" t="s">
        <v>3</v>
      </c>
      <c r="C93" s="113">
        <v>4780</v>
      </c>
      <c r="D93" s="12" t="s">
        <v>40</v>
      </c>
      <c r="E93" s="12" t="s">
        <v>1787</v>
      </c>
      <c r="F93" s="12" t="s">
        <v>6</v>
      </c>
      <c r="G93" s="12" t="s">
        <v>151</v>
      </c>
      <c r="H93" s="12"/>
      <c r="I93" s="9">
        <v>4</v>
      </c>
      <c r="J93" s="9">
        <v>2</v>
      </c>
    </row>
    <row r="94" spans="1:10" x14ac:dyDescent="0.2">
      <c r="A94" s="8">
        <v>43612</v>
      </c>
      <c r="B94" s="12" t="s">
        <v>3</v>
      </c>
      <c r="C94" s="113">
        <v>1355</v>
      </c>
      <c r="D94" s="12" t="s">
        <v>92</v>
      </c>
      <c r="E94" s="12" t="s">
        <v>4</v>
      </c>
      <c r="F94" s="12" t="s">
        <v>22</v>
      </c>
      <c r="G94" s="12" t="s">
        <v>151</v>
      </c>
      <c r="H94" s="12"/>
      <c r="I94" s="9">
        <v>24</v>
      </c>
      <c r="J94" s="9">
        <v>25</v>
      </c>
    </row>
    <row r="95" spans="1:10" x14ac:dyDescent="0.2">
      <c r="A95" s="8">
        <v>43612</v>
      </c>
      <c r="B95" s="12" t="s">
        <v>3</v>
      </c>
      <c r="C95" s="113">
        <v>2210</v>
      </c>
      <c r="D95" s="12" t="s">
        <v>92</v>
      </c>
      <c r="E95" s="12" t="s">
        <v>1656</v>
      </c>
      <c r="F95" s="12" t="s">
        <v>15</v>
      </c>
      <c r="G95" s="12" t="s">
        <v>151</v>
      </c>
      <c r="H95" s="12"/>
      <c r="I95" s="9">
        <v>26</v>
      </c>
      <c r="J95" s="9">
        <v>27</v>
      </c>
    </row>
    <row r="96" spans="1:10" x14ac:dyDescent="0.2">
      <c r="A96" s="8">
        <v>43612</v>
      </c>
      <c r="B96" s="12" t="s">
        <v>3</v>
      </c>
      <c r="C96" s="113">
        <v>3860</v>
      </c>
      <c r="D96" s="12" t="s">
        <v>116</v>
      </c>
      <c r="E96" s="12" t="s">
        <v>4</v>
      </c>
      <c r="F96" s="12" t="s">
        <v>5</v>
      </c>
      <c r="G96" s="12" t="s">
        <v>151</v>
      </c>
      <c r="H96" s="12"/>
      <c r="I96" s="9">
        <v>16</v>
      </c>
      <c r="J96" s="9">
        <v>13</v>
      </c>
    </row>
    <row r="97" spans="1:10" x14ac:dyDescent="0.2">
      <c r="A97" s="8">
        <v>43612</v>
      </c>
      <c r="B97" s="12" t="s">
        <v>3</v>
      </c>
      <c r="C97" s="113">
        <v>3736</v>
      </c>
      <c r="D97" s="12" t="s">
        <v>83</v>
      </c>
      <c r="E97" s="12" t="s">
        <v>4</v>
      </c>
      <c r="F97" s="12" t="s">
        <v>5</v>
      </c>
      <c r="G97" s="12" t="s">
        <v>151</v>
      </c>
      <c r="H97" s="12"/>
      <c r="I97" s="9">
        <v>25</v>
      </c>
      <c r="J97" s="9">
        <v>21</v>
      </c>
    </row>
    <row r="98" spans="1:10" x14ac:dyDescent="0.2">
      <c r="A98" s="8">
        <v>43613</v>
      </c>
      <c r="B98" s="12" t="s">
        <v>3</v>
      </c>
      <c r="C98" s="113">
        <v>6212</v>
      </c>
      <c r="D98" s="12" t="s">
        <v>110</v>
      </c>
      <c r="E98" s="12" t="s">
        <v>6</v>
      </c>
      <c r="F98" s="12" t="s">
        <v>4</v>
      </c>
      <c r="G98" s="12" t="s">
        <v>151</v>
      </c>
      <c r="H98" s="12"/>
      <c r="I98" s="9">
        <v>46</v>
      </c>
      <c r="J98" s="9">
        <v>56</v>
      </c>
    </row>
    <row r="99" spans="1:10" x14ac:dyDescent="0.2">
      <c r="A99" s="8">
        <v>43613</v>
      </c>
      <c r="B99" s="12" t="s">
        <v>3</v>
      </c>
      <c r="C99" s="113">
        <v>4391</v>
      </c>
      <c r="D99" s="12" t="s">
        <v>70</v>
      </c>
      <c r="E99" s="12" t="s">
        <v>4</v>
      </c>
      <c r="F99" s="12" t="s">
        <v>15</v>
      </c>
      <c r="G99" s="12" t="s">
        <v>151</v>
      </c>
      <c r="H99" s="12"/>
      <c r="I99" s="9">
        <v>14</v>
      </c>
      <c r="J99" s="9">
        <v>14</v>
      </c>
    </row>
    <row r="100" spans="1:10" x14ac:dyDescent="0.2">
      <c r="A100" s="8">
        <v>43613</v>
      </c>
      <c r="B100" s="12" t="s">
        <v>3</v>
      </c>
      <c r="C100" s="113">
        <v>1729</v>
      </c>
      <c r="D100" s="12" t="s">
        <v>92</v>
      </c>
      <c r="E100" s="12" t="s">
        <v>6</v>
      </c>
      <c r="F100" s="12" t="s">
        <v>15</v>
      </c>
      <c r="G100" s="12" t="s">
        <v>151</v>
      </c>
      <c r="H100" s="12"/>
      <c r="I100" s="9">
        <v>31</v>
      </c>
      <c r="J100" s="9">
        <v>34</v>
      </c>
    </row>
    <row r="101" spans="1:10" x14ac:dyDescent="0.2">
      <c r="A101" s="8">
        <v>43613</v>
      </c>
      <c r="B101" s="12" t="s">
        <v>3</v>
      </c>
      <c r="C101" s="113">
        <v>7447</v>
      </c>
      <c r="D101" s="12" t="s">
        <v>1349</v>
      </c>
      <c r="E101" s="12" t="s">
        <v>4</v>
      </c>
      <c r="F101" s="12" t="s">
        <v>6</v>
      </c>
      <c r="G101" s="12" t="s">
        <v>151</v>
      </c>
      <c r="H101" s="12"/>
      <c r="I101" s="9">
        <v>37</v>
      </c>
      <c r="J101" s="9">
        <v>46</v>
      </c>
    </row>
    <row r="102" spans="1:10" x14ac:dyDescent="0.2">
      <c r="A102" s="8">
        <v>43614</v>
      </c>
      <c r="B102" s="12" t="s">
        <v>3</v>
      </c>
      <c r="C102" s="113">
        <v>2128</v>
      </c>
      <c r="D102" s="12" t="s">
        <v>92</v>
      </c>
      <c r="E102" s="12" t="s">
        <v>1380</v>
      </c>
      <c r="F102" s="12" t="s">
        <v>15</v>
      </c>
      <c r="G102" s="12" t="s">
        <v>151</v>
      </c>
      <c r="H102" s="12"/>
      <c r="I102" s="9">
        <v>22</v>
      </c>
      <c r="J102" s="9">
        <v>25</v>
      </c>
    </row>
    <row r="103" spans="1:10" x14ac:dyDescent="0.2">
      <c r="A103" s="8">
        <v>43614</v>
      </c>
      <c r="B103" s="12" t="s">
        <v>3</v>
      </c>
      <c r="C103" s="113">
        <v>5433</v>
      </c>
      <c r="D103" s="12" t="s">
        <v>412</v>
      </c>
      <c r="E103" s="12" t="s">
        <v>15</v>
      </c>
      <c r="F103" s="12" t="s">
        <v>6</v>
      </c>
      <c r="G103" s="12" t="s">
        <v>151</v>
      </c>
      <c r="H103" s="12"/>
      <c r="I103" s="9">
        <v>42</v>
      </c>
      <c r="J103" s="9">
        <v>53</v>
      </c>
    </row>
    <row r="104" spans="1:10" x14ac:dyDescent="0.2">
      <c r="A104" s="8">
        <v>43615</v>
      </c>
      <c r="B104" s="12" t="s">
        <v>3</v>
      </c>
      <c r="C104" s="113">
        <v>4994</v>
      </c>
      <c r="D104" s="12" t="s">
        <v>199</v>
      </c>
      <c r="E104" s="12" t="s">
        <v>12</v>
      </c>
      <c r="F104" s="12" t="s">
        <v>15</v>
      </c>
      <c r="G104" s="12" t="s">
        <v>151</v>
      </c>
      <c r="H104" s="12"/>
      <c r="I104" s="9">
        <v>17</v>
      </c>
      <c r="J104" s="9">
        <v>11</v>
      </c>
    </row>
    <row r="105" spans="1:10" x14ac:dyDescent="0.2">
      <c r="A105" s="8">
        <v>43615</v>
      </c>
      <c r="B105" s="12" t="s">
        <v>3</v>
      </c>
      <c r="C105" s="113">
        <v>3230</v>
      </c>
      <c r="D105" s="12" t="s">
        <v>131</v>
      </c>
      <c r="E105" s="12" t="s">
        <v>8</v>
      </c>
      <c r="F105" s="12" t="s">
        <v>6</v>
      </c>
      <c r="G105" s="12" t="s">
        <v>151</v>
      </c>
      <c r="H105" s="12"/>
      <c r="I105" s="9">
        <v>19</v>
      </c>
      <c r="J105" s="9">
        <v>20</v>
      </c>
    </row>
    <row r="106" spans="1:10" x14ac:dyDescent="0.2">
      <c r="A106" s="8">
        <v>43615</v>
      </c>
      <c r="B106" s="12" t="s">
        <v>3</v>
      </c>
      <c r="C106" s="113">
        <v>3332</v>
      </c>
      <c r="D106" s="12" t="s">
        <v>115</v>
      </c>
      <c r="E106" s="12" t="s">
        <v>6</v>
      </c>
      <c r="F106" s="12" t="s">
        <v>8</v>
      </c>
      <c r="G106" s="12" t="s">
        <v>151</v>
      </c>
      <c r="H106" s="12"/>
      <c r="I106" s="9">
        <v>18</v>
      </c>
      <c r="J106" s="9">
        <v>19</v>
      </c>
    </row>
    <row r="107" spans="1:10" x14ac:dyDescent="0.2">
      <c r="A107" s="8">
        <v>43615</v>
      </c>
      <c r="B107" s="12" t="s">
        <v>5</v>
      </c>
      <c r="C107" s="113">
        <v>54459</v>
      </c>
      <c r="D107" s="12" t="s">
        <v>1819</v>
      </c>
      <c r="E107" s="12" t="s">
        <v>5</v>
      </c>
      <c r="F107" s="12" t="s">
        <v>4</v>
      </c>
      <c r="G107" s="12" t="s">
        <v>151</v>
      </c>
      <c r="H107" s="12"/>
      <c r="I107" s="9">
        <v>58</v>
      </c>
      <c r="J107" s="9">
        <v>71</v>
      </c>
    </row>
    <row r="108" spans="1:10" s="11" customFormat="1" x14ac:dyDescent="0.2">
      <c r="A108" s="8">
        <v>43615</v>
      </c>
      <c r="B108" s="12" t="s">
        <v>6</v>
      </c>
      <c r="C108" s="113">
        <v>54270</v>
      </c>
      <c r="D108" s="12" t="s">
        <v>1827</v>
      </c>
      <c r="E108" s="12" t="s">
        <v>6</v>
      </c>
      <c r="F108" s="12" t="s">
        <v>15</v>
      </c>
      <c r="G108" s="12" t="s">
        <v>151</v>
      </c>
      <c r="H108" s="12"/>
      <c r="I108" s="9">
        <v>81</v>
      </c>
      <c r="J108" s="9">
        <v>124</v>
      </c>
    </row>
    <row r="109" spans="1:10" s="11" customFormat="1" x14ac:dyDescent="0.2">
      <c r="A109" s="8">
        <v>43615</v>
      </c>
      <c r="B109" s="12" t="s">
        <v>3</v>
      </c>
      <c r="C109" s="113">
        <v>5886</v>
      </c>
      <c r="D109" s="12" t="s">
        <v>261</v>
      </c>
      <c r="E109" s="12" t="s">
        <v>9</v>
      </c>
      <c r="F109" s="12" t="s">
        <v>22</v>
      </c>
      <c r="G109" s="12" t="s">
        <v>151</v>
      </c>
      <c r="H109" s="12"/>
      <c r="I109" s="9">
        <v>25</v>
      </c>
      <c r="J109" s="9">
        <v>28</v>
      </c>
    </row>
    <row r="110" spans="1:10" s="11" customFormat="1" x14ac:dyDescent="0.2">
      <c r="A110" s="8">
        <v>43615</v>
      </c>
      <c r="B110" s="12" t="s">
        <v>3</v>
      </c>
      <c r="C110" s="113">
        <v>2441</v>
      </c>
      <c r="D110" s="12" t="s">
        <v>92</v>
      </c>
      <c r="E110" s="12" t="s">
        <v>8</v>
      </c>
      <c r="F110" s="12" t="s">
        <v>15</v>
      </c>
      <c r="G110" s="12" t="s">
        <v>151</v>
      </c>
      <c r="H110" s="12"/>
      <c r="I110" s="9">
        <v>28</v>
      </c>
      <c r="J110" s="9">
        <v>28</v>
      </c>
    </row>
    <row r="111" spans="1:10" s="11" customFormat="1" x14ac:dyDescent="0.2">
      <c r="A111" s="8">
        <v>43615</v>
      </c>
      <c r="B111" s="12" t="s">
        <v>6</v>
      </c>
      <c r="C111" s="113">
        <v>57100</v>
      </c>
      <c r="D111" s="12" t="s">
        <v>141</v>
      </c>
      <c r="E111" s="12" t="s">
        <v>6</v>
      </c>
      <c r="F111" s="12" t="s">
        <v>15</v>
      </c>
      <c r="G111" s="12" t="s">
        <v>151</v>
      </c>
      <c r="H111" s="12"/>
      <c r="I111" s="9">
        <v>36</v>
      </c>
      <c r="J111" s="9">
        <v>41</v>
      </c>
    </row>
    <row r="112" spans="1:10" s="11" customFormat="1" x14ac:dyDescent="0.2">
      <c r="A112" s="8">
        <v>43615</v>
      </c>
      <c r="B112" s="12" t="s">
        <v>6</v>
      </c>
      <c r="C112" s="113">
        <v>54590</v>
      </c>
      <c r="D112" s="12" t="s">
        <v>1713</v>
      </c>
      <c r="E112" s="12" t="s">
        <v>6</v>
      </c>
      <c r="F112" s="12" t="s">
        <v>15</v>
      </c>
      <c r="G112" s="12" t="s">
        <v>151</v>
      </c>
      <c r="H112" s="12"/>
      <c r="I112" s="9">
        <v>27</v>
      </c>
      <c r="J112" s="9">
        <v>10</v>
      </c>
    </row>
    <row r="113" spans="1:10" s="11" customFormat="1" x14ac:dyDescent="0.2">
      <c r="A113" s="8">
        <v>43594</v>
      </c>
      <c r="B113" s="12" t="s">
        <v>3</v>
      </c>
      <c r="C113" s="113">
        <v>2351</v>
      </c>
      <c r="D113" s="12" t="s">
        <v>92</v>
      </c>
      <c r="E113" s="12" t="s">
        <v>4</v>
      </c>
      <c r="F113" s="12" t="s">
        <v>4</v>
      </c>
      <c r="G113" s="12" t="s">
        <v>1757</v>
      </c>
      <c r="H113" s="12"/>
      <c r="I113" s="9">
        <v>23</v>
      </c>
      <c r="J113" s="9">
        <v>23</v>
      </c>
    </row>
    <row r="114" spans="1:10" s="11" customFormat="1" x14ac:dyDescent="0.2">
      <c r="A114" s="8">
        <v>43589</v>
      </c>
      <c r="B114" s="12" t="s">
        <v>6</v>
      </c>
      <c r="C114" s="113">
        <v>57070</v>
      </c>
      <c r="D114" s="12" t="s">
        <v>211</v>
      </c>
      <c r="E114" s="12" t="s">
        <v>6</v>
      </c>
      <c r="F114" s="12" t="s">
        <v>6</v>
      </c>
      <c r="G114" s="12" t="s">
        <v>863</v>
      </c>
      <c r="H114" s="12"/>
      <c r="I114" s="9">
        <v>45</v>
      </c>
      <c r="J114" s="9">
        <v>61</v>
      </c>
    </row>
    <row r="115" spans="1:10" s="11" customFormat="1" x14ac:dyDescent="0.2">
      <c r="A115" s="8">
        <v>43589</v>
      </c>
      <c r="B115" s="12" t="s">
        <v>3</v>
      </c>
      <c r="C115" s="113">
        <v>7390</v>
      </c>
      <c r="D115" s="12" t="s">
        <v>806</v>
      </c>
      <c r="E115" s="12" t="s">
        <v>4</v>
      </c>
      <c r="F115" s="12" t="s">
        <v>4</v>
      </c>
      <c r="G115" s="12" t="s">
        <v>863</v>
      </c>
      <c r="H115" s="12"/>
      <c r="I115" s="9">
        <v>33</v>
      </c>
      <c r="J115" s="9">
        <v>46</v>
      </c>
    </row>
    <row r="116" spans="1:10" s="11" customFormat="1" x14ac:dyDescent="0.2">
      <c r="A116" s="8">
        <v>43589</v>
      </c>
      <c r="B116" s="12" t="s">
        <v>3</v>
      </c>
      <c r="C116" s="113">
        <v>8030</v>
      </c>
      <c r="D116" s="12" t="s">
        <v>42</v>
      </c>
      <c r="E116" s="12" t="s">
        <v>6</v>
      </c>
      <c r="F116" s="12" t="s">
        <v>6</v>
      </c>
      <c r="G116" s="12" t="s">
        <v>863</v>
      </c>
      <c r="H116" s="12"/>
      <c r="I116" s="9">
        <v>21</v>
      </c>
      <c r="J116" s="9">
        <v>27</v>
      </c>
    </row>
    <row r="117" spans="1:10" s="11" customFormat="1" x14ac:dyDescent="0.2">
      <c r="A117" s="8">
        <v>43589</v>
      </c>
      <c r="B117" s="12" t="s">
        <v>6</v>
      </c>
      <c r="C117" s="113">
        <v>2801</v>
      </c>
      <c r="D117" s="12" t="s">
        <v>1696</v>
      </c>
      <c r="E117" s="12" t="s">
        <v>6</v>
      </c>
      <c r="F117" s="12" t="s">
        <v>6</v>
      </c>
      <c r="G117" s="12" t="s">
        <v>863</v>
      </c>
      <c r="H117" s="12"/>
      <c r="I117" s="9"/>
      <c r="J117" s="9"/>
    </row>
    <row r="118" spans="1:10" s="11" customFormat="1" x14ac:dyDescent="0.2">
      <c r="A118" s="8">
        <v>43589</v>
      </c>
      <c r="B118" s="12" t="s">
        <v>3</v>
      </c>
      <c r="C118" s="113">
        <v>1376</v>
      </c>
      <c r="D118" s="12" t="s">
        <v>92</v>
      </c>
      <c r="E118" s="12" t="s">
        <v>18</v>
      </c>
      <c r="F118" s="12" t="s">
        <v>5</v>
      </c>
      <c r="G118" s="12" t="s">
        <v>863</v>
      </c>
      <c r="H118" s="12"/>
      <c r="I118" s="9">
        <v>25</v>
      </c>
      <c r="J118" s="9">
        <v>34</v>
      </c>
    </row>
    <row r="119" spans="1:10" s="11" customFormat="1" x14ac:dyDescent="0.2">
      <c r="A119" s="8">
        <v>43589</v>
      </c>
      <c r="B119" s="12" t="s">
        <v>3</v>
      </c>
      <c r="C119" s="113">
        <v>8189</v>
      </c>
      <c r="D119" s="12" t="s">
        <v>1698</v>
      </c>
      <c r="E119" s="12" t="s">
        <v>18</v>
      </c>
      <c r="F119" s="12" t="s">
        <v>6</v>
      </c>
      <c r="G119" s="12" t="s">
        <v>863</v>
      </c>
      <c r="H119" s="12"/>
      <c r="I119" s="9">
        <v>26</v>
      </c>
      <c r="J119" s="9">
        <v>33</v>
      </c>
    </row>
    <row r="120" spans="1:10" s="11" customFormat="1" x14ac:dyDescent="0.2">
      <c r="A120" s="8">
        <v>43589</v>
      </c>
      <c r="B120" s="12" t="s">
        <v>6</v>
      </c>
      <c r="C120" s="113">
        <v>57070</v>
      </c>
      <c r="D120" s="12" t="s">
        <v>211</v>
      </c>
      <c r="E120" s="12" t="s">
        <v>6</v>
      </c>
      <c r="F120" s="12" t="s">
        <v>6</v>
      </c>
      <c r="G120" s="12" t="s">
        <v>863</v>
      </c>
      <c r="H120" s="12"/>
      <c r="I120" s="9">
        <v>45</v>
      </c>
      <c r="J120" s="9">
        <v>61</v>
      </c>
    </row>
    <row r="121" spans="1:10" s="11" customFormat="1" x14ac:dyDescent="0.2">
      <c r="A121" s="8">
        <v>43590</v>
      </c>
      <c r="B121" s="12" t="s">
        <v>3</v>
      </c>
      <c r="C121" s="113">
        <v>2271</v>
      </c>
      <c r="D121" s="12" t="s">
        <v>92</v>
      </c>
      <c r="E121" s="12" t="s">
        <v>8</v>
      </c>
      <c r="F121" s="12" t="s">
        <v>6</v>
      </c>
      <c r="G121" s="12" t="s">
        <v>863</v>
      </c>
      <c r="H121" s="12"/>
      <c r="I121" s="9">
        <v>22</v>
      </c>
      <c r="J121" s="9">
        <v>25</v>
      </c>
    </row>
    <row r="122" spans="1:10" s="11" customFormat="1" x14ac:dyDescent="0.2">
      <c r="A122" s="8">
        <v>43590</v>
      </c>
      <c r="B122" s="12" t="s">
        <v>3</v>
      </c>
      <c r="C122" s="113">
        <v>5880</v>
      </c>
      <c r="D122" s="12" t="s">
        <v>118</v>
      </c>
      <c r="E122" s="12" t="s">
        <v>5</v>
      </c>
      <c r="F122" s="12" t="s">
        <v>5</v>
      </c>
      <c r="G122" s="12" t="s">
        <v>863</v>
      </c>
      <c r="H122" s="12"/>
      <c r="I122" s="9">
        <v>21</v>
      </c>
      <c r="J122" s="9">
        <v>27</v>
      </c>
    </row>
    <row r="123" spans="1:10" s="11" customFormat="1" x14ac:dyDescent="0.2">
      <c r="A123" s="8">
        <v>43590</v>
      </c>
      <c r="B123" s="12" t="s">
        <v>3</v>
      </c>
      <c r="C123" s="113">
        <v>1137</v>
      </c>
      <c r="D123" s="12" t="s">
        <v>92</v>
      </c>
      <c r="E123" s="12" t="s">
        <v>6</v>
      </c>
      <c r="F123" s="12" t="s">
        <v>6</v>
      </c>
      <c r="G123" s="12" t="s">
        <v>863</v>
      </c>
      <c r="H123" s="12"/>
      <c r="I123" s="9">
        <v>20</v>
      </c>
      <c r="J123" s="9">
        <v>26</v>
      </c>
    </row>
    <row r="124" spans="1:10" s="11" customFormat="1" x14ac:dyDescent="0.2">
      <c r="A124" s="8">
        <v>43590</v>
      </c>
      <c r="B124" s="12" t="s">
        <v>3</v>
      </c>
      <c r="C124" s="113">
        <v>7340</v>
      </c>
      <c r="D124" s="12" t="s">
        <v>65</v>
      </c>
      <c r="E124" s="12" t="s">
        <v>31</v>
      </c>
      <c r="F124" s="12" t="s">
        <v>6</v>
      </c>
      <c r="G124" s="12" t="s">
        <v>863</v>
      </c>
      <c r="H124" s="12"/>
      <c r="I124" s="9">
        <v>29</v>
      </c>
      <c r="J124" s="9">
        <v>36</v>
      </c>
    </row>
    <row r="125" spans="1:10" s="11" customFormat="1" x14ac:dyDescent="0.2">
      <c r="A125" s="8">
        <v>43593</v>
      </c>
      <c r="B125" s="12" t="s">
        <v>6</v>
      </c>
      <c r="C125" s="113">
        <v>57390</v>
      </c>
      <c r="D125" s="12" t="s">
        <v>137</v>
      </c>
      <c r="E125" s="12" t="s">
        <v>6</v>
      </c>
      <c r="F125" s="12" t="s">
        <v>6</v>
      </c>
      <c r="G125" s="12" t="s">
        <v>863</v>
      </c>
      <c r="H125" s="12"/>
      <c r="I125" s="9">
        <v>17</v>
      </c>
      <c r="J125" s="9">
        <v>11</v>
      </c>
    </row>
    <row r="126" spans="1:10" s="11" customFormat="1" x14ac:dyDescent="0.2">
      <c r="A126" s="8">
        <v>43594</v>
      </c>
      <c r="B126" s="12" t="s">
        <v>3</v>
      </c>
      <c r="C126" s="113">
        <v>8436</v>
      </c>
      <c r="D126" s="12" t="s">
        <v>149</v>
      </c>
      <c r="E126" s="12" t="s">
        <v>4</v>
      </c>
      <c r="F126" s="12" t="s">
        <v>4</v>
      </c>
      <c r="G126" s="12" t="s">
        <v>863</v>
      </c>
      <c r="H126" s="12"/>
      <c r="I126" s="9">
        <v>25</v>
      </c>
      <c r="J126" s="9">
        <v>18</v>
      </c>
    </row>
    <row r="127" spans="1:10" s="11" customFormat="1" x14ac:dyDescent="0.2">
      <c r="A127" s="8">
        <v>43602</v>
      </c>
      <c r="B127" s="12" t="s">
        <v>3</v>
      </c>
      <c r="C127" s="113">
        <v>1161</v>
      </c>
      <c r="D127" s="12" t="s">
        <v>92</v>
      </c>
      <c r="E127" s="12" t="s">
        <v>16</v>
      </c>
      <c r="F127" s="12" t="s">
        <v>4</v>
      </c>
      <c r="G127" s="12" t="s">
        <v>863</v>
      </c>
      <c r="H127" s="12"/>
      <c r="I127" s="9">
        <v>30</v>
      </c>
      <c r="J127" s="9">
        <v>26.3</v>
      </c>
    </row>
    <row r="128" spans="1:10" s="11" customFormat="1" x14ac:dyDescent="0.2">
      <c r="A128" s="8">
        <v>43603</v>
      </c>
      <c r="B128" s="12" t="s">
        <v>3</v>
      </c>
      <c r="C128" s="113">
        <v>1239</v>
      </c>
      <c r="D128" s="12" t="s">
        <v>92</v>
      </c>
      <c r="E128" s="12" t="s">
        <v>15</v>
      </c>
      <c r="F128" s="12" t="s">
        <v>15</v>
      </c>
      <c r="G128" s="12" t="s">
        <v>863</v>
      </c>
      <c r="H128" s="12"/>
      <c r="I128" s="9">
        <v>28</v>
      </c>
      <c r="J128" s="9">
        <v>36</v>
      </c>
    </row>
    <row r="129" spans="1:10" s="11" customFormat="1" x14ac:dyDescent="0.2">
      <c r="A129" s="8">
        <v>43604</v>
      </c>
      <c r="B129" s="12" t="s">
        <v>14</v>
      </c>
      <c r="C129" s="113">
        <v>6717</v>
      </c>
      <c r="D129" s="12" t="s">
        <v>1783</v>
      </c>
      <c r="E129" s="12" t="s">
        <v>6</v>
      </c>
      <c r="F129" s="12" t="s">
        <v>6</v>
      </c>
      <c r="G129" s="12" t="s">
        <v>863</v>
      </c>
      <c r="H129" s="12"/>
      <c r="I129" s="9">
        <v>37</v>
      </c>
      <c r="J129" s="9">
        <v>37</v>
      </c>
    </row>
    <row r="130" spans="1:10" s="11" customFormat="1" x14ac:dyDescent="0.2">
      <c r="A130" s="8">
        <v>43604</v>
      </c>
      <c r="B130" s="12" t="s">
        <v>3</v>
      </c>
      <c r="C130" s="113">
        <v>3243</v>
      </c>
      <c r="D130" s="12" t="s">
        <v>131</v>
      </c>
      <c r="E130" s="12" t="s">
        <v>12</v>
      </c>
      <c r="F130" s="12" t="s">
        <v>6</v>
      </c>
      <c r="G130" s="12" t="s">
        <v>863</v>
      </c>
      <c r="H130" s="12"/>
      <c r="I130" s="9">
        <v>22</v>
      </c>
      <c r="J130" s="9">
        <v>20</v>
      </c>
    </row>
    <row r="131" spans="1:10" s="11" customFormat="1" x14ac:dyDescent="0.2">
      <c r="A131" s="8">
        <v>43604</v>
      </c>
      <c r="B131" s="12" t="s">
        <v>3</v>
      </c>
      <c r="C131" s="113">
        <v>1467</v>
      </c>
      <c r="D131" s="12" t="s">
        <v>92</v>
      </c>
      <c r="E131" s="12" t="s">
        <v>1380</v>
      </c>
      <c r="F131" s="12" t="s">
        <v>6</v>
      </c>
      <c r="G131" s="12" t="s">
        <v>863</v>
      </c>
      <c r="H131" s="12"/>
      <c r="I131" s="9">
        <v>25</v>
      </c>
      <c r="J131" s="9">
        <v>26</v>
      </c>
    </row>
    <row r="132" spans="1:10" s="11" customFormat="1" x14ac:dyDescent="0.2">
      <c r="A132" s="8">
        <v>43605</v>
      </c>
      <c r="B132" s="12" t="s">
        <v>6</v>
      </c>
      <c r="C132" s="113">
        <v>57290</v>
      </c>
      <c r="D132" s="12" t="s">
        <v>138</v>
      </c>
      <c r="E132" s="12" t="s">
        <v>6</v>
      </c>
      <c r="F132" s="12" t="s">
        <v>6</v>
      </c>
      <c r="G132" s="12" t="s">
        <v>863</v>
      </c>
      <c r="H132" s="12"/>
      <c r="I132" s="9">
        <v>34</v>
      </c>
      <c r="J132" s="9">
        <v>38</v>
      </c>
    </row>
    <row r="133" spans="1:10" s="11" customFormat="1" x14ac:dyDescent="0.2">
      <c r="A133" s="8">
        <v>43586</v>
      </c>
      <c r="B133" s="12" t="s">
        <v>3</v>
      </c>
      <c r="C133" s="113">
        <v>2451</v>
      </c>
      <c r="D133" s="48" t="s">
        <v>1616</v>
      </c>
      <c r="E133" s="12" t="s">
        <v>3</v>
      </c>
      <c r="F133" s="12" t="s">
        <v>6</v>
      </c>
      <c r="G133" s="12" t="s">
        <v>1657</v>
      </c>
      <c r="H133" s="12"/>
      <c r="I133" s="9">
        <v>22</v>
      </c>
      <c r="J133" s="9" t="s">
        <v>497</v>
      </c>
    </row>
    <row r="134" spans="1:10" s="11" customFormat="1" x14ac:dyDescent="0.2">
      <c r="A134" s="8">
        <v>43590</v>
      </c>
      <c r="B134" s="12" t="s">
        <v>3</v>
      </c>
      <c r="C134" s="113">
        <v>9560</v>
      </c>
      <c r="D134" s="12" t="s">
        <v>52</v>
      </c>
      <c r="E134" s="12" t="s">
        <v>585</v>
      </c>
      <c r="F134" s="12" t="s">
        <v>4</v>
      </c>
      <c r="G134" s="12" t="s">
        <v>976</v>
      </c>
      <c r="H134" s="12"/>
      <c r="I134" s="9">
        <v>65</v>
      </c>
      <c r="J134" s="9">
        <v>88</v>
      </c>
    </row>
    <row r="135" spans="1:10" s="11" customFormat="1" x14ac:dyDescent="0.2">
      <c r="A135" s="8">
        <v>43603</v>
      </c>
      <c r="B135" s="12" t="s">
        <v>5</v>
      </c>
      <c r="C135" s="113">
        <v>54457</v>
      </c>
      <c r="D135" s="12" t="s">
        <v>166</v>
      </c>
      <c r="E135" s="12" t="s">
        <v>5</v>
      </c>
      <c r="F135" s="12" t="s">
        <v>5</v>
      </c>
      <c r="G135" s="12" t="s">
        <v>976</v>
      </c>
      <c r="H135" s="12"/>
      <c r="I135" s="9">
        <v>44</v>
      </c>
      <c r="J135" s="9">
        <v>51</v>
      </c>
    </row>
    <row r="136" spans="1:10" s="11" customFormat="1" x14ac:dyDescent="0.2">
      <c r="A136" s="8">
        <v>43607</v>
      </c>
      <c r="B136" s="12" t="s">
        <v>6</v>
      </c>
      <c r="C136" s="113">
        <v>57290</v>
      </c>
      <c r="D136" s="12" t="s">
        <v>1789</v>
      </c>
      <c r="E136" s="12" t="s">
        <v>6</v>
      </c>
      <c r="F136" s="12" t="s">
        <v>6</v>
      </c>
      <c r="G136" s="12" t="s">
        <v>976</v>
      </c>
      <c r="H136" s="12"/>
      <c r="I136" s="9">
        <v>35</v>
      </c>
      <c r="J136" s="9">
        <v>39</v>
      </c>
    </row>
    <row r="137" spans="1:10" s="11" customFormat="1" x14ac:dyDescent="0.2">
      <c r="A137" s="8">
        <v>43594</v>
      </c>
      <c r="B137" s="12" t="s">
        <v>3</v>
      </c>
      <c r="C137" s="113">
        <v>4482</v>
      </c>
      <c r="D137" s="12" t="s">
        <v>46</v>
      </c>
      <c r="E137" s="12" t="s">
        <v>4</v>
      </c>
      <c r="F137" s="12" t="s">
        <v>4</v>
      </c>
      <c r="G137" s="12" t="s">
        <v>1738</v>
      </c>
      <c r="H137" s="12"/>
      <c r="I137" s="9">
        <v>8</v>
      </c>
      <c r="J137" s="9" t="s">
        <v>1131</v>
      </c>
    </row>
    <row r="138" spans="1:10" s="11" customFormat="1" x14ac:dyDescent="0.2">
      <c r="A138" s="8">
        <v>43587</v>
      </c>
      <c r="B138" s="12" t="s">
        <v>234</v>
      </c>
      <c r="C138" s="48" t="s">
        <v>1674</v>
      </c>
      <c r="D138" s="12" t="s">
        <v>1675</v>
      </c>
      <c r="E138" s="12" t="s">
        <v>1676</v>
      </c>
      <c r="F138" s="12" t="s">
        <v>8</v>
      </c>
      <c r="G138" s="12" t="s">
        <v>1677</v>
      </c>
      <c r="H138" s="12"/>
      <c r="I138" s="9"/>
      <c r="J138" s="9"/>
    </row>
    <row r="139" spans="1:10" s="11" customFormat="1" x14ac:dyDescent="0.2">
      <c r="A139" s="8">
        <v>43597</v>
      </c>
      <c r="B139" s="12" t="s">
        <v>3</v>
      </c>
      <c r="C139" s="113">
        <v>7230</v>
      </c>
      <c r="D139" s="12" t="s">
        <v>59</v>
      </c>
      <c r="E139" s="12" t="s">
        <v>8</v>
      </c>
      <c r="F139" s="12" t="s">
        <v>6</v>
      </c>
      <c r="G139" s="12" t="s">
        <v>1762</v>
      </c>
      <c r="H139" s="12"/>
      <c r="I139" s="9">
        <v>33</v>
      </c>
      <c r="J139" s="9" t="s">
        <v>1744</v>
      </c>
    </row>
    <row r="140" spans="1:10" s="11" customFormat="1" x14ac:dyDescent="0.2">
      <c r="A140" s="8">
        <v>43596</v>
      </c>
      <c r="B140" s="12" t="s">
        <v>3</v>
      </c>
      <c r="C140" s="113">
        <v>3542</v>
      </c>
      <c r="D140" s="12" t="s">
        <v>67</v>
      </c>
      <c r="E140" s="12" t="s">
        <v>4</v>
      </c>
      <c r="F140" s="12" t="s">
        <v>6</v>
      </c>
      <c r="G140" s="12" t="s">
        <v>1746</v>
      </c>
      <c r="H140" s="12"/>
      <c r="I140" s="9">
        <v>18</v>
      </c>
      <c r="J140" s="9" t="s">
        <v>547</v>
      </c>
    </row>
    <row r="141" spans="1:10" s="11" customFormat="1" x14ac:dyDescent="0.2">
      <c r="A141" s="8">
        <v>43594</v>
      </c>
      <c r="B141" s="12" t="s">
        <v>3</v>
      </c>
      <c r="C141" s="113">
        <v>3321</v>
      </c>
      <c r="D141" s="12" t="s">
        <v>1040</v>
      </c>
      <c r="E141" s="12" t="s">
        <v>12</v>
      </c>
      <c r="F141" s="12" t="s">
        <v>6</v>
      </c>
      <c r="G141" s="12" t="s">
        <v>105</v>
      </c>
      <c r="H141" s="12"/>
      <c r="I141" s="9">
        <v>24</v>
      </c>
      <c r="J141" s="9">
        <v>25</v>
      </c>
    </row>
    <row r="142" spans="1:10" s="11" customFormat="1" x14ac:dyDescent="0.2">
      <c r="A142" s="8">
        <v>43586</v>
      </c>
      <c r="B142" s="12" t="s">
        <v>3</v>
      </c>
      <c r="C142" s="113">
        <v>8080</v>
      </c>
      <c r="D142" s="115" t="s">
        <v>41</v>
      </c>
      <c r="E142" s="12" t="s">
        <v>6</v>
      </c>
      <c r="F142" s="12" t="s">
        <v>15</v>
      </c>
      <c r="G142" s="12" t="s">
        <v>37</v>
      </c>
      <c r="H142" s="12"/>
      <c r="I142" s="9">
        <v>19</v>
      </c>
      <c r="J142" s="9" t="s">
        <v>1101</v>
      </c>
    </row>
    <row r="143" spans="1:10" s="11" customFormat="1" x14ac:dyDescent="0.2">
      <c r="A143" s="8">
        <v>43586</v>
      </c>
      <c r="B143" s="12" t="s">
        <v>3</v>
      </c>
      <c r="C143" s="113">
        <v>5373</v>
      </c>
      <c r="D143" s="115" t="s">
        <v>58</v>
      </c>
      <c r="E143" s="12" t="s">
        <v>3</v>
      </c>
      <c r="F143" s="12" t="s">
        <v>6</v>
      </c>
      <c r="G143" s="12" t="s">
        <v>37</v>
      </c>
      <c r="H143" s="12"/>
      <c r="I143" s="9">
        <v>31</v>
      </c>
      <c r="J143" s="9" t="s">
        <v>398</v>
      </c>
    </row>
    <row r="144" spans="1:10" s="11" customFormat="1" x14ac:dyDescent="0.2">
      <c r="A144" s="8">
        <v>43586</v>
      </c>
      <c r="B144" s="12" t="s">
        <v>3</v>
      </c>
      <c r="C144" s="113">
        <v>5376</v>
      </c>
      <c r="D144" s="115" t="s">
        <v>58</v>
      </c>
      <c r="E144" s="12" t="s">
        <v>4</v>
      </c>
      <c r="F144" s="12" t="s">
        <v>6</v>
      </c>
      <c r="G144" s="12" t="s">
        <v>37</v>
      </c>
      <c r="H144" s="12"/>
      <c r="I144" s="9">
        <v>31</v>
      </c>
      <c r="J144" s="9">
        <v>41</v>
      </c>
    </row>
    <row r="145" spans="1:10" s="11" customFormat="1" x14ac:dyDescent="0.2">
      <c r="A145" s="8">
        <v>43587</v>
      </c>
      <c r="B145" s="12" t="s">
        <v>3</v>
      </c>
      <c r="C145" s="113">
        <v>4055</v>
      </c>
      <c r="D145" s="12" t="s">
        <v>506</v>
      </c>
      <c r="E145" s="12" t="s">
        <v>4</v>
      </c>
      <c r="F145" s="12" t="s">
        <v>6</v>
      </c>
      <c r="G145" s="12" t="s">
        <v>37</v>
      </c>
      <c r="H145" s="12"/>
      <c r="I145" s="9">
        <v>13</v>
      </c>
      <c r="J145" s="9" t="s">
        <v>531</v>
      </c>
    </row>
    <row r="146" spans="1:10" s="11" customFormat="1" x14ac:dyDescent="0.2">
      <c r="A146" s="8">
        <v>43589</v>
      </c>
      <c r="B146" s="12" t="s">
        <v>3</v>
      </c>
      <c r="C146" s="113">
        <v>2121</v>
      </c>
      <c r="D146" s="12" t="s">
        <v>92</v>
      </c>
      <c r="E146" s="12" t="s">
        <v>4</v>
      </c>
      <c r="F146" s="12" t="s">
        <v>4</v>
      </c>
      <c r="G146" s="12" t="s">
        <v>37</v>
      </c>
      <c r="H146" s="12"/>
      <c r="I146" s="9">
        <v>28</v>
      </c>
      <c r="J146" s="9">
        <v>31</v>
      </c>
    </row>
    <row r="147" spans="1:10" s="11" customFormat="1" x14ac:dyDescent="0.2">
      <c r="A147" s="8">
        <v>43590</v>
      </c>
      <c r="B147" s="12" t="s">
        <v>6</v>
      </c>
      <c r="C147" s="113">
        <v>57600</v>
      </c>
      <c r="D147" s="12" t="s">
        <v>1243</v>
      </c>
      <c r="E147" s="12" t="s">
        <v>6</v>
      </c>
      <c r="F147" s="12" t="s">
        <v>6</v>
      </c>
      <c r="G147" s="12" t="s">
        <v>37</v>
      </c>
      <c r="H147" s="12"/>
      <c r="I147" s="9">
        <v>69</v>
      </c>
      <c r="J147" s="9">
        <v>109</v>
      </c>
    </row>
    <row r="148" spans="1:10" s="11" customFormat="1" x14ac:dyDescent="0.2">
      <c r="A148" s="8">
        <v>43590</v>
      </c>
      <c r="B148" s="12" t="s">
        <v>3</v>
      </c>
      <c r="C148" s="113">
        <v>1255</v>
      </c>
      <c r="D148" s="12" t="s">
        <v>92</v>
      </c>
      <c r="E148" s="12" t="s">
        <v>5</v>
      </c>
      <c r="F148" s="12" t="s">
        <v>5</v>
      </c>
      <c r="G148" s="12" t="s">
        <v>37</v>
      </c>
      <c r="H148" s="12"/>
      <c r="I148" s="9">
        <v>20</v>
      </c>
      <c r="J148" s="9">
        <v>25</v>
      </c>
    </row>
    <row r="149" spans="1:10" s="11" customFormat="1" x14ac:dyDescent="0.2">
      <c r="A149" s="8">
        <v>43590</v>
      </c>
      <c r="B149" s="12" t="s">
        <v>3</v>
      </c>
      <c r="C149" s="113">
        <v>2611</v>
      </c>
      <c r="D149" s="12" t="s">
        <v>92</v>
      </c>
      <c r="E149" s="12" t="s">
        <v>16</v>
      </c>
      <c r="F149" s="12" t="s">
        <v>6</v>
      </c>
      <c r="G149" s="12" t="s">
        <v>37</v>
      </c>
      <c r="H149" s="12"/>
      <c r="I149" s="9">
        <v>20</v>
      </c>
      <c r="J149" s="9">
        <v>27</v>
      </c>
    </row>
    <row r="150" spans="1:10" s="11" customFormat="1" x14ac:dyDescent="0.2">
      <c r="A150" s="8">
        <v>43590</v>
      </c>
      <c r="B150" s="12" t="s">
        <v>6</v>
      </c>
      <c r="C150" s="113">
        <v>57570</v>
      </c>
      <c r="D150" s="12" t="s">
        <v>983</v>
      </c>
      <c r="E150" s="12" t="s">
        <v>6</v>
      </c>
      <c r="F150" s="12" t="s">
        <v>6</v>
      </c>
      <c r="G150" s="12" t="s">
        <v>37</v>
      </c>
      <c r="H150" s="12"/>
      <c r="I150" s="9">
        <v>24</v>
      </c>
      <c r="J150" s="9">
        <v>33</v>
      </c>
    </row>
    <row r="151" spans="1:10" s="11" customFormat="1" x14ac:dyDescent="0.2">
      <c r="A151" s="8">
        <v>43594</v>
      </c>
      <c r="B151" s="12" t="s">
        <v>3</v>
      </c>
      <c r="C151" s="113">
        <v>5892</v>
      </c>
      <c r="D151" s="12" t="s">
        <v>261</v>
      </c>
      <c r="E151" s="12" t="s">
        <v>4</v>
      </c>
      <c r="F151" s="12" t="s">
        <v>4</v>
      </c>
      <c r="G151" s="12" t="s">
        <v>37</v>
      </c>
      <c r="H151" s="12"/>
      <c r="I151" s="9">
        <v>29</v>
      </c>
      <c r="J151" s="9">
        <v>25</v>
      </c>
    </row>
    <row r="152" spans="1:10" s="11" customFormat="1" x14ac:dyDescent="0.2">
      <c r="A152" s="8">
        <v>43594</v>
      </c>
      <c r="B152" s="12" t="s">
        <v>3</v>
      </c>
      <c r="C152" s="113">
        <v>5451</v>
      </c>
      <c r="D152" s="12" t="s">
        <v>438</v>
      </c>
      <c r="E152" s="12" t="s">
        <v>4</v>
      </c>
      <c r="F152" s="12" t="s">
        <v>4</v>
      </c>
      <c r="G152" s="12" t="s">
        <v>37</v>
      </c>
      <c r="H152" s="12"/>
      <c r="I152" s="9">
        <v>36</v>
      </c>
      <c r="J152" s="9">
        <v>42</v>
      </c>
    </row>
    <row r="153" spans="1:10" s="11" customFormat="1" x14ac:dyDescent="0.2">
      <c r="A153" s="8">
        <v>43594</v>
      </c>
      <c r="B153" s="12" t="s">
        <v>3</v>
      </c>
      <c r="C153" s="113">
        <v>4657</v>
      </c>
      <c r="D153" s="12" t="s">
        <v>40</v>
      </c>
      <c r="E153" s="12" t="s">
        <v>4</v>
      </c>
      <c r="F153" s="12" t="s">
        <v>4</v>
      </c>
      <c r="G153" s="12" t="s">
        <v>37</v>
      </c>
      <c r="H153" s="12"/>
      <c r="I153" s="9">
        <v>4</v>
      </c>
      <c r="J153" s="9" t="s">
        <v>399</v>
      </c>
    </row>
    <row r="154" spans="1:10" s="11" customFormat="1" x14ac:dyDescent="0.2">
      <c r="A154" s="8">
        <v>43596</v>
      </c>
      <c r="B154" s="12" t="s">
        <v>3</v>
      </c>
      <c r="C154" s="113">
        <v>1526</v>
      </c>
      <c r="D154" s="12" t="s">
        <v>92</v>
      </c>
      <c r="E154" s="12" t="s">
        <v>6</v>
      </c>
      <c r="F154" s="12" t="s">
        <v>1745</v>
      </c>
      <c r="G154" s="12" t="s">
        <v>37</v>
      </c>
      <c r="H154" s="12"/>
      <c r="I154" s="9">
        <v>25</v>
      </c>
      <c r="J154" s="9" t="s">
        <v>400</v>
      </c>
    </row>
    <row r="155" spans="1:10" s="11" customFormat="1" x14ac:dyDescent="0.2">
      <c r="A155" s="8">
        <v>43596</v>
      </c>
      <c r="B155" s="12" t="s">
        <v>3</v>
      </c>
      <c r="C155" s="113">
        <v>5956</v>
      </c>
      <c r="D155" s="12" t="s">
        <v>74</v>
      </c>
      <c r="E155" s="12" t="s">
        <v>4</v>
      </c>
      <c r="F155" s="12" t="s">
        <v>5</v>
      </c>
      <c r="G155" s="12" t="s">
        <v>37</v>
      </c>
      <c r="H155" s="12"/>
      <c r="I155" s="9">
        <v>30</v>
      </c>
      <c r="J155" s="9" t="s">
        <v>695</v>
      </c>
    </row>
    <row r="156" spans="1:10" s="11" customFormat="1" x14ac:dyDescent="0.2">
      <c r="A156" s="8">
        <v>43597</v>
      </c>
      <c r="B156" s="12" t="s">
        <v>3</v>
      </c>
      <c r="C156" s="113">
        <v>1208</v>
      </c>
      <c r="D156" s="12" t="s">
        <v>92</v>
      </c>
      <c r="E156" s="12" t="s">
        <v>1656</v>
      </c>
      <c r="F156" s="12" t="s">
        <v>15</v>
      </c>
      <c r="G156" s="12" t="s">
        <v>37</v>
      </c>
      <c r="H156" s="12"/>
      <c r="I156" s="9">
        <v>30</v>
      </c>
      <c r="J156" s="9" t="s">
        <v>1761</v>
      </c>
    </row>
    <row r="157" spans="1:10" s="11" customFormat="1" x14ac:dyDescent="0.2">
      <c r="A157" s="8">
        <v>43597</v>
      </c>
      <c r="B157" s="12" t="s">
        <v>3</v>
      </c>
      <c r="C157" s="113">
        <v>5750</v>
      </c>
      <c r="D157" s="12" t="s">
        <v>128</v>
      </c>
      <c r="E157" s="12" t="s">
        <v>6</v>
      </c>
      <c r="F157" s="12" t="s">
        <v>15</v>
      </c>
      <c r="G157" s="12" t="s">
        <v>37</v>
      </c>
      <c r="H157" s="12"/>
      <c r="I157" s="9">
        <v>20</v>
      </c>
      <c r="J157" s="9" t="s">
        <v>358</v>
      </c>
    </row>
    <row r="158" spans="1:10" s="11" customFormat="1" x14ac:dyDescent="0.2">
      <c r="A158" s="8">
        <v>43597</v>
      </c>
      <c r="B158" s="12" t="s">
        <v>3</v>
      </c>
      <c r="C158" s="113">
        <v>8390</v>
      </c>
      <c r="D158" s="12" t="s">
        <v>80</v>
      </c>
      <c r="E158" s="12" t="s">
        <v>4</v>
      </c>
      <c r="F158" s="12" t="s">
        <v>6</v>
      </c>
      <c r="G158" s="12" t="s">
        <v>37</v>
      </c>
      <c r="H158" s="12"/>
      <c r="I158" s="9">
        <v>32</v>
      </c>
      <c r="J158" s="9" t="s">
        <v>402</v>
      </c>
    </row>
    <row r="159" spans="1:10" s="11" customFormat="1" x14ac:dyDescent="0.2">
      <c r="A159" s="8">
        <v>43597</v>
      </c>
      <c r="B159" s="12" t="s">
        <v>3</v>
      </c>
      <c r="C159" s="113">
        <v>3412</v>
      </c>
      <c r="D159" s="12" t="s">
        <v>67</v>
      </c>
      <c r="E159" s="12" t="s">
        <v>16</v>
      </c>
      <c r="F159" s="12" t="s">
        <v>98</v>
      </c>
      <c r="G159" s="12" t="s">
        <v>37</v>
      </c>
      <c r="H159" s="12"/>
      <c r="I159" s="9">
        <v>21</v>
      </c>
      <c r="J159" s="9" t="s">
        <v>1769</v>
      </c>
    </row>
    <row r="160" spans="1:10" s="11" customFormat="1" x14ac:dyDescent="0.2">
      <c r="A160" s="8">
        <v>43603</v>
      </c>
      <c r="B160" s="12" t="s">
        <v>3</v>
      </c>
      <c r="C160" s="113">
        <v>4108</v>
      </c>
      <c r="D160" s="12" t="s">
        <v>506</v>
      </c>
      <c r="E160" s="12" t="s">
        <v>4</v>
      </c>
      <c r="F160" s="12" t="s">
        <v>4</v>
      </c>
      <c r="G160" s="12" t="s">
        <v>37</v>
      </c>
      <c r="H160" s="12"/>
      <c r="I160" s="9">
        <v>13</v>
      </c>
      <c r="J160" s="9">
        <v>8</v>
      </c>
    </row>
    <row r="161" spans="1:10" s="11" customFormat="1" x14ac:dyDescent="0.2">
      <c r="A161" s="8">
        <v>43603</v>
      </c>
      <c r="B161" s="12" t="s">
        <v>3</v>
      </c>
      <c r="C161" s="113">
        <v>8092</v>
      </c>
      <c r="D161" s="12" t="s">
        <v>41</v>
      </c>
      <c r="E161" s="12" t="s">
        <v>18</v>
      </c>
      <c r="F161" s="12" t="s">
        <v>6</v>
      </c>
      <c r="G161" s="12" t="s">
        <v>37</v>
      </c>
      <c r="H161" s="12"/>
      <c r="I161" s="9">
        <v>26</v>
      </c>
      <c r="J161" s="9">
        <v>20</v>
      </c>
    </row>
    <row r="162" spans="1:10" s="11" customFormat="1" x14ac:dyDescent="0.2">
      <c r="A162" s="8">
        <v>43604</v>
      </c>
      <c r="B162" s="12" t="s">
        <v>3</v>
      </c>
      <c r="C162" s="113">
        <v>4211</v>
      </c>
      <c r="D162" s="12" t="s">
        <v>506</v>
      </c>
      <c r="E162" s="12" t="s">
        <v>4</v>
      </c>
      <c r="F162" s="12" t="s">
        <v>4</v>
      </c>
      <c r="G162" s="12" t="s">
        <v>37</v>
      </c>
      <c r="H162" s="12"/>
      <c r="I162" s="9">
        <v>11</v>
      </c>
      <c r="J162" s="9">
        <v>8</v>
      </c>
    </row>
    <row r="163" spans="1:10" s="11" customFormat="1" x14ac:dyDescent="0.2">
      <c r="A163" s="8">
        <v>43604</v>
      </c>
      <c r="B163" s="12" t="s">
        <v>3</v>
      </c>
      <c r="C163" s="113">
        <v>2167</v>
      </c>
      <c r="D163" s="12" t="s">
        <v>92</v>
      </c>
      <c r="E163" s="12" t="s">
        <v>188</v>
      </c>
      <c r="F163" s="12" t="s">
        <v>6</v>
      </c>
      <c r="G163" s="12" t="s">
        <v>37</v>
      </c>
      <c r="H163" s="12"/>
      <c r="I163" s="9">
        <v>26</v>
      </c>
      <c r="J163" s="9">
        <v>34</v>
      </c>
    </row>
    <row r="164" spans="1:10" s="11" customFormat="1" x14ac:dyDescent="0.2">
      <c r="A164" s="8">
        <v>43604</v>
      </c>
      <c r="B164" s="12" t="s">
        <v>3</v>
      </c>
      <c r="C164" s="113">
        <v>3324</v>
      </c>
      <c r="D164" s="12" t="s">
        <v>77</v>
      </c>
      <c r="E164" s="12" t="s">
        <v>4</v>
      </c>
      <c r="F164" s="12" t="s">
        <v>4</v>
      </c>
      <c r="G164" s="12" t="s">
        <v>37</v>
      </c>
      <c r="H164" s="12"/>
      <c r="I164" s="9">
        <v>22</v>
      </c>
      <c r="J164" s="9">
        <v>25</v>
      </c>
    </row>
    <row r="165" spans="1:10" s="11" customFormat="1" x14ac:dyDescent="0.2">
      <c r="A165" s="8">
        <v>43611</v>
      </c>
      <c r="B165" s="12" t="s">
        <v>6</v>
      </c>
      <c r="C165" s="113">
        <v>54730</v>
      </c>
      <c r="D165" s="12" t="s">
        <v>179</v>
      </c>
      <c r="E165" s="12" t="s">
        <v>6</v>
      </c>
      <c r="F165" s="12" t="s">
        <v>6</v>
      </c>
      <c r="G165" s="12" t="s">
        <v>37</v>
      </c>
      <c r="H165" s="12"/>
      <c r="I165" s="9">
        <v>30</v>
      </c>
      <c r="J165" s="9">
        <v>30</v>
      </c>
    </row>
    <row r="166" spans="1:10" s="11" customFormat="1" x14ac:dyDescent="0.2">
      <c r="A166" s="8">
        <v>43612</v>
      </c>
      <c r="B166" s="12" t="s">
        <v>3</v>
      </c>
      <c r="C166" s="113">
        <v>6917</v>
      </c>
      <c r="D166" s="12" t="s">
        <v>109</v>
      </c>
      <c r="E166" s="12" t="s">
        <v>15</v>
      </c>
      <c r="F166" s="12" t="s">
        <v>6</v>
      </c>
      <c r="G166" s="12" t="s">
        <v>37</v>
      </c>
      <c r="H166" s="12"/>
      <c r="I166" s="9">
        <v>38</v>
      </c>
      <c r="J166" s="9">
        <v>45</v>
      </c>
    </row>
    <row r="167" spans="1:10" s="11" customFormat="1" x14ac:dyDescent="0.2">
      <c r="A167" s="8">
        <v>43612</v>
      </c>
      <c r="B167" s="12" t="s">
        <v>3</v>
      </c>
      <c r="C167" s="113">
        <v>8317</v>
      </c>
      <c r="D167" s="12" t="s">
        <v>89</v>
      </c>
      <c r="E167" s="12" t="s">
        <v>16</v>
      </c>
      <c r="F167" s="12" t="s">
        <v>6</v>
      </c>
      <c r="G167" s="12" t="s">
        <v>37</v>
      </c>
      <c r="H167" s="12"/>
      <c r="I167" s="9">
        <v>27</v>
      </c>
      <c r="J167" s="9">
        <v>32</v>
      </c>
    </row>
    <row r="168" spans="1:10" s="11" customFormat="1" x14ac:dyDescent="0.2">
      <c r="A168" s="8">
        <v>43613</v>
      </c>
      <c r="B168" s="12" t="s">
        <v>3</v>
      </c>
      <c r="C168" s="113">
        <v>5670</v>
      </c>
      <c r="D168" s="12" t="s">
        <v>1011</v>
      </c>
      <c r="E168" s="12" t="s">
        <v>16</v>
      </c>
      <c r="F168" s="12" t="s">
        <v>4</v>
      </c>
      <c r="G168" s="12" t="s">
        <v>37</v>
      </c>
      <c r="H168" s="12"/>
      <c r="I168" s="9">
        <v>25</v>
      </c>
      <c r="J168" s="9">
        <v>32</v>
      </c>
    </row>
    <row r="169" spans="1:10" s="11" customFormat="1" x14ac:dyDescent="0.2">
      <c r="A169" s="8">
        <v>43613</v>
      </c>
      <c r="B169" s="12" t="s">
        <v>3</v>
      </c>
      <c r="C169" s="113">
        <v>5447</v>
      </c>
      <c r="D169" s="12" t="s">
        <v>1802</v>
      </c>
      <c r="E169" s="12" t="s">
        <v>4</v>
      </c>
      <c r="F169" s="12" t="s">
        <v>5</v>
      </c>
      <c r="G169" s="12" t="s">
        <v>37</v>
      </c>
      <c r="H169" s="12"/>
      <c r="I169" s="9">
        <v>33</v>
      </c>
      <c r="J169" s="9">
        <v>45</v>
      </c>
    </row>
    <row r="170" spans="1:10" s="11" customFormat="1" x14ac:dyDescent="0.2">
      <c r="A170" s="8">
        <v>43613</v>
      </c>
      <c r="B170" s="12" t="s">
        <v>3</v>
      </c>
      <c r="C170" s="113">
        <v>9155</v>
      </c>
      <c r="D170" s="12" t="s">
        <v>1806</v>
      </c>
      <c r="E170" s="12" t="s">
        <v>16</v>
      </c>
      <c r="F170" s="12" t="s">
        <v>17</v>
      </c>
      <c r="G170" s="12" t="s">
        <v>37</v>
      </c>
      <c r="H170" s="12"/>
      <c r="I170" s="9">
        <v>55</v>
      </c>
      <c r="J170" s="9">
        <v>47</v>
      </c>
    </row>
    <row r="171" spans="1:10" s="11" customFormat="1" x14ac:dyDescent="0.2">
      <c r="A171" s="8">
        <v>43613</v>
      </c>
      <c r="B171" s="12" t="s">
        <v>3</v>
      </c>
      <c r="C171" s="113">
        <v>1260</v>
      </c>
      <c r="D171" s="12" t="s">
        <v>92</v>
      </c>
      <c r="E171" s="12" t="s">
        <v>6</v>
      </c>
      <c r="F171" s="12" t="s">
        <v>5</v>
      </c>
      <c r="G171" s="12" t="s">
        <v>37</v>
      </c>
      <c r="H171" s="12"/>
      <c r="I171" s="9">
        <v>30</v>
      </c>
      <c r="J171" s="9">
        <v>28</v>
      </c>
    </row>
    <row r="172" spans="1:10" s="11" customFormat="1" x14ac:dyDescent="0.2">
      <c r="A172" s="8">
        <v>43613</v>
      </c>
      <c r="B172" s="12" t="s">
        <v>3</v>
      </c>
      <c r="C172" s="113">
        <v>3938</v>
      </c>
      <c r="D172" s="12" t="s">
        <v>71</v>
      </c>
      <c r="E172" s="12" t="s">
        <v>4</v>
      </c>
      <c r="F172" s="12" t="s">
        <v>5</v>
      </c>
      <c r="G172" s="12" t="s">
        <v>37</v>
      </c>
      <c r="H172" s="12"/>
      <c r="I172" s="9">
        <v>15</v>
      </c>
      <c r="J172" s="9">
        <v>10</v>
      </c>
    </row>
    <row r="173" spans="1:10" s="11" customFormat="1" x14ac:dyDescent="0.2">
      <c r="A173" s="8">
        <v>43613</v>
      </c>
      <c r="B173" s="12" t="s">
        <v>3</v>
      </c>
      <c r="C173" s="113">
        <v>3985</v>
      </c>
      <c r="D173" s="12" t="s">
        <v>1807</v>
      </c>
      <c r="E173" s="12" t="s">
        <v>4</v>
      </c>
      <c r="F173" s="12" t="s">
        <v>140</v>
      </c>
      <c r="G173" s="12" t="s">
        <v>37</v>
      </c>
      <c r="H173" s="12"/>
      <c r="I173" s="9">
        <v>13</v>
      </c>
      <c r="J173" s="9">
        <v>11</v>
      </c>
    </row>
    <row r="174" spans="1:10" s="11" customFormat="1" x14ac:dyDescent="0.2">
      <c r="A174" s="8">
        <v>43613</v>
      </c>
      <c r="B174" s="12" t="s">
        <v>3</v>
      </c>
      <c r="C174" s="113">
        <v>3560</v>
      </c>
      <c r="D174" s="12" t="s">
        <v>67</v>
      </c>
      <c r="E174" s="12" t="s">
        <v>4</v>
      </c>
      <c r="F174" s="12" t="s">
        <v>15</v>
      </c>
      <c r="G174" s="12" t="s">
        <v>37</v>
      </c>
      <c r="H174" s="12"/>
      <c r="I174" s="9">
        <v>20</v>
      </c>
      <c r="J174" s="9">
        <v>20</v>
      </c>
    </row>
    <row r="175" spans="1:10" s="11" customFormat="1" x14ac:dyDescent="0.2">
      <c r="A175" s="8">
        <v>43614</v>
      </c>
      <c r="B175" s="12" t="s">
        <v>3</v>
      </c>
      <c r="C175" s="113">
        <v>4463</v>
      </c>
      <c r="D175" s="12" t="s">
        <v>61</v>
      </c>
      <c r="E175" s="12" t="s">
        <v>1808</v>
      </c>
      <c r="F175" s="12" t="s">
        <v>214</v>
      </c>
      <c r="G175" s="12" t="s">
        <v>37</v>
      </c>
      <c r="H175" s="12"/>
      <c r="I175" s="9">
        <v>7</v>
      </c>
      <c r="J175" s="9">
        <v>4</v>
      </c>
    </row>
    <row r="176" spans="1:10" s="11" customFormat="1" x14ac:dyDescent="0.2">
      <c r="A176" s="8">
        <v>43615</v>
      </c>
      <c r="B176" s="12" t="s">
        <v>3</v>
      </c>
      <c r="C176" s="113">
        <v>6970</v>
      </c>
      <c r="D176" s="12" t="s">
        <v>1814</v>
      </c>
      <c r="E176" s="12" t="s">
        <v>1656</v>
      </c>
      <c r="F176" s="12" t="s">
        <v>6</v>
      </c>
      <c r="G176" s="12" t="s">
        <v>37</v>
      </c>
      <c r="H176" s="12"/>
      <c r="I176" s="9">
        <v>31</v>
      </c>
      <c r="J176" s="9">
        <v>39</v>
      </c>
    </row>
    <row r="177" spans="1:10" s="11" customFormat="1" x14ac:dyDescent="0.2">
      <c r="A177" s="8">
        <v>43615</v>
      </c>
      <c r="B177" s="12" t="s">
        <v>3</v>
      </c>
      <c r="C177" s="113">
        <v>6188</v>
      </c>
      <c r="D177" s="12" t="s">
        <v>1089</v>
      </c>
      <c r="E177" s="12" t="s">
        <v>8</v>
      </c>
      <c r="F177" s="12" t="s">
        <v>15</v>
      </c>
      <c r="G177" s="12" t="s">
        <v>37</v>
      </c>
      <c r="H177" s="12"/>
      <c r="I177" s="9">
        <v>32</v>
      </c>
      <c r="J177" s="9">
        <v>42</v>
      </c>
    </row>
    <row r="178" spans="1:10" s="11" customFormat="1" x14ac:dyDescent="0.2">
      <c r="A178" s="8">
        <v>43615</v>
      </c>
      <c r="B178" s="12" t="s">
        <v>3</v>
      </c>
      <c r="C178" s="113">
        <v>1928</v>
      </c>
      <c r="D178" s="12" t="s">
        <v>92</v>
      </c>
      <c r="E178" s="12" t="s">
        <v>15</v>
      </c>
      <c r="F178" s="12" t="s">
        <v>8</v>
      </c>
      <c r="G178" s="12" t="s">
        <v>37</v>
      </c>
      <c r="H178" s="12"/>
      <c r="I178" s="9">
        <v>30</v>
      </c>
      <c r="J178" s="9">
        <v>27</v>
      </c>
    </row>
    <row r="179" spans="1:10" s="11" customFormat="1" x14ac:dyDescent="0.2">
      <c r="A179" s="8">
        <v>43615</v>
      </c>
      <c r="B179" s="12" t="s">
        <v>3</v>
      </c>
      <c r="C179" s="113">
        <v>4924</v>
      </c>
      <c r="D179" s="12" t="s">
        <v>150</v>
      </c>
      <c r="E179" s="12" t="s">
        <v>4</v>
      </c>
      <c r="F179" s="12" t="s">
        <v>5</v>
      </c>
      <c r="G179" s="12" t="s">
        <v>37</v>
      </c>
      <c r="H179" s="12"/>
      <c r="I179" s="9">
        <v>15</v>
      </c>
      <c r="J179" s="9">
        <v>8</v>
      </c>
    </row>
    <row r="180" spans="1:10" s="11" customFormat="1" x14ac:dyDescent="0.2">
      <c r="A180" s="8">
        <v>43594</v>
      </c>
      <c r="B180" s="12" t="s">
        <v>3</v>
      </c>
      <c r="C180" s="113">
        <v>3235</v>
      </c>
      <c r="D180" s="12" t="s">
        <v>131</v>
      </c>
      <c r="E180" s="12" t="s">
        <v>585</v>
      </c>
      <c r="F180" s="12" t="s">
        <v>6</v>
      </c>
      <c r="G180" s="12" t="s">
        <v>167</v>
      </c>
      <c r="H180" s="12"/>
      <c r="I180" s="9">
        <v>21</v>
      </c>
      <c r="J180" s="9">
        <v>23</v>
      </c>
    </row>
    <row r="181" spans="1:10" s="11" customFormat="1" x14ac:dyDescent="0.2">
      <c r="A181" s="8">
        <v>43594</v>
      </c>
      <c r="B181" s="12" t="s">
        <v>3</v>
      </c>
      <c r="C181" s="113">
        <v>4613</v>
      </c>
      <c r="D181" s="12" t="s">
        <v>40</v>
      </c>
      <c r="E181" s="12" t="s">
        <v>4</v>
      </c>
      <c r="F181" s="12" t="s">
        <v>4</v>
      </c>
      <c r="G181" s="12" t="s">
        <v>167</v>
      </c>
      <c r="H181" s="12"/>
      <c r="I181" s="9">
        <v>4</v>
      </c>
      <c r="J181" s="9" t="s">
        <v>399</v>
      </c>
    </row>
    <row r="182" spans="1:10" s="11" customFormat="1" x14ac:dyDescent="0.2">
      <c r="A182" s="8">
        <v>43590</v>
      </c>
      <c r="B182" s="12" t="s">
        <v>3</v>
      </c>
      <c r="C182" s="113">
        <v>4731</v>
      </c>
      <c r="D182" s="12" t="s">
        <v>75</v>
      </c>
      <c r="E182" s="12" t="s">
        <v>4</v>
      </c>
      <c r="F182" s="12" t="s">
        <v>1711</v>
      </c>
      <c r="G182" s="12" t="s">
        <v>1373</v>
      </c>
      <c r="H182" s="12"/>
      <c r="I182" s="9">
        <v>10</v>
      </c>
      <c r="J182" s="9">
        <v>7</v>
      </c>
    </row>
    <row r="183" spans="1:10" s="11" customFormat="1" x14ac:dyDescent="0.2">
      <c r="A183" s="8">
        <v>43594</v>
      </c>
      <c r="B183" s="12" t="s">
        <v>3</v>
      </c>
      <c r="C183" s="113">
        <v>4350</v>
      </c>
      <c r="D183" s="12" t="s">
        <v>506</v>
      </c>
      <c r="E183" s="12" t="s">
        <v>6</v>
      </c>
      <c r="F183" s="12" t="s">
        <v>6</v>
      </c>
      <c r="G183" s="12" t="s">
        <v>1737</v>
      </c>
      <c r="H183" s="12"/>
      <c r="I183" s="9">
        <v>17</v>
      </c>
      <c r="J183" s="9" t="s">
        <v>666</v>
      </c>
    </row>
    <row r="184" spans="1:10" s="11" customFormat="1" x14ac:dyDescent="0.2">
      <c r="A184" s="8">
        <v>43597</v>
      </c>
      <c r="B184" s="12" t="s">
        <v>3</v>
      </c>
      <c r="C184" s="113">
        <v>3879</v>
      </c>
      <c r="D184" s="12" t="s">
        <v>116</v>
      </c>
      <c r="E184" s="12" t="s">
        <v>4</v>
      </c>
      <c r="F184" s="12" t="s">
        <v>5</v>
      </c>
      <c r="G184" s="12" t="s">
        <v>1776</v>
      </c>
      <c r="H184" s="12"/>
      <c r="I184" s="9">
        <v>14</v>
      </c>
      <c r="J184" s="9" t="s">
        <v>379</v>
      </c>
    </row>
    <row r="185" spans="1:10" s="11" customFormat="1" x14ac:dyDescent="0.2">
      <c r="A185" s="8">
        <v>43596</v>
      </c>
      <c r="B185" s="12" t="s">
        <v>3</v>
      </c>
      <c r="C185" s="113">
        <v>6772</v>
      </c>
      <c r="D185" s="12" t="s">
        <v>49</v>
      </c>
      <c r="E185" s="12" t="s">
        <v>4</v>
      </c>
      <c r="F185" s="12" t="s">
        <v>5</v>
      </c>
      <c r="G185" s="12" t="s">
        <v>889</v>
      </c>
      <c r="H185" s="12"/>
      <c r="I185" s="9">
        <v>40</v>
      </c>
      <c r="J185" s="9" t="s">
        <v>1275</v>
      </c>
    </row>
    <row r="186" spans="1:10" s="11" customFormat="1" x14ac:dyDescent="0.2">
      <c r="A186" s="8">
        <v>43603</v>
      </c>
      <c r="B186" s="12" t="s">
        <v>3</v>
      </c>
      <c r="C186" s="113">
        <v>3598</v>
      </c>
      <c r="D186" s="12" t="s">
        <v>67</v>
      </c>
      <c r="E186" s="12" t="s">
        <v>4</v>
      </c>
      <c r="F186" s="12" t="s">
        <v>4</v>
      </c>
      <c r="G186" s="12" t="s">
        <v>1781</v>
      </c>
      <c r="H186" s="12"/>
      <c r="I186" s="9">
        <v>19</v>
      </c>
      <c r="J186" s="9">
        <v>21</v>
      </c>
    </row>
    <row r="187" spans="1:10" s="11" customFormat="1" x14ac:dyDescent="0.2">
      <c r="A187" s="8">
        <v>43586</v>
      </c>
      <c r="B187" s="12" t="s">
        <v>3</v>
      </c>
      <c r="C187" s="113">
        <v>8255</v>
      </c>
      <c r="D187" s="115" t="s">
        <v>64</v>
      </c>
      <c r="E187" s="12" t="s">
        <v>16</v>
      </c>
      <c r="F187" s="12" t="s">
        <v>4</v>
      </c>
      <c r="G187" s="12" t="s">
        <v>1714</v>
      </c>
      <c r="H187" s="12"/>
      <c r="I187" s="9">
        <v>26</v>
      </c>
      <c r="J187" s="9" t="s">
        <v>1452</v>
      </c>
    </row>
    <row r="188" spans="1:10" s="11" customFormat="1" x14ac:dyDescent="0.2">
      <c r="A188" s="8">
        <v>43586</v>
      </c>
      <c r="B188" s="12" t="s">
        <v>3</v>
      </c>
      <c r="C188" s="113">
        <v>4842</v>
      </c>
      <c r="D188" s="48" t="s">
        <v>113</v>
      </c>
      <c r="E188" s="12" t="s">
        <v>16</v>
      </c>
      <c r="F188" s="12" t="s">
        <v>663</v>
      </c>
      <c r="G188" s="12" t="s">
        <v>586</v>
      </c>
      <c r="H188" s="12"/>
      <c r="I188" s="9">
        <v>16</v>
      </c>
      <c r="J188" s="9" t="s">
        <v>1655</v>
      </c>
    </row>
    <row r="189" spans="1:10" s="11" customFormat="1" x14ac:dyDescent="0.2">
      <c r="A189" s="8">
        <v>43586</v>
      </c>
      <c r="B189" s="12" t="s">
        <v>3</v>
      </c>
      <c r="C189" s="113">
        <v>3672</v>
      </c>
      <c r="D189" s="115" t="s">
        <v>76</v>
      </c>
      <c r="E189" s="12" t="s">
        <v>1668</v>
      </c>
      <c r="F189" s="12" t="s">
        <v>6</v>
      </c>
      <c r="G189" s="12" t="s">
        <v>586</v>
      </c>
      <c r="H189" s="12"/>
      <c r="I189" s="9">
        <v>16</v>
      </c>
      <c r="J189" s="9" t="s">
        <v>1107</v>
      </c>
    </row>
    <row r="190" spans="1:10" s="11" customFormat="1" x14ac:dyDescent="0.2">
      <c r="A190" s="8">
        <v>43586</v>
      </c>
      <c r="B190" s="12" t="s">
        <v>3</v>
      </c>
      <c r="C190" s="113">
        <v>5752</v>
      </c>
      <c r="D190" s="48" t="s">
        <v>128</v>
      </c>
      <c r="E190" s="12" t="s">
        <v>6</v>
      </c>
      <c r="F190" s="12" t="s">
        <v>6</v>
      </c>
      <c r="G190" s="12" t="s">
        <v>23</v>
      </c>
      <c r="H190" s="12"/>
      <c r="I190" s="9">
        <v>21</v>
      </c>
      <c r="J190" s="9" t="s">
        <v>612</v>
      </c>
    </row>
    <row r="191" spans="1:10" s="11" customFormat="1" x14ac:dyDescent="0.2">
      <c r="A191" s="8">
        <v>43586</v>
      </c>
      <c r="B191" s="12" t="s">
        <v>3</v>
      </c>
      <c r="C191" s="113">
        <v>2335</v>
      </c>
      <c r="D191" s="48" t="s">
        <v>1616</v>
      </c>
      <c r="E191" s="12" t="s">
        <v>16</v>
      </c>
      <c r="F191" s="12" t="s">
        <v>6</v>
      </c>
      <c r="G191" s="12" t="s">
        <v>23</v>
      </c>
      <c r="H191" s="12"/>
      <c r="I191" s="9">
        <v>25</v>
      </c>
      <c r="J191" s="9">
        <v>27</v>
      </c>
    </row>
    <row r="192" spans="1:10" s="11" customFormat="1" x14ac:dyDescent="0.2">
      <c r="A192" s="8">
        <v>43586</v>
      </c>
      <c r="B192" s="12" t="s">
        <v>3</v>
      </c>
      <c r="C192" s="113">
        <v>4444</v>
      </c>
      <c r="D192" s="48" t="s">
        <v>50</v>
      </c>
      <c r="E192" s="12" t="s">
        <v>16</v>
      </c>
      <c r="F192" s="12" t="s">
        <v>6</v>
      </c>
      <c r="G192" s="12" t="s">
        <v>23</v>
      </c>
      <c r="H192" s="12"/>
      <c r="I192" s="9">
        <v>9</v>
      </c>
      <c r="J192" s="9" t="s">
        <v>1654</v>
      </c>
    </row>
    <row r="193" spans="1:10" s="11" customFormat="1" x14ac:dyDescent="0.2">
      <c r="A193" s="8">
        <v>43586</v>
      </c>
      <c r="B193" s="12" t="s">
        <v>3</v>
      </c>
      <c r="C193" s="113">
        <v>1281</v>
      </c>
      <c r="D193" s="48" t="s">
        <v>1616</v>
      </c>
      <c r="E193" s="12" t="s">
        <v>10</v>
      </c>
      <c r="F193" s="12" t="s">
        <v>15</v>
      </c>
      <c r="G193" s="12" t="s">
        <v>23</v>
      </c>
      <c r="H193" s="12"/>
      <c r="I193" s="9">
        <v>24</v>
      </c>
      <c r="J193" s="9" t="s">
        <v>390</v>
      </c>
    </row>
    <row r="194" spans="1:10" s="11" customFormat="1" x14ac:dyDescent="0.2">
      <c r="A194" s="8">
        <v>43586</v>
      </c>
      <c r="B194" s="12" t="s">
        <v>3</v>
      </c>
      <c r="C194" s="113">
        <v>7320</v>
      </c>
      <c r="D194" s="48" t="s">
        <v>39</v>
      </c>
      <c r="E194" s="12" t="s">
        <v>11</v>
      </c>
      <c r="F194" s="12" t="s">
        <v>15</v>
      </c>
      <c r="G194" s="12" t="s">
        <v>23</v>
      </c>
      <c r="H194" s="12"/>
      <c r="I194" s="9">
        <v>32</v>
      </c>
      <c r="J194" s="9" t="s">
        <v>759</v>
      </c>
    </row>
    <row r="195" spans="1:10" s="11" customFormat="1" x14ac:dyDescent="0.2">
      <c r="A195" s="8">
        <v>43586</v>
      </c>
      <c r="B195" s="12" t="s">
        <v>3</v>
      </c>
      <c r="C195" s="113">
        <v>2539</v>
      </c>
      <c r="D195" s="48" t="s">
        <v>1616</v>
      </c>
      <c r="E195" s="12" t="s">
        <v>18</v>
      </c>
      <c r="F195" s="12" t="s">
        <v>15</v>
      </c>
      <c r="G195" s="12" t="s">
        <v>23</v>
      </c>
      <c r="H195" s="12"/>
      <c r="I195" s="9">
        <v>26</v>
      </c>
      <c r="J195" s="9" t="s">
        <v>704</v>
      </c>
    </row>
    <row r="196" spans="1:10" s="11" customFormat="1" x14ac:dyDescent="0.2">
      <c r="A196" s="8">
        <v>43586</v>
      </c>
      <c r="B196" s="12" t="s">
        <v>3</v>
      </c>
      <c r="C196" s="113">
        <v>2221</v>
      </c>
      <c r="D196" s="48" t="s">
        <v>1616</v>
      </c>
      <c r="E196" s="12" t="s">
        <v>12</v>
      </c>
      <c r="F196" s="12" t="s">
        <v>6</v>
      </c>
      <c r="G196" s="12" t="s">
        <v>23</v>
      </c>
      <c r="H196" s="12"/>
      <c r="I196" s="9">
        <v>26</v>
      </c>
      <c r="J196" s="9" t="s">
        <v>1449</v>
      </c>
    </row>
    <row r="197" spans="1:10" s="11" customFormat="1" x14ac:dyDescent="0.2">
      <c r="A197" s="8">
        <v>43586</v>
      </c>
      <c r="B197" s="12" t="s">
        <v>3</v>
      </c>
      <c r="C197" s="113">
        <v>8041</v>
      </c>
      <c r="D197" s="48" t="s">
        <v>42</v>
      </c>
      <c r="E197" s="12" t="s">
        <v>16</v>
      </c>
      <c r="F197" s="12" t="s">
        <v>17</v>
      </c>
      <c r="G197" s="12" t="s">
        <v>23</v>
      </c>
      <c r="H197" s="12"/>
      <c r="I197" s="9">
        <v>21</v>
      </c>
      <c r="J197" s="9" t="s">
        <v>390</v>
      </c>
    </row>
    <row r="198" spans="1:10" s="11" customFormat="1" x14ac:dyDescent="0.2">
      <c r="A198" s="8">
        <v>43586</v>
      </c>
      <c r="B198" s="12" t="s">
        <v>3</v>
      </c>
      <c r="C198" s="113">
        <v>1209</v>
      </c>
      <c r="D198" s="48" t="s">
        <v>190</v>
      </c>
      <c r="E198" s="12" t="s">
        <v>1656</v>
      </c>
      <c r="F198" s="12" t="s">
        <v>6</v>
      </c>
      <c r="G198" s="12" t="s">
        <v>23</v>
      </c>
      <c r="H198" s="12"/>
      <c r="I198" s="9">
        <v>26</v>
      </c>
      <c r="J198" s="9" t="s">
        <v>831</v>
      </c>
    </row>
    <row r="199" spans="1:10" s="11" customFormat="1" x14ac:dyDescent="0.2">
      <c r="A199" s="8">
        <v>43586</v>
      </c>
      <c r="B199" s="12" t="s">
        <v>3</v>
      </c>
      <c r="C199" s="113">
        <v>2542</v>
      </c>
      <c r="D199" s="48" t="s">
        <v>1616</v>
      </c>
      <c r="E199" s="12" t="s">
        <v>8</v>
      </c>
      <c r="F199" s="12" t="s">
        <v>6</v>
      </c>
      <c r="G199" s="12" t="s">
        <v>23</v>
      </c>
      <c r="H199" s="12"/>
      <c r="I199" s="9">
        <v>30</v>
      </c>
      <c r="J199" s="9" t="s">
        <v>717</v>
      </c>
    </row>
    <row r="200" spans="1:10" s="11" customFormat="1" x14ac:dyDescent="0.2">
      <c r="A200" s="8">
        <v>43586</v>
      </c>
      <c r="B200" s="12" t="s">
        <v>3</v>
      </c>
      <c r="C200" s="113">
        <v>5956</v>
      </c>
      <c r="D200" s="115" t="s">
        <v>74</v>
      </c>
      <c r="E200" s="12" t="s">
        <v>585</v>
      </c>
      <c r="F200" s="12" t="s">
        <v>15</v>
      </c>
      <c r="G200" s="12" t="s">
        <v>23</v>
      </c>
      <c r="H200" s="12"/>
      <c r="I200" s="9">
        <v>26</v>
      </c>
      <c r="J200" s="9" t="s">
        <v>757</v>
      </c>
    </row>
    <row r="201" spans="1:10" s="11" customFormat="1" x14ac:dyDescent="0.2">
      <c r="A201" s="8">
        <v>43586</v>
      </c>
      <c r="B201" s="12" t="s">
        <v>3</v>
      </c>
      <c r="C201" s="113">
        <v>9144</v>
      </c>
      <c r="D201" s="115" t="s">
        <v>1658</v>
      </c>
      <c r="E201" s="12" t="s">
        <v>6</v>
      </c>
      <c r="F201" s="12" t="s">
        <v>6</v>
      </c>
      <c r="G201" s="12" t="s">
        <v>23</v>
      </c>
      <c r="H201" s="12"/>
      <c r="I201" s="9">
        <v>54</v>
      </c>
      <c r="J201" s="9" t="s">
        <v>701</v>
      </c>
    </row>
    <row r="202" spans="1:10" s="11" customFormat="1" x14ac:dyDescent="0.2">
      <c r="A202" s="8">
        <v>43586</v>
      </c>
      <c r="B202" s="12" t="s">
        <v>3</v>
      </c>
      <c r="C202" s="113">
        <v>8042</v>
      </c>
      <c r="D202" s="115" t="s">
        <v>42</v>
      </c>
      <c r="E202" s="12" t="s">
        <v>9</v>
      </c>
      <c r="F202" s="12" t="s">
        <v>15</v>
      </c>
      <c r="G202" s="12" t="s">
        <v>23</v>
      </c>
      <c r="H202" s="12"/>
      <c r="I202" s="9">
        <v>21</v>
      </c>
      <c r="J202" s="9" t="s">
        <v>567</v>
      </c>
    </row>
    <row r="203" spans="1:10" s="11" customFormat="1" x14ac:dyDescent="0.2">
      <c r="A203" s="8">
        <v>43586</v>
      </c>
      <c r="B203" s="12" t="s">
        <v>3</v>
      </c>
      <c r="C203" s="113">
        <v>3919</v>
      </c>
      <c r="D203" s="115" t="s">
        <v>71</v>
      </c>
      <c r="E203" s="12" t="s">
        <v>4</v>
      </c>
      <c r="F203" s="12" t="s">
        <v>6</v>
      </c>
      <c r="G203" s="12" t="s">
        <v>23</v>
      </c>
      <c r="H203" s="12"/>
      <c r="I203" s="9">
        <v>15</v>
      </c>
      <c r="J203" s="9" t="s">
        <v>510</v>
      </c>
    </row>
    <row r="204" spans="1:10" s="11" customFormat="1" x14ac:dyDescent="0.2">
      <c r="A204" s="8">
        <v>43586</v>
      </c>
      <c r="B204" s="12" t="s">
        <v>3</v>
      </c>
      <c r="C204" s="113">
        <v>3833</v>
      </c>
      <c r="D204" s="115" t="s">
        <v>116</v>
      </c>
      <c r="E204" s="12" t="s">
        <v>9</v>
      </c>
      <c r="F204" s="12" t="s">
        <v>15</v>
      </c>
      <c r="G204" s="12" t="s">
        <v>23</v>
      </c>
      <c r="H204" s="12"/>
      <c r="I204" s="9">
        <v>14</v>
      </c>
      <c r="J204" s="9" t="s">
        <v>375</v>
      </c>
    </row>
    <row r="205" spans="1:10" s="11" customFormat="1" x14ac:dyDescent="0.2">
      <c r="A205" s="8">
        <v>43586</v>
      </c>
      <c r="B205" s="12" t="s">
        <v>3</v>
      </c>
      <c r="C205" s="113">
        <v>3251</v>
      </c>
      <c r="D205" s="115" t="s">
        <v>131</v>
      </c>
      <c r="E205" s="12" t="s">
        <v>189</v>
      </c>
      <c r="F205" s="12" t="s">
        <v>15</v>
      </c>
      <c r="G205" s="12" t="s">
        <v>23</v>
      </c>
      <c r="H205" s="12"/>
      <c r="I205" s="9">
        <v>22</v>
      </c>
      <c r="J205" s="9" t="s">
        <v>1659</v>
      </c>
    </row>
    <row r="206" spans="1:10" s="11" customFormat="1" x14ac:dyDescent="0.2">
      <c r="A206" s="8">
        <v>43586</v>
      </c>
      <c r="B206" s="12" t="s">
        <v>3</v>
      </c>
      <c r="C206" s="113">
        <v>5752</v>
      </c>
      <c r="D206" s="115" t="s">
        <v>128</v>
      </c>
      <c r="E206" s="12" t="s">
        <v>15</v>
      </c>
      <c r="F206" s="12" t="s">
        <v>6</v>
      </c>
      <c r="G206" s="12" t="s">
        <v>23</v>
      </c>
      <c r="H206" s="12"/>
      <c r="I206" s="9">
        <v>22</v>
      </c>
      <c r="J206" s="9" t="s">
        <v>612</v>
      </c>
    </row>
    <row r="207" spans="1:10" s="11" customFormat="1" x14ac:dyDescent="0.2">
      <c r="A207" s="8">
        <v>43586</v>
      </c>
      <c r="B207" s="12" t="s">
        <v>3</v>
      </c>
      <c r="C207" s="113">
        <v>3742</v>
      </c>
      <c r="D207" s="115" t="s">
        <v>83</v>
      </c>
      <c r="E207" s="12" t="s">
        <v>16</v>
      </c>
      <c r="F207" s="12" t="s">
        <v>6</v>
      </c>
      <c r="G207" s="12" t="s">
        <v>23</v>
      </c>
      <c r="H207" s="12"/>
      <c r="I207" s="9">
        <v>22</v>
      </c>
      <c r="J207" s="9" t="s">
        <v>1660</v>
      </c>
    </row>
    <row r="208" spans="1:10" s="11" customFormat="1" x14ac:dyDescent="0.2">
      <c r="A208" s="8">
        <v>43586</v>
      </c>
      <c r="B208" s="12" t="s">
        <v>3</v>
      </c>
      <c r="C208" s="113">
        <v>9088</v>
      </c>
      <c r="D208" s="115" t="s">
        <v>63</v>
      </c>
      <c r="E208" s="12" t="s">
        <v>16</v>
      </c>
      <c r="F208" s="12" t="s">
        <v>6</v>
      </c>
      <c r="G208" s="12" t="s">
        <v>23</v>
      </c>
      <c r="H208" s="12"/>
      <c r="I208" s="9">
        <v>45</v>
      </c>
      <c r="J208" s="9" t="s">
        <v>824</v>
      </c>
    </row>
    <row r="209" spans="1:10" s="11" customFormat="1" x14ac:dyDescent="0.2">
      <c r="A209" s="8">
        <v>43586</v>
      </c>
      <c r="B209" s="12" t="s">
        <v>3</v>
      </c>
      <c r="C209" s="113">
        <v>9175</v>
      </c>
      <c r="D209" s="115" t="s">
        <v>1665</v>
      </c>
      <c r="E209" s="12" t="s">
        <v>140</v>
      </c>
      <c r="F209" s="12" t="s">
        <v>140</v>
      </c>
      <c r="G209" s="12" t="s">
        <v>23</v>
      </c>
      <c r="H209" s="12"/>
      <c r="I209" s="9">
        <v>49</v>
      </c>
      <c r="J209" s="9" t="s">
        <v>1666</v>
      </c>
    </row>
    <row r="210" spans="1:10" s="11" customFormat="1" x14ac:dyDescent="0.2">
      <c r="A210" s="8">
        <v>43586</v>
      </c>
      <c r="B210" s="12" t="s">
        <v>3</v>
      </c>
      <c r="C210" s="113">
        <v>1224</v>
      </c>
      <c r="D210" s="115" t="s">
        <v>92</v>
      </c>
      <c r="E210" s="12" t="s">
        <v>12</v>
      </c>
      <c r="F210" s="12" t="s">
        <v>6</v>
      </c>
      <c r="G210" s="12" t="s">
        <v>23</v>
      </c>
      <c r="H210" s="12"/>
      <c r="I210" s="9">
        <v>22</v>
      </c>
      <c r="J210" s="9" t="s">
        <v>616</v>
      </c>
    </row>
    <row r="211" spans="1:10" s="11" customFormat="1" x14ac:dyDescent="0.2">
      <c r="A211" s="8">
        <v>43586</v>
      </c>
      <c r="B211" s="12" t="s">
        <v>3</v>
      </c>
      <c r="C211" s="113">
        <v>8011</v>
      </c>
      <c r="D211" s="115" t="s">
        <v>42</v>
      </c>
      <c r="E211" s="12" t="s">
        <v>15</v>
      </c>
      <c r="F211" s="12" t="s">
        <v>4</v>
      </c>
      <c r="G211" s="12" t="s">
        <v>23</v>
      </c>
      <c r="H211" s="12"/>
      <c r="I211" s="9">
        <v>23</v>
      </c>
      <c r="J211" s="9" t="s">
        <v>360</v>
      </c>
    </row>
    <row r="212" spans="1:10" s="11" customFormat="1" x14ac:dyDescent="0.2">
      <c r="A212" s="8">
        <v>43589</v>
      </c>
      <c r="B212" s="12" t="s">
        <v>3</v>
      </c>
      <c r="C212" s="113">
        <v>3321</v>
      </c>
      <c r="D212" s="12" t="s">
        <v>1040</v>
      </c>
      <c r="E212" s="12" t="s">
        <v>6</v>
      </c>
      <c r="F212" s="12" t="s">
        <v>6</v>
      </c>
      <c r="G212" s="12" t="s">
        <v>23</v>
      </c>
      <c r="H212" s="12"/>
      <c r="I212" s="9">
        <v>21</v>
      </c>
      <c r="J212" s="9">
        <v>26</v>
      </c>
    </row>
    <row r="213" spans="1:10" s="11" customFormat="1" x14ac:dyDescent="0.2">
      <c r="A213" s="8">
        <v>43589</v>
      </c>
      <c r="B213" s="12" t="s">
        <v>5</v>
      </c>
      <c r="C213" s="113">
        <v>54634</v>
      </c>
      <c r="D213" s="12" t="s">
        <v>1692</v>
      </c>
      <c r="E213" s="12" t="s">
        <v>5</v>
      </c>
      <c r="F213" s="12" t="s">
        <v>15</v>
      </c>
      <c r="G213" s="12" t="s">
        <v>23</v>
      </c>
      <c r="H213" s="12"/>
      <c r="I213" s="9">
        <v>60</v>
      </c>
      <c r="J213" s="9">
        <v>95</v>
      </c>
    </row>
    <row r="214" spans="1:10" s="11" customFormat="1" x14ac:dyDescent="0.2">
      <c r="A214" s="8">
        <v>43589</v>
      </c>
      <c r="B214" s="12" t="s">
        <v>3</v>
      </c>
      <c r="C214" s="113">
        <v>8096</v>
      </c>
      <c r="D214" s="12" t="s">
        <v>41</v>
      </c>
      <c r="E214" s="12" t="s">
        <v>4</v>
      </c>
      <c r="F214" s="12" t="s">
        <v>4</v>
      </c>
      <c r="G214" s="12" t="s">
        <v>23</v>
      </c>
      <c r="H214" s="12"/>
      <c r="I214" s="9">
        <v>22</v>
      </c>
      <c r="J214" s="9">
        <v>27</v>
      </c>
    </row>
    <row r="215" spans="1:10" s="11" customFormat="1" x14ac:dyDescent="0.2">
      <c r="A215" s="8">
        <v>43589</v>
      </c>
      <c r="B215" s="12" t="s">
        <v>3</v>
      </c>
      <c r="C215" s="113">
        <v>1543</v>
      </c>
      <c r="D215" s="12" t="s">
        <v>92</v>
      </c>
      <c r="E215" s="12" t="s">
        <v>6</v>
      </c>
      <c r="F215" s="12" t="s">
        <v>6</v>
      </c>
      <c r="G215" s="12" t="s">
        <v>23</v>
      </c>
      <c r="H215" s="12"/>
      <c r="I215" s="9">
        <v>24</v>
      </c>
      <c r="J215" s="9">
        <v>34</v>
      </c>
    </row>
    <row r="216" spans="1:10" s="11" customFormat="1" x14ac:dyDescent="0.2">
      <c r="A216" s="8">
        <v>43590</v>
      </c>
      <c r="B216" s="12" t="s">
        <v>6</v>
      </c>
      <c r="C216" s="113">
        <v>54135</v>
      </c>
      <c r="D216" s="12" t="s">
        <v>1106</v>
      </c>
      <c r="E216" s="12" t="s">
        <v>6</v>
      </c>
      <c r="F216" s="12" t="s">
        <v>6</v>
      </c>
      <c r="G216" s="12" t="s">
        <v>23</v>
      </c>
      <c r="H216" s="12"/>
      <c r="I216" s="9">
        <v>19</v>
      </c>
      <c r="J216" s="9">
        <v>16</v>
      </c>
    </row>
    <row r="217" spans="1:10" s="11" customFormat="1" x14ac:dyDescent="0.2">
      <c r="A217" s="8">
        <v>43590</v>
      </c>
      <c r="B217" s="12" t="s">
        <v>3</v>
      </c>
      <c r="C217" s="113">
        <v>6915</v>
      </c>
      <c r="D217" s="12" t="s">
        <v>109</v>
      </c>
      <c r="E217" s="12" t="s">
        <v>4</v>
      </c>
      <c r="F217" s="12" t="s">
        <v>4</v>
      </c>
      <c r="G217" s="12" t="s">
        <v>23</v>
      </c>
      <c r="H217" s="12"/>
      <c r="I217" s="9">
        <v>31</v>
      </c>
      <c r="J217" s="9">
        <v>45</v>
      </c>
    </row>
    <row r="218" spans="1:10" s="11" customFormat="1" x14ac:dyDescent="0.2">
      <c r="A218" s="8">
        <v>43590</v>
      </c>
      <c r="B218" s="12" t="s">
        <v>3</v>
      </c>
      <c r="C218" s="113">
        <v>4170</v>
      </c>
      <c r="D218" s="12" t="s">
        <v>506</v>
      </c>
      <c r="E218" s="12" t="s">
        <v>16</v>
      </c>
      <c r="F218" s="12" t="s">
        <v>4</v>
      </c>
      <c r="G218" s="12" t="s">
        <v>23</v>
      </c>
      <c r="H218" s="12"/>
      <c r="I218" s="9">
        <v>14</v>
      </c>
      <c r="J218" s="9">
        <v>11</v>
      </c>
    </row>
    <row r="219" spans="1:10" s="11" customFormat="1" x14ac:dyDescent="0.2">
      <c r="A219" s="8">
        <v>43590</v>
      </c>
      <c r="B219" s="12" t="s">
        <v>3</v>
      </c>
      <c r="C219" s="113">
        <v>1429</v>
      </c>
      <c r="D219" s="12" t="s">
        <v>92</v>
      </c>
      <c r="E219" s="12" t="s">
        <v>5</v>
      </c>
      <c r="F219" s="12" t="s">
        <v>15</v>
      </c>
      <c r="G219" s="12" t="s">
        <v>23</v>
      </c>
      <c r="H219" s="12"/>
      <c r="I219" s="9">
        <v>22</v>
      </c>
      <c r="J219" s="9">
        <v>28</v>
      </c>
    </row>
    <row r="220" spans="1:10" s="11" customFormat="1" x14ac:dyDescent="0.2">
      <c r="A220" s="8">
        <v>43590</v>
      </c>
      <c r="B220" s="12" t="s">
        <v>3</v>
      </c>
      <c r="C220" s="113">
        <v>1429</v>
      </c>
      <c r="D220" s="12" t="s">
        <v>92</v>
      </c>
      <c r="E220" s="12" t="s">
        <v>5</v>
      </c>
      <c r="F220" s="12" t="s">
        <v>15</v>
      </c>
      <c r="G220" s="12" t="s">
        <v>23</v>
      </c>
      <c r="H220" s="12"/>
      <c r="I220" s="9">
        <v>23</v>
      </c>
      <c r="J220" s="9">
        <v>28</v>
      </c>
    </row>
    <row r="221" spans="1:10" s="11" customFormat="1" x14ac:dyDescent="0.2">
      <c r="A221" s="8">
        <v>43590</v>
      </c>
      <c r="B221" s="12" t="s">
        <v>6</v>
      </c>
      <c r="C221" s="113">
        <v>54590</v>
      </c>
      <c r="D221" s="12" t="s">
        <v>1713</v>
      </c>
      <c r="E221" s="12" t="s">
        <v>6</v>
      </c>
      <c r="F221" s="12" t="s">
        <v>6</v>
      </c>
      <c r="G221" s="12" t="s">
        <v>23</v>
      </c>
      <c r="H221" s="12"/>
      <c r="I221" s="9">
        <v>9</v>
      </c>
      <c r="J221" s="9">
        <v>5.5</v>
      </c>
    </row>
    <row r="222" spans="1:10" s="11" customFormat="1" x14ac:dyDescent="0.2">
      <c r="A222" s="8">
        <v>43593</v>
      </c>
      <c r="B222" s="12" t="s">
        <v>6</v>
      </c>
      <c r="C222" s="113">
        <v>57570</v>
      </c>
      <c r="D222" s="12" t="s">
        <v>1715</v>
      </c>
      <c r="E222" s="12" t="s">
        <v>6</v>
      </c>
      <c r="F222" s="12" t="s">
        <v>6</v>
      </c>
      <c r="G222" s="12" t="s">
        <v>23</v>
      </c>
      <c r="H222" s="12"/>
      <c r="I222" s="9">
        <v>26</v>
      </c>
      <c r="J222" s="9">
        <v>31</v>
      </c>
    </row>
    <row r="223" spans="1:10" s="11" customFormat="1" x14ac:dyDescent="0.2">
      <c r="A223" s="8">
        <v>43593</v>
      </c>
      <c r="B223" s="12" t="s">
        <v>6</v>
      </c>
      <c r="C223" s="113">
        <v>57620</v>
      </c>
      <c r="D223" s="12" t="s">
        <v>1719</v>
      </c>
      <c r="E223" s="12" t="s">
        <v>6</v>
      </c>
      <c r="F223" s="12" t="s">
        <v>6</v>
      </c>
      <c r="G223" s="12" t="s">
        <v>23</v>
      </c>
      <c r="H223" s="12"/>
      <c r="I223" s="9">
        <v>119</v>
      </c>
      <c r="J223" s="9">
        <v>176</v>
      </c>
    </row>
    <row r="224" spans="1:10" s="11" customFormat="1" x14ac:dyDescent="0.2">
      <c r="A224" s="8">
        <v>43593</v>
      </c>
      <c r="B224" s="12" t="s">
        <v>6</v>
      </c>
      <c r="C224" s="113">
        <v>57710</v>
      </c>
      <c r="D224" s="12" t="s">
        <v>147</v>
      </c>
      <c r="E224" s="12" t="s">
        <v>6</v>
      </c>
      <c r="F224" s="12" t="s">
        <v>6</v>
      </c>
      <c r="G224" s="12" t="s">
        <v>23</v>
      </c>
      <c r="H224" s="12"/>
      <c r="I224" s="9">
        <v>23</v>
      </c>
      <c r="J224" s="9">
        <v>19</v>
      </c>
    </row>
    <row r="225" spans="1:10" s="11" customFormat="1" x14ac:dyDescent="0.2">
      <c r="A225" s="8">
        <v>43594</v>
      </c>
      <c r="B225" s="12" t="s">
        <v>3</v>
      </c>
      <c r="C225" s="113">
        <v>5471</v>
      </c>
      <c r="D225" s="12" t="s">
        <v>1721</v>
      </c>
      <c r="E225" s="12" t="s">
        <v>4</v>
      </c>
      <c r="F225" s="12" t="s">
        <v>1722</v>
      </c>
      <c r="G225" s="12" t="s">
        <v>23</v>
      </c>
      <c r="H225" s="12"/>
      <c r="I225" s="9">
        <v>30</v>
      </c>
      <c r="J225" s="9">
        <v>38</v>
      </c>
    </row>
    <row r="226" spans="1:10" s="11" customFormat="1" x14ac:dyDescent="0.2">
      <c r="A226" s="8">
        <v>43594</v>
      </c>
      <c r="B226" s="12" t="s">
        <v>3</v>
      </c>
      <c r="C226" s="113">
        <v>4592</v>
      </c>
      <c r="D226" s="12" t="s">
        <v>40</v>
      </c>
      <c r="E226" s="12" t="s">
        <v>8</v>
      </c>
      <c r="F226" s="12" t="s">
        <v>15</v>
      </c>
      <c r="G226" s="12" t="s">
        <v>23</v>
      </c>
      <c r="H226" s="12"/>
      <c r="I226" s="9">
        <v>7</v>
      </c>
      <c r="J226" s="9" t="s">
        <v>1726</v>
      </c>
    </row>
    <row r="227" spans="1:10" s="11" customFormat="1" x14ac:dyDescent="0.2">
      <c r="A227" s="8">
        <v>43594</v>
      </c>
      <c r="B227" s="12" t="s">
        <v>3</v>
      </c>
      <c r="C227" s="113">
        <v>4973</v>
      </c>
      <c r="D227" s="12" t="s">
        <v>55</v>
      </c>
      <c r="E227" s="12" t="s">
        <v>12</v>
      </c>
      <c r="F227" s="12" t="s">
        <v>6</v>
      </c>
      <c r="G227" s="12" t="s">
        <v>23</v>
      </c>
      <c r="H227" s="12"/>
      <c r="I227" s="9">
        <v>19</v>
      </c>
      <c r="J227" s="9">
        <v>15</v>
      </c>
    </row>
    <row r="228" spans="1:10" s="11" customFormat="1" x14ac:dyDescent="0.2">
      <c r="A228" s="8">
        <v>43594</v>
      </c>
      <c r="B228" s="12" t="s">
        <v>3</v>
      </c>
      <c r="C228" s="113">
        <v>9188</v>
      </c>
      <c r="D228" s="12" t="s">
        <v>51</v>
      </c>
      <c r="E228" s="12" t="s">
        <v>4</v>
      </c>
      <c r="F228" s="12" t="s">
        <v>6</v>
      </c>
      <c r="G228" s="12" t="s">
        <v>23</v>
      </c>
      <c r="H228" s="12"/>
      <c r="I228" s="9">
        <v>46</v>
      </c>
      <c r="J228" s="9">
        <v>60</v>
      </c>
    </row>
    <row r="229" spans="1:10" s="11" customFormat="1" x14ac:dyDescent="0.2">
      <c r="A229" s="8">
        <v>43594</v>
      </c>
      <c r="B229" s="12" t="s">
        <v>3</v>
      </c>
      <c r="C229" s="113">
        <v>7433</v>
      </c>
      <c r="D229" s="12" t="s">
        <v>1731</v>
      </c>
      <c r="E229" s="12" t="s">
        <v>4</v>
      </c>
      <c r="F229" s="12" t="s">
        <v>5</v>
      </c>
      <c r="G229" s="12" t="s">
        <v>23</v>
      </c>
      <c r="H229" s="12"/>
      <c r="I229" s="9">
        <v>41</v>
      </c>
      <c r="J229" s="9">
        <v>56</v>
      </c>
    </row>
    <row r="230" spans="1:10" s="11" customFormat="1" x14ac:dyDescent="0.2">
      <c r="A230" s="8">
        <v>43594</v>
      </c>
      <c r="B230" s="12" t="s">
        <v>3</v>
      </c>
      <c r="C230" s="113">
        <v>1947</v>
      </c>
      <c r="D230" s="12" t="s">
        <v>92</v>
      </c>
      <c r="E230" s="12" t="s">
        <v>1380</v>
      </c>
      <c r="F230" s="12" t="s">
        <v>5</v>
      </c>
      <c r="G230" s="12" t="s">
        <v>23</v>
      </c>
      <c r="H230" s="12"/>
      <c r="I230" s="9">
        <v>28</v>
      </c>
      <c r="J230" s="9">
        <v>34</v>
      </c>
    </row>
    <row r="231" spans="1:10" s="11" customFormat="1" x14ac:dyDescent="0.2">
      <c r="A231" s="8">
        <v>43594</v>
      </c>
      <c r="B231" s="12" t="s">
        <v>3</v>
      </c>
      <c r="C231" s="113">
        <v>4140</v>
      </c>
      <c r="D231" s="12" t="s">
        <v>506</v>
      </c>
      <c r="E231" s="12" t="s">
        <v>31</v>
      </c>
      <c r="F231" s="12" t="s">
        <v>5</v>
      </c>
      <c r="G231" s="12" t="s">
        <v>23</v>
      </c>
      <c r="H231" s="12"/>
      <c r="I231" s="9">
        <v>14</v>
      </c>
      <c r="J231" s="9" t="s">
        <v>1732</v>
      </c>
    </row>
    <row r="232" spans="1:10" s="11" customFormat="1" x14ac:dyDescent="0.2">
      <c r="A232" s="8">
        <v>43594</v>
      </c>
      <c r="B232" s="12" t="s">
        <v>3</v>
      </c>
      <c r="C232" s="113">
        <v>3515</v>
      </c>
      <c r="D232" s="12" t="s">
        <v>67</v>
      </c>
      <c r="E232" s="12" t="s">
        <v>16</v>
      </c>
      <c r="F232" s="12" t="s">
        <v>6</v>
      </c>
      <c r="G232" s="12" t="s">
        <v>23</v>
      </c>
      <c r="H232" s="12"/>
      <c r="I232" s="9">
        <v>20</v>
      </c>
      <c r="J232" s="9">
        <v>17</v>
      </c>
    </row>
    <row r="233" spans="1:10" s="11" customFormat="1" x14ac:dyDescent="0.2">
      <c r="A233" s="8">
        <v>43594</v>
      </c>
      <c r="B233" s="12" t="s">
        <v>3</v>
      </c>
      <c r="C233" s="113">
        <v>4450</v>
      </c>
      <c r="D233" s="12" t="s">
        <v>50</v>
      </c>
      <c r="E233" s="12" t="s">
        <v>16</v>
      </c>
      <c r="F233" s="12" t="s">
        <v>6</v>
      </c>
      <c r="G233" s="12" t="s">
        <v>23</v>
      </c>
      <c r="H233" s="12"/>
      <c r="I233" s="9">
        <v>7</v>
      </c>
      <c r="J233" s="9" t="s">
        <v>1734</v>
      </c>
    </row>
    <row r="234" spans="1:10" s="11" customFormat="1" x14ac:dyDescent="0.2">
      <c r="A234" s="8">
        <v>43594</v>
      </c>
      <c r="B234" s="12" t="s">
        <v>3</v>
      </c>
      <c r="C234" s="113">
        <v>4026</v>
      </c>
      <c r="D234" s="12" t="s">
        <v>506</v>
      </c>
      <c r="E234" s="12" t="s">
        <v>4</v>
      </c>
      <c r="F234" s="12" t="s">
        <v>4</v>
      </c>
      <c r="G234" s="12" t="s">
        <v>23</v>
      </c>
      <c r="H234" s="12"/>
      <c r="I234" s="9">
        <v>11</v>
      </c>
      <c r="J234" s="9" t="s">
        <v>744</v>
      </c>
    </row>
    <row r="235" spans="1:10" s="11" customFormat="1" x14ac:dyDescent="0.2">
      <c r="A235" s="8">
        <v>43596</v>
      </c>
      <c r="B235" s="12" t="s">
        <v>5</v>
      </c>
      <c r="C235" s="113">
        <v>9034</v>
      </c>
      <c r="D235" s="12" t="s">
        <v>1743</v>
      </c>
      <c r="E235" s="12" t="s">
        <v>15</v>
      </c>
      <c r="F235" s="12" t="s">
        <v>18</v>
      </c>
      <c r="G235" s="12" t="s">
        <v>23</v>
      </c>
      <c r="H235" s="12"/>
      <c r="I235" s="9"/>
      <c r="J235" s="9"/>
    </row>
    <row r="236" spans="1:10" s="11" customFormat="1" x14ac:dyDescent="0.2">
      <c r="A236" s="8">
        <v>43596</v>
      </c>
      <c r="B236" s="12" t="s">
        <v>3</v>
      </c>
      <c r="C236" s="113">
        <v>2332</v>
      </c>
      <c r="D236" s="12" t="s">
        <v>92</v>
      </c>
      <c r="E236" s="12" t="s">
        <v>15</v>
      </c>
      <c r="F236" s="12" t="s">
        <v>8</v>
      </c>
      <c r="G236" s="12" t="s">
        <v>23</v>
      </c>
      <c r="H236" s="12"/>
      <c r="I236" s="9">
        <v>27</v>
      </c>
      <c r="J236" s="9">
        <v>27</v>
      </c>
    </row>
    <row r="237" spans="1:10" s="11" customFormat="1" x14ac:dyDescent="0.2">
      <c r="A237" s="8">
        <v>43596</v>
      </c>
      <c r="B237" s="12" t="s">
        <v>3</v>
      </c>
      <c r="C237" s="113">
        <v>5213</v>
      </c>
      <c r="D237" s="12" t="s">
        <v>66</v>
      </c>
      <c r="E237" s="12" t="s">
        <v>31</v>
      </c>
      <c r="F237" s="12" t="s">
        <v>5</v>
      </c>
      <c r="G237" s="12" t="s">
        <v>23</v>
      </c>
      <c r="H237" s="12"/>
      <c r="I237" s="9">
        <v>29</v>
      </c>
      <c r="J237" s="9" t="s">
        <v>1744</v>
      </c>
    </row>
    <row r="238" spans="1:10" s="11" customFormat="1" x14ac:dyDescent="0.2">
      <c r="A238" s="8">
        <v>43596</v>
      </c>
      <c r="B238" s="12" t="s">
        <v>3</v>
      </c>
      <c r="C238" s="137">
        <v>4438</v>
      </c>
      <c r="D238" s="12" t="s">
        <v>46</v>
      </c>
      <c r="E238" s="12" t="s">
        <v>4</v>
      </c>
      <c r="F238" s="12" t="s">
        <v>5</v>
      </c>
      <c r="G238" s="12" t="s">
        <v>23</v>
      </c>
      <c r="H238" s="12"/>
      <c r="I238" s="9">
        <v>6</v>
      </c>
      <c r="J238" s="9">
        <v>2</v>
      </c>
    </row>
    <row r="239" spans="1:10" s="11" customFormat="1" x14ac:dyDescent="0.2">
      <c r="A239" s="8">
        <v>43596</v>
      </c>
      <c r="B239" s="12" t="s">
        <v>3</v>
      </c>
      <c r="C239" s="113">
        <v>2410</v>
      </c>
      <c r="D239" s="12" t="s">
        <v>42</v>
      </c>
      <c r="E239" s="12" t="s">
        <v>1751</v>
      </c>
      <c r="F239" s="12" t="s">
        <v>6</v>
      </c>
      <c r="G239" s="12" t="s">
        <v>23</v>
      </c>
      <c r="H239" s="12"/>
      <c r="I239" s="9">
        <v>27</v>
      </c>
      <c r="J239" s="9" t="s">
        <v>812</v>
      </c>
    </row>
    <row r="240" spans="1:10" s="11" customFormat="1" x14ac:dyDescent="0.2">
      <c r="A240" s="8">
        <v>43596</v>
      </c>
      <c r="B240" s="12" t="s">
        <v>6</v>
      </c>
      <c r="C240" s="113">
        <v>54440</v>
      </c>
      <c r="D240" s="12" t="s">
        <v>179</v>
      </c>
      <c r="E240" s="12" t="s">
        <v>6</v>
      </c>
      <c r="F240" s="12" t="s">
        <v>6</v>
      </c>
      <c r="G240" s="12" t="s">
        <v>23</v>
      </c>
      <c r="H240" s="12"/>
      <c r="I240" s="9">
        <v>21</v>
      </c>
      <c r="J240" s="9" t="s">
        <v>1560</v>
      </c>
    </row>
    <row r="241" spans="1:10" s="11" customFormat="1" x14ac:dyDescent="0.2">
      <c r="A241" s="8">
        <v>43596</v>
      </c>
      <c r="B241" s="12" t="s">
        <v>3</v>
      </c>
      <c r="C241" s="113">
        <v>3873</v>
      </c>
      <c r="D241" s="12" t="s">
        <v>116</v>
      </c>
      <c r="E241" s="12" t="s">
        <v>10</v>
      </c>
      <c r="F241" s="12" t="s">
        <v>6</v>
      </c>
      <c r="G241" s="12" t="s">
        <v>23</v>
      </c>
      <c r="H241" s="12"/>
      <c r="I241" s="9">
        <v>15</v>
      </c>
      <c r="J241" s="9" t="s">
        <v>1347</v>
      </c>
    </row>
    <row r="242" spans="1:10" s="11" customFormat="1" x14ac:dyDescent="0.2">
      <c r="A242" s="8">
        <v>43597</v>
      </c>
      <c r="B242" s="12" t="s">
        <v>6</v>
      </c>
      <c r="C242" s="113">
        <v>57310</v>
      </c>
      <c r="D242" s="12" t="s">
        <v>219</v>
      </c>
      <c r="E242" s="12" t="s">
        <v>1758</v>
      </c>
      <c r="F242" s="12" t="s">
        <v>6</v>
      </c>
      <c r="G242" s="12" t="s">
        <v>23</v>
      </c>
      <c r="H242" s="12"/>
      <c r="I242" s="9">
        <v>41</v>
      </c>
      <c r="J242" s="9" t="s">
        <v>642</v>
      </c>
    </row>
    <row r="243" spans="1:10" s="11" customFormat="1" x14ac:dyDescent="0.2">
      <c r="A243" s="8">
        <v>43597</v>
      </c>
      <c r="B243" s="12" t="s">
        <v>3</v>
      </c>
      <c r="C243" s="113">
        <v>2330</v>
      </c>
      <c r="D243" s="12" t="s">
        <v>92</v>
      </c>
      <c r="E243" s="12" t="s">
        <v>6</v>
      </c>
      <c r="F243" s="12" t="s">
        <v>10</v>
      </c>
      <c r="G243" s="12" t="s">
        <v>23</v>
      </c>
      <c r="H243" s="12"/>
      <c r="I243" s="9">
        <v>24</v>
      </c>
      <c r="J243" s="9" t="s">
        <v>390</v>
      </c>
    </row>
    <row r="244" spans="1:10" s="11" customFormat="1" x14ac:dyDescent="0.2">
      <c r="A244" s="8">
        <v>43599</v>
      </c>
      <c r="B244" s="12" t="s">
        <v>3</v>
      </c>
      <c r="C244" s="113">
        <v>1230</v>
      </c>
      <c r="D244" s="12" t="s">
        <v>92</v>
      </c>
      <c r="E244" s="12" t="s">
        <v>12</v>
      </c>
      <c r="F244" s="12" t="s">
        <v>6</v>
      </c>
      <c r="G244" s="12" t="s">
        <v>23</v>
      </c>
      <c r="H244" s="12"/>
      <c r="I244" s="9">
        <v>24</v>
      </c>
      <c r="J244" s="9">
        <v>26</v>
      </c>
    </row>
    <row r="245" spans="1:10" s="11" customFormat="1" x14ac:dyDescent="0.2">
      <c r="A245" s="8">
        <v>43604</v>
      </c>
      <c r="B245" s="12" t="s">
        <v>5</v>
      </c>
      <c r="C245" s="113">
        <v>54294</v>
      </c>
      <c r="D245" s="12" t="s">
        <v>154</v>
      </c>
      <c r="E245" s="12" t="s">
        <v>4</v>
      </c>
      <c r="F245" s="12" t="s">
        <v>4</v>
      </c>
      <c r="G245" s="12" t="s">
        <v>23</v>
      </c>
      <c r="H245" s="12"/>
      <c r="I245" s="9">
        <v>51</v>
      </c>
      <c r="J245" s="9">
        <v>73</v>
      </c>
    </row>
    <row r="246" spans="1:10" s="11" customFormat="1" x14ac:dyDescent="0.2">
      <c r="A246" s="8">
        <v>43604</v>
      </c>
      <c r="B246" s="12" t="s">
        <v>3</v>
      </c>
      <c r="C246" s="113">
        <v>1354</v>
      </c>
      <c r="D246" s="12" t="s">
        <v>92</v>
      </c>
      <c r="E246" s="12" t="s">
        <v>8</v>
      </c>
      <c r="F246" s="12" t="s">
        <v>6</v>
      </c>
      <c r="G246" s="12" t="s">
        <v>23</v>
      </c>
      <c r="H246" s="12"/>
      <c r="I246" s="9">
        <v>24</v>
      </c>
      <c r="J246" s="9">
        <v>31</v>
      </c>
    </row>
    <row r="247" spans="1:10" s="11" customFormat="1" x14ac:dyDescent="0.2">
      <c r="A247" s="8">
        <v>43604</v>
      </c>
      <c r="B247" s="12" t="s">
        <v>14</v>
      </c>
      <c r="C247" s="113">
        <v>6700</v>
      </c>
      <c r="D247" s="12" t="s">
        <v>127</v>
      </c>
      <c r="E247" s="12" t="s">
        <v>12</v>
      </c>
      <c r="F247" s="12" t="s">
        <v>6</v>
      </c>
      <c r="G247" s="12" t="s">
        <v>23</v>
      </c>
      <c r="H247" s="12"/>
      <c r="I247" s="9">
        <v>29</v>
      </c>
      <c r="J247" s="9">
        <v>27</v>
      </c>
    </row>
    <row r="248" spans="1:10" s="11" customFormat="1" x14ac:dyDescent="0.2">
      <c r="A248" s="8">
        <v>43604</v>
      </c>
      <c r="B248" s="12" t="s">
        <v>3</v>
      </c>
      <c r="C248" s="113">
        <v>9189</v>
      </c>
      <c r="D248" s="12" t="s">
        <v>51</v>
      </c>
      <c r="E248" s="12" t="s">
        <v>4</v>
      </c>
      <c r="F248" s="12" t="s">
        <v>4</v>
      </c>
      <c r="G248" s="12" t="s">
        <v>23</v>
      </c>
      <c r="H248" s="12"/>
      <c r="I248" s="9">
        <v>43</v>
      </c>
      <c r="J248" s="9">
        <v>58</v>
      </c>
    </row>
    <row r="249" spans="1:10" s="11" customFormat="1" x14ac:dyDescent="0.2">
      <c r="A249" s="8">
        <v>43610</v>
      </c>
      <c r="B249" s="12" t="s">
        <v>3</v>
      </c>
      <c r="C249" s="113">
        <v>7374</v>
      </c>
      <c r="D249" s="12" t="s">
        <v>186</v>
      </c>
      <c r="E249" s="12" t="s">
        <v>16</v>
      </c>
      <c r="F249" s="12" t="s">
        <v>4</v>
      </c>
      <c r="G249" s="12" t="s">
        <v>23</v>
      </c>
      <c r="H249" s="12"/>
      <c r="I249" s="9">
        <v>32</v>
      </c>
      <c r="J249" s="9">
        <v>37</v>
      </c>
    </row>
    <row r="250" spans="1:10" s="11" customFormat="1" x14ac:dyDescent="0.2">
      <c r="A250" s="8">
        <v>43613</v>
      </c>
      <c r="B250" s="12" t="s">
        <v>3</v>
      </c>
      <c r="C250" s="113">
        <v>4055</v>
      </c>
      <c r="D250" s="12" t="s">
        <v>506</v>
      </c>
      <c r="E250" s="12" t="s">
        <v>4</v>
      </c>
      <c r="F250" s="12" t="s">
        <v>15</v>
      </c>
      <c r="G250" s="12" t="s">
        <v>23</v>
      </c>
      <c r="H250" s="12"/>
      <c r="I250" s="9">
        <v>12</v>
      </c>
      <c r="J250" s="9">
        <v>10</v>
      </c>
    </row>
    <row r="251" spans="1:10" s="11" customFormat="1" x14ac:dyDescent="0.2">
      <c r="A251" s="8">
        <v>43613</v>
      </c>
      <c r="B251" s="12" t="s">
        <v>3</v>
      </c>
      <c r="C251" s="113">
        <v>4930</v>
      </c>
      <c r="D251" s="12" t="s">
        <v>55</v>
      </c>
      <c r="E251" s="12" t="s">
        <v>16</v>
      </c>
      <c r="F251" s="12" t="s">
        <v>6</v>
      </c>
      <c r="G251" s="12" t="s">
        <v>23</v>
      </c>
      <c r="H251" s="12"/>
      <c r="I251" s="9">
        <v>11</v>
      </c>
      <c r="J251" s="9">
        <v>7</v>
      </c>
    </row>
    <row r="252" spans="1:10" s="11" customFormat="1" x14ac:dyDescent="0.2">
      <c r="A252" s="8">
        <v>43613</v>
      </c>
      <c r="B252" s="12" t="s">
        <v>3</v>
      </c>
      <c r="C252" s="113">
        <v>3753</v>
      </c>
      <c r="D252" s="12" t="s">
        <v>83</v>
      </c>
      <c r="E252" s="12" t="s">
        <v>15</v>
      </c>
      <c r="F252" s="12" t="s">
        <v>6</v>
      </c>
      <c r="G252" s="12" t="s">
        <v>23</v>
      </c>
      <c r="H252" s="12"/>
      <c r="I252" s="9">
        <v>28</v>
      </c>
      <c r="J252" s="9">
        <v>17</v>
      </c>
    </row>
    <row r="253" spans="1:10" s="11" customFormat="1" x14ac:dyDescent="0.2">
      <c r="A253" s="8">
        <v>43615</v>
      </c>
      <c r="B253" s="12" t="s">
        <v>234</v>
      </c>
      <c r="C253" s="48" t="s">
        <v>1820</v>
      </c>
      <c r="D253" s="12" t="s">
        <v>1821</v>
      </c>
      <c r="E253" s="12" t="s">
        <v>234</v>
      </c>
      <c r="F253" s="12" t="s">
        <v>15</v>
      </c>
      <c r="G253" s="12" t="s">
        <v>23</v>
      </c>
      <c r="H253" s="12"/>
      <c r="I253" s="9"/>
      <c r="J253" s="9"/>
    </row>
    <row r="254" spans="1:10" s="11" customFormat="1" x14ac:dyDescent="0.2">
      <c r="A254" s="8">
        <v>43615</v>
      </c>
      <c r="B254" s="12" t="s">
        <v>6</v>
      </c>
      <c r="C254" s="113">
        <v>57000</v>
      </c>
      <c r="D254" s="12" t="s">
        <v>211</v>
      </c>
      <c r="E254" s="12" t="s">
        <v>12</v>
      </c>
      <c r="F254" s="12" t="s">
        <v>6</v>
      </c>
      <c r="G254" s="12" t="s">
        <v>23</v>
      </c>
      <c r="H254" s="12"/>
      <c r="I254" s="9">
        <v>51</v>
      </c>
      <c r="J254" s="9">
        <v>69</v>
      </c>
    </row>
    <row r="255" spans="1:10" s="11" customFormat="1" x14ac:dyDescent="0.2">
      <c r="A255" s="8">
        <v>43615</v>
      </c>
      <c r="B255" s="12" t="s">
        <v>5</v>
      </c>
      <c r="C255" s="113">
        <v>66123</v>
      </c>
      <c r="D255" s="12" t="s">
        <v>259</v>
      </c>
      <c r="E255" s="12" t="s">
        <v>5</v>
      </c>
      <c r="F255" s="12" t="s">
        <v>33</v>
      </c>
      <c r="G255" s="12" t="s">
        <v>23</v>
      </c>
      <c r="H255" s="12"/>
      <c r="I255" s="9">
        <v>88</v>
      </c>
      <c r="J255" s="9">
        <v>111</v>
      </c>
    </row>
    <row r="256" spans="1:10" s="11" customFormat="1" x14ac:dyDescent="0.2">
      <c r="A256" s="8">
        <v>43615</v>
      </c>
      <c r="B256" s="12" t="s">
        <v>6</v>
      </c>
      <c r="C256" s="113">
        <v>57300</v>
      </c>
      <c r="D256" s="12" t="s">
        <v>1822</v>
      </c>
      <c r="E256" s="12" t="s">
        <v>6</v>
      </c>
      <c r="F256" s="12" t="s">
        <v>15</v>
      </c>
      <c r="G256" s="12" t="s">
        <v>23</v>
      </c>
      <c r="H256" s="12"/>
      <c r="I256" s="9">
        <v>38</v>
      </c>
      <c r="J256" s="9">
        <v>53</v>
      </c>
    </row>
    <row r="257" spans="1:10" s="11" customFormat="1" x14ac:dyDescent="0.2">
      <c r="A257" s="8">
        <v>43615</v>
      </c>
      <c r="B257" s="12" t="s">
        <v>6</v>
      </c>
      <c r="C257" s="113">
        <v>54400</v>
      </c>
      <c r="D257" s="12" t="s">
        <v>179</v>
      </c>
      <c r="E257" s="12" t="s">
        <v>6</v>
      </c>
      <c r="F257" s="12" t="s">
        <v>15</v>
      </c>
      <c r="G257" s="12" t="s">
        <v>23</v>
      </c>
      <c r="H257" s="12"/>
      <c r="I257" s="9">
        <v>25</v>
      </c>
      <c r="J257" s="9">
        <v>20</v>
      </c>
    </row>
    <row r="258" spans="1:10" s="11" customFormat="1" x14ac:dyDescent="0.2">
      <c r="A258" s="8">
        <v>43615</v>
      </c>
      <c r="B258" s="12" t="s">
        <v>6</v>
      </c>
      <c r="C258" s="113">
        <v>57000</v>
      </c>
      <c r="D258" s="12" t="s">
        <v>211</v>
      </c>
      <c r="E258" s="12" t="s">
        <v>6</v>
      </c>
      <c r="F258" s="12" t="s">
        <v>248</v>
      </c>
      <c r="G258" s="12" t="s">
        <v>23</v>
      </c>
      <c r="H258" s="12"/>
      <c r="I258" s="9">
        <v>50</v>
      </c>
      <c r="J258" s="9">
        <v>69</v>
      </c>
    </row>
    <row r="259" spans="1:10" s="11" customFormat="1" x14ac:dyDescent="0.2">
      <c r="A259" s="8">
        <v>43615</v>
      </c>
      <c r="B259" s="12" t="s">
        <v>6</v>
      </c>
      <c r="C259" s="113">
        <v>57280</v>
      </c>
      <c r="D259" s="12" t="s">
        <v>1832</v>
      </c>
      <c r="E259" s="12" t="s">
        <v>6</v>
      </c>
      <c r="F259" s="12" t="s">
        <v>15</v>
      </c>
      <c r="G259" s="12" t="s">
        <v>23</v>
      </c>
      <c r="H259" s="12"/>
      <c r="I259" s="9">
        <v>42</v>
      </c>
      <c r="J259" s="9">
        <v>58</v>
      </c>
    </row>
    <row r="260" spans="1:10" s="11" customFormat="1" x14ac:dyDescent="0.2">
      <c r="A260" s="8">
        <v>43615</v>
      </c>
      <c r="B260" s="12" t="s">
        <v>6</v>
      </c>
      <c r="C260" s="113">
        <v>54590</v>
      </c>
      <c r="D260" s="12" t="s">
        <v>1713</v>
      </c>
      <c r="E260" s="12" t="s">
        <v>6</v>
      </c>
      <c r="F260" s="12" t="s">
        <v>15</v>
      </c>
      <c r="G260" s="12" t="s">
        <v>23</v>
      </c>
      <c r="H260" s="12"/>
      <c r="I260" s="9">
        <v>27</v>
      </c>
      <c r="J260" s="9">
        <v>10</v>
      </c>
    </row>
    <row r="261" spans="1:10" s="11" customFormat="1" x14ac:dyDescent="0.2">
      <c r="A261" s="8">
        <v>43597</v>
      </c>
      <c r="B261" s="12" t="s">
        <v>3</v>
      </c>
      <c r="C261" s="113">
        <v>8077</v>
      </c>
      <c r="D261" s="12" t="s">
        <v>41</v>
      </c>
      <c r="E261" s="12" t="s">
        <v>4</v>
      </c>
      <c r="F261" s="12" t="s">
        <v>22</v>
      </c>
      <c r="G261" s="12" t="s">
        <v>1774</v>
      </c>
      <c r="H261" s="12"/>
      <c r="I261" s="9">
        <v>23</v>
      </c>
      <c r="J261" s="9" t="s">
        <v>363</v>
      </c>
    </row>
    <row r="262" spans="1:10" s="11" customFormat="1" x14ac:dyDescent="0.2">
      <c r="A262" s="8">
        <v>43604</v>
      </c>
      <c r="B262" s="12" t="s">
        <v>3</v>
      </c>
      <c r="C262" s="113">
        <v>3863</v>
      </c>
      <c r="D262" s="12" t="s">
        <v>116</v>
      </c>
      <c r="E262" s="12" t="s">
        <v>6</v>
      </c>
      <c r="F262" s="12" t="s">
        <v>6</v>
      </c>
      <c r="G262" s="12" t="s">
        <v>1784</v>
      </c>
      <c r="H262" s="12"/>
      <c r="I262" s="9">
        <v>16</v>
      </c>
      <c r="J262" s="9">
        <v>13</v>
      </c>
    </row>
    <row r="263" spans="1:10" s="11" customFormat="1" x14ac:dyDescent="0.2">
      <c r="A263" s="8">
        <v>43615</v>
      </c>
      <c r="B263" s="12" t="s">
        <v>3</v>
      </c>
      <c r="C263" s="113">
        <v>3863</v>
      </c>
      <c r="D263" s="12" t="s">
        <v>116</v>
      </c>
      <c r="E263" s="12" t="s">
        <v>6</v>
      </c>
      <c r="F263" s="12" t="s">
        <v>15</v>
      </c>
      <c r="G263" s="12" t="s">
        <v>1825</v>
      </c>
      <c r="H263" s="12"/>
      <c r="I263" s="9">
        <v>16</v>
      </c>
      <c r="J263" s="9">
        <v>14</v>
      </c>
    </row>
    <row r="264" spans="1:10" s="11" customFormat="1" x14ac:dyDescent="0.2">
      <c r="A264" s="8">
        <v>43589</v>
      </c>
      <c r="B264" s="12" t="s">
        <v>234</v>
      </c>
      <c r="C264" s="113">
        <v>3817</v>
      </c>
      <c r="D264" s="12" t="s">
        <v>1688</v>
      </c>
      <c r="E264" s="12" t="s">
        <v>1166</v>
      </c>
      <c r="F264" s="12" t="s">
        <v>6</v>
      </c>
      <c r="G264" s="12" t="s">
        <v>172</v>
      </c>
      <c r="H264" s="12"/>
      <c r="I264" s="9">
        <v>14</v>
      </c>
      <c r="J264" s="9">
        <v>13</v>
      </c>
    </row>
    <row r="265" spans="1:10" s="11" customFormat="1" x14ac:dyDescent="0.2">
      <c r="A265" s="8">
        <v>43589</v>
      </c>
      <c r="B265" s="12" t="s">
        <v>3</v>
      </c>
      <c r="C265" s="113">
        <v>8224</v>
      </c>
      <c r="D265" s="12" t="s">
        <v>64</v>
      </c>
      <c r="E265" s="12" t="s">
        <v>1693</v>
      </c>
      <c r="F265" s="12" t="s">
        <v>18</v>
      </c>
      <c r="G265" s="12" t="s">
        <v>172</v>
      </c>
      <c r="H265" s="12"/>
      <c r="I265" s="9">
        <v>23</v>
      </c>
      <c r="J265" s="9">
        <v>20</v>
      </c>
    </row>
    <row r="266" spans="1:10" s="11" customFormat="1" x14ac:dyDescent="0.2">
      <c r="A266" s="8">
        <v>43589</v>
      </c>
      <c r="B266" s="12" t="s">
        <v>6</v>
      </c>
      <c r="C266" s="113">
        <v>57360</v>
      </c>
      <c r="D266" s="12" t="s">
        <v>646</v>
      </c>
      <c r="E266" s="12" t="s">
        <v>6</v>
      </c>
      <c r="F266" s="12" t="s">
        <v>6</v>
      </c>
      <c r="G266" s="12" t="s">
        <v>172</v>
      </c>
      <c r="H266" s="12"/>
      <c r="I266" s="9">
        <v>40</v>
      </c>
      <c r="J266" s="9">
        <v>47</v>
      </c>
    </row>
    <row r="267" spans="1:10" s="11" customFormat="1" x14ac:dyDescent="0.2">
      <c r="A267" s="8">
        <v>43590</v>
      </c>
      <c r="B267" s="12" t="s">
        <v>3</v>
      </c>
      <c r="C267" s="113">
        <v>1338</v>
      </c>
      <c r="D267" s="12" t="s">
        <v>92</v>
      </c>
      <c r="E267" s="12" t="s">
        <v>4</v>
      </c>
      <c r="F267" s="12" t="s">
        <v>4</v>
      </c>
      <c r="G267" s="12" t="s">
        <v>172</v>
      </c>
      <c r="H267" s="12"/>
      <c r="I267" s="9">
        <v>21</v>
      </c>
      <c r="J267" s="9">
        <v>26</v>
      </c>
    </row>
    <row r="268" spans="1:10" s="11" customFormat="1" x14ac:dyDescent="0.2">
      <c r="A268" s="8">
        <v>43590</v>
      </c>
      <c r="B268" s="12" t="s">
        <v>3</v>
      </c>
      <c r="C268" s="113">
        <v>2538</v>
      </c>
      <c r="D268" s="12" t="s">
        <v>92</v>
      </c>
      <c r="E268" s="12" t="s">
        <v>6</v>
      </c>
      <c r="F268" s="12" t="s">
        <v>6</v>
      </c>
      <c r="G268" s="12" t="s">
        <v>172</v>
      </c>
      <c r="H268" s="12"/>
      <c r="I268" s="9">
        <v>22</v>
      </c>
      <c r="J268" s="9">
        <v>28</v>
      </c>
    </row>
    <row r="269" spans="1:10" s="11" customFormat="1" x14ac:dyDescent="0.2">
      <c r="A269" s="8">
        <v>43590</v>
      </c>
      <c r="B269" s="12" t="s">
        <v>6</v>
      </c>
      <c r="C269" s="113">
        <v>57320</v>
      </c>
      <c r="D269" s="12" t="s">
        <v>1710</v>
      </c>
      <c r="E269" s="12" t="s">
        <v>6</v>
      </c>
      <c r="F269" s="12" t="s">
        <v>6</v>
      </c>
      <c r="G269" s="12" t="s">
        <v>172</v>
      </c>
      <c r="H269" s="12"/>
      <c r="I269" s="9">
        <v>45</v>
      </c>
      <c r="J269" s="9">
        <v>63</v>
      </c>
    </row>
    <row r="270" spans="1:10" s="11" customFormat="1" x14ac:dyDescent="0.2">
      <c r="A270" s="8">
        <v>43590</v>
      </c>
      <c r="B270" s="12" t="s">
        <v>3</v>
      </c>
      <c r="C270" s="113">
        <v>1134</v>
      </c>
      <c r="D270" s="12" t="s">
        <v>92</v>
      </c>
      <c r="E270" s="12" t="s">
        <v>169</v>
      </c>
      <c r="F270" s="12" t="s">
        <v>5</v>
      </c>
      <c r="G270" s="12" t="s">
        <v>172</v>
      </c>
      <c r="H270" s="12"/>
      <c r="I270" s="9">
        <v>21</v>
      </c>
      <c r="J270" s="9">
        <v>26</v>
      </c>
    </row>
    <row r="271" spans="1:10" s="11" customFormat="1" x14ac:dyDescent="0.2">
      <c r="A271" s="8">
        <v>43594</v>
      </c>
      <c r="B271" s="12" t="s">
        <v>3</v>
      </c>
      <c r="C271" s="113">
        <v>8128</v>
      </c>
      <c r="D271" s="12" t="s">
        <v>53</v>
      </c>
      <c r="E271" s="12" t="s">
        <v>6</v>
      </c>
      <c r="F271" s="12" t="s">
        <v>6</v>
      </c>
      <c r="G271" s="12" t="s">
        <v>172</v>
      </c>
      <c r="H271" s="12"/>
      <c r="I271" s="9">
        <v>25</v>
      </c>
      <c r="J271" s="9">
        <v>30</v>
      </c>
    </row>
    <row r="272" spans="1:10" s="11" customFormat="1" x14ac:dyDescent="0.2">
      <c r="A272" s="8">
        <v>43594</v>
      </c>
      <c r="B272" s="12" t="s">
        <v>3</v>
      </c>
      <c r="C272" s="113">
        <v>1618</v>
      </c>
      <c r="D272" s="12" t="s">
        <v>92</v>
      </c>
      <c r="E272" s="12" t="s">
        <v>12</v>
      </c>
      <c r="F272" s="12" t="s">
        <v>6</v>
      </c>
      <c r="G272" s="12" t="s">
        <v>172</v>
      </c>
      <c r="H272" s="12"/>
      <c r="I272" s="9">
        <v>24</v>
      </c>
      <c r="J272" s="9">
        <v>26</v>
      </c>
    </row>
    <row r="273" spans="1:10" s="11" customFormat="1" x14ac:dyDescent="0.2">
      <c r="A273" s="8">
        <v>43594</v>
      </c>
      <c r="B273" s="12" t="s">
        <v>3</v>
      </c>
      <c r="C273" s="113">
        <v>3552</v>
      </c>
      <c r="D273" s="12" t="s">
        <v>67</v>
      </c>
      <c r="E273" s="12" t="s">
        <v>4</v>
      </c>
      <c r="F273" s="12" t="s">
        <v>4</v>
      </c>
      <c r="G273" s="12" t="s">
        <v>172</v>
      </c>
      <c r="H273" s="12"/>
      <c r="I273" s="9">
        <v>22</v>
      </c>
      <c r="J273" s="9">
        <v>22</v>
      </c>
    </row>
    <row r="274" spans="1:10" s="11" customFormat="1" x14ac:dyDescent="0.2">
      <c r="A274" s="8">
        <v>43594</v>
      </c>
      <c r="B274" s="12" t="s">
        <v>5</v>
      </c>
      <c r="C274" s="113">
        <v>71706</v>
      </c>
      <c r="D274" s="12" t="s">
        <v>1728</v>
      </c>
      <c r="E274" s="12" t="s">
        <v>5</v>
      </c>
      <c r="F274" s="12" t="s">
        <v>5</v>
      </c>
      <c r="G274" s="12" t="s">
        <v>172</v>
      </c>
      <c r="H274" s="12"/>
      <c r="I274" s="9">
        <v>218</v>
      </c>
      <c r="J274" s="9">
        <v>306</v>
      </c>
    </row>
    <row r="275" spans="1:10" s="11" customFormat="1" x14ac:dyDescent="0.2">
      <c r="A275" s="8">
        <v>43594</v>
      </c>
      <c r="B275" s="12" t="s">
        <v>5</v>
      </c>
      <c r="C275" s="113">
        <v>54347</v>
      </c>
      <c r="D275" s="12" t="s">
        <v>1729</v>
      </c>
      <c r="E275" s="12" t="s">
        <v>5</v>
      </c>
      <c r="F275" s="12" t="s">
        <v>6</v>
      </c>
      <c r="G275" s="12" t="s">
        <v>172</v>
      </c>
      <c r="H275" s="12"/>
      <c r="I275" s="9">
        <v>76</v>
      </c>
      <c r="J275" s="9">
        <v>106</v>
      </c>
    </row>
    <row r="276" spans="1:10" s="11" customFormat="1" x14ac:dyDescent="0.2">
      <c r="A276" s="8">
        <v>43594</v>
      </c>
      <c r="B276" s="12" t="s">
        <v>3</v>
      </c>
      <c r="C276" s="113">
        <v>1262</v>
      </c>
      <c r="D276" s="12" t="s">
        <v>92</v>
      </c>
      <c r="E276" s="12" t="s">
        <v>5</v>
      </c>
      <c r="F276" s="12" t="s">
        <v>15</v>
      </c>
      <c r="G276" s="12" t="s">
        <v>172</v>
      </c>
      <c r="H276" s="12"/>
      <c r="I276" s="9">
        <v>29</v>
      </c>
      <c r="J276" s="9">
        <v>35</v>
      </c>
    </row>
    <row r="277" spans="1:10" s="11" customFormat="1" x14ac:dyDescent="0.2">
      <c r="A277" s="8">
        <v>43594</v>
      </c>
      <c r="B277" s="12" t="s">
        <v>3</v>
      </c>
      <c r="C277" s="113">
        <v>3670</v>
      </c>
      <c r="D277" s="12" t="s">
        <v>76</v>
      </c>
      <c r="E277" s="12" t="s">
        <v>4</v>
      </c>
      <c r="F277" s="12" t="s">
        <v>4</v>
      </c>
      <c r="G277" s="12" t="s">
        <v>172</v>
      </c>
      <c r="H277" s="12"/>
      <c r="I277" s="9">
        <v>15</v>
      </c>
      <c r="J277" s="9">
        <v>14</v>
      </c>
    </row>
    <row r="278" spans="1:10" s="11" customFormat="1" x14ac:dyDescent="0.2">
      <c r="A278" s="8">
        <v>43594</v>
      </c>
      <c r="B278" s="12" t="s">
        <v>3</v>
      </c>
      <c r="C278" s="113">
        <v>8392</v>
      </c>
      <c r="D278" s="12" t="s">
        <v>229</v>
      </c>
      <c r="E278" s="12" t="s">
        <v>6</v>
      </c>
      <c r="F278" s="12" t="s">
        <v>6</v>
      </c>
      <c r="G278" s="12" t="s">
        <v>172</v>
      </c>
      <c r="H278" s="12"/>
      <c r="I278" s="9">
        <v>30</v>
      </c>
      <c r="J278" s="9">
        <v>24</v>
      </c>
    </row>
    <row r="279" spans="1:10" s="11" customFormat="1" x14ac:dyDescent="0.2">
      <c r="A279" s="8">
        <v>43594</v>
      </c>
      <c r="B279" s="12" t="s">
        <v>3</v>
      </c>
      <c r="C279" s="113">
        <v>8048</v>
      </c>
      <c r="D279" s="12" t="s">
        <v>42</v>
      </c>
      <c r="E279" s="12" t="s">
        <v>188</v>
      </c>
      <c r="F279" s="12" t="s">
        <v>6</v>
      </c>
      <c r="G279" s="12" t="s">
        <v>172</v>
      </c>
      <c r="H279" s="12"/>
      <c r="I279" s="9">
        <v>28</v>
      </c>
      <c r="J279" s="9">
        <v>22</v>
      </c>
    </row>
    <row r="280" spans="1:10" s="11" customFormat="1" x14ac:dyDescent="0.2">
      <c r="A280" s="8">
        <v>43596</v>
      </c>
      <c r="B280" s="12" t="s">
        <v>14</v>
      </c>
      <c r="C280" s="113">
        <v>7300</v>
      </c>
      <c r="D280" s="12" t="s">
        <v>1742</v>
      </c>
      <c r="E280" s="12" t="s">
        <v>6</v>
      </c>
      <c r="F280" s="12" t="s">
        <v>8</v>
      </c>
      <c r="G280" s="12" t="s">
        <v>172</v>
      </c>
      <c r="H280" s="12"/>
      <c r="I280" s="9">
        <v>156</v>
      </c>
      <c r="J280" s="9">
        <v>238</v>
      </c>
    </row>
    <row r="281" spans="1:10" s="11" customFormat="1" x14ac:dyDescent="0.2">
      <c r="A281" s="8">
        <v>43596</v>
      </c>
      <c r="B281" s="12" t="s">
        <v>3</v>
      </c>
      <c r="C281" s="113">
        <v>4061</v>
      </c>
      <c r="D281" s="12" t="s">
        <v>506</v>
      </c>
      <c r="E281" s="12" t="s">
        <v>12</v>
      </c>
      <c r="F281" s="12" t="s">
        <v>6</v>
      </c>
      <c r="G281" s="12" t="s">
        <v>172</v>
      </c>
      <c r="H281" s="12"/>
      <c r="I281" s="9">
        <v>14</v>
      </c>
      <c r="J281" s="9" t="s">
        <v>777</v>
      </c>
    </row>
    <row r="282" spans="1:10" s="11" customFormat="1" x14ac:dyDescent="0.2">
      <c r="A282" s="8">
        <v>43596</v>
      </c>
      <c r="B282" s="12" t="s">
        <v>3</v>
      </c>
      <c r="C282" s="113">
        <v>1647</v>
      </c>
      <c r="D282" s="12" t="s">
        <v>92</v>
      </c>
      <c r="E282" s="12" t="s">
        <v>6</v>
      </c>
      <c r="F282" s="12" t="s">
        <v>15</v>
      </c>
      <c r="G282" s="12" t="s">
        <v>172</v>
      </c>
      <c r="H282" s="12"/>
      <c r="I282" s="9">
        <v>29</v>
      </c>
      <c r="J282" s="9">
        <v>40</v>
      </c>
    </row>
    <row r="283" spans="1:10" s="11" customFormat="1" x14ac:dyDescent="0.2">
      <c r="A283" s="8">
        <v>43596</v>
      </c>
      <c r="B283" s="12" t="s">
        <v>3</v>
      </c>
      <c r="C283" s="113">
        <v>1511</v>
      </c>
      <c r="D283" s="12" t="s">
        <v>92</v>
      </c>
      <c r="E283" s="12" t="s">
        <v>157</v>
      </c>
      <c r="F283" s="12" t="s">
        <v>33</v>
      </c>
      <c r="G283" s="12" t="s">
        <v>172</v>
      </c>
      <c r="H283" s="12"/>
      <c r="I283" s="9">
        <v>27</v>
      </c>
      <c r="J283" s="9" t="s">
        <v>388</v>
      </c>
    </row>
    <row r="284" spans="1:10" s="11" customFormat="1" x14ac:dyDescent="0.2">
      <c r="A284" s="8">
        <v>43596</v>
      </c>
      <c r="B284" s="12" t="s">
        <v>3</v>
      </c>
      <c r="C284" s="113">
        <v>7373</v>
      </c>
      <c r="D284" s="12" t="s">
        <v>1165</v>
      </c>
      <c r="E284" s="12" t="s">
        <v>157</v>
      </c>
      <c r="F284" s="12" t="s">
        <v>15</v>
      </c>
      <c r="G284" s="12" t="s">
        <v>172</v>
      </c>
      <c r="H284" s="12"/>
      <c r="I284" s="9">
        <v>37</v>
      </c>
      <c r="J284" s="9" t="s">
        <v>560</v>
      </c>
    </row>
    <row r="285" spans="1:10" s="11" customFormat="1" x14ac:dyDescent="0.2">
      <c r="A285" s="8">
        <v>43596</v>
      </c>
      <c r="B285" s="12" t="s">
        <v>3</v>
      </c>
      <c r="C285" s="113">
        <v>6183</v>
      </c>
      <c r="D285" s="12" t="s">
        <v>1089</v>
      </c>
      <c r="E285" s="12" t="s">
        <v>15</v>
      </c>
      <c r="F285" s="12" t="s">
        <v>185</v>
      </c>
      <c r="G285" s="12" t="s">
        <v>172</v>
      </c>
      <c r="H285" s="12"/>
      <c r="I285" s="9">
        <v>35</v>
      </c>
      <c r="J285" s="9" t="s">
        <v>1750</v>
      </c>
    </row>
    <row r="286" spans="1:10" s="11" customFormat="1" x14ac:dyDescent="0.2">
      <c r="A286" s="8">
        <v>43596</v>
      </c>
      <c r="B286" s="12" t="s">
        <v>5</v>
      </c>
      <c r="C286" s="113">
        <v>54578</v>
      </c>
      <c r="D286" s="12" t="s">
        <v>1754</v>
      </c>
      <c r="E286" s="12" t="s">
        <v>5</v>
      </c>
      <c r="F286" s="12" t="s">
        <v>15</v>
      </c>
      <c r="G286" s="12" t="s">
        <v>172</v>
      </c>
      <c r="H286" s="12"/>
      <c r="I286" s="9"/>
      <c r="J286" s="9"/>
    </row>
    <row r="287" spans="1:10" s="11" customFormat="1" x14ac:dyDescent="0.2">
      <c r="A287" s="8">
        <v>43604</v>
      </c>
      <c r="B287" s="12" t="s">
        <v>3</v>
      </c>
      <c r="C287" s="113">
        <v>3583</v>
      </c>
      <c r="D287" s="12" t="s">
        <v>67</v>
      </c>
      <c r="E287" s="12" t="s">
        <v>4</v>
      </c>
      <c r="F287" s="12" t="s">
        <v>4</v>
      </c>
      <c r="G287" s="12" t="s">
        <v>172</v>
      </c>
      <c r="H287" s="12"/>
      <c r="I287" s="9">
        <v>19</v>
      </c>
      <c r="J287" s="9">
        <v>17</v>
      </c>
    </row>
    <row r="288" spans="1:10" s="11" customFormat="1" x14ac:dyDescent="0.2">
      <c r="A288" s="8">
        <v>43604</v>
      </c>
      <c r="B288" s="12" t="s">
        <v>3</v>
      </c>
      <c r="C288" s="113">
        <v>4970</v>
      </c>
      <c r="D288" s="12" t="s">
        <v>87</v>
      </c>
      <c r="E288" s="12" t="s">
        <v>6</v>
      </c>
      <c r="F288" s="12" t="s">
        <v>6</v>
      </c>
      <c r="G288" s="12" t="s">
        <v>172</v>
      </c>
      <c r="H288" s="12"/>
      <c r="I288" s="9">
        <v>20</v>
      </c>
      <c r="J288" s="9">
        <v>13</v>
      </c>
    </row>
    <row r="289" spans="1:10" s="11" customFormat="1" x14ac:dyDescent="0.2">
      <c r="A289" s="8">
        <v>43604</v>
      </c>
      <c r="B289" s="12" t="s">
        <v>3</v>
      </c>
      <c r="C289" s="113">
        <v>3240</v>
      </c>
      <c r="D289" s="12" t="s">
        <v>131</v>
      </c>
      <c r="E289" s="12" t="s">
        <v>12</v>
      </c>
      <c r="F289" s="12" t="s">
        <v>6</v>
      </c>
      <c r="G289" s="12" t="s">
        <v>172</v>
      </c>
      <c r="H289" s="12"/>
      <c r="I289" s="9">
        <v>21</v>
      </c>
      <c r="J289" s="9">
        <v>18</v>
      </c>
    </row>
    <row r="290" spans="1:10" s="11" customFormat="1" x14ac:dyDescent="0.2">
      <c r="A290" s="8">
        <v>43604</v>
      </c>
      <c r="B290" s="12" t="s">
        <v>3</v>
      </c>
      <c r="C290" s="113">
        <v>8231</v>
      </c>
      <c r="D290" s="12" t="s">
        <v>64</v>
      </c>
      <c r="E290" s="12" t="s">
        <v>6</v>
      </c>
      <c r="F290" s="12" t="s">
        <v>6</v>
      </c>
      <c r="G290" s="12" t="s">
        <v>172</v>
      </c>
      <c r="H290" s="12"/>
      <c r="I290" s="9">
        <v>25</v>
      </c>
      <c r="J290" s="9">
        <v>31</v>
      </c>
    </row>
    <row r="291" spans="1:10" s="11" customFormat="1" x14ac:dyDescent="0.2">
      <c r="A291" s="8">
        <v>43604</v>
      </c>
      <c r="B291" s="12" t="s">
        <v>6</v>
      </c>
      <c r="C291" s="113">
        <v>57970</v>
      </c>
      <c r="D291" s="12" t="s">
        <v>651</v>
      </c>
      <c r="E291" s="12" t="s">
        <v>6</v>
      </c>
      <c r="F291" s="12" t="s">
        <v>6</v>
      </c>
      <c r="G291" s="12" t="s">
        <v>172</v>
      </c>
      <c r="H291" s="12"/>
      <c r="I291" s="9">
        <v>39</v>
      </c>
      <c r="J291" s="9">
        <v>51</v>
      </c>
    </row>
    <row r="292" spans="1:10" s="11" customFormat="1" x14ac:dyDescent="0.2">
      <c r="A292" s="8">
        <v>43604</v>
      </c>
      <c r="B292" s="12" t="s">
        <v>3</v>
      </c>
      <c r="C292" s="113">
        <v>1343</v>
      </c>
      <c r="D292" s="12" t="s">
        <v>92</v>
      </c>
      <c r="E292" s="12" t="s">
        <v>18</v>
      </c>
      <c r="F292" s="12" t="s">
        <v>6</v>
      </c>
      <c r="G292" s="12" t="s">
        <v>172</v>
      </c>
      <c r="H292" s="12"/>
      <c r="I292" s="9">
        <v>24</v>
      </c>
      <c r="J292" s="9">
        <v>25</v>
      </c>
    </row>
    <row r="293" spans="1:10" s="11" customFormat="1" x14ac:dyDescent="0.2">
      <c r="A293" s="8">
        <v>43609</v>
      </c>
      <c r="B293" s="12" t="s">
        <v>3</v>
      </c>
      <c r="C293" s="113">
        <v>4368</v>
      </c>
      <c r="D293" s="12" t="s">
        <v>50</v>
      </c>
      <c r="E293" s="12" t="s">
        <v>10</v>
      </c>
      <c r="F293" s="12" t="s">
        <v>5</v>
      </c>
      <c r="G293" s="12" t="s">
        <v>172</v>
      </c>
      <c r="H293" s="12"/>
      <c r="I293" s="9">
        <v>9</v>
      </c>
      <c r="J293" s="9">
        <v>5</v>
      </c>
    </row>
    <row r="294" spans="1:10" s="11" customFormat="1" x14ac:dyDescent="0.2">
      <c r="A294" s="8">
        <v>43611</v>
      </c>
      <c r="B294" s="12" t="s">
        <v>5</v>
      </c>
      <c r="C294" s="113">
        <v>54309</v>
      </c>
      <c r="D294" s="12" t="s">
        <v>320</v>
      </c>
      <c r="E294" s="12" t="s">
        <v>5</v>
      </c>
      <c r="F294" s="12" t="s">
        <v>5</v>
      </c>
      <c r="G294" s="12" t="s">
        <v>172</v>
      </c>
      <c r="H294" s="12"/>
      <c r="I294" s="9">
        <v>48</v>
      </c>
      <c r="J294" s="9">
        <v>77</v>
      </c>
    </row>
    <row r="295" spans="1:10" s="11" customFormat="1" x14ac:dyDescent="0.2">
      <c r="A295" s="8">
        <v>43611</v>
      </c>
      <c r="B295" s="12" t="s">
        <v>3</v>
      </c>
      <c r="C295" s="113">
        <v>1250</v>
      </c>
      <c r="D295" s="12" t="s">
        <v>92</v>
      </c>
      <c r="E295" s="12" t="s">
        <v>1797</v>
      </c>
      <c r="F295" s="12" t="s">
        <v>6</v>
      </c>
      <c r="G295" s="12" t="s">
        <v>172</v>
      </c>
      <c r="H295" s="12"/>
      <c r="I295" s="9">
        <v>25</v>
      </c>
      <c r="J295" s="9">
        <v>27</v>
      </c>
    </row>
    <row r="296" spans="1:10" s="11" customFormat="1" x14ac:dyDescent="0.2">
      <c r="A296" s="8">
        <v>43611</v>
      </c>
      <c r="B296" s="12" t="s">
        <v>3</v>
      </c>
      <c r="C296" s="113">
        <v>9648</v>
      </c>
      <c r="D296" s="12" t="s">
        <v>253</v>
      </c>
      <c r="E296" s="12" t="s">
        <v>4</v>
      </c>
      <c r="F296" s="12" t="s">
        <v>4</v>
      </c>
      <c r="G296" s="12" t="s">
        <v>172</v>
      </c>
      <c r="H296" s="12"/>
      <c r="I296" s="9">
        <v>42</v>
      </c>
      <c r="J296" s="9">
        <v>65</v>
      </c>
    </row>
    <row r="297" spans="1:10" s="11" customFormat="1" x14ac:dyDescent="0.2">
      <c r="A297" s="8">
        <v>43612</v>
      </c>
      <c r="B297" s="12" t="s">
        <v>3</v>
      </c>
      <c r="C297" s="113">
        <v>1316</v>
      </c>
      <c r="D297" s="12" t="s">
        <v>92</v>
      </c>
      <c r="E297" s="12" t="s">
        <v>6</v>
      </c>
      <c r="F297" s="12" t="s">
        <v>15</v>
      </c>
      <c r="G297" s="12" t="s">
        <v>318</v>
      </c>
      <c r="H297" s="12"/>
      <c r="I297" s="9">
        <v>32</v>
      </c>
      <c r="J297" s="9">
        <v>35</v>
      </c>
    </row>
    <row r="298" spans="1:10" s="11" customFormat="1" x14ac:dyDescent="0.2">
      <c r="A298" s="8">
        <v>43615</v>
      </c>
      <c r="B298" s="12" t="s">
        <v>6</v>
      </c>
      <c r="C298" s="113">
        <v>57970</v>
      </c>
      <c r="D298" s="12" t="s">
        <v>206</v>
      </c>
      <c r="E298" s="12" t="s">
        <v>99</v>
      </c>
      <c r="F298" s="12" t="s">
        <v>15</v>
      </c>
      <c r="G298" s="12" t="s">
        <v>1830</v>
      </c>
      <c r="H298" s="12"/>
      <c r="I298" s="9">
        <v>36</v>
      </c>
      <c r="J298" s="9">
        <v>45</v>
      </c>
    </row>
    <row r="299" spans="1:10" s="11" customFormat="1" x14ac:dyDescent="0.2">
      <c r="A299" s="8">
        <v>43588</v>
      </c>
      <c r="B299" s="12" t="s">
        <v>234</v>
      </c>
      <c r="C299" s="48" t="s">
        <v>1679</v>
      </c>
      <c r="D299" s="12" t="s">
        <v>1680</v>
      </c>
      <c r="E299" s="12" t="s">
        <v>1676</v>
      </c>
      <c r="F299" s="12" t="s">
        <v>15</v>
      </c>
      <c r="G299" s="12" t="s">
        <v>477</v>
      </c>
      <c r="H299" s="12"/>
      <c r="I299" s="9">
        <v>310</v>
      </c>
      <c r="J299" s="9">
        <v>512</v>
      </c>
    </row>
    <row r="300" spans="1:10" s="11" customFormat="1" x14ac:dyDescent="0.2">
      <c r="A300" s="8">
        <v>43588</v>
      </c>
      <c r="B300" s="12" t="s">
        <v>234</v>
      </c>
      <c r="C300" s="48" t="s">
        <v>1681</v>
      </c>
      <c r="D300" s="12" t="s">
        <v>1682</v>
      </c>
      <c r="E300" s="12" t="s">
        <v>1676</v>
      </c>
      <c r="F300" s="12" t="s">
        <v>15</v>
      </c>
      <c r="G300" s="12" t="s">
        <v>477</v>
      </c>
      <c r="H300" s="12"/>
      <c r="I300" s="9">
        <v>178</v>
      </c>
      <c r="J300" s="9">
        <v>270</v>
      </c>
    </row>
    <row r="301" spans="1:10" s="11" customFormat="1" x14ac:dyDescent="0.2">
      <c r="A301" s="8">
        <v>43597</v>
      </c>
      <c r="B301" s="12" t="s">
        <v>6</v>
      </c>
      <c r="C301" s="113">
        <v>54920</v>
      </c>
      <c r="D301" s="12" t="s">
        <v>209</v>
      </c>
      <c r="E301" s="12" t="s">
        <v>6</v>
      </c>
      <c r="F301" s="12" t="s">
        <v>15</v>
      </c>
      <c r="G301" s="12" t="s">
        <v>477</v>
      </c>
      <c r="H301" s="12"/>
      <c r="I301" s="9">
        <v>20</v>
      </c>
      <c r="J301" s="9" t="s">
        <v>392</v>
      </c>
    </row>
    <row r="302" spans="1:10" s="11" customFormat="1" x14ac:dyDescent="0.2">
      <c r="A302" s="8">
        <v>43597</v>
      </c>
      <c r="B302" s="12" t="s">
        <v>3</v>
      </c>
      <c r="C302" s="113">
        <v>3348</v>
      </c>
      <c r="D302" s="12" t="s">
        <v>54</v>
      </c>
      <c r="E302" s="12" t="s">
        <v>1656</v>
      </c>
      <c r="F302" s="12" t="s">
        <v>15</v>
      </c>
      <c r="G302" s="12" t="s">
        <v>477</v>
      </c>
      <c r="H302" s="12"/>
      <c r="I302" s="9">
        <v>20</v>
      </c>
      <c r="J302" s="9" t="s">
        <v>850</v>
      </c>
    </row>
    <row r="303" spans="1:10" s="11" customFormat="1" x14ac:dyDescent="0.2">
      <c r="A303" s="8">
        <v>43613</v>
      </c>
      <c r="B303" s="12" t="s">
        <v>6</v>
      </c>
      <c r="C303" s="113">
        <v>28630</v>
      </c>
      <c r="D303" s="12" t="s">
        <v>1804</v>
      </c>
      <c r="E303" s="12" t="s">
        <v>6</v>
      </c>
      <c r="F303" s="12" t="s">
        <v>6</v>
      </c>
      <c r="G303" s="12" t="s">
        <v>477</v>
      </c>
      <c r="H303" s="12"/>
      <c r="I303" s="31"/>
      <c r="J303" s="31"/>
    </row>
    <row r="304" spans="1:10" s="11" customFormat="1" x14ac:dyDescent="0.2">
      <c r="A304" s="8">
        <v>43615</v>
      </c>
      <c r="B304" s="12" t="s">
        <v>6</v>
      </c>
      <c r="C304" s="113">
        <v>57700</v>
      </c>
      <c r="D304" s="12" t="s">
        <v>178</v>
      </c>
      <c r="E304" s="12" t="s">
        <v>6</v>
      </c>
      <c r="F304" s="12" t="s">
        <v>15</v>
      </c>
      <c r="G304" s="12" t="s">
        <v>477</v>
      </c>
      <c r="H304" s="12"/>
      <c r="I304" s="9">
        <v>41</v>
      </c>
      <c r="J304" s="9">
        <v>46</v>
      </c>
    </row>
    <row r="305" spans="1:10" s="11" customFormat="1" x14ac:dyDescent="0.2">
      <c r="A305" s="8">
        <v>43615</v>
      </c>
      <c r="B305" s="12" t="s">
        <v>5</v>
      </c>
      <c r="C305" s="113">
        <v>66701</v>
      </c>
      <c r="D305" s="12" t="s">
        <v>633</v>
      </c>
      <c r="E305" s="12" t="s">
        <v>5</v>
      </c>
      <c r="F305" s="12" t="s">
        <v>15</v>
      </c>
      <c r="G305" s="12" t="s">
        <v>477</v>
      </c>
      <c r="H305" s="12"/>
      <c r="I305" s="9">
        <v>60</v>
      </c>
      <c r="J305" s="9">
        <v>75</v>
      </c>
    </row>
    <row r="306" spans="1:10" s="11" customFormat="1" x14ac:dyDescent="0.2">
      <c r="A306" s="8">
        <v>43615</v>
      </c>
      <c r="B306" s="12" t="s">
        <v>6</v>
      </c>
      <c r="C306" s="113">
        <v>57170</v>
      </c>
      <c r="D306" s="12" t="s">
        <v>1826</v>
      </c>
      <c r="E306" s="12" t="s">
        <v>6</v>
      </c>
      <c r="F306" s="12" t="s">
        <v>15</v>
      </c>
      <c r="G306" s="12" t="s">
        <v>477</v>
      </c>
      <c r="H306" s="12"/>
      <c r="I306" s="9">
        <v>85</v>
      </c>
      <c r="J306" s="9">
        <v>120</v>
      </c>
    </row>
    <row r="307" spans="1:10" s="11" customFormat="1" x14ac:dyDescent="0.2">
      <c r="A307" s="8">
        <v>43615</v>
      </c>
      <c r="B307" s="12" t="s">
        <v>5</v>
      </c>
      <c r="C307" s="113">
        <v>54296</v>
      </c>
      <c r="D307" s="12" t="s">
        <v>154</v>
      </c>
      <c r="E307" s="12" t="s">
        <v>5</v>
      </c>
      <c r="F307" s="12" t="s">
        <v>15</v>
      </c>
      <c r="G307" s="12" t="s">
        <v>477</v>
      </c>
      <c r="H307" s="12"/>
      <c r="I307" s="9">
        <v>63</v>
      </c>
      <c r="J307" s="9">
        <v>78</v>
      </c>
    </row>
    <row r="308" spans="1:10" s="11" customFormat="1" x14ac:dyDescent="0.2">
      <c r="A308" s="8">
        <v>43615</v>
      </c>
      <c r="B308" s="12" t="s">
        <v>6</v>
      </c>
      <c r="C308" s="113">
        <v>57440</v>
      </c>
      <c r="D308" s="12" t="s">
        <v>1831</v>
      </c>
      <c r="E308" s="12" t="s">
        <v>6</v>
      </c>
      <c r="F308" s="12" t="s">
        <v>15</v>
      </c>
      <c r="G308" s="12" t="s">
        <v>477</v>
      </c>
      <c r="H308" s="12"/>
      <c r="I308" s="9">
        <v>33</v>
      </c>
      <c r="J308" s="9">
        <v>30</v>
      </c>
    </row>
    <row r="309" spans="1:10" s="11" customFormat="1" x14ac:dyDescent="0.2">
      <c r="A309" s="8">
        <v>43604</v>
      </c>
      <c r="B309" s="12" t="s">
        <v>3</v>
      </c>
      <c r="C309" s="113">
        <v>2559</v>
      </c>
      <c r="D309" s="12" t="s">
        <v>92</v>
      </c>
      <c r="E309" s="12" t="s">
        <v>8</v>
      </c>
      <c r="F309" s="12" t="s">
        <v>6</v>
      </c>
      <c r="G309" s="12" t="s">
        <v>1782</v>
      </c>
      <c r="H309" s="12"/>
      <c r="I309" s="9">
        <v>29</v>
      </c>
      <c r="J309" s="9">
        <v>28</v>
      </c>
    </row>
    <row r="310" spans="1:10" s="11" customFormat="1" x14ac:dyDescent="0.2">
      <c r="A310" s="8">
        <v>43589</v>
      </c>
      <c r="B310" s="12" t="s">
        <v>5</v>
      </c>
      <c r="C310" s="113">
        <v>61118</v>
      </c>
      <c r="D310" s="12" t="s">
        <v>1690</v>
      </c>
      <c r="E310" s="12" t="s">
        <v>5</v>
      </c>
      <c r="F310" s="12" t="s">
        <v>5</v>
      </c>
      <c r="G310" s="12" t="s">
        <v>1691</v>
      </c>
      <c r="H310" s="12"/>
      <c r="I310" s="9">
        <v>157</v>
      </c>
      <c r="J310" s="9">
        <v>295</v>
      </c>
    </row>
    <row r="311" spans="1:10" s="11" customFormat="1" x14ac:dyDescent="0.2">
      <c r="A311" s="8">
        <v>43597</v>
      </c>
      <c r="B311" s="12" t="s">
        <v>5</v>
      </c>
      <c r="C311" s="113">
        <v>95632</v>
      </c>
      <c r="D311" s="12" t="s">
        <v>1766</v>
      </c>
      <c r="E311" s="12" t="s">
        <v>5</v>
      </c>
      <c r="F311" s="12" t="s">
        <v>15</v>
      </c>
      <c r="G311" s="12" t="s">
        <v>1767</v>
      </c>
      <c r="H311" s="12"/>
      <c r="I311" s="9"/>
      <c r="J311" s="9"/>
    </row>
    <row r="312" spans="1:10" s="11" customFormat="1" x14ac:dyDescent="0.2">
      <c r="A312" s="8">
        <v>43614</v>
      </c>
      <c r="B312" s="12" t="s">
        <v>3</v>
      </c>
      <c r="C312" s="113">
        <v>4557</v>
      </c>
      <c r="D312" s="12" t="s">
        <v>40</v>
      </c>
      <c r="E312" s="12" t="s">
        <v>16</v>
      </c>
      <c r="F312" s="12" t="s">
        <v>15</v>
      </c>
      <c r="G312" s="12" t="s">
        <v>488</v>
      </c>
      <c r="H312" s="12"/>
      <c r="I312" s="9">
        <v>5</v>
      </c>
      <c r="J312" s="9">
        <v>2</v>
      </c>
    </row>
    <row r="313" spans="1:10" s="11" customFormat="1" x14ac:dyDescent="0.2">
      <c r="A313" s="8">
        <v>43586</v>
      </c>
      <c r="B313" s="12" t="s">
        <v>3</v>
      </c>
      <c r="C313" s="113">
        <v>4409</v>
      </c>
      <c r="D313" s="48" t="s">
        <v>50</v>
      </c>
      <c r="E313" s="12" t="s">
        <v>6</v>
      </c>
      <c r="F313" s="12" t="s">
        <v>8</v>
      </c>
      <c r="G313" s="12" t="s">
        <v>319</v>
      </c>
      <c r="H313" s="12"/>
      <c r="I313" s="9">
        <v>8</v>
      </c>
      <c r="J313" s="9" t="s">
        <v>374</v>
      </c>
    </row>
    <row r="314" spans="1:10" s="11" customFormat="1" x14ac:dyDescent="0.2">
      <c r="A314" s="8">
        <v>43586</v>
      </c>
      <c r="B314" s="12" t="s">
        <v>3</v>
      </c>
      <c r="C314" s="113">
        <v>7392</v>
      </c>
      <c r="D314" s="115" t="s">
        <v>1663</v>
      </c>
      <c r="E314" s="12" t="s">
        <v>6</v>
      </c>
      <c r="F314" s="12" t="s">
        <v>15</v>
      </c>
      <c r="G314" s="12" t="s">
        <v>319</v>
      </c>
      <c r="H314" s="12"/>
      <c r="I314" s="9">
        <v>34</v>
      </c>
      <c r="J314" s="9" t="s">
        <v>1664</v>
      </c>
    </row>
    <row r="315" spans="1:10" s="11" customFormat="1" x14ac:dyDescent="0.2">
      <c r="A315" s="8">
        <v>43586</v>
      </c>
      <c r="B315" s="12" t="s">
        <v>3</v>
      </c>
      <c r="C315" s="113">
        <v>4210</v>
      </c>
      <c r="D315" s="115" t="s">
        <v>506</v>
      </c>
      <c r="E315" s="12" t="s">
        <v>16</v>
      </c>
      <c r="F315" s="12" t="s">
        <v>4</v>
      </c>
      <c r="G315" s="12" t="s">
        <v>319</v>
      </c>
      <c r="H315" s="12"/>
      <c r="I315" s="9">
        <v>17</v>
      </c>
      <c r="J315" s="9" t="s">
        <v>745</v>
      </c>
    </row>
    <row r="316" spans="1:10" s="11" customFormat="1" x14ac:dyDescent="0.2">
      <c r="A316" s="8">
        <v>43587</v>
      </c>
      <c r="B316" s="12" t="s">
        <v>1671</v>
      </c>
      <c r="C316" s="113">
        <v>11189</v>
      </c>
      <c r="D316" s="12" t="s">
        <v>1672</v>
      </c>
      <c r="E316" s="12" t="s">
        <v>12</v>
      </c>
      <c r="F316" s="12" t="s">
        <v>15</v>
      </c>
      <c r="G316" s="12" t="s">
        <v>319</v>
      </c>
      <c r="H316" s="12"/>
      <c r="I316" s="9"/>
      <c r="J316" s="9"/>
    </row>
    <row r="317" spans="1:10" s="11" customFormat="1" x14ac:dyDescent="0.2">
      <c r="A317" s="8">
        <v>43596</v>
      </c>
      <c r="B317" s="12" t="s">
        <v>6</v>
      </c>
      <c r="C317" s="113">
        <v>57970</v>
      </c>
      <c r="D317" s="12" t="s">
        <v>471</v>
      </c>
      <c r="E317" s="12" t="s">
        <v>6</v>
      </c>
      <c r="F317" s="12" t="s">
        <v>15</v>
      </c>
      <c r="G317" s="12" t="s">
        <v>319</v>
      </c>
      <c r="H317" s="12"/>
      <c r="I317" s="9">
        <v>46</v>
      </c>
      <c r="J317" s="9" t="s">
        <v>473</v>
      </c>
    </row>
    <row r="318" spans="1:10" s="11" customFormat="1" x14ac:dyDescent="0.2">
      <c r="A318" s="8">
        <v>43597</v>
      </c>
      <c r="B318" s="12" t="s">
        <v>3</v>
      </c>
      <c r="C318" s="113">
        <v>9454</v>
      </c>
      <c r="D318" s="12" t="s">
        <v>1763</v>
      </c>
      <c r="E318" s="12" t="s">
        <v>4</v>
      </c>
      <c r="F318" s="12" t="s">
        <v>6</v>
      </c>
      <c r="G318" s="12" t="s">
        <v>319</v>
      </c>
      <c r="H318" s="12"/>
      <c r="I318" s="9">
        <v>58</v>
      </c>
      <c r="J318" s="9" t="s">
        <v>588</v>
      </c>
    </row>
    <row r="319" spans="1:10" s="11" customFormat="1" x14ac:dyDescent="0.2">
      <c r="A319" s="8">
        <v>43597</v>
      </c>
      <c r="B319" s="12" t="s">
        <v>3</v>
      </c>
      <c r="C319" s="113">
        <v>8320</v>
      </c>
      <c r="D319" s="12" t="s">
        <v>196</v>
      </c>
      <c r="E319" s="12" t="s">
        <v>189</v>
      </c>
      <c r="F319" s="12" t="s">
        <v>15</v>
      </c>
      <c r="G319" s="12" t="s">
        <v>319</v>
      </c>
      <c r="H319" s="12"/>
      <c r="I319" s="9">
        <v>22</v>
      </c>
      <c r="J319" s="9" t="s">
        <v>1764</v>
      </c>
    </row>
    <row r="320" spans="1:10" s="11" customFormat="1" x14ac:dyDescent="0.2">
      <c r="A320" s="8">
        <v>43597</v>
      </c>
      <c r="B320" s="12" t="s">
        <v>6</v>
      </c>
      <c r="C320" s="113">
        <v>54860</v>
      </c>
      <c r="D320" s="12" t="s">
        <v>324</v>
      </c>
      <c r="E320" s="12" t="s">
        <v>6</v>
      </c>
      <c r="F320" s="12" t="s">
        <v>15</v>
      </c>
      <c r="G320" s="12" t="s">
        <v>319</v>
      </c>
      <c r="H320" s="12"/>
      <c r="I320" s="9">
        <v>20</v>
      </c>
      <c r="J320" s="9" t="s">
        <v>392</v>
      </c>
    </row>
    <row r="321" spans="1:10" s="11" customFormat="1" x14ac:dyDescent="0.2">
      <c r="A321" s="8">
        <v>43612</v>
      </c>
      <c r="B321" s="12" t="s">
        <v>6</v>
      </c>
      <c r="C321" s="113">
        <v>91400</v>
      </c>
      <c r="D321" s="12" t="s">
        <v>1798</v>
      </c>
      <c r="E321" s="12" t="s">
        <v>6</v>
      </c>
      <c r="F321" s="12" t="s">
        <v>11</v>
      </c>
      <c r="G321" s="12" t="s">
        <v>319</v>
      </c>
      <c r="H321" s="12"/>
      <c r="I321" s="87" t="s">
        <v>1700</v>
      </c>
      <c r="J321" s="87" t="s">
        <v>1799</v>
      </c>
    </row>
    <row r="322" spans="1:10" s="11" customFormat="1" x14ac:dyDescent="0.2">
      <c r="A322" s="8">
        <v>43613</v>
      </c>
      <c r="B322" s="12" t="s">
        <v>3</v>
      </c>
      <c r="C322" s="113">
        <v>8508</v>
      </c>
      <c r="D322" s="12" t="s">
        <v>454</v>
      </c>
      <c r="E322" s="12" t="s">
        <v>10</v>
      </c>
      <c r="F322" s="12" t="s">
        <v>6</v>
      </c>
      <c r="G322" s="12" t="s">
        <v>319</v>
      </c>
      <c r="H322" s="12"/>
      <c r="I322" s="9">
        <v>49</v>
      </c>
      <c r="J322" s="9">
        <v>37</v>
      </c>
    </row>
    <row r="323" spans="1:10" s="11" customFormat="1" x14ac:dyDescent="0.2">
      <c r="A323" s="8">
        <v>43615</v>
      </c>
      <c r="B323" s="12" t="s">
        <v>3</v>
      </c>
      <c r="C323" s="113">
        <v>1145</v>
      </c>
      <c r="D323" s="12" t="s">
        <v>92</v>
      </c>
      <c r="E323" s="12" t="s">
        <v>6</v>
      </c>
      <c r="F323" s="12" t="s">
        <v>6</v>
      </c>
      <c r="G323" s="12" t="s">
        <v>319</v>
      </c>
      <c r="H323" s="12"/>
      <c r="I323" s="9">
        <v>22</v>
      </c>
      <c r="J323" s="9">
        <v>25</v>
      </c>
    </row>
    <row r="324" spans="1:10" s="11" customFormat="1" x14ac:dyDescent="0.2">
      <c r="A324" s="8">
        <v>43615</v>
      </c>
      <c r="B324" s="12" t="s">
        <v>3</v>
      </c>
      <c r="C324" s="113">
        <v>1150</v>
      </c>
      <c r="D324" s="12" t="s">
        <v>92</v>
      </c>
      <c r="E324" s="12" t="s">
        <v>21</v>
      </c>
      <c r="F324" s="12" t="s">
        <v>15</v>
      </c>
      <c r="G324" s="12" t="s">
        <v>319</v>
      </c>
      <c r="H324" s="12"/>
      <c r="I324" s="9">
        <v>23</v>
      </c>
      <c r="J324" s="9">
        <v>27</v>
      </c>
    </row>
    <row r="325" spans="1:10" s="11" customFormat="1" x14ac:dyDescent="0.2">
      <c r="A325" s="8">
        <v>43589</v>
      </c>
      <c r="B325" s="12" t="s">
        <v>3</v>
      </c>
      <c r="C325" s="113">
        <v>1227</v>
      </c>
      <c r="D325" s="12" t="s">
        <v>92</v>
      </c>
      <c r="E325" s="12" t="s">
        <v>16</v>
      </c>
      <c r="F325" s="12" t="s">
        <v>26</v>
      </c>
      <c r="G325" s="12" t="s">
        <v>1687</v>
      </c>
      <c r="H325" s="12"/>
      <c r="I325" s="9">
        <v>25</v>
      </c>
      <c r="J325" s="9">
        <v>30</v>
      </c>
    </row>
    <row r="326" spans="1:10" s="11" customFormat="1" x14ac:dyDescent="0.2">
      <c r="A326" s="8">
        <v>43597</v>
      </c>
      <c r="B326" s="12" t="s">
        <v>3</v>
      </c>
      <c r="C326" s="113">
        <v>4482</v>
      </c>
      <c r="D326" s="12" t="s">
        <v>61</v>
      </c>
      <c r="E326" s="12" t="s">
        <v>4</v>
      </c>
      <c r="F326" s="12" t="s">
        <v>6</v>
      </c>
      <c r="G326" s="12" t="s">
        <v>1775</v>
      </c>
      <c r="H326" s="12"/>
      <c r="I326" s="9">
        <v>8</v>
      </c>
      <c r="J326" s="9" t="s">
        <v>1590</v>
      </c>
    </row>
    <row r="327" spans="1:10" s="11" customFormat="1" x14ac:dyDescent="0.2">
      <c r="A327" s="8">
        <v>43597</v>
      </c>
      <c r="B327" s="12" t="s">
        <v>6</v>
      </c>
      <c r="C327" s="113">
        <v>57100</v>
      </c>
      <c r="D327" s="12" t="s">
        <v>141</v>
      </c>
      <c r="E327" s="12" t="s">
        <v>6</v>
      </c>
      <c r="F327" s="12" t="s">
        <v>15</v>
      </c>
      <c r="G327" s="12" t="s">
        <v>1768</v>
      </c>
      <c r="H327" s="12"/>
      <c r="I327" s="9">
        <v>35</v>
      </c>
      <c r="J327" s="9" t="s">
        <v>413</v>
      </c>
    </row>
    <row r="328" spans="1:10" s="11" customFormat="1" x14ac:dyDescent="0.2">
      <c r="A328" s="8">
        <v>43611</v>
      </c>
      <c r="B328" s="12" t="s">
        <v>5</v>
      </c>
      <c r="C328" s="113">
        <v>86179</v>
      </c>
      <c r="D328" s="12" t="s">
        <v>1793</v>
      </c>
      <c r="E328" s="12" t="s">
        <v>5</v>
      </c>
      <c r="F328" s="12" t="s">
        <v>5</v>
      </c>
      <c r="G328" s="12" t="s">
        <v>1833</v>
      </c>
      <c r="H328" s="12"/>
      <c r="I328" s="87" t="s">
        <v>1795</v>
      </c>
      <c r="J328" s="87" t="s">
        <v>1796</v>
      </c>
    </row>
    <row r="329" spans="1:10" s="11" customFormat="1" x14ac:dyDescent="0.2">
      <c r="A329" s="8">
        <v>43600</v>
      </c>
      <c r="B329" s="12" t="s">
        <v>183</v>
      </c>
      <c r="C329" s="113">
        <v>45011</v>
      </c>
      <c r="D329" s="12" t="s">
        <v>1779</v>
      </c>
      <c r="E329" s="12" t="s">
        <v>15</v>
      </c>
      <c r="F329" s="12" t="s">
        <v>6</v>
      </c>
      <c r="G329" s="12" t="s">
        <v>1780</v>
      </c>
      <c r="H329" s="12"/>
      <c r="I329" s="9"/>
      <c r="J329" s="9"/>
    </row>
    <row r="330" spans="1:10" s="11" customFormat="1" x14ac:dyDescent="0.2">
      <c r="A330" s="8">
        <v>43593</v>
      </c>
      <c r="B330" s="12" t="s">
        <v>6</v>
      </c>
      <c r="C330" s="113">
        <v>57390</v>
      </c>
      <c r="D330" s="12" t="s">
        <v>137</v>
      </c>
      <c r="E330" s="12" t="s">
        <v>6</v>
      </c>
      <c r="F330" s="12" t="s">
        <v>6</v>
      </c>
      <c r="G330" s="12" t="s">
        <v>245</v>
      </c>
      <c r="H330" s="12"/>
      <c r="I330" s="9">
        <v>16</v>
      </c>
      <c r="J330" s="9">
        <v>11</v>
      </c>
    </row>
    <row r="331" spans="1:10" s="11" customFormat="1" x14ac:dyDescent="0.2">
      <c r="A331" s="8">
        <v>43594</v>
      </c>
      <c r="B331" s="12" t="s">
        <v>3</v>
      </c>
      <c r="C331" s="113">
        <v>5854</v>
      </c>
      <c r="D331" s="12" t="s">
        <v>261</v>
      </c>
      <c r="E331" s="12" t="s">
        <v>4</v>
      </c>
      <c r="F331" s="12" t="s">
        <v>4</v>
      </c>
      <c r="G331" s="12" t="s">
        <v>245</v>
      </c>
      <c r="H331" s="12"/>
      <c r="I331" s="9">
        <v>31</v>
      </c>
      <c r="J331" s="9">
        <v>26</v>
      </c>
    </row>
    <row r="332" spans="1:10" s="11" customFormat="1" x14ac:dyDescent="0.2">
      <c r="A332" s="8">
        <v>43597</v>
      </c>
      <c r="B332" s="12" t="s">
        <v>6</v>
      </c>
      <c r="C332" s="113">
        <v>57270</v>
      </c>
      <c r="D332" s="12" t="s">
        <v>161</v>
      </c>
      <c r="E332" s="12" t="s">
        <v>6</v>
      </c>
      <c r="F332" s="12" t="s">
        <v>8</v>
      </c>
      <c r="G332" s="12" t="s">
        <v>1765</v>
      </c>
      <c r="H332" s="12"/>
      <c r="I332" s="9">
        <v>37</v>
      </c>
      <c r="J332" s="9" t="s">
        <v>420</v>
      </c>
    </row>
    <row r="333" spans="1:10" s="11" customFormat="1" x14ac:dyDescent="0.2">
      <c r="A333" s="8">
        <v>43594</v>
      </c>
      <c r="B333" s="12" t="s">
        <v>3</v>
      </c>
      <c r="C333" s="113">
        <v>5722</v>
      </c>
      <c r="D333" s="12" t="s">
        <v>134</v>
      </c>
      <c r="E333" s="12" t="s">
        <v>4</v>
      </c>
      <c r="F333" s="12" t="s">
        <v>4</v>
      </c>
      <c r="G333" s="12" t="s">
        <v>1724</v>
      </c>
      <c r="H333" s="12"/>
      <c r="I333" s="9">
        <v>26</v>
      </c>
      <c r="J333" s="9">
        <v>29</v>
      </c>
    </row>
    <row r="334" spans="1:10" s="11" customFormat="1" x14ac:dyDescent="0.2">
      <c r="A334" s="8">
        <v>43597</v>
      </c>
      <c r="B334" s="12" t="s">
        <v>3</v>
      </c>
      <c r="C334" s="113">
        <v>1940</v>
      </c>
      <c r="D334" s="12" t="s">
        <v>92</v>
      </c>
      <c r="E334" s="12" t="s">
        <v>8</v>
      </c>
      <c r="F334" s="12" t="s">
        <v>33</v>
      </c>
      <c r="G334" s="12" t="s">
        <v>163</v>
      </c>
      <c r="H334" s="12"/>
      <c r="I334" s="9">
        <v>21</v>
      </c>
      <c r="J334" s="9" t="s">
        <v>428</v>
      </c>
    </row>
    <row r="335" spans="1:10" s="11" customFormat="1" x14ac:dyDescent="0.2">
      <c r="A335" s="8">
        <v>43610</v>
      </c>
      <c r="B335" s="12" t="s">
        <v>3</v>
      </c>
      <c r="C335" s="113">
        <v>3635</v>
      </c>
      <c r="D335" s="12" t="s">
        <v>76</v>
      </c>
      <c r="E335" s="12" t="s">
        <v>4</v>
      </c>
      <c r="F335" s="12" t="s">
        <v>4</v>
      </c>
      <c r="G335" s="12" t="s">
        <v>163</v>
      </c>
      <c r="H335" s="12"/>
      <c r="I335" s="9">
        <v>16</v>
      </c>
      <c r="J335" s="9">
        <v>17</v>
      </c>
    </row>
    <row r="336" spans="1:10" s="11" customFormat="1" x14ac:dyDescent="0.2">
      <c r="A336" s="8">
        <v>43615</v>
      </c>
      <c r="B336" s="12" t="s">
        <v>3</v>
      </c>
      <c r="C336" s="113">
        <v>3641</v>
      </c>
      <c r="D336" s="12" t="s">
        <v>76</v>
      </c>
      <c r="E336" s="12" t="s">
        <v>4</v>
      </c>
      <c r="F336" s="12" t="s">
        <v>6</v>
      </c>
      <c r="G336" s="12" t="s">
        <v>163</v>
      </c>
      <c r="H336" s="12"/>
      <c r="I336" s="9">
        <v>17</v>
      </c>
      <c r="J336" s="9">
        <v>18</v>
      </c>
    </row>
    <row r="337" spans="1:10" s="11" customFormat="1" x14ac:dyDescent="0.2">
      <c r="A337" s="8">
        <v>43586</v>
      </c>
      <c r="B337" s="12" t="s">
        <v>3</v>
      </c>
      <c r="C337" s="113">
        <v>4591</v>
      </c>
      <c r="D337" s="115" t="s">
        <v>40</v>
      </c>
      <c r="E337" s="12" t="s">
        <v>585</v>
      </c>
      <c r="F337" s="12" t="s">
        <v>6</v>
      </c>
      <c r="G337" s="12" t="s">
        <v>929</v>
      </c>
      <c r="H337" s="12"/>
      <c r="I337" s="9">
        <v>4</v>
      </c>
      <c r="J337" s="9" t="s">
        <v>1358</v>
      </c>
    </row>
    <row r="338" spans="1:10" s="11" customFormat="1" x14ac:dyDescent="0.2">
      <c r="A338" s="8">
        <v>43596</v>
      </c>
      <c r="B338" s="12" t="s">
        <v>3</v>
      </c>
      <c r="C338" s="113">
        <v>4597</v>
      </c>
      <c r="D338" s="12" t="s">
        <v>40</v>
      </c>
      <c r="E338" s="12" t="s">
        <v>6</v>
      </c>
      <c r="F338" s="12" t="s">
        <v>15</v>
      </c>
      <c r="G338" s="12" t="s">
        <v>929</v>
      </c>
      <c r="H338" s="12"/>
      <c r="I338" s="9">
        <v>3</v>
      </c>
      <c r="J338" s="9" t="s">
        <v>1126</v>
      </c>
    </row>
    <row r="339" spans="1:10" s="11" customFormat="1" x14ac:dyDescent="0.2">
      <c r="A339" s="8">
        <v>43596</v>
      </c>
      <c r="B339" s="12" t="s">
        <v>3</v>
      </c>
      <c r="C339" s="113">
        <v>4762</v>
      </c>
      <c r="D339" s="12" t="s">
        <v>75</v>
      </c>
      <c r="E339" s="12" t="s">
        <v>4</v>
      </c>
      <c r="F339" s="12" t="s">
        <v>15</v>
      </c>
      <c r="G339" s="12" t="s">
        <v>929</v>
      </c>
      <c r="H339" s="12"/>
      <c r="I339" s="9">
        <v>6</v>
      </c>
      <c r="J339" s="9" t="s">
        <v>1748</v>
      </c>
    </row>
    <row r="340" spans="1:10" s="11" customFormat="1" x14ac:dyDescent="0.2">
      <c r="A340" s="8">
        <v>43613</v>
      </c>
      <c r="B340" s="12" t="s">
        <v>3</v>
      </c>
      <c r="C340" s="113">
        <v>4514</v>
      </c>
      <c r="D340" s="12" t="s">
        <v>40</v>
      </c>
      <c r="E340" s="12" t="s">
        <v>16</v>
      </c>
      <c r="F340" s="12" t="s">
        <v>4</v>
      </c>
      <c r="G340" s="12" t="s">
        <v>929</v>
      </c>
      <c r="H340" s="12"/>
      <c r="I340" s="9">
        <v>5</v>
      </c>
      <c r="J340" s="9">
        <v>2</v>
      </c>
    </row>
    <row r="341" spans="1:10" s="11" customFormat="1" x14ac:dyDescent="0.2">
      <c r="A341" s="8">
        <v>43589</v>
      </c>
      <c r="B341" s="12" t="s">
        <v>3</v>
      </c>
      <c r="C341" s="113">
        <v>5447</v>
      </c>
      <c r="D341" s="12" t="s">
        <v>1694</v>
      </c>
      <c r="E341" s="12" t="s">
        <v>4</v>
      </c>
      <c r="F341" s="12" t="s">
        <v>4</v>
      </c>
      <c r="G341" s="12" t="s">
        <v>153</v>
      </c>
      <c r="H341" s="12"/>
      <c r="I341" s="9">
        <v>31</v>
      </c>
      <c r="J341" s="9">
        <v>41</v>
      </c>
    </row>
    <row r="342" spans="1:10" s="11" customFormat="1" x14ac:dyDescent="0.2">
      <c r="A342" s="8">
        <v>43590</v>
      </c>
      <c r="B342" s="12" t="s">
        <v>3</v>
      </c>
      <c r="C342" s="113">
        <v>8086</v>
      </c>
      <c r="D342" s="12" t="s">
        <v>41</v>
      </c>
      <c r="E342" s="12" t="s">
        <v>4</v>
      </c>
      <c r="F342" s="12" t="s">
        <v>4</v>
      </c>
      <c r="G342" s="12" t="s">
        <v>153</v>
      </c>
      <c r="H342" s="12"/>
      <c r="I342" s="9">
        <v>24</v>
      </c>
      <c r="J342" s="9">
        <v>20</v>
      </c>
    </row>
    <row r="343" spans="1:10" s="11" customFormat="1" x14ac:dyDescent="0.2">
      <c r="A343" s="8">
        <v>43590</v>
      </c>
      <c r="B343" s="12" t="s">
        <v>3</v>
      </c>
      <c r="C343" s="113">
        <v>1145</v>
      </c>
      <c r="D343" s="12" t="s">
        <v>92</v>
      </c>
      <c r="E343" s="12" t="s">
        <v>4</v>
      </c>
      <c r="F343" s="12" t="s">
        <v>4</v>
      </c>
      <c r="G343" s="12" t="s">
        <v>153</v>
      </c>
      <c r="H343" s="12"/>
      <c r="I343" s="9">
        <v>20</v>
      </c>
      <c r="J343" s="9">
        <v>27</v>
      </c>
    </row>
    <row r="344" spans="1:10" s="11" customFormat="1" x14ac:dyDescent="0.2">
      <c r="A344" s="8">
        <v>43594</v>
      </c>
      <c r="B344" s="12" t="s">
        <v>3</v>
      </c>
      <c r="C344" s="113">
        <v>1934</v>
      </c>
      <c r="D344" s="12" t="s">
        <v>92</v>
      </c>
      <c r="E344" s="12" t="s">
        <v>4</v>
      </c>
      <c r="F344" s="12" t="s">
        <v>4</v>
      </c>
      <c r="G344" s="12" t="s">
        <v>153</v>
      </c>
      <c r="H344" s="12"/>
      <c r="I344" s="9">
        <v>19</v>
      </c>
      <c r="J344" s="9">
        <v>20</v>
      </c>
    </row>
    <row r="345" spans="1:10" s="11" customFormat="1" x14ac:dyDescent="0.2">
      <c r="A345" s="8">
        <v>43594</v>
      </c>
      <c r="B345" s="12" t="s">
        <v>3</v>
      </c>
      <c r="C345" s="113">
        <v>1842</v>
      </c>
      <c r="D345" s="12" t="s">
        <v>43</v>
      </c>
      <c r="E345" s="12" t="s">
        <v>8</v>
      </c>
      <c r="F345" s="12" t="s">
        <v>6</v>
      </c>
      <c r="G345" s="12" t="s">
        <v>878</v>
      </c>
      <c r="H345" s="12"/>
      <c r="I345" s="30">
        <v>25</v>
      </c>
      <c r="J345" s="9">
        <v>25</v>
      </c>
    </row>
    <row r="346" spans="1:10" s="11" customFormat="1" x14ac:dyDescent="0.2">
      <c r="A346" s="8">
        <v>43596</v>
      </c>
      <c r="B346" s="12" t="s">
        <v>3</v>
      </c>
      <c r="C346" s="113">
        <v>1218</v>
      </c>
      <c r="D346" s="12" t="s">
        <v>92</v>
      </c>
      <c r="E346" s="12" t="s">
        <v>8</v>
      </c>
      <c r="F346" s="12" t="s">
        <v>33</v>
      </c>
      <c r="G346" s="12" t="s">
        <v>897</v>
      </c>
      <c r="H346" s="12"/>
      <c r="I346" s="9">
        <v>22</v>
      </c>
      <c r="J346" s="9" t="s">
        <v>981</v>
      </c>
    </row>
    <row r="347" spans="1:10" s="11" customFormat="1" x14ac:dyDescent="0.2">
      <c r="A347" s="8">
        <v>43613</v>
      </c>
      <c r="B347" s="12" t="s">
        <v>3</v>
      </c>
      <c r="C347" s="113">
        <v>7511</v>
      </c>
      <c r="D347" s="12" t="s">
        <v>251</v>
      </c>
      <c r="E347" s="12" t="s">
        <v>4</v>
      </c>
      <c r="F347" s="12" t="s">
        <v>5</v>
      </c>
      <c r="G347" s="12" t="s">
        <v>897</v>
      </c>
      <c r="H347" s="12"/>
      <c r="I347" s="9">
        <v>39</v>
      </c>
      <c r="J347" s="9">
        <v>48</v>
      </c>
    </row>
    <row r="348" spans="1:10" s="11" customFormat="1" x14ac:dyDescent="0.2">
      <c r="A348" s="8">
        <v>43586</v>
      </c>
      <c r="B348" s="12" t="s">
        <v>3</v>
      </c>
      <c r="C348" s="113">
        <v>2121</v>
      </c>
      <c r="D348" s="12" t="s">
        <v>92</v>
      </c>
      <c r="E348" s="12" t="s">
        <v>157</v>
      </c>
      <c r="F348" s="12" t="s">
        <v>10</v>
      </c>
      <c r="G348" s="12" t="s">
        <v>1667</v>
      </c>
      <c r="H348" s="12"/>
      <c r="I348" s="9">
        <v>31</v>
      </c>
      <c r="J348" s="9">
        <v>36</v>
      </c>
    </row>
    <row r="349" spans="1:10" s="11" customFormat="1" x14ac:dyDescent="0.2">
      <c r="A349" s="8">
        <v>43595</v>
      </c>
      <c r="B349" s="12" t="s">
        <v>14</v>
      </c>
      <c r="C349" s="113">
        <v>6780</v>
      </c>
      <c r="D349" s="12" t="s">
        <v>142</v>
      </c>
      <c r="E349" s="12" t="s">
        <v>6</v>
      </c>
      <c r="F349" s="12" t="s">
        <v>6</v>
      </c>
      <c r="G349" s="12" t="s">
        <v>895</v>
      </c>
      <c r="H349" s="12"/>
      <c r="I349" s="9">
        <v>22</v>
      </c>
      <c r="J349" s="9">
        <v>15</v>
      </c>
    </row>
    <row r="350" spans="1:10" s="11" customFormat="1" x14ac:dyDescent="0.2">
      <c r="A350" s="8">
        <v>43589</v>
      </c>
      <c r="B350" s="12" t="s">
        <v>5</v>
      </c>
      <c r="C350" s="113">
        <v>54675</v>
      </c>
      <c r="D350" s="12" t="s">
        <v>1689</v>
      </c>
      <c r="E350" s="12" t="s">
        <v>5</v>
      </c>
      <c r="F350" s="12" t="s">
        <v>5</v>
      </c>
      <c r="G350" s="12" t="s">
        <v>917</v>
      </c>
      <c r="H350" s="12"/>
      <c r="I350" s="9">
        <v>61</v>
      </c>
      <c r="J350" s="9">
        <v>74</v>
      </c>
    </row>
    <row r="351" spans="1:10" s="11" customFormat="1" x14ac:dyDescent="0.2">
      <c r="A351" s="8">
        <v>43603</v>
      </c>
      <c r="B351" s="12" t="s">
        <v>3</v>
      </c>
      <c r="C351" s="113">
        <v>1231</v>
      </c>
      <c r="D351" s="12" t="s">
        <v>92</v>
      </c>
      <c r="E351" s="12" t="s">
        <v>4</v>
      </c>
      <c r="F351" s="12" t="s">
        <v>4</v>
      </c>
      <c r="G351" s="12" t="s">
        <v>917</v>
      </c>
      <c r="H351" s="12"/>
      <c r="I351" s="9">
        <v>28</v>
      </c>
      <c r="J351" s="9">
        <v>28</v>
      </c>
    </row>
    <row r="352" spans="1:10" s="11" customFormat="1" x14ac:dyDescent="0.2">
      <c r="A352" s="8">
        <v>43613</v>
      </c>
      <c r="B352" s="12" t="s">
        <v>3</v>
      </c>
      <c r="C352" s="113">
        <v>8838</v>
      </c>
      <c r="D352" s="12" t="s">
        <v>1805</v>
      </c>
      <c r="E352" s="12" t="s">
        <v>4</v>
      </c>
      <c r="F352" s="12" t="s">
        <v>6</v>
      </c>
      <c r="G352" s="12" t="s">
        <v>917</v>
      </c>
      <c r="H352" s="12"/>
      <c r="I352" s="9">
        <v>59</v>
      </c>
      <c r="J352" s="9">
        <v>50</v>
      </c>
    </row>
    <row r="353" spans="1:10" s="11" customFormat="1" x14ac:dyDescent="0.2">
      <c r="A353" s="8">
        <v>43615</v>
      </c>
      <c r="B353" s="12" t="s">
        <v>3</v>
      </c>
      <c r="C353" s="113">
        <v>7641</v>
      </c>
      <c r="D353" s="12" t="s">
        <v>1815</v>
      </c>
      <c r="E353" s="12" t="s">
        <v>1816</v>
      </c>
      <c r="F353" s="12" t="s">
        <v>15</v>
      </c>
      <c r="G353" s="12" t="s">
        <v>917</v>
      </c>
      <c r="H353" s="12"/>
      <c r="I353" s="9">
        <v>45</v>
      </c>
      <c r="J353" s="9">
        <v>56</v>
      </c>
    </row>
    <row r="354" spans="1:10" s="11" customFormat="1" x14ac:dyDescent="0.2">
      <c r="A354" s="8">
        <v>43589</v>
      </c>
      <c r="B354" s="12" t="s">
        <v>6</v>
      </c>
      <c r="C354" s="113">
        <v>57070</v>
      </c>
      <c r="D354" s="12" t="s">
        <v>211</v>
      </c>
      <c r="E354" s="12" t="s">
        <v>6</v>
      </c>
      <c r="F354" s="12" t="s">
        <v>6</v>
      </c>
      <c r="G354" s="12" t="s">
        <v>874</v>
      </c>
      <c r="H354" s="12"/>
      <c r="I354" s="9">
        <v>44</v>
      </c>
      <c r="J354" s="9">
        <v>66</v>
      </c>
    </row>
    <row r="355" spans="1:10" s="11" customFormat="1" x14ac:dyDescent="0.2">
      <c r="A355" s="8">
        <v>43593</v>
      </c>
      <c r="B355" s="12" t="s">
        <v>6</v>
      </c>
      <c r="C355" s="113">
        <v>57290</v>
      </c>
      <c r="D355" s="12" t="s">
        <v>138</v>
      </c>
      <c r="E355" s="12" t="s">
        <v>6</v>
      </c>
      <c r="F355" s="12" t="s">
        <v>1717</v>
      </c>
      <c r="G355" s="12" t="s">
        <v>874</v>
      </c>
      <c r="H355" s="12"/>
      <c r="I355" s="9">
        <v>36</v>
      </c>
      <c r="J355" s="9">
        <v>39</v>
      </c>
    </row>
    <row r="356" spans="1:10" s="11" customFormat="1" x14ac:dyDescent="0.2">
      <c r="A356" s="8">
        <v>43604</v>
      </c>
      <c r="B356" s="12" t="s">
        <v>3</v>
      </c>
      <c r="C356" s="113">
        <v>1250</v>
      </c>
      <c r="D356" s="12" t="s">
        <v>92</v>
      </c>
      <c r="E356" s="12" t="s">
        <v>15</v>
      </c>
      <c r="F356" s="12" t="s">
        <v>6</v>
      </c>
      <c r="G356" s="12" t="s">
        <v>1800</v>
      </c>
      <c r="H356" s="12"/>
      <c r="I356" s="9">
        <v>26</v>
      </c>
      <c r="J356" s="9">
        <v>26</v>
      </c>
    </row>
    <row r="357" spans="1:10" s="11" customFormat="1" x14ac:dyDescent="0.2">
      <c r="A357" s="8">
        <v>43612</v>
      </c>
      <c r="B357" s="12" t="s">
        <v>3</v>
      </c>
      <c r="C357" s="113">
        <v>1635</v>
      </c>
      <c r="D357" s="12" t="s">
        <v>92</v>
      </c>
      <c r="E357" s="12" t="s">
        <v>4</v>
      </c>
      <c r="F357" s="12" t="s">
        <v>6</v>
      </c>
      <c r="G357" s="12" t="s">
        <v>875</v>
      </c>
      <c r="H357" s="12"/>
      <c r="I357" s="9">
        <v>26</v>
      </c>
      <c r="J357" s="9">
        <v>26</v>
      </c>
    </row>
    <row r="358" spans="1:10" s="11" customFormat="1" x14ac:dyDescent="0.2">
      <c r="A358" s="8">
        <v>43613</v>
      </c>
      <c r="B358" s="12" t="s">
        <v>3</v>
      </c>
      <c r="C358" s="113">
        <v>6581</v>
      </c>
      <c r="D358" s="12" t="s">
        <v>1803</v>
      </c>
      <c r="E358" s="12" t="s">
        <v>4</v>
      </c>
      <c r="F358" s="12" t="s">
        <v>5</v>
      </c>
      <c r="G358" s="12" t="s">
        <v>899</v>
      </c>
      <c r="H358" s="12"/>
      <c r="I358" s="9">
        <v>55</v>
      </c>
      <c r="J358" s="9">
        <v>74</v>
      </c>
    </row>
    <row r="359" spans="1:10" s="11" customFormat="1" x14ac:dyDescent="0.2">
      <c r="A359" s="8">
        <v>43613</v>
      </c>
      <c r="B359" s="12" t="s">
        <v>3</v>
      </c>
      <c r="C359" s="113">
        <v>6135</v>
      </c>
      <c r="D359" s="12" t="s">
        <v>48</v>
      </c>
      <c r="E359" s="12" t="s">
        <v>307</v>
      </c>
      <c r="F359" s="12" t="s">
        <v>6</v>
      </c>
      <c r="G359" s="12" t="s">
        <v>899</v>
      </c>
      <c r="H359" s="12"/>
      <c r="I359" s="9">
        <v>38</v>
      </c>
      <c r="J359" s="9">
        <v>44</v>
      </c>
    </row>
    <row r="360" spans="1:10" s="11" customFormat="1" x14ac:dyDescent="0.2">
      <c r="A360" s="8">
        <v>43615</v>
      </c>
      <c r="B360" s="12" t="s">
        <v>3</v>
      </c>
      <c r="C360" s="113">
        <v>9186</v>
      </c>
      <c r="D360" s="12" t="s">
        <v>1824</v>
      </c>
      <c r="E360" s="12" t="s">
        <v>4</v>
      </c>
      <c r="F360" s="12" t="s">
        <v>99</v>
      </c>
      <c r="G360" s="12" t="s">
        <v>899</v>
      </c>
      <c r="H360" s="12"/>
      <c r="I360" s="9">
        <v>49</v>
      </c>
      <c r="J360" s="9">
        <v>67</v>
      </c>
    </row>
    <row r="361" spans="1:10" s="11" customFormat="1" x14ac:dyDescent="0.2">
      <c r="A361" s="8">
        <v>43604</v>
      </c>
      <c r="B361" s="12" t="s">
        <v>3</v>
      </c>
      <c r="C361" s="113">
        <v>5316</v>
      </c>
      <c r="D361" s="12" t="s">
        <v>280</v>
      </c>
      <c r="E361" s="12" t="s">
        <v>4</v>
      </c>
      <c r="F361" s="12" t="s">
        <v>4</v>
      </c>
      <c r="G361" s="12" t="s">
        <v>872</v>
      </c>
      <c r="H361" s="12"/>
      <c r="I361" s="9">
        <v>25</v>
      </c>
      <c r="J361" s="9">
        <v>33</v>
      </c>
    </row>
    <row r="362" spans="1:10" s="11" customFormat="1" x14ac:dyDescent="0.2">
      <c r="A362" s="8">
        <v>43615</v>
      </c>
      <c r="B362" s="12" t="s">
        <v>3</v>
      </c>
      <c r="C362" s="113">
        <v>9807</v>
      </c>
      <c r="D362" s="12" t="s">
        <v>1817</v>
      </c>
      <c r="E362" s="12" t="s">
        <v>4</v>
      </c>
      <c r="F362" s="12" t="s">
        <v>5</v>
      </c>
      <c r="G362" s="12" t="s">
        <v>1818</v>
      </c>
      <c r="H362" s="12"/>
      <c r="I362" s="9">
        <v>60</v>
      </c>
      <c r="J362" s="9">
        <v>83</v>
      </c>
    </row>
    <row r="363" spans="1:10" s="11" customFormat="1" x14ac:dyDescent="0.2">
      <c r="A363" s="8">
        <v>43614</v>
      </c>
      <c r="B363" s="12" t="s">
        <v>3</v>
      </c>
      <c r="C363" s="113">
        <v>9184</v>
      </c>
      <c r="D363" s="12" t="s">
        <v>121</v>
      </c>
      <c r="E363" s="12" t="s">
        <v>4</v>
      </c>
      <c r="F363" s="12" t="s">
        <v>6</v>
      </c>
      <c r="G363" s="12" t="s">
        <v>899</v>
      </c>
      <c r="H363" s="12"/>
      <c r="I363" s="9">
        <v>47</v>
      </c>
      <c r="J363" s="9">
        <v>60</v>
      </c>
    </row>
    <row r="364" spans="1:10" s="11" customFormat="1" x14ac:dyDescent="0.2">
      <c r="A364" s="8">
        <v>43614</v>
      </c>
      <c r="B364" s="12" t="s">
        <v>3</v>
      </c>
      <c r="C364" s="113">
        <v>1349</v>
      </c>
      <c r="D364" s="12" t="s">
        <v>92</v>
      </c>
      <c r="E364" s="12" t="s">
        <v>4</v>
      </c>
      <c r="F364" s="12" t="s">
        <v>6</v>
      </c>
      <c r="G364" s="12" t="s">
        <v>899</v>
      </c>
      <c r="H364" s="12"/>
      <c r="I364" s="9">
        <v>25</v>
      </c>
      <c r="J364" s="9">
        <v>26</v>
      </c>
    </row>
    <row r="365" spans="1:10" s="11" customFormat="1" x14ac:dyDescent="0.2">
      <c r="A365" s="8">
        <v>43594</v>
      </c>
      <c r="B365" s="12" t="s">
        <v>3</v>
      </c>
      <c r="C365" s="113">
        <v>8226</v>
      </c>
      <c r="D365" s="12" t="s">
        <v>64</v>
      </c>
      <c r="E365" s="12" t="s">
        <v>15</v>
      </c>
      <c r="F365" s="12" t="s">
        <v>6</v>
      </c>
      <c r="G365" s="12" t="s">
        <v>100</v>
      </c>
      <c r="H365" s="12"/>
      <c r="I365" s="9">
        <v>26</v>
      </c>
      <c r="J365" s="9">
        <v>18</v>
      </c>
    </row>
    <row r="366" spans="1:10" s="11" customFormat="1" x14ac:dyDescent="0.2">
      <c r="A366" s="8">
        <v>43597</v>
      </c>
      <c r="B366" s="12" t="s">
        <v>3</v>
      </c>
      <c r="C366" s="113">
        <v>4971</v>
      </c>
      <c r="D366" s="12" t="s">
        <v>133</v>
      </c>
      <c r="E366" s="12" t="s">
        <v>4</v>
      </c>
      <c r="F366" s="12" t="s">
        <v>5</v>
      </c>
      <c r="G366" s="12" t="s">
        <v>1771</v>
      </c>
      <c r="H366" s="12"/>
      <c r="I366" s="9">
        <v>15</v>
      </c>
      <c r="J366" s="9" t="s">
        <v>1772</v>
      </c>
    </row>
    <row r="367" spans="1:10" s="11" customFormat="1" x14ac:dyDescent="0.2">
      <c r="A367" s="8">
        <v>43594</v>
      </c>
      <c r="B367" s="12" t="s">
        <v>3</v>
      </c>
      <c r="C367" s="113">
        <v>1326</v>
      </c>
      <c r="D367" s="12" t="s">
        <v>92</v>
      </c>
      <c r="E367" s="12" t="s">
        <v>6</v>
      </c>
      <c r="F367" s="12" t="s">
        <v>6</v>
      </c>
      <c r="G367" s="12" t="s">
        <v>1730</v>
      </c>
      <c r="H367" s="12"/>
      <c r="I367" s="9">
        <v>24</v>
      </c>
      <c r="J367" s="9">
        <v>26</v>
      </c>
    </row>
    <row r="368" spans="1:10" s="11" customFormat="1" x14ac:dyDescent="0.2">
      <c r="A368" s="8">
        <v>43587</v>
      </c>
      <c r="B368" s="12" t="s">
        <v>6</v>
      </c>
      <c r="C368" s="113">
        <v>95210</v>
      </c>
      <c r="D368" s="12" t="s">
        <v>1673</v>
      </c>
      <c r="E368" s="12" t="s">
        <v>6</v>
      </c>
      <c r="F368" s="12" t="s">
        <v>15</v>
      </c>
      <c r="G368" s="12" t="s">
        <v>290</v>
      </c>
      <c r="H368" s="12"/>
      <c r="I368" s="9">
        <v>267</v>
      </c>
      <c r="J368" s="9">
        <v>363</v>
      </c>
    </row>
    <row r="369" spans="1:10" s="11" customFormat="1" x14ac:dyDescent="0.2">
      <c r="A369" s="8">
        <v>43588</v>
      </c>
      <c r="B369" s="12" t="s">
        <v>234</v>
      </c>
      <c r="C369" s="48" t="s">
        <v>1683</v>
      </c>
      <c r="D369" s="12" t="s">
        <v>1684</v>
      </c>
      <c r="E369" s="12" t="s">
        <v>1676</v>
      </c>
      <c r="F369" s="12" t="s">
        <v>15</v>
      </c>
      <c r="G369" s="12" t="s">
        <v>292</v>
      </c>
      <c r="H369" s="12"/>
      <c r="I369" s="9">
        <v>259</v>
      </c>
      <c r="J369" s="9">
        <v>418</v>
      </c>
    </row>
    <row r="370" spans="1:10" s="11" customFormat="1" x14ac:dyDescent="0.2">
      <c r="A370" s="8">
        <v>43588</v>
      </c>
      <c r="B370" s="12" t="s">
        <v>234</v>
      </c>
      <c r="C370" s="48" t="s">
        <v>1685</v>
      </c>
      <c r="D370" s="12" t="s">
        <v>1686</v>
      </c>
      <c r="E370" s="12" t="s">
        <v>1676</v>
      </c>
      <c r="F370" s="12" t="s">
        <v>15</v>
      </c>
      <c r="G370" s="12" t="s">
        <v>292</v>
      </c>
      <c r="H370" s="12"/>
      <c r="I370" s="9">
        <v>211</v>
      </c>
      <c r="J370" s="9">
        <v>312</v>
      </c>
    </row>
    <row r="371" spans="1:10" s="11" customFormat="1" x14ac:dyDescent="0.2">
      <c r="A371" s="8">
        <v>43596</v>
      </c>
      <c r="B371" s="12" t="s">
        <v>3</v>
      </c>
      <c r="C371" s="113">
        <v>8055</v>
      </c>
      <c r="D371" s="12" t="s">
        <v>41</v>
      </c>
      <c r="E371" s="12" t="s">
        <v>5</v>
      </c>
      <c r="F371" s="12" t="s">
        <v>15</v>
      </c>
      <c r="G371" s="12" t="s">
        <v>292</v>
      </c>
      <c r="H371" s="12"/>
      <c r="I371" s="9">
        <v>24</v>
      </c>
      <c r="J371" s="9" t="s">
        <v>547</v>
      </c>
    </row>
    <row r="372" spans="1:10" s="11" customFormat="1" x14ac:dyDescent="0.2">
      <c r="A372" s="8">
        <v>43597</v>
      </c>
      <c r="B372" s="12" t="s">
        <v>6</v>
      </c>
      <c r="C372" s="113">
        <v>57330</v>
      </c>
      <c r="D372" s="12" t="s">
        <v>164</v>
      </c>
      <c r="E372" s="12" t="s">
        <v>6</v>
      </c>
      <c r="F372" s="12" t="s">
        <v>15</v>
      </c>
      <c r="G372" s="12" t="s">
        <v>292</v>
      </c>
      <c r="H372" s="12"/>
      <c r="I372" s="9">
        <v>24</v>
      </c>
      <c r="J372" s="9" t="s">
        <v>416</v>
      </c>
    </row>
    <row r="373" spans="1:10" s="11" customFormat="1" x14ac:dyDescent="0.2">
      <c r="A373" s="8">
        <v>43597</v>
      </c>
      <c r="B373" s="12" t="s">
        <v>14</v>
      </c>
      <c r="C373" s="113">
        <v>6630</v>
      </c>
      <c r="D373" s="12" t="s">
        <v>1773</v>
      </c>
      <c r="E373" s="12" t="s">
        <v>6</v>
      </c>
      <c r="F373" s="12" t="s">
        <v>31</v>
      </c>
      <c r="G373" s="12" t="s">
        <v>292</v>
      </c>
      <c r="H373" s="12"/>
      <c r="I373" s="9">
        <v>39</v>
      </c>
      <c r="J373" s="9" t="s">
        <v>1236</v>
      </c>
    </row>
    <row r="374" spans="1:10" s="11" customFormat="1" x14ac:dyDescent="0.2">
      <c r="A374" s="8">
        <v>43603</v>
      </c>
      <c r="B374" s="12" t="s">
        <v>3</v>
      </c>
      <c r="C374" s="113">
        <v>3855</v>
      </c>
      <c r="D374" s="12" t="s">
        <v>116</v>
      </c>
      <c r="E374" s="12" t="s">
        <v>4</v>
      </c>
      <c r="F374" s="12" t="s">
        <v>4</v>
      </c>
      <c r="G374" s="12" t="s">
        <v>292</v>
      </c>
      <c r="H374" s="12"/>
      <c r="I374" s="9">
        <v>17</v>
      </c>
      <c r="J374" s="9">
        <v>14</v>
      </c>
    </row>
    <row r="375" spans="1:10" s="11" customFormat="1" x14ac:dyDescent="0.2">
      <c r="A375" s="8">
        <v>43607</v>
      </c>
      <c r="B375" s="12" t="s">
        <v>5</v>
      </c>
      <c r="C375" s="113">
        <v>66798</v>
      </c>
      <c r="D375" s="12" t="s">
        <v>1788</v>
      </c>
      <c r="E375" s="12" t="s">
        <v>5</v>
      </c>
      <c r="F375" s="12" t="s">
        <v>5</v>
      </c>
      <c r="G375" s="12" t="s">
        <v>292</v>
      </c>
      <c r="H375" s="12"/>
      <c r="I375" s="9">
        <v>47</v>
      </c>
      <c r="J375" s="9">
        <v>78</v>
      </c>
    </row>
    <row r="376" spans="1:10" s="11" customFormat="1" x14ac:dyDescent="0.2">
      <c r="A376" s="8">
        <v>43610</v>
      </c>
      <c r="B376" s="12" t="s">
        <v>5</v>
      </c>
      <c r="C376" s="113">
        <v>71088</v>
      </c>
      <c r="D376" s="12" t="s">
        <v>1790</v>
      </c>
      <c r="E376" s="12" t="s">
        <v>15</v>
      </c>
      <c r="F376" s="12" t="s">
        <v>15</v>
      </c>
      <c r="G376" s="12" t="s">
        <v>292</v>
      </c>
      <c r="H376" s="12"/>
      <c r="I376" s="87" t="s">
        <v>1791</v>
      </c>
      <c r="J376" s="87" t="s">
        <v>1792</v>
      </c>
    </row>
    <row r="377" spans="1:10" s="11" customFormat="1" x14ac:dyDescent="0.2">
      <c r="A377" s="8">
        <v>43614</v>
      </c>
      <c r="B377" s="12" t="s">
        <v>1809</v>
      </c>
      <c r="C377" s="113">
        <v>4055</v>
      </c>
      <c r="D377" s="12" t="s">
        <v>1810</v>
      </c>
      <c r="E377" s="12" t="s">
        <v>5</v>
      </c>
      <c r="F377" s="12" t="s">
        <v>15</v>
      </c>
      <c r="G377" s="12" t="s">
        <v>292</v>
      </c>
      <c r="H377" s="12"/>
      <c r="I377" s="9"/>
      <c r="J377" s="9"/>
    </row>
    <row r="378" spans="1:10" s="11" customFormat="1" x14ac:dyDescent="0.2">
      <c r="A378" s="8">
        <v>43615</v>
      </c>
      <c r="B378" s="12" t="s">
        <v>5</v>
      </c>
      <c r="C378" s="113">
        <v>60435</v>
      </c>
      <c r="D378" s="12" t="s">
        <v>1811</v>
      </c>
      <c r="E378" s="12" t="s">
        <v>5</v>
      </c>
      <c r="F378" s="12" t="s">
        <v>15</v>
      </c>
      <c r="G378" s="12" t="s">
        <v>292</v>
      </c>
      <c r="H378" s="12"/>
      <c r="I378" s="9"/>
      <c r="J378" s="9"/>
    </row>
    <row r="379" spans="1:10" s="11" customFormat="1" x14ac:dyDescent="0.2">
      <c r="A379" s="8">
        <v>43615</v>
      </c>
      <c r="B379" s="12" t="s">
        <v>1190</v>
      </c>
      <c r="C379" s="48" t="s">
        <v>1812</v>
      </c>
      <c r="D379" s="12" t="s">
        <v>1813</v>
      </c>
      <c r="E379" s="12" t="s">
        <v>15</v>
      </c>
      <c r="F379" s="12" t="s">
        <v>6</v>
      </c>
      <c r="G379" s="12" t="s">
        <v>292</v>
      </c>
      <c r="H379" s="12"/>
      <c r="I379" s="9"/>
      <c r="J379" s="9"/>
    </row>
    <row r="380" spans="1:10" s="11" customFormat="1" x14ac:dyDescent="0.2">
      <c r="A380" s="8">
        <v>43615</v>
      </c>
      <c r="B380" s="12" t="s">
        <v>6</v>
      </c>
      <c r="C380" s="113">
        <v>54518</v>
      </c>
      <c r="D380" s="12" t="s">
        <v>1823</v>
      </c>
      <c r="E380" s="12" t="s">
        <v>5</v>
      </c>
      <c r="F380" s="12" t="s">
        <v>15</v>
      </c>
      <c r="G380" s="12" t="s">
        <v>292</v>
      </c>
      <c r="H380" s="12"/>
      <c r="I380" s="9">
        <v>76</v>
      </c>
      <c r="J380" s="9">
        <v>107</v>
      </c>
    </row>
    <row r="381" spans="1:10" s="11" customFormat="1" x14ac:dyDescent="0.2">
      <c r="A381" s="8">
        <v>43615</v>
      </c>
      <c r="B381" s="12" t="s">
        <v>234</v>
      </c>
      <c r="C381" s="48" t="s">
        <v>1828</v>
      </c>
      <c r="D381" s="12" t="s">
        <v>1556</v>
      </c>
      <c r="E381" s="12" t="s">
        <v>1829</v>
      </c>
      <c r="F381" s="12" t="s">
        <v>15</v>
      </c>
      <c r="G381" s="12" t="s">
        <v>292</v>
      </c>
      <c r="H381" s="12"/>
      <c r="I381" s="9">
        <v>178</v>
      </c>
      <c r="J381" s="9">
        <v>279</v>
      </c>
    </row>
    <row r="382" spans="1:10" s="11" customFormat="1" x14ac:dyDescent="0.2">
      <c r="A382" s="8">
        <v>43604</v>
      </c>
      <c r="B382" s="12" t="s">
        <v>6</v>
      </c>
      <c r="C382" s="113">
        <v>57100</v>
      </c>
      <c r="D382" s="12" t="s">
        <v>141</v>
      </c>
      <c r="E382" s="12" t="s">
        <v>6</v>
      </c>
      <c r="F382" s="12" t="s">
        <v>6</v>
      </c>
      <c r="G382" s="12"/>
      <c r="H382" s="12"/>
      <c r="I382" s="9">
        <v>33</v>
      </c>
      <c r="J382" s="9">
        <v>40</v>
      </c>
    </row>
    <row r="383" spans="1:10" s="11" customFormat="1" x14ac:dyDescent="0.2">
      <c r="A383" s="8">
        <v>43616</v>
      </c>
      <c r="B383" s="12" t="s">
        <v>3</v>
      </c>
      <c r="C383" s="113">
        <v>7390</v>
      </c>
      <c r="D383" s="12" t="s">
        <v>806</v>
      </c>
      <c r="E383" s="12" t="s">
        <v>5</v>
      </c>
      <c r="F383" s="12" t="s">
        <v>4</v>
      </c>
      <c r="G383" s="12" t="s">
        <v>151</v>
      </c>
      <c r="H383" s="12"/>
      <c r="I383" s="9">
        <v>39</v>
      </c>
      <c r="J383" s="9" t="s">
        <v>1741</v>
      </c>
    </row>
    <row r="384" spans="1:10" s="11" customFormat="1" x14ac:dyDescent="0.2">
      <c r="A384" s="8">
        <v>43616</v>
      </c>
      <c r="B384" s="12" t="s">
        <v>6</v>
      </c>
      <c r="C384" s="113">
        <v>57480</v>
      </c>
      <c r="D384" s="12" t="s">
        <v>656</v>
      </c>
      <c r="E384" s="12" t="s">
        <v>6</v>
      </c>
      <c r="F384" s="12" t="s">
        <v>15</v>
      </c>
      <c r="G384" s="12" t="s">
        <v>23</v>
      </c>
      <c r="H384" s="12"/>
      <c r="I384" s="9">
        <v>48</v>
      </c>
      <c r="J384" s="9" t="s">
        <v>650</v>
      </c>
    </row>
    <row r="385" spans="1:10" s="11" customFormat="1" x14ac:dyDescent="0.2">
      <c r="A385" s="8">
        <v>43616</v>
      </c>
      <c r="B385" s="12" t="s">
        <v>6</v>
      </c>
      <c r="C385" s="113">
        <v>54135</v>
      </c>
      <c r="D385" s="12" t="s">
        <v>1106</v>
      </c>
      <c r="E385" s="12" t="s">
        <v>6</v>
      </c>
      <c r="F385" s="12" t="s">
        <v>15</v>
      </c>
      <c r="G385" s="12" t="s">
        <v>151</v>
      </c>
      <c r="H385" s="12"/>
      <c r="I385" s="9">
        <v>21</v>
      </c>
      <c r="J385" s="9" t="s">
        <v>1107</v>
      </c>
    </row>
    <row r="386" spans="1:10" s="11" customFormat="1" x14ac:dyDescent="0.2">
      <c r="A386" s="8">
        <v>43616</v>
      </c>
      <c r="B386" s="12" t="s">
        <v>3</v>
      </c>
      <c r="C386" s="113">
        <v>4989</v>
      </c>
      <c r="D386" s="12" t="s">
        <v>61</v>
      </c>
      <c r="E386" s="12" t="s">
        <v>16</v>
      </c>
      <c r="F386" s="12" t="s">
        <v>4</v>
      </c>
      <c r="G386" s="12" t="s">
        <v>163</v>
      </c>
      <c r="H386" s="12"/>
      <c r="I386" s="9">
        <v>8</v>
      </c>
      <c r="J386" s="9" t="s">
        <v>1734</v>
      </c>
    </row>
    <row r="387" spans="1:10" s="11" customFormat="1" x14ac:dyDescent="0.2">
      <c r="A387" s="8">
        <v>43616</v>
      </c>
      <c r="B387" s="12" t="s">
        <v>3</v>
      </c>
      <c r="C387" s="113">
        <v>8227</v>
      </c>
      <c r="D387" s="12" t="s">
        <v>64</v>
      </c>
      <c r="E387" s="12" t="s">
        <v>187</v>
      </c>
      <c r="F387" s="12" t="s">
        <v>5</v>
      </c>
      <c r="G387" s="12" t="s">
        <v>151</v>
      </c>
      <c r="H387" s="12"/>
      <c r="I387" s="9">
        <v>29</v>
      </c>
      <c r="J387" s="9">
        <v>19</v>
      </c>
    </row>
    <row r="388" spans="1:10" s="11" customFormat="1" x14ac:dyDescent="0.2">
      <c r="A388" s="8">
        <v>43616</v>
      </c>
      <c r="B388" s="12" t="s">
        <v>3</v>
      </c>
      <c r="C388" s="113">
        <v>5870</v>
      </c>
      <c r="D388" s="12" t="s">
        <v>261</v>
      </c>
      <c r="E388" s="12" t="s">
        <v>15</v>
      </c>
      <c r="F388" s="12" t="s">
        <v>6</v>
      </c>
      <c r="G388" s="12" t="s">
        <v>151</v>
      </c>
      <c r="H388" s="12"/>
      <c r="I388" s="9">
        <v>32</v>
      </c>
      <c r="J388" s="9" t="s">
        <v>1834</v>
      </c>
    </row>
    <row r="389" spans="1:10" s="11" customFormat="1" x14ac:dyDescent="0.2">
      <c r="A389" s="8">
        <v>43616</v>
      </c>
      <c r="B389" s="12" t="s">
        <v>3</v>
      </c>
      <c r="C389" s="113">
        <v>5485</v>
      </c>
      <c r="D389" s="12" t="s">
        <v>129</v>
      </c>
      <c r="E389" s="12" t="s">
        <v>4</v>
      </c>
      <c r="F389" s="12" t="s">
        <v>5</v>
      </c>
      <c r="G389" s="12" t="s">
        <v>23</v>
      </c>
      <c r="H389" s="12"/>
      <c r="I389" s="9">
        <v>42</v>
      </c>
      <c r="J389" s="9" t="s">
        <v>1835</v>
      </c>
    </row>
    <row r="390" spans="1:10" s="11" customFormat="1" x14ac:dyDescent="0.2">
      <c r="A390" s="8">
        <v>43616</v>
      </c>
      <c r="B390" s="12" t="s">
        <v>5</v>
      </c>
      <c r="C390" s="113">
        <v>66578</v>
      </c>
      <c r="D390" s="12" t="s">
        <v>552</v>
      </c>
      <c r="E390" s="12" t="s">
        <v>5</v>
      </c>
      <c r="F390" s="12" t="s">
        <v>15</v>
      </c>
      <c r="G390" s="12" t="s">
        <v>292</v>
      </c>
      <c r="H390" s="12"/>
      <c r="I390" s="9">
        <v>75</v>
      </c>
      <c r="J390" s="9">
        <v>114</v>
      </c>
    </row>
    <row r="391" spans="1:10" s="11" customFormat="1" x14ac:dyDescent="0.2">
      <c r="A391" s="8">
        <v>43616</v>
      </c>
      <c r="B391" s="12" t="s">
        <v>5</v>
      </c>
      <c r="C391" s="113">
        <v>55743</v>
      </c>
      <c r="D391" s="12" t="s">
        <v>1836</v>
      </c>
      <c r="E391" s="12" t="s">
        <v>5</v>
      </c>
      <c r="F391" s="12" t="s">
        <v>15</v>
      </c>
      <c r="G391" s="12" t="s">
        <v>477</v>
      </c>
      <c r="H391" s="12"/>
      <c r="I391" s="9">
        <v>109</v>
      </c>
      <c r="J391" s="9">
        <v>137</v>
      </c>
    </row>
    <row r="392" spans="1:10" s="11" customFormat="1" x14ac:dyDescent="0.2">
      <c r="A392" s="8">
        <v>43616</v>
      </c>
      <c r="B392" s="12" t="s">
        <v>6</v>
      </c>
      <c r="C392" s="113">
        <v>54650</v>
      </c>
      <c r="D392" s="12" t="s">
        <v>175</v>
      </c>
      <c r="E392" s="12" t="s">
        <v>6</v>
      </c>
      <c r="F392" s="12" t="s">
        <v>4</v>
      </c>
      <c r="G392" s="12" t="s">
        <v>319</v>
      </c>
      <c r="H392" s="12"/>
      <c r="I392" s="9">
        <v>15</v>
      </c>
      <c r="J392" s="9" t="s">
        <v>1837</v>
      </c>
    </row>
    <row r="393" spans="1:10" s="11" customFormat="1" x14ac:dyDescent="0.2">
      <c r="A393" s="8">
        <v>43616</v>
      </c>
      <c r="B393" s="12" t="s">
        <v>5</v>
      </c>
      <c r="C393" s="113">
        <v>54331</v>
      </c>
      <c r="D393" s="12" t="s">
        <v>594</v>
      </c>
      <c r="E393" s="12" t="s">
        <v>5</v>
      </c>
      <c r="F393" s="12" t="s">
        <v>6</v>
      </c>
      <c r="G393" s="12" t="s">
        <v>151</v>
      </c>
      <c r="H393" s="12"/>
      <c r="I393" s="9">
        <v>65</v>
      </c>
      <c r="J393" s="9" t="s">
        <v>605</v>
      </c>
    </row>
    <row r="394" spans="1:10" s="11" customFormat="1" x14ac:dyDescent="0.2">
      <c r="A394" s="8">
        <v>43616</v>
      </c>
      <c r="B394" s="12" t="s">
        <v>6</v>
      </c>
      <c r="C394" s="113">
        <v>8240</v>
      </c>
      <c r="D394" s="12" t="s">
        <v>1838</v>
      </c>
      <c r="E394" s="12" t="s">
        <v>6</v>
      </c>
      <c r="F394" s="12" t="s">
        <v>6</v>
      </c>
      <c r="G394" s="12" t="s">
        <v>37</v>
      </c>
      <c r="H394" s="12"/>
      <c r="I394" s="9">
        <v>92</v>
      </c>
      <c r="J394" s="9" t="s">
        <v>1839</v>
      </c>
    </row>
    <row r="395" spans="1:10" s="11" customFormat="1" x14ac:dyDescent="0.2">
      <c r="A395" s="8">
        <v>43616</v>
      </c>
      <c r="B395" s="12" t="s">
        <v>5</v>
      </c>
      <c r="C395" s="113">
        <v>97816</v>
      </c>
      <c r="D395" s="12" t="s">
        <v>1840</v>
      </c>
      <c r="E395" s="12" t="s">
        <v>5</v>
      </c>
      <c r="F395" s="12" t="s">
        <v>15</v>
      </c>
      <c r="G395" s="12" t="s">
        <v>292</v>
      </c>
      <c r="H395" s="12"/>
      <c r="I395" s="9">
        <v>210</v>
      </c>
      <c r="J395" s="9">
        <v>356</v>
      </c>
    </row>
    <row r="396" spans="1:10" s="11" customFormat="1" x14ac:dyDescent="0.2">
      <c r="A396" s="8">
        <v>43616</v>
      </c>
      <c r="B396" s="12" t="s">
        <v>3</v>
      </c>
      <c r="C396" s="113">
        <v>8232</v>
      </c>
      <c r="D396" s="12" t="s">
        <v>64</v>
      </c>
      <c r="E396" s="12" t="s">
        <v>188</v>
      </c>
      <c r="F396" s="12" t="s">
        <v>333</v>
      </c>
      <c r="G396" s="12" t="s">
        <v>1841</v>
      </c>
      <c r="H396" s="12"/>
      <c r="I396" s="9">
        <v>26</v>
      </c>
      <c r="J396" s="9" t="s">
        <v>1842</v>
      </c>
    </row>
    <row r="397" spans="1:10" s="11" customFormat="1" x14ac:dyDescent="0.2">
      <c r="A397" s="8">
        <v>43616</v>
      </c>
      <c r="B397" s="12" t="s">
        <v>1843</v>
      </c>
      <c r="C397" s="48" t="s">
        <v>1844</v>
      </c>
      <c r="D397" s="12" t="s">
        <v>1845</v>
      </c>
      <c r="E397" s="12" t="s">
        <v>22</v>
      </c>
      <c r="F397" s="12" t="s">
        <v>22</v>
      </c>
      <c r="G397" s="12" t="s">
        <v>303</v>
      </c>
      <c r="H397" s="12"/>
      <c r="I397" s="9"/>
      <c r="J397" s="9"/>
    </row>
    <row r="398" spans="1:10" s="11" customFormat="1" x14ac:dyDescent="0.2">
      <c r="A398" s="8">
        <v>43616</v>
      </c>
      <c r="B398" s="12" t="s">
        <v>6</v>
      </c>
      <c r="C398" s="113">
        <v>57330</v>
      </c>
      <c r="D398" s="12" t="s">
        <v>315</v>
      </c>
      <c r="E398" s="12" t="s">
        <v>6</v>
      </c>
      <c r="F398" s="12" t="s">
        <v>15</v>
      </c>
      <c r="G398" s="12" t="s">
        <v>23</v>
      </c>
      <c r="H398" s="12"/>
      <c r="I398" s="9">
        <v>26</v>
      </c>
      <c r="J398" s="9" t="s">
        <v>416</v>
      </c>
    </row>
    <row r="399" spans="1:10" s="11" customFormat="1" x14ac:dyDescent="0.2">
      <c r="A399" s="8">
        <v>43616</v>
      </c>
      <c r="B399" s="12" t="s">
        <v>3</v>
      </c>
      <c r="C399" s="113">
        <v>4122</v>
      </c>
      <c r="D399" s="12" t="s">
        <v>506</v>
      </c>
      <c r="E399" s="12" t="s">
        <v>16</v>
      </c>
      <c r="F399" s="12" t="s">
        <v>6</v>
      </c>
      <c r="G399" s="12" t="s">
        <v>37</v>
      </c>
      <c r="H399" s="12"/>
      <c r="I399" s="9">
        <v>18</v>
      </c>
      <c r="J399" s="9" t="s">
        <v>742</v>
      </c>
    </row>
    <row r="400" spans="1:10" s="11" customFormat="1" x14ac:dyDescent="0.2">
      <c r="A400" s="86"/>
      <c r="B400" s="33"/>
      <c r="C400" s="114"/>
      <c r="D400" s="33"/>
      <c r="E400" s="33"/>
      <c r="F400" s="33"/>
      <c r="G400" s="33"/>
      <c r="H400" s="33"/>
      <c r="I400" s="30"/>
      <c r="J400" s="30"/>
    </row>
    <row r="401" spans="1:11" s="11" customFormat="1" x14ac:dyDescent="0.2">
      <c r="A401" s="86"/>
      <c r="B401" s="33"/>
      <c r="C401" s="114"/>
      <c r="D401" s="33"/>
      <c r="E401" s="33"/>
      <c r="F401" s="33"/>
      <c r="G401" s="33"/>
      <c r="H401" s="33"/>
      <c r="I401" s="30"/>
      <c r="J401" s="30"/>
    </row>
    <row r="402" spans="1:11" s="11" customFormat="1" x14ac:dyDescent="0.2">
      <c r="A402" s="86"/>
      <c r="B402" s="33"/>
      <c r="C402" s="114"/>
      <c r="D402" s="33"/>
      <c r="E402" s="33"/>
      <c r="F402" s="33"/>
      <c r="G402" s="33"/>
      <c r="H402" s="33"/>
      <c r="I402" s="30"/>
      <c r="J402" s="30"/>
    </row>
    <row r="403" spans="1:11" s="11" customFormat="1" x14ac:dyDescent="0.2">
      <c r="A403" s="86"/>
      <c r="B403" s="33"/>
      <c r="C403" s="114"/>
      <c r="D403" s="33"/>
      <c r="E403" s="33"/>
      <c r="F403" s="33"/>
      <c r="G403" s="33"/>
      <c r="H403" s="33"/>
      <c r="I403" s="30"/>
      <c r="J403" s="30"/>
    </row>
    <row r="404" spans="1:11" s="11" customFormat="1" x14ac:dyDescent="0.2">
      <c r="A404" s="86"/>
      <c r="B404" s="33"/>
      <c r="C404" s="114"/>
      <c r="D404" s="33"/>
      <c r="E404" s="33"/>
      <c r="F404" s="33"/>
      <c r="G404" s="33"/>
      <c r="H404" s="33"/>
      <c r="I404" s="30"/>
      <c r="J404" s="30"/>
    </row>
    <row r="405" spans="1:11" s="11" customFormat="1" x14ac:dyDescent="0.2">
      <c r="A405" s="86"/>
      <c r="B405" s="33"/>
      <c r="C405" s="114"/>
      <c r="D405" s="33"/>
      <c r="E405" s="33"/>
      <c r="F405" s="33"/>
      <c r="G405" s="33"/>
      <c r="H405" s="33"/>
      <c r="I405" s="30"/>
      <c r="J405" s="30"/>
    </row>
    <row r="409" spans="1:11" ht="16" thickBot="1" x14ac:dyDescent="0.25"/>
    <row r="410" spans="1:11" ht="16" thickBot="1" x14ac:dyDescent="0.25">
      <c r="B410" s="240" t="s">
        <v>1049</v>
      </c>
      <c r="C410" s="241"/>
      <c r="D410" s="240" t="s">
        <v>1154</v>
      </c>
      <c r="E410" s="241"/>
      <c r="F410" s="240" t="s">
        <v>1155</v>
      </c>
      <c r="G410" s="241"/>
      <c r="H410" s="242" t="s">
        <v>1669</v>
      </c>
      <c r="I410" s="243"/>
      <c r="J410" s="240" t="s">
        <v>1670</v>
      </c>
      <c r="K410" s="241"/>
    </row>
    <row r="411" spans="1:11" x14ac:dyDescent="0.2">
      <c r="A411" t="s">
        <v>916</v>
      </c>
      <c r="B411" s="123">
        <v>40</v>
      </c>
      <c r="C411" s="124">
        <v>0.11627906976744186</v>
      </c>
      <c r="D411" s="53">
        <v>49</v>
      </c>
      <c r="E411" s="121">
        <v>0.11694510739856802</v>
      </c>
      <c r="F411" s="53">
        <v>21</v>
      </c>
      <c r="G411" s="118">
        <v>6.1889250814332247E-2</v>
      </c>
      <c r="H411" s="53">
        <v>44</v>
      </c>
      <c r="I411" s="118">
        <v>0.10451306413301663</v>
      </c>
      <c r="J411" s="53">
        <v>40</v>
      </c>
      <c r="K411" s="118">
        <f>J411/$J$420</f>
        <v>0.10050251256281408</v>
      </c>
    </row>
    <row r="412" spans="1:11" x14ac:dyDescent="0.2">
      <c r="A412" s="130" t="s">
        <v>308</v>
      </c>
      <c r="B412" s="131">
        <v>97</v>
      </c>
      <c r="C412" s="132">
        <v>0.28197674418604651</v>
      </c>
      <c r="D412" s="133">
        <v>115</v>
      </c>
      <c r="E412" s="134">
        <v>0.27446300715990452</v>
      </c>
      <c r="F412" s="133">
        <v>111</v>
      </c>
      <c r="G412" s="135">
        <v>0.36156351791530944</v>
      </c>
      <c r="H412" s="133">
        <v>111</v>
      </c>
      <c r="I412" s="135">
        <v>0.26365795724465557</v>
      </c>
      <c r="J412" s="133">
        <f>137-42+5</f>
        <v>100</v>
      </c>
      <c r="K412" s="135">
        <f t="shared" ref="K412:K419" si="0">J412/$J$420</f>
        <v>0.25125628140703515</v>
      </c>
    </row>
    <row r="413" spans="1:11" x14ac:dyDescent="0.2">
      <c r="A413" t="s">
        <v>284</v>
      </c>
      <c r="B413" s="125">
        <v>43</v>
      </c>
      <c r="C413" s="126">
        <v>0.125</v>
      </c>
      <c r="D413" s="55">
        <v>36</v>
      </c>
      <c r="E413" s="56">
        <v>8.5918854415274457E-2</v>
      </c>
      <c r="F413" s="55">
        <v>21</v>
      </c>
      <c r="G413" s="119">
        <v>6.8403908794788276E-2</v>
      </c>
      <c r="H413" s="55">
        <f>49+8</f>
        <v>57</v>
      </c>
      <c r="I413" s="119">
        <v>0.1163895486935867</v>
      </c>
      <c r="J413" s="55">
        <f>49+2</f>
        <v>51</v>
      </c>
      <c r="K413" s="119">
        <f t="shared" si="0"/>
        <v>0.12814070351758794</v>
      </c>
    </row>
    <row r="414" spans="1:11" x14ac:dyDescent="0.2">
      <c r="A414" s="130" t="s">
        <v>922</v>
      </c>
      <c r="B414" s="131">
        <v>29</v>
      </c>
      <c r="C414" s="132">
        <v>8.4302325581395346E-2</v>
      </c>
      <c r="D414" s="133">
        <v>26</v>
      </c>
      <c r="E414" s="134">
        <v>6.205250596658711E-2</v>
      </c>
      <c r="F414" s="133">
        <v>16</v>
      </c>
      <c r="G414" s="135">
        <v>5.2117263843648211E-2</v>
      </c>
      <c r="H414" s="133">
        <v>27</v>
      </c>
      <c r="I414" s="135">
        <v>6.413301662707839E-2</v>
      </c>
      <c r="J414" s="133">
        <f>23</f>
        <v>23</v>
      </c>
      <c r="K414" s="135">
        <f t="shared" si="0"/>
        <v>5.7788944723618091E-2</v>
      </c>
    </row>
    <row r="415" spans="1:11" x14ac:dyDescent="0.2">
      <c r="A415" t="s">
        <v>23</v>
      </c>
      <c r="B415" s="125">
        <v>17</v>
      </c>
      <c r="C415" s="126">
        <v>4.9418604651162788E-2</v>
      </c>
      <c r="D415" s="55">
        <v>76</v>
      </c>
      <c r="E415" s="56">
        <v>0.18138424821002386</v>
      </c>
      <c r="F415" s="55">
        <v>33</v>
      </c>
      <c r="G415" s="119">
        <v>0.10749185667752444</v>
      </c>
      <c r="H415" s="55">
        <v>30</v>
      </c>
      <c r="I415" s="119">
        <v>7.1258907363420429E-2</v>
      </c>
      <c r="J415" s="55">
        <f>260-189+3</f>
        <v>74</v>
      </c>
      <c r="K415" s="119">
        <f t="shared" si="0"/>
        <v>0.18592964824120603</v>
      </c>
    </row>
    <row r="416" spans="1:11" x14ac:dyDescent="0.2">
      <c r="A416" s="130" t="s">
        <v>923</v>
      </c>
      <c r="B416" s="131">
        <v>60</v>
      </c>
      <c r="C416" s="132">
        <v>0.1744186046511628</v>
      </c>
      <c r="D416" s="133">
        <v>58</v>
      </c>
      <c r="E416" s="134">
        <v>0.13842482100238662</v>
      </c>
      <c r="F416" s="133">
        <v>56</v>
      </c>
      <c r="G416" s="135">
        <v>0.18241042345276873</v>
      </c>
      <c r="H416" s="133">
        <v>86</v>
      </c>
      <c r="I416" s="135">
        <v>0.20427553444180521</v>
      </c>
      <c r="J416" s="133">
        <f>324-263+3</f>
        <v>64</v>
      </c>
      <c r="K416" s="135">
        <f t="shared" si="0"/>
        <v>0.16080402010050251</v>
      </c>
    </row>
    <row r="417" spans="1:11" x14ac:dyDescent="0.2">
      <c r="A417" t="s">
        <v>924</v>
      </c>
      <c r="B417" s="125">
        <v>15</v>
      </c>
      <c r="C417" s="126">
        <v>4.3604651162790699E-2</v>
      </c>
      <c r="D417" s="55">
        <v>15</v>
      </c>
      <c r="E417" s="56">
        <v>3.5799522673031027E-2</v>
      </c>
      <c r="F417" s="55">
        <v>15</v>
      </c>
      <c r="G417" s="119">
        <v>4.8859934853420196E-2</v>
      </c>
      <c r="H417" s="55">
        <f>30</f>
        <v>30</v>
      </c>
      <c r="I417" s="119">
        <v>7.1258907363420429E-2</v>
      </c>
      <c r="J417" s="55">
        <v>15</v>
      </c>
      <c r="K417" s="119">
        <f t="shared" si="0"/>
        <v>3.7688442211055273E-2</v>
      </c>
    </row>
    <row r="418" spans="1:11" x14ac:dyDescent="0.2">
      <c r="A418" s="130" t="s">
        <v>925</v>
      </c>
      <c r="B418" s="131">
        <v>12</v>
      </c>
      <c r="C418" s="132">
        <v>3.4883720930232558E-2</v>
      </c>
      <c r="D418" s="133">
        <v>14</v>
      </c>
      <c r="E418" s="134">
        <v>3.3412887828162291E-2</v>
      </c>
      <c r="F418" s="133">
        <v>9</v>
      </c>
      <c r="G418" s="135">
        <v>2.9315960912052116E-2</v>
      </c>
      <c r="H418" s="133">
        <v>24</v>
      </c>
      <c r="I418" s="135">
        <v>5.4631828978622329E-2</v>
      </c>
      <c r="J418" s="133">
        <v>7</v>
      </c>
      <c r="K418" s="135">
        <f t="shared" si="0"/>
        <v>1.7587939698492462E-2</v>
      </c>
    </row>
    <row r="419" spans="1:11" x14ac:dyDescent="0.2">
      <c r="A419" t="s">
        <v>915</v>
      </c>
      <c r="B419" s="125">
        <v>31</v>
      </c>
      <c r="C419" s="126">
        <v>9.0116279069767435E-2</v>
      </c>
      <c r="D419" s="55">
        <v>30</v>
      </c>
      <c r="E419" s="56">
        <v>7.1599045346062054E-2</v>
      </c>
      <c r="F419" s="55">
        <v>27</v>
      </c>
      <c r="G419" s="119">
        <v>8.7947882736156349E-2</v>
      </c>
      <c r="H419" s="55">
        <v>21</v>
      </c>
      <c r="I419" s="119">
        <v>4.9881235154394299E-2</v>
      </c>
      <c r="J419" s="55">
        <v>24</v>
      </c>
      <c r="K419" s="119">
        <f t="shared" si="0"/>
        <v>6.030150753768844E-2</v>
      </c>
    </row>
    <row r="420" spans="1:11" ht="16" thickBot="1" x14ac:dyDescent="0.25">
      <c r="B420" s="127">
        <v>344</v>
      </c>
      <c r="C420" s="128">
        <v>0.52325581395348841</v>
      </c>
      <c r="D420" s="57">
        <v>419</v>
      </c>
      <c r="E420" s="122">
        <v>0.47732696897374699</v>
      </c>
      <c r="F420" s="57">
        <v>307</v>
      </c>
      <c r="G420" s="120">
        <v>0.49185667752442996</v>
      </c>
      <c r="H420" s="57">
        <v>421</v>
      </c>
      <c r="I420" s="120">
        <v>0.48456057007125891</v>
      </c>
      <c r="J420" s="57">
        <f>SUM(J411:J419)</f>
        <v>398</v>
      </c>
      <c r="K420" s="129">
        <f>K411+K412+K413</f>
        <v>0.47989949748743715</v>
      </c>
    </row>
    <row r="460" spans="8:8" x14ac:dyDescent="0.2">
      <c r="H460" s="91" t="s">
        <v>1739</v>
      </c>
    </row>
  </sheetData>
  <sortState ref="A3:J382">
    <sortCondition ref="G382"/>
  </sortState>
  <mergeCells count="5">
    <mergeCell ref="F410:G410"/>
    <mergeCell ref="H410:I410"/>
    <mergeCell ref="J410:K410"/>
    <mergeCell ref="D410:E410"/>
    <mergeCell ref="B410:C41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1CC46-0267-D94E-8B01-541E9EBC74DC}">
  <dimension ref="A3:J410"/>
  <sheetViews>
    <sheetView topLeftCell="C377" zoomScale="146" zoomScaleNormal="146" workbookViewId="0">
      <selection activeCell="H399" sqref="H3:H399"/>
    </sheetView>
  </sheetViews>
  <sheetFormatPr baseColWidth="10" defaultRowHeight="15" x14ac:dyDescent="0.2"/>
  <cols>
    <col min="4" max="4" width="22.33203125" customWidth="1"/>
    <col min="7" max="7" width="29" customWidth="1"/>
    <col min="8" max="8" width="30.83203125" customWidth="1"/>
  </cols>
  <sheetData>
    <row r="3" spans="1:10" s="11" customFormat="1" x14ac:dyDescent="0.2">
      <c r="A3" s="8">
        <v>43615</v>
      </c>
      <c r="B3" s="12" t="s">
        <v>6</v>
      </c>
      <c r="C3" s="113">
        <v>57440</v>
      </c>
      <c r="D3" s="12" t="s">
        <v>1831</v>
      </c>
      <c r="E3" s="12" t="s">
        <v>6</v>
      </c>
      <c r="F3" s="12" t="s">
        <v>15</v>
      </c>
      <c r="G3" s="12" t="s">
        <v>477</v>
      </c>
      <c r="H3" s="12"/>
      <c r="I3" s="9">
        <v>33</v>
      </c>
      <c r="J3" s="9">
        <v>30</v>
      </c>
    </row>
    <row r="4" spans="1:10" s="11" customFormat="1" x14ac:dyDescent="0.2">
      <c r="A4" s="8">
        <v>43613</v>
      </c>
      <c r="B4" s="12" t="s">
        <v>3</v>
      </c>
      <c r="C4" s="113">
        <v>5670</v>
      </c>
      <c r="D4" s="12" t="s">
        <v>1011</v>
      </c>
      <c r="E4" s="12" t="s">
        <v>16</v>
      </c>
      <c r="F4" s="12" t="s">
        <v>4</v>
      </c>
      <c r="G4" s="12" t="s">
        <v>37</v>
      </c>
      <c r="H4" s="12"/>
      <c r="I4" s="9">
        <v>25</v>
      </c>
      <c r="J4" s="9">
        <v>32</v>
      </c>
    </row>
    <row r="5" spans="1:10" s="11" customFormat="1" x14ac:dyDescent="0.2">
      <c r="A5" s="8">
        <v>43594</v>
      </c>
      <c r="B5" s="12" t="s">
        <v>3</v>
      </c>
      <c r="C5" s="113">
        <v>5892</v>
      </c>
      <c r="D5" s="12" t="s">
        <v>261</v>
      </c>
      <c r="E5" s="12" t="s">
        <v>4</v>
      </c>
      <c r="F5" s="12" t="s">
        <v>4</v>
      </c>
      <c r="G5" s="12" t="s">
        <v>37</v>
      </c>
      <c r="H5" s="12"/>
      <c r="I5" s="9">
        <v>29</v>
      </c>
      <c r="J5" s="9">
        <v>25</v>
      </c>
    </row>
    <row r="6" spans="1:10" s="11" customFormat="1" x14ac:dyDescent="0.2">
      <c r="A6" s="8">
        <v>43594</v>
      </c>
      <c r="B6" s="12" t="s">
        <v>3</v>
      </c>
      <c r="C6" s="113">
        <v>5854</v>
      </c>
      <c r="D6" s="12" t="s">
        <v>261</v>
      </c>
      <c r="E6" s="12" t="s">
        <v>4</v>
      </c>
      <c r="F6" s="12" t="s">
        <v>4</v>
      </c>
      <c r="G6" s="12" t="s">
        <v>245</v>
      </c>
      <c r="H6" s="12"/>
      <c r="I6" s="9">
        <v>31</v>
      </c>
      <c r="J6" s="9">
        <v>26</v>
      </c>
    </row>
    <row r="7" spans="1:10" s="11" customFormat="1" x14ac:dyDescent="0.2">
      <c r="A7" s="8">
        <v>43615</v>
      </c>
      <c r="B7" s="12" t="s">
        <v>3</v>
      </c>
      <c r="C7" s="113">
        <v>5886</v>
      </c>
      <c r="D7" s="12" t="s">
        <v>261</v>
      </c>
      <c r="E7" s="12" t="s">
        <v>9</v>
      </c>
      <c r="F7" s="12" t="s">
        <v>22</v>
      </c>
      <c r="G7" s="12" t="s">
        <v>151</v>
      </c>
      <c r="H7" s="12"/>
      <c r="I7" s="9">
        <v>25</v>
      </c>
      <c r="J7" s="9">
        <v>28</v>
      </c>
    </row>
    <row r="8" spans="1:10" s="11" customFormat="1" x14ac:dyDescent="0.2">
      <c r="A8" s="8">
        <v>43589</v>
      </c>
      <c r="B8" s="12" t="s">
        <v>234</v>
      </c>
      <c r="C8" s="113">
        <v>3817</v>
      </c>
      <c r="D8" s="12" t="s">
        <v>1688</v>
      </c>
      <c r="E8" s="12" t="s">
        <v>1166</v>
      </c>
      <c r="F8" s="12" t="s">
        <v>6</v>
      </c>
      <c r="G8" s="12" t="s">
        <v>172</v>
      </c>
      <c r="H8" s="12"/>
      <c r="I8" s="9">
        <v>14</v>
      </c>
      <c r="J8" s="9">
        <v>13</v>
      </c>
    </row>
    <row r="9" spans="1:10" s="11" customFormat="1" x14ac:dyDescent="0.2">
      <c r="A9" s="8">
        <v>43589</v>
      </c>
      <c r="B9" s="12" t="s">
        <v>6</v>
      </c>
      <c r="C9" s="113">
        <v>57360</v>
      </c>
      <c r="D9" s="12" t="s">
        <v>646</v>
      </c>
      <c r="E9" s="12" t="s">
        <v>6</v>
      </c>
      <c r="F9" s="12" t="s">
        <v>6</v>
      </c>
      <c r="G9" s="12" t="s">
        <v>172</v>
      </c>
      <c r="H9" s="12"/>
      <c r="I9" s="9">
        <v>40</v>
      </c>
      <c r="J9" s="9">
        <v>47</v>
      </c>
    </row>
    <row r="10" spans="1:10" s="11" customFormat="1" x14ac:dyDescent="0.2">
      <c r="A10" s="8">
        <v>43596</v>
      </c>
      <c r="B10" s="12" t="s">
        <v>6</v>
      </c>
      <c r="C10" s="113">
        <v>57360</v>
      </c>
      <c r="D10" s="12" t="s">
        <v>646</v>
      </c>
      <c r="E10" s="12" t="s">
        <v>6</v>
      </c>
      <c r="F10" s="12" t="s">
        <v>15</v>
      </c>
      <c r="G10" s="12" t="s">
        <v>151</v>
      </c>
      <c r="H10" s="12"/>
      <c r="I10" s="9">
        <v>42</v>
      </c>
      <c r="J10" s="9">
        <v>49</v>
      </c>
    </row>
    <row r="11" spans="1:10" s="11" customFormat="1" x14ac:dyDescent="0.2">
      <c r="A11" s="8">
        <v>43587</v>
      </c>
      <c r="B11" s="12" t="s">
        <v>234</v>
      </c>
      <c r="C11" s="48" t="s">
        <v>1674</v>
      </c>
      <c r="D11" s="12" t="s">
        <v>1675</v>
      </c>
      <c r="E11" s="12" t="s">
        <v>1676</v>
      </c>
      <c r="F11" s="12" t="s">
        <v>8</v>
      </c>
      <c r="G11" s="12" t="s">
        <v>1677</v>
      </c>
      <c r="H11" s="12"/>
      <c r="I11" s="31"/>
      <c r="J11" s="31"/>
    </row>
    <row r="12" spans="1:10" s="11" customFormat="1" x14ac:dyDescent="0.2">
      <c r="A12" s="8">
        <v>43593</v>
      </c>
      <c r="B12" s="12" t="s">
        <v>6</v>
      </c>
      <c r="C12" s="113">
        <v>57480</v>
      </c>
      <c r="D12" s="12" t="s">
        <v>1716</v>
      </c>
      <c r="E12" s="12" t="s">
        <v>6</v>
      </c>
      <c r="F12" s="12" t="s">
        <v>6</v>
      </c>
      <c r="G12" s="12" t="s">
        <v>177</v>
      </c>
      <c r="H12" s="12"/>
      <c r="I12" s="9">
        <v>32</v>
      </c>
      <c r="J12" s="9">
        <v>43</v>
      </c>
    </row>
    <row r="13" spans="1:10" s="11" customFormat="1" x14ac:dyDescent="0.2">
      <c r="A13" s="8">
        <v>43604</v>
      </c>
      <c r="B13" s="12" t="s">
        <v>14</v>
      </c>
      <c r="C13" s="113">
        <v>6700</v>
      </c>
      <c r="D13" s="12" t="s">
        <v>127</v>
      </c>
      <c r="E13" s="12" t="s">
        <v>12</v>
      </c>
      <c r="F13" s="12" t="s">
        <v>6</v>
      </c>
      <c r="G13" s="12" t="s">
        <v>23</v>
      </c>
      <c r="H13" s="12"/>
      <c r="I13" s="9">
        <v>29</v>
      </c>
      <c r="J13" s="9">
        <v>27</v>
      </c>
    </row>
    <row r="14" spans="1:10" s="11" customFormat="1" x14ac:dyDescent="0.2">
      <c r="A14" s="8">
        <v>43594</v>
      </c>
      <c r="B14" s="12" t="s">
        <v>3</v>
      </c>
      <c r="C14" s="113">
        <v>5722</v>
      </c>
      <c r="D14" s="12" t="s">
        <v>134</v>
      </c>
      <c r="E14" s="12" t="s">
        <v>4</v>
      </c>
      <c r="F14" s="12" t="s">
        <v>4</v>
      </c>
      <c r="G14" s="12" t="s">
        <v>1724</v>
      </c>
      <c r="H14" s="12"/>
      <c r="I14" s="9">
        <v>26</v>
      </c>
      <c r="J14" s="9">
        <v>29</v>
      </c>
    </row>
    <row r="15" spans="1:10" s="11" customFormat="1" x14ac:dyDescent="0.2">
      <c r="A15" s="8">
        <v>43586</v>
      </c>
      <c r="B15" s="12" t="s">
        <v>3</v>
      </c>
      <c r="C15" s="113">
        <v>7392</v>
      </c>
      <c r="D15" s="12" t="s">
        <v>1663</v>
      </c>
      <c r="E15" s="12" t="s">
        <v>6</v>
      </c>
      <c r="F15" s="12" t="s">
        <v>15</v>
      </c>
      <c r="G15" s="12" t="s">
        <v>319</v>
      </c>
      <c r="H15" s="12"/>
      <c r="I15" s="9">
        <v>34</v>
      </c>
      <c r="J15" s="9">
        <v>43.3</v>
      </c>
    </row>
    <row r="16" spans="1:10" s="11" customFormat="1" x14ac:dyDescent="0.2">
      <c r="A16" s="8">
        <v>43604</v>
      </c>
      <c r="B16" s="12" t="s">
        <v>14</v>
      </c>
      <c r="C16" s="114">
        <v>6717</v>
      </c>
      <c r="D16" s="12" t="s">
        <v>1783</v>
      </c>
      <c r="E16" s="12" t="s">
        <v>6</v>
      </c>
      <c r="F16" s="12" t="s">
        <v>6</v>
      </c>
      <c r="G16" s="12" t="s">
        <v>863</v>
      </c>
      <c r="H16" s="12"/>
      <c r="I16" s="9">
        <v>37</v>
      </c>
      <c r="J16" s="9">
        <v>37</v>
      </c>
    </row>
    <row r="17" spans="1:10" s="11" customFormat="1" x14ac:dyDescent="0.2">
      <c r="A17" s="8">
        <v>43593</v>
      </c>
      <c r="B17" s="12" t="s">
        <v>6</v>
      </c>
      <c r="C17" s="113">
        <v>57390</v>
      </c>
      <c r="D17" s="12" t="s">
        <v>137</v>
      </c>
      <c r="E17" s="12" t="s">
        <v>6</v>
      </c>
      <c r="F17" s="12" t="s">
        <v>6</v>
      </c>
      <c r="G17" s="12" t="s">
        <v>245</v>
      </c>
      <c r="H17" s="12"/>
      <c r="I17" s="9">
        <v>16</v>
      </c>
      <c r="J17" s="9">
        <v>11</v>
      </c>
    </row>
    <row r="18" spans="1:10" s="11" customFormat="1" x14ac:dyDescent="0.2">
      <c r="A18" s="8">
        <v>43593</v>
      </c>
      <c r="B18" s="12" t="s">
        <v>6</v>
      </c>
      <c r="C18" s="113">
        <v>57390</v>
      </c>
      <c r="D18" s="12" t="s">
        <v>137</v>
      </c>
      <c r="E18" s="12" t="s">
        <v>6</v>
      </c>
      <c r="F18" s="12" t="s">
        <v>6</v>
      </c>
      <c r="G18" s="12" t="s">
        <v>863</v>
      </c>
      <c r="H18" s="12"/>
      <c r="I18" s="9">
        <v>17</v>
      </c>
      <c r="J18" s="9">
        <v>11</v>
      </c>
    </row>
    <row r="19" spans="1:10" s="11" customFormat="1" x14ac:dyDescent="0.2">
      <c r="A19" s="8">
        <v>43611</v>
      </c>
      <c r="B19" s="12" t="s">
        <v>5</v>
      </c>
      <c r="C19" s="113">
        <v>86179</v>
      </c>
      <c r="D19" s="12" t="s">
        <v>1793</v>
      </c>
      <c r="E19" s="12" t="s">
        <v>5</v>
      </c>
      <c r="F19" s="12" t="s">
        <v>5</v>
      </c>
      <c r="G19" s="12" t="s">
        <v>1794</v>
      </c>
      <c r="H19" s="12"/>
      <c r="I19" s="87" t="s">
        <v>1795</v>
      </c>
      <c r="J19" s="87" t="s">
        <v>1796</v>
      </c>
    </row>
    <row r="20" spans="1:10" s="11" customFormat="1" x14ac:dyDescent="0.2">
      <c r="A20" s="8">
        <v>43593</v>
      </c>
      <c r="B20" s="12" t="s">
        <v>6</v>
      </c>
      <c r="C20" s="113">
        <v>57710</v>
      </c>
      <c r="D20" s="12" t="s">
        <v>147</v>
      </c>
      <c r="E20" s="12" t="s">
        <v>6</v>
      </c>
      <c r="F20" s="12" t="s">
        <v>6</v>
      </c>
      <c r="G20" s="12" t="s">
        <v>23</v>
      </c>
      <c r="H20" s="12"/>
      <c r="I20" s="9">
        <v>23</v>
      </c>
      <c r="J20" s="9">
        <v>19</v>
      </c>
    </row>
    <row r="21" spans="1:10" s="11" customFormat="1" x14ac:dyDescent="0.2">
      <c r="A21" s="8">
        <v>43589</v>
      </c>
      <c r="B21" s="12" t="s">
        <v>5</v>
      </c>
      <c r="C21" s="113">
        <v>61118</v>
      </c>
      <c r="D21" s="12" t="s">
        <v>1690</v>
      </c>
      <c r="E21" s="12" t="s">
        <v>5</v>
      </c>
      <c r="F21" s="12" t="s">
        <v>5</v>
      </c>
      <c r="G21" s="12" t="s">
        <v>1691</v>
      </c>
      <c r="H21" s="12"/>
      <c r="I21" s="9">
        <v>157</v>
      </c>
      <c r="J21" s="9">
        <v>295</v>
      </c>
    </row>
    <row r="22" spans="1:10" s="11" customFormat="1" x14ac:dyDescent="0.2">
      <c r="A22" s="8">
        <v>43596</v>
      </c>
      <c r="B22" s="12" t="s">
        <v>5</v>
      </c>
      <c r="C22" s="113">
        <v>54578</v>
      </c>
      <c r="D22" s="12" t="s">
        <v>1754</v>
      </c>
      <c r="E22" s="12" t="s">
        <v>5</v>
      </c>
      <c r="F22" s="12" t="s">
        <v>15</v>
      </c>
      <c r="G22" s="12" t="s">
        <v>172</v>
      </c>
      <c r="H22" s="12"/>
      <c r="I22" s="31"/>
      <c r="J22" s="31"/>
    </row>
    <row r="23" spans="1:10" s="11" customFormat="1" x14ac:dyDescent="0.2">
      <c r="A23" s="8">
        <v>43594</v>
      </c>
      <c r="B23" s="12" t="s">
        <v>3</v>
      </c>
      <c r="C23" s="113">
        <v>4973</v>
      </c>
      <c r="D23" s="12" t="s">
        <v>55</v>
      </c>
      <c r="E23" s="12" t="s">
        <v>12</v>
      </c>
      <c r="F23" s="12" t="s">
        <v>6</v>
      </c>
      <c r="G23" s="12" t="s">
        <v>23</v>
      </c>
      <c r="H23" s="12"/>
      <c r="I23" s="9">
        <v>19</v>
      </c>
      <c r="J23" s="9">
        <v>15</v>
      </c>
    </row>
    <row r="24" spans="1:10" s="11" customFormat="1" x14ac:dyDescent="0.2">
      <c r="A24" s="8">
        <v>43613</v>
      </c>
      <c r="B24" s="12" t="s">
        <v>3</v>
      </c>
      <c r="C24" s="113">
        <v>4930</v>
      </c>
      <c r="D24" s="12" t="s">
        <v>55</v>
      </c>
      <c r="E24" s="12" t="s">
        <v>16</v>
      </c>
      <c r="F24" s="12" t="s">
        <v>6</v>
      </c>
      <c r="G24" s="12" t="s">
        <v>23</v>
      </c>
      <c r="H24" s="12"/>
      <c r="I24" s="9">
        <v>11</v>
      </c>
      <c r="J24" s="9">
        <v>7</v>
      </c>
    </row>
    <row r="25" spans="1:10" s="11" customFormat="1" x14ac:dyDescent="0.2">
      <c r="A25" s="8">
        <v>43615</v>
      </c>
      <c r="B25" s="12" t="s">
        <v>5</v>
      </c>
      <c r="C25" s="113">
        <v>66701</v>
      </c>
      <c r="D25" s="12" t="s">
        <v>633</v>
      </c>
      <c r="E25" s="12" t="s">
        <v>5</v>
      </c>
      <c r="F25" s="12" t="s">
        <v>15</v>
      </c>
      <c r="G25" s="12" t="s">
        <v>477</v>
      </c>
      <c r="H25" s="12"/>
      <c r="I25" s="9">
        <v>60</v>
      </c>
      <c r="J25" s="9">
        <v>75</v>
      </c>
    </row>
    <row r="26" spans="1:10" s="11" customFormat="1" x14ac:dyDescent="0.2">
      <c r="A26" s="8">
        <v>43615</v>
      </c>
      <c r="B26" s="12" t="s">
        <v>234</v>
      </c>
      <c r="C26" s="48" t="s">
        <v>1820</v>
      </c>
      <c r="D26" s="12" t="s">
        <v>1821</v>
      </c>
      <c r="E26" s="12" t="s">
        <v>234</v>
      </c>
      <c r="F26" s="12" t="s">
        <v>15</v>
      </c>
      <c r="G26" s="12" t="s">
        <v>23</v>
      </c>
      <c r="H26" s="12"/>
      <c r="I26" s="9"/>
      <c r="J26" s="9"/>
    </row>
    <row r="27" spans="1:10" s="11" customFormat="1" x14ac:dyDescent="0.2">
      <c r="A27" s="8">
        <v>43586</v>
      </c>
      <c r="B27" s="12" t="s">
        <v>3</v>
      </c>
      <c r="C27" s="113">
        <v>4444</v>
      </c>
      <c r="D27" s="48" t="s">
        <v>50</v>
      </c>
      <c r="E27" s="12" t="s">
        <v>16</v>
      </c>
      <c r="F27" s="12" t="s">
        <v>6</v>
      </c>
      <c r="G27" s="12" t="s">
        <v>23</v>
      </c>
      <c r="H27" s="12"/>
      <c r="I27" s="9">
        <v>9</v>
      </c>
      <c r="J27" s="9">
        <v>5.2</v>
      </c>
    </row>
    <row r="28" spans="1:10" s="11" customFormat="1" x14ac:dyDescent="0.2">
      <c r="A28" s="8">
        <v>43586</v>
      </c>
      <c r="B28" s="12" t="s">
        <v>3</v>
      </c>
      <c r="C28" s="113">
        <v>4409</v>
      </c>
      <c r="D28" s="48" t="s">
        <v>50</v>
      </c>
      <c r="E28" s="12" t="s">
        <v>6</v>
      </c>
      <c r="F28" s="12" t="s">
        <v>8</v>
      </c>
      <c r="G28" s="12" t="s">
        <v>319</v>
      </c>
      <c r="H28" s="12"/>
      <c r="I28" s="9">
        <v>8</v>
      </c>
      <c r="J28" s="9">
        <v>5</v>
      </c>
    </row>
    <row r="29" spans="1:10" s="11" customFormat="1" x14ac:dyDescent="0.2">
      <c r="A29" s="8">
        <v>43594</v>
      </c>
      <c r="B29" s="12" t="s">
        <v>3</v>
      </c>
      <c r="C29" s="113">
        <v>4450</v>
      </c>
      <c r="D29" s="12" t="s">
        <v>50</v>
      </c>
      <c r="E29" s="12" t="s">
        <v>16</v>
      </c>
      <c r="F29" s="12" t="s">
        <v>6</v>
      </c>
      <c r="G29" s="12" t="s">
        <v>23</v>
      </c>
      <c r="H29" s="12"/>
      <c r="I29" s="9">
        <v>7</v>
      </c>
      <c r="J29" s="9">
        <v>5</v>
      </c>
    </row>
    <row r="30" spans="1:10" s="11" customFormat="1" x14ac:dyDescent="0.2">
      <c r="A30" s="8">
        <v>43596</v>
      </c>
      <c r="B30" s="12" t="s">
        <v>3</v>
      </c>
      <c r="C30" s="113">
        <v>4460</v>
      </c>
      <c r="D30" s="12" t="s">
        <v>50</v>
      </c>
      <c r="E30" s="12" t="s">
        <v>4</v>
      </c>
      <c r="F30" s="12" t="s">
        <v>6</v>
      </c>
      <c r="G30" s="12" t="s">
        <v>194</v>
      </c>
      <c r="H30" s="12"/>
      <c r="I30" s="9">
        <v>7</v>
      </c>
      <c r="J30" s="9">
        <v>4</v>
      </c>
    </row>
    <row r="31" spans="1:10" s="11" customFormat="1" x14ac:dyDescent="0.2">
      <c r="A31" s="8">
        <v>43609</v>
      </c>
      <c r="B31" s="12" t="s">
        <v>3</v>
      </c>
      <c r="C31" s="113">
        <v>4368</v>
      </c>
      <c r="D31" s="12" t="s">
        <v>50</v>
      </c>
      <c r="E31" s="12" t="s">
        <v>10</v>
      </c>
      <c r="F31" s="12" t="s">
        <v>5</v>
      </c>
      <c r="G31" s="12" t="s">
        <v>172</v>
      </c>
      <c r="H31" s="12"/>
      <c r="I31" s="9">
        <v>9</v>
      </c>
      <c r="J31" s="9">
        <v>5</v>
      </c>
    </row>
    <row r="32" spans="1:10" s="11" customFormat="1" x14ac:dyDescent="0.2">
      <c r="A32" s="8">
        <v>43610</v>
      </c>
      <c r="B32" s="12" t="s">
        <v>3</v>
      </c>
      <c r="C32" s="113">
        <v>4450</v>
      </c>
      <c r="D32" s="12" t="s">
        <v>50</v>
      </c>
      <c r="E32" s="12" t="s">
        <v>4</v>
      </c>
      <c r="F32" s="12" t="s">
        <v>4</v>
      </c>
      <c r="G32" s="12" t="s">
        <v>152</v>
      </c>
      <c r="H32" s="12"/>
      <c r="I32" s="9">
        <v>9</v>
      </c>
      <c r="J32" s="9">
        <v>5</v>
      </c>
    </row>
    <row r="33" spans="1:10" s="11" customFormat="1" x14ac:dyDescent="0.2">
      <c r="A33" s="8">
        <v>43589</v>
      </c>
      <c r="B33" s="12" t="s">
        <v>3</v>
      </c>
      <c r="C33" s="113">
        <v>3321</v>
      </c>
      <c r="D33" s="12" t="s">
        <v>1040</v>
      </c>
      <c r="E33" s="12" t="s">
        <v>6</v>
      </c>
      <c r="F33" s="12" t="s">
        <v>6</v>
      </c>
      <c r="G33" s="12" t="s">
        <v>23</v>
      </c>
      <c r="H33" s="12"/>
      <c r="I33" s="9">
        <v>21</v>
      </c>
      <c r="J33" s="9">
        <v>26</v>
      </c>
    </row>
    <row r="34" spans="1:10" s="11" customFormat="1" x14ac:dyDescent="0.2">
      <c r="A34" s="8">
        <v>43594</v>
      </c>
      <c r="B34" s="12" t="s">
        <v>3</v>
      </c>
      <c r="C34" s="113">
        <v>3317</v>
      </c>
      <c r="D34" s="12" t="s">
        <v>1040</v>
      </c>
      <c r="E34" s="12" t="s">
        <v>4</v>
      </c>
      <c r="F34" s="12" t="s">
        <v>4</v>
      </c>
      <c r="G34" s="12" t="s">
        <v>177</v>
      </c>
      <c r="H34" s="12"/>
      <c r="I34" s="9">
        <v>23</v>
      </c>
      <c r="J34" s="9">
        <v>25</v>
      </c>
    </row>
    <row r="35" spans="1:10" s="11" customFormat="1" x14ac:dyDescent="0.2">
      <c r="A35" s="8">
        <v>43594</v>
      </c>
      <c r="B35" s="12" t="s">
        <v>3</v>
      </c>
      <c r="C35" s="113">
        <v>3321</v>
      </c>
      <c r="D35" s="12" t="s">
        <v>1040</v>
      </c>
      <c r="E35" s="12" t="s">
        <v>12</v>
      </c>
      <c r="F35" s="12" t="s">
        <v>6</v>
      </c>
      <c r="G35" s="12" t="s">
        <v>105</v>
      </c>
      <c r="H35" s="12"/>
      <c r="I35" s="9">
        <v>24</v>
      </c>
      <c r="J35" s="9">
        <v>25</v>
      </c>
    </row>
    <row r="36" spans="1:10" s="11" customFormat="1" x14ac:dyDescent="0.2">
      <c r="A36" s="8">
        <v>43589</v>
      </c>
      <c r="B36" s="12" t="s">
        <v>3</v>
      </c>
      <c r="C36" s="113">
        <v>7259</v>
      </c>
      <c r="D36" s="12" t="s">
        <v>56</v>
      </c>
      <c r="E36" s="12" t="s">
        <v>4</v>
      </c>
      <c r="F36" s="12" t="s">
        <v>4</v>
      </c>
      <c r="G36" s="12" t="s">
        <v>177</v>
      </c>
      <c r="H36" s="12"/>
      <c r="I36" s="9">
        <v>26</v>
      </c>
      <c r="J36" s="9">
        <v>33</v>
      </c>
    </row>
    <row r="37" spans="1:10" s="11" customFormat="1" x14ac:dyDescent="0.2">
      <c r="A37" s="8">
        <v>43586</v>
      </c>
      <c r="B37" s="12" t="s">
        <v>3</v>
      </c>
      <c r="C37" s="113">
        <v>8079</v>
      </c>
      <c r="D37" s="48" t="s">
        <v>41</v>
      </c>
      <c r="E37" s="12" t="s">
        <v>6</v>
      </c>
      <c r="F37" s="12" t="s">
        <v>234</v>
      </c>
      <c r="G37" s="12" t="s">
        <v>258</v>
      </c>
      <c r="H37" s="12"/>
      <c r="I37" s="9">
        <v>23</v>
      </c>
      <c r="J37" s="9">
        <v>18.600000000000001</v>
      </c>
    </row>
    <row r="38" spans="1:10" s="11" customFormat="1" x14ac:dyDescent="0.2">
      <c r="A38" s="8">
        <v>43586</v>
      </c>
      <c r="B38" s="12" t="s">
        <v>3</v>
      </c>
      <c r="C38" s="113">
        <v>8080</v>
      </c>
      <c r="D38" s="12" t="s">
        <v>41</v>
      </c>
      <c r="E38" s="12" t="s">
        <v>6</v>
      </c>
      <c r="F38" s="12" t="s">
        <v>15</v>
      </c>
      <c r="G38" s="12" t="s">
        <v>37</v>
      </c>
      <c r="H38" s="12"/>
      <c r="I38" s="9">
        <v>19</v>
      </c>
      <c r="J38" s="9">
        <v>24.7</v>
      </c>
    </row>
    <row r="39" spans="1:10" s="11" customFormat="1" x14ac:dyDescent="0.2">
      <c r="A39" s="8">
        <v>43589</v>
      </c>
      <c r="B39" s="12" t="s">
        <v>3</v>
      </c>
      <c r="C39" s="113">
        <v>8076</v>
      </c>
      <c r="D39" s="12" t="s">
        <v>41</v>
      </c>
      <c r="E39" s="12" t="s">
        <v>15</v>
      </c>
      <c r="F39" s="12" t="s">
        <v>15</v>
      </c>
      <c r="G39" s="12" t="s">
        <v>177</v>
      </c>
      <c r="H39" s="12"/>
      <c r="I39" s="9">
        <v>20</v>
      </c>
      <c r="J39" s="9">
        <v>25</v>
      </c>
    </row>
    <row r="40" spans="1:10" s="11" customFormat="1" x14ac:dyDescent="0.2">
      <c r="A40" s="8">
        <v>43589</v>
      </c>
      <c r="B40" s="12" t="s">
        <v>3</v>
      </c>
      <c r="C40" s="113">
        <v>8096</v>
      </c>
      <c r="D40" s="12" t="s">
        <v>41</v>
      </c>
      <c r="E40" s="12" t="s">
        <v>4</v>
      </c>
      <c r="F40" s="12" t="s">
        <v>4</v>
      </c>
      <c r="G40" s="12" t="s">
        <v>23</v>
      </c>
      <c r="H40" s="12"/>
      <c r="I40" s="9">
        <v>22</v>
      </c>
      <c r="J40" s="9">
        <v>27</v>
      </c>
    </row>
    <row r="41" spans="1:10" s="11" customFormat="1" x14ac:dyDescent="0.2">
      <c r="A41" s="8">
        <v>43590</v>
      </c>
      <c r="B41" s="12" t="s">
        <v>3</v>
      </c>
      <c r="C41" s="113">
        <v>8086</v>
      </c>
      <c r="D41" s="12" t="s">
        <v>41</v>
      </c>
      <c r="E41" s="12" t="s">
        <v>4</v>
      </c>
      <c r="F41" s="12" t="s">
        <v>4</v>
      </c>
      <c r="G41" s="12" t="s">
        <v>153</v>
      </c>
      <c r="H41" s="12"/>
      <c r="I41" s="9">
        <v>24</v>
      </c>
      <c r="J41" s="9">
        <v>20</v>
      </c>
    </row>
    <row r="42" spans="1:10" s="11" customFormat="1" x14ac:dyDescent="0.2">
      <c r="A42" s="8">
        <v>43596</v>
      </c>
      <c r="B42" s="12" t="s">
        <v>3</v>
      </c>
      <c r="C42" s="113">
        <v>8055</v>
      </c>
      <c r="D42" s="12" t="s">
        <v>41</v>
      </c>
      <c r="E42" s="12" t="s">
        <v>5</v>
      </c>
      <c r="F42" s="12" t="s">
        <v>15</v>
      </c>
      <c r="G42" s="12" t="s">
        <v>292</v>
      </c>
      <c r="H42" s="12"/>
      <c r="I42" s="9">
        <v>24</v>
      </c>
      <c r="J42" s="9">
        <v>20</v>
      </c>
    </row>
    <row r="43" spans="1:10" s="11" customFormat="1" x14ac:dyDescent="0.2">
      <c r="A43" s="8">
        <v>43596</v>
      </c>
      <c r="B43" s="12" t="s">
        <v>3</v>
      </c>
      <c r="C43" s="113">
        <v>8081</v>
      </c>
      <c r="D43" s="12" t="s">
        <v>41</v>
      </c>
      <c r="E43" s="12" t="s">
        <v>8</v>
      </c>
      <c r="F43" s="12" t="s">
        <v>33</v>
      </c>
      <c r="G43" s="12" t="s">
        <v>151</v>
      </c>
      <c r="H43" s="12"/>
      <c r="I43" s="9">
        <v>25</v>
      </c>
      <c r="J43" s="9">
        <v>21</v>
      </c>
    </row>
    <row r="44" spans="1:10" s="11" customFormat="1" x14ac:dyDescent="0.2">
      <c r="A44" s="8">
        <v>43597</v>
      </c>
      <c r="B44" s="12" t="s">
        <v>3</v>
      </c>
      <c r="C44" s="113">
        <v>8077</v>
      </c>
      <c r="D44" s="12" t="s">
        <v>41</v>
      </c>
      <c r="E44" s="12" t="s">
        <v>4</v>
      </c>
      <c r="F44" s="12" t="s">
        <v>22</v>
      </c>
      <c r="G44" s="12" t="s">
        <v>1774</v>
      </c>
      <c r="H44" s="12"/>
      <c r="I44" s="9">
        <v>23</v>
      </c>
      <c r="J44" s="9">
        <v>21</v>
      </c>
    </row>
    <row r="45" spans="1:10" s="11" customFormat="1" x14ac:dyDescent="0.2">
      <c r="A45" s="8">
        <v>43603</v>
      </c>
      <c r="B45" s="12" t="s">
        <v>3</v>
      </c>
      <c r="C45" s="113">
        <v>8092</v>
      </c>
      <c r="D45" s="12" t="s">
        <v>41</v>
      </c>
      <c r="E45" s="12" t="s">
        <v>18</v>
      </c>
      <c r="F45" s="12" t="s">
        <v>6</v>
      </c>
      <c r="G45" s="12" t="s">
        <v>37</v>
      </c>
      <c r="H45" s="12"/>
      <c r="I45" s="9">
        <v>26</v>
      </c>
      <c r="J45" s="9">
        <v>20</v>
      </c>
    </row>
    <row r="46" spans="1:10" s="11" customFormat="1" x14ac:dyDescent="0.2">
      <c r="A46" s="8">
        <v>43604</v>
      </c>
      <c r="B46" s="12" t="s">
        <v>3</v>
      </c>
      <c r="C46" s="113">
        <v>8079</v>
      </c>
      <c r="D46" s="12" t="s">
        <v>41</v>
      </c>
      <c r="E46" s="12" t="s">
        <v>234</v>
      </c>
      <c r="F46" s="12" t="s">
        <v>6</v>
      </c>
      <c r="G46" s="12" t="s">
        <v>152</v>
      </c>
      <c r="H46" s="12"/>
      <c r="I46" s="9">
        <v>23</v>
      </c>
      <c r="J46" s="9">
        <v>25</v>
      </c>
    </row>
    <row r="47" spans="1:10" s="11" customFormat="1" x14ac:dyDescent="0.2">
      <c r="A47" s="8">
        <v>43612</v>
      </c>
      <c r="B47" s="12" t="s">
        <v>3</v>
      </c>
      <c r="C47" s="113">
        <v>8088</v>
      </c>
      <c r="D47" s="12" t="s">
        <v>41</v>
      </c>
      <c r="E47" s="12" t="s">
        <v>4</v>
      </c>
      <c r="F47" s="12" t="s">
        <v>6</v>
      </c>
      <c r="G47" s="12" t="s">
        <v>194</v>
      </c>
      <c r="H47" s="12"/>
      <c r="I47" s="9">
        <v>28</v>
      </c>
      <c r="J47" s="9">
        <v>28</v>
      </c>
    </row>
    <row r="48" spans="1:10" s="11" customFormat="1" x14ac:dyDescent="0.2">
      <c r="A48" s="8">
        <v>43604</v>
      </c>
      <c r="B48" s="12" t="s">
        <v>3</v>
      </c>
      <c r="C48" s="113">
        <v>4970</v>
      </c>
      <c r="D48" s="12" t="s">
        <v>87</v>
      </c>
      <c r="E48" s="12" t="s">
        <v>6</v>
      </c>
      <c r="F48" s="12" t="s">
        <v>6</v>
      </c>
      <c r="G48" s="12" t="s">
        <v>172</v>
      </c>
      <c r="H48" s="12"/>
      <c r="I48" s="9">
        <v>20</v>
      </c>
      <c r="J48" s="9">
        <v>13</v>
      </c>
    </row>
    <row r="49" spans="1:10" s="11" customFormat="1" x14ac:dyDescent="0.2">
      <c r="A49" s="8">
        <v>43614</v>
      </c>
      <c r="B49" s="12" t="s">
        <v>3</v>
      </c>
      <c r="C49" s="113">
        <v>4970</v>
      </c>
      <c r="D49" s="12" t="s">
        <v>87</v>
      </c>
      <c r="E49" s="12" t="s">
        <v>4</v>
      </c>
      <c r="F49" s="12" t="s">
        <v>6</v>
      </c>
      <c r="G49" s="12" t="s">
        <v>194</v>
      </c>
      <c r="H49" s="12"/>
      <c r="I49" s="9">
        <v>17</v>
      </c>
      <c r="J49" s="9">
        <v>13</v>
      </c>
    </row>
    <row r="50" spans="1:10" s="11" customFormat="1" x14ac:dyDescent="0.2">
      <c r="A50" s="8">
        <v>43586</v>
      </c>
      <c r="B50" s="12" t="s">
        <v>3</v>
      </c>
      <c r="C50" s="113">
        <v>3251</v>
      </c>
      <c r="D50" s="12" t="s">
        <v>131</v>
      </c>
      <c r="E50" s="12" t="s">
        <v>189</v>
      </c>
      <c r="F50" s="12" t="s">
        <v>15</v>
      </c>
      <c r="G50" s="12" t="s">
        <v>23</v>
      </c>
      <c r="H50" s="12"/>
      <c r="I50" s="9">
        <v>22</v>
      </c>
      <c r="J50" s="9">
        <v>21.6</v>
      </c>
    </row>
    <row r="51" spans="1:10" s="11" customFormat="1" x14ac:dyDescent="0.2">
      <c r="A51" s="8">
        <v>43594</v>
      </c>
      <c r="B51" s="12" t="s">
        <v>3</v>
      </c>
      <c r="C51" s="113">
        <v>3235</v>
      </c>
      <c r="D51" s="12" t="s">
        <v>131</v>
      </c>
      <c r="E51" s="12" t="s">
        <v>585</v>
      </c>
      <c r="F51" s="12" t="s">
        <v>6</v>
      </c>
      <c r="G51" s="12" t="s">
        <v>167</v>
      </c>
      <c r="H51" s="12"/>
      <c r="I51" s="9">
        <v>21</v>
      </c>
      <c r="J51" s="9">
        <v>23</v>
      </c>
    </row>
    <row r="52" spans="1:10" s="11" customFormat="1" x14ac:dyDescent="0.2">
      <c r="A52" s="8">
        <v>43595</v>
      </c>
      <c r="B52" s="12" t="s">
        <v>3</v>
      </c>
      <c r="C52" s="113">
        <v>3280</v>
      </c>
      <c r="D52" s="12" t="s">
        <v>131</v>
      </c>
      <c r="E52" s="12" t="s">
        <v>6</v>
      </c>
      <c r="F52" s="12" t="s">
        <v>6</v>
      </c>
      <c r="G52" s="12" t="s">
        <v>1740</v>
      </c>
      <c r="H52" s="12"/>
      <c r="I52" s="9">
        <v>23</v>
      </c>
      <c r="J52" s="9">
        <v>24</v>
      </c>
    </row>
    <row r="53" spans="1:10" s="11" customFormat="1" x14ac:dyDescent="0.2">
      <c r="A53" s="8">
        <v>43604</v>
      </c>
      <c r="B53" s="12" t="s">
        <v>3</v>
      </c>
      <c r="C53" s="113">
        <v>3240</v>
      </c>
      <c r="D53" s="12" t="s">
        <v>131</v>
      </c>
      <c r="E53" s="12" t="s">
        <v>12</v>
      </c>
      <c r="F53" s="12" t="s">
        <v>6</v>
      </c>
      <c r="G53" s="12" t="s">
        <v>172</v>
      </c>
      <c r="H53" s="12"/>
      <c r="I53" s="9">
        <v>21</v>
      </c>
      <c r="J53" s="9">
        <v>18</v>
      </c>
    </row>
    <row r="54" spans="1:10" s="11" customFormat="1" x14ac:dyDescent="0.2">
      <c r="A54" s="8">
        <v>43604</v>
      </c>
      <c r="B54" s="12" t="s">
        <v>3</v>
      </c>
      <c r="C54" s="113">
        <v>3243</v>
      </c>
      <c r="D54" s="12" t="s">
        <v>131</v>
      </c>
      <c r="E54" s="12" t="s">
        <v>12</v>
      </c>
      <c r="F54" s="12" t="s">
        <v>6</v>
      </c>
      <c r="G54" s="12" t="s">
        <v>863</v>
      </c>
      <c r="H54" s="12"/>
      <c r="I54" s="9">
        <v>22</v>
      </c>
      <c r="J54" s="9">
        <v>20</v>
      </c>
    </row>
    <row r="55" spans="1:10" s="11" customFormat="1" x14ac:dyDescent="0.2">
      <c r="A55" s="8">
        <v>43615</v>
      </c>
      <c r="B55" s="12" t="s">
        <v>3</v>
      </c>
      <c r="C55" s="113">
        <v>3230</v>
      </c>
      <c r="D55" s="12" t="s">
        <v>131</v>
      </c>
      <c r="E55" s="12" t="s">
        <v>8</v>
      </c>
      <c r="F55" s="12" t="s">
        <v>6</v>
      </c>
      <c r="G55" s="12" t="s">
        <v>151</v>
      </c>
      <c r="H55" s="12"/>
      <c r="I55" s="9">
        <v>19</v>
      </c>
      <c r="J55" s="9">
        <v>20</v>
      </c>
    </row>
    <row r="56" spans="1:10" s="11" customFormat="1" x14ac:dyDescent="0.2">
      <c r="A56" s="8">
        <v>43589</v>
      </c>
      <c r="B56" s="12" t="s">
        <v>5</v>
      </c>
      <c r="C56" s="113">
        <v>54634</v>
      </c>
      <c r="D56" s="12" t="s">
        <v>1692</v>
      </c>
      <c r="E56" s="12" t="s">
        <v>5</v>
      </c>
      <c r="F56" s="12" t="s">
        <v>15</v>
      </c>
      <c r="G56" s="12" t="s">
        <v>23</v>
      </c>
      <c r="H56" s="12"/>
      <c r="I56" s="9">
        <v>60</v>
      </c>
      <c r="J56" s="9">
        <v>95</v>
      </c>
    </row>
    <row r="57" spans="1:10" s="11" customFormat="1" x14ac:dyDescent="0.2">
      <c r="A57" s="8">
        <v>43604</v>
      </c>
      <c r="B57" s="12" t="s">
        <v>3</v>
      </c>
      <c r="C57" s="113">
        <v>3324</v>
      </c>
      <c r="D57" s="12" t="s">
        <v>77</v>
      </c>
      <c r="E57" s="12" t="s">
        <v>4</v>
      </c>
      <c r="F57" s="12" t="s">
        <v>4</v>
      </c>
      <c r="G57" s="12" t="s">
        <v>37</v>
      </c>
      <c r="H57" s="12"/>
      <c r="I57" s="9">
        <v>22</v>
      </c>
      <c r="J57" s="9">
        <v>25</v>
      </c>
    </row>
    <row r="58" spans="1:10" s="11" customFormat="1" x14ac:dyDescent="0.2">
      <c r="A58" s="8">
        <v>43589</v>
      </c>
      <c r="B58" s="12" t="s">
        <v>3</v>
      </c>
      <c r="C58" s="113">
        <v>7390</v>
      </c>
      <c r="D58" s="12" t="s">
        <v>806</v>
      </c>
      <c r="E58" s="12" t="s">
        <v>4</v>
      </c>
      <c r="F58" s="12" t="s">
        <v>4</v>
      </c>
      <c r="G58" s="12" t="s">
        <v>863</v>
      </c>
      <c r="H58" s="12"/>
      <c r="I58" s="9">
        <v>33</v>
      </c>
      <c r="J58" s="9">
        <v>46</v>
      </c>
    </row>
    <row r="59" spans="1:10" s="11" customFormat="1" x14ac:dyDescent="0.2">
      <c r="A59" s="8">
        <v>43597</v>
      </c>
      <c r="B59" s="12" t="s">
        <v>6</v>
      </c>
      <c r="C59" s="113">
        <v>57310</v>
      </c>
      <c r="D59" s="12" t="s">
        <v>219</v>
      </c>
      <c r="E59" s="12" t="s">
        <v>1758</v>
      </c>
      <c r="F59" s="12" t="s">
        <v>6</v>
      </c>
      <c r="G59" s="12" t="s">
        <v>23</v>
      </c>
      <c r="H59" s="12"/>
      <c r="I59" s="9">
        <v>41</v>
      </c>
      <c r="J59" s="9">
        <v>51</v>
      </c>
    </row>
    <row r="60" spans="1:10" s="11" customFormat="1" x14ac:dyDescent="0.2">
      <c r="A60" s="8">
        <v>43596</v>
      </c>
      <c r="B60" s="12" t="s">
        <v>14</v>
      </c>
      <c r="C60" s="113">
        <v>7300</v>
      </c>
      <c r="D60" s="12" t="s">
        <v>1742</v>
      </c>
      <c r="E60" s="12" t="s">
        <v>6</v>
      </c>
      <c r="F60" s="12" t="s">
        <v>8</v>
      </c>
      <c r="G60" s="12" t="s">
        <v>172</v>
      </c>
      <c r="H60" s="12"/>
      <c r="I60" s="9">
        <v>156</v>
      </c>
      <c r="J60" s="9">
        <v>238</v>
      </c>
    </row>
    <row r="61" spans="1:10" s="11" customFormat="1" x14ac:dyDescent="0.2">
      <c r="A61" s="8">
        <v>43594</v>
      </c>
      <c r="B61" s="12" t="s">
        <v>3</v>
      </c>
      <c r="C61" s="113">
        <v>8128</v>
      </c>
      <c r="D61" s="12" t="s">
        <v>53</v>
      </c>
      <c r="E61" s="12" t="s">
        <v>6</v>
      </c>
      <c r="F61" s="12" t="s">
        <v>6</v>
      </c>
      <c r="G61" s="12" t="s">
        <v>172</v>
      </c>
      <c r="H61" s="12"/>
      <c r="I61" s="9">
        <v>25</v>
      </c>
      <c r="J61" s="9">
        <v>30</v>
      </c>
    </row>
    <row r="62" spans="1:10" s="11" customFormat="1" x14ac:dyDescent="0.2">
      <c r="A62" s="8">
        <v>43593</v>
      </c>
      <c r="B62" s="12" t="s">
        <v>6</v>
      </c>
      <c r="C62" s="113">
        <v>54150</v>
      </c>
      <c r="D62" s="12" t="s">
        <v>1720</v>
      </c>
      <c r="E62" s="12" t="s">
        <v>6</v>
      </c>
      <c r="F62" s="12" t="s">
        <v>6</v>
      </c>
      <c r="G62" s="12" t="s">
        <v>177</v>
      </c>
      <c r="H62" s="12"/>
      <c r="I62" s="9">
        <v>41</v>
      </c>
      <c r="J62" s="9">
        <v>39</v>
      </c>
    </row>
    <row r="63" spans="1:10" s="11" customFormat="1" x14ac:dyDescent="0.2">
      <c r="A63" s="8">
        <v>43587</v>
      </c>
      <c r="B63" s="12" t="s">
        <v>1671</v>
      </c>
      <c r="C63" s="113">
        <v>11189</v>
      </c>
      <c r="D63" s="12" t="s">
        <v>1672</v>
      </c>
      <c r="E63" s="12" t="s">
        <v>12</v>
      </c>
      <c r="F63" s="12" t="s">
        <v>15</v>
      </c>
      <c r="G63" s="12" t="s">
        <v>319</v>
      </c>
      <c r="H63" s="12"/>
      <c r="I63" s="31"/>
      <c r="J63" s="31"/>
    </row>
    <row r="64" spans="1:10" s="11" customFormat="1" x14ac:dyDescent="0.2">
      <c r="A64" s="8">
        <v>43597</v>
      </c>
      <c r="B64" s="12" t="s">
        <v>3</v>
      </c>
      <c r="C64" s="113">
        <v>8320</v>
      </c>
      <c r="D64" s="12" t="s">
        <v>196</v>
      </c>
      <c r="E64" s="12" t="s">
        <v>189</v>
      </c>
      <c r="F64" s="12" t="s">
        <v>15</v>
      </c>
      <c r="G64" s="12" t="s">
        <v>319</v>
      </c>
      <c r="H64" s="12"/>
      <c r="I64" s="9">
        <v>22</v>
      </c>
      <c r="J64" s="9">
        <v>17</v>
      </c>
    </row>
    <row r="65" spans="1:10" s="11" customFormat="1" x14ac:dyDescent="0.2">
      <c r="A65" s="8">
        <v>43615</v>
      </c>
      <c r="B65" s="12" t="s">
        <v>6</v>
      </c>
      <c r="C65" s="113">
        <v>57170</v>
      </c>
      <c r="D65" s="12" t="s">
        <v>1826</v>
      </c>
      <c r="E65" s="12" t="s">
        <v>6</v>
      </c>
      <c r="F65" s="12" t="s">
        <v>15</v>
      </c>
      <c r="G65" s="12" t="s">
        <v>477</v>
      </c>
      <c r="H65" s="12"/>
      <c r="I65" s="9">
        <v>85</v>
      </c>
      <c r="J65" s="9">
        <v>120</v>
      </c>
    </row>
    <row r="66" spans="1:10" s="11" customFormat="1" x14ac:dyDescent="0.2">
      <c r="A66" s="8">
        <v>43589</v>
      </c>
      <c r="B66" s="12" t="s">
        <v>6</v>
      </c>
      <c r="C66" s="113">
        <v>51530</v>
      </c>
      <c r="D66" s="12" t="s">
        <v>1697</v>
      </c>
      <c r="E66" s="12" t="s">
        <v>6</v>
      </c>
      <c r="F66" s="12" t="s">
        <v>6</v>
      </c>
      <c r="G66" s="12" t="s">
        <v>1699</v>
      </c>
      <c r="H66" s="12"/>
      <c r="I66" s="31"/>
      <c r="J66" s="31"/>
    </row>
    <row r="67" spans="1:10" s="11" customFormat="1" x14ac:dyDescent="0.2">
      <c r="A67" s="8">
        <v>43596</v>
      </c>
      <c r="B67" s="12" t="s">
        <v>5</v>
      </c>
      <c r="C67" s="113">
        <v>9034</v>
      </c>
      <c r="D67" s="12" t="s">
        <v>1743</v>
      </c>
      <c r="E67" s="12" t="s">
        <v>15</v>
      </c>
      <c r="F67" s="12" t="s">
        <v>18</v>
      </c>
      <c r="G67" s="12" t="s">
        <v>23</v>
      </c>
      <c r="H67" s="12"/>
      <c r="I67" s="31"/>
      <c r="J67" s="31"/>
    </row>
    <row r="68" spans="1:10" s="11" customFormat="1" x14ac:dyDescent="0.2">
      <c r="A68" s="8">
        <v>43615</v>
      </c>
      <c r="B68" s="12" t="s">
        <v>3</v>
      </c>
      <c r="C68" s="113">
        <v>7641</v>
      </c>
      <c r="D68" s="12" t="s">
        <v>1815</v>
      </c>
      <c r="E68" s="12" t="s">
        <v>1816</v>
      </c>
      <c r="F68" s="12" t="s">
        <v>15</v>
      </c>
      <c r="G68" s="12" t="s">
        <v>516</v>
      </c>
      <c r="H68" s="12"/>
      <c r="I68" s="9">
        <v>45</v>
      </c>
      <c r="J68" s="9">
        <v>56</v>
      </c>
    </row>
    <row r="69" spans="1:10" s="11" customFormat="1" x14ac:dyDescent="0.2">
      <c r="A69" s="8">
        <v>43615</v>
      </c>
      <c r="B69" s="12" t="s">
        <v>1190</v>
      </c>
      <c r="C69" s="48" t="s">
        <v>1812</v>
      </c>
      <c r="D69" s="12" t="s">
        <v>1813</v>
      </c>
      <c r="E69" s="12" t="s">
        <v>15</v>
      </c>
      <c r="F69" s="12" t="s">
        <v>6</v>
      </c>
      <c r="G69" s="12" t="s">
        <v>292</v>
      </c>
      <c r="H69" s="12"/>
      <c r="I69" s="9"/>
      <c r="J69" s="9"/>
    </row>
    <row r="70" spans="1:10" s="11" customFormat="1" x14ac:dyDescent="0.2">
      <c r="A70" s="8">
        <v>43613</v>
      </c>
      <c r="B70" s="12" t="s">
        <v>3</v>
      </c>
      <c r="C70" s="113">
        <v>6212</v>
      </c>
      <c r="D70" s="12" t="s">
        <v>110</v>
      </c>
      <c r="E70" s="12" t="s">
        <v>6</v>
      </c>
      <c r="F70" s="12" t="s">
        <v>4</v>
      </c>
      <c r="G70" s="12" t="s">
        <v>151</v>
      </c>
      <c r="H70" s="12"/>
      <c r="I70" s="9">
        <v>46</v>
      </c>
      <c r="J70" s="9">
        <v>56</v>
      </c>
    </row>
    <row r="71" spans="1:10" s="11" customFormat="1" x14ac:dyDescent="0.2">
      <c r="A71" s="8">
        <v>43604</v>
      </c>
      <c r="B71" s="12" t="s">
        <v>3</v>
      </c>
      <c r="C71" s="113">
        <v>5316</v>
      </c>
      <c r="D71" s="12" t="s">
        <v>280</v>
      </c>
      <c r="E71" s="12" t="s">
        <v>4</v>
      </c>
      <c r="F71" s="12" t="s">
        <v>4</v>
      </c>
      <c r="G71" s="12" t="s">
        <v>1785</v>
      </c>
      <c r="H71" s="12"/>
      <c r="I71" s="9">
        <v>25</v>
      </c>
      <c r="J71" s="9">
        <v>33</v>
      </c>
    </row>
    <row r="72" spans="1:10" s="11" customFormat="1" x14ac:dyDescent="0.2">
      <c r="A72" s="8">
        <v>43590</v>
      </c>
      <c r="B72" s="12" t="s">
        <v>6</v>
      </c>
      <c r="C72" s="113">
        <v>57320</v>
      </c>
      <c r="D72" s="12" t="s">
        <v>1710</v>
      </c>
      <c r="E72" s="12" t="s">
        <v>6</v>
      </c>
      <c r="F72" s="12" t="s">
        <v>6</v>
      </c>
      <c r="G72" s="12" t="s">
        <v>172</v>
      </c>
      <c r="H72" s="12"/>
      <c r="I72" s="9">
        <v>45</v>
      </c>
      <c r="J72" s="9">
        <v>63</v>
      </c>
    </row>
    <row r="73" spans="1:10" s="11" customFormat="1" x14ac:dyDescent="0.2">
      <c r="A73" s="8">
        <v>43586</v>
      </c>
      <c r="B73" s="12" t="s">
        <v>3</v>
      </c>
      <c r="C73" s="113">
        <v>4591</v>
      </c>
      <c r="D73" s="12" t="s">
        <v>40</v>
      </c>
      <c r="E73" s="12" t="s">
        <v>585</v>
      </c>
      <c r="F73" s="12" t="s">
        <v>6</v>
      </c>
      <c r="G73" s="12" t="s">
        <v>488</v>
      </c>
      <c r="H73" s="12"/>
      <c r="I73" s="9">
        <v>4</v>
      </c>
      <c r="J73" s="9">
        <v>2</v>
      </c>
    </row>
    <row r="74" spans="1:10" s="11" customFormat="1" x14ac:dyDescent="0.2">
      <c r="A74" s="8">
        <v>43587</v>
      </c>
      <c r="B74" s="12" t="s">
        <v>3</v>
      </c>
      <c r="C74" s="113">
        <v>4510</v>
      </c>
      <c r="D74" s="12" t="s">
        <v>40</v>
      </c>
      <c r="E74" s="12" t="s">
        <v>4</v>
      </c>
      <c r="F74" s="12" t="s">
        <v>6</v>
      </c>
      <c r="G74" s="12" t="s">
        <v>222</v>
      </c>
      <c r="H74" s="12"/>
      <c r="I74" s="9">
        <v>3</v>
      </c>
      <c r="J74" s="9">
        <v>2</v>
      </c>
    </row>
    <row r="75" spans="1:10" s="11" customFormat="1" x14ac:dyDescent="0.2">
      <c r="A75" s="8">
        <v>43589</v>
      </c>
      <c r="B75" s="12" t="s">
        <v>3</v>
      </c>
      <c r="C75" s="113">
        <v>4540</v>
      </c>
      <c r="D75" s="12" t="s">
        <v>40</v>
      </c>
      <c r="E75" s="12" t="s">
        <v>16</v>
      </c>
      <c r="F75" s="12" t="s">
        <v>6</v>
      </c>
      <c r="G75" s="12" t="s">
        <v>152</v>
      </c>
      <c r="H75" s="12"/>
      <c r="I75" s="9">
        <v>3</v>
      </c>
      <c r="J75" s="9">
        <v>1</v>
      </c>
    </row>
    <row r="76" spans="1:10" s="11" customFormat="1" x14ac:dyDescent="0.2">
      <c r="A76" s="8">
        <v>43594</v>
      </c>
      <c r="B76" s="12" t="s">
        <v>3</v>
      </c>
      <c r="C76" s="113">
        <v>4592</v>
      </c>
      <c r="D76" s="12" t="s">
        <v>40</v>
      </c>
      <c r="E76" s="12" t="s">
        <v>8</v>
      </c>
      <c r="F76" s="12" t="s">
        <v>15</v>
      </c>
      <c r="G76" s="12" t="s">
        <v>23</v>
      </c>
      <c r="H76" s="12"/>
      <c r="I76" s="9">
        <v>7</v>
      </c>
      <c r="J76" s="9">
        <v>3</v>
      </c>
    </row>
    <row r="77" spans="1:10" s="11" customFormat="1" x14ac:dyDescent="0.2">
      <c r="A77" s="8">
        <v>43594</v>
      </c>
      <c r="B77" s="12" t="s">
        <v>3</v>
      </c>
      <c r="C77" s="113">
        <v>4640</v>
      </c>
      <c r="D77" s="12" t="s">
        <v>40</v>
      </c>
      <c r="E77" s="12" t="s">
        <v>16</v>
      </c>
      <c r="F77" s="12" t="s">
        <v>6</v>
      </c>
      <c r="G77" s="12" t="s">
        <v>152</v>
      </c>
      <c r="H77" s="12"/>
      <c r="I77" s="9">
        <v>2</v>
      </c>
      <c r="J77" s="9">
        <v>3</v>
      </c>
    </row>
    <row r="78" spans="1:10" s="11" customFormat="1" x14ac:dyDescent="0.2">
      <c r="A78" s="8">
        <v>43594</v>
      </c>
      <c r="B78" s="12" t="s">
        <v>3</v>
      </c>
      <c r="C78" s="113">
        <v>4662</v>
      </c>
      <c r="D78" s="12" t="s">
        <v>40</v>
      </c>
      <c r="E78" s="12" t="s">
        <v>4</v>
      </c>
      <c r="F78" s="12" t="s">
        <v>4</v>
      </c>
      <c r="G78" s="12" t="s">
        <v>177</v>
      </c>
      <c r="H78" s="12"/>
      <c r="I78" s="9">
        <v>6</v>
      </c>
      <c r="J78" s="9">
        <v>3</v>
      </c>
    </row>
    <row r="79" spans="1:10" s="11" customFormat="1" x14ac:dyDescent="0.2">
      <c r="A79" s="8">
        <v>43594</v>
      </c>
      <c r="B79" s="12" t="s">
        <v>3</v>
      </c>
      <c r="C79" s="113">
        <v>4514</v>
      </c>
      <c r="D79" s="12" t="s">
        <v>40</v>
      </c>
      <c r="E79" s="12" t="s">
        <v>4</v>
      </c>
      <c r="F79" s="12" t="s">
        <v>6</v>
      </c>
      <c r="G79" s="12" t="s">
        <v>177</v>
      </c>
      <c r="H79" s="12"/>
      <c r="I79" s="9">
        <v>7</v>
      </c>
      <c r="J79" s="9">
        <v>3</v>
      </c>
    </row>
    <row r="80" spans="1:10" s="11" customFormat="1" x14ac:dyDescent="0.2">
      <c r="A80" s="8">
        <v>43594</v>
      </c>
      <c r="B80" s="12" t="s">
        <v>3</v>
      </c>
      <c r="C80" s="113">
        <v>4657</v>
      </c>
      <c r="D80" s="12" t="s">
        <v>40</v>
      </c>
      <c r="E80" s="12" t="s">
        <v>4</v>
      </c>
      <c r="F80" s="12" t="s">
        <v>4</v>
      </c>
      <c r="G80" s="12" t="s">
        <v>37</v>
      </c>
      <c r="H80" s="12"/>
      <c r="I80" s="9">
        <v>4</v>
      </c>
      <c r="J80" s="9">
        <v>3</v>
      </c>
    </row>
    <row r="81" spans="1:10" x14ac:dyDescent="0.2">
      <c r="A81" s="8">
        <v>43594</v>
      </c>
      <c r="B81" s="12" t="s">
        <v>3</v>
      </c>
      <c r="C81" s="113">
        <v>4613</v>
      </c>
      <c r="D81" s="12" t="s">
        <v>40</v>
      </c>
      <c r="E81" s="12" t="s">
        <v>4</v>
      </c>
      <c r="F81" s="12" t="s">
        <v>4</v>
      </c>
      <c r="G81" s="12" t="s">
        <v>167</v>
      </c>
      <c r="H81" s="12"/>
      <c r="I81" s="9">
        <v>4</v>
      </c>
      <c r="J81" s="9">
        <v>3</v>
      </c>
    </row>
    <row r="82" spans="1:10" x14ac:dyDescent="0.2">
      <c r="A82" s="8">
        <v>43596</v>
      </c>
      <c r="B82" s="12" t="s">
        <v>3</v>
      </c>
      <c r="C82" s="113">
        <v>4597</v>
      </c>
      <c r="D82" s="12" t="s">
        <v>40</v>
      </c>
      <c r="E82" s="12" t="s">
        <v>6</v>
      </c>
      <c r="F82" s="12" t="s">
        <v>15</v>
      </c>
      <c r="G82" s="12" t="s">
        <v>488</v>
      </c>
      <c r="H82" s="12"/>
      <c r="I82" s="9">
        <v>3</v>
      </c>
      <c r="J82" s="9">
        <v>3</v>
      </c>
    </row>
    <row r="83" spans="1:10" x14ac:dyDescent="0.2">
      <c r="A83" s="8">
        <v>43604</v>
      </c>
      <c r="B83" s="12" t="s">
        <v>3</v>
      </c>
      <c r="C83" s="113">
        <v>4601</v>
      </c>
      <c r="D83" s="12" t="s">
        <v>40</v>
      </c>
      <c r="E83" s="12" t="s">
        <v>4</v>
      </c>
      <c r="F83" s="12" t="s">
        <v>4</v>
      </c>
      <c r="G83" s="12" t="s">
        <v>152</v>
      </c>
      <c r="H83" s="12"/>
      <c r="I83" s="9">
        <v>6</v>
      </c>
      <c r="J83" s="9">
        <v>2</v>
      </c>
    </row>
    <row r="84" spans="1:10" x14ac:dyDescent="0.2">
      <c r="A84" s="8">
        <v>43605</v>
      </c>
      <c r="B84" s="12" t="s">
        <v>3</v>
      </c>
      <c r="C84" s="113">
        <v>4780</v>
      </c>
      <c r="D84" s="12" t="s">
        <v>40</v>
      </c>
      <c r="E84" s="12" t="s">
        <v>1787</v>
      </c>
      <c r="F84" s="12" t="s">
        <v>6</v>
      </c>
      <c r="G84" s="12" t="s">
        <v>151</v>
      </c>
      <c r="H84" s="12"/>
      <c r="I84" s="9">
        <v>4</v>
      </c>
      <c r="J84" s="9">
        <v>2</v>
      </c>
    </row>
    <row r="85" spans="1:10" x14ac:dyDescent="0.2">
      <c r="A85" s="8">
        <v>43612</v>
      </c>
      <c r="B85" s="12" t="s">
        <v>3</v>
      </c>
      <c r="C85" s="113">
        <v>4620</v>
      </c>
      <c r="D85" s="12" t="s">
        <v>40</v>
      </c>
      <c r="E85" s="12" t="s">
        <v>6</v>
      </c>
      <c r="F85" s="12" t="s">
        <v>4</v>
      </c>
      <c r="G85" s="12" t="s">
        <v>194</v>
      </c>
      <c r="H85" s="12"/>
      <c r="I85" s="9">
        <v>7</v>
      </c>
      <c r="J85" s="9">
        <v>2</v>
      </c>
    </row>
    <row r="86" spans="1:10" x14ac:dyDescent="0.2">
      <c r="A86" s="8">
        <v>43613</v>
      </c>
      <c r="B86" s="12" t="s">
        <v>3</v>
      </c>
      <c r="C86" s="113">
        <v>4629</v>
      </c>
      <c r="D86" s="12" t="s">
        <v>40</v>
      </c>
      <c r="E86" s="12" t="s">
        <v>4</v>
      </c>
      <c r="F86" s="12" t="s">
        <v>6</v>
      </c>
      <c r="G86" s="12" t="s">
        <v>194</v>
      </c>
      <c r="H86" s="12"/>
      <c r="I86" s="9">
        <v>5</v>
      </c>
      <c r="J86" s="9">
        <v>2</v>
      </c>
    </row>
    <row r="87" spans="1:10" x14ac:dyDescent="0.2">
      <c r="A87" s="8">
        <v>43613</v>
      </c>
      <c r="B87" s="12" t="s">
        <v>3</v>
      </c>
      <c r="C87" s="113">
        <v>4536</v>
      </c>
      <c r="D87" s="12" t="s">
        <v>40</v>
      </c>
      <c r="E87" s="12" t="s">
        <v>6</v>
      </c>
      <c r="F87" s="12" t="s">
        <v>6</v>
      </c>
      <c r="G87" s="12" t="s">
        <v>222</v>
      </c>
      <c r="H87" s="12"/>
      <c r="I87" s="9">
        <v>5</v>
      </c>
      <c r="J87" s="9">
        <v>2</v>
      </c>
    </row>
    <row r="88" spans="1:10" x14ac:dyDescent="0.2">
      <c r="A88" s="8">
        <v>43613</v>
      </c>
      <c r="B88" s="12" t="s">
        <v>3</v>
      </c>
      <c r="C88" s="113">
        <v>4514</v>
      </c>
      <c r="D88" s="12" t="s">
        <v>40</v>
      </c>
      <c r="E88" s="12" t="s">
        <v>16</v>
      </c>
      <c r="F88" s="12" t="s">
        <v>4</v>
      </c>
      <c r="G88" s="12" t="s">
        <v>929</v>
      </c>
      <c r="H88" s="12"/>
      <c r="I88" s="9">
        <v>5</v>
      </c>
      <c r="J88" s="9">
        <v>2</v>
      </c>
    </row>
    <row r="89" spans="1:10" x14ac:dyDescent="0.2">
      <c r="A89" s="8">
        <v>43614</v>
      </c>
      <c r="B89" s="12" t="s">
        <v>3</v>
      </c>
      <c r="C89" s="113">
        <v>4557</v>
      </c>
      <c r="D89" s="12" t="s">
        <v>40</v>
      </c>
      <c r="E89" s="12" t="s">
        <v>16</v>
      </c>
      <c r="F89" s="12" t="s">
        <v>15</v>
      </c>
      <c r="G89" s="12" t="s">
        <v>488</v>
      </c>
      <c r="H89" s="12"/>
      <c r="I89" s="9">
        <v>5</v>
      </c>
      <c r="J89" s="9">
        <v>2</v>
      </c>
    </row>
    <row r="90" spans="1:10" x14ac:dyDescent="0.2">
      <c r="A90" s="8">
        <v>43597</v>
      </c>
      <c r="B90" s="12" t="s">
        <v>3</v>
      </c>
      <c r="C90" s="113">
        <v>4971</v>
      </c>
      <c r="D90" s="12" t="s">
        <v>133</v>
      </c>
      <c r="E90" s="12" t="s">
        <v>4</v>
      </c>
      <c r="F90" s="12" t="s">
        <v>5</v>
      </c>
      <c r="G90" s="12" t="s">
        <v>1771</v>
      </c>
      <c r="H90" s="12"/>
      <c r="I90" s="9">
        <v>15</v>
      </c>
      <c r="J90" s="9">
        <v>12</v>
      </c>
    </row>
    <row r="91" spans="1:10" x14ac:dyDescent="0.2">
      <c r="A91" s="8">
        <v>43594</v>
      </c>
      <c r="B91" s="12" t="s">
        <v>3</v>
      </c>
      <c r="C91" s="113">
        <v>3552</v>
      </c>
      <c r="D91" s="12" t="s">
        <v>67</v>
      </c>
      <c r="E91" s="12" t="s">
        <v>4</v>
      </c>
      <c r="F91" s="12" t="s">
        <v>4</v>
      </c>
      <c r="G91" s="12" t="s">
        <v>172</v>
      </c>
      <c r="H91" s="12"/>
      <c r="I91" s="9">
        <v>22</v>
      </c>
      <c r="J91" s="9">
        <v>22</v>
      </c>
    </row>
    <row r="92" spans="1:10" x14ac:dyDescent="0.2">
      <c r="A92" s="8">
        <v>43594</v>
      </c>
      <c r="B92" s="12" t="s">
        <v>3</v>
      </c>
      <c r="C92" s="113">
        <v>3515</v>
      </c>
      <c r="D92" s="12" t="s">
        <v>67</v>
      </c>
      <c r="E92" s="12" t="s">
        <v>16</v>
      </c>
      <c r="F92" s="12" t="s">
        <v>6</v>
      </c>
      <c r="G92" s="12" t="s">
        <v>23</v>
      </c>
      <c r="H92" s="12"/>
      <c r="I92" s="9">
        <v>20</v>
      </c>
      <c r="J92" s="9">
        <v>17</v>
      </c>
    </row>
    <row r="93" spans="1:10" x14ac:dyDescent="0.2">
      <c r="A93" s="8">
        <v>43594</v>
      </c>
      <c r="B93" s="12" t="s">
        <v>3</v>
      </c>
      <c r="C93" s="113">
        <v>3442</v>
      </c>
      <c r="D93" s="12" t="s">
        <v>67</v>
      </c>
      <c r="E93" s="12" t="s">
        <v>4</v>
      </c>
      <c r="F93" s="12" t="s">
        <v>4</v>
      </c>
      <c r="G93" s="12" t="s">
        <v>152</v>
      </c>
      <c r="H93" s="12"/>
      <c r="I93" s="9">
        <v>22</v>
      </c>
      <c r="J93" s="9">
        <v>22</v>
      </c>
    </row>
    <row r="94" spans="1:10" x14ac:dyDescent="0.2">
      <c r="A94" s="8">
        <v>43596</v>
      </c>
      <c r="B94" s="12" t="s">
        <v>3</v>
      </c>
      <c r="C94" s="113">
        <v>3542</v>
      </c>
      <c r="D94" s="12" t="s">
        <v>67</v>
      </c>
      <c r="E94" s="12" t="s">
        <v>4</v>
      </c>
      <c r="F94" s="12" t="s">
        <v>6</v>
      </c>
      <c r="G94" s="12" t="s">
        <v>1746</v>
      </c>
      <c r="H94" s="12"/>
      <c r="I94" s="9">
        <v>18</v>
      </c>
      <c r="J94" s="9">
        <v>19</v>
      </c>
    </row>
    <row r="95" spans="1:10" x14ac:dyDescent="0.2">
      <c r="A95" s="8">
        <v>43597</v>
      </c>
      <c r="B95" s="12" t="s">
        <v>3</v>
      </c>
      <c r="C95" s="113">
        <v>3412</v>
      </c>
      <c r="D95" s="12" t="s">
        <v>67</v>
      </c>
      <c r="E95" s="12" t="s">
        <v>16</v>
      </c>
      <c r="F95" s="12" t="s">
        <v>98</v>
      </c>
      <c r="G95" s="12" t="s">
        <v>37</v>
      </c>
      <c r="H95" s="12"/>
      <c r="I95" s="9">
        <v>21</v>
      </c>
      <c r="J95" s="9">
        <v>22</v>
      </c>
    </row>
    <row r="96" spans="1:10" x14ac:dyDescent="0.2">
      <c r="A96" s="8">
        <v>43603</v>
      </c>
      <c r="B96" s="12" t="s">
        <v>3</v>
      </c>
      <c r="C96" s="113">
        <v>3598</v>
      </c>
      <c r="D96" s="12" t="s">
        <v>67</v>
      </c>
      <c r="E96" s="12" t="s">
        <v>4</v>
      </c>
      <c r="F96" s="12" t="s">
        <v>4</v>
      </c>
      <c r="G96" s="12" t="s">
        <v>1781</v>
      </c>
      <c r="H96" s="12"/>
      <c r="I96" s="9">
        <v>19</v>
      </c>
      <c r="J96" s="9">
        <v>21</v>
      </c>
    </row>
    <row r="97" spans="1:10" x14ac:dyDescent="0.2">
      <c r="A97" s="8">
        <v>43604</v>
      </c>
      <c r="B97" s="12" t="s">
        <v>3</v>
      </c>
      <c r="C97" s="113">
        <v>3583</v>
      </c>
      <c r="D97" s="12" t="s">
        <v>67</v>
      </c>
      <c r="E97" s="12" t="s">
        <v>4</v>
      </c>
      <c r="F97" s="12" t="s">
        <v>4</v>
      </c>
      <c r="G97" s="12" t="s">
        <v>172</v>
      </c>
      <c r="H97" s="12"/>
      <c r="I97" s="9">
        <v>19</v>
      </c>
      <c r="J97" s="9">
        <v>17</v>
      </c>
    </row>
    <row r="98" spans="1:10" x14ac:dyDescent="0.2">
      <c r="A98" s="8">
        <v>43613</v>
      </c>
      <c r="B98" s="12" t="s">
        <v>3</v>
      </c>
      <c r="C98" s="113">
        <v>3560</v>
      </c>
      <c r="D98" s="12" t="s">
        <v>67</v>
      </c>
      <c r="E98" s="12" t="s">
        <v>4</v>
      </c>
      <c r="F98" s="12" t="s">
        <v>15</v>
      </c>
      <c r="G98" s="12" t="s">
        <v>37</v>
      </c>
      <c r="H98" s="12"/>
      <c r="I98" s="9">
        <v>20</v>
      </c>
      <c r="J98" s="9">
        <v>20</v>
      </c>
    </row>
    <row r="99" spans="1:10" x14ac:dyDescent="0.2">
      <c r="A99" s="8">
        <v>43615</v>
      </c>
      <c r="B99" s="12" t="s">
        <v>234</v>
      </c>
      <c r="C99" s="48" t="s">
        <v>1828</v>
      </c>
      <c r="D99" s="12" t="s">
        <v>1556</v>
      </c>
      <c r="E99" s="12" t="s">
        <v>1829</v>
      </c>
      <c r="F99" s="12" t="s">
        <v>15</v>
      </c>
      <c r="G99" s="12" t="s">
        <v>292</v>
      </c>
      <c r="H99" s="12"/>
      <c r="I99" s="9">
        <v>178</v>
      </c>
      <c r="J99" s="9">
        <v>279</v>
      </c>
    </row>
    <row r="100" spans="1:10" x14ac:dyDescent="0.2">
      <c r="A100" s="8">
        <v>43611</v>
      </c>
      <c r="B100" s="12" t="s">
        <v>3</v>
      </c>
      <c r="C100" s="113">
        <v>9648</v>
      </c>
      <c r="D100" s="12" t="s">
        <v>253</v>
      </c>
      <c r="E100" s="12" t="s">
        <v>4</v>
      </c>
      <c r="F100" s="12" t="s">
        <v>4</v>
      </c>
      <c r="G100" s="12" t="s">
        <v>172</v>
      </c>
      <c r="H100" s="12"/>
      <c r="I100" s="9">
        <v>42</v>
      </c>
      <c r="J100" s="9">
        <v>65</v>
      </c>
    </row>
    <row r="101" spans="1:10" x14ac:dyDescent="0.2">
      <c r="A101" s="8">
        <v>43586</v>
      </c>
      <c r="B101" s="12" t="s">
        <v>3</v>
      </c>
      <c r="C101" s="113">
        <v>4210</v>
      </c>
      <c r="D101" s="12" t="s">
        <v>506</v>
      </c>
      <c r="E101" s="12" t="s">
        <v>16</v>
      </c>
      <c r="F101" s="12" t="s">
        <v>4</v>
      </c>
      <c r="G101" s="12" t="s">
        <v>319</v>
      </c>
      <c r="H101" s="12"/>
      <c r="I101" s="9">
        <v>17</v>
      </c>
      <c r="J101" s="9">
        <v>10.1</v>
      </c>
    </row>
    <row r="102" spans="1:10" x14ac:dyDescent="0.2">
      <c r="A102" s="8">
        <v>43587</v>
      </c>
      <c r="B102" s="12" t="s">
        <v>3</v>
      </c>
      <c r="C102" s="113">
        <v>4055</v>
      </c>
      <c r="D102" s="12" t="s">
        <v>506</v>
      </c>
      <c r="E102" s="12" t="s">
        <v>4</v>
      </c>
      <c r="F102" s="12" t="s">
        <v>6</v>
      </c>
      <c r="G102" s="12" t="s">
        <v>37</v>
      </c>
      <c r="H102" s="12"/>
      <c r="I102" s="9">
        <v>13</v>
      </c>
      <c r="J102" s="9">
        <v>10</v>
      </c>
    </row>
    <row r="103" spans="1:10" x14ac:dyDescent="0.2">
      <c r="A103" s="8">
        <v>43590</v>
      </c>
      <c r="B103" s="12" t="s">
        <v>3</v>
      </c>
      <c r="C103" s="113">
        <v>4170</v>
      </c>
      <c r="D103" s="12" t="s">
        <v>506</v>
      </c>
      <c r="E103" s="12" t="s">
        <v>16</v>
      </c>
      <c r="F103" s="12" t="s">
        <v>4</v>
      </c>
      <c r="G103" s="12" t="s">
        <v>23</v>
      </c>
      <c r="H103" s="12"/>
      <c r="I103" s="9">
        <v>14</v>
      </c>
      <c r="J103" s="9">
        <v>11</v>
      </c>
    </row>
    <row r="104" spans="1:10" x14ac:dyDescent="0.2">
      <c r="A104" s="8">
        <v>43594</v>
      </c>
      <c r="B104" s="12" t="s">
        <v>3</v>
      </c>
      <c r="C104" s="113">
        <v>4350</v>
      </c>
      <c r="D104" s="12" t="s">
        <v>506</v>
      </c>
      <c r="E104" s="12" t="s">
        <v>6</v>
      </c>
      <c r="F104" s="12" t="s">
        <v>6</v>
      </c>
      <c r="G104" s="12" t="s">
        <v>1737</v>
      </c>
      <c r="H104" s="12"/>
      <c r="I104" s="9">
        <v>17</v>
      </c>
      <c r="J104" s="9">
        <v>9</v>
      </c>
    </row>
    <row r="105" spans="1:10" x14ac:dyDescent="0.2">
      <c r="A105" s="8">
        <v>43594</v>
      </c>
      <c r="B105" s="12" t="s">
        <v>3</v>
      </c>
      <c r="C105" s="113">
        <v>4140</v>
      </c>
      <c r="D105" s="12" t="s">
        <v>506</v>
      </c>
      <c r="E105" s="12" t="s">
        <v>31</v>
      </c>
      <c r="F105" s="12" t="s">
        <v>5</v>
      </c>
      <c r="G105" s="12" t="s">
        <v>23</v>
      </c>
      <c r="H105" s="12"/>
      <c r="I105" s="9">
        <v>14</v>
      </c>
      <c r="J105" s="9">
        <v>9</v>
      </c>
    </row>
    <row r="106" spans="1:10" x14ac:dyDescent="0.2">
      <c r="A106" s="8">
        <v>43594</v>
      </c>
      <c r="B106" s="12" t="s">
        <v>3</v>
      </c>
      <c r="C106" s="113">
        <v>4026</v>
      </c>
      <c r="D106" s="12" t="s">
        <v>506</v>
      </c>
      <c r="E106" s="12" t="s">
        <v>4</v>
      </c>
      <c r="F106" s="12" t="s">
        <v>4</v>
      </c>
      <c r="G106" s="12" t="s">
        <v>23</v>
      </c>
      <c r="H106" s="12"/>
      <c r="I106" s="9">
        <v>11</v>
      </c>
      <c r="J106" s="9">
        <v>7</v>
      </c>
    </row>
    <row r="107" spans="1:10" x14ac:dyDescent="0.2">
      <c r="A107" s="8">
        <v>43596</v>
      </c>
      <c r="B107" s="12" t="s">
        <v>3</v>
      </c>
      <c r="C107" s="113">
        <v>4061</v>
      </c>
      <c r="D107" s="12" t="s">
        <v>506</v>
      </c>
      <c r="E107" s="12" t="s">
        <v>12</v>
      </c>
      <c r="F107" s="12" t="s">
        <v>6</v>
      </c>
      <c r="G107" s="12" t="s">
        <v>172</v>
      </c>
      <c r="H107" s="12"/>
      <c r="I107" s="9">
        <v>14</v>
      </c>
      <c r="J107" s="9">
        <v>8</v>
      </c>
    </row>
    <row r="108" spans="1:10" s="11" customFormat="1" x14ac:dyDescent="0.2">
      <c r="A108" s="8">
        <v>43597</v>
      </c>
      <c r="B108" s="12" t="s">
        <v>3</v>
      </c>
      <c r="C108" s="113">
        <v>4034</v>
      </c>
      <c r="D108" s="12" t="s">
        <v>506</v>
      </c>
      <c r="E108" s="12" t="s">
        <v>4</v>
      </c>
      <c r="F108" s="12" t="s">
        <v>1759</v>
      </c>
      <c r="G108" s="12" t="s">
        <v>151</v>
      </c>
      <c r="H108" s="12"/>
      <c r="I108" s="9">
        <v>12</v>
      </c>
      <c r="J108" s="9">
        <v>10</v>
      </c>
    </row>
    <row r="109" spans="1:10" s="11" customFormat="1" x14ac:dyDescent="0.2">
      <c r="A109" s="8">
        <v>43603</v>
      </c>
      <c r="B109" s="12" t="s">
        <v>3</v>
      </c>
      <c r="C109" s="113">
        <v>4108</v>
      </c>
      <c r="D109" s="12" t="s">
        <v>506</v>
      </c>
      <c r="E109" s="12" t="s">
        <v>4</v>
      </c>
      <c r="F109" s="12" t="s">
        <v>4</v>
      </c>
      <c r="G109" s="12" t="s">
        <v>37</v>
      </c>
      <c r="H109" s="12"/>
      <c r="I109" s="9">
        <v>13</v>
      </c>
      <c r="J109" s="9">
        <v>8</v>
      </c>
    </row>
    <row r="110" spans="1:10" s="11" customFormat="1" x14ac:dyDescent="0.2">
      <c r="A110" s="8">
        <v>43604</v>
      </c>
      <c r="B110" s="12" t="s">
        <v>3</v>
      </c>
      <c r="C110" s="113">
        <v>4211</v>
      </c>
      <c r="D110" s="12" t="s">
        <v>506</v>
      </c>
      <c r="E110" s="12" t="s">
        <v>4</v>
      </c>
      <c r="F110" s="12" t="s">
        <v>4</v>
      </c>
      <c r="G110" s="12" t="s">
        <v>37</v>
      </c>
      <c r="H110" s="12"/>
      <c r="I110" s="9">
        <v>11</v>
      </c>
      <c r="J110" s="9">
        <v>8</v>
      </c>
    </row>
    <row r="111" spans="1:10" s="11" customFormat="1" x14ac:dyDescent="0.2">
      <c r="A111" s="8">
        <v>43613</v>
      </c>
      <c r="B111" s="12" t="s">
        <v>3</v>
      </c>
      <c r="C111" s="113">
        <v>4055</v>
      </c>
      <c r="D111" s="12" t="s">
        <v>506</v>
      </c>
      <c r="E111" s="12" t="s">
        <v>4</v>
      </c>
      <c r="F111" s="12" t="s">
        <v>15</v>
      </c>
      <c r="G111" s="12" t="s">
        <v>23</v>
      </c>
      <c r="H111" s="12"/>
      <c r="I111" s="9">
        <v>12</v>
      </c>
      <c r="J111" s="9">
        <v>10</v>
      </c>
    </row>
    <row r="112" spans="1:10" s="11" customFormat="1" x14ac:dyDescent="0.2">
      <c r="A112" s="8">
        <v>43615</v>
      </c>
      <c r="B112" s="12" t="s">
        <v>6</v>
      </c>
      <c r="C112" s="113">
        <v>54270</v>
      </c>
      <c r="D112" s="12" t="s">
        <v>1827</v>
      </c>
      <c r="E112" s="12" t="s">
        <v>6</v>
      </c>
      <c r="F112" s="12" t="s">
        <v>15</v>
      </c>
      <c r="G112" s="12" t="s">
        <v>151</v>
      </c>
      <c r="H112" s="12"/>
      <c r="I112" s="9">
        <v>81</v>
      </c>
      <c r="J112" s="9">
        <v>124</v>
      </c>
    </row>
    <row r="113" spans="1:10" s="11" customFormat="1" x14ac:dyDescent="0.2">
      <c r="A113" s="8">
        <v>43586</v>
      </c>
      <c r="B113" s="12" t="s">
        <v>3</v>
      </c>
      <c r="C113" s="113">
        <v>9088</v>
      </c>
      <c r="D113" s="12" t="s">
        <v>63</v>
      </c>
      <c r="E113" s="12" t="s">
        <v>16</v>
      </c>
      <c r="F113" s="12" t="s">
        <v>6</v>
      </c>
      <c r="G113" s="12" t="s">
        <v>23</v>
      </c>
      <c r="H113" s="12"/>
      <c r="I113" s="9">
        <v>45</v>
      </c>
      <c r="J113" s="9">
        <v>62.5</v>
      </c>
    </row>
    <row r="114" spans="1:10" s="11" customFormat="1" x14ac:dyDescent="0.2">
      <c r="A114" s="8">
        <v>43594</v>
      </c>
      <c r="B114" s="12" t="s">
        <v>3</v>
      </c>
      <c r="C114" s="113">
        <v>9061</v>
      </c>
      <c r="D114" s="12" t="s">
        <v>63</v>
      </c>
      <c r="E114" s="12" t="s">
        <v>12</v>
      </c>
      <c r="F114" s="12" t="s">
        <v>6</v>
      </c>
      <c r="G114" s="12" t="s">
        <v>152</v>
      </c>
      <c r="H114" s="12"/>
      <c r="I114" s="9">
        <v>46</v>
      </c>
      <c r="J114" s="9">
        <v>62</v>
      </c>
    </row>
    <row r="115" spans="1:10" s="11" customFormat="1" x14ac:dyDescent="0.2">
      <c r="A115" s="8">
        <v>43593</v>
      </c>
      <c r="B115" s="12" t="s">
        <v>6</v>
      </c>
      <c r="C115" s="113">
        <v>57290</v>
      </c>
      <c r="D115" s="12" t="s">
        <v>138</v>
      </c>
      <c r="E115" s="12" t="s">
        <v>6</v>
      </c>
      <c r="F115" s="12" t="s">
        <v>1717</v>
      </c>
      <c r="G115" s="12" t="s">
        <v>874</v>
      </c>
      <c r="H115" s="12"/>
      <c r="I115" s="9">
        <v>36</v>
      </c>
      <c r="J115" s="9">
        <v>39</v>
      </c>
    </row>
    <row r="116" spans="1:10" s="11" customFormat="1" x14ac:dyDescent="0.2">
      <c r="A116" s="8">
        <v>43605</v>
      </c>
      <c r="B116" s="12" t="s">
        <v>6</v>
      </c>
      <c r="C116" s="113">
        <v>57290</v>
      </c>
      <c r="D116" s="12" t="s">
        <v>138</v>
      </c>
      <c r="E116" s="12" t="s">
        <v>6</v>
      </c>
      <c r="F116" s="12" t="s">
        <v>6</v>
      </c>
      <c r="G116" s="12" t="s">
        <v>863</v>
      </c>
      <c r="H116" s="12"/>
      <c r="I116" s="9">
        <v>34</v>
      </c>
      <c r="J116" s="9">
        <v>38</v>
      </c>
    </row>
    <row r="117" spans="1:10" s="11" customFormat="1" x14ac:dyDescent="0.2">
      <c r="A117" s="8">
        <v>43605</v>
      </c>
      <c r="B117" s="12" t="s">
        <v>6</v>
      </c>
      <c r="C117" s="113">
        <v>57290</v>
      </c>
      <c r="D117" s="12" t="s">
        <v>138</v>
      </c>
      <c r="E117" s="12" t="s">
        <v>6</v>
      </c>
      <c r="F117" s="12" t="s">
        <v>5</v>
      </c>
      <c r="G117" s="12" t="s">
        <v>152</v>
      </c>
      <c r="H117" s="12"/>
      <c r="I117" s="9">
        <v>34</v>
      </c>
      <c r="J117" s="9">
        <v>38</v>
      </c>
    </row>
    <row r="118" spans="1:10" s="11" customFormat="1" x14ac:dyDescent="0.2">
      <c r="A118" s="8">
        <v>43615</v>
      </c>
      <c r="B118" s="12" t="s">
        <v>3</v>
      </c>
      <c r="C118" s="113">
        <v>3332</v>
      </c>
      <c r="D118" s="12" t="s">
        <v>115</v>
      </c>
      <c r="E118" s="12" t="s">
        <v>6</v>
      </c>
      <c r="F118" s="12" t="s">
        <v>8</v>
      </c>
      <c r="G118" s="12" t="s">
        <v>151</v>
      </c>
      <c r="H118" s="12"/>
      <c r="I118" s="9">
        <v>18</v>
      </c>
      <c r="J118" s="9">
        <v>19</v>
      </c>
    </row>
    <row r="119" spans="1:10" s="11" customFormat="1" x14ac:dyDescent="0.2">
      <c r="A119" s="8">
        <v>43593</v>
      </c>
      <c r="B119" s="12" t="s">
        <v>6</v>
      </c>
      <c r="C119" s="113">
        <v>57570</v>
      </c>
      <c r="D119" s="12" t="s">
        <v>1715</v>
      </c>
      <c r="E119" s="12" t="s">
        <v>6</v>
      </c>
      <c r="F119" s="12" t="s">
        <v>6</v>
      </c>
      <c r="G119" s="12" t="s">
        <v>23</v>
      </c>
      <c r="H119" s="12"/>
      <c r="I119" s="9">
        <v>26</v>
      </c>
      <c r="J119" s="9">
        <v>31</v>
      </c>
    </row>
    <row r="120" spans="1:10" s="11" customFormat="1" x14ac:dyDescent="0.2">
      <c r="A120" s="8">
        <v>43590</v>
      </c>
      <c r="B120" s="12" t="s">
        <v>6</v>
      </c>
      <c r="C120" s="113">
        <v>57600</v>
      </c>
      <c r="D120" s="12" t="s">
        <v>1243</v>
      </c>
      <c r="E120" s="12" t="s">
        <v>6</v>
      </c>
      <c r="F120" s="12" t="s">
        <v>6</v>
      </c>
      <c r="G120" s="12" t="s">
        <v>37</v>
      </c>
      <c r="H120" s="12"/>
      <c r="I120" s="9">
        <v>69</v>
      </c>
      <c r="J120" s="9">
        <v>109</v>
      </c>
    </row>
    <row r="121" spans="1:10" s="11" customFormat="1" x14ac:dyDescent="0.2">
      <c r="A121" s="8">
        <v>43597</v>
      </c>
      <c r="B121" s="12" t="s">
        <v>3</v>
      </c>
      <c r="C121" s="113">
        <v>9454</v>
      </c>
      <c r="D121" s="12" t="s">
        <v>1763</v>
      </c>
      <c r="E121" s="12" t="s">
        <v>4</v>
      </c>
      <c r="F121" s="12" t="s">
        <v>6</v>
      </c>
      <c r="G121" s="12" t="s">
        <v>319</v>
      </c>
      <c r="H121" s="12"/>
      <c r="I121" s="9">
        <v>58</v>
      </c>
      <c r="J121" s="9">
        <v>80.2</v>
      </c>
    </row>
    <row r="122" spans="1:10" s="11" customFormat="1" x14ac:dyDescent="0.2">
      <c r="A122" s="8">
        <v>43615</v>
      </c>
      <c r="B122" s="12" t="s">
        <v>5</v>
      </c>
      <c r="C122" s="113">
        <v>60435</v>
      </c>
      <c r="D122" s="12" t="s">
        <v>1811</v>
      </c>
      <c r="E122" s="12" t="s">
        <v>5</v>
      </c>
      <c r="F122" s="12" t="s">
        <v>15</v>
      </c>
      <c r="G122" s="12" t="s">
        <v>292</v>
      </c>
      <c r="H122" s="12"/>
      <c r="I122" s="31"/>
      <c r="J122" s="31"/>
    </row>
    <row r="123" spans="1:10" s="11" customFormat="1" x14ac:dyDescent="0.2">
      <c r="A123" s="8">
        <v>43586</v>
      </c>
      <c r="B123" s="12" t="s">
        <v>3</v>
      </c>
      <c r="C123" s="113">
        <v>5752</v>
      </c>
      <c r="D123" s="48" t="s">
        <v>128</v>
      </c>
      <c r="E123" s="12" t="s">
        <v>6</v>
      </c>
      <c r="F123" s="12" t="s">
        <v>6</v>
      </c>
      <c r="G123" s="12" t="s">
        <v>23</v>
      </c>
      <c r="H123" s="12"/>
      <c r="I123" s="9">
        <v>21</v>
      </c>
      <c r="J123" s="9">
        <v>27.4</v>
      </c>
    </row>
    <row r="124" spans="1:10" s="11" customFormat="1" x14ac:dyDescent="0.2">
      <c r="A124" s="8">
        <v>43586</v>
      </c>
      <c r="B124" s="12" t="s">
        <v>3</v>
      </c>
      <c r="C124" s="113">
        <v>5752</v>
      </c>
      <c r="D124" s="12" t="s">
        <v>128</v>
      </c>
      <c r="E124" s="12" t="s">
        <v>15</v>
      </c>
      <c r="F124" s="12" t="s">
        <v>6</v>
      </c>
      <c r="G124" s="12" t="s">
        <v>23</v>
      </c>
      <c r="H124" s="12"/>
      <c r="I124" s="9">
        <v>22</v>
      </c>
      <c r="J124" s="9">
        <v>27.4</v>
      </c>
    </row>
    <row r="125" spans="1:10" s="11" customFormat="1" x14ac:dyDescent="0.2">
      <c r="A125" s="8">
        <v>43597</v>
      </c>
      <c r="B125" s="12" t="s">
        <v>3</v>
      </c>
      <c r="C125" s="113">
        <v>5750</v>
      </c>
      <c r="D125" s="12" t="s">
        <v>128</v>
      </c>
      <c r="E125" s="12" t="s">
        <v>6</v>
      </c>
      <c r="F125" s="12" t="s">
        <v>15</v>
      </c>
      <c r="G125" s="12" t="s">
        <v>37</v>
      </c>
      <c r="H125" s="12"/>
      <c r="I125" s="9">
        <v>20</v>
      </c>
      <c r="J125" s="9">
        <v>27</v>
      </c>
    </row>
    <row r="126" spans="1:10" s="11" customFormat="1" x14ac:dyDescent="0.2">
      <c r="A126" s="8">
        <v>43596</v>
      </c>
      <c r="B126" s="12" t="s">
        <v>3</v>
      </c>
      <c r="C126" s="113">
        <v>6183</v>
      </c>
      <c r="D126" s="12" t="s">
        <v>1089</v>
      </c>
      <c r="E126" s="12" t="s">
        <v>15</v>
      </c>
      <c r="F126" s="12" t="s">
        <v>185</v>
      </c>
      <c r="G126" s="12" t="s">
        <v>172</v>
      </c>
      <c r="H126" s="12"/>
      <c r="I126" s="9">
        <v>35</v>
      </c>
      <c r="J126" s="9">
        <v>48</v>
      </c>
    </row>
    <row r="127" spans="1:10" s="11" customFormat="1" x14ac:dyDescent="0.2">
      <c r="A127" s="8">
        <v>43615</v>
      </c>
      <c r="B127" s="12" t="s">
        <v>3</v>
      </c>
      <c r="C127" s="113">
        <v>6188</v>
      </c>
      <c r="D127" s="12" t="s">
        <v>1089</v>
      </c>
      <c r="E127" s="12" t="s">
        <v>8</v>
      </c>
      <c r="F127" s="12" t="s">
        <v>15</v>
      </c>
      <c r="G127" s="12" t="s">
        <v>37</v>
      </c>
      <c r="H127" s="12"/>
      <c r="I127" s="9">
        <v>32</v>
      </c>
      <c r="J127" s="9">
        <v>42</v>
      </c>
    </row>
    <row r="128" spans="1:10" s="11" customFormat="1" x14ac:dyDescent="0.2">
      <c r="A128" s="8">
        <v>43597</v>
      </c>
      <c r="B128" s="12" t="s">
        <v>3</v>
      </c>
      <c r="C128" s="113">
        <v>5425</v>
      </c>
      <c r="D128" s="12" t="s">
        <v>1229</v>
      </c>
      <c r="E128" s="12" t="s">
        <v>5</v>
      </c>
      <c r="F128" s="12" t="s">
        <v>4</v>
      </c>
      <c r="G128" s="12" t="s">
        <v>151</v>
      </c>
      <c r="H128" s="12"/>
      <c r="I128" s="9">
        <v>39</v>
      </c>
      <c r="J128" s="9">
        <v>53</v>
      </c>
    </row>
    <row r="129" spans="1:10" s="11" customFormat="1" x14ac:dyDescent="0.2">
      <c r="A129" s="8">
        <v>43594</v>
      </c>
      <c r="B129" s="12" t="s">
        <v>3</v>
      </c>
      <c r="C129" s="113">
        <v>7433</v>
      </c>
      <c r="D129" s="12" t="s">
        <v>1731</v>
      </c>
      <c r="E129" s="12" t="s">
        <v>4</v>
      </c>
      <c r="F129" s="12" t="s">
        <v>5</v>
      </c>
      <c r="G129" s="12" t="s">
        <v>23</v>
      </c>
      <c r="H129" s="12"/>
      <c r="I129" s="9">
        <v>41</v>
      </c>
      <c r="J129" s="9">
        <v>56</v>
      </c>
    </row>
    <row r="130" spans="1:10" s="11" customFormat="1" x14ac:dyDescent="0.2">
      <c r="A130" s="8">
        <v>43596</v>
      </c>
      <c r="B130" s="12" t="s">
        <v>3</v>
      </c>
      <c r="C130" s="113">
        <v>6772</v>
      </c>
      <c r="D130" s="12" t="s">
        <v>49</v>
      </c>
      <c r="E130" s="12" t="s">
        <v>4</v>
      </c>
      <c r="F130" s="12" t="s">
        <v>5</v>
      </c>
      <c r="G130" s="12" t="s">
        <v>889</v>
      </c>
      <c r="H130" s="12"/>
      <c r="I130" s="9">
        <v>40</v>
      </c>
      <c r="J130" s="9">
        <v>60</v>
      </c>
    </row>
    <row r="131" spans="1:10" s="11" customFormat="1" x14ac:dyDescent="0.2">
      <c r="A131" s="8">
        <v>43613</v>
      </c>
      <c r="B131" s="12" t="s">
        <v>3</v>
      </c>
      <c r="C131" s="113">
        <v>9155</v>
      </c>
      <c r="D131" s="12" t="s">
        <v>1806</v>
      </c>
      <c r="E131" s="12" t="s">
        <v>16</v>
      </c>
      <c r="F131" s="12" t="s">
        <v>17</v>
      </c>
      <c r="G131" s="12" t="s">
        <v>37</v>
      </c>
      <c r="H131" s="12"/>
      <c r="I131" s="9">
        <v>55</v>
      </c>
      <c r="J131" s="9">
        <v>47</v>
      </c>
    </row>
    <row r="132" spans="1:10" s="11" customFormat="1" x14ac:dyDescent="0.2">
      <c r="A132" s="8">
        <v>43615</v>
      </c>
      <c r="B132" s="12" t="s">
        <v>6</v>
      </c>
      <c r="C132" s="113">
        <v>57300</v>
      </c>
      <c r="D132" s="12" t="s">
        <v>1822</v>
      </c>
      <c r="E132" s="12" t="s">
        <v>6</v>
      </c>
      <c r="F132" s="12" t="s">
        <v>15</v>
      </c>
      <c r="G132" s="12" t="s">
        <v>23</v>
      </c>
      <c r="H132" s="12"/>
      <c r="I132" s="9">
        <v>38</v>
      </c>
      <c r="J132" s="9">
        <v>53</v>
      </c>
    </row>
    <row r="133" spans="1:10" s="11" customFormat="1" x14ac:dyDescent="0.2">
      <c r="A133" s="8">
        <v>43597</v>
      </c>
      <c r="B133" s="12" t="s">
        <v>6</v>
      </c>
      <c r="C133" s="113">
        <v>54860</v>
      </c>
      <c r="D133" s="12" t="s">
        <v>324</v>
      </c>
      <c r="E133" s="12" t="s">
        <v>6</v>
      </c>
      <c r="F133" s="12" t="s">
        <v>15</v>
      </c>
      <c r="G133" s="12" t="s">
        <v>319</v>
      </c>
      <c r="H133" s="12"/>
      <c r="I133" s="9">
        <v>20</v>
      </c>
      <c r="J133" s="9">
        <v>14</v>
      </c>
    </row>
    <row r="134" spans="1:10" s="11" customFormat="1" x14ac:dyDescent="0.2">
      <c r="A134" s="8">
        <v>43615</v>
      </c>
      <c r="B134" s="12" t="s">
        <v>3</v>
      </c>
      <c r="C134" s="113">
        <v>4924</v>
      </c>
      <c r="D134" s="12" t="s">
        <v>150</v>
      </c>
      <c r="E134" s="12" t="s">
        <v>4</v>
      </c>
      <c r="F134" s="12" t="s">
        <v>5</v>
      </c>
      <c r="G134" s="12" t="s">
        <v>37</v>
      </c>
      <c r="H134" s="12"/>
      <c r="I134" s="9">
        <v>15</v>
      </c>
      <c r="J134" s="9">
        <v>8</v>
      </c>
    </row>
    <row r="135" spans="1:10" s="11" customFormat="1" x14ac:dyDescent="0.2">
      <c r="A135" s="8">
        <v>43615</v>
      </c>
      <c r="B135" s="12" t="s">
        <v>6</v>
      </c>
      <c r="C135" s="113">
        <v>57700</v>
      </c>
      <c r="D135" s="12" t="s">
        <v>178</v>
      </c>
      <c r="E135" s="12" t="s">
        <v>6</v>
      </c>
      <c r="F135" s="12" t="s">
        <v>15</v>
      </c>
      <c r="G135" s="12" t="s">
        <v>477</v>
      </c>
      <c r="H135" s="12"/>
      <c r="I135" s="9">
        <v>41</v>
      </c>
      <c r="J135" s="9">
        <v>46</v>
      </c>
    </row>
    <row r="136" spans="1:10" s="11" customFormat="1" x14ac:dyDescent="0.2">
      <c r="A136" s="8">
        <v>43590</v>
      </c>
      <c r="B136" s="12" t="s">
        <v>3</v>
      </c>
      <c r="C136" s="113">
        <v>7340</v>
      </c>
      <c r="D136" s="12" t="s">
        <v>65</v>
      </c>
      <c r="E136" s="12" t="s">
        <v>31</v>
      </c>
      <c r="F136" s="12" t="s">
        <v>6</v>
      </c>
      <c r="G136" s="12" t="s">
        <v>863</v>
      </c>
      <c r="H136" s="12"/>
      <c r="I136" s="9">
        <v>29</v>
      </c>
      <c r="J136" s="9">
        <v>36</v>
      </c>
    </row>
    <row r="137" spans="1:10" s="11" customFormat="1" x14ac:dyDescent="0.2">
      <c r="A137" s="8">
        <v>43594</v>
      </c>
      <c r="B137" s="12" t="s">
        <v>3</v>
      </c>
      <c r="C137" s="113">
        <v>7320</v>
      </c>
      <c r="D137" s="12" t="s">
        <v>65</v>
      </c>
      <c r="E137" s="12" t="s">
        <v>15</v>
      </c>
      <c r="F137" s="12" t="s">
        <v>15</v>
      </c>
      <c r="G137" s="12" t="s">
        <v>177</v>
      </c>
      <c r="H137" s="12"/>
      <c r="I137" s="9">
        <v>34</v>
      </c>
      <c r="J137" s="9">
        <v>36</v>
      </c>
    </row>
    <row r="138" spans="1:10" s="11" customFormat="1" x14ac:dyDescent="0.2">
      <c r="A138" s="8">
        <v>43596</v>
      </c>
      <c r="B138" s="12" t="s">
        <v>3</v>
      </c>
      <c r="C138" s="113">
        <v>7373</v>
      </c>
      <c r="D138" s="12" t="s">
        <v>1165</v>
      </c>
      <c r="E138" s="12" t="s">
        <v>157</v>
      </c>
      <c r="F138" s="12" t="s">
        <v>15</v>
      </c>
      <c r="G138" s="12" t="s">
        <v>172</v>
      </c>
      <c r="H138" s="12"/>
      <c r="I138" s="9">
        <v>37</v>
      </c>
      <c r="J138" s="9">
        <v>51</v>
      </c>
    </row>
    <row r="139" spans="1:10" s="11" customFormat="1" x14ac:dyDescent="0.2">
      <c r="A139" s="8">
        <v>43597</v>
      </c>
      <c r="B139" s="12" t="s">
        <v>3</v>
      </c>
      <c r="C139" s="113">
        <v>7230</v>
      </c>
      <c r="D139" s="12" t="s">
        <v>59</v>
      </c>
      <c r="E139" s="12" t="s">
        <v>8</v>
      </c>
      <c r="F139" s="12" t="s">
        <v>6</v>
      </c>
      <c r="G139" s="12" t="s">
        <v>1762</v>
      </c>
      <c r="H139" s="12"/>
      <c r="I139" s="9">
        <v>33</v>
      </c>
      <c r="J139" s="9">
        <v>39</v>
      </c>
    </row>
    <row r="140" spans="1:10" s="11" customFormat="1" x14ac:dyDescent="0.2">
      <c r="A140" s="8">
        <v>43603</v>
      </c>
      <c r="B140" s="12" t="s">
        <v>3</v>
      </c>
      <c r="C140" s="113">
        <v>7257</v>
      </c>
      <c r="D140" s="12" t="s">
        <v>59</v>
      </c>
      <c r="E140" s="12" t="s">
        <v>15</v>
      </c>
      <c r="F140" s="12" t="s">
        <v>15</v>
      </c>
      <c r="G140" s="12" t="s">
        <v>151</v>
      </c>
      <c r="H140" s="12"/>
      <c r="I140" s="9">
        <v>31</v>
      </c>
      <c r="J140" s="9">
        <v>34</v>
      </c>
    </row>
    <row r="141" spans="1:10" s="11" customFormat="1" x14ac:dyDescent="0.2">
      <c r="A141" s="8">
        <v>43596</v>
      </c>
      <c r="B141" s="12" t="s">
        <v>6</v>
      </c>
      <c r="C141" s="113">
        <v>54440</v>
      </c>
      <c r="D141" s="12" t="s">
        <v>180</v>
      </c>
      <c r="E141" s="12" t="s">
        <v>6</v>
      </c>
      <c r="F141" s="12" t="s">
        <v>6</v>
      </c>
      <c r="G141" s="12" t="s">
        <v>151</v>
      </c>
      <c r="H141" s="12"/>
      <c r="I141" s="9">
        <v>18</v>
      </c>
      <c r="J141" s="9">
        <v>13</v>
      </c>
    </row>
    <row r="142" spans="1:10" s="11" customFormat="1" x14ac:dyDescent="0.2">
      <c r="A142" s="8">
        <v>43590</v>
      </c>
      <c r="B142" s="12" t="s">
        <v>3</v>
      </c>
      <c r="C142" s="113">
        <v>5880</v>
      </c>
      <c r="D142" s="12" t="s">
        <v>118</v>
      </c>
      <c r="E142" s="12" t="s">
        <v>5</v>
      </c>
      <c r="F142" s="12" t="s">
        <v>5</v>
      </c>
      <c r="G142" s="12" t="s">
        <v>863</v>
      </c>
      <c r="H142" s="12"/>
      <c r="I142" s="9">
        <v>21</v>
      </c>
      <c r="J142" s="9">
        <v>27</v>
      </c>
    </row>
    <row r="143" spans="1:10" s="11" customFormat="1" x14ac:dyDescent="0.2">
      <c r="A143" s="8">
        <v>43597</v>
      </c>
      <c r="B143" s="12" t="s">
        <v>6</v>
      </c>
      <c r="C143" s="113">
        <v>57330</v>
      </c>
      <c r="D143" s="12" t="s">
        <v>164</v>
      </c>
      <c r="E143" s="12" t="s">
        <v>6</v>
      </c>
      <c r="F143" s="12" t="s">
        <v>15</v>
      </c>
      <c r="G143" s="12" t="s">
        <v>292</v>
      </c>
      <c r="H143" s="12"/>
      <c r="I143" s="9">
        <v>24</v>
      </c>
      <c r="J143" s="9">
        <v>29</v>
      </c>
    </row>
    <row r="144" spans="1:10" s="11" customFormat="1" x14ac:dyDescent="0.2">
      <c r="A144" s="8">
        <v>43597</v>
      </c>
      <c r="B144" s="12" t="s">
        <v>6</v>
      </c>
      <c r="C144" s="113">
        <v>57330</v>
      </c>
      <c r="D144" s="12" t="s">
        <v>164</v>
      </c>
      <c r="E144" s="12" t="s">
        <v>6</v>
      </c>
      <c r="F144" s="12" t="s">
        <v>15</v>
      </c>
      <c r="G144" s="12" t="s">
        <v>151</v>
      </c>
      <c r="H144" s="12"/>
      <c r="I144" s="9">
        <v>23</v>
      </c>
      <c r="J144" s="9">
        <v>29</v>
      </c>
    </row>
    <row r="145" spans="1:10" s="11" customFormat="1" x14ac:dyDescent="0.2">
      <c r="A145" s="8">
        <v>43586</v>
      </c>
      <c r="B145" s="12" t="s">
        <v>3</v>
      </c>
      <c r="C145" s="113">
        <v>9144</v>
      </c>
      <c r="D145" s="12" t="s">
        <v>1658</v>
      </c>
      <c r="E145" s="12" t="s">
        <v>6</v>
      </c>
      <c r="F145" s="12" t="s">
        <v>6</v>
      </c>
      <c r="G145" s="12" t="s">
        <v>23</v>
      </c>
      <c r="H145" s="12"/>
      <c r="I145" s="9">
        <v>54</v>
      </c>
      <c r="J145" s="9">
        <v>50.1</v>
      </c>
    </row>
    <row r="146" spans="1:10" s="11" customFormat="1" x14ac:dyDescent="0.2">
      <c r="A146" s="8">
        <v>43610</v>
      </c>
      <c r="B146" s="12" t="s">
        <v>5</v>
      </c>
      <c r="C146" s="113">
        <v>71088</v>
      </c>
      <c r="D146" s="12" t="s">
        <v>1790</v>
      </c>
      <c r="E146" s="12" t="s">
        <v>15</v>
      </c>
      <c r="F146" s="12" t="s">
        <v>15</v>
      </c>
      <c r="G146" s="12" t="s">
        <v>292</v>
      </c>
      <c r="H146" s="12"/>
      <c r="I146" s="87" t="s">
        <v>1791</v>
      </c>
      <c r="J146" s="87" t="s">
        <v>1792</v>
      </c>
    </row>
    <row r="147" spans="1:10" s="11" customFormat="1" x14ac:dyDescent="0.2">
      <c r="A147" s="8">
        <v>43615</v>
      </c>
      <c r="B147" s="12" t="s">
        <v>3</v>
      </c>
      <c r="C147" s="113">
        <v>9807</v>
      </c>
      <c r="D147" s="12" t="s">
        <v>1817</v>
      </c>
      <c r="E147" s="12" t="s">
        <v>4</v>
      </c>
      <c r="F147" s="12" t="s">
        <v>5</v>
      </c>
      <c r="G147" s="12" t="s">
        <v>1818</v>
      </c>
      <c r="H147" s="12"/>
      <c r="I147" s="9">
        <v>60</v>
      </c>
      <c r="J147" s="9">
        <v>83</v>
      </c>
    </row>
    <row r="148" spans="1:10" s="11" customFormat="1" x14ac:dyDescent="0.2">
      <c r="A148" s="8">
        <v>43615</v>
      </c>
      <c r="B148" s="12" t="s">
        <v>3</v>
      </c>
      <c r="C148" s="113">
        <v>6970</v>
      </c>
      <c r="D148" s="12" t="s">
        <v>1814</v>
      </c>
      <c r="E148" s="12" t="s">
        <v>1656</v>
      </c>
      <c r="F148" s="12" t="s">
        <v>6</v>
      </c>
      <c r="G148" s="12" t="s">
        <v>37</v>
      </c>
      <c r="H148" s="12"/>
      <c r="I148" s="9">
        <v>31</v>
      </c>
      <c r="J148" s="9">
        <v>39</v>
      </c>
    </row>
    <row r="149" spans="1:10" s="11" customFormat="1" x14ac:dyDescent="0.2">
      <c r="A149" s="8">
        <v>43594</v>
      </c>
      <c r="B149" s="12" t="s">
        <v>3</v>
      </c>
      <c r="C149" s="113">
        <v>1842</v>
      </c>
      <c r="D149" s="12" t="s">
        <v>43</v>
      </c>
      <c r="E149" s="12" t="s">
        <v>8</v>
      </c>
      <c r="F149" s="12" t="s">
        <v>6</v>
      </c>
      <c r="G149" s="12" t="s">
        <v>878</v>
      </c>
      <c r="H149" s="12"/>
      <c r="I149" s="9">
        <v>25</v>
      </c>
      <c r="J149" s="9">
        <v>25</v>
      </c>
    </row>
    <row r="150" spans="1:10" s="11" customFormat="1" x14ac:dyDescent="0.2">
      <c r="A150" s="8">
        <v>43590</v>
      </c>
      <c r="B150" s="12" t="s">
        <v>6</v>
      </c>
      <c r="C150" s="113">
        <v>54590</v>
      </c>
      <c r="D150" s="12" t="s">
        <v>1713</v>
      </c>
      <c r="E150" s="12" t="s">
        <v>6</v>
      </c>
      <c r="F150" s="12" t="s">
        <v>6</v>
      </c>
      <c r="G150" s="12" t="s">
        <v>23</v>
      </c>
      <c r="H150" s="12"/>
      <c r="I150" s="9">
        <v>9</v>
      </c>
      <c r="J150" s="9">
        <v>5.5</v>
      </c>
    </row>
    <row r="151" spans="1:10" s="11" customFormat="1" x14ac:dyDescent="0.2">
      <c r="A151" s="8">
        <v>43615</v>
      </c>
      <c r="B151" s="12" t="s">
        <v>6</v>
      </c>
      <c r="C151" s="113">
        <v>54590</v>
      </c>
      <c r="D151" s="12" t="s">
        <v>1713</v>
      </c>
      <c r="E151" s="12" t="s">
        <v>6</v>
      </c>
      <c r="F151" s="12" t="s">
        <v>15</v>
      </c>
      <c r="G151" s="12" t="s">
        <v>151</v>
      </c>
      <c r="H151" s="12"/>
      <c r="I151" s="9">
        <v>27</v>
      </c>
      <c r="J151" s="9">
        <v>10</v>
      </c>
    </row>
    <row r="152" spans="1:10" s="11" customFormat="1" x14ac:dyDescent="0.2">
      <c r="A152" s="8">
        <v>43615</v>
      </c>
      <c r="B152" s="12" t="s">
        <v>6</v>
      </c>
      <c r="C152" s="113">
        <v>54590</v>
      </c>
      <c r="D152" s="12" t="s">
        <v>1713</v>
      </c>
      <c r="E152" s="12" t="s">
        <v>6</v>
      </c>
      <c r="F152" s="12" t="s">
        <v>15</v>
      </c>
      <c r="G152" s="12" t="s">
        <v>23</v>
      </c>
      <c r="H152" s="12"/>
      <c r="I152" s="9">
        <v>27</v>
      </c>
      <c r="J152" s="9">
        <v>10</v>
      </c>
    </row>
    <row r="153" spans="1:10" s="11" customFormat="1" x14ac:dyDescent="0.2">
      <c r="A153" s="8">
        <v>43586</v>
      </c>
      <c r="B153" s="12" t="s">
        <v>3</v>
      </c>
      <c r="C153" s="113">
        <v>5956</v>
      </c>
      <c r="D153" s="12" t="s">
        <v>74</v>
      </c>
      <c r="E153" s="12" t="s">
        <v>585</v>
      </c>
      <c r="F153" s="12" t="s">
        <v>15</v>
      </c>
      <c r="G153" s="12" t="s">
        <v>23</v>
      </c>
      <c r="H153" s="12"/>
      <c r="I153" s="9">
        <v>26</v>
      </c>
      <c r="J153" s="9">
        <v>29.9</v>
      </c>
    </row>
    <row r="154" spans="1:10" s="11" customFormat="1" x14ac:dyDescent="0.2">
      <c r="A154" s="8">
        <v>43594</v>
      </c>
      <c r="B154" s="12" t="s">
        <v>3</v>
      </c>
      <c r="C154" s="113">
        <v>5969</v>
      </c>
      <c r="D154" s="12" t="s">
        <v>74</v>
      </c>
      <c r="E154" s="12" t="s">
        <v>12</v>
      </c>
      <c r="F154" s="12" t="s">
        <v>6</v>
      </c>
      <c r="G154" s="12" t="s">
        <v>177</v>
      </c>
      <c r="H154" s="12"/>
      <c r="I154" s="9">
        <v>31</v>
      </c>
      <c r="J154" s="9">
        <v>29</v>
      </c>
    </row>
    <row r="155" spans="1:10" s="11" customFormat="1" x14ac:dyDescent="0.2">
      <c r="A155" s="8">
        <v>43596</v>
      </c>
      <c r="B155" s="12" t="s">
        <v>3</v>
      </c>
      <c r="C155" s="113">
        <v>5956</v>
      </c>
      <c r="D155" s="12" t="s">
        <v>74</v>
      </c>
      <c r="E155" s="12" t="s">
        <v>4</v>
      </c>
      <c r="F155" s="12" t="s">
        <v>5</v>
      </c>
      <c r="G155" s="12" t="s">
        <v>37</v>
      </c>
      <c r="H155" s="12"/>
      <c r="I155" s="9">
        <v>30</v>
      </c>
      <c r="J155" s="9">
        <v>28</v>
      </c>
    </row>
    <row r="156" spans="1:10" s="11" customFormat="1" x14ac:dyDescent="0.2">
      <c r="A156" s="8">
        <v>43613</v>
      </c>
      <c r="B156" s="12" t="s">
        <v>3</v>
      </c>
      <c r="C156" s="113">
        <v>6135</v>
      </c>
      <c r="D156" s="12" t="s">
        <v>48</v>
      </c>
      <c r="E156" s="12" t="s">
        <v>307</v>
      </c>
      <c r="F156" s="12" t="s">
        <v>6</v>
      </c>
      <c r="G156" s="12" t="s">
        <v>899</v>
      </c>
      <c r="H156" s="12"/>
      <c r="I156" s="9">
        <v>38</v>
      </c>
      <c r="J156" s="9">
        <v>44</v>
      </c>
    </row>
    <row r="157" spans="1:10" s="11" customFormat="1" x14ac:dyDescent="0.2">
      <c r="A157" s="8">
        <v>43590</v>
      </c>
      <c r="B157" s="12" t="s">
        <v>6</v>
      </c>
      <c r="C157" s="113">
        <v>57330</v>
      </c>
      <c r="D157" s="12" t="s">
        <v>451</v>
      </c>
      <c r="E157" s="12" t="s">
        <v>6</v>
      </c>
      <c r="F157" s="12" t="s">
        <v>6</v>
      </c>
      <c r="G157" s="12" t="s">
        <v>177</v>
      </c>
      <c r="H157" s="12"/>
      <c r="I157" s="9">
        <v>21</v>
      </c>
      <c r="J157" s="9">
        <v>28</v>
      </c>
    </row>
    <row r="158" spans="1:10" s="11" customFormat="1" x14ac:dyDescent="0.2">
      <c r="A158" s="8">
        <v>43586</v>
      </c>
      <c r="B158" s="12" t="s">
        <v>3</v>
      </c>
      <c r="C158" s="113">
        <v>3672</v>
      </c>
      <c r="D158" s="12" t="s">
        <v>76</v>
      </c>
      <c r="E158" s="12" t="s">
        <v>1668</v>
      </c>
      <c r="F158" s="12" t="s">
        <v>6</v>
      </c>
      <c r="G158" s="12" t="s">
        <v>586</v>
      </c>
      <c r="H158" s="12"/>
      <c r="I158" s="9">
        <v>16</v>
      </c>
      <c r="J158" s="9">
        <v>17</v>
      </c>
    </row>
    <row r="159" spans="1:10" s="11" customFormat="1" x14ac:dyDescent="0.2">
      <c r="A159" s="8">
        <v>43594</v>
      </c>
      <c r="B159" s="12" t="s">
        <v>3</v>
      </c>
      <c r="C159" s="113">
        <v>3670</v>
      </c>
      <c r="D159" s="12" t="s">
        <v>76</v>
      </c>
      <c r="E159" s="12" t="s">
        <v>4</v>
      </c>
      <c r="F159" s="12" t="s">
        <v>4</v>
      </c>
      <c r="G159" s="12" t="s">
        <v>172</v>
      </c>
      <c r="H159" s="12"/>
      <c r="I159" s="9">
        <v>15</v>
      </c>
      <c r="J159" s="9">
        <v>14</v>
      </c>
    </row>
    <row r="160" spans="1:10" s="11" customFormat="1" x14ac:dyDescent="0.2">
      <c r="A160" s="8">
        <v>43610</v>
      </c>
      <c r="B160" s="12" t="s">
        <v>3</v>
      </c>
      <c r="C160" s="113">
        <v>3635</v>
      </c>
      <c r="D160" s="12" t="s">
        <v>76</v>
      </c>
      <c r="E160" s="12" t="s">
        <v>4</v>
      </c>
      <c r="F160" s="12" t="s">
        <v>4</v>
      </c>
      <c r="G160" s="12" t="s">
        <v>163</v>
      </c>
      <c r="H160" s="12"/>
      <c r="I160" s="9">
        <v>16</v>
      </c>
      <c r="J160" s="9">
        <v>17</v>
      </c>
    </row>
    <row r="161" spans="1:10" s="11" customFormat="1" x14ac:dyDescent="0.2">
      <c r="A161" s="8">
        <v>43615</v>
      </c>
      <c r="B161" s="12" t="s">
        <v>3</v>
      </c>
      <c r="C161" s="113">
        <v>3641</v>
      </c>
      <c r="D161" s="12" t="s">
        <v>76</v>
      </c>
      <c r="E161" s="12" t="s">
        <v>4</v>
      </c>
      <c r="F161" s="12" t="s">
        <v>6</v>
      </c>
      <c r="G161" s="12" t="s">
        <v>163</v>
      </c>
      <c r="H161" s="12"/>
      <c r="I161" s="9">
        <v>17</v>
      </c>
      <c r="J161" s="9">
        <v>18</v>
      </c>
    </row>
    <row r="162" spans="1:10" s="11" customFormat="1" x14ac:dyDescent="0.2">
      <c r="A162" s="8">
        <v>43594</v>
      </c>
      <c r="B162" s="12" t="s">
        <v>3</v>
      </c>
      <c r="C162" s="113">
        <v>8392</v>
      </c>
      <c r="D162" s="12" t="s">
        <v>229</v>
      </c>
      <c r="E162" s="12" t="s">
        <v>6</v>
      </c>
      <c r="F162" s="12" t="s">
        <v>6</v>
      </c>
      <c r="G162" s="12" t="s">
        <v>172</v>
      </c>
      <c r="H162" s="12"/>
      <c r="I162" s="9">
        <v>30</v>
      </c>
      <c r="J162" s="9">
        <v>24</v>
      </c>
    </row>
    <row r="163" spans="1:10" s="11" customFormat="1" x14ac:dyDescent="0.2">
      <c r="A163" s="8">
        <v>43604</v>
      </c>
      <c r="B163" s="12" t="s">
        <v>6</v>
      </c>
      <c r="C163" s="113">
        <v>57970</v>
      </c>
      <c r="D163" s="12" t="s">
        <v>651</v>
      </c>
      <c r="E163" s="12" t="s">
        <v>6</v>
      </c>
      <c r="F163" s="12" t="s">
        <v>6</v>
      </c>
      <c r="G163" s="12" t="s">
        <v>172</v>
      </c>
      <c r="H163" s="12"/>
      <c r="I163" s="9">
        <v>39</v>
      </c>
      <c r="J163" s="9">
        <v>51</v>
      </c>
    </row>
    <row r="164" spans="1:10" s="11" customFormat="1" x14ac:dyDescent="0.2">
      <c r="A164" s="8">
        <v>43589</v>
      </c>
      <c r="B164" s="12" t="s">
        <v>3</v>
      </c>
      <c r="C164" s="113">
        <v>8189</v>
      </c>
      <c r="D164" s="12" t="s">
        <v>1698</v>
      </c>
      <c r="E164" s="12" t="s">
        <v>18</v>
      </c>
      <c r="F164" s="12" t="s">
        <v>6</v>
      </c>
      <c r="G164" s="12" t="s">
        <v>863</v>
      </c>
      <c r="H164" s="12"/>
      <c r="I164" s="9">
        <v>26</v>
      </c>
      <c r="J164" s="9">
        <v>33</v>
      </c>
    </row>
    <row r="165" spans="1:10" s="11" customFormat="1" x14ac:dyDescent="0.2">
      <c r="A165" s="8">
        <v>43589</v>
      </c>
      <c r="B165" s="12" t="s">
        <v>5</v>
      </c>
      <c r="C165" s="113">
        <v>54675</v>
      </c>
      <c r="D165" s="12" t="s">
        <v>1689</v>
      </c>
      <c r="E165" s="12" t="s">
        <v>5</v>
      </c>
      <c r="F165" s="12" t="s">
        <v>5</v>
      </c>
      <c r="G165" s="12" t="s">
        <v>917</v>
      </c>
      <c r="H165" s="12"/>
      <c r="I165" s="9">
        <v>61</v>
      </c>
      <c r="J165" s="9">
        <v>74</v>
      </c>
    </row>
    <row r="166" spans="1:10" s="11" customFormat="1" x14ac:dyDescent="0.2">
      <c r="A166" s="8">
        <v>43596</v>
      </c>
      <c r="B166" s="12" t="s">
        <v>1755</v>
      </c>
      <c r="C166" s="113">
        <v>4210</v>
      </c>
      <c r="D166" s="12" t="s">
        <v>1756</v>
      </c>
      <c r="E166" s="12" t="s">
        <v>10</v>
      </c>
      <c r="F166" s="12" t="s">
        <v>15</v>
      </c>
      <c r="G166" s="12" t="s">
        <v>151</v>
      </c>
      <c r="H166" s="12"/>
      <c r="I166" s="31"/>
      <c r="J166" s="31"/>
    </row>
    <row r="167" spans="1:10" s="11" customFormat="1" x14ac:dyDescent="0.2">
      <c r="A167" s="8">
        <v>43589</v>
      </c>
      <c r="B167" s="12" t="s">
        <v>6</v>
      </c>
      <c r="C167" s="113">
        <v>25660</v>
      </c>
      <c r="D167" s="12" t="s">
        <v>1695</v>
      </c>
      <c r="E167" s="12" t="s">
        <v>6</v>
      </c>
      <c r="F167" s="12" t="s">
        <v>6</v>
      </c>
      <c r="G167" s="12" t="s">
        <v>177</v>
      </c>
      <c r="H167" s="12"/>
      <c r="I167" s="87" t="s">
        <v>1700</v>
      </c>
      <c r="J167" s="87" t="s">
        <v>1701</v>
      </c>
    </row>
    <row r="168" spans="1:10" s="11" customFormat="1" x14ac:dyDescent="0.2">
      <c r="A168" s="8">
        <v>43589</v>
      </c>
      <c r="B168" s="12" t="s">
        <v>3</v>
      </c>
      <c r="C168" s="113">
        <v>4088</v>
      </c>
      <c r="D168" s="12" t="s">
        <v>124</v>
      </c>
      <c r="E168" s="12" t="s">
        <v>4</v>
      </c>
      <c r="F168" s="12" t="s">
        <v>4</v>
      </c>
      <c r="G168" s="12" t="s">
        <v>152</v>
      </c>
      <c r="H168" s="12"/>
      <c r="I168" s="9">
        <v>13</v>
      </c>
      <c r="J168" s="9">
        <v>9</v>
      </c>
    </row>
    <row r="169" spans="1:10" s="11" customFormat="1" x14ac:dyDescent="0.2">
      <c r="A169" s="8">
        <v>43593</v>
      </c>
      <c r="B169" s="12" t="s">
        <v>6</v>
      </c>
      <c r="C169" s="113">
        <v>57620</v>
      </c>
      <c r="D169" s="12" t="s">
        <v>1719</v>
      </c>
      <c r="E169" s="12" t="s">
        <v>6</v>
      </c>
      <c r="F169" s="12" t="s">
        <v>6</v>
      </c>
      <c r="G169" s="12" t="s">
        <v>23</v>
      </c>
      <c r="H169" s="12"/>
      <c r="I169" s="9">
        <v>119</v>
      </c>
      <c r="J169" s="9">
        <v>176</v>
      </c>
    </row>
    <row r="170" spans="1:10" s="11" customFormat="1" x14ac:dyDescent="0.2">
      <c r="A170" s="8">
        <v>43597</v>
      </c>
      <c r="B170" s="12" t="s">
        <v>3</v>
      </c>
      <c r="C170" s="113">
        <v>3348</v>
      </c>
      <c r="D170" s="12" t="s">
        <v>54</v>
      </c>
      <c r="E170" s="12" t="s">
        <v>1656</v>
      </c>
      <c r="F170" s="12" t="s">
        <v>15</v>
      </c>
      <c r="G170" s="12" t="s">
        <v>477</v>
      </c>
      <c r="H170" s="12"/>
      <c r="I170" s="9">
        <v>20</v>
      </c>
      <c r="J170" s="9">
        <v>17</v>
      </c>
    </row>
    <row r="171" spans="1:10" s="11" customFormat="1" x14ac:dyDescent="0.2">
      <c r="A171" s="8">
        <v>43613</v>
      </c>
      <c r="B171" s="12" t="s">
        <v>3</v>
      </c>
      <c r="C171" s="113">
        <v>7447</v>
      </c>
      <c r="D171" s="12" t="s">
        <v>1349</v>
      </c>
      <c r="E171" s="12" t="s">
        <v>4</v>
      </c>
      <c r="F171" s="12" t="s">
        <v>6</v>
      </c>
      <c r="G171" s="12" t="s">
        <v>151</v>
      </c>
      <c r="H171" s="12"/>
      <c r="I171" s="9">
        <v>37</v>
      </c>
      <c r="J171" s="9">
        <v>46</v>
      </c>
    </row>
    <row r="172" spans="1:10" s="11" customFormat="1" x14ac:dyDescent="0.2">
      <c r="A172" s="8">
        <v>43586</v>
      </c>
      <c r="B172" s="12" t="s">
        <v>6</v>
      </c>
      <c r="C172" s="113">
        <v>54440</v>
      </c>
      <c r="D172" s="12" t="s">
        <v>179</v>
      </c>
      <c r="E172" s="12" t="s">
        <v>6</v>
      </c>
      <c r="F172" s="12" t="s">
        <v>5</v>
      </c>
      <c r="G172" s="12" t="s">
        <v>151</v>
      </c>
      <c r="H172" s="12"/>
      <c r="I172" s="9">
        <v>22</v>
      </c>
      <c r="J172" s="9">
        <v>14.9</v>
      </c>
    </row>
    <row r="173" spans="1:10" s="11" customFormat="1" x14ac:dyDescent="0.2">
      <c r="A173" s="8">
        <v>43596</v>
      </c>
      <c r="B173" s="12" t="s">
        <v>6</v>
      </c>
      <c r="C173" s="113">
        <v>54440</v>
      </c>
      <c r="D173" s="12" t="s">
        <v>179</v>
      </c>
      <c r="E173" s="12" t="s">
        <v>6</v>
      </c>
      <c r="F173" s="12" t="s">
        <v>6</v>
      </c>
      <c r="G173" s="12" t="s">
        <v>23</v>
      </c>
      <c r="H173" s="12"/>
      <c r="I173" s="9">
        <v>21</v>
      </c>
      <c r="J173" s="9">
        <v>14.9</v>
      </c>
    </row>
    <row r="174" spans="1:10" s="11" customFormat="1" x14ac:dyDescent="0.2">
      <c r="A174" s="8">
        <v>43611</v>
      </c>
      <c r="B174" s="12" t="s">
        <v>6</v>
      </c>
      <c r="C174" s="113">
        <v>54730</v>
      </c>
      <c r="D174" s="12" t="s">
        <v>179</v>
      </c>
      <c r="E174" s="12" t="s">
        <v>6</v>
      </c>
      <c r="F174" s="12" t="s">
        <v>6</v>
      </c>
      <c r="G174" s="12" t="s">
        <v>37</v>
      </c>
      <c r="H174" s="12"/>
      <c r="I174" s="9">
        <v>30</v>
      </c>
      <c r="J174" s="9">
        <v>30</v>
      </c>
    </row>
    <row r="175" spans="1:10" s="11" customFormat="1" x14ac:dyDescent="0.2">
      <c r="A175" s="8">
        <v>43615</v>
      </c>
      <c r="B175" s="12" t="s">
        <v>6</v>
      </c>
      <c r="C175" s="113">
        <v>54400</v>
      </c>
      <c r="D175" s="12" t="s">
        <v>179</v>
      </c>
      <c r="E175" s="12" t="s">
        <v>6</v>
      </c>
      <c r="F175" s="12" t="s">
        <v>15</v>
      </c>
      <c r="G175" s="12" t="s">
        <v>23</v>
      </c>
      <c r="H175" s="12"/>
      <c r="I175" s="9">
        <v>25</v>
      </c>
      <c r="J175" s="9">
        <v>20</v>
      </c>
    </row>
    <row r="176" spans="1:10" s="11" customFormat="1" x14ac:dyDescent="0.2">
      <c r="A176" s="8">
        <v>43610</v>
      </c>
      <c r="B176" s="12" t="s">
        <v>3</v>
      </c>
      <c r="C176" s="113">
        <v>7374</v>
      </c>
      <c r="D176" s="12" t="s">
        <v>186</v>
      </c>
      <c r="E176" s="12" t="s">
        <v>16</v>
      </c>
      <c r="F176" s="12" t="s">
        <v>4</v>
      </c>
      <c r="G176" s="12" t="s">
        <v>23</v>
      </c>
      <c r="H176" s="12"/>
      <c r="I176" s="9">
        <v>32</v>
      </c>
      <c r="J176" s="9">
        <v>37</v>
      </c>
    </row>
    <row r="177" spans="1:10" s="11" customFormat="1" x14ac:dyDescent="0.2">
      <c r="A177" s="8">
        <v>43586</v>
      </c>
      <c r="B177" s="12" t="s">
        <v>3</v>
      </c>
      <c r="C177" s="113">
        <v>2335</v>
      </c>
      <c r="D177" s="12" t="s">
        <v>92</v>
      </c>
      <c r="E177" s="12" t="s">
        <v>16</v>
      </c>
      <c r="F177" s="12" t="s">
        <v>6</v>
      </c>
      <c r="G177" s="12" t="s">
        <v>23</v>
      </c>
      <c r="H177" s="12"/>
      <c r="I177" s="9">
        <v>25</v>
      </c>
      <c r="J177" s="9">
        <v>27</v>
      </c>
    </row>
    <row r="178" spans="1:10" s="11" customFormat="1" x14ac:dyDescent="0.2">
      <c r="A178" s="8">
        <v>43586</v>
      </c>
      <c r="B178" s="12" t="s">
        <v>3</v>
      </c>
      <c r="C178" s="113">
        <v>1281</v>
      </c>
      <c r="D178" s="12" t="s">
        <v>92</v>
      </c>
      <c r="E178" s="12" t="s">
        <v>10</v>
      </c>
      <c r="F178" s="12" t="s">
        <v>15</v>
      </c>
      <c r="G178" s="12" t="s">
        <v>23</v>
      </c>
      <c r="H178" s="12"/>
      <c r="I178" s="9">
        <v>24</v>
      </c>
      <c r="J178" s="9">
        <v>26.3</v>
      </c>
    </row>
    <row r="179" spans="1:10" s="11" customFormat="1" x14ac:dyDescent="0.2">
      <c r="A179" s="8">
        <v>43586</v>
      </c>
      <c r="B179" s="12" t="s">
        <v>3</v>
      </c>
      <c r="C179" s="113">
        <v>2539</v>
      </c>
      <c r="D179" s="12" t="s">
        <v>92</v>
      </c>
      <c r="E179" s="12" t="s">
        <v>18</v>
      </c>
      <c r="F179" s="12" t="s">
        <v>15</v>
      </c>
      <c r="G179" s="12" t="s">
        <v>23</v>
      </c>
      <c r="H179" s="12"/>
      <c r="I179" s="9">
        <v>26</v>
      </c>
      <c r="J179" s="9">
        <v>32.1</v>
      </c>
    </row>
    <row r="180" spans="1:10" s="11" customFormat="1" x14ac:dyDescent="0.2">
      <c r="A180" s="8">
        <v>43586</v>
      </c>
      <c r="B180" s="12" t="s">
        <v>3</v>
      </c>
      <c r="C180" s="113">
        <v>2221</v>
      </c>
      <c r="D180" s="12" t="s">
        <v>92</v>
      </c>
      <c r="E180" s="12" t="s">
        <v>12</v>
      </c>
      <c r="F180" s="12" t="s">
        <v>6</v>
      </c>
      <c r="G180" s="12" t="s">
        <v>23</v>
      </c>
      <c r="H180" s="12"/>
      <c r="I180" s="9">
        <v>26</v>
      </c>
      <c r="J180" s="9">
        <v>33.4</v>
      </c>
    </row>
    <row r="181" spans="1:10" s="11" customFormat="1" x14ac:dyDescent="0.2">
      <c r="A181" s="8">
        <v>43586</v>
      </c>
      <c r="B181" s="12" t="s">
        <v>3</v>
      </c>
      <c r="C181" s="113">
        <v>2542</v>
      </c>
      <c r="D181" s="12" t="s">
        <v>92</v>
      </c>
      <c r="E181" s="12" t="s">
        <v>8</v>
      </c>
      <c r="F181" s="12" t="s">
        <v>6</v>
      </c>
      <c r="G181" s="12" t="s">
        <v>23</v>
      </c>
      <c r="H181" s="12"/>
      <c r="I181" s="9">
        <v>30</v>
      </c>
      <c r="J181" s="9">
        <v>29.7</v>
      </c>
    </row>
    <row r="182" spans="1:10" s="11" customFormat="1" x14ac:dyDescent="0.2">
      <c r="A182" s="8">
        <v>43586</v>
      </c>
      <c r="B182" s="12" t="s">
        <v>3</v>
      </c>
      <c r="C182" s="113">
        <v>2451</v>
      </c>
      <c r="D182" s="12" t="s">
        <v>92</v>
      </c>
      <c r="E182" s="12" t="s">
        <v>3</v>
      </c>
      <c r="F182" s="12" t="s">
        <v>6</v>
      </c>
      <c r="G182" s="12" t="s">
        <v>1657</v>
      </c>
      <c r="H182" s="12"/>
      <c r="I182" s="9">
        <v>22</v>
      </c>
      <c r="J182" s="9">
        <v>25.4</v>
      </c>
    </row>
    <row r="183" spans="1:10" s="11" customFormat="1" x14ac:dyDescent="0.2">
      <c r="A183" s="8">
        <v>43586</v>
      </c>
      <c r="B183" s="12" t="s">
        <v>3</v>
      </c>
      <c r="C183" s="113">
        <v>1224</v>
      </c>
      <c r="D183" s="12" t="s">
        <v>92</v>
      </c>
      <c r="E183" s="12" t="s">
        <v>12</v>
      </c>
      <c r="F183" s="12" t="s">
        <v>6</v>
      </c>
      <c r="G183" s="12" t="s">
        <v>23</v>
      </c>
      <c r="H183" s="12"/>
      <c r="I183" s="9">
        <v>22</v>
      </c>
      <c r="J183" s="9">
        <v>25.1</v>
      </c>
    </row>
    <row r="184" spans="1:10" s="11" customFormat="1" x14ac:dyDescent="0.2">
      <c r="A184" s="8">
        <v>43586</v>
      </c>
      <c r="B184" s="12" t="s">
        <v>3</v>
      </c>
      <c r="C184" s="113">
        <v>2121</v>
      </c>
      <c r="D184" s="12" t="s">
        <v>92</v>
      </c>
      <c r="E184" s="12" t="s">
        <v>157</v>
      </c>
      <c r="F184" s="12" t="s">
        <v>10</v>
      </c>
      <c r="G184" s="12" t="s">
        <v>1667</v>
      </c>
      <c r="H184" s="12"/>
      <c r="I184" s="9">
        <v>31</v>
      </c>
      <c r="J184" s="9">
        <v>36</v>
      </c>
    </row>
    <row r="185" spans="1:10" s="11" customFormat="1" x14ac:dyDescent="0.2">
      <c r="A185" s="8">
        <v>43589</v>
      </c>
      <c r="B185" s="12" t="s">
        <v>3</v>
      </c>
      <c r="C185" s="113">
        <v>1227</v>
      </c>
      <c r="D185" s="12" t="s">
        <v>92</v>
      </c>
      <c r="E185" s="12" t="s">
        <v>16</v>
      </c>
      <c r="F185" s="12" t="s">
        <v>26</v>
      </c>
      <c r="G185" s="12" t="s">
        <v>1687</v>
      </c>
      <c r="H185" s="12"/>
      <c r="I185" s="9">
        <v>25</v>
      </c>
      <c r="J185" s="9">
        <v>30</v>
      </c>
    </row>
    <row r="186" spans="1:10" s="11" customFormat="1" x14ac:dyDescent="0.2">
      <c r="A186" s="8">
        <v>43589</v>
      </c>
      <c r="B186" s="12" t="s">
        <v>3</v>
      </c>
      <c r="C186" s="113">
        <v>1160</v>
      </c>
      <c r="D186" s="12" t="s">
        <v>92</v>
      </c>
      <c r="E186" s="12" t="s">
        <v>6</v>
      </c>
      <c r="F186" s="12" t="s">
        <v>16</v>
      </c>
      <c r="G186" s="12" t="s">
        <v>177</v>
      </c>
      <c r="H186" s="12"/>
      <c r="I186" s="9">
        <v>22</v>
      </c>
      <c r="J186" s="9">
        <v>27</v>
      </c>
    </row>
    <row r="187" spans="1:10" s="11" customFormat="1" x14ac:dyDescent="0.2">
      <c r="A187" s="8">
        <v>43589</v>
      </c>
      <c r="B187" s="12" t="s">
        <v>3</v>
      </c>
      <c r="C187" s="113">
        <v>1250</v>
      </c>
      <c r="D187" s="12" t="s">
        <v>92</v>
      </c>
      <c r="E187" s="12" t="s">
        <v>4</v>
      </c>
      <c r="F187" s="12" t="s">
        <v>4</v>
      </c>
      <c r="G187" s="12" t="s">
        <v>538</v>
      </c>
      <c r="H187" s="12"/>
      <c r="I187" s="9">
        <v>26</v>
      </c>
      <c r="J187" s="9">
        <v>27</v>
      </c>
    </row>
    <row r="188" spans="1:10" s="11" customFormat="1" x14ac:dyDescent="0.2">
      <c r="A188" s="8">
        <v>43589</v>
      </c>
      <c r="B188" s="12" t="s">
        <v>3</v>
      </c>
      <c r="C188" s="113">
        <v>1543</v>
      </c>
      <c r="D188" s="12" t="s">
        <v>92</v>
      </c>
      <c r="E188" s="12" t="s">
        <v>6</v>
      </c>
      <c r="F188" s="12" t="s">
        <v>6</v>
      </c>
      <c r="G188" s="12" t="s">
        <v>23</v>
      </c>
      <c r="H188" s="12"/>
      <c r="I188" s="9">
        <v>24</v>
      </c>
      <c r="J188" s="9">
        <v>34</v>
      </c>
    </row>
    <row r="189" spans="1:10" s="11" customFormat="1" x14ac:dyDescent="0.2">
      <c r="A189" s="8">
        <v>43589</v>
      </c>
      <c r="B189" s="12" t="s">
        <v>3</v>
      </c>
      <c r="C189" s="113">
        <v>1870</v>
      </c>
      <c r="D189" s="12" t="s">
        <v>92</v>
      </c>
      <c r="E189" s="12" t="s">
        <v>6</v>
      </c>
      <c r="F189" s="12" t="s">
        <v>6</v>
      </c>
      <c r="G189" s="12" t="s">
        <v>177</v>
      </c>
      <c r="H189" s="12"/>
      <c r="I189" s="9">
        <v>18</v>
      </c>
      <c r="J189" s="9">
        <v>22</v>
      </c>
    </row>
    <row r="190" spans="1:10" s="11" customFormat="1" x14ac:dyDescent="0.2">
      <c r="A190" s="8">
        <v>43589</v>
      </c>
      <c r="B190" s="12" t="s">
        <v>3</v>
      </c>
      <c r="C190" s="113">
        <v>1376</v>
      </c>
      <c r="D190" s="12" t="s">
        <v>92</v>
      </c>
      <c r="E190" s="12" t="s">
        <v>18</v>
      </c>
      <c r="F190" s="12" t="s">
        <v>5</v>
      </c>
      <c r="G190" s="12" t="s">
        <v>863</v>
      </c>
      <c r="H190" s="12"/>
      <c r="I190" s="9">
        <v>25</v>
      </c>
      <c r="J190" s="9">
        <v>34</v>
      </c>
    </row>
    <row r="191" spans="1:10" s="11" customFormat="1" x14ac:dyDescent="0.2">
      <c r="A191" s="8">
        <v>43589</v>
      </c>
      <c r="B191" s="12" t="s">
        <v>3</v>
      </c>
      <c r="C191" s="113">
        <v>2121</v>
      </c>
      <c r="D191" s="12" t="s">
        <v>92</v>
      </c>
      <c r="E191" s="12" t="s">
        <v>4</v>
      </c>
      <c r="F191" s="12" t="s">
        <v>4</v>
      </c>
      <c r="G191" s="12" t="s">
        <v>37</v>
      </c>
      <c r="H191" s="12"/>
      <c r="I191" s="9">
        <v>28</v>
      </c>
      <c r="J191" s="9">
        <v>31</v>
      </c>
    </row>
    <row r="192" spans="1:10" s="11" customFormat="1" x14ac:dyDescent="0.2">
      <c r="A192" s="8">
        <v>43590</v>
      </c>
      <c r="B192" s="12" t="s">
        <v>3</v>
      </c>
      <c r="C192" s="113">
        <v>1255</v>
      </c>
      <c r="D192" s="12" t="s">
        <v>92</v>
      </c>
      <c r="E192" s="12" t="s">
        <v>5</v>
      </c>
      <c r="F192" s="12" t="s">
        <v>5</v>
      </c>
      <c r="G192" s="12" t="s">
        <v>37</v>
      </c>
      <c r="H192" s="12"/>
      <c r="I192" s="9">
        <v>20</v>
      </c>
      <c r="J192" s="9">
        <v>25</v>
      </c>
    </row>
    <row r="193" spans="1:10" s="11" customFormat="1" x14ac:dyDescent="0.2">
      <c r="A193" s="8">
        <v>43590</v>
      </c>
      <c r="B193" s="12" t="s">
        <v>3</v>
      </c>
      <c r="C193" s="113">
        <v>1338</v>
      </c>
      <c r="D193" s="12" t="s">
        <v>92</v>
      </c>
      <c r="E193" s="12" t="s">
        <v>4</v>
      </c>
      <c r="F193" s="12" t="s">
        <v>4</v>
      </c>
      <c r="G193" s="12" t="s">
        <v>172</v>
      </c>
      <c r="H193" s="12"/>
      <c r="I193" s="9">
        <v>21</v>
      </c>
      <c r="J193" s="9">
        <v>26</v>
      </c>
    </row>
    <row r="194" spans="1:10" s="11" customFormat="1" x14ac:dyDescent="0.2">
      <c r="A194" s="8">
        <v>43590</v>
      </c>
      <c r="B194" s="12" t="s">
        <v>3</v>
      </c>
      <c r="C194" s="113">
        <v>2611</v>
      </c>
      <c r="D194" s="12" t="s">
        <v>92</v>
      </c>
      <c r="E194" s="12" t="s">
        <v>16</v>
      </c>
      <c r="F194" s="12" t="s">
        <v>6</v>
      </c>
      <c r="G194" s="12" t="s">
        <v>37</v>
      </c>
      <c r="H194" s="12"/>
      <c r="I194" s="9">
        <v>20</v>
      </c>
      <c r="J194" s="9">
        <v>27</v>
      </c>
    </row>
    <row r="195" spans="1:10" s="11" customFormat="1" x14ac:dyDescent="0.2">
      <c r="A195" s="8">
        <v>43590</v>
      </c>
      <c r="B195" s="12" t="s">
        <v>3</v>
      </c>
      <c r="C195" s="113">
        <v>2271</v>
      </c>
      <c r="D195" s="12" t="s">
        <v>92</v>
      </c>
      <c r="E195" s="12" t="s">
        <v>8</v>
      </c>
      <c r="F195" s="12" t="s">
        <v>6</v>
      </c>
      <c r="G195" s="12" t="s">
        <v>863</v>
      </c>
      <c r="H195" s="12"/>
      <c r="I195" s="9">
        <v>22</v>
      </c>
      <c r="J195" s="9">
        <v>25</v>
      </c>
    </row>
    <row r="196" spans="1:10" s="11" customFormat="1" x14ac:dyDescent="0.2">
      <c r="A196" s="8">
        <v>43590</v>
      </c>
      <c r="B196" s="12" t="s">
        <v>3</v>
      </c>
      <c r="C196" s="113">
        <v>2538</v>
      </c>
      <c r="D196" s="12" t="s">
        <v>92</v>
      </c>
      <c r="E196" s="12" t="s">
        <v>6</v>
      </c>
      <c r="F196" s="12" t="s">
        <v>6</v>
      </c>
      <c r="G196" s="12" t="s">
        <v>172</v>
      </c>
      <c r="H196" s="12"/>
      <c r="I196" s="9">
        <v>22</v>
      </c>
      <c r="J196" s="9">
        <v>28</v>
      </c>
    </row>
    <row r="197" spans="1:10" s="11" customFormat="1" x14ac:dyDescent="0.2">
      <c r="A197" s="8">
        <v>43590</v>
      </c>
      <c r="B197" s="12" t="s">
        <v>3</v>
      </c>
      <c r="C197" s="113">
        <v>1134</v>
      </c>
      <c r="D197" s="12" t="s">
        <v>92</v>
      </c>
      <c r="E197" s="12" t="s">
        <v>169</v>
      </c>
      <c r="F197" s="12" t="s">
        <v>5</v>
      </c>
      <c r="G197" s="12" t="s">
        <v>172</v>
      </c>
      <c r="H197" s="12"/>
      <c r="I197" s="9">
        <v>21</v>
      </c>
      <c r="J197" s="9">
        <v>26</v>
      </c>
    </row>
    <row r="198" spans="1:10" s="11" customFormat="1" x14ac:dyDescent="0.2">
      <c r="A198" s="8">
        <v>43590</v>
      </c>
      <c r="B198" s="12" t="s">
        <v>3</v>
      </c>
      <c r="C198" s="113">
        <v>1145</v>
      </c>
      <c r="D198" s="12" t="s">
        <v>92</v>
      </c>
      <c r="E198" s="12" t="s">
        <v>4</v>
      </c>
      <c r="F198" s="12" t="s">
        <v>4</v>
      </c>
      <c r="G198" s="12" t="s">
        <v>153</v>
      </c>
      <c r="H198" s="12"/>
      <c r="I198" s="9">
        <v>20</v>
      </c>
      <c r="J198" s="9">
        <v>27</v>
      </c>
    </row>
    <row r="199" spans="1:10" s="11" customFormat="1" x14ac:dyDescent="0.2">
      <c r="A199" s="8">
        <v>43590</v>
      </c>
      <c r="B199" s="12" t="s">
        <v>3</v>
      </c>
      <c r="C199" s="113">
        <v>1429</v>
      </c>
      <c r="D199" s="12" t="s">
        <v>92</v>
      </c>
      <c r="E199" s="12" t="s">
        <v>5</v>
      </c>
      <c r="F199" s="12" t="s">
        <v>15</v>
      </c>
      <c r="G199" s="12" t="s">
        <v>23</v>
      </c>
      <c r="H199" s="12"/>
      <c r="I199" s="9">
        <v>22</v>
      </c>
      <c r="J199" s="9">
        <v>28</v>
      </c>
    </row>
    <row r="200" spans="1:10" s="11" customFormat="1" x14ac:dyDescent="0.2">
      <c r="A200" s="8">
        <v>43590</v>
      </c>
      <c r="B200" s="12" t="s">
        <v>3</v>
      </c>
      <c r="C200" s="113">
        <v>1429</v>
      </c>
      <c r="D200" s="12" t="s">
        <v>92</v>
      </c>
      <c r="E200" s="12" t="s">
        <v>5</v>
      </c>
      <c r="F200" s="12" t="s">
        <v>15</v>
      </c>
      <c r="G200" s="12" t="s">
        <v>23</v>
      </c>
      <c r="H200" s="12"/>
      <c r="I200" s="9">
        <v>23</v>
      </c>
      <c r="J200" s="9">
        <v>28</v>
      </c>
    </row>
    <row r="201" spans="1:10" s="11" customFormat="1" x14ac:dyDescent="0.2">
      <c r="A201" s="8">
        <v>43590</v>
      </c>
      <c r="B201" s="12" t="s">
        <v>3</v>
      </c>
      <c r="C201" s="113">
        <v>1137</v>
      </c>
      <c r="D201" s="12" t="s">
        <v>92</v>
      </c>
      <c r="E201" s="12" t="s">
        <v>6</v>
      </c>
      <c r="F201" s="12" t="s">
        <v>6</v>
      </c>
      <c r="G201" s="12" t="s">
        <v>863</v>
      </c>
      <c r="H201" s="12"/>
      <c r="I201" s="9">
        <v>20</v>
      </c>
      <c r="J201" s="9">
        <v>26</v>
      </c>
    </row>
    <row r="202" spans="1:10" s="11" customFormat="1" x14ac:dyDescent="0.2">
      <c r="A202" s="8">
        <v>43594</v>
      </c>
      <c r="B202" s="12" t="s">
        <v>3</v>
      </c>
      <c r="C202" s="113">
        <v>2262</v>
      </c>
      <c r="D202" s="12" t="s">
        <v>92</v>
      </c>
      <c r="E202" s="12" t="s">
        <v>6</v>
      </c>
      <c r="F202" s="12" t="s">
        <v>6</v>
      </c>
      <c r="G202" s="12" t="s">
        <v>177</v>
      </c>
      <c r="H202" s="12"/>
      <c r="I202" s="9">
        <v>25</v>
      </c>
      <c r="J202" s="9">
        <v>26</v>
      </c>
    </row>
    <row r="203" spans="1:10" s="11" customFormat="1" x14ac:dyDescent="0.2">
      <c r="A203" s="8">
        <v>43594</v>
      </c>
      <c r="B203" s="12" t="s">
        <v>3</v>
      </c>
      <c r="C203" s="113">
        <v>2343</v>
      </c>
      <c r="D203" s="12" t="s">
        <v>92</v>
      </c>
      <c r="E203" s="12" t="s">
        <v>15</v>
      </c>
      <c r="F203" s="12" t="s">
        <v>5</v>
      </c>
      <c r="G203" s="12" t="s">
        <v>177</v>
      </c>
      <c r="H203" s="12"/>
      <c r="I203" s="9">
        <v>28</v>
      </c>
      <c r="J203" s="9">
        <v>32</v>
      </c>
    </row>
    <row r="204" spans="1:10" s="11" customFormat="1" x14ac:dyDescent="0.2">
      <c r="A204" s="8">
        <v>43594</v>
      </c>
      <c r="B204" s="12" t="s">
        <v>3</v>
      </c>
      <c r="C204" s="113">
        <v>1618</v>
      </c>
      <c r="D204" s="12" t="s">
        <v>92</v>
      </c>
      <c r="E204" s="12" t="s">
        <v>12</v>
      </c>
      <c r="F204" s="12" t="s">
        <v>6</v>
      </c>
      <c r="G204" s="12" t="s">
        <v>172</v>
      </c>
      <c r="H204" s="12"/>
      <c r="I204" s="9">
        <v>24</v>
      </c>
      <c r="J204" s="9">
        <v>26</v>
      </c>
    </row>
    <row r="205" spans="1:10" s="11" customFormat="1" x14ac:dyDescent="0.2">
      <c r="A205" s="8">
        <v>43594</v>
      </c>
      <c r="B205" s="12" t="s">
        <v>3</v>
      </c>
      <c r="C205" s="113">
        <v>1466</v>
      </c>
      <c r="D205" s="12" t="s">
        <v>92</v>
      </c>
      <c r="E205" s="12" t="s">
        <v>15</v>
      </c>
      <c r="F205" s="12" t="s">
        <v>15</v>
      </c>
      <c r="G205" s="12" t="s">
        <v>177</v>
      </c>
      <c r="H205" s="12"/>
      <c r="I205" s="9">
        <v>33</v>
      </c>
      <c r="J205" s="9">
        <v>39</v>
      </c>
    </row>
    <row r="206" spans="1:10" s="11" customFormat="1" x14ac:dyDescent="0.2">
      <c r="A206" s="8">
        <v>43594</v>
      </c>
      <c r="B206" s="12" t="s">
        <v>3</v>
      </c>
      <c r="C206" s="113">
        <v>2410</v>
      </c>
      <c r="D206" s="12" t="s">
        <v>92</v>
      </c>
      <c r="E206" s="12" t="s">
        <v>6</v>
      </c>
      <c r="F206" s="12" t="s">
        <v>6</v>
      </c>
      <c r="G206" s="12" t="s">
        <v>177</v>
      </c>
      <c r="H206" s="12"/>
      <c r="I206" s="9">
        <v>27</v>
      </c>
      <c r="J206" s="9">
        <v>32</v>
      </c>
    </row>
    <row r="207" spans="1:10" s="11" customFormat="1" x14ac:dyDescent="0.2">
      <c r="A207" s="8">
        <v>43594</v>
      </c>
      <c r="B207" s="12" t="s">
        <v>3</v>
      </c>
      <c r="C207" s="113">
        <v>2555</v>
      </c>
      <c r="D207" s="12" t="s">
        <v>92</v>
      </c>
      <c r="E207" s="12" t="s">
        <v>12</v>
      </c>
      <c r="F207" s="12" t="s">
        <v>6</v>
      </c>
      <c r="G207" s="12" t="s">
        <v>177</v>
      </c>
      <c r="H207" s="12"/>
      <c r="I207" s="9">
        <v>23</v>
      </c>
      <c r="J207" s="9">
        <v>24</v>
      </c>
    </row>
    <row r="208" spans="1:10" s="11" customFormat="1" x14ac:dyDescent="0.2">
      <c r="A208" s="8">
        <v>43594</v>
      </c>
      <c r="B208" s="12" t="s">
        <v>3</v>
      </c>
      <c r="C208" s="113">
        <v>1336</v>
      </c>
      <c r="D208" s="12" t="s">
        <v>92</v>
      </c>
      <c r="E208" s="12" t="s">
        <v>12</v>
      </c>
      <c r="F208" s="12" t="s">
        <v>6</v>
      </c>
      <c r="G208" s="12" t="s">
        <v>152</v>
      </c>
      <c r="H208" s="12"/>
      <c r="I208" s="9">
        <v>30</v>
      </c>
      <c r="J208" s="9">
        <v>35</v>
      </c>
    </row>
    <row r="209" spans="1:10" s="11" customFormat="1" x14ac:dyDescent="0.2">
      <c r="A209" s="8">
        <v>43594</v>
      </c>
      <c r="B209" s="12" t="s">
        <v>3</v>
      </c>
      <c r="C209" s="113">
        <v>1941</v>
      </c>
      <c r="D209" s="12" t="s">
        <v>92</v>
      </c>
      <c r="E209" s="12" t="s">
        <v>169</v>
      </c>
      <c r="F209" s="12" t="s">
        <v>6</v>
      </c>
      <c r="G209" s="12" t="s">
        <v>887</v>
      </c>
      <c r="H209" s="12"/>
      <c r="I209" s="9">
        <v>22</v>
      </c>
      <c r="J209" s="9">
        <v>24</v>
      </c>
    </row>
    <row r="210" spans="1:10" s="11" customFormat="1" x14ac:dyDescent="0.2">
      <c r="A210" s="8">
        <v>43594</v>
      </c>
      <c r="B210" s="12" t="s">
        <v>3</v>
      </c>
      <c r="C210" s="113">
        <v>1434</v>
      </c>
      <c r="D210" s="12" t="s">
        <v>92</v>
      </c>
      <c r="E210" s="12" t="s">
        <v>18</v>
      </c>
      <c r="F210" s="12" t="s">
        <v>6</v>
      </c>
      <c r="G210" s="12" t="s">
        <v>177</v>
      </c>
      <c r="H210" s="12"/>
      <c r="I210" s="9">
        <v>10</v>
      </c>
      <c r="J210" s="9">
        <v>6</v>
      </c>
    </row>
    <row r="211" spans="1:10" s="11" customFormat="1" x14ac:dyDescent="0.2">
      <c r="A211" s="8">
        <v>43594</v>
      </c>
      <c r="B211" s="12" t="s">
        <v>3</v>
      </c>
      <c r="C211" s="113">
        <v>1326</v>
      </c>
      <c r="D211" s="12" t="s">
        <v>92</v>
      </c>
      <c r="E211" s="12" t="s">
        <v>6</v>
      </c>
      <c r="F211" s="12" t="s">
        <v>6</v>
      </c>
      <c r="G211" s="12" t="s">
        <v>1730</v>
      </c>
      <c r="H211" s="12"/>
      <c r="I211" s="9">
        <v>24</v>
      </c>
      <c r="J211" s="9">
        <v>17</v>
      </c>
    </row>
    <row r="212" spans="1:10" s="11" customFormat="1" x14ac:dyDescent="0.2">
      <c r="A212" s="8">
        <v>43594</v>
      </c>
      <c r="B212" s="12" t="s">
        <v>3</v>
      </c>
      <c r="C212" s="113">
        <v>1262</v>
      </c>
      <c r="D212" s="12" t="s">
        <v>92</v>
      </c>
      <c r="E212" s="12" t="s">
        <v>5</v>
      </c>
      <c r="F212" s="12" t="s">
        <v>15</v>
      </c>
      <c r="G212" s="12" t="s">
        <v>172</v>
      </c>
      <c r="H212" s="12"/>
      <c r="I212" s="9">
        <v>29</v>
      </c>
      <c r="J212" s="9">
        <v>35</v>
      </c>
    </row>
    <row r="213" spans="1:10" s="11" customFormat="1" x14ac:dyDescent="0.2">
      <c r="A213" s="8">
        <v>43594</v>
      </c>
      <c r="B213" s="12" t="s">
        <v>3</v>
      </c>
      <c r="C213" s="113">
        <v>1947</v>
      </c>
      <c r="D213" s="12" t="s">
        <v>92</v>
      </c>
      <c r="E213" s="12" t="s">
        <v>1380</v>
      </c>
      <c r="F213" s="12" t="s">
        <v>5</v>
      </c>
      <c r="G213" s="12" t="s">
        <v>23</v>
      </c>
      <c r="H213" s="12"/>
      <c r="I213" s="9">
        <v>28</v>
      </c>
      <c r="J213" s="9">
        <v>34</v>
      </c>
    </row>
    <row r="214" spans="1:10" s="11" customFormat="1" x14ac:dyDescent="0.2">
      <c r="A214" s="8">
        <v>43594</v>
      </c>
      <c r="B214" s="12" t="s">
        <v>3</v>
      </c>
      <c r="C214" s="113">
        <v>2351</v>
      </c>
      <c r="D214" s="12" t="s">
        <v>92</v>
      </c>
      <c r="E214" s="12" t="s">
        <v>4</v>
      </c>
      <c r="F214" s="12" t="s">
        <v>4</v>
      </c>
      <c r="G214" s="12" t="s">
        <v>1733</v>
      </c>
      <c r="H214" s="12"/>
      <c r="I214" s="9">
        <v>23</v>
      </c>
      <c r="J214" s="9">
        <v>23</v>
      </c>
    </row>
    <row r="215" spans="1:10" s="11" customFormat="1" x14ac:dyDescent="0.2">
      <c r="A215" s="8">
        <v>43594</v>
      </c>
      <c r="B215" s="12" t="s">
        <v>3</v>
      </c>
      <c r="C215" s="113">
        <v>1934</v>
      </c>
      <c r="D215" s="12" t="s">
        <v>92</v>
      </c>
      <c r="E215" s="12" t="s">
        <v>4</v>
      </c>
      <c r="F215" s="12" t="s">
        <v>4</v>
      </c>
      <c r="G215" s="12" t="s">
        <v>153</v>
      </c>
      <c r="H215" s="12"/>
      <c r="I215" s="9">
        <v>19</v>
      </c>
      <c r="J215" s="9">
        <v>20</v>
      </c>
    </row>
    <row r="216" spans="1:10" s="11" customFormat="1" x14ac:dyDescent="0.2">
      <c r="A216" s="8">
        <v>43596</v>
      </c>
      <c r="B216" s="12" t="s">
        <v>3</v>
      </c>
      <c r="C216" s="113">
        <v>2332</v>
      </c>
      <c r="D216" s="12" t="s">
        <v>92</v>
      </c>
      <c r="E216" s="12" t="s">
        <v>15</v>
      </c>
      <c r="F216" s="12" t="s">
        <v>8</v>
      </c>
      <c r="G216" s="12" t="s">
        <v>23</v>
      </c>
      <c r="H216" s="12"/>
      <c r="I216" s="9">
        <v>27</v>
      </c>
      <c r="J216" s="9">
        <v>27</v>
      </c>
    </row>
    <row r="217" spans="1:10" s="11" customFormat="1" x14ac:dyDescent="0.2">
      <c r="A217" s="8">
        <v>43596</v>
      </c>
      <c r="B217" s="12" t="s">
        <v>3</v>
      </c>
      <c r="C217" s="113">
        <v>1647</v>
      </c>
      <c r="D217" s="12" t="s">
        <v>92</v>
      </c>
      <c r="E217" s="12" t="s">
        <v>6</v>
      </c>
      <c r="F217" s="12" t="s">
        <v>15</v>
      </c>
      <c r="G217" s="12" t="s">
        <v>172</v>
      </c>
      <c r="H217" s="12"/>
      <c r="I217" s="9">
        <v>29</v>
      </c>
      <c r="J217" s="9">
        <v>40</v>
      </c>
    </row>
    <row r="218" spans="1:10" s="11" customFormat="1" x14ac:dyDescent="0.2">
      <c r="A218" s="8">
        <v>43596</v>
      </c>
      <c r="B218" s="12" t="s">
        <v>3</v>
      </c>
      <c r="C218" s="113">
        <v>1511</v>
      </c>
      <c r="D218" s="12" t="s">
        <v>92</v>
      </c>
      <c r="E218" s="12" t="s">
        <v>157</v>
      </c>
      <c r="F218" s="12" t="s">
        <v>33</v>
      </c>
      <c r="G218" s="12" t="s">
        <v>172</v>
      </c>
      <c r="H218" s="12"/>
      <c r="I218" s="9">
        <v>27</v>
      </c>
      <c r="J218" s="9">
        <v>27</v>
      </c>
    </row>
    <row r="219" spans="1:10" s="11" customFormat="1" x14ac:dyDescent="0.2">
      <c r="A219" s="8">
        <v>43596</v>
      </c>
      <c r="B219" s="12" t="s">
        <v>3</v>
      </c>
      <c r="C219" s="113">
        <v>1526</v>
      </c>
      <c r="D219" s="12" t="s">
        <v>92</v>
      </c>
      <c r="E219" s="12" t="s">
        <v>6</v>
      </c>
      <c r="F219" s="12" t="s">
        <v>1745</v>
      </c>
      <c r="G219" s="12" t="s">
        <v>37</v>
      </c>
      <c r="H219" s="12"/>
      <c r="I219" s="9">
        <v>25</v>
      </c>
      <c r="J219" s="9">
        <v>27</v>
      </c>
    </row>
    <row r="220" spans="1:10" s="11" customFormat="1" x14ac:dyDescent="0.2">
      <c r="A220" s="8">
        <v>43596</v>
      </c>
      <c r="B220" s="12" t="s">
        <v>3</v>
      </c>
      <c r="C220" s="113">
        <v>1218</v>
      </c>
      <c r="D220" s="12" t="s">
        <v>92</v>
      </c>
      <c r="E220" s="12" t="s">
        <v>8</v>
      </c>
      <c r="F220" s="12" t="s">
        <v>33</v>
      </c>
      <c r="G220" s="12" t="s">
        <v>897</v>
      </c>
      <c r="H220" s="12"/>
      <c r="I220" s="9">
        <v>22</v>
      </c>
      <c r="J220" s="9">
        <v>27</v>
      </c>
    </row>
    <row r="221" spans="1:10" s="11" customFormat="1" x14ac:dyDescent="0.2">
      <c r="A221" s="8">
        <v>43596</v>
      </c>
      <c r="B221" s="12" t="s">
        <v>3</v>
      </c>
      <c r="C221" s="113">
        <v>1628</v>
      </c>
      <c r="D221" s="12" t="s">
        <v>92</v>
      </c>
      <c r="E221" s="12" t="s">
        <v>6</v>
      </c>
      <c r="F221" s="12" t="s">
        <v>15</v>
      </c>
      <c r="G221" s="12" t="s">
        <v>151</v>
      </c>
      <c r="H221" s="12"/>
      <c r="I221" s="9">
        <v>28</v>
      </c>
      <c r="J221" s="9">
        <v>27</v>
      </c>
    </row>
    <row r="222" spans="1:10" s="11" customFormat="1" x14ac:dyDescent="0.2">
      <c r="A222" s="8">
        <v>43597</v>
      </c>
      <c r="B222" s="12" t="s">
        <v>3</v>
      </c>
      <c r="C222" s="113">
        <v>1815</v>
      </c>
      <c r="D222" s="12" t="s">
        <v>92</v>
      </c>
      <c r="E222" s="12" t="s">
        <v>6</v>
      </c>
      <c r="F222" s="12" t="s">
        <v>15</v>
      </c>
      <c r="G222" s="12" t="s">
        <v>151</v>
      </c>
      <c r="H222" s="12"/>
      <c r="I222" s="9">
        <v>26</v>
      </c>
      <c r="J222" s="9">
        <v>27</v>
      </c>
    </row>
    <row r="223" spans="1:10" s="11" customFormat="1" x14ac:dyDescent="0.2">
      <c r="A223" s="8">
        <v>43597</v>
      </c>
      <c r="B223" s="12" t="s">
        <v>3</v>
      </c>
      <c r="C223" s="113">
        <v>1940</v>
      </c>
      <c r="D223" s="12" t="s">
        <v>92</v>
      </c>
      <c r="E223" s="12" t="s">
        <v>8</v>
      </c>
      <c r="F223" s="12" t="s">
        <v>33</v>
      </c>
      <c r="G223" s="12" t="s">
        <v>163</v>
      </c>
      <c r="H223" s="12"/>
      <c r="I223" s="9">
        <v>21</v>
      </c>
      <c r="J223" s="9">
        <v>25</v>
      </c>
    </row>
    <row r="224" spans="1:10" s="11" customFormat="1" x14ac:dyDescent="0.2">
      <c r="A224" s="8">
        <v>43597</v>
      </c>
      <c r="B224" s="12" t="s">
        <v>3</v>
      </c>
      <c r="C224" s="113">
        <v>1208</v>
      </c>
      <c r="D224" s="12" t="s">
        <v>92</v>
      </c>
      <c r="E224" s="12" t="s">
        <v>1656</v>
      </c>
      <c r="F224" s="12" t="s">
        <v>15</v>
      </c>
      <c r="G224" s="12" t="s">
        <v>37</v>
      </c>
      <c r="H224" s="12"/>
      <c r="I224" s="9">
        <v>30</v>
      </c>
      <c r="J224" s="9">
        <v>29</v>
      </c>
    </row>
    <row r="225" spans="1:10" s="11" customFormat="1" x14ac:dyDescent="0.2">
      <c r="A225" s="8">
        <v>43597</v>
      </c>
      <c r="B225" s="12" t="s">
        <v>3</v>
      </c>
      <c r="C225" s="113">
        <v>2330</v>
      </c>
      <c r="D225" s="12" t="s">
        <v>92</v>
      </c>
      <c r="E225" s="12" t="s">
        <v>6</v>
      </c>
      <c r="F225" s="12" t="s">
        <v>10</v>
      </c>
      <c r="G225" s="12" t="s">
        <v>23</v>
      </c>
      <c r="H225" s="12"/>
      <c r="I225" s="9">
        <v>24</v>
      </c>
      <c r="J225" s="9">
        <v>26</v>
      </c>
    </row>
    <row r="226" spans="1:10" s="11" customFormat="1" x14ac:dyDescent="0.2">
      <c r="A226" s="8">
        <v>43599</v>
      </c>
      <c r="B226" s="12" t="s">
        <v>3</v>
      </c>
      <c r="C226" s="113">
        <v>1230</v>
      </c>
      <c r="D226" s="12" t="s">
        <v>92</v>
      </c>
      <c r="E226" s="12" t="s">
        <v>12</v>
      </c>
      <c r="F226" s="12" t="s">
        <v>6</v>
      </c>
      <c r="G226" s="12" t="s">
        <v>23</v>
      </c>
      <c r="H226" s="12"/>
      <c r="I226" s="9">
        <v>24</v>
      </c>
      <c r="J226" s="9">
        <v>26</v>
      </c>
    </row>
    <row r="227" spans="1:10" s="11" customFormat="1" x14ac:dyDescent="0.2">
      <c r="A227" s="8">
        <v>43602</v>
      </c>
      <c r="B227" s="12" t="s">
        <v>3</v>
      </c>
      <c r="C227" s="113">
        <v>1161</v>
      </c>
      <c r="D227" s="12" t="s">
        <v>92</v>
      </c>
      <c r="E227" s="12" t="s">
        <v>16</v>
      </c>
      <c r="F227" s="12" t="s">
        <v>4</v>
      </c>
      <c r="G227" s="12" t="s">
        <v>863</v>
      </c>
      <c r="H227" s="12"/>
      <c r="I227" s="9">
        <v>30</v>
      </c>
      <c r="J227" s="9">
        <v>26.3</v>
      </c>
    </row>
    <row r="228" spans="1:10" s="11" customFormat="1" x14ac:dyDescent="0.2">
      <c r="A228" s="8">
        <v>43603</v>
      </c>
      <c r="B228" s="12" t="s">
        <v>3</v>
      </c>
      <c r="C228" s="113">
        <v>1947</v>
      </c>
      <c r="D228" s="12" t="s">
        <v>92</v>
      </c>
      <c r="E228" s="12" t="s">
        <v>1711</v>
      </c>
      <c r="F228" s="12" t="s">
        <v>6</v>
      </c>
      <c r="G228" s="12" t="s">
        <v>152</v>
      </c>
      <c r="H228" s="12"/>
      <c r="I228" s="9">
        <v>26</v>
      </c>
      <c r="J228" s="9">
        <v>33</v>
      </c>
    </row>
    <row r="229" spans="1:10" s="11" customFormat="1" x14ac:dyDescent="0.2">
      <c r="A229" s="8">
        <v>43603</v>
      </c>
      <c r="B229" s="12" t="s">
        <v>3</v>
      </c>
      <c r="C229" s="113">
        <v>1239</v>
      </c>
      <c r="D229" s="12" t="s">
        <v>92</v>
      </c>
      <c r="E229" s="12" t="s">
        <v>15</v>
      </c>
      <c r="F229" s="12" t="s">
        <v>15</v>
      </c>
      <c r="G229" s="12" t="s">
        <v>863</v>
      </c>
      <c r="H229" s="12"/>
      <c r="I229" s="9">
        <v>28</v>
      </c>
      <c r="J229" s="9">
        <v>36</v>
      </c>
    </row>
    <row r="230" spans="1:10" s="11" customFormat="1" x14ac:dyDescent="0.2">
      <c r="A230" s="8">
        <v>43603</v>
      </c>
      <c r="B230" s="12" t="s">
        <v>3</v>
      </c>
      <c r="C230" s="113">
        <v>1231</v>
      </c>
      <c r="D230" s="12" t="s">
        <v>92</v>
      </c>
      <c r="E230" s="12" t="s">
        <v>4</v>
      </c>
      <c r="F230" s="12" t="s">
        <v>4</v>
      </c>
      <c r="G230" s="12" t="s">
        <v>516</v>
      </c>
      <c r="H230" s="12"/>
      <c r="I230" s="9">
        <v>28</v>
      </c>
      <c r="J230" s="9">
        <v>28</v>
      </c>
    </row>
    <row r="231" spans="1:10" s="11" customFormat="1" x14ac:dyDescent="0.2">
      <c r="A231" s="8">
        <v>43604</v>
      </c>
      <c r="B231" s="12" t="s">
        <v>3</v>
      </c>
      <c r="C231" s="113">
        <v>1254</v>
      </c>
      <c r="D231" s="12" t="s">
        <v>92</v>
      </c>
      <c r="E231" s="12" t="s">
        <v>18</v>
      </c>
      <c r="F231" s="12" t="s">
        <v>6</v>
      </c>
      <c r="G231" s="12" t="s">
        <v>312</v>
      </c>
      <c r="H231" s="12"/>
      <c r="I231" s="9">
        <v>19</v>
      </c>
      <c r="J231" s="9">
        <v>23</v>
      </c>
    </row>
    <row r="232" spans="1:10" s="11" customFormat="1" x14ac:dyDescent="0.2">
      <c r="A232" s="8">
        <v>43604</v>
      </c>
      <c r="B232" s="12" t="s">
        <v>3</v>
      </c>
      <c r="C232" s="113">
        <v>2167</v>
      </c>
      <c r="D232" s="12" t="s">
        <v>92</v>
      </c>
      <c r="E232" s="12" t="s">
        <v>188</v>
      </c>
      <c r="F232" s="12" t="s">
        <v>6</v>
      </c>
      <c r="G232" s="12" t="s">
        <v>37</v>
      </c>
      <c r="H232" s="12"/>
      <c r="I232" s="9">
        <v>26</v>
      </c>
      <c r="J232" s="9">
        <v>34</v>
      </c>
    </row>
    <row r="233" spans="1:10" s="11" customFormat="1" x14ac:dyDescent="0.2">
      <c r="A233" s="8">
        <v>43604</v>
      </c>
      <c r="B233" s="12" t="s">
        <v>3</v>
      </c>
      <c r="C233" s="113">
        <v>1117</v>
      </c>
      <c r="D233" s="12" t="s">
        <v>92</v>
      </c>
      <c r="E233" s="12" t="s">
        <v>6</v>
      </c>
      <c r="F233" s="12" t="s">
        <v>6</v>
      </c>
      <c r="G233" s="12" t="s">
        <v>152</v>
      </c>
      <c r="H233" s="12"/>
      <c r="I233" s="9">
        <v>21</v>
      </c>
      <c r="J233" s="9">
        <v>23</v>
      </c>
    </row>
    <row r="234" spans="1:10" s="11" customFormat="1" x14ac:dyDescent="0.2">
      <c r="A234" s="8">
        <v>43604</v>
      </c>
      <c r="B234" s="12" t="s">
        <v>3</v>
      </c>
      <c r="C234" s="113">
        <v>2559</v>
      </c>
      <c r="D234" s="12" t="s">
        <v>92</v>
      </c>
      <c r="E234" s="12" t="s">
        <v>8</v>
      </c>
      <c r="F234" s="12" t="s">
        <v>6</v>
      </c>
      <c r="G234" s="12" t="s">
        <v>1782</v>
      </c>
      <c r="H234" s="12"/>
      <c r="I234" s="9">
        <v>29</v>
      </c>
      <c r="J234" s="9">
        <v>28</v>
      </c>
    </row>
    <row r="235" spans="1:10" s="11" customFormat="1" x14ac:dyDescent="0.2">
      <c r="A235" s="8">
        <v>43604</v>
      </c>
      <c r="B235" s="12" t="s">
        <v>3</v>
      </c>
      <c r="C235" s="113">
        <v>1354</v>
      </c>
      <c r="D235" s="12" t="s">
        <v>92</v>
      </c>
      <c r="E235" s="12" t="s">
        <v>8</v>
      </c>
      <c r="F235" s="12" t="s">
        <v>6</v>
      </c>
      <c r="G235" s="12" t="s">
        <v>23</v>
      </c>
      <c r="H235" s="12"/>
      <c r="I235" s="9">
        <v>24</v>
      </c>
      <c r="J235" s="9">
        <v>31</v>
      </c>
    </row>
    <row r="236" spans="1:10" s="11" customFormat="1" x14ac:dyDescent="0.2">
      <c r="A236" s="8">
        <v>43604</v>
      </c>
      <c r="B236" s="12" t="s">
        <v>3</v>
      </c>
      <c r="C236" s="113">
        <v>1467</v>
      </c>
      <c r="D236" s="12" t="s">
        <v>92</v>
      </c>
      <c r="E236" s="12" t="s">
        <v>1380</v>
      </c>
      <c r="F236" s="12" t="s">
        <v>6</v>
      </c>
      <c r="G236" s="12" t="s">
        <v>863</v>
      </c>
      <c r="H236" s="12"/>
      <c r="I236" s="9">
        <v>25</v>
      </c>
      <c r="J236" s="9">
        <v>26</v>
      </c>
    </row>
    <row r="237" spans="1:10" s="11" customFormat="1" x14ac:dyDescent="0.2">
      <c r="A237" s="8">
        <v>43604</v>
      </c>
      <c r="B237" s="12" t="s">
        <v>3</v>
      </c>
      <c r="C237" s="113">
        <v>1250</v>
      </c>
      <c r="D237" s="12" t="s">
        <v>92</v>
      </c>
      <c r="E237" s="12" t="s">
        <v>15</v>
      </c>
      <c r="F237" s="12" t="s">
        <v>6</v>
      </c>
      <c r="G237" s="12" t="s">
        <v>1786</v>
      </c>
      <c r="H237" s="12"/>
      <c r="I237" s="9">
        <v>26</v>
      </c>
      <c r="J237" s="9">
        <v>26</v>
      </c>
    </row>
    <row r="238" spans="1:10" s="11" customFormat="1" x14ac:dyDescent="0.2">
      <c r="A238" s="8">
        <v>43604</v>
      </c>
      <c r="B238" s="12" t="s">
        <v>3</v>
      </c>
      <c r="C238" s="113">
        <v>1343</v>
      </c>
      <c r="D238" s="12" t="s">
        <v>92</v>
      </c>
      <c r="E238" s="12" t="s">
        <v>18</v>
      </c>
      <c r="F238" s="12" t="s">
        <v>6</v>
      </c>
      <c r="G238" s="12" t="s">
        <v>172</v>
      </c>
      <c r="H238" s="12"/>
      <c r="I238" s="9">
        <v>24</v>
      </c>
      <c r="J238" s="9">
        <v>25</v>
      </c>
    </row>
    <row r="239" spans="1:10" s="11" customFormat="1" x14ac:dyDescent="0.2">
      <c r="A239" s="8">
        <v>43611</v>
      </c>
      <c r="B239" s="12" t="s">
        <v>3</v>
      </c>
      <c r="C239" s="113">
        <v>1250</v>
      </c>
      <c r="D239" s="12" t="s">
        <v>92</v>
      </c>
      <c r="E239" s="12" t="s">
        <v>1797</v>
      </c>
      <c r="F239" s="12" t="s">
        <v>6</v>
      </c>
      <c r="G239" s="12" t="s">
        <v>172</v>
      </c>
      <c r="H239" s="12"/>
      <c r="I239" s="9">
        <v>25</v>
      </c>
      <c r="J239" s="9">
        <v>27</v>
      </c>
    </row>
    <row r="240" spans="1:10" s="11" customFormat="1" x14ac:dyDescent="0.2">
      <c r="A240" s="8">
        <v>43611</v>
      </c>
      <c r="B240" s="12" t="s">
        <v>3</v>
      </c>
      <c r="C240" s="113">
        <v>2626</v>
      </c>
      <c r="D240" s="12" t="s">
        <v>92</v>
      </c>
      <c r="E240" s="12" t="s">
        <v>6</v>
      </c>
      <c r="F240" s="12" t="s">
        <v>6</v>
      </c>
      <c r="G240" s="12" t="s">
        <v>152</v>
      </c>
      <c r="H240" s="12"/>
      <c r="I240" s="9">
        <v>24</v>
      </c>
      <c r="J240" s="9">
        <v>34</v>
      </c>
    </row>
    <row r="241" spans="1:10" s="11" customFormat="1" x14ac:dyDescent="0.2">
      <c r="A241" s="8">
        <v>43612</v>
      </c>
      <c r="B241" s="12" t="s">
        <v>3</v>
      </c>
      <c r="C241" s="113">
        <v>1355</v>
      </c>
      <c r="D241" s="12" t="s">
        <v>92</v>
      </c>
      <c r="E241" s="12" t="s">
        <v>4</v>
      </c>
      <c r="F241" s="12" t="s">
        <v>22</v>
      </c>
      <c r="G241" s="12" t="s">
        <v>151</v>
      </c>
      <c r="H241" s="12"/>
      <c r="I241" s="9">
        <v>24</v>
      </c>
      <c r="J241" s="9">
        <v>25</v>
      </c>
    </row>
    <row r="242" spans="1:10" s="11" customFormat="1" x14ac:dyDescent="0.2">
      <c r="A242" s="8">
        <v>43612</v>
      </c>
      <c r="B242" s="12" t="s">
        <v>3</v>
      </c>
      <c r="C242" s="113">
        <v>1635</v>
      </c>
      <c r="D242" s="12" t="s">
        <v>92</v>
      </c>
      <c r="E242" s="12" t="s">
        <v>4</v>
      </c>
      <c r="F242" s="12" t="s">
        <v>6</v>
      </c>
      <c r="G242" s="12" t="s">
        <v>489</v>
      </c>
      <c r="H242" s="12"/>
      <c r="I242" s="9">
        <v>26</v>
      </c>
      <c r="J242" s="9">
        <v>26</v>
      </c>
    </row>
    <row r="243" spans="1:10" s="11" customFormat="1" x14ac:dyDescent="0.2">
      <c r="A243" s="8">
        <v>43612</v>
      </c>
      <c r="B243" s="12" t="s">
        <v>3</v>
      </c>
      <c r="C243" s="113">
        <v>2210</v>
      </c>
      <c r="D243" s="12" t="s">
        <v>92</v>
      </c>
      <c r="E243" s="12" t="s">
        <v>1656</v>
      </c>
      <c r="F243" s="12" t="s">
        <v>15</v>
      </c>
      <c r="G243" s="12" t="s">
        <v>151</v>
      </c>
      <c r="H243" s="12"/>
      <c r="I243" s="9">
        <v>26</v>
      </c>
      <c r="J243" s="9">
        <v>27</v>
      </c>
    </row>
    <row r="244" spans="1:10" s="11" customFormat="1" x14ac:dyDescent="0.2">
      <c r="A244" s="8">
        <v>43612</v>
      </c>
      <c r="B244" s="12" t="s">
        <v>3</v>
      </c>
      <c r="C244" s="113">
        <v>1316</v>
      </c>
      <c r="D244" s="12" t="s">
        <v>92</v>
      </c>
      <c r="E244" s="12" t="s">
        <v>6</v>
      </c>
      <c r="F244" s="12" t="s">
        <v>15</v>
      </c>
      <c r="G244" s="12" t="s">
        <v>318</v>
      </c>
      <c r="H244" s="12"/>
      <c r="I244" s="9">
        <v>32</v>
      </c>
      <c r="J244" s="9">
        <v>35</v>
      </c>
    </row>
    <row r="245" spans="1:10" s="11" customFormat="1" x14ac:dyDescent="0.2">
      <c r="A245" s="8">
        <v>43613</v>
      </c>
      <c r="B245" s="12" t="s">
        <v>3</v>
      </c>
      <c r="C245" s="113">
        <v>1729</v>
      </c>
      <c r="D245" s="12" t="s">
        <v>92</v>
      </c>
      <c r="E245" s="12" t="s">
        <v>6</v>
      </c>
      <c r="F245" s="12" t="s">
        <v>15</v>
      </c>
      <c r="G245" s="12" t="s">
        <v>151</v>
      </c>
      <c r="H245" s="12"/>
      <c r="I245" s="9">
        <v>31</v>
      </c>
      <c r="J245" s="9">
        <v>34</v>
      </c>
    </row>
    <row r="246" spans="1:10" s="11" customFormat="1" x14ac:dyDescent="0.2">
      <c r="A246" s="8">
        <v>43613</v>
      </c>
      <c r="B246" s="12" t="s">
        <v>3</v>
      </c>
      <c r="C246" s="113">
        <v>1260</v>
      </c>
      <c r="D246" s="12" t="s">
        <v>92</v>
      </c>
      <c r="E246" s="12" t="s">
        <v>6</v>
      </c>
      <c r="F246" s="12" t="s">
        <v>5</v>
      </c>
      <c r="G246" s="12" t="s">
        <v>37</v>
      </c>
      <c r="H246" s="12"/>
      <c r="I246" s="9">
        <v>30</v>
      </c>
      <c r="J246" s="9">
        <v>28</v>
      </c>
    </row>
    <row r="247" spans="1:10" s="11" customFormat="1" x14ac:dyDescent="0.2">
      <c r="A247" s="8">
        <v>43614</v>
      </c>
      <c r="B247" s="12" t="s">
        <v>3</v>
      </c>
      <c r="C247" s="113">
        <v>2128</v>
      </c>
      <c r="D247" s="12" t="s">
        <v>92</v>
      </c>
      <c r="E247" s="12" t="s">
        <v>1380</v>
      </c>
      <c r="F247" s="12" t="s">
        <v>15</v>
      </c>
      <c r="G247" s="12" t="s">
        <v>151</v>
      </c>
      <c r="H247" s="12"/>
      <c r="I247" s="9">
        <v>22</v>
      </c>
      <c r="J247" s="9">
        <v>25</v>
      </c>
    </row>
    <row r="248" spans="1:10" s="11" customFormat="1" x14ac:dyDescent="0.2">
      <c r="A248" s="8">
        <v>43614</v>
      </c>
      <c r="B248" s="12" t="s">
        <v>3</v>
      </c>
      <c r="C248" s="113">
        <v>1349</v>
      </c>
      <c r="D248" s="12" t="s">
        <v>92</v>
      </c>
      <c r="E248" s="12" t="s">
        <v>4</v>
      </c>
      <c r="F248" s="12" t="s">
        <v>6</v>
      </c>
      <c r="G248" s="12" t="s">
        <v>958</v>
      </c>
      <c r="H248" s="12"/>
      <c r="I248" s="9">
        <v>25</v>
      </c>
      <c r="J248" s="9">
        <v>26</v>
      </c>
    </row>
    <row r="249" spans="1:10" s="11" customFormat="1" x14ac:dyDescent="0.2">
      <c r="A249" s="8">
        <v>43615</v>
      </c>
      <c r="B249" s="12" t="s">
        <v>3</v>
      </c>
      <c r="C249" s="113">
        <v>1928</v>
      </c>
      <c r="D249" s="12" t="s">
        <v>92</v>
      </c>
      <c r="E249" s="12" t="s">
        <v>15</v>
      </c>
      <c r="F249" s="12" t="s">
        <v>8</v>
      </c>
      <c r="G249" s="12" t="s">
        <v>37</v>
      </c>
      <c r="H249" s="12"/>
      <c r="I249" s="9">
        <v>30</v>
      </c>
      <c r="J249" s="9">
        <v>27</v>
      </c>
    </row>
    <row r="250" spans="1:10" s="11" customFormat="1" x14ac:dyDescent="0.2">
      <c r="A250" s="8">
        <v>43615</v>
      </c>
      <c r="B250" s="12" t="s">
        <v>3</v>
      </c>
      <c r="C250" s="113">
        <v>1145</v>
      </c>
      <c r="D250" s="12" t="s">
        <v>92</v>
      </c>
      <c r="E250" s="12" t="s">
        <v>6</v>
      </c>
      <c r="F250" s="12" t="s">
        <v>6</v>
      </c>
      <c r="G250" s="12" t="s">
        <v>319</v>
      </c>
      <c r="H250" s="12"/>
      <c r="I250" s="9">
        <v>22</v>
      </c>
      <c r="J250" s="9">
        <v>25</v>
      </c>
    </row>
    <row r="251" spans="1:10" s="11" customFormat="1" x14ac:dyDescent="0.2">
      <c r="A251" s="8">
        <v>43615</v>
      </c>
      <c r="B251" s="12" t="s">
        <v>3</v>
      </c>
      <c r="C251" s="113">
        <v>2441</v>
      </c>
      <c r="D251" s="12" t="s">
        <v>92</v>
      </c>
      <c r="E251" s="12" t="s">
        <v>8</v>
      </c>
      <c r="F251" s="12" t="s">
        <v>15</v>
      </c>
      <c r="G251" s="12" t="s">
        <v>151</v>
      </c>
      <c r="H251" s="12"/>
      <c r="I251" s="9">
        <v>28</v>
      </c>
      <c r="J251" s="9">
        <v>28</v>
      </c>
    </row>
    <row r="252" spans="1:10" s="11" customFormat="1" x14ac:dyDescent="0.2">
      <c r="A252" s="8">
        <v>43615</v>
      </c>
      <c r="B252" s="12" t="s">
        <v>3</v>
      </c>
      <c r="C252" s="113">
        <v>1150</v>
      </c>
      <c r="D252" s="12" t="s">
        <v>92</v>
      </c>
      <c r="E252" s="12" t="s">
        <v>21</v>
      </c>
      <c r="F252" s="12" t="s">
        <v>15</v>
      </c>
      <c r="G252" s="12" t="s">
        <v>319</v>
      </c>
      <c r="H252" s="12"/>
      <c r="I252" s="9">
        <v>23</v>
      </c>
      <c r="J252" s="9">
        <v>27</v>
      </c>
    </row>
    <row r="253" spans="1:10" s="11" customFormat="1" x14ac:dyDescent="0.2">
      <c r="A253" s="8">
        <v>43615</v>
      </c>
      <c r="B253" s="12" t="s">
        <v>6</v>
      </c>
      <c r="C253" s="113">
        <v>57280</v>
      </c>
      <c r="D253" s="12" t="s">
        <v>1832</v>
      </c>
      <c r="E253" s="12" t="s">
        <v>6</v>
      </c>
      <c r="F253" s="12" t="s">
        <v>15</v>
      </c>
      <c r="G253" s="12" t="s">
        <v>23</v>
      </c>
      <c r="H253" s="12"/>
      <c r="I253" s="9">
        <v>42</v>
      </c>
      <c r="J253" s="9">
        <v>58</v>
      </c>
    </row>
    <row r="254" spans="1:10" s="11" customFormat="1" x14ac:dyDescent="0.2">
      <c r="A254" s="8">
        <v>43586</v>
      </c>
      <c r="B254" s="12" t="s">
        <v>3</v>
      </c>
      <c r="C254" s="113">
        <v>8255</v>
      </c>
      <c r="D254" s="12" t="s">
        <v>64</v>
      </c>
      <c r="E254" s="12" t="s">
        <v>16</v>
      </c>
      <c r="F254" s="12" t="s">
        <v>4</v>
      </c>
      <c r="G254" s="12" t="s">
        <v>1661</v>
      </c>
      <c r="H254" s="12"/>
      <c r="I254" s="9">
        <v>26</v>
      </c>
      <c r="J254" s="9">
        <v>19.2</v>
      </c>
    </row>
    <row r="255" spans="1:10" s="11" customFormat="1" x14ac:dyDescent="0.2">
      <c r="A255" s="8">
        <v>43586</v>
      </c>
      <c r="B255" s="12" t="s">
        <v>3</v>
      </c>
      <c r="C255" s="113">
        <v>8260</v>
      </c>
      <c r="D255" s="12" t="s">
        <v>64</v>
      </c>
      <c r="E255" s="12" t="s">
        <v>12</v>
      </c>
      <c r="F255" s="12" t="s">
        <v>6</v>
      </c>
      <c r="G255" s="12" t="s">
        <v>151</v>
      </c>
      <c r="H255" s="12"/>
      <c r="I255" s="9">
        <v>25</v>
      </c>
      <c r="J255" s="9">
        <v>18.100000000000001</v>
      </c>
    </row>
    <row r="256" spans="1:10" s="11" customFormat="1" x14ac:dyDescent="0.2">
      <c r="A256" s="8">
        <v>43589</v>
      </c>
      <c r="B256" s="12" t="s">
        <v>3</v>
      </c>
      <c r="C256" s="113">
        <v>8224</v>
      </c>
      <c r="D256" s="12" t="s">
        <v>64</v>
      </c>
      <c r="E256" s="12" t="s">
        <v>1693</v>
      </c>
      <c r="F256" s="12" t="s">
        <v>18</v>
      </c>
      <c r="G256" s="12" t="s">
        <v>172</v>
      </c>
      <c r="H256" s="12"/>
      <c r="I256" s="9">
        <v>23</v>
      </c>
      <c r="J256" s="9">
        <v>20</v>
      </c>
    </row>
    <row r="257" spans="1:10" s="11" customFormat="1" x14ac:dyDescent="0.2">
      <c r="A257" s="8">
        <v>43594</v>
      </c>
      <c r="B257" s="12" t="s">
        <v>3</v>
      </c>
      <c r="C257" s="113">
        <v>8223</v>
      </c>
      <c r="D257" s="12" t="s">
        <v>64</v>
      </c>
      <c r="E257" s="12" t="s">
        <v>15</v>
      </c>
      <c r="F257" s="12" t="s">
        <v>6</v>
      </c>
      <c r="G257" s="12" t="s">
        <v>177</v>
      </c>
      <c r="H257" s="12"/>
      <c r="I257" s="9">
        <v>26</v>
      </c>
      <c r="J257" s="9">
        <v>21</v>
      </c>
    </row>
    <row r="258" spans="1:10" s="11" customFormat="1" x14ac:dyDescent="0.2">
      <c r="A258" s="8">
        <v>43594</v>
      </c>
      <c r="B258" s="12" t="s">
        <v>3</v>
      </c>
      <c r="C258" s="113">
        <v>8226</v>
      </c>
      <c r="D258" s="12" t="s">
        <v>64</v>
      </c>
      <c r="E258" s="12" t="s">
        <v>15</v>
      </c>
      <c r="F258" s="12" t="s">
        <v>6</v>
      </c>
      <c r="G258" s="12" t="s">
        <v>100</v>
      </c>
      <c r="H258" s="12"/>
      <c r="I258" s="9">
        <v>26</v>
      </c>
      <c r="J258" s="9">
        <v>18</v>
      </c>
    </row>
    <row r="259" spans="1:10" s="11" customFormat="1" x14ac:dyDescent="0.2">
      <c r="A259" s="8">
        <v>43604</v>
      </c>
      <c r="B259" s="12" t="s">
        <v>3</v>
      </c>
      <c r="C259" s="113">
        <v>8231</v>
      </c>
      <c r="D259" s="12" t="s">
        <v>64</v>
      </c>
      <c r="E259" s="12" t="s">
        <v>6</v>
      </c>
      <c r="F259" s="12" t="s">
        <v>6</v>
      </c>
      <c r="G259" s="12" t="s">
        <v>172</v>
      </c>
      <c r="H259" s="12"/>
      <c r="I259" s="9">
        <v>25</v>
      </c>
      <c r="J259" s="9">
        <v>31</v>
      </c>
    </row>
    <row r="260" spans="1:10" s="11" customFormat="1" x14ac:dyDescent="0.2">
      <c r="A260" s="8">
        <v>43597</v>
      </c>
      <c r="B260" s="12" t="s">
        <v>14</v>
      </c>
      <c r="C260" s="113">
        <v>6630</v>
      </c>
      <c r="D260" s="12" t="s">
        <v>1773</v>
      </c>
      <c r="E260" s="12" t="s">
        <v>6</v>
      </c>
      <c r="F260" s="12" t="s">
        <v>31</v>
      </c>
      <c r="G260" s="12" t="s">
        <v>292</v>
      </c>
      <c r="H260" s="12"/>
      <c r="I260" s="9">
        <v>39</v>
      </c>
      <c r="J260" s="9">
        <v>40</v>
      </c>
    </row>
    <row r="261" spans="1:10" s="11" customFormat="1" x14ac:dyDescent="0.2">
      <c r="A261" s="8">
        <v>43589</v>
      </c>
      <c r="B261" s="12" t="s">
        <v>6</v>
      </c>
      <c r="C261" s="113">
        <v>12200</v>
      </c>
      <c r="D261" s="12" t="s">
        <v>1696</v>
      </c>
      <c r="E261" s="12" t="s">
        <v>6</v>
      </c>
      <c r="F261" s="12" t="s">
        <v>6</v>
      </c>
      <c r="G261" s="12" t="s">
        <v>863</v>
      </c>
      <c r="H261" s="12"/>
      <c r="I261" s="31"/>
      <c r="J261" s="31"/>
    </row>
    <row r="262" spans="1:10" s="11" customFormat="1" x14ac:dyDescent="0.2">
      <c r="A262" s="8">
        <v>43601</v>
      </c>
      <c r="B262" s="12" t="s">
        <v>3</v>
      </c>
      <c r="C262" s="113">
        <v>7542</v>
      </c>
      <c r="D262" s="12" t="s">
        <v>162</v>
      </c>
      <c r="E262" s="12" t="s">
        <v>4</v>
      </c>
      <c r="F262" s="12" t="s">
        <v>140</v>
      </c>
      <c r="G262" s="12" t="s">
        <v>151</v>
      </c>
      <c r="H262" s="12"/>
      <c r="I262" s="9">
        <v>42</v>
      </c>
      <c r="J262" s="9">
        <v>34.4</v>
      </c>
    </row>
    <row r="263" spans="1:10" s="11" customFormat="1" x14ac:dyDescent="0.2">
      <c r="A263" s="8">
        <v>43595</v>
      </c>
      <c r="B263" s="12" t="s">
        <v>14</v>
      </c>
      <c r="C263" s="113">
        <v>6780</v>
      </c>
      <c r="D263" s="12" t="s">
        <v>142</v>
      </c>
      <c r="E263" s="12" t="s">
        <v>6</v>
      </c>
      <c r="F263" s="12" t="s">
        <v>6</v>
      </c>
      <c r="G263" s="12" t="s">
        <v>895</v>
      </c>
      <c r="H263" s="12"/>
      <c r="I263" s="9">
        <v>22</v>
      </c>
      <c r="J263" s="9">
        <v>15</v>
      </c>
    </row>
    <row r="264" spans="1:10" s="11" customFormat="1" x14ac:dyDescent="0.2">
      <c r="A264" s="8">
        <v>43589</v>
      </c>
      <c r="B264" s="12" t="s">
        <v>6</v>
      </c>
      <c r="C264" s="113">
        <v>57070</v>
      </c>
      <c r="D264" s="12" t="s">
        <v>211</v>
      </c>
      <c r="E264" s="12" t="s">
        <v>6</v>
      </c>
      <c r="F264" s="12" t="s">
        <v>6</v>
      </c>
      <c r="G264" s="12" t="s">
        <v>874</v>
      </c>
      <c r="H264" s="12"/>
      <c r="I264" s="9">
        <v>44</v>
      </c>
      <c r="J264" s="9">
        <v>66</v>
      </c>
    </row>
    <row r="265" spans="1:10" s="11" customFormat="1" x14ac:dyDescent="0.2">
      <c r="A265" s="8">
        <v>43589</v>
      </c>
      <c r="B265" s="12" t="s">
        <v>6</v>
      </c>
      <c r="C265" s="113">
        <v>57070</v>
      </c>
      <c r="D265" s="12" t="s">
        <v>211</v>
      </c>
      <c r="E265" s="12" t="s">
        <v>6</v>
      </c>
      <c r="F265" s="12" t="s">
        <v>6</v>
      </c>
      <c r="G265" s="12" t="s">
        <v>863</v>
      </c>
      <c r="H265" s="12"/>
      <c r="I265" s="9">
        <v>45</v>
      </c>
      <c r="J265" s="9">
        <v>61</v>
      </c>
    </row>
    <row r="266" spans="1:10" s="11" customFormat="1" x14ac:dyDescent="0.2">
      <c r="A266" s="8">
        <v>43589</v>
      </c>
      <c r="B266" s="12" t="s">
        <v>6</v>
      </c>
      <c r="C266" s="113">
        <v>57070</v>
      </c>
      <c r="D266" s="12" t="s">
        <v>211</v>
      </c>
      <c r="E266" s="12" t="s">
        <v>6</v>
      </c>
      <c r="F266" s="12" t="s">
        <v>6</v>
      </c>
      <c r="G266" s="12" t="s">
        <v>863</v>
      </c>
      <c r="H266" s="12"/>
      <c r="I266" s="9">
        <v>45</v>
      </c>
      <c r="J266" s="9">
        <v>61</v>
      </c>
    </row>
    <row r="267" spans="1:10" s="11" customFormat="1" x14ac:dyDescent="0.2">
      <c r="A267" s="8">
        <v>43596</v>
      </c>
      <c r="B267" s="12" t="s">
        <v>6</v>
      </c>
      <c r="C267" s="113">
        <v>57070</v>
      </c>
      <c r="D267" s="12" t="s">
        <v>211</v>
      </c>
      <c r="E267" s="12" t="s">
        <v>8</v>
      </c>
      <c r="F267" s="12" t="s">
        <v>6</v>
      </c>
      <c r="G267" s="12" t="s">
        <v>194</v>
      </c>
      <c r="H267" s="12"/>
      <c r="I267" s="9">
        <v>49</v>
      </c>
      <c r="J267" s="9">
        <v>74</v>
      </c>
    </row>
    <row r="268" spans="1:10" s="11" customFormat="1" x14ac:dyDescent="0.2">
      <c r="A268" s="8">
        <v>43604</v>
      </c>
      <c r="B268" s="12" t="s">
        <v>6</v>
      </c>
      <c r="C268" s="113">
        <v>57000</v>
      </c>
      <c r="D268" s="12" t="s">
        <v>211</v>
      </c>
      <c r="E268" s="12" t="s">
        <v>6</v>
      </c>
      <c r="F268" s="12" t="s">
        <v>6</v>
      </c>
      <c r="G268" s="12" t="s">
        <v>152</v>
      </c>
      <c r="H268" s="12"/>
      <c r="I268" s="9">
        <v>47</v>
      </c>
      <c r="J268" s="9">
        <v>68</v>
      </c>
    </row>
    <row r="269" spans="1:10" s="11" customFormat="1" x14ac:dyDescent="0.2">
      <c r="A269" s="8">
        <v>43615</v>
      </c>
      <c r="B269" s="12" t="s">
        <v>6</v>
      </c>
      <c r="C269" s="113">
        <v>57000</v>
      </c>
      <c r="D269" s="12" t="s">
        <v>211</v>
      </c>
      <c r="E269" s="12" t="s">
        <v>12</v>
      </c>
      <c r="F269" s="12" t="s">
        <v>6</v>
      </c>
      <c r="G269" s="12" t="s">
        <v>23</v>
      </c>
      <c r="H269" s="12"/>
      <c r="I269" s="9">
        <v>51</v>
      </c>
      <c r="J269" s="9">
        <v>69</v>
      </c>
    </row>
    <row r="270" spans="1:10" s="11" customFormat="1" x14ac:dyDescent="0.2">
      <c r="A270" s="8">
        <v>43615</v>
      </c>
      <c r="B270" s="12" t="s">
        <v>6</v>
      </c>
      <c r="C270" s="113">
        <v>57000</v>
      </c>
      <c r="D270" s="12" t="s">
        <v>211</v>
      </c>
      <c r="E270" s="12" t="s">
        <v>6</v>
      </c>
      <c r="F270" s="12" t="s">
        <v>248</v>
      </c>
      <c r="G270" s="12" t="s">
        <v>23</v>
      </c>
      <c r="H270" s="12"/>
      <c r="I270" s="9">
        <v>50</v>
      </c>
      <c r="J270" s="9">
        <v>69</v>
      </c>
    </row>
    <row r="271" spans="1:10" s="11" customFormat="1" x14ac:dyDescent="0.2">
      <c r="A271" s="8">
        <v>43590</v>
      </c>
      <c r="B271" s="12" t="s">
        <v>6</v>
      </c>
      <c r="C271" s="113">
        <v>54135</v>
      </c>
      <c r="D271" s="12" t="s">
        <v>1106</v>
      </c>
      <c r="E271" s="12" t="s">
        <v>6</v>
      </c>
      <c r="F271" s="12" t="s">
        <v>6</v>
      </c>
      <c r="G271" s="12" t="s">
        <v>23</v>
      </c>
      <c r="H271" s="12"/>
      <c r="I271" s="9">
        <v>19</v>
      </c>
      <c r="J271" s="9">
        <v>16</v>
      </c>
    </row>
    <row r="272" spans="1:10" s="11" customFormat="1" x14ac:dyDescent="0.2">
      <c r="A272" s="8">
        <v>43613</v>
      </c>
      <c r="B272" s="12" t="s">
        <v>6</v>
      </c>
      <c r="C272" s="113">
        <v>28630</v>
      </c>
      <c r="D272" s="12" t="s">
        <v>1804</v>
      </c>
      <c r="E272" s="12" t="s">
        <v>6</v>
      </c>
      <c r="F272" s="12" t="s">
        <v>6</v>
      </c>
      <c r="G272" s="12" t="s">
        <v>477</v>
      </c>
      <c r="H272" s="12"/>
      <c r="I272" s="31"/>
      <c r="J272" s="31"/>
    </row>
    <row r="273" spans="1:10" s="11" customFormat="1" x14ac:dyDescent="0.2">
      <c r="A273" s="8">
        <v>43586</v>
      </c>
      <c r="B273" s="12" t="s">
        <v>3</v>
      </c>
      <c r="C273" s="113">
        <v>3919</v>
      </c>
      <c r="D273" s="12" t="s">
        <v>71</v>
      </c>
      <c r="E273" s="12" t="s">
        <v>4</v>
      </c>
      <c r="F273" s="12" t="s">
        <v>6</v>
      </c>
      <c r="G273" s="12" t="s">
        <v>23</v>
      </c>
      <c r="H273" s="12"/>
      <c r="I273" s="9">
        <v>15</v>
      </c>
      <c r="J273" s="9">
        <v>9.4</v>
      </c>
    </row>
    <row r="274" spans="1:10" s="11" customFormat="1" x14ac:dyDescent="0.2">
      <c r="A274" s="8">
        <v>43613</v>
      </c>
      <c r="B274" s="12" t="s">
        <v>3</v>
      </c>
      <c r="C274" s="113">
        <v>3938</v>
      </c>
      <c r="D274" s="12" t="s">
        <v>71</v>
      </c>
      <c r="E274" s="12" t="s">
        <v>4</v>
      </c>
      <c r="F274" s="12" t="s">
        <v>5</v>
      </c>
      <c r="G274" s="12" t="s">
        <v>37</v>
      </c>
      <c r="H274" s="12"/>
      <c r="I274" s="9">
        <v>15</v>
      </c>
      <c r="J274" s="9">
        <v>10</v>
      </c>
    </row>
    <row r="275" spans="1:10" s="11" customFormat="1" x14ac:dyDescent="0.2">
      <c r="A275" s="8">
        <v>43590</v>
      </c>
      <c r="B275" s="12" t="s">
        <v>6</v>
      </c>
      <c r="C275" s="113">
        <v>57570</v>
      </c>
      <c r="D275" s="12" t="s">
        <v>983</v>
      </c>
      <c r="E275" s="12" t="s">
        <v>6</v>
      </c>
      <c r="F275" s="12" t="s">
        <v>6</v>
      </c>
      <c r="G275" s="12" t="s">
        <v>37</v>
      </c>
      <c r="H275" s="12"/>
      <c r="I275" s="9">
        <v>24</v>
      </c>
      <c r="J275" s="9">
        <v>33</v>
      </c>
    </row>
    <row r="276" spans="1:10" s="11" customFormat="1" x14ac:dyDescent="0.2">
      <c r="A276" s="8">
        <v>43596</v>
      </c>
      <c r="B276" s="12" t="s">
        <v>6</v>
      </c>
      <c r="C276" s="113">
        <v>54350</v>
      </c>
      <c r="D276" s="12" t="s">
        <v>1749</v>
      </c>
      <c r="E276" s="12" t="s">
        <v>6</v>
      </c>
      <c r="F276" s="12" t="s">
        <v>15</v>
      </c>
      <c r="G276" s="12" t="s">
        <v>194</v>
      </c>
      <c r="H276" s="12"/>
      <c r="I276" s="9">
        <v>19</v>
      </c>
      <c r="J276" s="9">
        <v>14</v>
      </c>
    </row>
    <row r="277" spans="1:10" s="11" customFormat="1" x14ac:dyDescent="0.2">
      <c r="A277" s="8">
        <v>43593</v>
      </c>
      <c r="B277" s="12" t="s">
        <v>6</v>
      </c>
      <c r="C277" s="113">
        <v>57480</v>
      </c>
      <c r="D277" s="12" t="s">
        <v>1132</v>
      </c>
      <c r="E277" s="12" t="s">
        <v>6</v>
      </c>
      <c r="F277" s="12" t="s">
        <v>5</v>
      </c>
      <c r="G277" s="12" t="s">
        <v>177</v>
      </c>
      <c r="H277" s="12"/>
      <c r="I277" s="9">
        <v>53</v>
      </c>
      <c r="J277" s="9">
        <v>66</v>
      </c>
    </row>
    <row r="278" spans="1:10" s="11" customFormat="1" x14ac:dyDescent="0.2">
      <c r="A278" s="8">
        <v>43597</v>
      </c>
      <c r="B278" s="12" t="s">
        <v>6</v>
      </c>
      <c r="C278" s="113">
        <v>54920</v>
      </c>
      <c r="D278" s="12" t="s">
        <v>209</v>
      </c>
      <c r="E278" s="12" t="s">
        <v>6</v>
      </c>
      <c r="F278" s="12" t="s">
        <v>15</v>
      </c>
      <c r="G278" s="12" t="s">
        <v>477</v>
      </c>
      <c r="H278" s="12"/>
      <c r="I278" s="9">
        <v>20</v>
      </c>
      <c r="J278" s="9">
        <v>15</v>
      </c>
    </row>
    <row r="279" spans="1:10" s="11" customFormat="1" x14ac:dyDescent="0.2">
      <c r="A279" s="8">
        <v>43615</v>
      </c>
      <c r="B279" s="12" t="s">
        <v>3</v>
      </c>
      <c r="C279" s="113">
        <v>5374</v>
      </c>
      <c r="D279" s="12" t="s">
        <v>135</v>
      </c>
      <c r="E279" s="12" t="s">
        <v>6</v>
      </c>
      <c r="F279" s="12" t="s">
        <v>4</v>
      </c>
      <c r="G279" s="12" t="s">
        <v>194</v>
      </c>
      <c r="H279" s="12"/>
      <c r="I279" s="9">
        <v>29</v>
      </c>
      <c r="J279" s="9">
        <v>40</v>
      </c>
    </row>
    <row r="280" spans="1:10" s="11" customFormat="1" x14ac:dyDescent="0.2">
      <c r="A280" s="8">
        <v>43594</v>
      </c>
      <c r="B280" s="12" t="s">
        <v>5</v>
      </c>
      <c r="C280" s="113">
        <v>54347</v>
      </c>
      <c r="D280" s="12" t="s">
        <v>1729</v>
      </c>
      <c r="E280" s="12" t="s">
        <v>5</v>
      </c>
      <c r="F280" s="12" t="s">
        <v>6</v>
      </c>
      <c r="G280" s="12" t="s">
        <v>172</v>
      </c>
      <c r="H280" s="12"/>
      <c r="I280" s="9">
        <v>76</v>
      </c>
      <c r="J280" s="9">
        <v>106</v>
      </c>
    </row>
    <row r="281" spans="1:10" s="11" customFormat="1" x14ac:dyDescent="0.2">
      <c r="A281" s="8">
        <v>43611</v>
      </c>
      <c r="B281" s="12" t="s">
        <v>5</v>
      </c>
      <c r="C281" s="113">
        <v>54309</v>
      </c>
      <c r="D281" s="12" t="s">
        <v>320</v>
      </c>
      <c r="E281" s="12" t="s">
        <v>5</v>
      </c>
      <c r="F281" s="12" t="s">
        <v>5</v>
      </c>
      <c r="G281" s="12" t="s">
        <v>172</v>
      </c>
      <c r="H281" s="12"/>
      <c r="I281" s="9">
        <v>48</v>
      </c>
      <c r="J281" s="9">
        <v>77</v>
      </c>
    </row>
    <row r="282" spans="1:10" s="11" customFormat="1" x14ac:dyDescent="0.2">
      <c r="A282" s="8">
        <v>43596</v>
      </c>
      <c r="B282" s="12" t="s">
        <v>3</v>
      </c>
      <c r="C282" s="113">
        <v>6969</v>
      </c>
      <c r="D282" s="12" t="s">
        <v>73</v>
      </c>
      <c r="E282" s="12" t="s">
        <v>15</v>
      </c>
      <c r="F282" s="12" t="s">
        <v>6</v>
      </c>
      <c r="G282" s="12" t="s">
        <v>151</v>
      </c>
      <c r="H282" s="12"/>
      <c r="I282" s="9">
        <v>36</v>
      </c>
      <c r="J282" s="9">
        <v>48</v>
      </c>
    </row>
    <row r="283" spans="1:10" s="11" customFormat="1" x14ac:dyDescent="0.2">
      <c r="A283" s="8">
        <v>43614</v>
      </c>
      <c r="B283" s="12" t="s">
        <v>3</v>
      </c>
      <c r="C283" s="113">
        <v>5433</v>
      </c>
      <c r="D283" s="12" t="s">
        <v>412</v>
      </c>
      <c r="E283" s="12" t="s">
        <v>15</v>
      </c>
      <c r="F283" s="12" t="s">
        <v>6</v>
      </c>
      <c r="G283" s="12" t="s">
        <v>151</v>
      </c>
      <c r="H283" s="12"/>
      <c r="I283" s="9">
        <v>42</v>
      </c>
      <c r="J283" s="9">
        <v>53</v>
      </c>
    </row>
    <row r="284" spans="1:10" s="11" customFormat="1" x14ac:dyDescent="0.2">
      <c r="A284" s="8">
        <v>43586</v>
      </c>
      <c r="B284" s="12" t="s">
        <v>3</v>
      </c>
      <c r="C284" s="113">
        <v>9175</v>
      </c>
      <c r="D284" s="12" t="s">
        <v>1665</v>
      </c>
      <c r="E284" s="12" t="s">
        <v>140</v>
      </c>
      <c r="F284" s="12" t="s">
        <v>140</v>
      </c>
      <c r="G284" s="12" t="s">
        <v>23</v>
      </c>
      <c r="H284" s="12"/>
      <c r="I284" s="9">
        <v>49</v>
      </c>
      <c r="J284" s="9">
        <v>66.3</v>
      </c>
    </row>
    <row r="285" spans="1:10" s="11" customFormat="1" x14ac:dyDescent="0.2">
      <c r="A285" s="8">
        <v>43597</v>
      </c>
      <c r="B285" s="12" t="s">
        <v>3</v>
      </c>
      <c r="C285" s="113">
        <v>8390</v>
      </c>
      <c r="D285" s="12" t="s">
        <v>80</v>
      </c>
      <c r="E285" s="12" t="s">
        <v>4</v>
      </c>
      <c r="F285" s="12" t="s">
        <v>6</v>
      </c>
      <c r="G285" s="12" t="s">
        <v>37</v>
      </c>
      <c r="H285" s="12"/>
      <c r="I285" s="9">
        <v>32</v>
      </c>
      <c r="J285" s="9">
        <v>24</v>
      </c>
    </row>
    <row r="286" spans="1:10" s="11" customFormat="1" x14ac:dyDescent="0.2">
      <c r="A286" s="8">
        <v>43614</v>
      </c>
      <c r="B286" s="12" t="s">
        <v>1809</v>
      </c>
      <c r="C286" s="113">
        <v>4055</v>
      </c>
      <c r="D286" s="12" t="s">
        <v>1810</v>
      </c>
      <c r="E286" s="12" t="s">
        <v>5</v>
      </c>
      <c r="F286" s="12" t="s">
        <v>15</v>
      </c>
      <c r="G286" s="12" t="s">
        <v>292</v>
      </c>
      <c r="H286" s="12"/>
      <c r="I286" s="139"/>
      <c r="J286" s="139"/>
    </row>
    <row r="287" spans="1:10" s="11" customFormat="1" x14ac:dyDescent="0.2">
      <c r="A287" s="8">
        <v>43600</v>
      </c>
      <c r="B287" s="12" t="s">
        <v>183</v>
      </c>
      <c r="C287" s="113">
        <v>45011</v>
      </c>
      <c r="D287" s="12" t="s">
        <v>1779</v>
      </c>
      <c r="E287" s="12" t="s">
        <v>15</v>
      </c>
      <c r="F287" s="12" t="s">
        <v>6</v>
      </c>
      <c r="G287" s="12" t="s">
        <v>1780</v>
      </c>
      <c r="H287" s="12"/>
      <c r="I287" s="139"/>
      <c r="J287" s="139"/>
    </row>
    <row r="288" spans="1:10" s="11" customFormat="1" x14ac:dyDescent="0.2">
      <c r="A288" s="8">
        <v>43612</v>
      </c>
      <c r="B288" s="12" t="s">
        <v>3</v>
      </c>
      <c r="C288" s="113">
        <v>8317</v>
      </c>
      <c r="D288" s="12" t="s">
        <v>89</v>
      </c>
      <c r="E288" s="12" t="s">
        <v>16</v>
      </c>
      <c r="F288" s="12" t="s">
        <v>6</v>
      </c>
      <c r="G288" s="12" t="s">
        <v>37</v>
      </c>
      <c r="H288" s="12"/>
      <c r="I288" s="9">
        <v>27</v>
      </c>
      <c r="J288" s="9">
        <v>32</v>
      </c>
    </row>
    <row r="289" spans="1:10" s="11" customFormat="1" x14ac:dyDescent="0.2">
      <c r="A289" s="8">
        <v>43596</v>
      </c>
      <c r="B289" s="12" t="s">
        <v>6</v>
      </c>
      <c r="C289" s="113">
        <v>57970</v>
      </c>
      <c r="D289" s="12" t="s">
        <v>471</v>
      </c>
      <c r="E289" s="12" t="s">
        <v>6</v>
      </c>
      <c r="F289" s="12" t="s">
        <v>15</v>
      </c>
      <c r="G289" s="12" t="s">
        <v>319</v>
      </c>
      <c r="H289" s="12"/>
      <c r="I289" s="9">
        <v>46</v>
      </c>
      <c r="J289" s="9">
        <v>58</v>
      </c>
    </row>
    <row r="290" spans="1:10" s="11" customFormat="1" x14ac:dyDescent="0.2">
      <c r="A290" s="8">
        <v>43596</v>
      </c>
      <c r="B290" s="12" t="s">
        <v>3</v>
      </c>
      <c r="C290" s="113">
        <v>3390</v>
      </c>
      <c r="D290" s="12" t="s">
        <v>1752</v>
      </c>
      <c r="E290" s="12" t="s">
        <v>214</v>
      </c>
      <c r="F290" s="12" t="s">
        <v>6</v>
      </c>
      <c r="G290" s="12" t="s">
        <v>194</v>
      </c>
      <c r="H290" s="12"/>
      <c r="I290" s="9">
        <v>22</v>
      </c>
      <c r="J290" s="9">
        <v>27</v>
      </c>
    </row>
    <row r="291" spans="1:10" s="11" customFormat="1" x14ac:dyDescent="0.2">
      <c r="A291" s="8">
        <v>43590</v>
      </c>
      <c r="B291" s="12" t="s">
        <v>5</v>
      </c>
      <c r="C291" s="113">
        <v>66060</v>
      </c>
      <c r="D291" s="12" t="s">
        <v>97</v>
      </c>
      <c r="E291" s="12" t="s">
        <v>21</v>
      </c>
      <c r="F291" s="12" t="s">
        <v>1708</v>
      </c>
      <c r="G291" s="12" t="s">
        <v>1709</v>
      </c>
      <c r="H291" s="12"/>
      <c r="I291" s="9">
        <v>30</v>
      </c>
      <c r="J291" s="9">
        <v>45</v>
      </c>
    </row>
    <row r="292" spans="1:10" s="11" customFormat="1" x14ac:dyDescent="0.2">
      <c r="A292" s="8">
        <v>43590</v>
      </c>
      <c r="B292" s="12" t="s">
        <v>3</v>
      </c>
      <c r="C292" s="113">
        <v>4731</v>
      </c>
      <c r="D292" s="12" t="s">
        <v>75</v>
      </c>
      <c r="E292" s="12" t="s">
        <v>4</v>
      </c>
      <c r="F292" s="12" t="s">
        <v>1711</v>
      </c>
      <c r="G292" s="12" t="s">
        <v>1373</v>
      </c>
      <c r="H292" s="12"/>
      <c r="I292" s="9">
        <v>10</v>
      </c>
      <c r="J292" s="9">
        <v>7</v>
      </c>
    </row>
    <row r="293" spans="1:10" s="11" customFormat="1" x14ac:dyDescent="0.2">
      <c r="A293" s="8">
        <v>43596</v>
      </c>
      <c r="B293" s="12" t="s">
        <v>3</v>
      </c>
      <c r="C293" s="113">
        <v>4762</v>
      </c>
      <c r="D293" s="12" t="s">
        <v>75</v>
      </c>
      <c r="E293" s="12" t="s">
        <v>4</v>
      </c>
      <c r="F293" s="12" t="s">
        <v>15</v>
      </c>
      <c r="G293" s="12" t="s">
        <v>488</v>
      </c>
      <c r="H293" s="12"/>
      <c r="I293" s="9">
        <v>6</v>
      </c>
      <c r="J293" s="9">
        <v>4</v>
      </c>
    </row>
    <row r="294" spans="1:10" s="11" customFormat="1" x14ac:dyDescent="0.2">
      <c r="A294" s="8">
        <v>43613</v>
      </c>
      <c r="B294" s="12" t="s">
        <v>3</v>
      </c>
      <c r="C294" s="113">
        <v>3985</v>
      </c>
      <c r="D294" s="12" t="s">
        <v>1807</v>
      </c>
      <c r="E294" s="12" t="s">
        <v>4</v>
      </c>
      <c r="F294" s="12" t="s">
        <v>140</v>
      </c>
      <c r="G294" s="12" t="s">
        <v>37</v>
      </c>
      <c r="H294" s="12"/>
      <c r="I294" s="9">
        <v>13</v>
      </c>
      <c r="J294" s="9">
        <v>11</v>
      </c>
    </row>
    <row r="295" spans="1:10" s="11" customFormat="1" x14ac:dyDescent="0.2">
      <c r="A295" s="8">
        <v>43613</v>
      </c>
      <c r="B295" s="12" t="s">
        <v>3</v>
      </c>
      <c r="C295" s="113">
        <v>4391</v>
      </c>
      <c r="D295" s="12" t="s">
        <v>70</v>
      </c>
      <c r="E295" s="12" t="s">
        <v>4</v>
      </c>
      <c r="F295" s="12" t="s">
        <v>15</v>
      </c>
      <c r="G295" s="12" t="s">
        <v>151</v>
      </c>
      <c r="H295" s="12"/>
      <c r="I295" s="9">
        <v>14</v>
      </c>
      <c r="J295" s="9">
        <v>14</v>
      </c>
    </row>
    <row r="296" spans="1:10" s="11" customFormat="1" x14ac:dyDescent="0.2">
      <c r="A296" s="8">
        <v>43613</v>
      </c>
      <c r="B296" s="12" t="s">
        <v>3</v>
      </c>
      <c r="C296" s="113">
        <v>8508</v>
      </c>
      <c r="D296" s="12" t="s">
        <v>454</v>
      </c>
      <c r="E296" s="12" t="s">
        <v>10</v>
      </c>
      <c r="F296" s="12" t="s">
        <v>6</v>
      </c>
      <c r="G296" s="12" t="s">
        <v>319</v>
      </c>
      <c r="H296" s="12"/>
      <c r="I296" s="9">
        <v>49</v>
      </c>
      <c r="J296" s="9">
        <v>37</v>
      </c>
    </row>
    <row r="297" spans="1:10" s="11" customFormat="1" x14ac:dyDescent="0.2">
      <c r="A297" s="8">
        <v>43597</v>
      </c>
      <c r="B297" s="12" t="s">
        <v>3</v>
      </c>
      <c r="C297" s="113">
        <v>7670</v>
      </c>
      <c r="D297" s="12" t="s">
        <v>1552</v>
      </c>
      <c r="E297" s="12" t="s">
        <v>4</v>
      </c>
      <c r="F297" s="12" t="s">
        <v>6</v>
      </c>
      <c r="G297" s="12" t="s">
        <v>222</v>
      </c>
      <c r="H297" s="12"/>
      <c r="I297" s="9">
        <v>40</v>
      </c>
      <c r="J297" s="9">
        <v>55</v>
      </c>
    </row>
    <row r="298" spans="1:10" s="11" customFormat="1" x14ac:dyDescent="0.2">
      <c r="A298" s="8">
        <v>43588</v>
      </c>
      <c r="B298" s="12" t="s">
        <v>234</v>
      </c>
      <c r="C298" s="48" t="s">
        <v>1685</v>
      </c>
      <c r="D298" s="12" t="s">
        <v>1686</v>
      </c>
      <c r="E298" s="12" t="s">
        <v>1676</v>
      </c>
      <c r="F298" s="12" t="s">
        <v>15</v>
      </c>
      <c r="G298" s="12" t="s">
        <v>292</v>
      </c>
      <c r="H298" s="12"/>
      <c r="I298" s="87" t="s">
        <v>1777</v>
      </c>
      <c r="J298" s="87" t="s">
        <v>1778</v>
      </c>
    </row>
    <row r="299" spans="1:10" s="11" customFormat="1" x14ac:dyDescent="0.2">
      <c r="A299" s="8">
        <v>43615</v>
      </c>
      <c r="B299" s="12" t="s">
        <v>6</v>
      </c>
      <c r="C299" s="113">
        <v>54518</v>
      </c>
      <c r="D299" s="12" t="s">
        <v>1823</v>
      </c>
      <c r="E299" s="12" t="s">
        <v>5</v>
      </c>
      <c r="F299" s="12" t="s">
        <v>15</v>
      </c>
      <c r="G299" s="12" t="s">
        <v>292</v>
      </c>
      <c r="H299" s="12"/>
      <c r="I299" s="9">
        <v>76</v>
      </c>
      <c r="J299" s="9">
        <v>107</v>
      </c>
    </row>
    <row r="300" spans="1:10" s="11" customFormat="1" x14ac:dyDescent="0.2">
      <c r="A300" s="8">
        <v>43596</v>
      </c>
      <c r="B300" s="12" t="s">
        <v>6</v>
      </c>
      <c r="C300" s="113">
        <v>57840</v>
      </c>
      <c r="D300" s="12" t="s">
        <v>293</v>
      </c>
      <c r="E300" s="12" t="s">
        <v>6</v>
      </c>
      <c r="F300" s="12" t="s">
        <v>6</v>
      </c>
      <c r="G300" s="12" t="s">
        <v>151</v>
      </c>
      <c r="H300" s="12"/>
      <c r="I300" s="9">
        <v>28</v>
      </c>
      <c r="J300" s="9">
        <v>23</v>
      </c>
    </row>
    <row r="301" spans="1:10" s="11" customFormat="1" x14ac:dyDescent="0.2">
      <c r="A301" s="8">
        <v>43586</v>
      </c>
      <c r="B301" s="12" t="s">
        <v>3</v>
      </c>
      <c r="C301" s="113">
        <v>4842</v>
      </c>
      <c r="D301" s="48" t="s">
        <v>113</v>
      </c>
      <c r="E301" s="12" t="s">
        <v>16</v>
      </c>
      <c r="F301" s="12" t="s">
        <v>663</v>
      </c>
      <c r="G301" s="12" t="s">
        <v>586</v>
      </c>
      <c r="H301" s="12"/>
      <c r="I301" s="9">
        <v>16</v>
      </c>
      <c r="J301" s="9">
        <v>8.9</v>
      </c>
    </row>
    <row r="302" spans="1:10" s="11" customFormat="1" x14ac:dyDescent="0.2">
      <c r="A302" s="8">
        <v>43610</v>
      </c>
      <c r="B302" s="12" t="s">
        <v>3</v>
      </c>
      <c r="C302" s="113">
        <v>3397</v>
      </c>
      <c r="D302" s="12" t="s">
        <v>156</v>
      </c>
      <c r="E302" s="12" t="s">
        <v>6</v>
      </c>
      <c r="F302" s="12" t="s">
        <v>5</v>
      </c>
      <c r="G302" s="12" t="s">
        <v>152</v>
      </c>
      <c r="H302" s="12"/>
      <c r="I302" s="9">
        <v>24</v>
      </c>
      <c r="J302" s="9">
        <v>27</v>
      </c>
    </row>
    <row r="303" spans="1:10" s="11" customFormat="1" x14ac:dyDescent="0.2">
      <c r="A303" s="8">
        <v>43613</v>
      </c>
      <c r="B303" s="12" t="s">
        <v>3</v>
      </c>
      <c r="C303" s="113">
        <v>7511</v>
      </c>
      <c r="D303" s="12" t="s">
        <v>251</v>
      </c>
      <c r="E303" s="12" t="s">
        <v>4</v>
      </c>
      <c r="F303" s="12" t="s">
        <v>5</v>
      </c>
      <c r="G303" s="12" t="s">
        <v>897</v>
      </c>
      <c r="H303" s="12"/>
      <c r="I303" s="9">
        <v>39</v>
      </c>
      <c r="J303" s="9">
        <v>48</v>
      </c>
    </row>
    <row r="304" spans="1:10" s="11" customFormat="1" x14ac:dyDescent="0.2">
      <c r="A304" s="8">
        <v>43590</v>
      </c>
      <c r="B304" s="12" t="s">
        <v>3</v>
      </c>
      <c r="C304" s="113">
        <v>6912</v>
      </c>
      <c r="D304" s="12" t="s">
        <v>109</v>
      </c>
      <c r="E304" s="12" t="s">
        <v>4</v>
      </c>
      <c r="F304" s="12" t="s">
        <v>4</v>
      </c>
      <c r="G304" s="12" t="s">
        <v>177</v>
      </c>
      <c r="H304" s="12"/>
      <c r="I304" s="9">
        <v>31</v>
      </c>
      <c r="J304" s="9">
        <v>45</v>
      </c>
    </row>
    <row r="305" spans="1:10" s="11" customFormat="1" x14ac:dyDescent="0.2">
      <c r="A305" s="8">
        <v>43590</v>
      </c>
      <c r="B305" s="12" t="s">
        <v>3</v>
      </c>
      <c r="C305" s="113">
        <v>6915</v>
      </c>
      <c r="D305" s="12" t="s">
        <v>109</v>
      </c>
      <c r="E305" s="12" t="s">
        <v>4</v>
      </c>
      <c r="F305" s="12" t="s">
        <v>4</v>
      </c>
      <c r="G305" s="12" t="s">
        <v>23</v>
      </c>
      <c r="H305" s="12"/>
      <c r="I305" s="9">
        <v>31</v>
      </c>
      <c r="J305" s="9">
        <v>45</v>
      </c>
    </row>
    <row r="306" spans="1:10" s="11" customFormat="1" x14ac:dyDescent="0.2">
      <c r="A306" s="8">
        <v>43612</v>
      </c>
      <c r="B306" s="12" t="s">
        <v>3</v>
      </c>
      <c r="C306" s="113">
        <v>6917</v>
      </c>
      <c r="D306" s="12" t="s">
        <v>109</v>
      </c>
      <c r="E306" s="12" t="s">
        <v>15</v>
      </c>
      <c r="F306" s="12" t="s">
        <v>6</v>
      </c>
      <c r="G306" s="12" t="s">
        <v>37</v>
      </c>
      <c r="H306" s="12"/>
      <c r="I306" s="9">
        <v>38</v>
      </c>
      <c r="J306" s="9">
        <v>45</v>
      </c>
    </row>
    <row r="307" spans="1:10" s="11" customFormat="1" x14ac:dyDescent="0.2">
      <c r="A307" s="8">
        <v>43613</v>
      </c>
      <c r="B307" s="12" t="s">
        <v>3</v>
      </c>
      <c r="C307" s="113">
        <v>6581</v>
      </c>
      <c r="D307" s="12" t="s">
        <v>1803</v>
      </c>
      <c r="E307" s="12" t="s">
        <v>4</v>
      </c>
      <c r="F307" s="12" t="s">
        <v>5</v>
      </c>
      <c r="G307" s="12" t="s">
        <v>899</v>
      </c>
      <c r="H307" s="12"/>
      <c r="I307" s="9">
        <v>55</v>
      </c>
      <c r="J307" s="9">
        <v>74</v>
      </c>
    </row>
    <row r="308" spans="1:10" s="11" customFormat="1" x14ac:dyDescent="0.2">
      <c r="A308" s="8">
        <v>43586</v>
      </c>
      <c r="B308" s="12" t="s">
        <v>3</v>
      </c>
      <c r="C308" s="113">
        <v>3742</v>
      </c>
      <c r="D308" s="12" t="s">
        <v>83</v>
      </c>
      <c r="E308" s="12" t="s">
        <v>16</v>
      </c>
      <c r="F308" s="12" t="s">
        <v>6</v>
      </c>
      <c r="G308" s="12" t="s">
        <v>23</v>
      </c>
      <c r="H308" s="12"/>
      <c r="I308" s="9">
        <v>22</v>
      </c>
      <c r="J308" s="9">
        <v>16.3</v>
      </c>
    </row>
    <row r="309" spans="1:10" s="11" customFormat="1" x14ac:dyDescent="0.2">
      <c r="A309" s="8">
        <v>43612</v>
      </c>
      <c r="B309" s="12" t="s">
        <v>3</v>
      </c>
      <c r="C309" s="113">
        <v>3736</v>
      </c>
      <c r="D309" s="12" t="s">
        <v>83</v>
      </c>
      <c r="E309" s="12" t="s">
        <v>4</v>
      </c>
      <c r="F309" s="12" t="s">
        <v>5</v>
      </c>
      <c r="G309" s="12" t="s">
        <v>151</v>
      </c>
      <c r="H309" s="12"/>
      <c r="I309" s="9">
        <v>25</v>
      </c>
      <c r="J309" s="9">
        <v>21</v>
      </c>
    </row>
    <row r="310" spans="1:10" s="11" customFormat="1" x14ac:dyDescent="0.2">
      <c r="A310" s="8">
        <v>43613</v>
      </c>
      <c r="B310" s="12" t="s">
        <v>3</v>
      </c>
      <c r="C310" s="113">
        <v>3753</v>
      </c>
      <c r="D310" s="12" t="s">
        <v>83</v>
      </c>
      <c r="E310" s="12" t="s">
        <v>15</v>
      </c>
      <c r="F310" s="12" t="s">
        <v>6</v>
      </c>
      <c r="G310" s="12" t="s">
        <v>23</v>
      </c>
      <c r="H310" s="12"/>
      <c r="I310" s="9">
        <v>28</v>
      </c>
      <c r="J310" s="9">
        <v>17</v>
      </c>
    </row>
    <row r="311" spans="1:10" s="11" customFormat="1" x14ac:dyDescent="0.2">
      <c r="A311" s="8">
        <v>43615</v>
      </c>
      <c r="B311" s="12" t="s">
        <v>5</v>
      </c>
      <c r="C311" s="113">
        <v>66123</v>
      </c>
      <c r="D311" s="12" t="s">
        <v>259</v>
      </c>
      <c r="E311" s="12" t="s">
        <v>5</v>
      </c>
      <c r="F311" s="12" t="s">
        <v>33</v>
      </c>
      <c r="G311" s="12" t="s">
        <v>23</v>
      </c>
      <c r="H311" s="12"/>
      <c r="I311" s="9">
        <v>88</v>
      </c>
      <c r="J311" s="9">
        <v>111</v>
      </c>
    </row>
    <row r="312" spans="1:10" s="11" customFormat="1" x14ac:dyDescent="0.2">
      <c r="A312" s="8">
        <v>43612</v>
      </c>
      <c r="B312" s="12" t="s">
        <v>6</v>
      </c>
      <c r="C312" s="113">
        <v>91400</v>
      </c>
      <c r="D312" s="12" t="s">
        <v>1798</v>
      </c>
      <c r="E312" s="12" t="s">
        <v>6</v>
      </c>
      <c r="F312" s="12" t="s">
        <v>11</v>
      </c>
      <c r="G312" s="12" t="s">
        <v>319</v>
      </c>
      <c r="H312" s="12"/>
      <c r="I312" s="87" t="s">
        <v>1700</v>
      </c>
      <c r="J312" s="87" t="s">
        <v>1799</v>
      </c>
    </row>
    <row r="313" spans="1:10" s="11" customFormat="1" x14ac:dyDescent="0.2">
      <c r="A313" s="8">
        <v>43587</v>
      </c>
      <c r="B313" s="12" t="s">
        <v>6</v>
      </c>
      <c r="C313" s="113">
        <v>95210</v>
      </c>
      <c r="D313" s="12" t="s">
        <v>1673</v>
      </c>
      <c r="E313" s="12" t="s">
        <v>6</v>
      </c>
      <c r="F313" s="12" t="s">
        <v>15</v>
      </c>
      <c r="G313" s="12" t="s">
        <v>290</v>
      </c>
      <c r="H313" s="12"/>
      <c r="I313" s="9">
        <v>267</v>
      </c>
      <c r="J313" s="9">
        <v>363</v>
      </c>
    </row>
    <row r="314" spans="1:10" s="11" customFormat="1" x14ac:dyDescent="0.2">
      <c r="A314" s="8">
        <v>43590</v>
      </c>
      <c r="B314" s="12" t="s">
        <v>3</v>
      </c>
      <c r="C314" s="113">
        <v>5252</v>
      </c>
      <c r="D314" s="12" t="s">
        <v>66</v>
      </c>
      <c r="E314" s="12" t="s">
        <v>12</v>
      </c>
      <c r="F314" s="12" t="s">
        <v>15</v>
      </c>
      <c r="G314" s="12" t="s">
        <v>177</v>
      </c>
      <c r="H314" s="12"/>
      <c r="I314" s="9">
        <v>24</v>
      </c>
      <c r="J314" s="9">
        <v>33</v>
      </c>
    </row>
    <row r="315" spans="1:10" s="11" customFormat="1" x14ac:dyDescent="0.2">
      <c r="A315" s="8">
        <v>43596</v>
      </c>
      <c r="B315" s="12" t="s">
        <v>3</v>
      </c>
      <c r="C315" s="113">
        <v>5213</v>
      </c>
      <c r="D315" s="12" t="s">
        <v>66</v>
      </c>
      <c r="E315" s="12" t="s">
        <v>31</v>
      </c>
      <c r="F315" s="12" t="s">
        <v>5</v>
      </c>
      <c r="G315" s="12" t="s">
        <v>23</v>
      </c>
      <c r="H315" s="12"/>
      <c r="I315" s="9">
        <v>29</v>
      </c>
      <c r="J315" s="9">
        <v>39</v>
      </c>
    </row>
    <row r="316" spans="1:10" s="11" customFormat="1" x14ac:dyDescent="0.2">
      <c r="A316" s="8">
        <v>43602</v>
      </c>
      <c r="B316" s="12" t="s">
        <v>3</v>
      </c>
      <c r="C316" s="113">
        <v>5231</v>
      </c>
      <c r="D316" s="12" t="s">
        <v>66</v>
      </c>
      <c r="E316" s="12" t="s">
        <v>6</v>
      </c>
      <c r="F316" s="12" t="s">
        <v>15</v>
      </c>
      <c r="G316" s="12" t="s">
        <v>194</v>
      </c>
      <c r="H316" s="12"/>
      <c r="I316" s="9">
        <v>32</v>
      </c>
      <c r="J316" s="9">
        <v>32.799999999999997</v>
      </c>
    </row>
    <row r="317" spans="1:10" s="11" customFormat="1" x14ac:dyDescent="0.2">
      <c r="A317" s="8">
        <v>43597</v>
      </c>
      <c r="B317" s="12" t="s">
        <v>3</v>
      </c>
      <c r="C317" s="113">
        <v>4482</v>
      </c>
      <c r="D317" s="12" t="s">
        <v>61</v>
      </c>
      <c r="E317" s="12" t="s">
        <v>4</v>
      </c>
      <c r="F317" s="12" t="s">
        <v>6</v>
      </c>
      <c r="G317" s="12" t="s">
        <v>1775</v>
      </c>
      <c r="H317" s="12"/>
      <c r="I317" s="9">
        <v>8</v>
      </c>
      <c r="J317" s="9">
        <v>5</v>
      </c>
    </row>
    <row r="318" spans="1:10" s="11" customFormat="1" x14ac:dyDescent="0.2">
      <c r="A318" s="8">
        <v>43614</v>
      </c>
      <c r="B318" s="12" t="s">
        <v>3</v>
      </c>
      <c r="C318" s="113">
        <v>4463</v>
      </c>
      <c r="D318" s="12" t="s">
        <v>61</v>
      </c>
      <c r="E318" s="12" t="s">
        <v>1808</v>
      </c>
      <c r="F318" s="12" t="s">
        <v>214</v>
      </c>
      <c r="G318" s="12" t="s">
        <v>37</v>
      </c>
      <c r="H318" s="12"/>
      <c r="I318" s="9">
        <v>7</v>
      </c>
      <c r="J318" s="9">
        <v>4</v>
      </c>
    </row>
    <row r="319" spans="1:10" s="11" customFormat="1" x14ac:dyDescent="0.2">
      <c r="A319" s="8">
        <v>43594</v>
      </c>
      <c r="B319" s="12" t="s">
        <v>3</v>
      </c>
      <c r="C319" s="113">
        <v>9132</v>
      </c>
      <c r="D319" s="12" t="s">
        <v>121</v>
      </c>
      <c r="E319" s="12" t="s">
        <v>4</v>
      </c>
      <c r="F319" s="12" t="s">
        <v>4</v>
      </c>
      <c r="G319" s="12" t="s">
        <v>1709</v>
      </c>
      <c r="H319" s="12"/>
      <c r="I319" s="9">
        <v>45</v>
      </c>
      <c r="J319" s="9">
        <v>63</v>
      </c>
    </row>
    <row r="320" spans="1:10" s="11" customFormat="1" x14ac:dyDescent="0.2">
      <c r="A320" s="8">
        <v>43614</v>
      </c>
      <c r="B320" s="12" t="s">
        <v>3</v>
      </c>
      <c r="C320" s="113">
        <v>9184</v>
      </c>
      <c r="D320" s="12" t="s">
        <v>121</v>
      </c>
      <c r="E320" s="12" t="s">
        <v>4</v>
      </c>
      <c r="F320" s="12" t="s">
        <v>6</v>
      </c>
      <c r="G320" s="12" t="s">
        <v>958</v>
      </c>
      <c r="H320" s="12"/>
      <c r="I320" s="9">
        <v>47</v>
      </c>
      <c r="J320" s="9">
        <v>60</v>
      </c>
    </row>
    <row r="321" spans="1:10" s="11" customFormat="1" x14ac:dyDescent="0.2">
      <c r="A321" s="8">
        <v>43586</v>
      </c>
      <c r="B321" s="12" t="s">
        <v>3</v>
      </c>
      <c r="C321" s="113">
        <v>3833</v>
      </c>
      <c r="D321" s="12" t="s">
        <v>116</v>
      </c>
      <c r="E321" s="12" t="s">
        <v>9</v>
      </c>
      <c r="F321" s="12" t="s">
        <v>15</v>
      </c>
      <c r="G321" s="12" t="s">
        <v>23</v>
      </c>
      <c r="H321" s="12"/>
      <c r="I321" s="9">
        <v>14</v>
      </c>
      <c r="J321" s="9">
        <v>13</v>
      </c>
    </row>
    <row r="322" spans="1:10" s="11" customFormat="1" x14ac:dyDescent="0.2">
      <c r="A322" s="8">
        <v>43589</v>
      </c>
      <c r="B322" s="12" t="s">
        <v>3</v>
      </c>
      <c r="C322" s="113">
        <v>3863</v>
      </c>
      <c r="D322" s="12" t="s">
        <v>116</v>
      </c>
      <c r="E322" s="12" t="s">
        <v>4</v>
      </c>
      <c r="F322" s="12" t="s">
        <v>4</v>
      </c>
      <c r="G322" s="12" t="s">
        <v>151</v>
      </c>
      <c r="H322" s="12"/>
      <c r="I322" s="9">
        <v>16</v>
      </c>
      <c r="J322" s="9">
        <v>14</v>
      </c>
    </row>
    <row r="323" spans="1:10" s="11" customFormat="1" x14ac:dyDescent="0.2">
      <c r="A323" s="8">
        <v>43596</v>
      </c>
      <c r="B323" s="12" t="s">
        <v>3</v>
      </c>
      <c r="C323" s="113">
        <v>3873</v>
      </c>
      <c r="D323" s="12" t="s">
        <v>116</v>
      </c>
      <c r="E323" s="12" t="s">
        <v>10</v>
      </c>
      <c r="F323" s="12" t="s">
        <v>6</v>
      </c>
      <c r="G323" s="12" t="s">
        <v>23</v>
      </c>
      <c r="H323" s="12"/>
      <c r="I323" s="9">
        <v>15</v>
      </c>
      <c r="J323" s="9">
        <v>13</v>
      </c>
    </row>
    <row r="324" spans="1:10" s="11" customFormat="1" x14ac:dyDescent="0.2">
      <c r="A324" s="8">
        <v>43597</v>
      </c>
      <c r="B324" s="12" t="s">
        <v>3</v>
      </c>
      <c r="C324" s="113">
        <v>3879</v>
      </c>
      <c r="D324" s="12" t="s">
        <v>116</v>
      </c>
      <c r="E324" s="12" t="s">
        <v>4</v>
      </c>
      <c r="F324" s="12" t="s">
        <v>5</v>
      </c>
      <c r="G324" s="12" t="s">
        <v>1776</v>
      </c>
      <c r="H324" s="12"/>
      <c r="I324" s="9">
        <v>14</v>
      </c>
      <c r="J324" s="9">
        <v>13</v>
      </c>
    </row>
    <row r="325" spans="1:10" s="11" customFormat="1" x14ac:dyDescent="0.2">
      <c r="A325" s="8">
        <v>43603</v>
      </c>
      <c r="B325" s="12" t="s">
        <v>3</v>
      </c>
      <c r="C325" s="113">
        <v>3855</v>
      </c>
      <c r="D325" s="12" t="s">
        <v>116</v>
      </c>
      <c r="E325" s="12" t="s">
        <v>4</v>
      </c>
      <c r="F325" s="12" t="s">
        <v>4</v>
      </c>
      <c r="G325" s="12" t="s">
        <v>292</v>
      </c>
      <c r="H325" s="12"/>
      <c r="I325" s="9">
        <v>17</v>
      </c>
      <c r="J325" s="9">
        <v>14</v>
      </c>
    </row>
    <row r="326" spans="1:10" s="11" customFormat="1" x14ac:dyDescent="0.2">
      <c r="A326" s="8">
        <v>43604</v>
      </c>
      <c r="B326" s="12" t="s">
        <v>3</v>
      </c>
      <c r="C326" s="113">
        <v>3863</v>
      </c>
      <c r="D326" s="12" t="s">
        <v>116</v>
      </c>
      <c r="E326" s="12" t="s">
        <v>6</v>
      </c>
      <c r="F326" s="12" t="s">
        <v>6</v>
      </c>
      <c r="G326" s="12" t="s">
        <v>1784</v>
      </c>
      <c r="H326" s="12"/>
      <c r="I326" s="9">
        <v>16</v>
      </c>
      <c r="J326" s="9">
        <v>13</v>
      </c>
    </row>
    <row r="327" spans="1:10" s="11" customFormat="1" x14ac:dyDescent="0.2">
      <c r="A327" s="8">
        <v>43612</v>
      </c>
      <c r="B327" s="12" t="s">
        <v>3</v>
      </c>
      <c r="C327" s="113">
        <v>3860</v>
      </c>
      <c r="D327" s="12" t="s">
        <v>116</v>
      </c>
      <c r="E327" s="12" t="s">
        <v>4</v>
      </c>
      <c r="F327" s="12" t="s">
        <v>5</v>
      </c>
      <c r="G327" s="12" t="s">
        <v>151</v>
      </c>
      <c r="H327" s="12"/>
      <c r="I327" s="9">
        <v>16</v>
      </c>
      <c r="J327" s="9">
        <v>13</v>
      </c>
    </row>
    <row r="328" spans="1:10" s="11" customFormat="1" x14ac:dyDescent="0.2">
      <c r="A328" s="8">
        <v>43615</v>
      </c>
      <c r="B328" s="12" t="s">
        <v>3</v>
      </c>
      <c r="C328" s="113">
        <v>3863</v>
      </c>
      <c r="D328" s="12" t="s">
        <v>116</v>
      </c>
      <c r="E328" s="12" t="s">
        <v>6</v>
      </c>
      <c r="F328" s="12" t="s">
        <v>15</v>
      </c>
      <c r="G328" s="12" t="s">
        <v>1825</v>
      </c>
      <c r="H328" s="12"/>
      <c r="I328" s="9">
        <v>16</v>
      </c>
      <c r="J328" s="9">
        <v>14</v>
      </c>
    </row>
    <row r="329" spans="1:10" s="11" customFormat="1" x14ac:dyDescent="0.2">
      <c r="A329" s="8">
        <v>43594</v>
      </c>
      <c r="B329" s="12" t="s">
        <v>5</v>
      </c>
      <c r="C329" s="113">
        <v>71706</v>
      </c>
      <c r="D329" s="12" t="s">
        <v>1728</v>
      </c>
      <c r="E329" s="12" t="s">
        <v>5</v>
      </c>
      <c r="F329" s="12" t="s">
        <v>5</v>
      </c>
      <c r="G329" s="12" t="s">
        <v>172</v>
      </c>
      <c r="H329" s="12"/>
      <c r="I329" s="9">
        <v>218</v>
      </c>
      <c r="J329" s="9">
        <v>306</v>
      </c>
    </row>
    <row r="330" spans="1:10" s="11" customFormat="1" x14ac:dyDescent="0.2">
      <c r="A330" s="8">
        <v>43586</v>
      </c>
      <c r="B330" s="12" t="s">
        <v>3</v>
      </c>
      <c r="C330" s="113">
        <v>5373</v>
      </c>
      <c r="D330" s="12" t="s">
        <v>58</v>
      </c>
      <c r="E330" s="12" t="s">
        <v>3</v>
      </c>
      <c r="F330" s="12" t="s">
        <v>6</v>
      </c>
      <c r="G330" s="12" t="s">
        <v>37</v>
      </c>
      <c r="H330" s="12"/>
      <c r="I330" s="9">
        <v>31</v>
      </c>
      <c r="J330" s="9">
        <v>38.799999999999997</v>
      </c>
    </row>
    <row r="331" spans="1:10" s="11" customFormat="1" x14ac:dyDescent="0.2">
      <c r="A331" s="8">
        <v>43586</v>
      </c>
      <c r="B331" s="12" t="s">
        <v>3</v>
      </c>
      <c r="C331" s="113">
        <v>5376</v>
      </c>
      <c r="D331" s="12" t="s">
        <v>58</v>
      </c>
      <c r="E331" s="12" t="s">
        <v>4</v>
      </c>
      <c r="F331" s="12" t="s">
        <v>6</v>
      </c>
      <c r="G331" s="12" t="s">
        <v>37</v>
      </c>
      <c r="H331" s="12"/>
      <c r="I331" s="9">
        <v>31</v>
      </c>
      <c r="J331" s="9">
        <v>41</v>
      </c>
    </row>
    <row r="332" spans="1:10" s="11" customFormat="1" x14ac:dyDescent="0.2">
      <c r="A332" s="8">
        <v>43596</v>
      </c>
      <c r="B332" s="12" t="s">
        <v>3</v>
      </c>
      <c r="C332" s="113">
        <v>5376</v>
      </c>
      <c r="D332" s="12" t="s">
        <v>58</v>
      </c>
      <c r="E332" s="12" t="s">
        <v>21</v>
      </c>
      <c r="F332" s="12" t="s">
        <v>15</v>
      </c>
      <c r="G332" s="12" t="s">
        <v>151</v>
      </c>
      <c r="H332" s="12"/>
      <c r="I332" s="9">
        <v>33</v>
      </c>
      <c r="J332" s="9">
        <v>47</v>
      </c>
    </row>
    <row r="333" spans="1:10" s="11" customFormat="1" x14ac:dyDescent="0.2">
      <c r="A333" s="8">
        <v>43589</v>
      </c>
      <c r="B333" s="12" t="s">
        <v>3</v>
      </c>
      <c r="C333" s="113">
        <v>5447</v>
      </c>
      <c r="D333" s="12" t="s">
        <v>1694</v>
      </c>
      <c r="E333" s="12" t="s">
        <v>4</v>
      </c>
      <c r="F333" s="12" t="s">
        <v>4</v>
      </c>
      <c r="G333" s="12" t="s">
        <v>153</v>
      </c>
      <c r="H333" s="12"/>
      <c r="I333" s="9">
        <v>31</v>
      </c>
      <c r="J333" s="9">
        <v>41</v>
      </c>
    </row>
    <row r="334" spans="1:10" s="11" customFormat="1" x14ac:dyDescent="0.2">
      <c r="A334" s="8">
        <v>43613</v>
      </c>
      <c r="B334" s="12" t="s">
        <v>3</v>
      </c>
      <c r="C334" s="113">
        <v>5447</v>
      </c>
      <c r="D334" s="12" t="s">
        <v>1694</v>
      </c>
      <c r="E334" s="12" t="s">
        <v>4</v>
      </c>
      <c r="F334" s="12" t="s">
        <v>5</v>
      </c>
      <c r="G334" s="12" t="s">
        <v>37</v>
      </c>
      <c r="H334" s="12"/>
      <c r="I334" s="9">
        <v>33</v>
      </c>
      <c r="J334" s="9">
        <v>45</v>
      </c>
    </row>
    <row r="335" spans="1:10" s="11" customFormat="1" x14ac:dyDescent="0.2">
      <c r="A335" s="8">
        <v>43586</v>
      </c>
      <c r="B335" s="12" t="s">
        <v>3</v>
      </c>
      <c r="C335" s="113">
        <v>1209</v>
      </c>
      <c r="D335" s="48" t="s">
        <v>190</v>
      </c>
      <c r="E335" s="12" t="s">
        <v>1656</v>
      </c>
      <c r="F335" s="12" t="s">
        <v>6</v>
      </c>
      <c r="G335" s="12" t="s">
        <v>23</v>
      </c>
      <c r="H335" s="12"/>
      <c r="I335" s="9">
        <v>26</v>
      </c>
      <c r="J335" s="9">
        <v>36.4</v>
      </c>
    </row>
    <row r="336" spans="1:10" s="11" customFormat="1" x14ac:dyDescent="0.2">
      <c r="A336" s="8">
        <v>43607</v>
      </c>
      <c r="B336" s="12" t="s">
        <v>6</v>
      </c>
      <c r="C336" s="113">
        <v>57290</v>
      </c>
      <c r="D336" s="12" t="s">
        <v>1789</v>
      </c>
      <c r="E336" s="12" t="s">
        <v>6</v>
      </c>
      <c r="F336" s="12" t="s">
        <v>6</v>
      </c>
      <c r="G336" s="12" t="s">
        <v>976</v>
      </c>
      <c r="H336" s="12"/>
      <c r="I336" s="9">
        <v>35</v>
      </c>
      <c r="J336" s="9">
        <v>39</v>
      </c>
    </row>
    <row r="337" spans="1:10" s="11" customFormat="1" x14ac:dyDescent="0.2">
      <c r="A337" s="8">
        <v>43589</v>
      </c>
      <c r="B337" s="12" t="s">
        <v>3</v>
      </c>
      <c r="C337" s="113">
        <v>4459</v>
      </c>
      <c r="D337" s="12" t="s">
        <v>46</v>
      </c>
      <c r="E337" s="12" t="s">
        <v>12</v>
      </c>
      <c r="F337" s="12" t="s">
        <v>6</v>
      </c>
      <c r="G337" s="12" t="s">
        <v>177</v>
      </c>
      <c r="H337" s="12"/>
      <c r="I337" s="9">
        <v>7</v>
      </c>
      <c r="J337" s="9">
        <v>5</v>
      </c>
    </row>
    <row r="338" spans="1:10" s="11" customFormat="1" x14ac:dyDescent="0.2">
      <c r="A338" s="8">
        <v>43594</v>
      </c>
      <c r="B338" s="12" t="s">
        <v>3</v>
      </c>
      <c r="C338" s="113">
        <v>4482</v>
      </c>
      <c r="D338" s="12" t="s">
        <v>46</v>
      </c>
      <c r="E338" s="12" t="s">
        <v>4</v>
      </c>
      <c r="F338" s="12" t="s">
        <v>4</v>
      </c>
      <c r="G338" s="12" t="s">
        <v>1736</v>
      </c>
      <c r="H338" s="12"/>
      <c r="I338" s="9">
        <v>8</v>
      </c>
      <c r="J338" s="9">
        <v>5</v>
      </c>
    </row>
    <row r="339" spans="1:10" s="11" customFormat="1" x14ac:dyDescent="0.2">
      <c r="A339" s="8">
        <v>43596</v>
      </c>
      <c r="B339" s="12" t="s">
        <v>3</v>
      </c>
      <c r="C339" s="138">
        <v>4438</v>
      </c>
      <c r="D339" s="12" t="s">
        <v>46</v>
      </c>
      <c r="E339" s="12" t="s">
        <v>4</v>
      </c>
      <c r="F339" s="12" t="s">
        <v>5</v>
      </c>
      <c r="G339" s="12" t="s">
        <v>23</v>
      </c>
      <c r="H339" s="12"/>
      <c r="I339" s="9">
        <v>6</v>
      </c>
      <c r="J339" s="9">
        <v>2</v>
      </c>
    </row>
    <row r="340" spans="1:10" s="11" customFormat="1" x14ac:dyDescent="0.2">
      <c r="A340" s="8">
        <v>43596</v>
      </c>
      <c r="B340" s="12" t="s">
        <v>3</v>
      </c>
      <c r="C340" s="113">
        <v>4970</v>
      </c>
      <c r="D340" s="12" t="s">
        <v>199</v>
      </c>
      <c r="E340" s="12" t="s">
        <v>4</v>
      </c>
      <c r="F340" s="12" t="s">
        <v>6</v>
      </c>
      <c r="G340" s="12" t="s">
        <v>1252</v>
      </c>
      <c r="H340" s="12"/>
      <c r="I340" s="9">
        <v>16</v>
      </c>
      <c r="J340" s="9">
        <v>13</v>
      </c>
    </row>
    <row r="341" spans="1:10" s="11" customFormat="1" x14ac:dyDescent="0.2">
      <c r="A341" s="8">
        <v>43615</v>
      </c>
      <c r="B341" s="12" t="s">
        <v>3</v>
      </c>
      <c r="C341" s="113">
        <v>4994</v>
      </c>
      <c r="D341" s="12" t="s">
        <v>199</v>
      </c>
      <c r="E341" s="12" t="s">
        <v>12</v>
      </c>
      <c r="F341" s="12" t="s">
        <v>15</v>
      </c>
      <c r="G341" s="12" t="s">
        <v>151</v>
      </c>
      <c r="H341" s="12"/>
      <c r="I341" s="9">
        <v>17</v>
      </c>
      <c r="J341" s="9">
        <v>11</v>
      </c>
    </row>
    <row r="342" spans="1:10" s="11" customFormat="1" x14ac:dyDescent="0.2">
      <c r="A342" s="8">
        <v>43594</v>
      </c>
      <c r="B342" s="12" t="s">
        <v>3</v>
      </c>
      <c r="C342" s="113">
        <v>5451</v>
      </c>
      <c r="D342" s="12" t="s">
        <v>438</v>
      </c>
      <c r="E342" s="12" t="s">
        <v>4</v>
      </c>
      <c r="F342" s="12" t="s">
        <v>4</v>
      </c>
      <c r="G342" s="12" t="s">
        <v>37</v>
      </c>
      <c r="H342" s="12"/>
      <c r="I342" s="9">
        <v>36</v>
      </c>
      <c r="J342" s="9">
        <v>42</v>
      </c>
    </row>
    <row r="343" spans="1:10" s="11" customFormat="1" x14ac:dyDescent="0.2">
      <c r="A343" s="8">
        <v>43615</v>
      </c>
      <c r="B343" s="12" t="s">
        <v>3</v>
      </c>
      <c r="C343" s="113">
        <v>9186</v>
      </c>
      <c r="D343" s="12" t="s">
        <v>1824</v>
      </c>
      <c r="E343" s="12" t="s">
        <v>4</v>
      </c>
      <c r="F343" s="12" t="s">
        <v>99</v>
      </c>
      <c r="G343" s="12" t="s">
        <v>958</v>
      </c>
      <c r="H343" s="12"/>
      <c r="I343" s="9">
        <v>49</v>
      </c>
      <c r="J343" s="9">
        <v>67</v>
      </c>
    </row>
    <row r="344" spans="1:10" s="11" customFormat="1" x14ac:dyDescent="0.2">
      <c r="A344" s="8">
        <v>43590</v>
      </c>
      <c r="B344" s="12" t="s">
        <v>3</v>
      </c>
      <c r="C344" s="113">
        <v>8364</v>
      </c>
      <c r="D344" s="12" t="s">
        <v>149</v>
      </c>
      <c r="E344" s="12" t="s">
        <v>6</v>
      </c>
      <c r="F344" s="12" t="s">
        <v>6</v>
      </c>
      <c r="G344" s="12" t="s">
        <v>1712</v>
      </c>
      <c r="H344" s="12"/>
      <c r="I344" s="9">
        <v>24</v>
      </c>
      <c r="J344" s="9">
        <v>18</v>
      </c>
    </row>
    <row r="345" spans="1:10" s="11" customFormat="1" x14ac:dyDescent="0.2">
      <c r="A345" s="8">
        <v>43594</v>
      </c>
      <c r="B345" s="12" t="s">
        <v>3</v>
      </c>
      <c r="C345" s="113">
        <v>8436</v>
      </c>
      <c r="D345" s="12" t="s">
        <v>149</v>
      </c>
      <c r="E345" s="12" t="s">
        <v>4</v>
      </c>
      <c r="F345" s="12" t="s">
        <v>4</v>
      </c>
      <c r="G345" s="12" t="s">
        <v>863</v>
      </c>
      <c r="H345" s="12"/>
      <c r="I345" s="30">
        <v>25</v>
      </c>
      <c r="J345" s="9">
        <v>18</v>
      </c>
    </row>
    <row r="346" spans="1:10" s="11" customFormat="1" x14ac:dyDescent="0.2">
      <c r="A346" s="8">
        <v>43586</v>
      </c>
      <c r="B346" s="12" t="s">
        <v>3</v>
      </c>
      <c r="C346" s="113">
        <v>7320</v>
      </c>
      <c r="D346" s="48" t="s">
        <v>39</v>
      </c>
      <c r="E346" s="12" t="s">
        <v>11</v>
      </c>
      <c r="F346" s="12" t="s">
        <v>15</v>
      </c>
      <c r="G346" s="12" t="s">
        <v>23</v>
      </c>
      <c r="H346" s="12"/>
      <c r="I346" s="9">
        <v>32</v>
      </c>
      <c r="J346" s="9">
        <v>35.700000000000003</v>
      </c>
    </row>
    <row r="347" spans="1:10" s="11" customFormat="1" x14ac:dyDescent="0.2">
      <c r="A347" s="8">
        <v>43610</v>
      </c>
      <c r="B347" s="12" t="s">
        <v>3</v>
      </c>
      <c r="C347" s="113">
        <v>7307</v>
      </c>
      <c r="D347" s="12" t="s">
        <v>39</v>
      </c>
      <c r="E347" s="12" t="s">
        <v>15</v>
      </c>
      <c r="F347" s="12" t="s">
        <v>15</v>
      </c>
      <c r="G347" s="12" t="s">
        <v>152</v>
      </c>
      <c r="H347" s="12"/>
      <c r="I347" s="9">
        <v>30</v>
      </c>
      <c r="J347" s="9">
        <v>35</v>
      </c>
    </row>
    <row r="348" spans="1:10" s="11" customFormat="1" x14ac:dyDescent="0.2">
      <c r="A348" s="8">
        <v>43586</v>
      </c>
      <c r="B348" s="12" t="s">
        <v>3</v>
      </c>
      <c r="C348" s="113">
        <v>8041</v>
      </c>
      <c r="D348" s="48" t="s">
        <v>42</v>
      </c>
      <c r="E348" s="12" t="s">
        <v>16</v>
      </c>
      <c r="F348" s="12" t="s">
        <v>17</v>
      </c>
      <c r="G348" s="12" t="s">
        <v>23</v>
      </c>
      <c r="H348" s="12"/>
      <c r="I348" s="9">
        <v>21</v>
      </c>
      <c r="J348" s="9">
        <v>26.3</v>
      </c>
    </row>
    <row r="349" spans="1:10" s="11" customFormat="1" x14ac:dyDescent="0.2">
      <c r="A349" s="8">
        <v>43586</v>
      </c>
      <c r="B349" s="12" t="s">
        <v>3</v>
      </c>
      <c r="C349" s="113">
        <v>8042</v>
      </c>
      <c r="D349" s="12" t="s">
        <v>42</v>
      </c>
      <c r="E349" s="12" t="s">
        <v>9</v>
      </c>
      <c r="F349" s="12" t="s">
        <v>15</v>
      </c>
      <c r="G349" s="12" t="s">
        <v>23</v>
      </c>
      <c r="H349" s="12"/>
      <c r="I349" s="9">
        <v>21</v>
      </c>
      <c r="J349" s="9">
        <v>26.5</v>
      </c>
    </row>
    <row r="350" spans="1:10" s="11" customFormat="1" x14ac:dyDescent="0.2">
      <c r="A350" s="8">
        <v>43586</v>
      </c>
      <c r="B350" s="12" t="s">
        <v>3</v>
      </c>
      <c r="C350" s="113">
        <v>8011</v>
      </c>
      <c r="D350" s="12" t="s">
        <v>42</v>
      </c>
      <c r="E350" s="12" t="s">
        <v>15</v>
      </c>
      <c r="F350" s="12" t="s">
        <v>4</v>
      </c>
      <c r="G350" s="12" t="s">
        <v>23</v>
      </c>
      <c r="H350" s="12"/>
      <c r="I350" s="9">
        <v>23</v>
      </c>
      <c r="J350" s="9">
        <v>26.7</v>
      </c>
    </row>
    <row r="351" spans="1:10" s="11" customFormat="1" x14ac:dyDescent="0.2">
      <c r="A351" s="8">
        <v>43589</v>
      </c>
      <c r="B351" s="12" t="s">
        <v>3</v>
      </c>
      <c r="C351" s="113">
        <v>8030</v>
      </c>
      <c r="D351" s="12" t="s">
        <v>42</v>
      </c>
      <c r="E351" s="12" t="s">
        <v>6</v>
      </c>
      <c r="F351" s="12" t="s">
        <v>6</v>
      </c>
      <c r="G351" s="12" t="s">
        <v>863</v>
      </c>
      <c r="H351" s="12"/>
      <c r="I351" s="9">
        <v>21</v>
      </c>
      <c r="J351" s="9">
        <v>27</v>
      </c>
    </row>
    <row r="352" spans="1:10" s="11" customFormat="1" x14ac:dyDescent="0.2">
      <c r="A352" s="8">
        <v>43594</v>
      </c>
      <c r="B352" s="12" t="s">
        <v>3</v>
      </c>
      <c r="C352" s="113">
        <v>8048</v>
      </c>
      <c r="D352" s="12" t="s">
        <v>42</v>
      </c>
      <c r="E352" s="12" t="s">
        <v>188</v>
      </c>
      <c r="F352" s="12" t="s">
        <v>6</v>
      </c>
      <c r="G352" s="12" t="s">
        <v>172</v>
      </c>
      <c r="H352" s="12"/>
      <c r="I352" s="9">
        <v>28</v>
      </c>
      <c r="J352" s="9">
        <v>22</v>
      </c>
    </row>
    <row r="353" spans="1:10" s="11" customFormat="1" x14ac:dyDescent="0.2">
      <c r="A353" s="8">
        <v>43596</v>
      </c>
      <c r="B353" s="12" t="s">
        <v>3</v>
      </c>
      <c r="C353" s="113">
        <v>2410</v>
      </c>
      <c r="D353" s="12" t="s">
        <v>42</v>
      </c>
      <c r="E353" s="12" t="s">
        <v>1751</v>
      </c>
      <c r="F353" s="12" t="s">
        <v>6</v>
      </c>
      <c r="G353" s="12" t="s">
        <v>23</v>
      </c>
      <c r="H353" s="12"/>
      <c r="I353" s="9">
        <v>27</v>
      </c>
      <c r="J353" s="9">
        <v>32</v>
      </c>
    </row>
    <row r="354" spans="1:10" s="11" customFormat="1" x14ac:dyDescent="0.2">
      <c r="A354" s="8">
        <v>43604</v>
      </c>
      <c r="B354" s="12" t="s">
        <v>3</v>
      </c>
      <c r="C354" s="113">
        <v>8025</v>
      </c>
      <c r="D354" s="12" t="s">
        <v>42</v>
      </c>
      <c r="E354" s="12" t="s">
        <v>18</v>
      </c>
      <c r="F354" s="12" t="s">
        <v>6</v>
      </c>
      <c r="G354" s="12" t="s">
        <v>538</v>
      </c>
      <c r="H354" s="12"/>
      <c r="I354" s="9">
        <v>21</v>
      </c>
      <c r="J354" s="9">
        <v>25</v>
      </c>
    </row>
    <row r="355" spans="1:10" s="11" customFormat="1" x14ac:dyDescent="0.2">
      <c r="A355" s="8">
        <v>43596</v>
      </c>
      <c r="B355" s="12" t="s">
        <v>6</v>
      </c>
      <c r="C355" s="113">
        <v>57100</v>
      </c>
      <c r="D355" s="12" t="s">
        <v>141</v>
      </c>
      <c r="E355" s="12" t="s">
        <v>6</v>
      </c>
      <c r="F355" s="12" t="s">
        <v>15</v>
      </c>
      <c r="G355" s="12" t="s">
        <v>151</v>
      </c>
      <c r="H355" s="12"/>
      <c r="I355" s="9">
        <v>37</v>
      </c>
      <c r="J355" s="9">
        <v>418</v>
      </c>
    </row>
    <row r="356" spans="1:10" s="11" customFormat="1" x14ac:dyDescent="0.2">
      <c r="A356" s="8">
        <v>43597</v>
      </c>
      <c r="B356" s="12" t="s">
        <v>6</v>
      </c>
      <c r="C356" s="113">
        <v>57100</v>
      </c>
      <c r="D356" s="12" t="s">
        <v>141</v>
      </c>
      <c r="E356" s="12" t="s">
        <v>6</v>
      </c>
      <c r="F356" s="12" t="s">
        <v>15</v>
      </c>
      <c r="G356" s="12" t="s">
        <v>1768</v>
      </c>
      <c r="H356" s="12"/>
      <c r="I356" s="9">
        <v>35</v>
      </c>
      <c r="J356" s="9">
        <v>41</v>
      </c>
    </row>
    <row r="357" spans="1:10" s="11" customFormat="1" x14ac:dyDescent="0.2">
      <c r="A357" s="8">
        <v>43597</v>
      </c>
      <c r="B357" s="12" t="s">
        <v>6</v>
      </c>
      <c r="C357" s="113">
        <v>57100</v>
      </c>
      <c r="D357" s="12" t="s">
        <v>141</v>
      </c>
      <c r="E357" s="12" t="s">
        <v>6</v>
      </c>
      <c r="F357" s="12" t="s">
        <v>5</v>
      </c>
      <c r="G357" s="12" t="s">
        <v>151</v>
      </c>
      <c r="H357" s="12"/>
      <c r="I357" s="9">
        <v>35</v>
      </c>
      <c r="J357" s="9">
        <v>41</v>
      </c>
    </row>
    <row r="358" spans="1:10" s="11" customFormat="1" x14ac:dyDescent="0.2">
      <c r="A358" s="8">
        <v>43604</v>
      </c>
      <c r="B358" s="12" t="s">
        <v>6</v>
      </c>
      <c r="C358" s="113">
        <v>57100</v>
      </c>
      <c r="D358" s="12" t="s">
        <v>141</v>
      </c>
      <c r="E358" s="12" t="s">
        <v>6</v>
      </c>
      <c r="F358" s="12" t="s">
        <v>6</v>
      </c>
      <c r="G358" s="12"/>
      <c r="H358" s="12"/>
      <c r="I358" s="9">
        <v>33</v>
      </c>
      <c r="J358" s="9">
        <v>40</v>
      </c>
    </row>
    <row r="359" spans="1:10" s="11" customFormat="1" x14ac:dyDescent="0.2">
      <c r="A359" s="8">
        <v>43615</v>
      </c>
      <c r="B359" s="12" t="s">
        <v>6</v>
      </c>
      <c r="C359" s="113">
        <v>57100</v>
      </c>
      <c r="D359" s="12" t="s">
        <v>141</v>
      </c>
      <c r="E359" s="12" t="s">
        <v>6</v>
      </c>
      <c r="F359" s="12" t="s">
        <v>15</v>
      </c>
      <c r="G359" s="12" t="s">
        <v>151</v>
      </c>
      <c r="H359" s="12"/>
      <c r="I359" s="9">
        <v>36</v>
      </c>
      <c r="J359" s="9">
        <v>41</v>
      </c>
    </row>
    <row r="360" spans="1:10" s="11" customFormat="1" x14ac:dyDescent="0.2">
      <c r="A360" s="8">
        <v>43604</v>
      </c>
      <c r="B360" s="12" t="s">
        <v>5</v>
      </c>
      <c r="C360" s="113">
        <v>54294</v>
      </c>
      <c r="D360" s="12" t="s">
        <v>154</v>
      </c>
      <c r="E360" s="12" t="s">
        <v>4</v>
      </c>
      <c r="F360" s="12" t="s">
        <v>4</v>
      </c>
      <c r="G360" s="12" t="s">
        <v>23</v>
      </c>
      <c r="H360" s="12"/>
      <c r="I360" s="9">
        <v>51</v>
      </c>
      <c r="J360" s="9">
        <v>73</v>
      </c>
    </row>
    <row r="361" spans="1:10" s="11" customFormat="1" x14ac:dyDescent="0.2">
      <c r="A361" s="8">
        <v>43615</v>
      </c>
      <c r="B361" s="12" t="s">
        <v>5</v>
      </c>
      <c r="C361" s="113">
        <v>54296</v>
      </c>
      <c r="D361" s="12" t="s">
        <v>154</v>
      </c>
      <c r="E361" s="12" t="s">
        <v>5</v>
      </c>
      <c r="F361" s="12" t="s">
        <v>15</v>
      </c>
      <c r="G361" s="12" t="s">
        <v>477</v>
      </c>
      <c r="H361" s="12"/>
      <c r="I361" s="9">
        <v>63</v>
      </c>
      <c r="J361" s="9">
        <v>78</v>
      </c>
    </row>
    <row r="362" spans="1:10" s="11" customFormat="1" x14ac:dyDescent="0.2">
      <c r="A362" s="8">
        <v>43597</v>
      </c>
      <c r="B362" s="12" t="s">
        <v>6</v>
      </c>
      <c r="C362" s="113">
        <v>57270</v>
      </c>
      <c r="D362" s="12" t="s">
        <v>161</v>
      </c>
      <c r="E362" s="12" t="s">
        <v>6</v>
      </c>
      <c r="F362" s="12" t="s">
        <v>8</v>
      </c>
      <c r="G362" s="12" t="s">
        <v>1765</v>
      </c>
      <c r="H362" s="12"/>
      <c r="I362" s="9">
        <v>37</v>
      </c>
      <c r="J362" s="9">
        <v>52</v>
      </c>
    </row>
    <row r="363" spans="1:10" s="11" customFormat="1" x14ac:dyDescent="0.2">
      <c r="A363" s="8">
        <v>43603</v>
      </c>
      <c r="B363" s="12" t="s">
        <v>6</v>
      </c>
      <c r="C363" s="113">
        <v>57270</v>
      </c>
      <c r="D363" s="12" t="s">
        <v>161</v>
      </c>
      <c r="E363" s="12" t="s">
        <v>6</v>
      </c>
      <c r="F363" s="12" t="s">
        <v>6</v>
      </c>
      <c r="G363" s="12" t="s">
        <v>151</v>
      </c>
      <c r="H363" s="12"/>
      <c r="I363" s="9">
        <v>38</v>
      </c>
      <c r="J363" s="9">
        <v>46</v>
      </c>
    </row>
    <row r="364" spans="1:10" s="11" customFormat="1" x14ac:dyDescent="0.2">
      <c r="A364" s="8">
        <v>43588</v>
      </c>
      <c r="B364" s="12" t="s">
        <v>234</v>
      </c>
      <c r="C364" s="48" t="s">
        <v>1681</v>
      </c>
      <c r="D364" s="12" t="s">
        <v>1682</v>
      </c>
      <c r="E364" s="12" t="s">
        <v>1676</v>
      </c>
      <c r="F364" s="12" t="s">
        <v>15</v>
      </c>
      <c r="G364" s="12" t="s">
        <v>477</v>
      </c>
      <c r="H364" s="12"/>
      <c r="I364" s="87" t="s">
        <v>1702</v>
      </c>
      <c r="J364" s="87" t="s">
        <v>1703</v>
      </c>
    </row>
    <row r="365" spans="1:10" s="11" customFormat="1" x14ac:dyDescent="0.2">
      <c r="A365" s="8">
        <v>43594</v>
      </c>
      <c r="B365" s="12" t="s">
        <v>3</v>
      </c>
      <c r="C365" s="113">
        <v>9414</v>
      </c>
      <c r="D365" s="12" t="s">
        <v>1725</v>
      </c>
      <c r="E365" s="12" t="s">
        <v>4</v>
      </c>
      <c r="F365" s="12" t="s">
        <v>4</v>
      </c>
      <c r="G365" s="12" t="s">
        <v>177</v>
      </c>
      <c r="H365" s="12"/>
      <c r="I365" s="9">
        <v>61</v>
      </c>
      <c r="J365" s="9">
        <v>77</v>
      </c>
    </row>
    <row r="366" spans="1:10" s="11" customFormat="1" x14ac:dyDescent="0.2">
      <c r="A366" s="8">
        <v>43594</v>
      </c>
      <c r="B366" s="12" t="s">
        <v>3</v>
      </c>
      <c r="C366" s="113">
        <v>9188</v>
      </c>
      <c r="D366" s="12" t="s">
        <v>51</v>
      </c>
      <c r="E366" s="12" t="s">
        <v>4</v>
      </c>
      <c r="F366" s="12" t="s">
        <v>6</v>
      </c>
      <c r="G366" s="12" t="s">
        <v>23</v>
      </c>
      <c r="H366" s="12"/>
      <c r="I366" s="9">
        <v>46</v>
      </c>
      <c r="J366" s="9">
        <v>60</v>
      </c>
    </row>
    <row r="367" spans="1:10" s="11" customFormat="1" x14ac:dyDescent="0.2">
      <c r="A367" s="8">
        <v>43604</v>
      </c>
      <c r="B367" s="12" t="s">
        <v>3</v>
      </c>
      <c r="C367" s="113">
        <v>9189</v>
      </c>
      <c r="D367" s="12" t="s">
        <v>51</v>
      </c>
      <c r="E367" s="12" t="s">
        <v>4</v>
      </c>
      <c r="F367" s="12" t="s">
        <v>4</v>
      </c>
      <c r="G367" s="12" t="s">
        <v>23</v>
      </c>
      <c r="H367" s="12"/>
      <c r="I367" s="9">
        <v>43</v>
      </c>
      <c r="J367" s="9">
        <v>58</v>
      </c>
    </row>
    <row r="368" spans="1:10" s="11" customFormat="1" x14ac:dyDescent="0.2">
      <c r="A368" s="8">
        <v>43594</v>
      </c>
      <c r="B368" s="12" t="s">
        <v>6</v>
      </c>
      <c r="C368" s="113">
        <v>54920</v>
      </c>
      <c r="D368" s="12" t="s">
        <v>1723</v>
      </c>
      <c r="E368" s="12" t="s">
        <v>6</v>
      </c>
      <c r="F368" s="12" t="s">
        <v>6</v>
      </c>
      <c r="G368" s="12" t="s">
        <v>177</v>
      </c>
      <c r="H368" s="12"/>
      <c r="I368" s="9">
        <v>20</v>
      </c>
      <c r="J368" s="9">
        <v>12</v>
      </c>
    </row>
    <row r="369" spans="1:10" s="11" customFormat="1" x14ac:dyDescent="0.2">
      <c r="A369" s="8">
        <v>43593</v>
      </c>
      <c r="B369" s="12" t="s">
        <v>6</v>
      </c>
      <c r="C369" s="113">
        <v>57185</v>
      </c>
      <c r="D369" s="12" t="s">
        <v>1718</v>
      </c>
      <c r="E369" s="12" t="s">
        <v>6</v>
      </c>
      <c r="F369" s="12" t="s">
        <v>6</v>
      </c>
      <c r="G369" s="12" t="s">
        <v>177</v>
      </c>
      <c r="H369" s="12"/>
      <c r="I369" s="9">
        <v>38</v>
      </c>
      <c r="J369" s="9">
        <v>45</v>
      </c>
    </row>
    <row r="370" spans="1:10" s="11" customFormat="1" x14ac:dyDescent="0.2">
      <c r="A370" s="8">
        <v>43613</v>
      </c>
      <c r="B370" s="12" t="s">
        <v>3</v>
      </c>
      <c r="C370" s="113">
        <v>8838</v>
      </c>
      <c r="D370" s="12" t="s">
        <v>1805</v>
      </c>
      <c r="E370" s="12" t="s">
        <v>4</v>
      </c>
      <c r="F370" s="12" t="s">
        <v>6</v>
      </c>
      <c r="G370" s="12" t="s">
        <v>917</v>
      </c>
      <c r="H370" s="12"/>
      <c r="I370" s="9">
        <v>59</v>
      </c>
      <c r="J370" s="9">
        <v>50</v>
      </c>
    </row>
    <row r="371" spans="1:10" s="11" customFormat="1" x14ac:dyDescent="0.2">
      <c r="A371" s="8">
        <v>43597</v>
      </c>
      <c r="B371" s="12" t="s">
        <v>6</v>
      </c>
      <c r="C371" s="113">
        <v>57480</v>
      </c>
      <c r="D371" s="12" t="s">
        <v>656</v>
      </c>
      <c r="E371" s="12" t="s">
        <v>4</v>
      </c>
      <c r="F371" s="12" t="s">
        <v>6</v>
      </c>
      <c r="G371" s="12" t="s">
        <v>151</v>
      </c>
      <c r="H371" s="12"/>
      <c r="I371" s="9">
        <v>44</v>
      </c>
      <c r="J371" s="9">
        <v>51</v>
      </c>
    </row>
    <row r="372" spans="1:10" s="11" customFormat="1" x14ac:dyDescent="0.2">
      <c r="A372" s="8">
        <v>43589</v>
      </c>
      <c r="B372" s="12" t="s">
        <v>3</v>
      </c>
      <c r="C372" s="113">
        <v>7220</v>
      </c>
      <c r="D372" s="12" t="s">
        <v>120</v>
      </c>
      <c r="E372" s="12" t="s">
        <v>12</v>
      </c>
      <c r="F372" s="12" t="s">
        <v>6</v>
      </c>
      <c r="G372" s="12" t="s">
        <v>152</v>
      </c>
      <c r="H372" s="12"/>
      <c r="I372" s="9">
        <v>29</v>
      </c>
      <c r="J372" s="9">
        <v>35</v>
      </c>
    </row>
    <row r="373" spans="1:10" s="11" customFormat="1" x14ac:dyDescent="0.2">
      <c r="A373" s="8">
        <v>43594</v>
      </c>
      <c r="B373" s="12" t="s">
        <v>3</v>
      </c>
      <c r="C373" s="113">
        <v>7260</v>
      </c>
      <c r="D373" s="12" t="s">
        <v>120</v>
      </c>
      <c r="E373" s="12" t="s">
        <v>15</v>
      </c>
      <c r="F373" s="12" t="s">
        <v>15</v>
      </c>
      <c r="G373" s="12" t="s">
        <v>177</v>
      </c>
      <c r="H373" s="12"/>
      <c r="I373" s="9">
        <v>30</v>
      </c>
      <c r="J373" s="9">
        <v>35</v>
      </c>
    </row>
    <row r="374" spans="1:10" s="11" customFormat="1" x14ac:dyDescent="0.2">
      <c r="A374" s="8">
        <v>43607</v>
      </c>
      <c r="B374" s="12" t="s">
        <v>5</v>
      </c>
      <c r="C374" s="113">
        <v>66798</v>
      </c>
      <c r="D374" s="12" t="s">
        <v>1788</v>
      </c>
      <c r="E374" s="12" t="s">
        <v>5</v>
      </c>
      <c r="F374" s="12" t="s">
        <v>5</v>
      </c>
      <c r="G374" s="12" t="s">
        <v>292</v>
      </c>
      <c r="H374" s="12"/>
      <c r="I374" s="9">
        <v>47</v>
      </c>
      <c r="J374" s="9">
        <v>78</v>
      </c>
    </row>
    <row r="375" spans="1:10" s="11" customFormat="1" x14ac:dyDescent="0.2">
      <c r="A375" s="8">
        <v>43594</v>
      </c>
      <c r="B375" s="12" t="s">
        <v>3</v>
      </c>
      <c r="C375" s="113">
        <v>5471</v>
      </c>
      <c r="D375" s="12" t="s">
        <v>1721</v>
      </c>
      <c r="E375" s="12" t="s">
        <v>4</v>
      </c>
      <c r="F375" s="12" t="s">
        <v>1722</v>
      </c>
      <c r="G375" s="12" t="s">
        <v>23</v>
      </c>
      <c r="H375" s="12"/>
      <c r="I375" s="9">
        <v>30</v>
      </c>
      <c r="J375" s="9">
        <v>38</v>
      </c>
    </row>
    <row r="376" spans="1:10" s="11" customFormat="1" x14ac:dyDescent="0.2">
      <c r="A376" s="8">
        <v>43615</v>
      </c>
      <c r="B376" s="12" t="s">
        <v>5</v>
      </c>
      <c r="C376" s="113">
        <v>54459</v>
      </c>
      <c r="D376" s="12" t="s">
        <v>1819</v>
      </c>
      <c r="E376" s="12" t="s">
        <v>5</v>
      </c>
      <c r="F376" s="12" t="s">
        <v>4</v>
      </c>
      <c r="G376" s="12" t="s">
        <v>151</v>
      </c>
      <c r="H376" s="12"/>
      <c r="I376" s="9">
        <v>58</v>
      </c>
      <c r="J376" s="9">
        <v>71</v>
      </c>
    </row>
    <row r="377" spans="1:10" s="11" customFormat="1" x14ac:dyDescent="0.2">
      <c r="A377" s="8">
        <v>43590</v>
      </c>
      <c r="B377" s="12" t="s">
        <v>3</v>
      </c>
      <c r="C377" s="113">
        <v>9560</v>
      </c>
      <c r="D377" s="12" t="s">
        <v>52</v>
      </c>
      <c r="E377" s="12" t="s">
        <v>585</v>
      </c>
      <c r="F377" s="12" t="s">
        <v>4</v>
      </c>
      <c r="G377" s="12" t="s">
        <v>249</v>
      </c>
      <c r="H377" s="12"/>
      <c r="I377" s="9">
        <v>65</v>
      </c>
      <c r="J377" s="9">
        <v>88</v>
      </c>
    </row>
    <row r="378" spans="1:10" s="11" customFormat="1" x14ac:dyDescent="0.2">
      <c r="A378" s="8">
        <v>43603</v>
      </c>
      <c r="B378" s="12" t="s">
        <v>5</v>
      </c>
      <c r="C378" s="113">
        <v>54457</v>
      </c>
      <c r="D378" s="12" t="s">
        <v>166</v>
      </c>
      <c r="E378" s="12" t="s">
        <v>5</v>
      </c>
      <c r="F378" s="12" t="s">
        <v>5</v>
      </c>
      <c r="G378" s="12" t="s">
        <v>976</v>
      </c>
      <c r="H378" s="12"/>
      <c r="I378" s="9">
        <v>44</v>
      </c>
      <c r="J378" s="9">
        <v>51</v>
      </c>
    </row>
    <row r="379" spans="1:10" s="11" customFormat="1" x14ac:dyDescent="0.2">
      <c r="A379" s="8">
        <v>43597</v>
      </c>
      <c r="B379" s="12" t="s">
        <v>5</v>
      </c>
      <c r="C379" s="113">
        <v>95632</v>
      </c>
      <c r="D379" s="12" t="s">
        <v>1766</v>
      </c>
      <c r="E379" s="12" t="s">
        <v>5</v>
      </c>
      <c r="F379" s="12" t="s">
        <v>15</v>
      </c>
      <c r="G379" s="12" t="s">
        <v>1767</v>
      </c>
      <c r="H379" s="12"/>
      <c r="I379" s="31"/>
      <c r="J379" s="31"/>
    </row>
    <row r="380" spans="1:10" s="11" customFormat="1" x14ac:dyDescent="0.2">
      <c r="A380" s="8">
        <v>43615</v>
      </c>
      <c r="B380" s="12" t="s">
        <v>6</v>
      </c>
      <c r="C380" s="113">
        <v>57970</v>
      </c>
      <c r="D380" s="12" t="s">
        <v>206</v>
      </c>
      <c r="E380" s="12" t="s">
        <v>99</v>
      </c>
      <c r="F380" s="12" t="s">
        <v>15</v>
      </c>
      <c r="G380" s="12" t="s">
        <v>1830</v>
      </c>
      <c r="H380" s="12"/>
      <c r="I380" s="9">
        <v>36</v>
      </c>
      <c r="J380" s="9">
        <v>45</v>
      </c>
    </row>
    <row r="381" spans="1:10" s="11" customFormat="1" x14ac:dyDescent="0.2">
      <c r="A381" s="8">
        <v>43588</v>
      </c>
      <c r="B381" s="12" t="s">
        <v>234</v>
      </c>
      <c r="C381" s="48" t="s">
        <v>1679</v>
      </c>
      <c r="D381" s="12" t="s">
        <v>1680</v>
      </c>
      <c r="E381" s="12" t="s">
        <v>1676</v>
      </c>
      <c r="F381" s="12" t="s">
        <v>15</v>
      </c>
      <c r="G381" s="12" t="s">
        <v>477</v>
      </c>
      <c r="H381" s="12"/>
      <c r="I381" s="87" t="s">
        <v>1704</v>
      </c>
      <c r="J381" s="87" t="s">
        <v>1705</v>
      </c>
    </row>
    <row r="382" spans="1:10" s="11" customFormat="1" x14ac:dyDescent="0.2">
      <c r="A382" s="8">
        <v>43588</v>
      </c>
      <c r="B382" s="12" t="s">
        <v>234</v>
      </c>
      <c r="C382" s="48" t="s">
        <v>1683</v>
      </c>
      <c r="D382" s="12" t="s">
        <v>1684</v>
      </c>
      <c r="E382" s="12" t="s">
        <v>1676</v>
      </c>
      <c r="F382" s="12" t="s">
        <v>15</v>
      </c>
      <c r="G382" s="12" t="s">
        <v>292</v>
      </c>
      <c r="H382" s="12"/>
      <c r="I382" s="87" t="s">
        <v>1706</v>
      </c>
      <c r="J382" s="87" t="s">
        <v>1707</v>
      </c>
    </row>
    <row r="383" spans="1:10" s="11" customFormat="1" x14ac:dyDescent="0.2">
      <c r="A383" s="8">
        <v>43616</v>
      </c>
      <c r="B383" s="12" t="s">
        <v>3</v>
      </c>
      <c r="C383" s="113">
        <v>7390</v>
      </c>
      <c r="D383" s="12" t="s">
        <v>806</v>
      </c>
      <c r="E383" s="12" t="s">
        <v>5</v>
      </c>
      <c r="F383" s="12" t="s">
        <v>4</v>
      </c>
      <c r="G383" s="12" t="s">
        <v>151</v>
      </c>
      <c r="H383" s="12"/>
      <c r="I383" s="9">
        <v>39</v>
      </c>
      <c r="J383" s="9">
        <v>47</v>
      </c>
    </row>
    <row r="384" spans="1:10" s="11" customFormat="1" x14ac:dyDescent="0.2">
      <c r="A384" s="8">
        <v>43616</v>
      </c>
      <c r="B384" s="12" t="s">
        <v>6</v>
      </c>
      <c r="C384" s="113">
        <v>57480</v>
      </c>
      <c r="D384" s="12" t="s">
        <v>656</v>
      </c>
      <c r="E384" s="12" t="s">
        <v>6</v>
      </c>
      <c r="F384" s="12" t="s">
        <v>15</v>
      </c>
      <c r="G384" s="12" t="s">
        <v>23</v>
      </c>
      <c r="H384" s="12"/>
      <c r="I384" s="9">
        <v>48</v>
      </c>
      <c r="J384" s="9">
        <v>51</v>
      </c>
    </row>
    <row r="385" spans="1:10" s="11" customFormat="1" x14ac:dyDescent="0.2">
      <c r="A385" s="8">
        <v>43616</v>
      </c>
      <c r="B385" s="12" t="s">
        <v>6</v>
      </c>
      <c r="C385" s="113">
        <v>54135</v>
      </c>
      <c r="D385" s="12" t="s">
        <v>1106</v>
      </c>
      <c r="E385" s="12" t="s">
        <v>6</v>
      </c>
      <c r="F385" s="12" t="s">
        <v>15</v>
      </c>
      <c r="G385" s="12" t="s">
        <v>151</v>
      </c>
      <c r="H385" s="12"/>
      <c r="I385" s="9">
        <v>21</v>
      </c>
      <c r="J385" s="9">
        <v>17</v>
      </c>
    </row>
    <row r="386" spans="1:10" s="11" customFormat="1" x14ac:dyDescent="0.2">
      <c r="A386" s="8">
        <v>43616</v>
      </c>
      <c r="B386" s="12" t="s">
        <v>3</v>
      </c>
      <c r="C386" s="113">
        <v>4989</v>
      </c>
      <c r="D386" s="12" t="s">
        <v>61</v>
      </c>
      <c r="E386" s="12" t="s">
        <v>16</v>
      </c>
      <c r="F386" s="12" t="s">
        <v>4</v>
      </c>
      <c r="G386" s="12" t="s">
        <v>163</v>
      </c>
      <c r="H386" s="12"/>
      <c r="I386" s="9">
        <v>8</v>
      </c>
      <c r="J386" s="9">
        <v>4</v>
      </c>
    </row>
    <row r="387" spans="1:10" s="11" customFormat="1" x14ac:dyDescent="0.2">
      <c r="A387" s="8">
        <v>43616</v>
      </c>
      <c r="B387" s="12" t="s">
        <v>3</v>
      </c>
      <c r="C387" s="113">
        <v>8227</v>
      </c>
      <c r="D387" s="12" t="s">
        <v>64</v>
      </c>
      <c r="E387" s="12" t="s">
        <v>187</v>
      </c>
      <c r="F387" s="12" t="s">
        <v>5</v>
      </c>
      <c r="G387" s="12" t="s">
        <v>151</v>
      </c>
      <c r="H387" s="12"/>
      <c r="I387" s="9">
        <v>29</v>
      </c>
      <c r="J387" s="9">
        <v>19</v>
      </c>
    </row>
    <row r="388" spans="1:10" s="11" customFormat="1" x14ac:dyDescent="0.2">
      <c r="A388" s="8">
        <v>43616</v>
      </c>
      <c r="B388" s="12" t="s">
        <v>3</v>
      </c>
      <c r="C388" s="113">
        <v>5870</v>
      </c>
      <c r="D388" s="12" t="s">
        <v>261</v>
      </c>
      <c r="E388" s="12" t="s">
        <v>15</v>
      </c>
      <c r="F388" s="12" t="s">
        <v>6</v>
      </c>
      <c r="G388" s="12" t="s">
        <v>151</v>
      </c>
      <c r="H388" s="12"/>
      <c r="I388" s="9">
        <v>32</v>
      </c>
      <c r="J388" s="9">
        <v>33</v>
      </c>
    </row>
    <row r="389" spans="1:10" s="11" customFormat="1" x14ac:dyDescent="0.2">
      <c r="A389" s="8">
        <v>43616</v>
      </c>
      <c r="B389" s="12" t="s">
        <v>3</v>
      </c>
      <c r="C389" s="113">
        <v>5485</v>
      </c>
      <c r="D389" s="12" t="s">
        <v>129</v>
      </c>
      <c r="E389" s="12" t="s">
        <v>4</v>
      </c>
      <c r="F389" s="12" t="s">
        <v>5</v>
      </c>
      <c r="G389" s="12" t="s">
        <v>23</v>
      </c>
      <c r="H389" s="12"/>
      <c r="I389" s="9">
        <v>42</v>
      </c>
      <c r="J389" s="9">
        <v>54</v>
      </c>
    </row>
    <row r="390" spans="1:10" s="11" customFormat="1" x14ac:dyDescent="0.2">
      <c r="A390" s="8">
        <v>43616</v>
      </c>
      <c r="B390" s="12" t="s">
        <v>5</v>
      </c>
      <c r="C390" s="113">
        <v>66578</v>
      </c>
      <c r="D390" s="12" t="s">
        <v>552</v>
      </c>
      <c r="E390" s="12" t="s">
        <v>5</v>
      </c>
      <c r="F390" s="12" t="s">
        <v>15</v>
      </c>
      <c r="G390" s="12" t="s">
        <v>292</v>
      </c>
      <c r="H390" s="12"/>
      <c r="I390" s="9">
        <v>75</v>
      </c>
      <c r="J390" s="9">
        <v>114</v>
      </c>
    </row>
    <row r="391" spans="1:10" s="11" customFormat="1" x14ac:dyDescent="0.2">
      <c r="A391" s="8">
        <v>43616</v>
      </c>
      <c r="B391" s="12" t="s">
        <v>5</v>
      </c>
      <c r="C391" s="113">
        <v>55743</v>
      </c>
      <c r="D391" s="12" t="s">
        <v>1836</v>
      </c>
      <c r="E391" s="12" t="s">
        <v>5</v>
      </c>
      <c r="F391" s="12" t="s">
        <v>15</v>
      </c>
      <c r="G391" s="12" t="s">
        <v>477</v>
      </c>
      <c r="H391" s="12"/>
      <c r="I391" s="9">
        <v>109</v>
      </c>
      <c r="J391" s="9">
        <v>137</v>
      </c>
    </row>
    <row r="392" spans="1:10" s="11" customFormat="1" x14ac:dyDescent="0.2">
      <c r="A392" s="8">
        <v>43616</v>
      </c>
      <c r="B392" s="12" t="s">
        <v>6</v>
      </c>
      <c r="C392" s="113">
        <v>54650</v>
      </c>
      <c r="D392" s="12" t="s">
        <v>175</v>
      </c>
      <c r="E392" s="12" t="s">
        <v>6</v>
      </c>
      <c r="F392" s="12" t="s">
        <v>4</v>
      </c>
      <c r="G392" s="12" t="s">
        <v>319</v>
      </c>
      <c r="H392" s="12"/>
      <c r="I392" s="9">
        <v>15</v>
      </c>
      <c r="J392" s="9">
        <v>12</v>
      </c>
    </row>
    <row r="393" spans="1:10" s="11" customFormat="1" x14ac:dyDescent="0.2">
      <c r="A393" s="8">
        <v>43616</v>
      </c>
      <c r="B393" s="12" t="s">
        <v>5</v>
      </c>
      <c r="C393" s="113">
        <v>54331</v>
      </c>
      <c r="D393" s="12" t="s">
        <v>594</v>
      </c>
      <c r="E393" s="12" t="s">
        <v>5</v>
      </c>
      <c r="F393" s="12" t="s">
        <v>6</v>
      </c>
      <c r="G393" s="12" t="s">
        <v>151</v>
      </c>
      <c r="H393" s="12"/>
      <c r="I393" s="9">
        <v>65</v>
      </c>
      <c r="J393" s="9">
        <v>79</v>
      </c>
    </row>
    <row r="394" spans="1:10" s="11" customFormat="1" x14ac:dyDescent="0.2">
      <c r="A394" s="8">
        <v>43616</v>
      </c>
      <c r="B394" s="12" t="s">
        <v>6</v>
      </c>
      <c r="C394" s="113">
        <v>8240</v>
      </c>
      <c r="D394" s="12" t="s">
        <v>1838</v>
      </c>
      <c r="E394" s="12" t="s">
        <v>6</v>
      </c>
      <c r="F394" s="12" t="s">
        <v>6</v>
      </c>
      <c r="G394" s="12" t="s">
        <v>37</v>
      </c>
      <c r="H394" s="12"/>
      <c r="I394" s="9">
        <v>92</v>
      </c>
      <c r="J394" s="9">
        <v>87</v>
      </c>
    </row>
    <row r="395" spans="1:10" s="11" customFormat="1" x14ac:dyDescent="0.2">
      <c r="A395" s="8">
        <v>43616</v>
      </c>
      <c r="B395" s="12" t="s">
        <v>5</v>
      </c>
      <c r="C395" s="113">
        <v>97816</v>
      </c>
      <c r="D395" s="12" t="s">
        <v>1840</v>
      </c>
      <c r="E395" s="12" t="s">
        <v>5</v>
      </c>
      <c r="F395" s="12" t="s">
        <v>15</v>
      </c>
      <c r="G395" s="12" t="s">
        <v>292</v>
      </c>
      <c r="H395" s="12"/>
      <c r="I395" s="87" t="s">
        <v>1846</v>
      </c>
      <c r="J395" s="87" t="s">
        <v>1847</v>
      </c>
    </row>
    <row r="396" spans="1:10" s="11" customFormat="1" x14ac:dyDescent="0.2">
      <c r="A396" s="8">
        <v>43616</v>
      </c>
      <c r="B396" s="12" t="s">
        <v>3</v>
      </c>
      <c r="C396" s="113">
        <v>8232</v>
      </c>
      <c r="D396" s="12" t="s">
        <v>64</v>
      </c>
      <c r="E396" s="12" t="s">
        <v>188</v>
      </c>
      <c r="F396" s="12" t="s">
        <v>333</v>
      </c>
      <c r="G396" s="12" t="s">
        <v>1841</v>
      </c>
      <c r="H396" s="12"/>
      <c r="I396" s="9">
        <v>26</v>
      </c>
      <c r="J396" s="9">
        <v>18</v>
      </c>
    </row>
    <row r="397" spans="1:10" s="11" customFormat="1" x14ac:dyDescent="0.2">
      <c r="A397" s="8">
        <v>43616</v>
      </c>
      <c r="B397" s="12" t="s">
        <v>1843</v>
      </c>
      <c r="C397" s="48" t="s">
        <v>1844</v>
      </c>
      <c r="D397" s="12" t="s">
        <v>1845</v>
      </c>
      <c r="E397" s="12" t="s">
        <v>22</v>
      </c>
      <c r="F397" s="12" t="s">
        <v>22</v>
      </c>
      <c r="G397" s="12" t="s">
        <v>303</v>
      </c>
      <c r="H397" s="12"/>
      <c r="I397" s="31"/>
      <c r="J397" s="31"/>
    </row>
    <row r="398" spans="1:10" s="11" customFormat="1" x14ac:dyDescent="0.2">
      <c r="A398" s="8">
        <v>43616</v>
      </c>
      <c r="B398" s="12" t="s">
        <v>6</v>
      </c>
      <c r="C398" s="113">
        <v>57330</v>
      </c>
      <c r="D398" s="12" t="s">
        <v>315</v>
      </c>
      <c r="E398" s="12" t="s">
        <v>6</v>
      </c>
      <c r="F398" s="12" t="s">
        <v>15</v>
      </c>
      <c r="G398" s="12" t="s">
        <v>23</v>
      </c>
      <c r="H398" s="12"/>
      <c r="I398" s="9">
        <v>26</v>
      </c>
      <c r="J398" s="9">
        <v>29</v>
      </c>
    </row>
    <row r="399" spans="1:10" s="11" customFormat="1" x14ac:dyDescent="0.2">
      <c r="A399" s="8">
        <v>43616</v>
      </c>
      <c r="B399" s="12" t="s">
        <v>3</v>
      </c>
      <c r="C399" s="113">
        <v>4122</v>
      </c>
      <c r="D399" s="12" t="s">
        <v>506</v>
      </c>
      <c r="E399" s="12" t="s">
        <v>16</v>
      </c>
      <c r="F399" s="12" t="s">
        <v>6</v>
      </c>
      <c r="G399" s="12" t="s">
        <v>37</v>
      </c>
      <c r="H399" s="12"/>
      <c r="I399" s="9">
        <v>18</v>
      </c>
      <c r="J399" s="9">
        <v>11</v>
      </c>
    </row>
    <row r="400" spans="1:10" s="11" customFormat="1" x14ac:dyDescent="0.2">
      <c r="A400" s="86"/>
      <c r="B400" s="33"/>
      <c r="C400" s="114"/>
      <c r="D400" s="33"/>
      <c r="E400" s="33"/>
      <c r="F400" s="33"/>
      <c r="G400" s="33"/>
      <c r="H400" s="33"/>
      <c r="I400" s="30"/>
      <c r="J400" s="30"/>
    </row>
    <row r="401" spans="1:10" s="11" customFormat="1" x14ac:dyDescent="0.2">
      <c r="A401" s="86"/>
      <c r="B401" s="33"/>
      <c r="C401" s="114"/>
      <c r="D401" s="33"/>
      <c r="E401" s="33"/>
      <c r="F401" s="33"/>
      <c r="G401" s="33"/>
      <c r="H401" s="33"/>
      <c r="I401" s="30"/>
      <c r="J401" s="30"/>
    </row>
    <row r="404" spans="1:10" x14ac:dyDescent="0.2">
      <c r="I404">
        <f>SUM(I3:I403)</f>
        <v>11411</v>
      </c>
      <c r="J404">
        <f>SUM(J3:J403)</f>
        <v>13721.399999999996</v>
      </c>
    </row>
    <row r="405" spans="1:10" x14ac:dyDescent="0.2">
      <c r="I405">
        <f>382-20+15</f>
        <v>377</v>
      </c>
      <c r="J405">
        <f>382-20+15</f>
        <v>377</v>
      </c>
    </row>
    <row r="406" spans="1:10" x14ac:dyDescent="0.2">
      <c r="I406" s="91">
        <f>I404/I405</f>
        <v>30.26790450928382</v>
      </c>
      <c r="J406" s="91">
        <f>J404/J405</f>
        <v>36.396286472148532</v>
      </c>
    </row>
    <row r="408" spans="1:10" x14ac:dyDescent="0.2">
      <c r="B408" t="s">
        <v>1288</v>
      </c>
      <c r="C408" t="s">
        <v>1162</v>
      </c>
      <c r="D408" t="s">
        <v>1163</v>
      </c>
      <c r="E408" t="s">
        <v>1189</v>
      </c>
      <c r="F408" t="s">
        <v>1678</v>
      </c>
      <c r="G408" t="s">
        <v>1874</v>
      </c>
      <c r="H408" t="s">
        <v>2058</v>
      </c>
      <c r="I408" t="s">
        <v>2202</v>
      </c>
      <c r="J408" t="s">
        <v>2456</v>
      </c>
    </row>
    <row r="409" spans="1:10" x14ac:dyDescent="0.2">
      <c r="A409" t="s">
        <v>341</v>
      </c>
      <c r="B409">
        <v>32.247058823529414</v>
      </c>
      <c r="C409">
        <v>36.671604938271606</v>
      </c>
      <c r="D409">
        <v>37.963576158940398</v>
      </c>
      <c r="E409">
        <v>39.851282051282048</v>
      </c>
      <c r="F409" s="91">
        <v>30.26790450928382</v>
      </c>
    </row>
    <row r="410" spans="1:10" x14ac:dyDescent="0.2">
      <c r="A410" t="s">
        <v>340</v>
      </c>
      <c r="B410">
        <v>34.491176470588236</v>
      </c>
      <c r="C410">
        <v>24.187654320987654</v>
      </c>
      <c r="D410">
        <v>30.309602649006621</v>
      </c>
      <c r="E410">
        <v>28.071794871794872</v>
      </c>
      <c r="F410">
        <v>36.396286472148532</v>
      </c>
    </row>
  </sheetData>
  <sortState ref="A3:J382">
    <sortCondition ref="D382"/>
  </sortState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51CCF-846B-6B45-B45A-AB5D0D049F06}">
  <dimension ref="A3:K413"/>
  <sheetViews>
    <sheetView topLeftCell="D102" zoomScale="196" zoomScaleNormal="196" workbookViewId="0">
      <selection activeCell="H402" sqref="H3:H402"/>
    </sheetView>
  </sheetViews>
  <sheetFormatPr baseColWidth="10" defaultRowHeight="15" x14ac:dyDescent="0.2"/>
  <cols>
    <col min="4" max="4" width="17.83203125" customWidth="1"/>
    <col min="7" max="7" width="33.1640625" customWidth="1"/>
    <col min="8" max="8" width="30.5" customWidth="1"/>
  </cols>
  <sheetData>
    <row r="3" spans="1:10" s="11" customFormat="1" x14ac:dyDescent="0.2">
      <c r="A3" s="8">
        <v>43594</v>
      </c>
      <c r="B3" s="12" t="s">
        <v>3</v>
      </c>
      <c r="C3" s="113">
        <v>2343</v>
      </c>
      <c r="D3" s="12" t="s">
        <v>92</v>
      </c>
      <c r="E3" s="12" t="s">
        <v>15</v>
      </c>
      <c r="F3" s="12" t="s">
        <v>5</v>
      </c>
      <c r="G3" s="12" t="s">
        <v>177</v>
      </c>
      <c r="H3" s="12"/>
      <c r="I3" s="9">
        <v>28</v>
      </c>
      <c r="J3" s="9">
        <v>32</v>
      </c>
    </row>
    <row r="4" spans="1:10" s="11" customFormat="1" x14ac:dyDescent="0.2">
      <c r="A4" s="8">
        <v>43594</v>
      </c>
      <c r="B4" s="12" t="s">
        <v>3</v>
      </c>
      <c r="C4" s="113">
        <v>1466</v>
      </c>
      <c r="D4" s="12" t="s">
        <v>92</v>
      </c>
      <c r="E4" s="12" t="s">
        <v>15</v>
      </c>
      <c r="F4" s="12" t="s">
        <v>15</v>
      </c>
      <c r="G4" s="12" t="s">
        <v>177</v>
      </c>
      <c r="H4" s="12"/>
      <c r="I4" s="9">
        <v>33</v>
      </c>
      <c r="J4" s="9">
        <v>39</v>
      </c>
    </row>
    <row r="5" spans="1:10" s="11" customFormat="1" x14ac:dyDescent="0.2">
      <c r="A5" s="8">
        <v>43594</v>
      </c>
      <c r="B5" s="12" t="s">
        <v>3</v>
      </c>
      <c r="C5" s="113">
        <v>8223</v>
      </c>
      <c r="D5" s="12" t="s">
        <v>64</v>
      </c>
      <c r="E5" s="12" t="s">
        <v>15</v>
      </c>
      <c r="F5" s="12" t="s">
        <v>6</v>
      </c>
      <c r="G5" s="12" t="s">
        <v>177</v>
      </c>
      <c r="H5" s="12"/>
      <c r="I5" s="9">
        <v>26</v>
      </c>
      <c r="J5" s="9">
        <v>21</v>
      </c>
    </row>
    <row r="6" spans="1:10" s="11" customFormat="1" x14ac:dyDescent="0.2">
      <c r="A6" s="8">
        <v>43594</v>
      </c>
      <c r="B6" s="12" t="s">
        <v>3</v>
      </c>
      <c r="C6" s="113">
        <v>7260</v>
      </c>
      <c r="D6" s="12" t="s">
        <v>120</v>
      </c>
      <c r="E6" s="12" t="s">
        <v>15</v>
      </c>
      <c r="F6" s="12" t="s">
        <v>15</v>
      </c>
      <c r="G6" s="12" t="s">
        <v>177</v>
      </c>
      <c r="H6" s="12"/>
      <c r="I6" s="9">
        <v>30</v>
      </c>
      <c r="J6" s="9">
        <v>35</v>
      </c>
    </row>
    <row r="7" spans="1:10" s="11" customFormat="1" x14ac:dyDescent="0.2">
      <c r="A7" s="8">
        <v>43594</v>
      </c>
      <c r="B7" s="12" t="s">
        <v>3</v>
      </c>
      <c r="C7" s="113">
        <v>7320</v>
      </c>
      <c r="D7" s="12" t="s">
        <v>65</v>
      </c>
      <c r="E7" s="12" t="s">
        <v>15</v>
      </c>
      <c r="F7" s="12" t="s">
        <v>15</v>
      </c>
      <c r="G7" s="12" t="s">
        <v>177</v>
      </c>
      <c r="H7" s="12"/>
      <c r="I7" s="9">
        <v>34</v>
      </c>
      <c r="J7" s="9">
        <v>36</v>
      </c>
    </row>
    <row r="8" spans="1:10" s="11" customFormat="1" x14ac:dyDescent="0.2">
      <c r="A8" s="8">
        <v>43594</v>
      </c>
      <c r="B8" s="12" t="s">
        <v>3</v>
      </c>
      <c r="C8" s="113">
        <v>8226</v>
      </c>
      <c r="D8" s="12" t="s">
        <v>64</v>
      </c>
      <c r="E8" s="12" t="s">
        <v>15</v>
      </c>
      <c r="F8" s="12" t="s">
        <v>6</v>
      </c>
      <c r="G8" s="12" t="s">
        <v>100</v>
      </c>
      <c r="H8" s="12"/>
      <c r="I8" s="9">
        <v>26</v>
      </c>
      <c r="J8" s="9">
        <v>18</v>
      </c>
    </row>
    <row r="9" spans="1:10" s="11" customFormat="1" x14ac:dyDescent="0.2">
      <c r="A9" s="8">
        <v>43596</v>
      </c>
      <c r="B9" s="12" t="s">
        <v>3</v>
      </c>
      <c r="C9" s="113">
        <v>6969</v>
      </c>
      <c r="D9" s="12" t="s">
        <v>73</v>
      </c>
      <c r="E9" s="12" t="s">
        <v>15</v>
      </c>
      <c r="F9" s="12" t="s">
        <v>6</v>
      </c>
      <c r="G9" s="12" t="s">
        <v>151</v>
      </c>
      <c r="H9" s="12"/>
      <c r="I9" s="9">
        <v>36</v>
      </c>
      <c r="J9" s="9" t="s">
        <v>649</v>
      </c>
    </row>
    <row r="10" spans="1:10" s="11" customFormat="1" x14ac:dyDescent="0.2">
      <c r="A10" s="8">
        <v>43596</v>
      </c>
      <c r="B10" s="12" t="s">
        <v>5</v>
      </c>
      <c r="C10" s="113">
        <v>9034</v>
      </c>
      <c r="D10" s="12" t="s">
        <v>1743</v>
      </c>
      <c r="E10" s="12" t="s">
        <v>15</v>
      </c>
      <c r="F10" s="12" t="s">
        <v>18</v>
      </c>
      <c r="G10" s="12" t="s">
        <v>23</v>
      </c>
      <c r="H10" s="12"/>
      <c r="I10" s="9"/>
      <c r="J10" s="9"/>
    </row>
    <row r="11" spans="1:10" s="11" customFormat="1" x14ac:dyDescent="0.2">
      <c r="A11" s="8">
        <v>43596</v>
      </c>
      <c r="B11" s="12" t="s">
        <v>3</v>
      </c>
      <c r="C11" s="113">
        <v>2332</v>
      </c>
      <c r="D11" s="12" t="s">
        <v>92</v>
      </c>
      <c r="E11" s="12" t="s">
        <v>15</v>
      </c>
      <c r="F11" s="12" t="s">
        <v>8</v>
      </c>
      <c r="G11" s="12" t="s">
        <v>23</v>
      </c>
      <c r="H11" s="12"/>
      <c r="I11" s="9">
        <v>27</v>
      </c>
      <c r="J11" s="9">
        <v>27</v>
      </c>
    </row>
    <row r="12" spans="1:10" s="11" customFormat="1" x14ac:dyDescent="0.2">
      <c r="A12" s="8">
        <v>43596</v>
      </c>
      <c r="B12" s="12" t="s">
        <v>3</v>
      </c>
      <c r="C12" s="113">
        <v>6183</v>
      </c>
      <c r="D12" s="12" t="s">
        <v>1089</v>
      </c>
      <c r="E12" s="12" t="s">
        <v>15</v>
      </c>
      <c r="F12" s="12" t="s">
        <v>185</v>
      </c>
      <c r="G12" s="12" t="s">
        <v>172</v>
      </c>
      <c r="H12" s="12"/>
      <c r="I12" s="9">
        <v>35</v>
      </c>
      <c r="J12" s="9" t="s">
        <v>1750</v>
      </c>
    </row>
    <row r="13" spans="1:10" s="11" customFormat="1" x14ac:dyDescent="0.2">
      <c r="A13" s="8">
        <v>43589</v>
      </c>
      <c r="B13" s="12" t="s">
        <v>3</v>
      </c>
      <c r="C13" s="113">
        <v>8076</v>
      </c>
      <c r="D13" s="12" t="s">
        <v>41</v>
      </c>
      <c r="E13" s="12" t="s">
        <v>15</v>
      </c>
      <c r="F13" s="12" t="s">
        <v>15</v>
      </c>
      <c r="G13" s="12" t="s">
        <v>177</v>
      </c>
      <c r="H13" s="12"/>
      <c r="I13" s="9">
        <v>20</v>
      </c>
      <c r="J13" s="9">
        <v>25</v>
      </c>
    </row>
    <row r="14" spans="1:10" s="11" customFormat="1" x14ac:dyDescent="0.2">
      <c r="A14" s="8">
        <v>43586</v>
      </c>
      <c r="B14" s="12" t="s">
        <v>3</v>
      </c>
      <c r="C14" s="113">
        <v>5752</v>
      </c>
      <c r="D14" s="12" t="s">
        <v>128</v>
      </c>
      <c r="E14" s="12" t="s">
        <v>15</v>
      </c>
      <c r="F14" s="12" t="s">
        <v>6</v>
      </c>
      <c r="G14" s="12" t="s">
        <v>23</v>
      </c>
      <c r="H14" s="12"/>
      <c r="I14" s="9">
        <v>22</v>
      </c>
      <c r="J14" s="9" t="s">
        <v>612</v>
      </c>
    </row>
    <row r="15" spans="1:10" s="11" customFormat="1" x14ac:dyDescent="0.2">
      <c r="A15" s="8">
        <v>43586</v>
      </c>
      <c r="B15" s="12" t="s">
        <v>3</v>
      </c>
      <c r="C15" s="113">
        <v>8011</v>
      </c>
      <c r="D15" s="12" t="s">
        <v>42</v>
      </c>
      <c r="E15" s="12" t="s">
        <v>15</v>
      </c>
      <c r="F15" s="12" t="s">
        <v>4</v>
      </c>
      <c r="G15" s="12" t="s">
        <v>23</v>
      </c>
      <c r="H15" s="12"/>
      <c r="I15" s="9">
        <v>23</v>
      </c>
      <c r="J15" s="9" t="s">
        <v>360</v>
      </c>
    </row>
    <row r="16" spans="1:10" s="11" customFormat="1" x14ac:dyDescent="0.2">
      <c r="A16" s="8">
        <v>43600</v>
      </c>
      <c r="B16" s="12" t="s">
        <v>183</v>
      </c>
      <c r="C16" s="114">
        <v>45011</v>
      </c>
      <c r="D16" s="12" t="s">
        <v>1779</v>
      </c>
      <c r="E16" s="12" t="s">
        <v>15</v>
      </c>
      <c r="F16" s="12" t="s">
        <v>6</v>
      </c>
      <c r="G16" s="12" t="s">
        <v>1780</v>
      </c>
      <c r="H16" s="12"/>
      <c r="I16" s="9"/>
      <c r="J16" s="9"/>
    </row>
    <row r="17" spans="1:10" s="11" customFormat="1" x14ac:dyDescent="0.2">
      <c r="A17" s="8">
        <v>43603</v>
      </c>
      <c r="B17" s="12" t="s">
        <v>3</v>
      </c>
      <c r="C17" s="113">
        <v>7257</v>
      </c>
      <c r="D17" s="12" t="s">
        <v>59</v>
      </c>
      <c r="E17" s="12" t="s">
        <v>15</v>
      </c>
      <c r="F17" s="12" t="s">
        <v>15</v>
      </c>
      <c r="G17" s="12" t="s">
        <v>151</v>
      </c>
      <c r="H17" s="12"/>
      <c r="I17" s="9">
        <v>31</v>
      </c>
      <c r="J17" s="9">
        <v>34</v>
      </c>
    </row>
    <row r="18" spans="1:10" s="11" customFormat="1" x14ac:dyDescent="0.2">
      <c r="A18" s="8">
        <v>43603</v>
      </c>
      <c r="B18" s="12" t="s">
        <v>3</v>
      </c>
      <c r="C18" s="113">
        <v>1239</v>
      </c>
      <c r="D18" s="12" t="s">
        <v>92</v>
      </c>
      <c r="E18" s="12" t="s">
        <v>15</v>
      </c>
      <c r="F18" s="12" t="s">
        <v>15</v>
      </c>
      <c r="G18" s="12" t="s">
        <v>863</v>
      </c>
      <c r="H18" s="12"/>
      <c r="I18" s="9">
        <v>28</v>
      </c>
      <c r="J18" s="9">
        <v>36</v>
      </c>
    </row>
    <row r="19" spans="1:10" s="11" customFormat="1" x14ac:dyDescent="0.2">
      <c r="A19" s="8">
        <v>43604</v>
      </c>
      <c r="B19" s="12" t="s">
        <v>3</v>
      </c>
      <c r="C19" s="113">
        <v>1250</v>
      </c>
      <c r="D19" s="12" t="s">
        <v>92</v>
      </c>
      <c r="E19" s="12" t="s">
        <v>15</v>
      </c>
      <c r="F19" s="12" t="s">
        <v>6</v>
      </c>
      <c r="G19" s="12" t="s">
        <v>1786</v>
      </c>
      <c r="H19" s="12"/>
      <c r="I19" s="9">
        <v>26</v>
      </c>
      <c r="J19" s="9">
        <v>26</v>
      </c>
    </row>
    <row r="20" spans="1:10" s="11" customFormat="1" x14ac:dyDescent="0.2">
      <c r="A20" s="8">
        <v>43610</v>
      </c>
      <c r="B20" s="12" t="s">
        <v>5</v>
      </c>
      <c r="C20" s="113">
        <v>71088</v>
      </c>
      <c r="D20" s="12" t="s">
        <v>1790</v>
      </c>
      <c r="E20" s="12" t="s">
        <v>15</v>
      </c>
      <c r="F20" s="12" t="s">
        <v>15</v>
      </c>
      <c r="G20" s="12" t="s">
        <v>292</v>
      </c>
      <c r="H20" s="12"/>
      <c r="I20" s="87" t="s">
        <v>1791</v>
      </c>
      <c r="J20" s="87" t="s">
        <v>1792</v>
      </c>
    </row>
    <row r="21" spans="1:10" s="11" customFormat="1" x14ac:dyDescent="0.2">
      <c r="A21" s="8">
        <v>43610</v>
      </c>
      <c r="B21" s="12" t="s">
        <v>3</v>
      </c>
      <c r="C21" s="113">
        <v>7307</v>
      </c>
      <c r="D21" s="12" t="s">
        <v>39</v>
      </c>
      <c r="E21" s="12" t="s">
        <v>15</v>
      </c>
      <c r="F21" s="12" t="s">
        <v>15</v>
      </c>
      <c r="G21" s="12" t="s">
        <v>152</v>
      </c>
      <c r="H21" s="12"/>
      <c r="I21" s="9">
        <v>30</v>
      </c>
      <c r="J21" s="9">
        <v>35</v>
      </c>
    </row>
    <row r="22" spans="1:10" s="11" customFormat="1" x14ac:dyDescent="0.2">
      <c r="A22" s="8">
        <v>43612</v>
      </c>
      <c r="B22" s="12" t="s">
        <v>3</v>
      </c>
      <c r="C22" s="113">
        <v>6917</v>
      </c>
      <c r="D22" s="12" t="s">
        <v>109</v>
      </c>
      <c r="E22" s="12" t="s">
        <v>15</v>
      </c>
      <c r="F22" s="12" t="s">
        <v>6</v>
      </c>
      <c r="G22" s="12" t="s">
        <v>37</v>
      </c>
      <c r="H22" s="12"/>
      <c r="I22" s="9">
        <v>38</v>
      </c>
      <c r="J22" s="9">
        <v>45</v>
      </c>
    </row>
    <row r="23" spans="1:10" s="11" customFormat="1" x14ac:dyDescent="0.2">
      <c r="A23" s="8">
        <v>43613</v>
      </c>
      <c r="B23" s="12" t="s">
        <v>3</v>
      </c>
      <c r="C23" s="113">
        <v>3753</v>
      </c>
      <c r="D23" s="12" t="s">
        <v>83</v>
      </c>
      <c r="E23" s="12" t="s">
        <v>15</v>
      </c>
      <c r="F23" s="12" t="s">
        <v>6</v>
      </c>
      <c r="G23" s="12" t="s">
        <v>23</v>
      </c>
      <c r="H23" s="12"/>
      <c r="I23" s="9">
        <v>28</v>
      </c>
      <c r="J23" s="9">
        <v>17</v>
      </c>
    </row>
    <row r="24" spans="1:10" s="11" customFormat="1" x14ac:dyDescent="0.2">
      <c r="A24" s="8">
        <v>43614</v>
      </c>
      <c r="B24" s="12" t="s">
        <v>3</v>
      </c>
      <c r="C24" s="113">
        <v>5433</v>
      </c>
      <c r="D24" s="12" t="s">
        <v>412</v>
      </c>
      <c r="E24" s="12" t="s">
        <v>15</v>
      </c>
      <c r="F24" s="12" t="s">
        <v>6</v>
      </c>
      <c r="G24" s="12" t="s">
        <v>151</v>
      </c>
      <c r="H24" s="12"/>
      <c r="I24" s="9">
        <v>42</v>
      </c>
      <c r="J24" s="9">
        <v>53</v>
      </c>
    </row>
    <row r="25" spans="1:10" s="11" customFormat="1" x14ac:dyDescent="0.2">
      <c r="A25" s="8">
        <v>43615</v>
      </c>
      <c r="B25" s="12" t="s">
        <v>1190</v>
      </c>
      <c r="C25" s="48" t="s">
        <v>1812</v>
      </c>
      <c r="D25" s="12" t="s">
        <v>1813</v>
      </c>
      <c r="E25" s="12" t="s">
        <v>15</v>
      </c>
      <c r="F25" s="12" t="s">
        <v>6</v>
      </c>
      <c r="G25" s="12" t="s">
        <v>292</v>
      </c>
      <c r="H25" s="12"/>
      <c r="I25" s="9"/>
      <c r="J25" s="9"/>
    </row>
    <row r="26" spans="1:10" s="11" customFormat="1" x14ac:dyDescent="0.2">
      <c r="A26" s="8">
        <v>43615</v>
      </c>
      <c r="B26" s="12" t="s">
        <v>3</v>
      </c>
      <c r="C26" s="113">
        <v>1928</v>
      </c>
      <c r="D26" s="12" t="s">
        <v>92</v>
      </c>
      <c r="E26" s="12" t="s">
        <v>15</v>
      </c>
      <c r="F26" s="12" t="s">
        <v>8</v>
      </c>
      <c r="G26" s="12" t="s">
        <v>37</v>
      </c>
      <c r="H26" s="12"/>
      <c r="I26" s="9">
        <v>30</v>
      </c>
      <c r="J26" s="9">
        <v>27</v>
      </c>
    </row>
    <row r="27" spans="1:10" s="11" customFormat="1" x14ac:dyDescent="0.2">
      <c r="A27" s="8">
        <v>43616</v>
      </c>
      <c r="B27" s="12" t="s">
        <v>3</v>
      </c>
      <c r="C27" s="113">
        <v>5870</v>
      </c>
      <c r="D27" s="12" t="s">
        <v>261</v>
      </c>
      <c r="E27" s="12" t="s">
        <v>15</v>
      </c>
      <c r="F27" s="12" t="s">
        <v>6</v>
      </c>
      <c r="G27" s="12" t="s">
        <v>151</v>
      </c>
      <c r="H27" s="12"/>
      <c r="I27" s="9">
        <v>32</v>
      </c>
      <c r="J27" s="9" t="s">
        <v>1834</v>
      </c>
    </row>
    <row r="28" spans="1:10" s="11" customFormat="1" x14ac:dyDescent="0.2">
      <c r="A28" s="8">
        <v>43586</v>
      </c>
      <c r="B28" s="12" t="s">
        <v>3</v>
      </c>
      <c r="C28" s="113">
        <v>8042</v>
      </c>
      <c r="D28" s="12" t="s">
        <v>42</v>
      </c>
      <c r="E28" s="12" t="s">
        <v>9</v>
      </c>
      <c r="F28" s="12" t="s">
        <v>15</v>
      </c>
      <c r="G28" s="12" t="s">
        <v>23</v>
      </c>
      <c r="H28" s="12"/>
      <c r="I28" s="9">
        <v>21</v>
      </c>
      <c r="J28" s="9" t="s">
        <v>567</v>
      </c>
    </row>
    <row r="29" spans="1:10" s="11" customFormat="1" x14ac:dyDescent="0.2">
      <c r="A29" s="8">
        <v>43586</v>
      </c>
      <c r="B29" s="12" t="s">
        <v>3</v>
      </c>
      <c r="C29" s="113">
        <v>3833</v>
      </c>
      <c r="D29" s="12" t="s">
        <v>116</v>
      </c>
      <c r="E29" s="12" t="s">
        <v>9</v>
      </c>
      <c r="F29" s="12" t="s">
        <v>15</v>
      </c>
      <c r="G29" s="12" t="s">
        <v>23</v>
      </c>
      <c r="H29" s="12"/>
      <c r="I29" s="9">
        <v>14</v>
      </c>
      <c r="J29" s="9" t="s">
        <v>375</v>
      </c>
    </row>
    <row r="30" spans="1:10" s="11" customFormat="1" x14ac:dyDescent="0.2">
      <c r="A30" s="8">
        <v>43615</v>
      </c>
      <c r="B30" s="12" t="s">
        <v>3</v>
      </c>
      <c r="C30" s="113">
        <v>5886</v>
      </c>
      <c r="D30" s="12" t="s">
        <v>261</v>
      </c>
      <c r="E30" s="12" t="s">
        <v>9</v>
      </c>
      <c r="F30" s="12" t="s">
        <v>22</v>
      </c>
      <c r="G30" s="12" t="s">
        <v>151</v>
      </c>
      <c r="H30" s="12"/>
      <c r="I30" s="9">
        <v>25</v>
      </c>
      <c r="J30" s="9">
        <v>28</v>
      </c>
    </row>
    <row r="31" spans="1:10" s="11" customFormat="1" x14ac:dyDescent="0.2">
      <c r="A31" s="8">
        <v>43586</v>
      </c>
      <c r="B31" s="12" t="s">
        <v>3</v>
      </c>
      <c r="C31" s="113">
        <v>3672</v>
      </c>
      <c r="D31" s="12" t="s">
        <v>76</v>
      </c>
      <c r="E31" s="12" t="s">
        <v>1668</v>
      </c>
      <c r="F31" s="12" t="s">
        <v>6</v>
      </c>
      <c r="G31" s="12" t="s">
        <v>586</v>
      </c>
      <c r="H31" s="12"/>
      <c r="I31" s="9">
        <v>16</v>
      </c>
      <c r="J31" s="9" t="s">
        <v>1107</v>
      </c>
    </row>
    <row r="32" spans="1:10" s="11" customFormat="1" x14ac:dyDescent="0.2">
      <c r="A32" s="8">
        <v>43611</v>
      </c>
      <c r="B32" s="12" t="s">
        <v>3</v>
      </c>
      <c r="C32" s="113">
        <v>1250</v>
      </c>
      <c r="D32" s="12" t="s">
        <v>92</v>
      </c>
      <c r="E32" s="12" t="s">
        <v>1797</v>
      </c>
      <c r="F32" s="12" t="s">
        <v>6</v>
      </c>
      <c r="G32" s="12" t="s">
        <v>172</v>
      </c>
      <c r="H32" s="12"/>
      <c r="I32" s="9">
        <v>25</v>
      </c>
      <c r="J32" s="9">
        <v>27</v>
      </c>
    </row>
    <row r="33" spans="1:10" s="11" customFormat="1" x14ac:dyDescent="0.2">
      <c r="A33" s="8">
        <v>43597</v>
      </c>
      <c r="B33" s="12" t="s">
        <v>6</v>
      </c>
      <c r="C33" s="113">
        <v>57310</v>
      </c>
      <c r="D33" s="12" t="s">
        <v>219</v>
      </c>
      <c r="E33" s="12" t="s">
        <v>1758</v>
      </c>
      <c r="F33" s="12" t="s">
        <v>6</v>
      </c>
      <c r="G33" s="12" t="s">
        <v>23</v>
      </c>
      <c r="H33" s="12"/>
      <c r="I33" s="9">
        <v>41</v>
      </c>
      <c r="J33" s="9" t="s">
        <v>642</v>
      </c>
    </row>
    <row r="34" spans="1:10" s="11" customFormat="1" x14ac:dyDescent="0.2">
      <c r="A34" s="8">
        <v>43586</v>
      </c>
      <c r="B34" s="12" t="s">
        <v>3</v>
      </c>
      <c r="C34" s="113">
        <v>7320</v>
      </c>
      <c r="D34" s="48" t="s">
        <v>39</v>
      </c>
      <c r="E34" s="12" t="s">
        <v>11</v>
      </c>
      <c r="F34" s="12" t="s">
        <v>15</v>
      </c>
      <c r="G34" s="12" t="s">
        <v>23</v>
      </c>
      <c r="H34" s="12"/>
      <c r="I34" s="9">
        <v>32</v>
      </c>
      <c r="J34" s="9" t="s">
        <v>759</v>
      </c>
    </row>
    <row r="35" spans="1:10" s="11" customFormat="1" x14ac:dyDescent="0.2">
      <c r="A35" s="8">
        <v>43605</v>
      </c>
      <c r="B35" s="12" t="s">
        <v>3</v>
      </c>
      <c r="C35" s="113">
        <v>4780</v>
      </c>
      <c r="D35" s="12" t="s">
        <v>40</v>
      </c>
      <c r="E35" s="12" t="s">
        <v>1787</v>
      </c>
      <c r="F35" s="12" t="s">
        <v>6</v>
      </c>
      <c r="G35" s="12" t="s">
        <v>151</v>
      </c>
      <c r="H35" s="12"/>
      <c r="I35" s="9">
        <v>4</v>
      </c>
      <c r="J35" s="9">
        <v>2</v>
      </c>
    </row>
    <row r="36" spans="1:10" s="11" customFormat="1" x14ac:dyDescent="0.2">
      <c r="A36" s="8">
        <v>43616</v>
      </c>
      <c r="B36" s="12" t="s">
        <v>3</v>
      </c>
      <c r="C36" s="113">
        <v>8227</v>
      </c>
      <c r="D36" s="12" t="s">
        <v>64</v>
      </c>
      <c r="E36" s="12" t="s">
        <v>187</v>
      </c>
      <c r="F36" s="12" t="s">
        <v>5</v>
      </c>
      <c r="G36" s="12" t="s">
        <v>151</v>
      </c>
      <c r="H36" s="12"/>
      <c r="I36" s="9">
        <v>29</v>
      </c>
      <c r="J36" s="9">
        <v>19</v>
      </c>
    </row>
    <row r="37" spans="1:10" s="11" customFormat="1" x14ac:dyDescent="0.2">
      <c r="A37" s="8">
        <v>43589</v>
      </c>
      <c r="B37" s="12" t="s">
        <v>5</v>
      </c>
      <c r="C37" s="113">
        <v>54675</v>
      </c>
      <c r="D37" s="12" t="s">
        <v>1689</v>
      </c>
      <c r="E37" s="12" t="s">
        <v>5</v>
      </c>
      <c r="F37" s="12" t="s">
        <v>5</v>
      </c>
      <c r="G37" s="12" t="s">
        <v>917</v>
      </c>
      <c r="H37" s="12"/>
      <c r="I37" s="9">
        <v>61</v>
      </c>
      <c r="J37" s="9">
        <v>74</v>
      </c>
    </row>
    <row r="38" spans="1:10" s="11" customFormat="1" x14ac:dyDescent="0.2">
      <c r="A38" s="8">
        <v>43589</v>
      </c>
      <c r="B38" s="12" t="s">
        <v>5</v>
      </c>
      <c r="C38" s="113">
        <v>61118</v>
      </c>
      <c r="D38" s="12" t="s">
        <v>1690</v>
      </c>
      <c r="E38" s="12" t="s">
        <v>5</v>
      </c>
      <c r="F38" s="12" t="s">
        <v>5</v>
      </c>
      <c r="G38" s="12" t="s">
        <v>1691</v>
      </c>
      <c r="H38" s="12"/>
      <c r="I38" s="9">
        <v>157</v>
      </c>
      <c r="J38" s="9">
        <v>295</v>
      </c>
    </row>
    <row r="39" spans="1:10" s="11" customFormat="1" x14ac:dyDescent="0.2">
      <c r="A39" s="8">
        <v>43589</v>
      </c>
      <c r="B39" s="12" t="s">
        <v>5</v>
      </c>
      <c r="C39" s="113">
        <v>54634</v>
      </c>
      <c r="D39" s="12" t="s">
        <v>1692</v>
      </c>
      <c r="E39" s="12" t="s">
        <v>5</v>
      </c>
      <c r="F39" s="12" t="s">
        <v>15</v>
      </c>
      <c r="G39" s="12" t="s">
        <v>23</v>
      </c>
      <c r="H39" s="12"/>
      <c r="I39" s="9">
        <v>60</v>
      </c>
      <c r="J39" s="9">
        <v>95</v>
      </c>
    </row>
    <row r="40" spans="1:10" x14ac:dyDescent="0.2">
      <c r="A40" s="8">
        <v>43590</v>
      </c>
      <c r="B40" s="12" t="s">
        <v>3</v>
      </c>
      <c r="C40" s="113">
        <v>1255</v>
      </c>
      <c r="D40" s="12" t="s">
        <v>92</v>
      </c>
      <c r="E40" s="12" t="s">
        <v>5</v>
      </c>
      <c r="F40" s="12" t="s">
        <v>5</v>
      </c>
      <c r="G40" s="12" t="s">
        <v>37</v>
      </c>
      <c r="H40" s="12"/>
      <c r="I40" s="9">
        <v>20</v>
      </c>
      <c r="J40" s="9">
        <v>25</v>
      </c>
    </row>
    <row r="41" spans="1:10" x14ac:dyDescent="0.2">
      <c r="A41" s="8">
        <v>43590</v>
      </c>
      <c r="B41" s="12" t="s">
        <v>3</v>
      </c>
      <c r="C41" s="113">
        <v>5880</v>
      </c>
      <c r="D41" s="12" t="s">
        <v>118</v>
      </c>
      <c r="E41" s="12" t="s">
        <v>5</v>
      </c>
      <c r="F41" s="12" t="s">
        <v>5</v>
      </c>
      <c r="G41" s="12" t="s">
        <v>863</v>
      </c>
      <c r="H41" s="12"/>
      <c r="I41" s="9">
        <v>21</v>
      </c>
      <c r="J41" s="9">
        <v>27</v>
      </c>
    </row>
    <row r="42" spans="1:10" x14ac:dyDescent="0.2">
      <c r="A42" s="8">
        <v>43590</v>
      </c>
      <c r="B42" s="12" t="s">
        <v>3</v>
      </c>
      <c r="C42" s="113">
        <v>1429</v>
      </c>
      <c r="D42" s="12" t="s">
        <v>92</v>
      </c>
      <c r="E42" s="12" t="s">
        <v>5</v>
      </c>
      <c r="F42" s="12" t="s">
        <v>15</v>
      </c>
      <c r="G42" s="12" t="s">
        <v>23</v>
      </c>
      <c r="H42" s="12"/>
      <c r="I42" s="9">
        <v>22</v>
      </c>
      <c r="J42" s="9">
        <v>28</v>
      </c>
    </row>
    <row r="43" spans="1:10" x14ac:dyDescent="0.2">
      <c r="A43" s="8">
        <v>43590</v>
      </c>
      <c r="B43" s="12" t="s">
        <v>3</v>
      </c>
      <c r="C43" s="113">
        <v>1429</v>
      </c>
      <c r="D43" s="12" t="s">
        <v>92</v>
      </c>
      <c r="E43" s="12" t="s">
        <v>5</v>
      </c>
      <c r="F43" s="12" t="s">
        <v>15</v>
      </c>
      <c r="G43" s="12" t="s">
        <v>23</v>
      </c>
      <c r="H43" s="12"/>
      <c r="I43" s="9">
        <v>23</v>
      </c>
      <c r="J43" s="9">
        <v>28</v>
      </c>
    </row>
    <row r="44" spans="1:10" s="11" customFormat="1" x14ac:dyDescent="0.2">
      <c r="A44" s="8">
        <v>43594</v>
      </c>
      <c r="B44" s="12" t="s">
        <v>5</v>
      </c>
      <c r="C44" s="113">
        <v>71706</v>
      </c>
      <c r="D44" s="12" t="s">
        <v>1728</v>
      </c>
      <c r="E44" s="12" t="s">
        <v>5</v>
      </c>
      <c r="F44" s="12" t="s">
        <v>5</v>
      </c>
      <c r="G44" s="12" t="s">
        <v>172</v>
      </c>
      <c r="H44" s="12"/>
      <c r="I44" s="9">
        <v>218</v>
      </c>
      <c r="J44" s="9">
        <v>306</v>
      </c>
    </row>
    <row r="45" spans="1:10" s="11" customFormat="1" x14ac:dyDescent="0.2">
      <c r="A45" s="8">
        <v>43594</v>
      </c>
      <c r="B45" s="12" t="s">
        <v>5</v>
      </c>
      <c r="C45" s="113">
        <v>54347</v>
      </c>
      <c r="D45" s="12" t="s">
        <v>1729</v>
      </c>
      <c r="E45" s="12" t="s">
        <v>5</v>
      </c>
      <c r="F45" s="12" t="s">
        <v>6</v>
      </c>
      <c r="G45" s="12" t="s">
        <v>172</v>
      </c>
      <c r="H45" s="12"/>
      <c r="I45" s="9">
        <v>76</v>
      </c>
      <c r="J45" s="9">
        <v>106</v>
      </c>
    </row>
    <row r="46" spans="1:10" s="11" customFormat="1" x14ac:dyDescent="0.2">
      <c r="A46" s="8">
        <v>43594</v>
      </c>
      <c r="B46" s="12" t="s">
        <v>3</v>
      </c>
      <c r="C46" s="113">
        <v>1262</v>
      </c>
      <c r="D46" s="12" t="s">
        <v>92</v>
      </c>
      <c r="E46" s="12" t="s">
        <v>5</v>
      </c>
      <c r="F46" s="12" t="s">
        <v>15</v>
      </c>
      <c r="G46" s="12" t="s">
        <v>172</v>
      </c>
      <c r="H46" s="12"/>
      <c r="I46" s="9">
        <v>29</v>
      </c>
      <c r="J46" s="9">
        <v>35</v>
      </c>
    </row>
    <row r="47" spans="1:10" s="11" customFormat="1" x14ac:dyDescent="0.2">
      <c r="A47" s="8">
        <v>43596</v>
      </c>
      <c r="B47" s="12" t="s">
        <v>3</v>
      </c>
      <c r="C47" s="113">
        <v>8055</v>
      </c>
      <c r="D47" s="12" t="s">
        <v>41</v>
      </c>
      <c r="E47" s="12" t="s">
        <v>5</v>
      </c>
      <c r="F47" s="12" t="s">
        <v>15</v>
      </c>
      <c r="G47" s="12" t="s">
        <v>292</v>
      </c>
      <c r="H47" s="12"/>
      <c r="I47" s="9">
        <v>24</v>
      </c>
      <c r="J47" s="9" t="s">
        <v>547</v>
      </c>
    </row>
    <row r="48" spans="1:10" s="11" customFormat="1" x14ac:dyDescent="0.2">
      <c r="A48" s="8">
        <v>43596</v>
      </c>
      <c r="B48" s="12" t="s">
        <v>5</v>
      </c>
      <c r="C48" s="113">
        <v>54578</v>
      </c>
      <c r="D48" s="12" t="s">
        <v>1754</v>
      </c>
      <c r="E48" s="12" t="s">
        <v>5</v>
      </c>
      <c r="F48" s="12" t="s">
        <v>15</v>
      </c>
      <c r="G48" s="12" t="s">
        <v>172</v>
      </c>
      <c r="H48" s="12"/>
      <c r="I48" s="9"/>
      <c r="J48" s="9"/>
    </row>
    <row r="49" spans="1:10" s="11" customFormat="1" x14ac:dyDescent="0.2">
      <c r="A49" s="8">
        <v>43597</v>
      </c>
      <c r="B49" s="12" t="s">
        <v>3</v>
      </c>
      <c r="C49" s="113">
        <v>5425</v>
      </c>
      <c r="D49" s="12" t="s">
        <v>1229</v>
      </c>
      <c r="E49" s="12" t="s">
        <v>5</v>
      </c>
      <c r="F49" s="12" t="s">
        <v>4</v>
      </c>
      <c r="G49" s="12" t="s">
        <v>151</v>
      </c>
      <c r="H49" s="12"/>
      <c r="I49" s="9">
        <v>39</v>
      </c>
      <c r="J49" s="9" t="s">
        <v>1760</v>
      </c>
    </row>
    <row r="50" spans="1:10" s="11" customFormat="1" x14ac:dyDescent="0.2">
      <c r="A50" s="8">
        <v>43597</v>
      </c>
      <c r="B50" s="12" t="s">
        <v>5</v>
      </c>
      <c r="C50" s="113">
        <v>95632</v>
      </c>
      <c r="D50" s="12" t="s">
        <v>1766</v>
      </c>
      <c r="E50" s="12" t="s">
        <v>5</v>
      </c>
      <c r="F50" s="12" t="s">
        <v>15</v>
      </c>
      <c r="G50" s="12" t="s">
        <v>1767</v>
      </c>
      <c r="H50" s="12"/>
      <c r="I50" s="9"/>
      <c r="J50" s="9"/>
    </row>
    <row r="51" spans="1:10" s="11" customFormat="1" x14ac:dyDescent="0.2">
      <c r="A51" s="8">
        <v>43603</v>
      </c>
      <c r="B51" s="12" t="s">
        <v>5</v>
      </c>
      <c r="C51" s="113">
        <v>54457</v>
      </c>
      <c r="D51" s="12" t="s">
        <v>166</v>
      </c>
      <c r="E51" s="12" t="s">
        <v>5</v>
      </c>
      <c r="F51" s="12" t="s">
        <v>5</v>
      </c>
      <c r="G51" s="12" t="s">
        <v>976</v>
      </c>
      <c r="H51" s="12"/>
      <c r="I51" s="9">
        <v>44</v>
      </c>
      <c r="J51" s="9">
        <v>51</v>
      </c>
    </row>
    <row r="52" spans="1:10" s="11" customFormat="1" x14ac:dyDescent="0.2">
      <c r="A52" s="8">
        <v>43607</v>
      </c>
      <c r="B52" s="12" t="s">
        <v>5</v>
      </c>
      <c r="C52" s="113">
        <v>66798</v>
      </c>
      <c r="D52" s="12" t="s">
        <v>1788</v>
      </c>
      <c r="E52" s="12" t="s">
        <v>5</v>
      </c>
      <c r="F52" s="12" t="s">
        <v>5</v>
      </c>
      <c r="G52" s="12" t="s">
        <v>292</v>
      </c>
      <c r="H52" s="12"/>
      <c r="I52" s="9">
        <v>47</v>
      </c>
      <c r="J52" s="9">
        <v>78</v>
      </c>
    </row>
    <row r="53" spans="1:10" s="11" customFormat="1" x14ac:dyDescent="0.2">
      <c r="A53" s="8">
        <v>43611</v>
      </c>
      <c r="B53" s="12" t="s">
        <v>5</v>
      </c>
      <c r="C53" s="113">
        <v>86179</v>
      </c>
      <c r="D53" s="12" t="s">
        <v>1793</v>
      </c>
      <c r="E53" s="12" t="s">
        <v>5</v>
      </c>
      <c r="F53" s="12" t="s">
        <v>5</v>
      </c>
      <c r="G53" s="12" t="s">
        <v>1794</v>
      </c>
      <c r="H53" s="12"/>
      <c r="I53" s="87" t="s">
        <v>1795</v>
      </c>
      <c r="J53" s="87" t="s">
        <v>1796</v>
      </c>
    </row>
    <row r="54" spans="1:10" s="11" customFormat="1" x14ac:dyDescent="0.2">
      <c r="A54" s="8">
        <v>43611</v>
      </c>
      <c r="B54" s="12" t="s">
        <v>5</v>
      </c>
      <c r="C54" s="113">
        <v>54309</v>
      </c>
      <c r="D54" s="12" t="s">
        <v>320</v>
      </c>
      <c r="E54" s="12" t="s">
        <v>5</v>
      </c>
      <c r="F54" s="12" t="s">
        <v>5</v>
      </c>
      <c r="G54" s="12" t="s">
        <v>172</v>
      </c>
      <c r="H54" s="12"/>
      <c r="I54" s="9">
        <v>48</v>
      </c>
      <c r="J54" s="9">
        <v>77</v>
      </c>
    </row>
    <row r="55" spans="1:10" s="11" customFormat="1" x14ac:dyDescent="0.2">
      <c r="A55" s="8">
        <v>43614</v>
      </c>
      <c r="B55" s="12" t="s">
        <v>1809</v>
      </c>
      <c r="C55" s="113">
        <v>4055</v>
      </c>
      <c r="D55" s="12" t="s">
        <v>1810</v>
      </c>
      <c r="E55" s="12" t="s">
        <v>5</v>
      </c>
      <c r="F55" s="12" t="s">
        <v>15</v>
      </c>
      <c r="G55" s="12" t="s">
        <v>292</v>
      </c>
      <c r="H55" s="12"/>
      <c r="I55" s="9"/>
      <c r="J55" s="9"/>
    </row>
    <row r="56" spans="1:10" s="11" customFormat="1" x14ac:dyDescent="0.2">
      <c r="A56" s="8">
        <v>43615</v>
      </c>
      <c r="B56" s="12" t="s">
        <v>5</v>
      </c>
      <c r="C56" s="113">
        <v>60435</v>
      </c>
      <c r="D56" s="12" t="s">
        <v>1811</v>
      </c>
      <c r="E56" s="12" t="s">
        <v>5</v>
      </c>
      <c r="F56" s="12" t="s">
        <v>15</v>
      </c>
      <c r="G56" s="12" t="s">
        <v>292</v>
      </c>
      <c r="H56" s="12"/>
      <c r="I56" s="9"/>
      <c r="J56" s="9"/>
    </row>
    <row r="57" spans="1:10" s="11" customFormat="1" x14ac:dyDescent="0.2">
      <c r="A57" s="8">
        <v>43615</v>
      </c>
      <c r="B57" s="12" t="s">
        <v>5</v>
      </c>
      <c r="C57" s="113">
        <v>54459</v>
      </c>
      <c r="D57" s="12" t="s">
        <v>1819</v>
      </c>
      <c r="E57" s="12" t="s">
        <v>5</v>
      </c>
      <c r="F57" s="12" t="s">
        <v>4</v>
      </c>
      <c r="G57" s="12" t="s">
        <v>151</v>
      </c>
      <c r="H57" s="12"/>
      <c r="I57" s="9">
        <v>58</v>
      </c>
      <c r="J57" s="9">
        <v>71</v>
      </c>
    </row>
    <row r="58" spans="1:10" s="11" customFormat="1" x14ac:dyDescent="0.2">
      <c r="A58" s="8">
        <v>43615</v>
      </c>
      <c r="B58" s="12" t="s">
        <v>5</v>
      </c>
      <c r="C58" s="113">
        <v>66123</v>
      </c>
      <c r="D58" s="12" t="s">
        <v>259</v>
      </c>
      <c r="E58" s="12" t="s">
        <v>5</v>
      </c>
      <c r="F58" s="12" t="s">
        <v>33</v>
      </c>
      <c r="G58" s="12" t="s">
        <v>23</v>
      </c>
      <c r="H58" s="12"/>
      <c r="I58" s="9">
        <v>88</v>
      </c>
      <c r="J58" s="9">
        <v>111</v>
      </c>
    </row>
    <row r="59" spans="1:10" s="11" customFormat="1" x14ac:dyDescent="0.2">
      <c r="A59" s="8">
        <v>43615</v>
      </c>
      <c r="B59" s="12" t="s">
        <v>6</v>
      </c>
      <c r="C59" s="113">
        <v>54518</v>
      </c>
      <c r="D59" s="12" t="s">
        <v>1823</v>
      </c>
      <c r="E59" s="12" t="s">
        <v>5</v>
      </c>
      <c r="F59" s="12" t="s">
        <v>15</v>
      </c>
      <c r="G59" s="12" t="s">
        <v>292</v>
      </c>
      <c r="H59" s="12"/>
      <c r="I59" s="9">
        <v>76</v>
      </c>
      <c r="J59" s="9">
        <v>107</v>
      </c>
    </row>
    <row r="60" spans="1:10" s="11" customFormat="1" x14ac:dyDescent="0.2">
      <c r="A60" s="8">
        <v>43615</v>
      </c>
      <c r="B60" s="12" t="s">
        <v>5</v>
      </c>
      <c r="C60" s="113">
        <v>66701</v>
      </c>
      <c r="D60" s="12" t="s">
        <v>633</v>
      </c>
      <c r="E60" s="12" t="s">
        <v>5</v>
      </c>
      <c r="F60" s="12" t="s">
        <v>15</v>
      </c>
      <c r="G60" s="12" t="s">
        <v>477</v>
      </c>
      <c r="H60" s="12"/>
      <c r="I60" s="9">
        <v>60</v>
      </c>
      <c r="J60" s="9">
        <v>75</v>
      </c>
    </row>
    <row r="61" spans="1:10" s="11" customFormat="1" x14ac:dyDescent="0.2">
      <c r="A61" s="8">
        <v>43615</v>
      </c>
      <c r="B61" s="12" t="s">
        <v>5</v>
      </c>
      <c r="C61" s="113">
        <v>54296</v>
      </c>
      <c r="D61" s="12" t="s">
        <v>154</v>
      </c>
      <c r="E61" s="12" t="s">
        <v>5</v>
      </c>
      <c r="F61" s="12" t="s">
        <v>15</v>
      </c>
      <c r="G61" s="12" t="s">
        <v>477</v>
      </c>
      <c r="H61" s="12"/>
      <c r="I61" s="9">
        <v>63</v>
      </c>
      <c r="J61" s="9">
        <v>78</v>
      </c>
    </row>
    <row r="62" spans="1:10" s="11" customFormat="1" x14ac:dyDescent="0.2">
      <c r="A62" s="8">
        <v>43616</v>
      </c>
      <c r="B62" s="12" t="s">
        <v>3</v>
      </c>
      <c r="C62" s="113">
        <v>7390</v>
      </c>
      <c r="D62" s="12" t="s">
        <v>806</v>
      </c>
      <c r="E62" s="12" t="s">
        <v>5</v>
      </c>
      <c r="F62" s="12" t="s">
        <v>4</v>
      </c>
      <c r="G62" s="12" t="s">
        <v>151</v>
      </c>
      <c r="H62" s="12"/>
      <c r="I62" s="9">
        <v>39</v>
      </c>
      <c r="J62" s="9" t="s">
        <v>1741</v>
      </c>
    </row>
    <row r="63" spans="1:10" s="11" customFormat="1" x14ac:dyDescent="0.2">
      <c r="A63" s="8">
        <v>43616</v>
      </c>
      <c r="B63" s="12" t="s">
        <v>5</v>
      </c>
      <c r="C63" s="113">
        <v>66578</v>
      </c>
      <c r="D63" s="12" t="s">
        <v>552</v>
      </c>
      <c r="E63" s="12" t="s">
        <v>5</v>
      </c>
      <c r="F63" s="12" t="s">
        <v>15</v>
      </c>
      <c r="G63" s="12" t="s">
        <v>292</v>
      </c>
      <c r="H63" s="12"/>
      <c r="I63" s="9">
        <v>75</v>
      </c>
      <c r="J63" s="9">
        <v>114</v>
      </c>
    </row>
    <row r="64" spans="1:10" s="11" customFormat="1" x14ac:dyDescent="0.2">
      <c r="A64" s="8">
        <v>43616</v>
      </c>
      <c r="B64" s="12" t="s">
        <v>5</v>
      </c>
      <c r="C64" s="113">
        <v>55743</v>
      </c>
      <c r="D64" s="12" t="s">
        <v>1836</v>
      </c>
      <c r="E64" s="12" t="s">
        <v>5</v>
      </c>
      <c r="F64" s="12" t="s">
        <v>15</v>
      </c>
      <c r="G64" s="12" t="s">
        <v>477</v>
      </c>
      <c r="H64" s="12"/>
      <c r="I64" s="9">
        <v>109</v>
      </c>
      <c r="J64" s="9">
        <v>137</v>
      </c>
    </row>
    <row r="65" spans="1:10" s="11" customFormat="1" x14ac:dyDescent="0.2">
      <c r="A65" s="8">
        <v>43616</v>
      </c>
      <c r="B65" s="12" t="s">
        <v>5</v>
      </c>
      <c r="C65" s="113">
        <v>54331</v>
      </c>
      <c r="D65" s="12" t="s">
        <v>594</v>
      </c>
      <c r="E65" s="12" t="s">
        <v>5</v>
      </c>
      <c r="F65" s="12" t="s">
        <v>6</v>
      </c>
      <c r="G65" s="12" t="s">
        <v>151</v>
      </c>
      <c r="H65" s="12"/>
      <c r="I65" s="9">
        <v>65</v>
      </c>
      <c r="J65" s="9" t="s">
        <v>605</v>
      </c>
    </row>
    <row r="66" spans="1:10" s="11" customFormat="1" x14ac:dyDescent="0.2">
      <c r="A66" s="8">
        <v>43616</v>
      </c>
      <c r="B66" s="12" t="s">
        <v>5</v>
      </c>
      <c r="C66" s="113">
        <v>97816</v>
      </c>
      <c r="D66" s="12" t="s">
        <v>1840</v>
      </c>
      <c r="E66" s="12" t="s">
        <v>5</v>
      </c>
      <c r="F66" s="12" t="s">
        <v>15</v>
      </c>
      <c r="G66" s="12" t="s">
        <v>292</v>
      </c>
      <c r="H66" s="12"/>
      <c r="I66" s="9">
        <v>210</v>
      </c>
      <c r="J66" s="9">
        <v>356</v>
      </c>
    </row>
    <row r="67" spans="1:10" s="11" customFormat="1" x14ac:dyDescent="0.2">
      <c r="A67" s="8">
        <v>43603</v>
      </c>
      <c r="B67" s="12" t="s">
        <v>3</v>
      </c>
      <c r="C67" s="113">
        <v>1947</v>
      </c>
      <c r="D67" s="12" t="s">
        <v>92</v>
      </c>
      <c r="E67" s="12" t="s">
        <v>1711</v>
      </c>
      <c r="F67" s="12" t="s">
        <v>6</v>
      </c>
      <c r="G67" s="12" t="s">
        <v>152</v>
      </c>
      <c r="H67" s="12"/>
      <c r="I67" s="9">
        <v>26</v>
      </c>
      <c r="J67" s="9">
        <v>33</v>
      </c>
    </row>
    <row r="68" spans="1:10" s="11" customFormat="1" x14ac:dyDescent="0.2">
      <c r="A68" s="8">
        <v>43586</v>
      </c>
      <c r="B68" s="12" t="s">
        <v>3</v>
      </c>
      <c r="C68" s="113">
        <v>9175</v>
      </c>
      <c r="D68" s="12" t="s">
        <v>1665</v>
      </c>
      <c r="E68" s="12" t="s">
        <v>140</v>
      </c>
      <c r="F68" s="12" t="s">
        <v>140</v>
      </c>
      <c r="G68" s="12" t="s">
        <v>23</v>
      </c>
      <c r="H68" s="12"/>
      <c r="I68" s="9">
        <v>49</v>
      </c>
      <c r="J68" s="9" t="s">
        <v>1666</v>
      </c>
    </row>
    <row r="69" spans="1:10" s="11" customFormat="1" x14ac:dyDescent="0.2">
      <c r="A69" s="8">
        <v>43613</v>
      </c>
      <c r="B69" s="12" t="s">
        <v>3</v>
      </c>
      <c r="C69" s="113">
        <v>6135</v>
      </c>
      <c r="D69" s="12" t="s">
        <v>48</v>
      </c>
      <c r="E69" s="12" t="s">
        <v>307</v>
      </c>
      <c r="F69" s="12" t="s">
        <v>6</v>
      </c>
      <c r="G69" s="12" t="s">
        <v>899</v>
      </c>
      <c r="H69" s="12"/>
      <c r="I69" s="9">
        <v>38</v>
      </c>
      <c r="J69" s="9">
        <v>44</v>
      </c>
    </row>
    <row r="70" spans="1:10" s="11" customFormat="1" x14ac:dyDescent="0.2">
      <c r="A70" s="8">
        <v>43587</v>
      </c>
      <c r="B70" s="12" t="s">
        <v>234</v>
      </c>
      <c r="C70" s="48" t="s">
        <v>1674</v>
      </c>
      <c r="D70" s="12" t="s">
        <v>1675</v>
      </c>
      <c r="E70" s="12" t="s">
        <v>1676</v>
      </c>
      <c r="F70" s="12" t="s">
        <v>8</v>
      </c>
      <c r="G70" s="12" t="s">
        <v>1677</v>
      </c>
      <c r="H70" s="12"/>
      <c r="I70" s="9"/>
      <c r="J70" s="9"/>
    </row>
    <row r="71" spans="1:10" s="11" customFormat="1" x14ac:dyDescent="0.2">
      <c r="A71" s="8">
        <v>43588</v>
      </c>
      <c r="B71" s="12" t="s">
        <v>234</v>
      </c>
      <c r="C71" s="48" t="s">
        <v>1679</v>
      </c>
      <c r="D71" s="12" t="s">
        <v>1680</v>
      </c>
      <c r="E71" s="12" t="s">
        <v>1676</v>
      </c>
      <c r="F71" s="12" t="s">
        <v>15</v>
      </c>
      <c r="G71" s="12" t="s">
        <v>477</v>
      </c>
      <c r="H71" s="12"/>
      <c r="I71" s="9">
        <v>310</v>
      </c>
      <c r="J71" s="9">
        <v>512</v>
      </c>
    </row>
    <row r="72" spans="1:10" s="11" customFormat="1" x14ac:dyDescent="0.2">
      <c r="A72" s="8">
        <v>43588</v>
      </c>
      <c r="B72" s="12" t="s">
        <v>234</v>
      </c>
      <c r="C72" s="48" t="s">
        <v>1681</v>
      </c>
      <c r="D72" s="12" t="s">
        <v>1682</v>
      </c>
      <c r="E72" s="12" t="s">
        <v>1676</v>
      </c>
      <c r="F72" s="12" t="s">
        <v>15</v>
      </c>
      <c r="G72" s="12" t="s">
        <v>477</v>
      </c>
      <c r="H72" s="12"/>
      <c r="I72" s="9">
        <v>178</v>
      </c>
      <c r="J72" s="9">
        <v>270</v>
      </c>
    </row>
    <row r="73" spans="1:10" s="11" customFormat="1" x14ac:dyDescent="0.2">
      <c r="A73" s="8">
        <v>43588</v>
      </c>
      <c r="B73" s="12" t="s">
        <v>234</v>
      </c>
      <c r="C73" s="48" t="s">
        <v>1683</v>
      </c>
      <c r="D73" s="12" t="s">
        <v>1684</v>
      </c>
      <c r="E73" s="12" t="s">
        <v>1676</v>
      </c>
      <c r="F73" s="12" t="s">
        <v>15</v>
      </c>
      <c r="G73" s="12" t="s">
        <v>292</v>
      </c>
      <c r="H73" s="12"/>
      <c r="I73" s="9">
        <v>259</v>
      </c>
      <c r="J73" s="9">
        <v>418</v>
      </c>
    </row>
    <row r="74" spans="1:10" s="11" customFormat="1" x14ac:dyDescent="0.2">
      <c r="A74" s="8">
        <v>43588</v>
      </c>
      <c r="B74" s="12" t="s">
        <v>234</v>
      </c>
      <c r="C74" s="48" t="s">
        <v>1685</v>
      </c>
      <c r="D74" s="12" t="s">
        <v>1686</v>
      </c>
      <c r="E74" s="12" t="s">
        <v>1676</v>
      </c>
      <c r="F74" s="12" t="s">
        <v>15</v>
      </c>
      <c r="G74" s="12" t="s">
        <v>292</v>
      </c>
      <c r="H74" s="12"/>
      <c r="I74" s="9">
        <v>211</v>
      </c>
      <c r="J74" s="9">
        <v>312</v>
      </c>
    </row>
    <row r="75" spans="1:10" s="11" customFormat="1" x14ac:dyDescent="0.2">
      <c r="A75" s="8">
        <v>43589</v>
      </c>
      <c r="B75" s="12" t="s">
        <v>234</v>
      </c>
      <c r="C75" s="113">
        <v>3817</v>
      </c>
      <c r="D75" s="12" t="s">
        <v>1688</v>
      </c>
      <c r="E75" s="12" t="s">
        <v>1676</v>
      </c>
      <c r="F75" s="12" t="s">
        <v>6</v>
      </c>
      <c r="G75" s="12" t="s">
        <v>172</v>
      </c>
      <c r="H75" s="12"/>
      <c r="I75" s="9">
        <v>14</v>
      </c>
      <c r="J75" s="9">
        <v>13</v>
      </c>
    </row>
    <row r="76" spans="1:10" s="11" customFormat="1" x14ac:dyDescent="0.2">
      <c r="A76" s="8">
        <v>43587</v>
      </c>
      <c r="B76" s="12" t="s">
        <v>234</v>
      </c>
      <c r="C76" s="48" t="s">
        <v>1674</v>
      </c>
      <c r="D76" s="12" t="s">
        <v>1675</v>
      </c>
      <c r="E76" s="12" t="s">
        <v>1676</v>
      </c>
      <c r="F76" s="12" t="s">
        <v>8</v>
      </c>
      <c r="G76" s="12" t="s">
        <v>1677</v>
      </c>
      <c r="H76" s="12"/>
      <c r="I76" s="9"/>
      <c r="J76" s="9"/>
    </row>
    <row r="77" spans="1:10" s="11" customFormat="1" x14ac:dyDescent="0.2">
      <c r="A77" s="8">
        <v>43586</v>
      </c>
      <c r="B77" s="12" t="s">
        <v>3</v>
      </c>
      <c r="C77" s="113">
        <v>2539</v>
      </c>
      <c r="D77" s="48" t="s">
        <v>1616</v>
      </c>
      <c r="E77" s="12" t="s">
        <v>18</v>
      </c>
      <c r="F77" s="12" t="s">
        <v>15</v>
      </c>
      <c r="G77" s="12" t="s">
        <v>23</v>
      </c>
      <c r="H77" s="12"/>
      <c r="I77" s="9">
        <v>26</v>
      </c>
      <c r="J77" s="9" t="s">
        <v>704</v>
      </c>
    </row>
    <row r="78" spans="1:10" s="11" customFormat="1" x14ac:dyDescent="0.2">
      <c r="A78" s="8">
        <v>43589</v>
      </c>
      <c r="B78" s="12" t="s">
        <v>3</v>
      </c>
      <c r="C78" s="113">
        <v>1376</v>
      </c>
      <c r="D78" s="12" t="s">
        <v>92</v>
      </c>
      <c r="E78" s="12" t="s">
        <v>18</v>
      </c>
      <c r="F78" s="12" t="s">
        <v>5</v>
      </c>
      <c r="G78" s="12" t="s">
        <v>863</v>
      </c>
      <c r="H78" s="12"/>
      <c r="I78" s="9">
        <v>25</v>
      </c>
      <c r="J78" s="9">
        <v>34</v>
      </c>
    </row>
    <row r="79" spans="1:10" s="11" customFormat="1" x14ac:dyDescent="0.2">
      <c r="A79" s="8">
        <v>43589</v>
      </c>
      <c r="B79" s="12" t="s">
        <v>3</v>
      </c>
      <c r="C79" s="113">
        <v>8189</v>
      </c>
      <c r="D79" s="12" t="s">
        <v>1698</v>
      </c>
      <c r="E79" s="12" t="s">
        <v>18</v>
      </c>
      <c r="F79" s="12" t="s">
        <v>6</v>
      </c>
      <c r="G79" s="12" t="s">
        <v>863</v>
      </c>
      <c r="H79" s="12"/>
      <c r="I79" s="9">
        <v>26</v>
      </c>
      <c r="J79" s="9">
        <v>33</v>
      </c>
    </row>
    <row r="80" spans="1:10" s="11" customFormat="1" x14ac:dyDescent="0.2">
      <c r="A80" s="8">
        <v>43594</v>
      </c>
      <c r="B80" s="12" t="s">
        <v>3</v>
      </c>
      <c r="C80" s="113">
        <v>1434</v>
      </c>
      <c r="D80" s="12" t="s">
        <v>92</v>
      </c>
      <c r="E80" s="12" t="s">
        <v>18</v>
      </c>
      <c r="F80" s="12" t="s">
        <v>6</v>
      </c>
      <c r="G80" s="12" t="s">
        <v>177</v>
      </c>
      <c r="H80" s="12"/>
      <c r="I80" s="9">
        <v>10</v>
      </c>
      <c r="J80" s="9" t="s">
        <v>945</v>
      </c>
    </row>
    <row r="81" spans="1:10" s="11" customFormat="1" x14ac:dyDescent="0.2">
      <c r="A81" s="8">
        <v>43603</v>
      </c>
      <c r="B81" s="12" t="s">
        <v>3</v>
      </c>
      <c r="C81" s="113">
        <v>8092</v>
      </c>
      <c r="D81" s="12" t="s">
        <v>41</v>
      </c>
      <c r="E81" s="12" t="s">
        <v>18</v>
      </c>
      <c r="F81" s="12" t="s">
        <v>6</v>
      </c>
      <c r="G81" s="12" t="s">
        <v>37</v>
      </c>
      <c r="H81" s="12"/>
      <c r="I81" s="9">
        <v>26</v>
      </c>
      <c r="J81" s="9">
        <v>20</v>
      </c>
    </row>
    <row r="82" spans="1:10" s="11" customFormat="1" x14ac:dyDescent="0.2">
      <c r="A82" s="8">
        <v>43604</v>
      </c>
      <c r="B82" s="12" t="s">
        <v>3</v>
      </c>
      <c r="C82" s="113">
        <v>1254</v>
      </c>
      <c r="D82" s="12" t="s">
        <v>92</v>
      </c>
      <c r="E82" s="12" t="s">
        <v>18</v>
      </c>
      <c r="F82" s="12" t="s">
        <v>6</v>
      </c>
      <c r="G82" s="12" t="s">
        <v>312</v>
      </c>
      <c r="H82" s="12"/>
      <c r="I82" s="9">
        <v>19</v>
      </c>
      <c r="J82" s="9">
        <v>23</v>
      </c>
    </row>
    <row r="83" spans="1:10" s="11" customFormat="1" x14ac:dyDescent="0.2">
      <c r="A83" s="8">
        <v>43604</v>
      </c>
      <c r="B83" s="12" t="s">
        <v>3</v>
      </c>
      <c r="C83" s="113">
        <v>8025</v>
      </c>
      <c r="D83" s="12" t="s">
        <v>42</v>
      </c>
      <c r="E83" s="12" t="s">
        <v>18</v>
      </c>
      <c r="F83" s="12" t="s">
        <v>6</v>
      </c>
      <c r="G83" s="12" t="s">
        <v>538</v>
      </c>
      <c r="H83" s="12"/>
      <c r="I83" s="9">
        <v>21</v>
      </c>
      <c r="J83" s="9">
        <v>25</v>
      </c>
    </row>
    <row r="84" spans="1:10" x14ac:dyDescent="0.2">
      <c r="A84" s="8">
        <v>43604</v>
      </c>
      <c r="B84" s="12" t="s">
        <v>3</v>
      </c>
      <c r="C84" s="113">
        <v>1343</v>
      </c>
      <c r="D84" s="12" t="s">
        <v>92</v>
      </c>
      <c r="E84" s="12" t="s">
        <v>18</v>
      </c>
      <c r="F84" s="12" t="s">
        <v>6</v>
      </c>
      <c r="G84" s="12" t="s">
        <v>172</v>
      </c>
      <c r="H84" s="12"/>
      <c r="I84" s="9">
        <v>24</v>
      </c>
      <c r="J84" s="9">
        <v>25</v>
      </c>
    </row>
    <row r="85" spans="1:10" x14ac:dyDescent="0.2">
      <c r="A85" s="8">
        <v>43586</v>
      </c>
      <c r="B85" s="12" t="s">
        <v>3</v>
      </c>
      <c r="C85" s="113">
        <v>5752</v>
      </c>
      <c r="D85" s="48" t="s">
        <v>128</v>
      </c>
      <c r="E85" s="12" t="s">
        <v>6</v>
      </c>
      <c r="F85" s="12" t="s">
        <v>6</v>
      </c>
      <c r="G85" s="12" t="s">
        <v>23</v>
      </c>
      <c r="H85" s="12"/>
      <c r="I85" s="9">
        <v>21</v>
      </c>
      <c r="J85" s="9" t="s">
        <v>612</v>
      </c>
    </row>
    <row r="86" spans="1:10" x14ac:dyDescent="0.2">
      <c r="A86" s="8">
        <v>43586</v>
      </c>
      <c r="B86" s="12" t="s">
        <v>3</v>
      </c>
      <c r="C86" s="113">
        <v>4409</v>
      </c>
      <c r="D86" s="48" t="s">
        <v>50</v>
      </c>
      <c r="E86" s="12" t="s">
        <v>6</v>
      </c>
      <c r="F86" s="12" t="s">
        <v>8</v>
      </c>
      <c r="G86" s="12" t="s">
        <v>319</v>
      </c>
      <c r="H86" s="12"/>
      <c r="I86" s="9">
        <v>8</v>
      </c>
      <c r="J86" s="9" t="s">
        <v>374</v>
      </c>
    </row>
    <row r="87" spans="1:10" x14ac:dyDescent="0.2">
      <c r="A87" s="8">
        <v>43586</v>
      </c>
      <c r="B87" s="12" t="s">
        <v>3</v>
      </c>
      <c r="C87" s="113">
        <v>8079</v>
      </c>
      <c r="D87" s="48" t="s">
        <v>41</v>
      </c>
      <c r="E87" s="12" t="s">
        <v>6</v>
      </c>
      <c r="F87" s="12" t="s">
        <v>234</v>
      </c>
      <c r="G87" s="12" t="s">
        <v>258</v>
      </c>
      <c r="H87" s="12"/>
      <c r="I87" s="9">
        <v>23</v>
      </c>
      <c r="J87" s="9" t="s">
        <v>1077</v>
      </c>
    </row>
    <row r="88" spans="1:10" x14ac:dyDescent="0.2">
      <c r="A88" s="8">
        <v>43586</v>
      </c>
      <c r="B88" s="12" t="s">
        <v>3</v>
      </c>
      <c r="C88" s="113">
        <v>9144</v>
      </c>
      <c r="D88" s="12" t="s">
        <v>1658</v>
      </c>
      <c r="E88" s="12" t="s">
        <v>6</v>
      </c>
      <c r="F88" s="12" t="s">
        <v>6</v>
      </c>
      <c r="G88" s="12" t="s">
        <v>23</v>
      </c>
      <c r="H88" s="12"/>
      <c r="I88" s="9">
        <v>54</v>
      </c>
      <c r="J88" s="9" t="s">
        <v>701</v>
      </c>
    </row>
    <row r="89" spans="1:10" x14ac:dyDescent="0.2">
      <c r="A89" s="8">
        <v>43586</v>
      </c>
      <c r="B89" s="12" t="s">
        <v>3</v>
      </c>
      <c r="C89" s="113">
        <v>8080</v>
      </c>
      <c r="D89" s="12" t="s">
        <v>41</v>
      </c>
      <c r="E89" s="12" t="s">
        <v>6</v>
      </c>
      <c r="F89" s="12" t="s">
        <v>15</v>
      </c>
      <c r="G89" s="12" t="s">
        <v>37</v>
      </c>
      <c r="H89" s="12"/>
      <c r="I89" s="9">
        <v>19</v>
      </c>
      <c r="J89" s="9" t="s">
        <v>1101</v>
      </c>
    </row>
    <row r="90" spans="1:10" x14ac:dyDescent="0.2">
      <c r="A90" s="8">
        <v>43586</v>
      </c>
      <c r="B90" s="12" t="s">
        <v>3</v>
      </c>
      <c r="C90" s="113">
        <v>54440</v>
      </c>
      <c r="D90" s="12" t="s">
        <v>179</v>
      </c>
      <c r="E90" s="12" t="s">
        <v>6</v>
      </c>
      <c r="F90" s="12" t="s">
        <v>5</v>
      </c>
      <c r="G90" s="12" t="s">
        <v>151</v>
      </c>
      <c r="H90" s="12"/>
      <c r="I90" s="9">
        <v>22</v>
      </c>
      <c r="J90" s="9" t="s">
        <v>1560</v>
      </c>
    </row>
    <row r="91" spans="1:10" x14ac:dyDescent="0.2">
      <c r="A91" s="8">
        <v>43586</v>
      </c>
      <c r="B91" s="12" t="s">
        <v>3</v>
      </c>
      <c r="C91" s="113">
        <v>7392</v>
      </c>
      <c r="D91" s="12" t="s">
        <v>1663</v>
      </c>
      <c r="E91" s="12" t="s">
        <v>6</v>
      </c>
      <c r="F91" s="12" t="s">
        <v>15</v>
      </c>
      <c r="G91" s="12" t="s">
        <v>319</v>
      </c>
      <c r="H91" s="12"/>
      <c r="I91" s="9">
        <v>34</v>
      </c>
      <c r="J91" s="9" t="s">
        <v>1664</v>
      </c>
    </row>
    <row r="92" spans="1:10" x14ac:dyDescent="0.2">
      <c r="A92" s="8">
        <v>43587</v>
      </c>
      <c r="B92" s="12" t="s">
        <v>6</v>
      </c>
      <c r="C92" s="113">
        <v>95210</v>
      </c>
      <c r="D92" s="12" t="s">
        <v>1673</v>
      </c>
      <c r="E92" s="12" t="s">
        <v>6</v>
      </c>
      <c r="F92" s="12" t="s">
        <v>15</v>
      </c>
      <c r="G92" s="12" t="s">
        <v>290</v>
      </c>
      <c r="H92" s="12"/>
      <c r="I92" s="9">
        <v>267</v>
      </c>
      <c r="J92" s="9">
        <v>363</v>
      </c>
    </row>
    <row r="93" spans="1:10" x14ac:dyDescent="0.2">
      <c r="A93" s="8">
        <v>43589</v>
      </c>
      <c r="B93" s="12" t="s">
        <v>6</v>
      </c>
      <c r="C93" s="113">
        <v>57070</v>
      </c>
      <c r="D93" s="12" t="s">
        <v>211</v>
      </c>
      <c r="E93" s="12" t="s">
        <v>6</v>
      </c>
      <c r="F93" s="12" t="s">
        <v>6</v>
      </c>
      <c r="G93" s="12" t="s">
        <v>874</v>
      </c>
      <c r="H93" s="12"/>
      <c r="I93" s="9">
        <v>44</v>
      </c>
      <c r="J93" s="9">
        <v>66</v>
      </c>
    </row>
    <row r="94" spans="1:10" x14ac:dyDescent="0.2">
      <c r="A94" s="8">
        <v>43589</v>
      </c>
      <c r="B94" s="12" t="s">
        <v>3</v>
      </c>
      <c r="C94" s="113">
        <v>1160</v>
      </c>
      <c r="D94" s="12" t="s">
        <v>92</v>
      </c>
      <c r="E94" s="12" t="s">
        <v>6</v>
      </c>
      <c r="F94" s="12" t="s">
        <v>16</v>
      </c>
      <c r="G94" s="12" t="s">
        <v>177</v>
      </c>
      <c r="H94" s="12"/>
      <c r="I94" s="9">
        <v>22</v>
      </c>
      <c r="J94" s="9">
        <v>27</v>
      </c>
    </row>
    <row r="95" spans="1:10" x14ac:dyDescent="0.2">
      <c r="A95" s="8">
        <v>43589</v>
      </c>
      <c r="B95" s="12" t="s">
        <v>3</v>
      </c>
      <c r="C95" s="113">
        <v>3321</v>
      </c>
      <c r="D95" s="12" t="s">
        <v>1040</v>
      </c>
      <c r="E95" s="12" t="s">
        <v>6</v>
      </c>
      <c r="F95" s="12" t="s">
        <v>6</v>
      </c>
      <c r="G95" s="12" t="s">
        <v>23</v>
      </c>
      <c r="H95" s="12"/>
      <c r="I95" s="9">
        <v>21</v>
      </c>
      <c r="J95" s="9">
        <v>26</v>
      </c>
    </row>
    <row r="96" spans="1:10" x14ac:dyDescent="0.2">
      <c r="A96" s="8">
        <v>43589</v>
      </c>
      <c r="B96" s="12" t="s">
        <v>6</v>
      </c>
      <c r="C96" s="113">
        <v>57070</v>
      </c>
      <c r="D96" s="12" t="s">
        <v>211</v>
      </c>
      <c r="E96" s="12" t="s">
        <v>6</v>
      </c>
      <c r="F96" s="12" t="s">
        <v>6</v>
      </c>
      <c r="G96" s="12" t="s">
        <v>863</v>
      </c>
      <c r="H96" s="12"/>
      <c r="I96" s="9">
        <v>45</v>
      </c>
      <c r="J96" s="9">
        <v>61</v>
      </c>
    </row>
    <row r="97" spans="1:10" x14ac:dyDescent="0.2">
      <c r="A97" s="8">
        <v>43589</v>
      </c>
      <c r="B97" s="12" t="s">
        <v>6</v>
      </c>
      <c r="C97" s="113">
        <v>57360</v>
      </c>
      <c r="D97" s="12" t="s">
        <v>646</v>
      </c>
      <c r="E97" s="12" t="s">
        <v>6</v>
      </c>
      <c r="F97" s="12" t="s">
        <v>6</v>
      </c>
      <c r="G97" s="12" t="s">
        <v>172</v>
      </c>
      <c r="H97" s="12"/>
      <c r="I97" s="9">
        <v>40</v>
      </c>
      <c r="J97" s="9">
        <v>47</v>
      </c>
    </row>
    <row r="98" spans="1:10" x14ac:dyDescent="0.2">
      <c r="A98" s="8">
        <v>43589</v>
      </c>
      <c r="B98" s="12" t="s">
        <v>3</v>
      </c>
      <c r="C98" s="113">
        <v>1543</v>
      </c>
      <c r="D98" s="12" t="s">
        <v>92</v>
      </c>
      <c r="E98" s="12" t="s">
        <v>6</v>
      </c>
      <c r="F98" s="12" t="s">
        <v>6</v>
      </c>
      <c r="G98" s="12" t="s">
        <v>23</v>
      </c>
      <c r="H98" s="12"/>
      <c r="I98" s="9">
        <v>24</v>
      </c>
      <c r="J98" s="9">
        <v>34</v>
      </c>
    </row>
    <row r="99" spans="1:10" x14ac:dyDescent="0.2">
      <c r="A99" s="8">
        <v>43589</v>
      </c>
      <c r="B99" s="12" t="s">
        <v>6</v>
      </c>
      <c r="C99" s="113">
        <v>25660</v>
      </c>
      <c r="D99" s="12" t="s">
        <v>1695</v>
      </c>
      <c r="E99" s="12" t="s">
        <v>6</v>
      </c>
      <c r="F99" s="12" t="s">
        <v>6</v>
      </c>
      <c r="G99" s="12" t="s">
        <v>177</v>
      </c>
      <c r="H99" s="12"/>
      <c r="I99" s="9">
        <v>227</v>
      </c>
      <c r="J99" s="9">
        <v>345</v>
      </c>
    </row>
    <row r="100" spans="1:10" x14ac:dyDescent="0.2">
      <c r="A100" s="8">
        <v>43589</v>
      </c>
      <c r="B100" s="12" t="s">
        <v>3</v>
      </c>
      <c r="C100" s="113">
        <v>1870</v>
      </c>
      <c r="D100" s="12" t="s">
        <v>92</v>
      </c>
      <c r="E100" s="12" t="s">
        <v>6</v>
      </c>
      <c r="F100" s="12" t="s">
        <v>6</v>
      </c>
      <c r="G100" s="12" t="s">
        <v>177</v>
      </c>
      <c r="H100" s="12"/>
      <c r="I100" s="9">
        <v>18</v>
      </c>
      <c r="J100" s="9">
        <v>22</v>
      </c>
    </row>
    <row r="101" spans="1:10" x14ac:dyDescent="0.2">
      <c r="A101" s="8">
        <v>43589</v>
      </c>
      <c r="B101" s="12" t="s">
        <v>3</v>
      </c>
      <c r="C101" s="113">
        <v>8030</v>
      </c>
      <c r="D101" s="12" t="s">
        <v>42</v>
      </c>
      <c r="E101" s="12" t="s">
        <v>6</v>
      </c>
      <c r="F101" s="12" t="s">
        <v>6</v>
      </c>
      <c r="G101" s="12" t="s">
        <v>863</v>
      </c>
      <c r="H101" s="12"/>
      <c r="I101" s="9">
        <v>21</v>
      </c>
      <c r="J101" s="9">
        <v>27</v>
      </c>
    </row>
    <row r="102" spans="1:10" x14ac:dyDescent="0.2">
      <c r="A102" s="8">
        <v>43589</v>
      </c>
      <c r="B102" s="12" t="s">
        <v>6</v>
      </c>
      <c r="C102" s="113">
        <v>2801</v>
      </c>
      <c r="D102" s="12" t="s">
        <v>1696</v>
      </c>
      <c r="E102" s="12" t="s">
        <v>6</v>
      </c>
      <c r="F102" s="12" t="s">
        <v>6</v>
      </c>
      <c r="G102" s="12" t="s">
        <v>863</v>
      </c>
      <c r="H102" s="12"/>
      <c r="I102" s="9"/>
      <c r="J102" s="9"/>
    </row>
    <row r="103" spans="1:10" x14ac:dyDescent="0.2">
      <c r="A103" s="8">
        <v>43589</v>
      </c>
      <c r="B103" s="12" t="s">
        <v>6</v>
      </c>
      <c r="C103" s="113">
        <v>51530</v>
      </c>
      <c r="D103" s="12" t="s">
        <v>1697</v>
      </c>
      <c r="E103" s="12" t="s">
        <v>6</v>
      </c>
      <c r="F103" s="12" t="s">
        <v>6</v>
      </c>
      <c r="G103" s="12" t="s">
        <v>1699</v>
      </c>
      <c r="H103" s="12"/>
      <c r="I103" s="9"/>
      <c r="J103" s="9"/>
    </row>
    <row r="104" spans="1:10" x14ac:dyDescent="0.2">
      <c r="A104" s="8">
        <v>43589</v>
      </c>
      <c r="B104" s="12" t="s">
        <v>6</v>
      </c>
      <c r="C104" s="113">
        <v>57070</v>
      </c>
      <c r="D104" s="12" t="s">
        <v>211</v>
      </c>
      <c r="E104" s="12" t="s">
        <v>6</v>
      </c>
      <c r="F104" s="12" t="s">
        <v>6</v>
      </c>
      <c r="G104" s="12" t="s">
        <v>863</v>
      </c>
      <c r="H104" s="12"/>
      <c r="I104" s="9">
        <v>45</v>
      </c>
      <c r="J104" s="9">
        <v>61</v>
      </c>
    </row>
    <row r="105" spans="1:10" x14ac:dyDescent="0.2">
      <c r="A105" s="8">
        <v>43590</v>
      </c>
      <c r="B105" s="12" t="s">
        <v>6</v>
      </c>
      <c r="C105" s="113">
        <v>57600</v>
      </c>
      <c r="D105" s="12" t="s">
        <v>1243</v>
      </c>
      <c r="E105" s="12" t="s">
        <v>6</v>
      </c>
      <c r="F105" s="12" t="s">
        <v>6</v>
      </c>
      <c r="G105" s="12" t="s">
        <v>37</v>
      </c>
      <c r="H105" s="12"/>
      <c r="I105" s="9">
        <v>69</v>
      </c>
      <c r="J105" s="9">
        <v>109</v>
      </c>
    </row>
    <row r="106" spans="1:10" x14ac:dyDescent="0.2">
      <c r="A106" s="8">
        <v>43590</v>
      </c>
      <c r="B106" s="12" t="s">
        <v>3</v>
      </c>
      <c r="C106" s="113">
        <v>2538</v>
      </c>
      <c r="D106" s="12" t="s">
        <v>92</v>
      </c>
      <c r="E106" s="12" t="s">
        <v>6</v>
      </c>
      <c r="F106" s="12" t="s">
        <v>6</v>
      </c>
      <c r="G106" s="12" t="s">
        <v>172</v>
      </c>
      <c r="H106" s="12"/>
      <c r="I106" s="9">
        <v>22</v>
      </c>
      <c r="J106" s="9">
        <v>28</v>
      </c>
    </row>
    <row r="107" spans="1:10" x14ac:dyDescent="0.2">
      <c r="A107" s="8">
        <v>43590</v>
      </c>
      <c r="B107" s="12" t="s">
        <v>6</v>
      </c>
      <c r="C107" s="113">
        <v>57320</v>
      </c>
      <c r="D107" s="12" t="s">
        <v>1710</v>
      </c>
      <c r="E107" s="12" t="s">
        <v>6</v>
      </c>
      <c r="F107" s="12" t="s">
        <v>6</v>
      </c>
      <c r="G107" s="12" t="s">
        <v>172</v>
      </c>
      <c r="H107" s="12"/>
      <c r="I107" s="9">
        <v>45</v>
      </c>
      <c r="J107" s="9">
        <v>63</v>
      </c>
    </row>
    <row r="108" spans="1:10" x14ac:dyDescent="0.2">
      <c r="A108" s="8">
        <v>43590</v>
      </c>
      <c r="B108" s="12" t="s">
        <v>6</v>
      </c>
      <c r="C108" s="113">
        <v>54135</v>
      </c>
      <c r="D108" s="12" t="s">
        <v>1106</v>
      </c>
      <c r="E108" s="12" t="s">
        <v>6</v>
      </c>
      <c r="F108" s="12" t="s">
        <v>6</v>
      </c>
      <c r="G108" s="12" t="s">
        <v>23</v>
      </c>
      <c r="H108" s="12"/>
      <c r="I108" s="9">
        <v>19</v>
      </c>
      <c r="J108" s="9">
        <v>16</v>
      </c>
    </row>
    <row r="109" spans="1:10" x14ac:dyDescent="0.2">
      <c r="A109" s="8">
        <v>43590</v>
      </c>
      <c r="B109" s="12" t="s">
        <v>6</v>
      </c>
      <c r="C109" s="113">
        <v>57330</v>
      </c>
      <c r="D109" s="12" t="s">
        <v>451</v>
      </c>
      <c r="E109" s="12" t="s">
        <v>6</v>
      </c>
      <c r="F109" s="12" t="s">
        <v>6</v>
      </c>
      <c r="G109" s="12" t="s">
        <v>177</v>
      </c>
      <c r="H109" s="12"/>
      <c r="I109" s="9">
        <v>21</v>
      </c>
      <c r="J109" s="9">
        <v>28</v>
      </c>
    </row>
    <row r="110" spans="1:10" x14ac:dyDescent="0.2">
      <c r="A110" s="8">
        <v>43590</v>
      </c>
      <c r="B110" s="12" t="s">
        <v>3</v>
      </c>
      <c r="C110" s="113">
        <v>8364</v>
      </c>
      <c r="D110" s="12" t="s">
        <v>149</v>
      </c>
      <c r="E110" s="12" t="s">
        <v>6</v>
      </c>
      <c r="F110" s="12" t="s">
        <v>6</v>
      </c>
      <c r="G110" s="12" t="s">
        <v>1712</v>
      </c>
      <c r="H110" s="12"/>
      <c r="I110" s="9">
        <v>24</v>
      </c>
      <c r="J110" s="9">
        <v>18</v>
      </c>
    </row>
    <row r="111" spans="1:10" s="11" customFormat="1" x14ac:dyDescent="0.2">
      <c r="A111" s="8">
        <v>43590</v>
      </c>
      <c r="B111" s="12" t="s">
        <v>6</v>
      </c>
      <c r="C111" s="113">
        <v>57570</v>
      </c>
      <c r="D111" s="12" t="s">
        <v>983</v>
      </c>
      <c r="E111" s="12" t="s">
        <v>6</v>
      </c>
      <c r="F111" s="12" t="s">
        <v>6</v>
      </c>
      <c r="G111" s="12" t="s">
        <v>37</v>
      </c>
      <c r="H111" s="12"/>
      <c r="I111" s="9">
        <v>24</v>
      </c>
      <c r="J111" s="9">
        <v>33</v>
      </c>
    </row>
    <row r="112" spans="1:10" s="11" customFormat="1" x14ac:dyDescent="0.2">
      <c r="A112" s="8">
        <v>43590</v>
      </c>
      <c r="B112" s="12" t="s">
        <v>3</v>
      </c>
      <c r="C112" s="113">
        <v>1137</v>
      </c>
      <c r="D112" s="12" t="s">
        <v>92</v>
      </c>
      <c r="E112" s="12" t="s">
        <v>6</v>
      </c>
      <c r="F112" s="12" t="s">
        <v>6</v>
      </c>
      <c r="G112" s="12" t="s">
        <v>863</v>
      </c>
      <c r="H112" s="12"/>
      <c r="I112" s="9">
        <v>20</v>
      </c>
      <c r="J112" s="9">
        <v>26</v>
      </c>
    </row>
    <row r="113" spans="1:10" s="11" customFormat="1" x14ac:dyDescent="0.2">
      <c r="A113" s="8">
        <v>43590</v>
      </c>
      <c r="B113" s="12" t="s">
        <v>6</v>
      </c>
      <c r="C113" s="113">
        <v>54590</v>
      </c>
      <c r="D113" s="12" t="s">
        <v>1713</v>
      </c>
      <c r="E113" s="12" t="s">
        <v>6</v>
      </c>
      <c r="F113" s="12" t="s">
        <v>6</v>
      </c>
      <c r="G113" s="12" t="s">
        <v>23</v>
      </c>
      <c r="H113" s="12"/>
      <c r="I113" s="9">
        <v>9</v>
      </c>
      <c r="J113" s="9">
        <v>5.5</v>
      </c>
    </row>
    <row r="114" spans="1:10" s="11" customFormat="1" x14ac:dyDescent="0.2">
      <c r="A114" s="8">
        <v>43593</v>
      </c>
      <c r="B114" s="12" t="s">
        <v>6</v>
      </c>
      <c r="C114" s="113">
        <v>57570</v>
      </c>
      <c r="D114" s="12" t="s">
        <v>1715</v>
      </c>
      <c r="E114" s="12" t="s">
        <v>6</v>
      </c>
      <c r="F114" s="12" t="s">
        <v>6</v>
      </c>
      <c r="G114" s="12" t="s">
        <v>23</v>
      </c>
      <c r="H114" s="12"/>
      <c r="I114" s="9">
        <v>26</v>
      </c>
      <c r="J114" s="9">
        <v>31</v>
      </c>
    </row>
    <row r="115" spans="1:10" s="11" customFormat="1" x14ac:dyDescent="0.2">
      <c r="A115" s="8">
        <v>43593</v>
      </c>
      <c r="B115" s="12" t="s">
        <v>6</v>
      </c>
      <c r="C115" s="113">
        <v>57390</v>
      </c>
      <c r="D115" s="12" t="s">
        <v>137</v>
      </c>
      <c r="E115" s="12" t="s">
        <v>6</v>
      </c>
      <c r="F115" s="12" t="s">
        <v>6</v>
      </c>
      <c r="G115" s="12" t="s">
        <v>245</v>
      </c>
      <c r="H115" s="12"/>
      <c r="I115" s="9">
        <v>16</v>
      </c>
      <c r="J115" s="9">
        <v>11</v>
      </c>
    </row>
    <row r="116" spans="1:10" s="11" customFormat="1" x14ac:dyDescent="0.2">
      <c r="A116" s="8">
        <v>43593</v>
      </c>
      <c r="B116" s="12" t="s">
        <v>6</v>
      </c>
      <c r="C116" s="113">
        <v>57480</v>
      </c>
      <c r="D116" s="12" t="s">
        <v>1716</v>
      </c>
      <c r="E116" s="12" t="s">
        <v>6</v>
      </c>
      <c r="F116" s="12" t="s">
        <v>6</v>
      </c>
      <c r="G116" s="12" t="s">
        <v>177</v>
      </c>
      <c r="H116" s="12"/>
      <c r="I116" s="9">
        <v>32</v>
      </c>
      <c r="J116" s="9">
        <v>43</v>
      </c>
    </row>
    <row r="117" spans="1:10" s="11" customFormat="1" x14ac:dyDescent="0.2">
      <c r="A117" s="8">
        <v>43593</v>
      </c>
      <c r="B117" s="12" t="s">
        <v>6</v>
      </c>
      <c r="C117" s="113">
        <v>57480</v>
      </c>
      <c r="D117" s="12" t="s">
        <v>1132</v>
      </c>
      <c r="E117" s="12" t="s">
        <v>6</v>
      </c>
      <c r="F117" s="12" t="s">
        <v>5</v>
      </c>
      <c r="G117" s="12" t="s">
        <v>177</v>
      </c>
      <c r="H117" s="12"/>
      <c r="I117" s="9">
        <v>53</v>
      </c>
      <c r="J117" s="9">
        <v>66</v>
      </c>
    </row>
    <row r="118" spans="1:10" s="11" customFormat="1" x14ac:dyDescent="0.2">
      <c r="A118" s="8">
        <v>43593</v>
      </c>
      <c r="B118" s="12" t="s">
        <v>6</v>
      </c>
      <c r="C118" s="113">
        <v>57290</v>
      </c>
      <c r="D118" s="12" t="s">
        <v>138</v>
      </c>
      <c r="E118" s="12" t="s">
        <v>6</v>
      </c>
      <c r="F118" s="12" t="s">
        <v>1717</v>
      </c>
      <c r="G118" s="12" t="s">
        <v>874</v>
      </c>
      <c r="H118" s="12"/>
      <c r="I118" s="9">
        <v>36</v>
      </c>
      <c r="J118" s="9">
        <v>39</v>
      </c>
    </row>
    <row r="119" spans="1:10" s="11" customFormat="1" x14ac:dyDescent="0.2">
      <c r="A119" s="8">
        <v>43593</v>
      </c>
      <c r="B119" s="12" t="s">
        <v>6</v>
      </c>
      <c r="C119" s="113">
        <v>57185</v>
      </c>
      <c r="D119" s="12" t="s">
        <v>1718</v>
      </c>
      <c r="E119" s="12" t="s">
        <v>6</v>
      </c>
      <c r="F119" s="12" t="s">
        <v>6</v>
      </c>
      <c r="G119" s="12" t="s">
        <v>177</v>
      </c>
      <c r="H119" s="12"/>
      <c r="I119" s="9">
        <v>38</v>
      </c>
      <c r="J119" s="9">
        <v>45</v>
      </c>
    </row>
    <row r="120" spans="1:10" s="11" customFormat="1" x14ac:dyDescent="0.2">
      <c r="A120" s="8">
        <v>43593</v>
      </c>
      <c r="B120" s="12" t="s">
        <v>6</v>
      </c>
      <c r="C120" s="113">
        <v>57620</v>
      </c>
      <c r="D120" s="12" t="s">
        <v>1719</v>
      </c>
      <c r="E120" s="12" t="s">
        <v>6</v>
      </c>
      <c r="F120" s="12" t="s">
        <v>6</v>
      </c>
      <c r="G120" s="12" t="s">
        <v>23</v>
      </c>
      <c r="H120" s="12"/>
      <c r="I120" s="9">
        <v>119</v>
      </c>
      <c r="J120" s="9">
        <v>176</v>
      </c>
    </row>
    <row r="121" spans="1:10" s="11" customFormat="1" x14ac:dyDescent="0.2">
      <c r="A121" s="8">
        <v>43593</v>
      </c>
      <c r="B121" s="12" t="s">
        <v>6</v>
      </c>
      <c r="C121" s="113">
        <v>57710</v>
      </c>
      <c r="D121" s="12" t="s">
        <v>147</v>
      </c>
      <c r="E121" s="12" t="s">
        <v>6</v>
      </c>
      <c r="F121" s="12" t="s">
        <v>6</v>
      </c>
      <c r="G121" s="12" t="s">
        <v>23</v>
      </c>
      <c r="H121" s="12"/>
      <c r="I121" s="9">
        <v>23</v>
      </c>
      <c r="J121" s="9">
        <v>19</v>
      </c>
    </row>
    <row r="122" spans="1:10" s="11" customFormat="1" x14ac:dyDescent="0.2">
      <c r="A122" s="8">
        <v>43593</v>
      </c>
      <c r="B122" s="12" t="s">
        <v>6</v>
      </c>
      <c r="C122" s="113">
        <v>57390</v>
      </c>
      <c r="D122" s="12" t="s">
        <v>137</v>
      </c>
      <c r="E122" s="12" t="s">
        <v>6</v>
      </c>
      <c r="F122" s="12" t="s">
        <v>6</v>
      </c>
      <c r="G122" s="12" t="s">
        <v>863</v>
      </c>
      <c r="H122" s="12"/>
      <c r="I122" s="9">
        <v>17</v>
      </c>
      <c r="J122" s="9">
        <v>11</v>
      </c>
    </row>
    <row r="123" spans="1:10" s="11" customFormat="1" x14ac:dyDescent="0.2">
      <c r="A123" s="8">
        <v>43593</v>
      </c>
      <c r="B123" s="12" t="s">
        <v>6</v>
      </c>
      <c r="C123" s="113">
        <v>54150</v>
      </c>
      <c r="D123" s="12" t="s">
        <v>1720</v>
      </c>
      <c r="E123" s="12" t="s">
        <v>6</v>
      </c>
      <c r="F123" s="12" t="s">
        <v>6</v>
      </c>
      <c r="G123" s="12" t="s">
        <v>177</v>
      </c>
      <c r="H123" s="12"/>
      <c r="I123" s="9">
        <v>41</v>
      </c>
      <c r="J123" s="9">
        <v>39</v>
      </c>
    </row>
    <row r="124" spans="1:10" s="11" customFormat="1" x14ac:dyDescent="0.2">
      <c r="A124" s="8">
        <v>43594</v>
      </c>
      <c r="B124" s="12" t="s">
        <v>3</v>
      </c>
      <c r="C124" s="113">
        <v>8128</v>
      </c>
      <c r="D124" s="12" t="s">
        <v>53</v>
      </c>
      <c r="E124" s="12" t="s">
        <v>6</v>
      </c>
      <c r="F124" s="12" t="s">
        <v>6</v>
      </c>
      <c r="G124" s="12" t="s">
        <v>172</v>
      </c>
      <c r="H124" s="12"/>
      <c r="I124" s="9">
        <v>25</v>
      </c>
      <c r="J124" s="9">
        <v>30</v>
      </c>
    </row>
    <row r="125" spans="1:10" s="11" customFormat="1" x14ac:dyDescent="0.2">
      <c r="A125" s="8">
        <v>43594</v>
      </c>
      <c r="B125" s="12" t="s">
        <v>3</v>
      </c>
      <c r="C125" s="113">
        <v>2262</v>
      </c>
      <c r="D125" s="12" t="s">
        <v>92</v>
      </c>
      <c r="E125" s="12" t="s">
        <v>6</v>
      </c>
      <c r="F125" s="12" t="s">
        <v>6</v>
      </c>
      <c r="G125" s="12" t="s">
        <v>177</v>
      </c>
      <c r="H125" s="12"/>
      <c r="I125" s="9">
        <v>25</v>
      </c>
      <c r="J125" s="9">
        <v>26</v>
      </c>
    </row>
    <row r="126" spans="1:10" s="11" customFormat="1" x14ac:dyDescent="0.2">
      <c r="A126" s="8">
        <v>43594</v>
      </c>
      <c r="B126" s="12" t="s">
        <v>6</v>
      </c>
      <c r="C126" s="113">
        <v>54920</v>
      </c>
      <c r="D126" s="12" t="s">
        <v>1723</v>
      </c>
      <c r="E126" s="12" t="s">
        <v>6</v>
      </c>
      <c r="F126" s="12" t="s">
        <v>6</v>
      </c>
      <c r="G126" s="12" t="s">
        <v>177</v>
      </c>
      <c r="H126" s="12"/>
      <c r="I126" s="9">
        <v>20</v>
      </c>
      <c r="J126" s="9">
        <v>12</v>
      </c>
    </row>
    <row r="127" spans="1:10" s="11" customFormat="1" x14ac:dyDescent="0.2">
      <c r="A127" s="8">
        <v>43594</v>
      </c>
      <c r="B127" s="12" t="s">
        <v>3</v>
      </c>
      <c r="C127" s="113">
        <v>2410</v>
      </c>
      <c r="D127" s="12" t="s">
        <v>92</v>
      </c>
      <c r="E127" s="12" t="s">
        <v>6</v>
      </c>
      <c r="F127" s="12" t="s">
        <v>6</v>
      </c>
      <c r="G127" s="12" t="s">
        <v>177</v>
      </c>
      <c r="H127" s="12"/>
      <c r="I127" s="9">
        <v>27</v>
      </c>
      <c r="J127" s="9">
        <v>32</v>
      </c>
    </row>
    <row r="128" spans="1:10" s="11" customFormat="1" x14ac:dyDescent="0.2">
      <c r="A128" s="8">
        <v>43594</v>
      </c>
      <c r="B128" s="12" t="s">
        <v>3</v>
      </c>
      <c r="C128" s="113">
        <v>4350</v>
      </c>
      <c r="D128" s="12" t="s">
        <v>506</v>
      </c>
      <c r="E128" s="12" t="s">
        <v>6</v>
      </c>
      <c r="F128" s="12" t="s">
        <v>6</v>
      </c>
      <c r="G128" s="12" t="s">
        <v>1737</v>
      </c>
      <c r="H128" s="12"/>
      <c r="I128" s="9">
        <v>17</v>
      </c>
      <c r="J128" s="9" t="s">
        <v>666</v>
      </c>
    </row>
    <row r="129" spans="1:10" s="11" customFormat="1" x14ac:dyDescent="0.2">
      <c r="A129" s="8">
        <v>43594</v>
      </c>
      <c r="B129" s="12" t="s">
        <v>3</v>
      </c>
      <c r="C129" s="113">
        <v>1326</v>
      </c>
      <c r="D129" s="12" t="s">
        <v>92</v>
      </c>
      <c r="E129" s="12" t="s">
        <v>6</v>
      </c>
      <c r="F129" s="12" t="s">
        <v>6</v>
      </c>
      <c r="G129" s="12" t="s">
        <v>1730</v>
      </c>
      <c r="H129" s="12"/>
      <c r="I129" s="9">
        <v>24</v>
      </c>
      <c r="J129" s="9">
        <v>26</v>
      </c>
    </row>
    <row r="130" spans="1:10" s="11" customFormat="1" x14ac:dyDescent="0.2">
      <c r="A130" s="8">
        <v>43594</v>
      </c>
      <c r="B130" s="12" t="s">
        <v>3</v>
      </c>
      <c r="C130" s="113">
        <v>8392</v>
      </c>
      <c r="D130" s="12" t="s">
        <v>229</v>
      </c>
      <c r="E130" s="12" t="s">
        <v>6</v>
      </c>
      <c r="F130" s="12" t="s">
        <v>6</v>
      </c>
      <c r="G130" s="12" t="s">
        <v>172</v>
      </c>
      <c r="H130" s="12"/>
      <c r="I130" s="9">
        <v>30</v>
      </c>
      <c r="J130" s="9">
        <v>24</v>
      </c>
    </row>
    <row r="131" spans="1:10" s="11" customFormat="1" x14ac:dyDescent="0.2">
      <c r="A131" s="8">
        <v>43595</v>
      </c>
      <c r="B131" s="12" t="s">
        <v>14</v>
      </c>
      <c r="C131" s="113">
        <v>6780</v>
      </c>
      <c r="D131" s="12" t="s">
        <v>142</v>
      </c>
      <c r="E131" s="12" t="s">
        <v>6</v>
      </c>
      <c r="F131" s="12" t="s">
        <v>6</v>
      </c>
      <c r="G131" s="12" t="s">
        <v>895</v>
      </c>
      <c r="H131" s="12"/>
      <c r="I131" s="9">
        <v>22</v>
      </c>
      <c r="J131" s="9">
        <v>15</v>
      </c>
    </row>
    <row r="132" spans="1:10" s="11" customFormat="1" x14ac:dyDescent="0.2">
      <c r="A132" s="8">
        <v>43595</v>
      </c>
      <c r="B132" s="12" t="s">
        <v>3</v>
      </c>
      <c r="C132" s="113">
        <v>3280</v>
      </c>
      <c r="D132" s="12" t="s">
        <v>131</v>
      </c>
      <c r="E132" s="12" t="s">
        <v>6</v>
      </c>
      <c r="F132" s="12" t="s">
        <v>6</v>
      </c>
      <c r="G132" s="12" t="s">
        <v>1740</v>
      </c>
      <c r="H132" s="12"/>
      <c r="I132" s="9">
        <v>23</v>
      </c>
      <c r="J132" s="9">
        <v>24</v>
      </c>
    </row>
    <row r="133" spans="1:10" s="11" customFormat="1" x14ac:dyDescent="0.2">
      <c r="A133" s="8">
        <v>43596</v>
      </c>
      <c r="B133" s="12" t="s">
        <v>6</v>
      </c>
      <c r="C133" s="113">
        <v>57360</v>
      </c>
      <c r="D133" s="12" t="s">
        <v>646</v>
      </c>
      <c r="E133" s="12" t="s">
        <v>6</v>
      </c>
      <c r="F133" s="12" t="s">
        <v>15</v>
      </c>
      <c r="G133" s="12" t="s">
        <v>151</v>
      </c>
      <c r="H133" s="12"/>
      <c r="I133" s="9">
        <v>42</v>
      </c>
      <c r="J133" s="9" t="s">
        <v>649</v>
      </c>
    </row>
    <row r="134" spans="1:10" s="11" customFormat="1" x14ac:dyDescent="0.2">
      <c r="A134" s="8">
        <v>43596</v>
      </c>
      <c r="B134" s="12" t="s">
        <v>6</v>
      </c>
      <c r="C134" s="113">
        <v>57970</v>
      </c>
      <c r="D134" s="12" t="s">
        <v>471</v>
      </c>
      <c r="E134" s="12" t="s">
        <v>6</v>
      </c>
      <c r="F134" s="12" t="s">
        <v>15</v>
      </c>
      <c r="G134" s="12" t="s">
        <v>319</v>
      </c>
      <c r="H134" s="12"/>
      <c r="I134" s="9">
        <v>46</v>
      </c>
      <c r="J134" s="9" t="s">
        <v>473</v>
      </c>
    </row>
    <row r="135" spans="1:10" s="11" customFormat="1" x14ac:dyDescent="0.2">
      <c r="A135" s="8">
        <v>43596</v>
      </c>
      <c r="B135" s="12" t="s">
        <v>14</v>
      </c>
      <c r="C135" s="113">
        <v>7300</v>
      </c>
      <c r="D135" s="12" t="s">
        <v>1742</v>
      </c>
      <c r="E135" s="12" t="s">
        <v>6</v>
      </c>
      <c r="F135" s="12" t="s">
        <v>8</v>
      </c>
      <c r="G135" s="12" t="s">
        <v>172</v>
      </c>
      <c r="H135" s="12"/>
      <c r="I135" s="9">
        <v>156</v>
      </c>
      <c r="J135" s="9">
        <v>238</v>
      </c>
    </row>
    <row r="136" spans="1:10" s="11" customFormat="1" x14ac:dyDescent="0.2">
      <c r="A136" s="8">
        <v>43596</v>
      </c>
      <c r="B136" s="12" t="s">
        <v>3</v>
      </c>
      <c r="C136" s="113">
        <v>1647</v>
      </c>
      <c r="D136" s="12" t="s">
        <v>92</v>
      </c>
      <c r="E136" s="12" t="s">
        <v>6</v>
      </c>
      <c r="F136" s="12" t="s">
        <v>15</v>
      </c>
      <c r="G136" s="12" t="s">
        <v>172</v>
      </c>
      <c r="H136" s="12"/>
      <c r="I136" s="9">
        <v>29</v>
      </c>
      <c r="J136" s="9">
        <v>40</v>
      </c>
    </row>
    <row r="137" spans="1:10" s="11" customFormat="1" x14ac:dyDescent="0.2">
      <c r="A137" s="8">
        <v>43596</v>
      </c>
      <c r="B137" s="12" t="s">
        <v>3</v>
      </c>
      <c r="C137" s="113">
        <v>1526</v>
      </c>
      <c r="D137" s="12" t="s">
        <v>92</v>
      </c>
      <c r="E137" s="12" t="s">
        <v>6</v>
      </c>
      <c r="F137" s="12" t="s">
        <v>1745</v>
      </c>
      <c r="G137" s="12" t="s">
        <v>37</v>
      </c>
      <c r="H137" s="12"/>
      <c r="I137" s="9">
        <v>25</v>
      </c>
      <c r="J137" s="9" t="s">
        <v>400</v>
      </c>
    </row>
    <row r="138" spans="1:10" s="11" customFormat="1" x14ac:dyDescent="0.2">
      <c r="A138" s="8">
        <v>43596</v>
      </c>
      <c r="B138" s="12" t="s">
        <v>6</v>
      </c>
      <c r="C138" s="113">
        <v>54440</v>
      </c>
      <c r="D138" s="12" t="s">
        <v>180</v>
      </c>
      <c r="E138" s="12" t="s">
        <v>6</v>
      </c>
      <c r="F138" s="12" t="s">
        <v>6</v>
      </c>
      <c r="G138" s="12" t="s">
        <v>151</v>
      </c>
      <c r="H138" s="12"/>
      <c r="I138" s="9">
        <v>18</v>
      </c>
      <c r="J138" s="9" t="s">
        <v>835</v>
      </c>
    </row>
    <row r="139" spans="1:10" s="11" customFormat="1" x14ac:dyDescent="0.2">
      <c r="A139" s="8">
        <v>43596</v>
      </c>
      <c r="B139" s="12" t="s">
        <v>3</v>
      </c>
      <c r="C139" s="113">
        <v>4597</v>
      </c>
      <c r="D139" s="12" t="s">
        <v>40</v>
      </c>
      <c r="E139" s="12" t="s">
        <v>6</v>
      </c>
      <c r="F139" s="12" t="s">
        <v>15</v>
      </c>
      <c r="G139" s="12" t="s">
        <v>488</v>
      </c>
      <c r="H139" s="12"/>
      <c r="I139" s="9">
        <v>3</v>
      </c>
      <c r="J139" s="9" t="s">
        <v>1126</v>
      </c>
    </row>
    <row r="140" spans="1:10" s="11" customFormat="1" x14ac:dyDescent="0.2">
      <c r="A140" s="8">
        <v>43596</v>
      </c>
      <c r="B140" s="12" t="s">
        <v>6</v>
      </c>
      <c r="C140" s="113">
        <v>57840</v>
      </c>
      <c r="D140" s="12" t="s">
        <v>293</v>
      </c>
      <c r="E140" s="12" t="s">
        <v>6</v>
      </c>
      <c r="F140" s="12" t="s">
        <v>6</v>
      </c>
      <c r="G140" s="12" t="s">
        <v>151</v>
      </c>
      <c r="H140" s="12"/>
      <c r="I140" s="9">
        <v>28</v>
      </c>
      <c r="J140" s="9" t="s">
        <v>648</v>
      </c>
    </row>
    <row r="141" spans="1:10" s="11" customFormat="1" x14ac:dyDescent="0.2">
      <c r="A141" s="8">
        <v>43596</v>
      </c>
      <c r="B141" s="12" t="s">
        <v>6</v>
      </c>
      <c r="C141" s="113">
        <v>54350</v>
      </c>
      <c r="D141" s="12" t="s">
        <v>1749</v>
      </c>
      <c r="E141" s="12" t="s">
        <v>6</v>
      </c>
      <c r="F141" s="12" t="s">
        <v>15</v>
      </c>
      <c r="G141" s="12" t="s">
        <v>194</v>
      </c>
      <c r="H141" s="12"/>
      <c r="I141" s="9">
        <v>19</v>
      </c>
      <c r="J141" s="9" t="s">
        <v>411</v>
      </c>
    </row>
    <row r="142" spans="1:10" s="11" customFormat="1" x14ac:dyDescent="0.2">
      <c r="A142" s="8">
        <v>43596</v>
      </c>
      <c r="B142" s="12" t="s">
        <v>3</v>
      </c>
      <c r="C142" s="113">
        <v>1628</v>
      </c>
      <c r="D142" s="12" t="s">
        <v>92</v>
      </c>
      <c r="E142" s="12" t="s">
        <v>6</v>
      </c>
      <c r="F142" s="12" t="s">
        <v>15</v>
      </c>
      <c r="G142" s="12" t="s">
        <v>151</v>
      </c>
      <c r="H142" s="12"/>
      <c r="I142" s="9">
        <v>28</v>
      </c>
      <c r="J142" s="9" t="s">
        <v>358</v>
      </c>
    </row>
    <row r="143" spans="1:10" s="11" customFormat="1" x14ac:dyDescent="0.2">
      <c r="A143" s="8">
        <v>43596</v>
      </c>
      <c r="B143" s="12" t="s">
        <v>6</v>
      </c>
      <c r="C143" s="113">
        <v>54440</v>
      </c>
      <c r="D143" s="12" t="s">
        <v>179</v>
      </c>
      <c r="E143" s="12" t="s">
        <v>6</v>
      </c>
      <c r="F143" s="12" t="s">
        <v>6</v>
      </c>
      <c r="G143" s="12" t="s">
        <v>23</v>
      </c>
      <c r="H143" s="12"/>
      <c r="I143" s="9">
        <v>21</v>
      </c>
      <c r="J143" s="9" t="s">
        <v>1560</v>
      </c>
    </row>
    <row r="144" spans="1:10" s="11" customFormat="1" x14ac:dyDescent="0.2">
      <c r="A144" s="8">
        <v>43596</v>
      </c>
      <c r="B144" s="12" t="s">
        <v>6</v>
      </c>
      <c r="C144" s="113">
        <v>57100</v>
      </c>
      <c r="D144" s="12" t="s">
        <v>141</v>
      </c>
      <c r="E144" s="12" t="s">
        <v>6</v>
      </c>
      <c r="F144" s="12" t="s">
        <v>15</v>
      </c>
      <c r="G144" s="12" t="s">
        <v>151</v>
      </c>
      <c r="H144" s="12"/>
      <c r="I144" s="9">
        <v>37</v>
      </c>
      <c r="J144" s="9" t="s">
        <v>413</v>
      </c>
    </row>
    <row r="145" spans="1:10" s="11" customFormat="1" x14ac:dyDescent="0.2">
      <c r="A145" s="8">
        <v>43597</v>
      </c>
      <c r="B145" s="12" t="s">
        <v>3</v>
      </c>
      <c r="C145" s="113">
        <v>1815</v>
      </c>
      <c r="D145" s="12" t="s">
        <v>92</v>
      </c>
      <c r="E145" s="12" t="s">
        <v>6</v>
      </c>
      <c r="F145" s="12" t="s">
        <v>15</v>
      </c>
      <c r="G145" s="12" t="s">
        <v>151</v>
      </c>
      <c r="H145" s="12"/>
      <c r="I145" s="9">
        <v>26</v>
      </c>
      <c r="J145" s="9" t="s">
        <v>773</v>
      </c>
    </row>
    <row r="146" spans="1:10" s="11" customFormat="1" x14ac:dyDescent="0.2">
      <c r="A146" s="8">
        <v>43597</v>
      </c>
      <c r="B146" s="12" t="s">
        <v>6</v>
      </c>
      <c r="C146" s="113">
        <v>54920</v>
      </c>
      <c r="D146" s="12" t="s">
        <v>209</v>
      </c>
      <c r="E146" s="12" t="s">
        <v>6</v>
      </c>
      <c r="F146" s="12" t="s">
        <v>15</v>
      </c>
      <c r="G146" s="12" t="s">
        <v>477</v>
      </c>
      <c r="H146" s="12"/>
      <c r="I146" s="9">
        <v>20</v>
      </c>
      <c r="J146" s="9" t="s">
        <v>392</v>
      </c>
    </row>
    <row r="147" spans="1:10" s="11" customFormat="1" x14ac:dyDescent="0.2">
      <c r="A147" s="8">
        <v>43597</v>
      </c>
      <c r="B147" s="12" t="s">
        <v>6</v>
      </c>
      <c r="C147" s="113">
        <v>57330</v>
      </c>
      <c r="D147" s="12" t="s">
        <v>164</v>
      </c>
      <c r="E147" s="12" t="s">
        <v>6</v>
      </c>
      <c r="F147" s="12" t="s">
        <v>15</v>
      </c>
      <c r="G147" s="12" t="s">
        <v>292</v>
      </c>
      <c r="H147" s="12"/>
      <c r="I147" s="9">
        <v>24</v>
      </c>
      <c r="J147" s="9" t="s">
        <v>416</v>
      </c>
    </row>
    <row r="148" spans="1:10" s="11" customFormat="1" x14ac:dyDescent="0.2">
      <c r="A148" s="8">
        <v>43597</v>
      </c>
      <c r="B148" s="12" t="s">
        <v>3</v>
      </c>
      <c r="C148" s="113">
        <v>2330</v>
      </c>
      <c r="D148" s="12" t="s">
        <v>92</v>
      </c>
      <c r="E148" s="12" t="s">
        <v>6</v>
      </c>
      <c r="F148" s="12" t="s">
        <v>10</v>
      </c>
      <c r="G148" s="12" t="s">
        <v>23</v>
      </c>
      <c r="H148" s="12"/>
      <c r="I148" s="9">
        <v>24</v>
      </c>
      <c r="J148" s="9" t="s">
        <v>390</v>
      </c>
    </row>
    <row r="149" spans="1:10" s="11" customFormat="1" x14ac:dyDescent="0.2">
      <c r="A149" s="8">
        <v>43597</v>
      </c>
      <c r="B149" s="12" t="s">
        <v>3</v>
      </c>
      <c r="C149" s="113">
        <v>5750</v>
      </c>
      <c r="D149" s="12" t="s">
        <v>128</v>
      </c>
      <c r="E149" s="12" t="s">
        <v>6</v>
      </c>
      <c r="F149" s="12" t="s">
        <v>15</v>
      </c>
      <c r="G149" s="12" t="s">
        <v>37</v>
      </c>
      <c r="H149" s="12"/>
      <c r="I149" s="9">
        <v>20</v>
      </c>
      <c r="J149" s="9" t="s">
        <v>358</v>
      </c>
    </row>
    <row r="150" spans="1:10" s="11" customFormat="1" x14ac:dyDescent="0.2">
      <c r="A150" s="8">
        <v>43597</v>
      </c>
      <c r="B150" s="12" t="s">
        <v>6</v>
      </c>
      <c r="C150" s="113">
        <v>57330</v>
      </c>
      <c r="D150" s="12" t="s">
        <v>164</v>
      </c>
      <c r="E150" s="12" t="s">
        <v>6</v>
      </c>
      <c r="F150" s="12" t="s">
        <v>15</v>
      </c>
      <c r="G150" s="12" t="s">
        <v>151</v>
      </c>
      <c r="H150" s="12"/>
      <c r="I150" s="9">
        <v>23</v>
      </c>
      <c r="J150" s="9" t="s">
        <v>416</v>
      </c>
    </row>
    <row r="151" spans="1:10" s="11" customFormat="1" x14ac:dyDescent="0.2">
      <c r="A151" s="8">
        <v>43597</v>
      </c>
      <c r="B151" s="12" t="s">
        <v>6</v>
      </c>
      <c r="C151" s="113">
        <v>57270</v>
      </c>
      <c r="D151" s="12" t="s">
        <v>161</v>
      </c>
      <c r="E151" s="12" t="s">
        <v>6</v>
      </c>
      <c r="F151" s="12" t="s">
        <v>8</v>
      </c>
      <c r="G151" s="12" t="s">
        <v>1765</v>
      </c>
      <c r="H151" s="12"/>
      <c r="I151" s="9">
        <v>37</v>
      </c>
      <c r="J151" s="9" t="s">
        <v>420</v>
      </c>
    </row>
    <row r="152" spans="1:10" s="11" customFormat="1" x14ac:dyDescent="0.2">
      <c r="A152" s="8">
        <v>43597</v>
      </c>
      <c r="B152" s="12" t="s">
        <v>6</v>
      </c>
      <c r="C152" s="113">
        <v>57100</v>
      </c>
      <c r="D152" s="12" t="s">
        <v>141</v>
      </c>
      <c r="E152" s="12" t="s">
        <v>6</v>
      </c>
      <c r="F152" s="12" t="s">
        <v>15</v>
      </c>
      <c r="G152" s="12" t="s">
        <v>1768</v>
      </c>
      <c r="H152" s="12"/>
      <c r="I152" s="9">
        <v>35</v>
      </c>
      <c r="J152" s="9" t="s">
        <v>413</v>
      </c>
    </row>
    <row r="153" spans="1:10" s="11" customFormat="1" x14ac:dyDescent="0.2">
      <c r="A153" s="8">
        <v>43597</v>
      </c>
      <c r="B153" s="12" t="s">
        <v>6</v>
      </c>
      <c r="C153" s="113">
        <v>57100</v>
      </c>
      <c r="D153" s="12" t="s">
        <v>141</v>
      </c>
      <c r="E153" s="12" t="s">
        <v>6</v>
      </c>
      <c r="F153" s="12" t="s">
        <v>5</v>
      </c>
      <c r="G153" s="12" t="s">
        <v>151</v>
      </c>
      <c r="H153" s="12"/>
      <c r="I153" s="9">
        <v>35</v>
      </c>
      <c r="J153" s="9" t="s">
        <v>413</v>
      </c>
    </row>
    <row r="154" spans="1:10" s="11" customFormat="1" x14ac:dyDescent="0.2">
      <c r="A154" s="8">
        <v>43597</v>
      </c>
      <c r="B154" s="12" t="s">
        <v>6</v>
      </c>
      <c r="C154" s="113">
        <v>54860</v>
      </c>
      <c r="D154" s="12" t="s">
        <v>324</v>
      </c>
      <c r="E154" s="12" t="s">
        <v>6</v>
      </c>
      <c r="F154" s="12" t="s">
        <v>15</v>
      </c>
      <c r="G154" s="12" t="s">
        <v>319</v>
      </c>
      <c r="H154" s="12"/>
      <c r="I154" s="9">
        <v>20</v>
      </c>
      <c r="J154" s="9" t="s">
        <v>392</v>
      </c>
    </row>
    <row r="155" spans="1:10" s="11" customFormat="1" x14ac:dyDescent="0.2">
      <c r="A155" s="8">
        <v>43597</v>
      </c>
      <c r="B155" s="12" t="s">
        <v>14</v>
      </c>
      <c r="C155" s="113">
        <v>6630</v>
      </c>
      <c r="D155" s="12" t="s">
        <v>1773</v>
      </c>
      <c r="E155" s="12" t="s">
        <v>6</v>
      </c>
      <c r="F155" s="12" t="s">
        <v>31</v>
      </c>
      <c r="G155" s="12" t="s">
        <v>292</v>
      </c>
      <c r="H155" s="12"/>
      <c r="I155" s="9">
        <v>39</v>
      </c>
      <c r="J155" s="9" t="s">
        <v>1236</v>
      </c>
    </row>
    <row r="156" spans="1:10" s="11" customFormat="1" x14ac:dyDescent="0.2">
      <c r="A156" s="8">
        <v>43602</v>
      </c>
      <c r="B156" s="12" t="s">
        <v>3</v>
      </c>
      <c r="C156" s="113">
        <v>5231</v>
      </c>
      <c r="D156" s="12" t="s">
        <v>66</v>
      </c>
      <c r="E156" s="12" t="s">
        <v>6</v>
      </c>
      <c r="F156" s="12" t="s">
        <v>15</v>
      </c>
      <c r="G156" s="12" t="s">
        <v>194</v>
      </c>
      <c r="H156" s="12"/>
      <c r="I156" s="9">
        <v>32</v>
      </c>
      <c r="J156" s="9">
        <v>32.799999999999997</v>
      </c>
    </row>
    <row r="157" spans="1:10" s="11" customFormat="1" x14ac:dyDescent="0.2">
      <c r="A157" s="8">
        <v>43603</v>
      </c>
      <c r="B157" s="12" t="s">
        <v>6</v>
      </c>
      <c r="C157" s="113">
        <v>57270</v>
      </c>
      <c r="D157" s="12" t="s">
        <v>161</v>
      </c>
      <c r="E157" s="12" t="s">
        <v>6</v>
      </c>
      <c r="F157" s="12" t="s">
        <v>6</v>
      </c>
      <c r="G157" s="12" t="s">
        <v>151</v>
      </c>
      <c r="H157" s="12"/>
      <c r="I157" s="9">
        <v>38</v>
      </c>
      <c r="J157" s="9">
        <v>46</v>
      </c>
    </row>
    <row r="158" spans="1:10" s="11" customFormat="1" x14ac:dyDescent="0.2">
      <c r="A158" s="8">
        <v>43604</v>
      </c>
      <c r="B158" s="12" t="s">
        <v>3</v>
      </c>
      <c r="C158" s="113">
        <v>1117</v>
      </c>
      <c r="D158" s="12" t="s">
        <v>92</v>
      </c>
      <c r="E158" s="12" t="s">
        <v>6</v>
      </c>
      <c r="F158" s="12" t="s">
        <v>6</v>
      </c>
      <c r="G158" s="12" t="s">
        <v>152</v>
      </c>
      <c r="H158" s="12"/>
      <c r="I158" s="9">
        <v>21</v>
      </c>
      <c r="J158" s="9">
        <v>23</v>
      </c>
    </row>
    <row r="159" spans="1:10" s="11" customFormat="1" x14ac:dyDescent="0.2">
      <c r="A159" s="8">
        <v>43604</v>
      </c>
      <c r="B159" s="12" t="s">
        <v>14</v>
      </c>
      <c r="C159" s="113">
        <v>6717</v>
      </c>
      <c r="D159" s="12" t="s">
        <v>1783</v>
      </c>
      <c r="E159" s="12" t="s">
        <v>6</v>
      </c>
      <c r="F159" s="12" t="s">
        <v>6</v>
      </c>
      <c r="G159" s="12" t="s">
        <v>863</v>
      </c>
      <c r="H159" s="12"/>
      <c r="I159" s="9">
        <v>37</v>
      </c>
      <c r="J159" s="9">
        <v>37</v>
      </c>
    </row>
    <row r="160" spans="1:10" s="11" customFormat="1" x14ac:dyDescent="0.2">
      <c r="A160" s="8">
        <v>43604</v>
      </c>
      <c r="B160" s="12" t="s">
        <v>6</v>
      </c>
      <c r="C160" s="113">
        <v>57000</v>
      </c>
      <c r="D160" s="12" t="s">
        <v>211</v>
      </c>
      <c r="E160" s="12" t="s">
        <v>6</v>
      </c>
      <c r="F160" s="12" t="s">
        <v>6</v>
      </c>
      <c r="G160" s="12" t="s">
        <v>152</v>
      </c>
      <c r="H160" s="12"/>
      <c r="I160" s="9">
        <v>47</v>
      </c>
      <c r="J160" s="9">
        <v>68</v>
      </c>
    </row>
    <row r="161" spans="1:10" s="11" customFormat="1" x14ac:dyDescent="0.2">
      <c r="A161" s="8">
        <v>43604</v>
      </c>
      <c r="B161" s="12" t="s">
        <v>3</v>
      </c>
      <c r="C161" s="113">
        <v>3863</v>
      </c>
      <c r="D161" s="12" t="s">
        <v>116</v>
      </c>
      <c r="E161" s="12" t="s">
        <v>6</v>
      </c>
      <c r="F161" s="12" t="s">
        <v>6</v>
      </c>
      <c r="G161" s="12" t="s">
        <v>1784</v>
      </c>
      <c r="H161" s="12"/>
      <c r="I161" s="9">
        <v>16</v>
      </c>
      <c r="J161" s="9">
        <v>13</v>
      </c>
    </row>
    <row r="162" spans="1:10" s="11" customFormat="1" x14ac:dyDescent="0.2">
      <c r="A162" s="8">
        <v>43604</v>
      </c>
      <c r="B162" s="12" t="s">
        <v>3</v>
      </c>
      <c r="C162" s="113">
        <v>4970</v>
      </c>
      <c r="D162" s="12" t="s">
        <v>87</v>
      </c>
      <c r="E162" s="12" t="s">
        <v>6</v>
      </c>
      <c r="F162" s="12" t="s">
        <v>6</v>
      </c>
      <c r="G162" s="12" t="s">
        <v>172</v>
      </c>
      <c r="H162" s="12"/>
      <c r="I162" s="9">
        <v>20</v>
      </c>
      <c r="J162" s="9">
        <v>13</v>
      </c>
    </row>
    <row r="163" spans="1:10" s="11" customFormat="1" x14ac:dyDescent="0.2">
      <c r="A163" s="8">
        <v>43604</v>
      </c>
      <c r="B163" s="12" t="s">
        <v>3</v>
      </c>
      <c r="C163" s="113">
        <v>8231</v>
      </c>
      <c r="D163" s="12" t="s">
        <v>64</v>
      </c>
      <c r="E163" s="12" t="s">
        <v>6</v>
      </c>
      <c r="F163" s="12" t="s">
        <v>6</v>
      </c>
      <c r="G163" s="12" t="s">
        <v>172</v>
      </c>
      <c r="H163" s="12"/>
      <c r="I163" s="9">
        <v>25</v>
      </c>
      <c r="J163" s="9">
        <v>31</v>
      </c>
    </row>
    <row r="164" spans="1:10" s="11" customFormat="1" x14ac:dyDescent="0.2">
      <c r="A164" s="8">
        <v>43604</v>
      </c>
      <c r="B164" s="12" t="s">
        <v>6</v>
      </c>
      <c r="C164" s="113">
        <v>57970</v>
      </c>
      <c r="D164" s="12" t="s">
        <v>651</v>
      </c>
      <c r="E164" s="12" t="s">
        <v>6</v>
      </c>
      <c r="F164" s="12" t="s">
        <v>6</v>
      </c>
      <c r="G164" s="12" t="s">
        <v>172</v>
      </c>
      <c r="H164" s="12"/>
      <c r="I164" s="9">
        <v>39</v>
      </c>
      <c r="J164" s="9">
        <v>51</v>
      </c>
    </row>
    <row r="165" spans="1:10" s="11" customFormat="1" x14ac:dyDescent="0.2">
      <c r="A165" s="8">
        <v>43604</v>
      </c>
      <c r="B165" s="12" t="s">
        <v>6</v>
      </c>
      <c r="C165" s="113">
        <v>57100</v>
      </c>
      <c r="D165" s="12" t="s">
        <v>141</v>
      </c>
      <c r="E165" s="12" t="s">
        <v>6</v>
      </c>
      <c r="F165" s="12" t="s">
        <v>6</v>
      </c>
      <c r="G165" s="12"/>
      <c r="H165" s="12"/>
      <c r="I165" s="9">
        <v>33</v>
      </c>
      <c r="J165" s="9">
        <v>40</v>
      </c>
    </row>
    <row r="166" spans="1:10" s="11" customFormat="1" x14ac:dyDescent="0.2">
      <c r="A166" s="8">
        <v>43605</v>
      </c>
      <c r="B166" s="12" t="s">
        <v>6</v>
      </c>
      <c r="C166" s="113">
        <v>57290</v>
      </c>
      <c r="D166" s="12" t="s">
        <v>138</v>
      </c>
      <c r="E166" s="12" t="s">
        <v>6</v>
      </c>
      <c r="F166" s="12" t="s">
        <v>6</v>
      </c>
      <c r="G166" s="12" t="s">
        <v>863</v>
      </c>
      <c r="H166" s="12"/>
      <c r="I166" s="9">
        <v>34</v>
      </c>
      <c r="J166" s="9">
        <v>38</v>
      </c>
    </row>
    <row r="167" spans="1:10" s="11" customFormat="1" x14ac:dyDescent="0.2">
      <c r="A167" s="8">
        <v>43605</v>
      </c>
      <c r="B167" s="12" t="s">
        <v>6</v>
      </c>
      <c r="C167" s="113">
        <v>57290</v>
      </c>
      <c r="D167" s="12" t="s">
        <v>138</v>
      </c>
      <c r="E167" s="12" t="s">
        <v>6</v>
      </c>
      <c r="F167" s="12" t="s">
        <v>5</v>
      </c>
      <c r="G167" s="12" t="s">
        <v>152</v>
      </c>
      <c r="H167" s="12"/>
      <c r="I167" s="9">
        <v>34</v>
      </c>
      <c r="J167" s="9">
        <v>38</v>
      </c>
    </row>
    <row r="168" spans="1:10" s="11" customFormat="1" x14ac:dyDescent="0.2">
      <c r="A168" s="8">
        <v>43607</v>
      </c>
      <c r="B168" s="12" t="s">
        <v>6</v>
      </c>
      <c r="C168" s="113">
        <v>57290</v>
      </c>
      <c r="D168" s="12" t="s">
        <v>1789</v>
      </c>
      <c r="E168" s="12" t="s">
        <v>6</v>
      </c>
      <c r="F168" s="12" t="s">
        <v>6</v>
      </c>
      <c r="G168" s="12" t="s">
        <v>976</v>
      </c>
      <c r="H168" s="12"/>
      <c r="I168" s="9">
        <v>35</v>
      </c>
      <c r="J168" s="9">
        <v>39</v>
      </c>
    </row>
    <row r="169" spans="1:10" s="11" customFormat="1" x14ac:dyDescent="0.2">
      <c r="A169" s="8">
        <v>43610</v>
      </c>
      <c r="B169" s="12" t="s">
        <v>3</v>
      </c>
      <c r="C169" s="113">
        <v>3397</v>
      </c>
      <c r="D169" s="12" t="s">
        <v>156</v>
      </c>
      <c r="E169" s="12" t="s">
        <v>6</v>
      </c>
      <c r="F169" s="12" t="s">
        <v>5</v>
      </c>
      <c r="G169" s="12" t="s">
        <v>152</v>
      </c>
      <c r="H169" s="12"/>
      <c r="I169" s="9">
        <v>24</v>
      </c>
      <c r="J169" s="9">
        <v>27</v>
      </c>
    </row>
    <row r="170" spans="1:10" s="11" customFormat="1" x14ac:dyDescent="0.2">
      <c r="A170" s="8">
        <v>43611</v>
      </c>
      <c r="B170" s="12" t="s">
        <v>6</v>
      </c>
      <c r="C170" s="113">
        <v>54730</v>
      </c>
      <c r="D170" s="12" t="s">
        <v>179</v>
      </c>
      <c r="E170" s="12" t="s">
        <v>6</v>
      </c>
      <c r="F170" s="12" t="s">
        <v>6</v>
      </c>
      <c r="G170" s="12" t="s">
        <v>37</v>
      </c>
      <c r="H170" s="12"/>
      <c r="I170" s="9">
        <v>30</v>
      </c>
      <c r="J170" s="9">
        <v>30</v>
      </c>
    </row>
    <row r="171" spans="1:10" s="11" customFormat="1" x14ac:dyDescent="0.2">
      <c r="A171" s="8">
        <v>43611</v>
      </c>
      <c r="B171" s="12" t="s">
        <v>3</v>
      </c>
      <c r="C171" s="113">
        <v>2626</v>
      </c>
      <c r="D171" s="12" t="s">
        <v>92</v>
      </c>
      <c r="E171" s="12" t="s">
        <v>6</v>
      </c>
      <c r="F171" s="12" t="s">
        <v>6</v>
      </c>
      <c r="G171" s="12" t="s">
        <v>152</v>
      </c>
      <c r="H171" s="12"/>
      <c r="I171" s="9">
        <v>24</v>
      </c>
      <c r="J171" s="9">
        <v>34</v>
      </c>
    </row>
    <row r="172" spans="1:10" s="11" customFormat="1" x14ac:dyDescent="0.2">
      <c r="A172" s="8">
        <v>43612</v>
      </c>
      <c r="B172" s="12" t="s">
        <v>3</v>
      </c>
      <c r="C172" s="113">
        <v>1316</v>
      </c>
      <c r="D172" s="12" t="s">
        <v>92</v>
      </c>
      <c r="E172" s="12" t="s">
        <v>6</v>
      </c>
      <c r="F172" s="12" t="s">
        <v>15</v>
      </c>
      <c r="G172" s="12" t="s">
        <v>318</v>
      </c>
      <c r="H172" s="12"/>
      <c r="I172" s="9">
        <v>32</v>
      </c>
      <c r="J172" s="9">
        <v>35</v>
      </c>
    </row>
    <row r="173" spans="1:10" s="11" customFormat="1" x14ac:dyDescent="0.2">
      <c r="A173" s="8">
        <v>43612</v>
      </c>
      <c r="B173" s="12" t="s">
        <v>3</v>
      </c>
      <c r="C173" s="113">
        <v>4620</v>
      </c>
      <c r="D173" s="12" t="s">
        <v>40</v>
      </c>
      <c r="E173" s="12" t="s">
        <v>6</v>
      </c>
      <c r="F173" s="12" t="s">
        <v>4</v>
      </c>
      <c r="G173" s="12" t="s">
        <v>194</v>
      </c>
      <c r="H173" s="12"/>
      <c r="I173" s="9">
        <v>7</v>
      </c>
      <c r="J173" s="9">
        <v>2</v>
      </c>
    </row>
    <row r="174" spans="1:10" s="11" customFormat="1" x14ac:dyDescent="0.2">
      <c r="A174" s="8">
        <v>43612</v>
      </c>
      <c r="B174" s="12" t="s">
        <v>6</v>
      </c>
      <c r="C174" s="113">
        <v>91400</v>
      </c>
      <c r="D174" s="12" t="s">
        <v>1798</v>
      </c>
      <c r="E174" s="12" t="s">
        <v>6</v>
      </c>
      <c r="F174" s="12" t="s">
        <v>11</v>
      </c>
      <c r="G174" s="12" t="s">
        <v>319</v>
      </c>
      <c r="H174" s="12"/>
      <c r="I174" s="87" t="s">
        <v>1700</v>
      </c>
      <c r="J174" s="87" t="s">
        <v>1799</v>
      </c>
    </row>
    <row r="175" spans="1:10" s="11" customFormat="1" x14ac:dyDescent="0.2">
      <c r="A175" s="8">
        <v>43613</v>
      </c>
      <c r="B175" s="12" t="s">
        <v>3</v>
      </c>
      <c r="C175" s="113">
        <v>6212</v>
      </c>
      <c r="D175" s="12" t="s">
        <v>110</v>
      </c>
      <c r="E175" s="12" t="s">
        <v>6</v>
      </c>
      <c r="F175" s="12" t="s">
        <v>4</v>
      </c>
      <c r="G175" s="12" t="s">
        <v>151</v>
      </c>
      <c r="H175" s="12"/>
      <c r="I175" s="9">
        <v>46</v>
      </c>
      <c r="J175" s="9">
        <v>56</v>
      </c>
    </row>
    <row r="176" spans="1:10" s="11" customFormat="1" x14ac:dyDescent="0.2">
      <c r="A176" s="8">
        <v>43613</v>
      </c>
      <c r="B176" s="12" t="s">
        <v>3</v>
      </c>
      <c r="C176" s="113">
        <v>4536</v>
      </c>
      <c r="D176" s="12" t="s">
        <v>40</v>
      </c>
      <c r="E176" s="12" t="s">
        <v>6</v>
      </c>
      <c r="F176" s="12" t="s">
        <v>6</v>
      </c>
      <c r="G176" s="12" t="s">
        <v>222</v>
      </c>
      <c r="H176" s="12"/>
      <c r="I176" s="9">
        <v>5</v>
      </c>
      <c r="J176" s="9">
        <v>2</v>
      </c>
    </row>
    <row r="177" spans="1:10" s="11" customFormat="1" x14ac:dyDescent="0.2">
      <c r="A177" s="8">
        <v>43613</v>
      </c>
      <c r="B177" s="12" t="s">
        <v>3</v>
      </c>
      <c r="C177" s="113">
        <v>1729</v>
      </c>
      <c r="D177" s="12" t="s">
        <v>92</v>
      </c>
      <c r="E177" s="12" t="s">
        <v>6</v>
      </c>
      <c r="F177" s="12" t="s">
        <v>15</v>
      </c>
      <c r="G177" s="12" t="s">
        <v>151</v>
      </c>
      <c r="H177" s="12"/>
      <c r="I177" s="9">
        <v>31</v>
      </c>
      <c r="J177" s="9">
        <v>34</v>
      </c>
    </row>
    <row r="178" spans="1:10" s="11" customFormat="1" x14ac:dyDescent="0.2">
      <c r="A178" s="8">
        <v>43613</v>
      </c>
      <c r="B178" s="12" t="s">
        <v>6</v>
      </c>
      <c r="C178" s="113">
        <v>28630</v>
      </c>
      <c r="D178" s="12" t="s">
        <v>1804</v>
      </c>
      <c r="E178" s="12" t="s">
        <v>6</v>
      </c>
      <c r="F178" s="12" t="s">
        <v>6</v>
      </c>
      <c r="G178" s="12" t="s">
        <v>477</v>
      </c>
      <c r="H178" s="12"/>
      <c r="I178" s="31"/>
      <c r="J178" s="31"/>
    </row>
    <row r="179" spans="1:10" s="11" customFormat="1" x14ac:dyDescent="0.2">
      <c r="A179" s="8">
        <v>43613</v>
      </c>
      <c r="B179" s="12" t="s">
        <v>3</v>
      </c>
      <c r="C179" s="113">
        <v>1260</v>
      </c>
      <c r="D179" s="12" t="s">
        <v>92</v>
      </c>
      <c r="E179" s="12" t="s">
        <v>6</v>
      </c>
      <c r="F179" s="12" t="s">
        <v>5</v>
      </c>
      <c r="G179" s="12" t="s">
        <v>37</v>
      </c>
      <c r="H179" s="12"/>
      <c r="I179" s="9">
        <v>30</v>
      </c>
      <c r="J179" s="9">
        <v>28</v>
      </c>
    </row>
    <row r="180" spans="1:10" s="11" customFormat="1" x14ac:dyDescent="0.2">
      <c r="A180" s="8">
        <v>43615</v>
      </c>
      <c r="B180" s="12" t="s">
        <v>3</v>
      </c>
      <c r="C180" s="113">
        <v>5374</v>
      </c>
      <c r="D180" s="12" t="s">
        <v>135</v>
      </c>
      <c r="E180" s="12" t="s">
        <v>6</v>
      </c>
      <c r="F180" s="12" t="s">
        <v>4</v>
      </c>
      <c r="G180" s="12" t="s">
        <v>194</v>
      </c>
      <c r="H180" s="12"/>
      <c r="I180" s="9">
        <v>29</v>
      </c>
      <c r="J180" s="9">
        <v>40</v>
      </c>
    </row>
    <row r="181" spans="1:10" s="11" customFormat="1" x14ac:dyDescent="0.2">
      <c r="A181" s="8">
        <v>43615</v>
      </c>
      <c r="B181" s="12" t="s">
        <v>3</v>
      </c>
      <c r="C181" s="113">
        <v>3332</v>
      </c>
      <c r="D181" s="12" t="s">
        <v>115</v>
      </c>
      <c r="E181" s="12" t="s">
        <v>6</v>
      </c>
      <c r="F181" s="12" t="s">
        <v>8</v>
      </c>
      <c r="G181" s="12" t="s">
        <v>151</v>
      </c>
      <c r="H181" s="12"/>
      <c r="I181" s="9">
        <v>18</v>
      </c>
      <c r="J181" s="9">
        <v>19</v>
      </c>
    </row>
    <row r="182" spans="1:10" s="11" customFormat="1" x14ac:dyDescent="0.2">
      <c r="A182" s="8">
        <v>43615</v>
      </c>
      <c r="B182" s="12" t="s">
        <v>6</v>
      </c>
      <c r="C182" s="113">
        <v>57300</v>
      </c>
      <c r="D182" s="12" t="s">
        <v>1822</v>
      </c>
      <c r="E182" s="12" t="s">
        <v>6</v>
      </c>
      <c r="F182" s="12" t="s">
        <v>15</v>
      </c>
      <c r="G182" s="12" t="s">
        <v>23</v>
      </c>
      <c r="H182" s="12"/>
      <c r="I182" s="9">
        <v>38</v>
      </c>
      <c r="J182" s="9">
        <v>53</v>
      </c>
    </row>
    <row r="183" spans="1:10" s="11" customFormat="1" x14ac:dyDescent="0.2">
      <c r="A183" s="8">
        <v>43615</v>
      </c>
      <c r="B183" s="12" t="s">
        <v>6</v>
      </c>
      <c r="C183" s="113">
        <v>57700</v>
      </c>
      <c r="D183" s="12" t="s">
        <v>178</v>
      </c>
      <c r="E183" s="12" t="s">
        <v>6</v>
      </c>
      <c r="F183" s="12" t="s">
        <v>15</v>
      </c>
      <c r="G183" s="12" t="s">
        <v>477</v>
      </c>
      <c r="H183" s="12"/>
      <c r="I183" s="9">
        <v>41</v>
      </c>
      <c r="J183" s="9">
        <v>46</v>
      </c>
    </row>
    <row r="184" spans="1:10" s="11" customFormat="1" x14ac:dyDescent="0.2">
      <c r="A184" s="8">
        <v>43615</v>
      </c>
      <c r="B184" s="12" t="s">
        <v>3</v>
      </c>
      <c r="C184" s="113">
        <v>3863</v>
      </c>
      <c r="D184" s="12" t="s">
        <v>116</v>
      </c>
      <c r="E184" s="12" t="s">
        <v>6</v>
      </c>
      <c r="F184" s="12" t="s">
        <v>15</v>
      </c>
      <c r="G184" s="12" t="s">
        <v>1825</v>
      </c>
      <c r="H184" s="12"/>
      <c r="I184" s="9">
        <v>16</v>
      </c>
      <c r="J184" s="9">
        <v>14</v>
      </c>
    </row>
    <row r="185" spans="1:10" s="11" customFormat="1" x14ac:dyDescent="0.2">
      <c r="A185" s="8">
        <v>43615</v>
      </c>
      <c r="B185" s="12" t="s">
        <v>6</v>
      </c>
      <c r="C185" s="113">
        <v>54400</v>
      </c>
      <c r="D185" s="12" t="s">
        <v>179</v>
      </c>
      <c r="E185" s="12" t="s">
        <v>6</v>
      </c>
      <c r="F185" s="12" t="s">
        <v>15</v>
      </c>
      <c r="G185" s="12" t="s">
        <v>23</v>
      </c>
      <c r="H185" s="12"/>
      <c r="I185" s="9">
        <v>25</v>
      </c>
      <c r="J185" s="9">
        <v>20</v>
      </c>
    </row>
    <row r="186" spans="1:10" s="11" customFormat="1" x14ac:dyDescent="0.2">
      <c r="A186" s="8">
        <v>43615</v>
      </c>
      <c r="B186" s="12" t="s">
        <v>6</v>
      </c>
      <c r="C186" s="113">
        <v>57170</v>
      </c>
      <c r="D186" s="12" t="s">
        <v>1826</v>
      </c>
      <c r="E186" s="12" t="s">
        <v>6</v>
      </c>
      <c r="F186" s="12" t="s">
        <v>15</v>
      </c>
      <c r="G186" s="12" t="s">
        <v>477</v>
      </c>
      <c r="H186" s="12"/>
      <c r="I186" s="9">
        <v>85</v>
      </c>
      <c r="J186" s="9">
        <v>120</v>
      </c>
    </row>
    <row r="187" spans="1:10" s="11" customFormat="1" x14ac:dyDescent="0.2">
      <c r="A187" s="8">
        <v>43615</v>
      </c>
      <c r="B187" s="12" t="s">
        <v>6</v>
      </c>
      <c r="C187" s="113">
        <v>54270</v>
      </c>
      <c r="D187" s="12" t="s">
        <v>1827</v>
      </c>
      <c r="E187" s="12" t="s">
        <v>6</v>
      </c>
      <c r="F187" s="12" t="s">
        <v>15</v>
      </c>
      <c r="G187" s="12" t="s">
        <v>151</v>
      </c>
      <c r="H187" s="12"/>
      <c r="I187" s="9">
        <v>81</v>
      </c>
      <c r="J187" s="9">
        <v>124</v>
      </c>
    </row>
    <row r="188" spans="1:10" s="11" customFormat="1" x14ac:dyDescent="0.2">
      <c r="A188" s="8">
        <v>43615</v>
      </c>
      <c r="B188" s="12" t="s">
        <v>3</v>
      </c>
      <c r="C188" s="113">
        <v>1145</v>
      </c>
      <c r="D188" s="12" t="s">
        <v>92</v>
      </c>
      <c r="E188" s="12" t="s">
        <v>6</v>
      </c>
      <c r="F188" s="12" t="s">
        <v>6</v>
      </c>
      <c r="G188" s="12" t="s">
        <v>319</v>
      </c>
      <c r="H188" s="12"/>
      <c r="I188" s="9">
        <v>22</v>
      </c>
      <c r="J188" s="9">
        <v>25</v>
      </c>
    </row>
    <row r="189" spans="1:10" s="11" customFormat="1" x14ac:dyDescent="0.2">
      <c r="A189" s="8">
        <v>43615</v>
      </c>
      <c r="B189" s="12" t="s">
        <v>6</v>
      </c>
      <c r="C189" s="113">
        <v>57100</v>
      </c>
      <c r="D189" s="12" t="s">
        <v>141</v>
      </c>
      <c r="E189" s="12" t="s">
        <v>6</v>
      </c>
      <c r="F189" s="12" t="s">
        <v>15</v>
      </c>
      <c r="G189" s="12" t="s">
        <v>151</v>
      </c>
      <c r="H189" s="12"/>
      <c r="I189" s="9">
        <v>36</v>
      </c>
      <c r="J189" s="9">
        <v>41</v>
      </c>
    </row>
    <row r="190" spans="1:10" s="11" customFormat="1" x14ac:dyDescent="0.2">
      <c r="A190" s="8">
        <v>43615</v>
      </c>
      <c r="B190" s="12" t="s">
        <v>6</v>
      </c>
      <c r="C190" s="113">
        <v>57000</v>
      </c>
      <c r="D190" s="12" t="s">
        <v>211</v>
      </c>
      <c r="E190" s="12" t="s">
        <v>6</v>
      </c>
      <c r="F190" s="12" t="s">
        <v>248</v>
      </c>
      <c r="G190" s="12" t="s">
        <v>23</v>
      </c>
      <c r="H190" s="12"/>
      <c r="I190" s="9">
        <v>50</v>
      </c>
      <c r="J190" s="9">
        <v>69</v>
      </c>
    </row>
    <row r="191" spans="1:10" s="11" customFormat="1" x14ac:dyDescent="0.2">
      <c r="A191" s="8">
        <v>43615</v>
      </c>
      <c r="B191" s="12" t="s">
        <v>6</v>
      </c>
      <c r="C191" s="113">
        <v>54590</v>
      </c>
      <c r="D191" s="12" t="s">
        <v>1713</v>
      </c>
      <c r="E191" s="12" t="s">
        <v>6</v>
      </c>
      <c r="F191" s="12" t="s">
        <v>15</v>
      </c>
      <c r="G191" s="12" t="s">
        <v>151</v>
      </c>
      <c r="H191" s="12"/>
      <c r="I191" s="9">
        <v>27</v>
      </c>
      <c r="J191" s="9">
        <v>10</v>
      </c>
    </row>
    <row r="192" spans="1:10" s="11" customFormat="1" x14ac:dyDescent="0.2">
      <c r="A192" s="8">
        <v>43615</v>
      </c>
      <c r="B192" s="12" t="s">
        <v>6</v>
      </c>
      <c r="C192" s="113">
        <v>57440</v>
      </c>
      <c r="D192" s="12" t="s">
        <v>1831</v>
      </c>
      <c r="E192" s="12" t="s">
        <v>6</v>
      </c>
      <c r="F192" s="12" t="s">
        <v>15</v>
      </c>
      <c r="G192" s="12" t="s">
        <v>477</v>
      </c>
      <c r="H192" s="12"/>
      <c r="I192" s="9">
        <v>33</v>
      </c>
      <c r="J192" s="9">
        <v>30</v>
      </c>
    </row>
    <row r="193" spans="1:10" s="11" customFormat="1" x14ac:dyDescent="0.2">
      <c r="A193" s="8">
        <v>43615</v>
      </c>
      <c r="B193" s="12" t="s">
        <v>6</v>
      </c>
      <c r="C193" s="113">
        <v>57280</v>
      </c>
      <c r="D193" s="12" t="s">
        <v>1832</v>
      </c>
      <c r="E193" s="12" t="s">
        <v>6</v>
      </c>
      <c r="F193" s="12" t="s">
        <v>15</v>
      </c>
      <c r="G193" s="12" t="s">
        <v>23</v>
      </c>
      <c r="H193" s="12"/>
      <c r="I193" s="9">
        <v>42</v>
      </c>
      <c r="J193" s="9">
        <v>58</v>
      </c>
    </row>
    <row r="194" spans="1:10" s="11" customFormat="1" x14ac:dyDescent="0.2">
      <c r="A194" s="8">
        <v>43615</v>
      </c>
      <c r="B194" s="12" t="s">
        <v>6</v>
      </c>
      <c r="C194" s="113">
        <v>54590</v>
      </c>
      <c r="D194" s="12" t="s">
        <v>1713</v>
      </c>
      <c r="E194" s="12" t="s">
        <v>6</v>
      </c>
      <c r="F194" s="12" t="s">
        <v>15</v>
      </c>
      <c r="G194" s="12" t="s">
        <v>23</v>
      </c>
      <c r="H194" s="12"/>
      <c r="I194" s="9">
        <v>27</v>
      </c>
      <c r="J194" s="9">
        <v>10</v>
      </c>
    </row>
    <row r="195" spans="1:10" s="11" customFormat="1" x14ac:dyDescent="0.2">
      <c r="A195" s="8">
        <v>43616</v>
      </c>
      <c r="B195" s="12" t="s">
        <v>6</v>
      </c>
      <c r="C195" s="113">
        <v>57480</v>
      </c>
      <c r="D195" s="12" t="s">
        <v>656</v>
      </c>
      <c r="E195" s="12" t="s">
        <v>6</v>
      </c>
      <c r="F195" s="12" t="s">
        <v>15</v>
      </c>
      <c r="G195" s="12" t="s">
        <v>23</v>
      </c>
      <c r="H195" s="12"/>
      <c r="I195" s="9">
        <v>48</v>
      </c>
      <c r="J195" s="9" t="s">
        <v>650</v>
      </c>
    </row>
    <row r="196" spans="1:10" s="11" customFormat="1" x14ac:dyDescent="0.2">
      <c r="A196" s="8">
        <v>43616</v>
      </c>
      <c r="B196" s="12" t="s">
        <v>6</v>
      </c>
      <c r="C196" s="113">
        <v>54135</v>
      </c>
      <c r="D196" s="12" t="s">
        <v>1106</v>
      </c>
      <c r="E196" s="12" t="s">
        <v>6</v>
      </c>
      <c r="F196" s="12" t="s">
        <v>15</v>
      </c>
      <c r="G196" s="12" t="s">
        <v>151</v>
      </c>
      <c r="H196" s="12"/>
      <c r="I196" s="9">
        <v>21</v>
      </c>
      <c r="J196" s="9" t="s">
        <v>1107</v>
      </c>
    </row>
    <row r="197" spans="1:10" s="11" customFormat="1" x14ac:dyDescent="0.2">
      <c r="A197" s="8">
        <v>43616</v>
      </c>
      <c r="B197" s="12" t="s">
        <v>6</v>
      </c>
      <c r="C197" s="113">
        <v>54650</v>
      </c>
      <c r="D197" s="12" t="s">
        <v>175</v>
      </c>
      <c r="E197" s="12" t="s">
        <v>6</v>
      </c>
      <c r="F197" s="12" t="s">
        <v>4</v>
      </c>
      <c r="G197" s="12" t="s">
        <v>319</v>
      </c>
      <c r="H197" s="12"/>
      <c r="I197" s="9">
        <v>15</v>
      </c>
      <c r="J197" s="9" t="s">
        <v>1837</v>
      </c>
    </row>
    <row r="198" spans="1:10" s="11" customFormat="1" x14ac:dyDescent="0.2">
      <c r="A198" s="8">
        <v>43616</v>
      </c>
      <c r="B198" s="12" t="s">
        <v>6</v>
      </c>
      <c r="C198" s="113">
        <v>8240</v>
      </c>
      <c r="D198" s="12" t="s">
        <v>1838</v>
      </c>
      <c r="E198" s="12" t="s">
        <v>6</v>
      </c>
      <c r="F198" s="12" t="s">
        <v>6</v>
      </c>
      <c r="G198" s="12" t="s">
        <v>37</v>
      </c>
      <c r="H198" s="12"/>
      <c r="I198" s="9">
        <v>92</v>
      </c>
      <c r="J198" s="9" t="s">
        <v>1839</v>
      </c>
    </row>
    <row r="199" spans="1:10" s="11" customFormat="1" x14ac:dyDescent="0.2">
      <c r="A199" s="8">
        <v>43616</v>
      </c>
      <c r="B199" s="12" t="s">
        <v>6</v>
      </c>
      <c r="C199" s="113">
        <v>57330</v>
      </c>
      <c r="D199" s="12" t="s">
        <v>315</v>
      </c>
      <c r="E199" s="12" t="s">
        <v>6</v>
      </c>
      <c r="F199" s="12" t="s">
        <v>15</v>
      </c>
      <c r="G199" s="12" t="s">
        <v>23</v>
      </c>
      <c r="H199" s="12"/>
      <c r="I199" s="9">
        <v>26</v>
      </c>
      <c r="J199" s="9" t="s">
        <v>416</v>
      </c>
    </row>
    <row r="200" spans="1:10" s="11" customFormat="1" x14ac:dyDescent="0.2">
      <c r="A200" s="8">
        <v>43616</v>
      </c>
      <c r="B200" s="12" t="s">
        <v>1843</v>
      </c>
      <c r="C200" s="48" t="s">
        <v>1844</v>
      </c>
      <c r="D200" s="12" t="s">
        <v>1845</v>
      </c>
      <c r="E200" s="12" t="s">
        <v>22</v>
      </c>
      <c r="F200" s="12" t="s">
        <v>22</v>
      </c>
      <c r="G200" s="12" t="s">
        <v>303</v>
      </c>
      <c r="H200" s="12"/>
      <c r="I200" s="9"/>
      <c r="J200" s="9"/>
    </row>
    <row r="201" spans="1:10" s="11" customFormat="1" x14ac:dyDescent="0.2">
      <c r="A201" s="8">
        <v>43615</v>
      </c>
      <c r="B201" s="12" t="s">
        <v>6</v>
      </c>
      <c r="C201" s="113">
        <v>57970</v>
      </c>
      <c r="D201" s="12" t="s">
        <v>206</v>
      </c>
      <c r="E201" s="12" t="s">
        <v>99</v>
      </c>
      <c r="F201" s="12" t="s">
        <v>15</v>
      </c>
      <c r="G201" s="12" t="s">
        <v>1830</v>
      </c>
      <c r="H201" s="12"/>
      <c r="I201" s="9">
        <v>36</v>
      </c>
      <c r="J201" s="9">
        <v>45</v>
      </c>
    </row>
    <row r="202" spans="1:10" s="11" customFormat="1" x14ac:dyDescent="0.2">
      <c r="A202" s="8">
        <v>43586</v>
      </c>
      <c r="B202" s="12" t="s">
        <v>3</v>
      </c>
      <c r="C202" s="113">
        <v>1209</v>
      </c>
      <c r="D202" s="48" t="s">
        <v>190</v>
      </c>
      <c r="E202" s="12" t="s">
        <v>1656</v>
      </c>
      <c r="F202" s="12" t="s">
        <v>6</v>
      </c>
      <c r="G202" s="12" t="s">
        <v>23</v>
      </c>
      <c r="H202" s="12"/>
      <c r="I202" s="9">
        <v>26</v>
      </c>
      <c r="J202" s="9" t="s">
        <v>831</v>
      </c>
    </row>
    <row r="203" spans="1:10" s="11" customFormat="1" x14ac:dyDescent="0.2">
      <c r="A203" s="8">
        <v>43597</v>
      </c>
      <c r="B203" s="12" t="s">
        <v>3</v>
      </c>
      <c r="C203" s="113">
        <v>1208</v>
      </c>
      <c r="D203" s="12" t="s">
        <v>92</v>
      </c>
      <c r="E203" s="12" t="s">
        <v>1656</v>
      </c>
      <c r="F203" s="12" t="s">
        <v>15</v>
      </c>
      <c r="G203" s="12" t="s">
        <v>37</v>
      </c>
      <c r="H203" s="12"/>
      <c r="I203" s="9">
        <v>30</v>
      </c>
      <c r="J203" s="9" t="s">
        <v>1761</v>
      </c>
    </row>
    <row r="204" spans="1:10" s="11" customFormat="1" x14ac:dyDescent="0.2">
      <c r="A204" s="8">
        <v>43597</v>
      </c>
      <c r="B204" s="12" t="s">
        <v>3</v>
      </c>
      <c r="C204" s="113">
        <v>3348</v>
      </c>
      <c r="D204" s="12" t="s">
        <v>54</v>
      </c>
      <c r="E204" s="12" t="s">
        <v>1656</v>
      </c>
      <c r="F204" s="12" t="s">
        <v>15</v>
      </c>
      <c r="G204" s="12" t="s">
        <v>477</v>
      </c>
      <c r="H204" s="12"/>
      <c r="I204" s="9">
        <v>20</v>
      </c>
      <c r="J204" s="9" t="s">
        <v>850</v>
      </c>
    </row>
    <row r="205" spans="1:10" s="11" customFormat="1" x14ac:dyDescent="0.2">
      <c r="A205" s="8">
        <v>43612</v>
      </c>
      <c r="B205" s="12" t="s">
        <v>3</v>
      </c>
      <c r="C205" s="113">
        <v>2210</v>
      </c>
      <c r="D205" s="12" t="s">
        <v>92</v>
      </c>
      <c r="E205" s="12" t="s">
        <v>1656</v>
      </c>
      <c r="F205" s="12" t="s">
        <v>15</v>
      </c>
      <c r="G205" s="12" t="s">
        <v>151</v>
      </c>
      <c r="H205" s="12"/>
      <c r="I205" s="9">
        <v>26</v>
      </c>
      <c r="J205" s="9">
        <v>27</v>
      </c>
    </row>
    <row r="206" spans="1:10" s="11" customFormat="1" x14ac:dyDescent="0.2">
      <c r="A206" s="8">
        <v>43615</v>
      </c>
      <c r="B206" s="12" t="s">
        <v>3</v>
      </c>
      <c r="C206" s="113">
        <v>6970</v>
      </c>
      <c r="D206" s="12" t="s">
        <v>1814</v>
      </c>
      <c r="E206" s="12" t="s">
        <v>1656</v>
      </c>
      <c r="F206" s="12" t="s">
        <v>6</v>
      </c>
      <c r="G206" s="12" t="s">
        <v>37</v>
      </c>
      <c r="H206" s="12"/>
      <c r="I206" s="9">
        <v>31</v>
      </c>
      <c r="J206" s="9">
        <v>39</v>
      </c>
    </row>
    <row r="207" spans="1:10" s="11" customFormat="1" x14ac:dyDescent="0.2">
      <c r="A207" s="8">
        <v>43586</v>
      </c>
      <c r="B207" s="12" t="s">
        <v>3</v>
      </c>
      <c r="C207" s="113">
        <v>3251</v>
      </c>
      <c r="D207" s="12" t="s">
        <v>131</v>
      </c>
      <c r="E207" s="12" t="s">
        <v>189</v>
      </c>
      <c r="F207" s="12" t="s">
        <v>15</v>
      </c>
      <c r="G207" s="12" t="s">
        <v>23</v>
      </c>
      <c r="H207" s="12"/>
      <c r="I207" s="9">
        <v>22</v>
      </c>
      <c r="J207" s="9" t="s">
        <v>1659</v>
      </c>
    </row>
    <row r="208" spans="1:10" s="11" customFormat="1" x14ac:dyDescent="0.2">
      <c r="A208" s="8">
        <v>43597</v>
      </c>
      <c r="B208" s="12" t="s">
        <v>3</v>
      </c>
      <c r="C208" s="113">
        <v>8320</v>
      </c>
      <c r="D208" s="12" t="s">
        <v>196</v>
      </c>
      <c r="E208" s="12" t="s">
        <v>189</v>
      </c>
      <c r="F208" s="12" t="s">
        <v>15</v>
      </c>
      <c r="G208" s="12" t="s">
        <v>319</v>
      </c>
      <c r="H208" s="12"/>
      <c r="I208" s="9">
        <v>22</v>
      </c>
      <c r="J208" s="9" t="s">
        <v>1764</v>
      </c>
    </row>
    <row r="209" spans="1:10" s="11" customFormat="1" x14ac:dyDescent="0.2">
      <c r="A209" s="8">
        <v>43594</v>
      </c>
      <c r="B209" s="12" t="s">
        <v>3</v>
      </c>
      <c r="C209" s="113">
        <v>8048</v>
      </c>
      <c r="D209" s="12" t="s">
        <v>42</v>
      </c>
      <c r="E209" s="12" t="s">
        <v>188</v>
      </c>
      <c r="F209" s="12" t="s">
        <v>6</v>
      </c>
      <c r="G209" s="12" t="s">
        <v>172</v>
      </c>
      <c r="H209" s="12"/>
      <c r="I209" s="9">
        <v>28</v>
      </c>
      <c r="J209" s="9">
        <v>22</v>
      </c>
    </row>
    <row r="210" spans="1:10" s="11" customFormat="1" x14ac:dyDescent="0.2">
      <c r="A210" s="8">
        <v>43604</v>
      </c>
      <c r="B210" s="12" t="s">
        <v>3</v>
      </c>
      <c r="C210" s="113">
        <v>2167</v>
      </c>
      <c r="D210" s="12" t="s">
        <v>92</v>
      </c>
      <c r="E210" s="12" t="s">
        <v>188</v>
      </c>
      <c r="F210" s="12" t="s">
        <v>6</v>
      </c>
      <c r="G210" s="12" t="s">
        <v>37</v>
      </c>
      <c r="H210" s="12"/>
      <c r="I210" s="9">
        <v>26</v>
      </c>
      <c r="J210" s="9">
        <v>34</v>
      </c>
    </row>
    <row r="211" spans="1:10" s="11" customFormat="1" x14ac:dyDescent="0.2">
      <c r="A211" s="8">
        <v>43616</v>
      </c>
      <c r="B211" s="12" t="s">
        <v>3</v>
      </c>
      <c r="C211" s="113">
        <v>8232</v>
      </c>
      <c r="D211" s="12" t="s">
        <v>64</v>
      </c>
      <c r="E211" s="12" t="s">
        <v>188</v>
      </c>
      <c r="F211" s="12" t="s">
        <v>333</v>
      </c>
      <c r="G211" s="12" t="s">
        <v>1841</v>
      </c>
      <c r="H211" s="12"/>
      <c r="I211" s="9">
        <v>26</v>
      </c>
      <c r="J211" s="9" t="s">
        <v>1842</v>
      </c>
    </row>
    <row r="212" spans="1:10" s="11" customFormat="1" x14ac:dyDescent="0.2">
      <c r="A212" s="8">
        <v>43615</v>
      </c>
      <c r="B212" s="12" t="s">
        <v>234</v>
      </c>
      <c r="C212" s="48" t="s">
        <v>1828</v>
      </c>
      <c r="D212" s="12" t="s">
        <v>1556</v>
      </c>
      <c r="E212" s="12" t="s">
        <v>1829</v>
      </c>
      <c r="F212" s="12" t="s">
        <v>15</v>
      </c>
      <c r="G212" s="12" t="s">
        <v>292</v>
      </c>
      <c r="H212" s="12"/>
      <c r="I212" s="9">
        <v>178</v>
      </c>
      <c r="J212" s="9">
        <v>279</v>
      </c>
    </row>
    <row r="213" spans="1:10" s="11" customFormat="1" x14ac:dyDescent="0.2">
      <c r="A213" s="8">
        <v>43589</v>
      </c>
      <c r="B213" s="12" t="s">
        <v>3</v>
      </c>
      <c r="C213" s="113">
        <v>8224</v>
      </c>
      <c r="D213" s="12" t="s">
        <v>64</v>
      </c>
      <c r="E213" s="12" t="s">
        <v>1693</v>
      </c>
      <c r="F213" s="12" t="s">
        <v>18</v>
      </c>
      <c r="G213" s="12" t="s">
        <v>172</v>
      </c>
      <c r="H213" s="12"/>
      <c r="I213" s="9">
        <v>23</v>
      </c>
      <c r="J213" s="9">
        <v>20</v>
      </c>
    </row>
    <row r="214" spans="1:10" s="11" customFormat="1" x14ac:dyDescent="0.2">
      <c r="A214" s="8">
        <v>43586</v>
      </c>
      <c r="B214" s="12" t="s">
        <v>3</v>
      </c>
      <c r="C214" s="113">
        <v>2542</v>
      </c>
      <c r="D214" s="48" t="s">
        <v>1616</v>
      </c>
      <c r="E214" s="12" t="s">
        <v>8</v>
      </c>
      <c r="F214" s="12" t="s">
        <v>6</v>
      </c>
      <c r="G214" s="12" t="s">
        <v>23</v>
      </c>
      <c r="H214" s="12"/>
      <c r="I214" s="9">
        <v>30</v>
      </c>
      <c r="J214" s="9" t="s">
        <v>717</v>
      </c>
    </row>
    <row r="215" spans="1:10" s="11" customFormat="1" x14ac:dyDescent="0.2">
      <c r="A215" s="8">
        <v>43590</v>
      </c>
      <c r="B215" s="12" t="s">
        <v>3</v>
      </c>
      <c r="C215" s="113">
        <v>2271</v>
      </c>
      <c r="D215" s="12" t="s">
        <v>92</v>
      </c>
      <c r="E215" s="12" t="s">
        <v>8</v>
      </c>
      <c r="F215" s="12" t="s">
        <v>6</v>
      </c>
      <c r="G215" s="12" t="s">
        <v>863</v>
      </c>
      <c r="H215" s="12"/>
      <c r="I215" s="9">
        <v>22</v>
      </c>
      <c r="J215" s="9">
        <v>25</v>
      </c>
    </row>
    <row r="216" spans="1:10" s="11" customFormat="1" x14ac:dyDescent="0.2">
      <c r="A216" s="8">
        <v>43594</v>
      </c>
      <c r="B216" s="12" t="s">
        <v>3</v>
      </c>
      <c r="C216" s="113">
        <v>4592</v>
      </c>
      <c r="D216" s="12" t="s">
        <v>40</v>
      </c>
      <c r="E216" s="12" t="s">
        <v>8</v>
      </c>
      <c r="F216" s="12" t="s">
        <v>15</v>
      </c>
      <c r="G216" s="12" t="s">
        <v>23</v>
      </c>
      <c r="H216" s="12"/>
      <c r="I216" s="9">
        <v>7</v>
      </c>
      <c r="J216" s="9" t="s">
        <v>1726</v>
      </c>
    </row>
    <row r="217" spans="1:10" s="11" customFormat="1" x14ac:dyDescent="0.2">
      <c r="A217" s="8">
        <v>43594</v>
      </c>
      <c r="B217" s="12" t="s">
        <v>3</v>
      </c>
      <c r="C217" s="113">
        <v>1842</v>
      </c>
      <c r="D217" s="12" t="s">
        <v>43</v>
      </c>
      <c r="E217" s="12" t="s">
        <v>8</v>
      </c>
      <c r="F217" s="12" t="s">
        <v>6</v>
      </c>
      <c r="G217" s="12" t="s">
        <v>878</v>
      </c>
      <c r="H217" s="12"/>
      <c r="I217" s="9">
        <v>25</v>
      </c>
      <c r="J217" s="9">
        <v>25</v>
      </c>
    </row>
    <row r="218" spans="1:10" s="11" customFormat="1" x14ac:dyDescent="0.2">
      <c r="A218" s="8">
        <v>43596</v>
      </c>
      <c r="B218" s="12" t="s">
        <v>6</v>
      </c>
      <c r="C218" s="113">
        <v>57070</v>
      </c>
      <c r="D218" s="12" t="s">
        <v>211</v>
      </c>
      <c r="E218" s="12" t="s">
        <v>8</v>
      </c>
      <c r="F218" s="12" t="s">
        <v>6</v>
      </c>
      <c r="G218" s="12" t="s">
        <v>194</v>
      </c>
      <c r="H218" s="12"/>
      <c r="I218" s="9">
        <v>49</v>
      </c>
      <c r="J218" s="9" t="s">
        <v>761</v>
      </c>
    </row>
    <row r="219" spans="1:10" s="11" customFormat="1" x14ac:dyDescent="0.2">
      <c r="A219" s="8">
        <v>43596</v>
      </c>
      <c r="B219" s="12" t="s">
        <v>3</v>
      </c>
      <c r="C219" s="113">
        <v>1218</v>
      </c>
      <c r="D219" s="12" t="s">
        <v>92</v>
      </c>
      <c r="E219" s="12" t="s">
        <v>8</v>
      </c>
      <c r="F219" s="12" t="s">
        <v>33</v>
      </c>
      <c r="G219" s="12" t="s">
        <v>897</v>
      </c>
      <c r="H219" s="12"/>
      <c r="I219" s="9">
        <v>22</v>
      </c>
      <c r="J219" s="9" t="s">
        <v>981</v>
      </c>
    </row>
    <row r="220" spans="1:10" s="11" customFormat="1" x14ac:dyDescent="0.2">
      <c r="A220" s="8">
        <v>43596</v>
      </c>
      <c r="B220" s="12" t="s">
        <v>3</v>
      </c>
      <c r="C220" s="113">
        <v>8081</v>
      </c>
      <c r="D220" s="12" t="s">
        <v>41</v>
      </c>
      <c r="E220" s="12" t="s">
        <v>8</v>
      </c>
      <c r="F220" s="12" t="s">
        <v>33</v>
      </c>
      <c r="G220" s="12" t="s">
        <v>151</v>
      </c>
      <c r="H220" s="12"/>
      <c r="I220" s="9">
        <v>25</v>
      </c>
      <c r="J220" s="9" t="s">
        <v>1747</v>
      </c>
    </row>
    <row r="221" spans="1:10" s="11" customFormat="1" x14ac:dyDescent="0.2">
      <c r="A221" s="8">
        <v>43597</v>
      </c>
      <c r="B221" s="12" t="s">
        <v>3</v>
      </c>
      <c r="C221" s="113">
        <v>1940</v>
      </c>
      <c r="D221" s="12" t="s">
        <v>92</v>
      </c>
      <c r="E221" s="12" t="s">
        <v>8</v>
      </c>
      <c r="F221" s="12" t="s">
        <v>33</v>
      </c>
      <c r="G221" s="12" t="s">
        <v>163</v>
      </c>
      <c r="H221" s="12"/>
      <c r="I221" s="9">
        <v>21</v>
      </c>
      <c r="J221" s="9" t="s">
        <v>428</v>
      </c>
    </row>
    <row r="222" spans="1:10" s="11" customFormat="1" x14ac:dyDescent="0.2">
      <c r="A222" s="8">
        <v>43597</v>
      </c>
      <c r="B222" s="12" t="s">
        <v>3</v>
      </c>
      <c r="C222" s="113">
        <v>7230</v>
      </c>
      <c r="D222" s="12" t="s">
        <v>59</v>
      </c>
      <c r="E222" s="12" t="s">
        <v>8</v>
      </c>
      <c r="F222" s="12" t="s">
        <v>6</v>
      </c>
      <c r="G222" s="12" t="s">
        <v>1762</v>
      </c>
      <c r="H222" s="12"/>
      <c r="I222" s="9">
        <v>33</v>
      </c>
      <c r="J222" s="9" t="s">
        <v>1744</v>
      </c>
    </row>
    <row r="223" spans="1:10" s="11" customFormat="1" x14ac:dyDescent="0.2">
      <c r="A223" s="8">
        <v>43604</v>
      </c>
      <c r="B223" s="12" t="s">
        <v>3</v>
      </c>
      <c r="C223" s="113">
        <v>2559</v>
      </c>
      <c r="D223" s="12" t="s">
        <v>92</v>
      </c>
      <c r="E223" s="12" t="s">
        <v>8</v>
      </c>
      <c r="F223" s="12" t="s">
        <v>6</v>
      </c>
      <c r="G223" s="12" t="s">
        <v>1782</v>
      </c>
      <c r="H223" s="12"/>
      <c r="I223" s="9">
        <v>29</v>
      </c>
      <c r="J223" s="9">
        <v>28</v>
      </c>
    </row>
    <row r="224" spans="1:10" s="11" customFormat="1" x14ac:dyDescent="0.2">
      <c r="A224" s="8">
        <v>43604</v>
      </c>
      <c r="B224" s="12" t="s">
        <v>3</v>
      </c>
      <c r="C224" s="113">
        <v>1354</v>
      </c>
      <c r="D224" s="12" t="s">
        <v>92</v>
      </c>
      <c r="E224" s="12" t="s">
        <v>8</v>
      </c>
      <c r="F224" s="12" t="s">
        <v>6</v>
      </c>
      <c r="G224" s="12" t="s">
        <v>23</v>
      </c>
      <c r="H224" s="12"/>
      <c r="I224" s="9">
        <v>24</v>
      </c>
      <c r="J224" s="9">
        <v>31</v>
      </c>
    </row>
    <row r="225" spans="1:10" s="11" customFormat="1" x14ac:dyDescent="0.2">
      <c r="A225" s="8">
        <v>43615</v>
      </c>
      <c r="B225" s="12" t="s">
        <v>3</v>
      </c>
      <c r="C225" s="113">
        <v>6188</v>
      </c>
      <c r="D225" s="12" t="s">
        <v>1089</v>
      </c>
      <c r="E225" s="12" t="s">
        <v>8</v>
      </c>
      <c r="F225" s="12" t="s">
        <v>15</v>
      </c>
      <c r="G225" s="12" t="s">
        <v>37</v>
      </c>
      <c r="H225" s="12"/>
      <c r="I225" s="9">
        <v>32</v>
      </c>
      <c r="J225" s="9">
        <v>42</v>
      </c>
    </row>
    <row r="226" spans="1:10" s="11" customFormat="1" x14ac:dyDescent="0.2">
      <c r="A226" s="8">
        <v>43615</v>
      </c>
      <c r="B226" s="12" t="s">
        <v>3</v>
      </c>
      <c r="C226" s="113">
        <v>3230</v>
      </c>
      <c r="D226" s="12" t="s">
        <v>131</v>
      </c>
      <c r="E226" s="12" t="s">
        <v>8</v>
      </c>
      <c r="F226" s="12" t="s">
        <v>6</v>
      </c>
      <c r="G226" s="12" t="s">
        <v>151</v>
      </c>
      <c r="H226" s="12"/>
      <c r="I226" s="9">
        <v>19</v>
      </c>
      <c r="J226" s="9">
        <v>20</v>
      </c>
    </row>
    <row r="227" spans="1:10" s="11" customFormat="1" x14ac:dyDescent="0.2">
      <c r="A227" s="8">
        <v>43615</v>
      </c>
      <c r="B227" s="12" t="s">
        <v>3</v>
      </c>
      <c r="C227" s="113">
        <v>2441</v>
      </c>
      <c r="D227" s="12" t="s">
        <v>92</v>
      </c>
      <c r="E227" s="12" t="s">
        <v>8</v>
      </c>
      <c r="F227" s="12" t="s">
        <v>15</v>
      </c>
      <c r="G227" s="12" t="s">
        <v>151</v>
      </c>
      <c r="H227" s="12"/>
      <c r="I227" s="9">
        <v>28</v>
      </c>
      <c r="J227" s="9">
        <v>28</v>
      </c>
    </row>
    <row r="228" spans="1:10" s="11" customFormat="1" x14ac:dyDescent="0.2">
      <c r="A228" s="8">
        <v>43596</v>
      </c>
      <c r="B228" s="12" t="s">
        <v>3</v>
      </c>
      <c r="C228" s="113">
        <v>2410</v>
      </c>
      <c r="D228" s="12" t="s">
        <v>42</v>
      </c>
      <c r="E228" s="12" t="s">
        <v>1751</v>
      </c>
      <c r="F228" s="12" t="s">
        <v>6</v>
      </c>
      <c r="G228" s="12" t="s">
        <v>23</v>
      </c>
      <c r="H228" s="12"/>
      <c r="I228" s="9">
        <v>27</v>
      </c>
      <c r="J228" s="9" t="s">
        <v>812</v>
      </c>
    </row>
    <row r="229" spans="1:10" s="11" customFormat="1" x14ac:dyDescent="0.2">
      <c r="A229" s="8">
        <v>43590</v>
      </c>
      <c r="B229" s="12" t="s">
        <v>5</v>
      </c>
      <c r="C229" s="113">
        <v>6606</v>
      </c>
      <c r="D229" s="12" t="s">
        <v>97</v>
      </c>
      <c r="E229" s="12" t="s">
        <v>21</v>
      </c>
      <c r="F229" s="12" t="s">
        <v>1708</v>
      </c>
      <c r="G229" s="12" t="s">
        <v>1709</v>
      </c>
      <c r="H229" s="12"/>
      <c r="I229" s="9">
        <v>30</v>
      </c>
      <c r="J229" s="9">
        <v>45</v>
      </c>
    </row>
    <row r="230" spans="1:10" s="11" customFormat="1" x14ac:dyDescent="0.2">
      <c r="A230" s="8">
        <v>43596</v>
      </c>
      <c r="B230" s="12" t="s">
        <v>3</v>
      </c>
      <c r="C230" s="113">
        <v>5376</v>
      </c>
      <c r="D230" s="12" t="s">
        <v>58</v>
      </c>
      <c r="E230" s="12" t="s">
        <v>21</v>
      </c>
      <c r="F230" s="12" t="s">
        <v>15</v>
      </c>
      <c r="G230" s="12" t="s">
        <v>151</v>
      </c>
      <c r="H230" s="12"/>
      <c r="I230" s="9">
        <v>33</v>
      </c>
      <c r="J230" s="9" t="s">
        <v>1741</v>
      </c>
    </row>
    <row r="231" spans="1:10" s="11" customFormat="1" x14ac:dyDescent="0.2">
      <c r="A231" s="8">
        <v>43615</v>
      </c>
      <c r="B231" s="12" t="s">
        <v>3</v>
      </c>
      <c r="C231" s="113">
        <v>1150</v>
      </c>
      <c r="D231" s="12" t="s">
        <v>92</v>
      </c>
      <c r="E231" s="12" t="s">
        <v>21</v>
      </c>
      <c r="F231" s="12" t="s">
        <v>15</v>
      </c>
      <c r="G231" s="12" t="s">
        <v>319</v>
      </c>
      <c r="H231" s="12"/>
      <c r="I231" s="9">
        <v>23</v>
      </c>
      <c r="J231" s="9">
        <v>27</v>
      </c>
    </row>
    <row r="232" spans="1:10" s="11" customFormat="1" x14ac:dyDescent="0.2">
      <c r="A232" s="8">
        <v>43586</v>
      </c>
      <c r="B232" s="12" t="s">
        <v>3</v>
      </c>
      <c r="C232" s="113">
        <v>2451</v>
      </c>
      <c r="D232" s="48" t="s">
        <v>1616</v>
      </c>
      <c r="E232" s="12" t="s">
        <v>3</v>
      </c>
      <c r="F232" s="12" t="s">
        <v>6</v>
      </c>
      <c r="G232" s="12" t="s">
        <v>1657</v>
      </c>
      <c r="H232" s="12"/>
      <c r="I232" s="9">
        <v>22</v>
      </c>
      <c r="J232" s="9" t="s">
        <v>497</v>
      </c>
    </row>
    <row r="233" spans="1:10" s="11" customFormat="1" x14ac:dyDescent="0.2">
      <c r="A233" s="8">
        <v>43586</v>
      </c>
      <c r="B233" s="12" t="s">
        <v>3</v>
      </c>
      <c r="C233" s="113">
        <v>5373</v>
      </c>
      <c r="D233" s="12" t="s">
        <v>58</v>
      </c>
      <c r="E233" s="12" t="s">
        <v>3</v>
      </c>
      <c r="F233" s="12" t="s">
        <v>6</v>
      </c>
      <c r="G233" s="12" t="s">
        <v>37</v>
      </c>
      <c r="H233" s="12"/>
      <c r="I233" s="9">
        <v>31</v>
      </c>
      <c r="J233" s="9" t="s">
        <v>398</v>
      </c>
    </row>
    <row r="234" spans="1:10" s="11" customFormat="1" x14ac:dyDescent="0.2">
      <c r="A234" s="8">
        <v>43586</v>
      </c>
      <c r="B234" s="12" t="s">
        <v>3</v>
      </c>
      <c r="C234" s="113">
        <v>3919</v>
      </c>
      <c r="D234" s="12" t="s">
        <v>71</v>
      </c>
      <c r="E234" s="12" t="s">
        <v>3</v>
      </c>
      <c r="F234" s="12" t="s">
        <v>6</v>
      </c>
      <c r="G234" s="12" t="s">
        <v>23</v>
      </c>
      <c r="H234" s="12"/>
      <c r="I234" s="9">
        <v>15</v>
      </c>
      <c r="J234" s="9" t="s">
        <v>510</v>
      </c>
    </row>
    <row r="235" spans="1:10" s="11" customFormat="1" x14ac:dyDescent="0.2">
      <c r="A235" s="8">
        <v>43586</v>
      </c>
      <c r="B235" s="12" t="s">
        <v>3</v>
      </c>
      <c r="C235" s="113">
        <v>5376</v>
      </c>
      <c r="D235" s="12" t="s">
        <v>58</v>
      </c>
      <c r="E235" s="12" t="s">
        <v>3</v>
      </c>
      <c r="F235" s="12" t="s">
        <v>6</v>
      </c>
      <c r="G235" s="12" t="s">
        <v>37</v>
      </c>
      <c r="H235" s="12"/>
      <c r="I235" s="9">
        <v>31</v>
      </c>
      <c r="J235" s="9">
        <v>41</v>
      </c>
    </row>
    <row r="236" spans="1:10" s="11" customFormat="1" x14ac:dyDescent="0.2">
      <c r="A236" s="8">
        <v>43587</v>
      </c>
      <c r="B236" s="12" t="s">
        <v>3</v>
      </c>
      <c r="C236" s="113">
        <v>4510</v>
      </c>
      <c r="D236" s="12" t="s">
        <v>40</v>
      </c>
      <c r="E236" s="12" t="s">
        <v>3</v>
      </c>
      <c r="F236" s="12" t="s">
        <v>6</v>
      </c>
      <c r="G236" s="12" t="s">
        <v>222</v>
      </c>
      <c r="H236" s="12"/>
      <c r="I236" s="9">
        <v>3</v>
      </c>
      <c r="J236" s="9" t="s">
        <v>990</v>
      </c>
    </row>
    <row r="237" spans="1:10" s="11" customFormat="1" x14ac:dyDescent="0.2">
      <c r="A237" s="8">
        <v>43587</v>
      </c>
      <c r="B237" s="12" t="s">
        <v>3</v>
      </c>
      <c r="C237" s="113">
        <v>4055</v>
      </c>
      <c r="D237" s="12" t="s">
        <v>506</v>
      </c>
      <c r="E237" s="12" t="s">
        <v>3</v>
      </c>
      <c r="F237" s="12" t="s">
        <v>6</v>
      </c>
      <c r="G237" s="12" t="s">
        <v>37</v>
      </c>
      <c r="H237" s="12"/>
      <c r="I237" s="9">
        <v>13</v>
      </c>
      <c r="J237" s="9" t="s">
        <v>531</v>
      </c>
    </row>
    <row r="238" spans="1:10" s="11" customFormat="1" x14ac:dyDescent="0.2">
      <c r="A238" s="8">
        <v>43587</v>
      </c>
      <c r="B238" s="12" t="s">
        <v>3</v>
      </c>
      <c r="C238" s="113">
        <v>4510</v>
      </c>
      <c r="D238" s="12" t="s">
        <v>40</v>
      </c>
      <c r="E238" s="12" t="s">
        <v>3</v>
      </c>
      <c r="F238" s="12" t="s">
        <v>6</v>
      </c>
      <c r="G238" s="12" t="s">
        <v>222</v>
      </c>
      <c r="H238" s="12"/>
      <c r="I238" s="9">
        <v>3</v>
      </c>
      <c r="J238" s="9" t="s">
        <v>990</v>
      </c>
    </row>
    <row r="239" spans="1:10" s="11" customFormat="1" x14ac:dyDescent="0.2">
      <c r="A239" s="8">
        <v>43587</v>
      </c>
      <c r="B239" s="12" t="s">
        <v>3</v>
      </c>
      <c r="C239" s="113">
        <v>4055</v>
      </c>
      <c r="D239" s="12" t="s">
        <v>506</v>
      </c>
      <c r="E239" s="12" t="s">
        <v>3</v>
      </c>
      <c r="F239" s="12" t="s">
        <v>6</v>
      </c>
      <c r="G239" s="12" t="s">
        <v>37</v>
      </c>
      <c r="H239" s="12"/>
      <c r="I239" s="9">
        <v>13</v>
      </c>
      <c r="J239" s="9" t="s">
        <v>531</v>
      </c>
    </row>
    <row r="240" spans="1:10" s="11" customFormat="1" x14ac:dyDescent="0.2">
      <c r="A240" s="8">
        <v>43589</v>
      </c>
      <c r="B240" s="12" t="s">
        <v>3</v>
      </c>
      <c r="C240" s="113">
        <v>7259</v>
      </c>
      <c r="D240" s="12" t="s">
        <v>56</v>
      </c>
      <c r="E240" s="12" t="s">
        <v>3</v>
      </c>
      <c r="F240" s="12" t="s">
        <v>4</v>
      </c>
      <c r="G240" s="12" t="s">
        <v>177</v>
      </c>
      <c r="H240" s="12"/>
      <c r="I240" s="9">
        <v>26</v>
      </c>
      <c r="J240" s="9">
        <v>33</v>
      </c>
    </row>
    <row r="241" spans="1:10" s="11" customFormat="1" x14ac:dyDescent="0.2">
      <c r="A241" s="8">
        <v>43589</v>
      </c>
      <c r="B241" s="12" t="s">
        <v>3</v>
      </c>
      <c r="C241" s="113">
        <v>1250</v>
      </c>
      <c r="D241" s="12" t="s">
        <v>92</v>
      </c>
      <c r="E241" s="12" t="s">
        <v>3</v>
      </c>
      <c r="F241" s="12" t="s">
        <v>4</v>
      </c>
      <c r="G241" s="12" t="s">
        <v>538</v>
      </c>
      <c r="H241" s="12"/>
      <c r="I241" s="9">
        <v>26</v>
      </c>
      <c r="J241" s="9">
        <v>27</v>
      </c>
    </row>
    <row r="242" spans="1:10" s="11" customFormat="1" x14ac:dyDescent="0.2">
      <c r="A242" s="8">
        <v>43589</v>
      </c>
      <c r="B242" s="12" t="s">
        <v>3</v>
      </c>
      <c r="C242" s="113">
        <v>8096</v>
      </c>
      <c r="D242" s="12" t="s">
        <v>41</v>
      </c>
      <c r="E242" s="12" t="s">
        <v>3</v>
      </c>
      <c r="F242" s="12" t="s">
        <v>4</v>
      </c>
      <c r="G242" s="12" t="s">
        <v>23</v>
      </c>
      <c r="H242" s="12"/>
      <c r="I242" s="9">
        <v>22</v>
      </c>
      <c r="J242" s="9">
        <v>27</v>
      </c>
    </row>
    <row r="243" spans="1:10" s="11" customFormat="1" x14ac:dyDescent="0.2">
      <c r="A243" s="8">
        <v>43589</v>
      </c>
      <c r="B243" s="12" t="s">
        <v>3</v>
      </c>
      <c r="C243" s="113">
        <v>3863</v>
      </c>
      <c r="D243" s="12" t="s">
        <v>116</v>
      </c>
      <c r="E243" s="12" t="s">
        <v>3</v>
      </c>
      <c r="F243" s="12" t="s">
        <v>4</v>
      </c>
      <c r="G243" s="12" t="s">
        <v>151</v>
      </c>
      <c r="H243" s="12"/>
      <c r="I243" s="9">
        <v>16</v>
      </c>
      <c r="J243" s="9">
        <v>14</v>
      </c>
    </row>
    <row r="244" spans="1:10" s="11" customFormat="1" x14ac:dyDescent="0.2">
      <c r="A244" s="8">
        <v>43589</v>
      </c>
      <c r="B244" s="12" t="s">
        <v>3</v>
      </c>
      <c r="C244" s="113">
        <v>7390</v>
      </c>
      <c r="D244" s="12" t="s">
        <v>806</v>
      </c>
      <c r="E244" s="12" t="s">
        <v>3</v>
      </c>
      <c r="F244" s="12" t="s">
        <v>4</v>
      </c>
      <c r="G244" s="12" t="s">
        <v>863</v>
      </c>
      <c r="H244" s="12"/>
      <c r="I244" s="9">
        <v>33</v>
      </c>
      <c r="J244" s="9">
        <v>46</v>
      </c>
    </row>
    <row r="245" spans="1:10" s="11" customFormat="1" x14ac:dyDescent="0.2">
      <c r="A245" s="8">
        <v>43589</v>
      </c>
      <c r="B245" s="12" t="s">
        <v>3</v>
      </c>
      <c r="C245" s="113">
        <v>5447</v>
      </c>
      <c r="D245" s="12" t="s">
        <v>1694</v>
      </c>
      <c r="E245" s="12" t="s">
        <v>3</v>
      </c>
      <c r="F245" s="12" t="s">
        <v>4</v>
      </c>
      <c r="G245" s="12" t="s">
        <v>153</v>
      </c>
      <c r="H245" s="12"/>
      <c r="I245" s="9">
        <v>31</v>
      </c>
      <c r="J245" s="9">
        <v>41</v>
      </c>
    </row>
    <row r="246" spans="1:10" s="11" customFormat="1" x14ac:dyDescent="0.2">
      <c r="A246" s="8">
        <v>43589</v>
      </c>
      <c r="B246" s="12" t="s">
        <v>3</v>
      </c>
      <c r="C246" s="113">
        <v>4088</v>
      </c>
      <c r="D246" s="12" t="s">
        <v>124</v>
      </c>
      <c r="E246" s="12" t="s">
        <v>3</v>
      </c>
      <c r="F246" s="12" t="s">
        <v>4</v>
      </c>
      <c r="G246" s="12" t="s">
        <v>152</v>
      </c>
      <c r="H246" s="12"/>
      <c r="I246" s="9">
        <v>13</v>
      </c>
      <c r="J246" s="9" t="s">
        <v>666</v>
      </c>
    </row>
    <row r="247" spans="1:10" s="11" customFormat="1" x14ac:dyDescent="0.2">
      <c r="A247" s="8">
        <v>43589</v>
      </c>
      <c r="B247" s="12" t="s">
        <v>3</v>
      </c>
      <c r="C247" s="113">
        <v>2121</v>
      </c>
      <c r="D247" s="12" t="s">
        <v>92</v>
      </c>
      <c r="E247" s="12" t="s">
        <v>3</v>
      </c>
      <c r="F247" s="12" t="s">
        <v>4</v>
      </c>
      <c r="G247" s="12" t="s">
        <v>37</v>
      </c>
      <c r="H247" s="12"/>
      <c r="I247" s="9">
        <v>28</v>
      </c>
      <c r="J247" s="9">
        <v>31</v>
      </c>
    </row>
    <row r="248" spans="1:10" s="11" customFormat="1" x14ac:dyDescent="0.2">
      <c r="A248" s="8">
        <v>43590</v>
      </c>
      <c r="B248" s="12" t="s">
        <v>3</v>
      </c>
      <c r="C248" s="113">
        <v>1338</v>
      </c>
      <c r="D248" s="12" t="s">
        <v>92</v>
      </c>
      <c r="E248" s="12" t="s">
        <v>3</v>
      </c>
      <c r="F248" s="12" t="s">
        <v>4</v>
      </c>
      <c r="G248" s="12" t="s">
        <v>172</v>
      </c>
      <c r="H248" s="12"/>
      <c r="I248" s="9">
        <v>21</v>
      </c>
      <c r="J248" s="9">
        <v>26</v>
      </c>
    </row>
    <row r="249" spans="1:10" s="11" customFormat="1" x14ac:dyDescent="0.2">
      <c r="A249" s="8">
        <v>43590</v>
      </c>
      <c r="B249" s="12" t="s">
        <v>3</v>
      </c>
      <c r="C249" s="113">
        <v>8086</v>
      </c>
      <c r="D249" s="12" t="s">
        <v>41</v>
      </c>
      <c r="E249" s="12" t="s">
        <v>3</v>
      </c>
      <c r="F249" s="12" t="s">
        <v>4</v>
      </c>
      <c r="G249" s="12" t="s">
        <v>153</v>
      </c>
      <c r="H249" s="12"/>
      <c r="I249" s="9">
        <v>24</v>
      </c>
      <c r="J249" s="9">
        <v>20</v>
      </c>
    </row>
    <row r="250" spans="1:10" s="11" customFormat="1" x14ac:dyDescent="0.2">
      <c r="A250" s="8">
        <v>43590</v>
      </c>
      <c r="B250" s="12" t="s">
        <v>3</v>
      </c>
      <c r="C250" s="113">
        <v>6912</v>
      </c>
      <c r="D250" s="12" t="s">
        <v>109</v>
      </c>
      <c r="E250" s="12" t="s">
        <v>3</v>
      </c>
      <c r="F250" s="12" t="s">
        <v>4</v>
      </c>
      <c r="G250" s="12" t="s">
        <v>177</v>
      </c>
      <c r="H250" s="12"/>
      <c r="I250" s="9">
        <v>31</v>
      </c>
      <c r="J250" s="9">
        <v>45</v>
      </c>
    </row>
    <row r="251" spans="1:10" s="11" customFormat="1" x14ac:dyDescent="0.2">
      <c r="A251" s="8">
        <v>43590</v>
      </c>
      <c r="B251" s="12" t="s">
        <v>3</v>
      </c>
      <c r="C251" s="113">
        <v>6915</v>
      </c>
      <c r="D251" s="12" t="s">
        <v>109</v>
      </c>
      <c r="E251" s="12" t="s">
        <v>3</v>
      </c>
      <c r="F251" s="12" t="s">
        <v>4</v>
      </c>
      <c r="G251" s="12" t="s">
        <v>23</v>
      </c>
      <c r="H251" s="12"/>
      <c r="I251" s="9">
        <v>31</v>
      </c>
      <c r="J251" s="9">
        <v>45</v>
      </c>
    </row>
    <row r="252" spans="1:10" s="11" customFormat="1" x14ac:dyDescent="0.2">
      <c r="A252" s="8">
        <v>43590</v>
      </c>
      <c r="B252" s="12" t="s">
        <v>3</v>
      </c>
      <c r="C252" s="113">
        <v>4731</v>
      </c>
      <c r="D252" s="12" t="s">
        <v>75</v>
      </c>
      <c r="E252" s="12" t="s">
        <v>3</v>
      </c>
      <c r="F252" s="12" t="s">
        <v>1711</v>
      </c>
      <c r="G252" s="12" t="s">
        <v>1373</v>
      </c>
      <c r="H252" s="12"/>
      <c r="I252" s="9">
        <v>10</v>
      </c>
      <c r="J252" s="9">
        <v>7</v>
      </c>
    </row>
    <row r="253" spans="1:10" s="11" customFormat="1" x14ac:dyDescent="0.2">
      <c r="A253" s="8">
        <v>43590</v>
      </c>
      <c r="B253" s="12" t="s">
        <v>3</v>
      </c>
      <c r="C253" s="113">
        <v>1145</v>
      </c>
      <c r="D253" s="12" t="s">
        <v>92</v>
      </c>
      <c r="E253" s="12" t="s">
        <v>3</v>
      </c>
      <c r="F253" s="12" t="s">
        <v>4</v>
      </c>
      <c r="G253" s="12" t="s">
        <v>153</v>
      </c>
      <c r="H253" s="12"/>
      <c r="I253" s="9">
        <v>20</v>
      </c>
      <c r="J253" s="9">
        <v>27</v>
      </c>
    </row>
    <row r="254" spans="1:10" s="11" customFormat="1" x14ac:dyDescent="0.2">
      <c r="A254" s="8">
        <v>43594</v>
      </c>
      <c r="B254" s="12" t="s">
        <v>3</v>
      </c>
      <c r="C254" s="113">
        <v>3317</v>
      </c>
      <c r="D254" s="12" t="s">
        <v>1040</v>
      </c>
      <c r="E254" s="12" t="s">
        <v>3</v>
      </c>
      <c r="F254" s="12" t="s">
        <v>4</v>
      </c>
      <c r="G254" s="12" t="s">
        <v>177</v>
      </c>
      <c r="H254" s="12"/>
      <c r="I254" s="9">
        <v>23</v>
      </c>
      <c r="J254" s="9">
        <v>25</v>
      </c>
    </row>
    <row r="255" spans="1:10" s="11" customFormat="1" x14ac:dyDescent="0.2">
      <c r="A255" s="8">
        <v>43594</v>
      </c>
      <c r="B255" s="12" t="s">
        <v>3</v>
      </c>
      <c r="C255" s="113">
        <v>5471</v>
      </c>
      <c r="D255" s="12" t="s">
        <v>1721</v>
      </c>
      <c r="E255" s="12" t="s">
        <v>3</v>
      </c>
      <c r="F255" s="12" t="s">
        <v>1722</v>
      </c>
      <c r="G255" s="12" t="s">
        <v>23</v>
      </c>
      <c r="H255" s="12"/>
      <c r="I255" s="9">
        <v>30</v>
      </c>
      <c r="J255" s="9">
        <v>38</v>
      </c>
    </row>
    <row r="256" spans="1:10" s="11" customFormat="1" x14ac:dyDescent="0.2">
      <c r="A256" s="8">
        <v>43594</v>
      </c>
      <c r="B256" s="12" t="s">
        <v>3</v>
      </c>
      <c r="C256" s="113">
        <v>5722</v>
      </c>
      <c r="D256" s="12" t="s">
        <v>134</v>
      </c>
      <c r="E256" s="12" t="s">
        <v>3</v>
      </c>
      <c r="F256" s="12" t="s">
        <v>4</v>
      </c>
      <c r="G256" s="12" t="s">
        <v>1724</v>
      </c>
      <c r="H256" s="12"/>
      <c r="I256" s="9">
        <v>26</v>
      </c>
      <c r="J256" s="9">
        <v>29</v>
      </c>
    </row>
    <row r="257" spans="1:10" s="11" customFormat="1" x14ac:dyDescent="0.2">
      <c r="A257" s="8">
        <v>43594</v>
      </c>
      <c r="B257" s="12" t="s">
        <v>3</v>
      </c>
      <c r="C257" s="113">
        <v>9414</v>
      </c>
      <c r="D257" s="12" t="s">
        <v>1725</v>
      </c>
      <c r="E257" s="12" t="s">
        <v>3</v>
      </c>
      <c r="F257" s="12" t="s">
        <v>4</v>
      </c>
      <c r="G257" s="12" t="s">
        <v>177</v>
      </c>
      <c r="H257" s="12"/>
      <c r="I257" s="9">
        <v>61</v>
      </c>
      <c r="J257" s="9">
        <v>77</v>
      </c>
    </row>
    <row r="258" spans="1:10" s="11" customFormat="1" x14ac:dyDescent="0.2">
      <c r="A258" s="8">
        <v>43594</v>
      </c>
      <c r="B258" s="12" t="s">
        <v>3</v>
      </c>
      <c r="C258" s="113">
        <v>3552</v>
      </c>
      <c r="D258" s="12" t="s">
        <v>67</v>
      </c>
      <c r="E258" s="12" t="s">
        <v>3</v>
      </c>
      <c r="F258" s="12" t="s">
        <v>4</v>
      </c>
      <c r="G258" s="12" t="s">
        <v>172</v>
      </c>
      <c r="H258" s="12"/>
      <c r="I258" s="9">
        <v>22</v>
      </c>
      <c r="J258" s="9">
        <v>22</v>
      </c>
    </row>
    <row r="259" spans="1:10" s="11" customFormat="1" x14ac:dyDescent="0.2">
      <c r="A259" s="8">
        <v>43594</v>
      </c>
      <c r="B259" s="12" t="s">
        <v>3</v>
      </c>
      <c r="C259" s="113">
        <v>9188</v>
      </c>
      <c r="D259" s="12" t="s">
        <v>51</v>
      </c>
      <c r="E259" s="12" t="s">
        <v>3</v>
      </c>
      <c r="F259" s="12" t="s">
        <v>6</v>
      </c>
      <c r="G259" s="12" t="s">
        <v>23</v>
      </c>
      <c r="H259" s="12"/>
      <c r="I259" s="9">
        <v>46</v>
      </c>
      <c r="J259" s="9">
        <v>60</v>
      </c>
    </row>
    <row r="260" spans="1:10" s="11" customFormat="1" x14ac:dyDescent="0.2">
      <c r="A260" s="8">
        <v>43594</v>
      </c>
      <c r="B260" s="12" t="s">
        <v>3</v>
      </c>
      <c r="C260" s="113">
        <v>7433</v>
      </c>
      <c r="D260" s="12" t="s">
        <v>1731</v>
      </c>
      <c r="E260" s="12" t="s">
        <v>3</v>
      </c>
      <c r="F260" s="12" t="s">
        <v>5</v>
      </c>
      <c r="G260" s="12" t="s">
        <v>23</v>
      </c>
      <c r="H260" s="12"/>
      <c r="I260" s="9">
        <v>41</v>
      </c>
      <c r="J260" s="9">
        <v>56</v>
      </c>
    </row>
    <row r="261" spans="1:10" s="11" customFormat="1" x14ac:dyDescent="0.2">
      <c r="A261" s="8">
        <v>43594</v>
      </c>
      <c r="B261" s="12" t="s">
        <v>3</v>
      </c>
      <c r="C261" s="113">
        <v>9132</v>
      </c>
      <c r="D261" s="12" t="s">
        <v>121</v>
      </c>
      <c r="E261" s="12" t="s">
        <v>3</v>
      </c>
      <c r="F261" s="12" t="s">
        <v>4</v>
      </c>
      <c r="G261" s="12" t="s">
        <v>1709</v>
      </c>
      <c r="H261" s="12"/>
      <c r="I261" s="9">
        <v>45</v>
      </c>
      <c r="J261" s="9">
        <v>63</v>
      </c>
    </row>
    <row r="262" spans="1:10" s="11" customFormat="1" x14ac:dyDescent="0.2">
      <c r="A262" s="8">
        <v>43594</v>
      </c>
      <c r="B262" s="12" t="s">
        <v>3</v>
      </c>
      <c r="C262" s="113">
        <v>3670</v>
      </c>
      <c r="D262" s="12" t="s">
        <v>76</v>
      </c>
      <c r="E262" s="12" t="s">
        <v>3</v>
      </c>
      <c r="F262" s="12" t="s">
        <v>4</v>
      </c>
      <c r="G262" s="12" t="s">
        <v>172</v>
      </c>
      <c r="H262" s="12"/>
      <c r="I262" s="9">
        <v>15</v>
      </c>
      <c r="J262" s="9">
        <v>14</v>
      </c>
    </row>
    <row r="263" spans="1:10" s="11" customFormat="1" x14ac:dyDescent="0.2">
      <c r="A263" s="8">
        <v>43594</v>
      </c>
      <c r="B263" s="12" t="s">
        <v>3</v>
      </c>
      <c r="C263" s="113">
        <v>4662</v>
      </c>
      <c r="D263" s="12" t="s">
        <v>40</v>
      </c>
      <c r="E263" s="12" t="s">
        <v>3</v>
      </c>
      <c r="F263" s="12" t="s">
        <v>4</v>
      </c>
      <c r="G263" s="12" t="s">
        <v>177</v>
      </c>
      <c r="H263" s="12"/>
      <c r="I263" s="9">
        <v>6</v>
      </c>
      <c r="J263" s="9" t="s">
        <v>602</v>
      </c>
    </row>
    <row r="264" spans="1:10" s="11" customFormat="1" x14ac:dyDescent="0.2">
      <c r="A264" s="8">
        <v>43594</v>
      </c>
      <c r="B264" s="12" t="s">
        <v>3</v>
      </c>
      <c r="C264" s="113">
        <v>5892</v>
      </c>
      <c r="D264" s="12" t="s">
        <v>261</v>
      </c>
      <c r="E264" s="12" t="s">
        <v>3</v>
      </c>
      <c r="F264" s="12" t="s">
        <v>4</v>
      </c>
      <c r="G264" s="12" t="s">
        <v>37</v>
      </c>
      <c r="H264" s="12"/>
      <c r="I264" s="9">
        <v>29</v>
      </c>
      <c r="J264" s="9">
        <v>25</v>
      </c>
    </row>
    <row r="265" spans="1:10" s="11" customFormat="1" x14ac:dyDescent="0.2">
      <c r="A265" s="8">
        <v>43594</v>
      </c>
      <c r="B265" s="12" t="s">
        <v>3</v>
      </c>
      <c r="C265" s="113">
        <v>8436</v>
      </c>
      <c r="D265" s="12" t="s">
        <v>149</v>
      </c>
      <c r="E265" s="12" t="s">
        <v>3</v>
      </c>
      <c r="F265" s="12" t="s">
        <v>4</v>
      </c>
      <c r="G265" s="12" t="s">
        <v>863</v>
      </c>
      <c r="H265" s="12"/>
      <c r="I265" s="9">
        <v>25</v>
      </c>
      <c r="J265" s="9">
        <v>18</v>
      </c>
    </row>
    <row r="266" spans="1:10" s="11" customFormat="1" x14ac:dyDescent="0.2">
      <c r="A266" s="8">
        <v>43594</v>
      </c>
      <c r="B266" s="12" t="s">
        <v>3</v>
      </c>
      <c r="C266" s="113">
        <v>2351</v>
      </c>
      <c r="D266" s="12" t="s">
        <v>92</v>
      </c>
      <c r="E266" s="12" t="s">
        <v>3</v>
      </c>
      <c r="F266" s="12" t="s">
        <v>4</v>
      </c>
      <c r="G266" s="12" t="s">
        <v>1733</v>
      </c>
      <c r="H266" s="12"/>
      <c r="I266" s="9">
        <v>23</v>
      </c>
      <c r="J266" s="9">
        <v>23</v>
      </c>
    </row>
    <row r="267" spans="1:10" s="11" customFormat="1" x14ac:dyDescent="0.2">
      <c r="A267" s="8">
        <v>43594</v>
      </c>
      <c r="B267" s="12" t="s">
        <v>3</v>
      </c>
      <c r="C267" s="113">
        <v>1934</v>
      </c>
      <c r="D267" s="12" t="s">
        <v>92</v>
      </c>
      <c r="E267" s="12" t="s">
        <v>3</v>
      </c>
      <c r="F267" s="12" t="s">
        <v>4</v>
      </c>
      <c r="G267" s="12" t="s">
        <v>153</v>
      </c>
      <c r="H267" s="12"/>
      <c r="I267" s="9">
        <v>19</v>
      </c>
      <c r="J267" s="9">
        <v>20</v>
      </c>
    </row>
    <row r="268" spans="1:10" s="11" customFormat="1" x14ac:dyDescent="0.2">
      <c r="A268" s="8">
        <v>43594</v>
      </c>
      <c r="B268" s="12" t="s">
        <v>3</v>
      </c>
      <c r="C268" s="113">
        <v>5854</v>
      </c>
      <c r="D268" s="12" t="s">
        <v>261</v>
      </c>
      <c r="E268" s="12" t="s">
        <v>3</v>
      </c>
      <c r="F268" s="12" t="s">
        <v>4</v>
      </c>
      <c r="G268" s="12" t="s">
        <v>245</v>
      </c>
      <c r="H268" s="12"/>
      <c r="I268" s="9">
        <v>31</v>
      </c>
      <c r="J268" s="9">
        <v>26</v>
      </c>
    </row>
    <row r="269" spans="1:10" s="11" customFormat="1" x14ac:dyDescent="0.2">
      <c r="A269" s="8">
        <v>43594</v>
      </c>
      <c r="B269" s="12" t="s">
        <v>3</v>
      </c>
      <c r="C269" s="113">
        <v>5451</v>
      </c>
      <c r="D269" s="12" t="s">
        <v>438</v>
      </c>
      <c r="E269" s="12" t="s">
        <v>3</v>
      </c>
      <c r="F269" s="12" t="s">
        <v>4</v>
      </c>
      <c r="G269" s="12" t="s">
        <v>37</v>
      </c>
      <c r="H269" s="12"/>
      <c r="I269" s="9">
        <v>36</v>
      </c>
      <c r="J269" s="9">
        <v>42</v>
      </c>
    </row>
    <row r="270" spans="1:10" s="11" customFormat="1" x14ac:dyDescent="0.2">
      <c r="A270" s="8">
        <v>43594</v>
      </c>
      <c r="B270" s="12" t="s">
        <v>3</v>
      </c>
      <c r="C270" s="113">
        <v>4026</v>
      </c>
      <c r="D270" s="12" t="s">
        <v>506</v>
      </c>
      <c r="E270" s="12" t="s">
        <v>3</v>
      </c>
      <c r="F270" s="12" t="s">
        <v>4</v>
      </c>
      <c r="G270" s="12" t="s">
        <v>23</v>
      </c>
      <c r="H270" s="12"/>
      <c r="I270" s="9">
        <v>11</v>
      </c>
      <c r="J270" s="9" t="s">
        <v>744</v>
      </c>
    </row>
    <row r="271" spans="1:10" s="11" customFormat="1" x14ac:dyDescent="0.2">
      <c r="A271" s="8">
        <v>43594</v>
      </c>
      <c r="B271" s="12" t="s">
        <v>3</v>
      </c>
      <c r="C271" s="113">
        <v>4514</v>
      </c>
      <c r="D271" s="12" t="s">
        <v>40</v>
      </c>
      <c r="E271" s="12" t="s">
        <v>3</v>
      </c>
      <c r="F271" s="12" t="s">
        <v>6</v>
      </c>
      <c r="G271" s="12" t="s">
        <v>177</v>
      </c>
      <c r="H271" s="12"/>
      <c r="I271" s="9">
        <v>7</v>
      </c>
      <c r="J271" s="9" t="s">
        <v>1735</v>
      </c>
    </row>
    <row r="272" spans="1:10" s="11" customFormat="1" x14ac:dyDescent="0.2">
      <c r="A272" s="8">
        <v>43594</v>
      </c>
      <c r="B272" s="12" t="s">
        <v>3</v>
      </c>
      <c r="C272" s="113">
        <v>4482</v>
      </c>
      <c r="D272" s="12" t="s">
        <v>46</v>
      </c>
      <c r="E272" s="12" t="s">
        <v>3</v>
      </c>
      <c r="F272" s="12" t="s">
        <v>4</v>
      </c>
      <c r="G272" s="12" t="s">
        <v>1736</v>
      </c>
      <c r="H272" s="12"/>
      <c r="I272" s="9">
        <v>8</v>
      </c>
      <c r="J272" s="9" t="s">
        <v>1131</v>
      </c>
    </row>
    <row r="273" spans="1:10" s="11" customFormat="1" x14ac:dyDescent="0.2">
      <c r="A273" s="8">
        <v>43594</v>
      </c>
      <c r="B273" s="12" t="s">
        <v>3</v>
      </c>
      <c r="C273" s="113">
        <v>3442</v>
      </c>
      <c r="D273" s="12" t="s">
        <v>67</v>
      </c>
      <c r="E273" s="12" t="s">
        <v>3</v>
      </c>
      <c r="F273" s="12" t="s">
        <v>4</v>
      </c>
      <c r="G273" s="12" t="s">
        <v>152</v>
      </c>
      <c r="H273" s="12"/>
      <c r="I273" s="9">
        <v>22</v>
      </c>
      <c r="J273" s="9">
        <v>22</v>
      </c>
    </row>
    <row r="274" spans="1:10" s="11" customFormat="1" x14ac:dyDescent="0.2">
      <c r="A274" s="8">
        <v>43594</v>
      </c>
      <c r="B274" s="12" t="s">
        <v>3</v>
      </c>
      <c r="C274" s="113">
        <v>4657</v>
      </c>
      <c r="D274" s="12" t="s">
        <v>40</v>
      </c>
      <c r="E274" s="12" t="s">
        <v>3</v>
      </c>
      <c r="F274" s="12" t="s">
        <v>4</v>
      </c>
      <c r="G274" s="12" t="s">
        <v>37</v>
      </c>
      <c r="H274" s="12"/>
      <c r="I274" s="9">
        <v>4</v>
      </c>
      <c r="J274" s="9" t="s">
        <v>399</v>
      </c>
    </row>
    <row r="275" spans="1:10" s="11" customFormat="1" x14ac:dyDescent="0.2">
      <c r="A275" s="8">
        <v>43594</v>
      </c>
      <c r="B275" s="12" t="s">
        <v>3</v>
      </c>
      <c r="C275" s="113">
        <v>4613</v>
      </c>
      <c r="D275" s="12" t="s">
        <v>40</v>
      </c>
      <c r="E275" s="12" t="s">
        <v>3</v>
      </c>
      <c r="F275" s="12" t="s">
        <v>4</v>
      </c>
      <c r="G275" s="12" t="s">
        <v>167</v>
      </c>
      <c r="H275" s="12"/>
      <c r="I275" s="9">
        <v>4</v>
      </c>
      <c r="J275" s="9" t="s">
        <v>399</v>
      </c>
    </row>
    <row r="276" spans="1:10" s="11" customFormat="1" x14ac:dyDescent="0.2">
      <c r="A276" s="8">
        <v>43596</v>
      </c>
      <c r="B276" s="12" t="s">
        <v>3</v>
      </c>
      <c r="C276" s="113">
        <v>3542</v>
      </c>
      <c r="D276" s="12" t="s">
        <v>67</v>
      </c>
      <c r="E276" s="12" t="s">
        <v>3</v>
      </c>
      <c r="F276" s="12" t="s">
        <v>6</v>
      </c>
      <c r="G276" s="12" t="s">
        <v>1746</v>
      </c>
      <c r="H276" s="12"/>
      <c r="I276" s="9">
        <v>18</v>
      </c>
      <c r="J276" s="9" t="s">
        <v>547</v>
      </c>
    </row>
    <row r="277" spans="1:10" s="11" customFormat="1" x14ac:dyDescent="0.2">
      <c r="A277" s="8">
        <v>43596</v>
      </c>
      <c r="B277" s="12" t="s">
        <v>3</v>
      </c>
      <c r="C277" s="113">
        <v>4970</v>
      </c>
      <c r="D277" s="12" t="s">
        <v>199</v>
      </c>
      <c r="E277" s="12" t="s">
        <v>3</v>
      </c>
      <c r="F277" s="12" t="s">
        <v>6</v>
      </c>
      <c r="G277" s="12" t="s">
        <v>1252</v>
      </c>
      <c r="H277" s="12"/>
      <c r="I277" s="9">
        <v>16</v>
      </c>
      <c r="J277" s="9" t="s">
        <v>494</v>
      </c>
    </row>
    <row r="278" spans="1:10" s="11" customFormat="1" x14ac:dyDescent="0.2">
      <c r="A278" s="8">
        <v>43596</v>
      </c>
      <c r="B278" s="12" t="s">
        <v>3</v>
      </c>
      <c r="C278" s="113">
        <v>5956</v>
      </c>
      <c r="D278" s="12" t="s">
        <v>74</v>
      </c>
      <c r="E278" s="12" t="s">
        <v>3</v>
      </c>
      <c r="F278" s="12" t="s">
        <v>5</v>
      </c>
      <c r="G278" s="12" t="s">
        <v>37</v>
      </c>
      <c r="H278" s="12"/>
      <c r="I278" s="9">
        <v>30</v>
      </c>
      <c r="J278" s="9" t="s">
        <v>695</v>
      </c>
    </row>
    <row r="279" spans="1:10" s="11" customFormat="1" x14ac:dyDescent="0.2">
      <c r="A279" s="8">
        <v>43596</v>
      </c>
      <c r="B279" s="12" t="s">
        <v>3</v>
      </c>
      <c r="C279" s="113">
        <v>4762</v>
      </c>
      <c r="D279" s="12" t="s">
        <v>75</v>
      </c>
      <c r="E279" s="12" t="s">
        <v>3</v>
      </c>
      <c r="F279" s="12" t="s">
        <v>15</v>
      </c>
      <c r="G279" s="12" t="s">
        <v>488</v>
      </c>
      <c r="H279" s="12"/>
      <c r="I279" s="9">
        <v>6</v>
      </c>
      <c r="J279" s="9" t="s">
        <v>1748</v>
      </c>
    </row>
    <row r="280" spans="1:10" s="11" customFormat="1" x14ac:dyDescent="0.2">
      <c r="A280" s="8">
        <v>43596</v>
      </c>
      <c r="B280" s="12" t="s">
        <v>3</v>
      </c>
      <c r="C280" s="113">
        <v>6772</v>
      </c>
      <c r="D280" s="12" t="s">
        <v>49</v>
      </c>
      <c r="E280" s="12" t="s">
        <v>3</v>
      </c>
      <c r="F280" s="12" t="s">
        <v>5</v>
      </c>
      <c r="G280" s="12" t="s">
        <v>889</v>
      </c>
      <c r="H280" s="12"/>
      <c r="I280" s="9">
        <v>40</v>
      </c>
      <c r="J280" s="9" t="s">
        <v>1275</v>
      </c>
    </row>
    <row r="281" spans="1:10" s="11" customFormat="1" x14ac:dyDescent="0.2">
      <c r="A281" s="8">
        <v>43596</v>
      </c>
      <c r="B281" s="12" t="s">
        <v>3</v>
      </c>
      <c r="C281" s="137">
        <v>4438</v>
      </c>
      <c r="D281" s="12" t="s">
        <v>46</v>
      </c>
      <c r="E281" s="12" t="s">
        <v>3</v>
      </c>
      <c r="F281" s="12" t="s">
        <v>5</v>
      </c>
      <c r="G281" s="12" t="s">
        <v>23</v>
      </c>
      <c r="H281" s="12"/>
      <c r="I281" s="9">
        <v>6</v>
      </c>
      <c r="J281" s="9">
        <v>2</v>
      </c>
    </row>
    <row r="282" spans="1:10" s="11" customFormat="1" x14ac:dyDescent="0.2">
      <c r="A282" s="8">
        <v>43596</v>
      </c>
      <c r="B282" s="12" t="s">
        <v>3</v>
      </c>
      <c r="C282" s="113">
        <v>4460</v>
      </c>
      <c r="D282" s="12" t="s">
        <v>50</v>
      </c>
      <c r="E282" s="12" t="s">
        <v>3</v>
      </c>
      <c r="F282" s="12" t="s">
        <v>6</v>
      </c>
      <c r="G282" s="12" t="s">
        <v>194</v>
      </c>
      <c r="H282" s="12"/>
      <c r="I282" s="9">
        <v>7</v>
      </c>
      <c r="J282" s="9" t="s">
        <v>1753</v>
      </c>
    </row>
    <row r="283" spans="1:10" s="11" customFormat="1" x14ac:dyDescent="0.2">
      <c r="A283" s="8">
        <v>43597</v>
      </c>
      <c r="B283" s="12" t="s">
        <v>3</v>
      </c>
      <c r="C283" s="113">
        <v>4034</v>
      </c>
      <c r="D283" s="12" t="s">
        <v>506</v>
      </c>
      <c r="E283" s="12" t="s">
        <v>3</v>
      </c>
      <c r="F283" s="12" t="s">
        <v>1759</v>
      </c>
      <c r="G283" s="12" t="s">
        <v>151</v>
      </c>
      <c r="H283" s="12"/>
      <c r="I283" s="9">
        <v>12</v>
      </c>
      <c r="J283" s="9" t="s">
        <v>640</v>
      </c>
    </row>
    <row r="284" spans="1:10" s="11" customFormat="1" x14ac:dyDescent="0.2">
      <c r="A284" s="8">
        <v>43597</v>
      </c>
      <c r="B284" s="12" t="s">
        <v>3</v>
      </c>
      <c r="C284" s="113">
        <v>9454</v>
      </c>
      <c r="D284" s="12" t="s">
        <v>1763</v>
      </c>
      <c r="E284" s="12" t="s">
        <v>3</v>
      </c>
      <c r="F284" s="12" t="s">
        <v>6</v>
      </c>
      <c r="G284" s="12" t="s">
        <v>319</v>
      </c>
      <c r="H284" s="12"/>
      <c r="I284" s="9">
        <v>58</v>
      </c>
      <c r="J284" s="9" t="s">
        <v>588</v>
      </c>
    </row>
    <row r="285" spans="1:10" s="11" customFormat="1" x14ac:dyDescent="0.2">
      <c r="A285" s="8">
        <v>43597</v>
      </c>
      <c r="B285" s="12" t="s">
        <v>3</v>
      </c>
      <c r="C285" s="113">
        <v>3879</v>
      </c>
      <c r="D285" s="12" t="s">
        <v>116</v>
      </c>
      <c r="E285" s="12" t="s">
        <v>3</v>
      </c>
      <c r="F285" s="12" t="s">
        <v>5</v>
      </c>
      <c r="G285" s="12" t="s">
        <v>1776</v>
      </c>
      <c r="H285" s="12"/>
      <c r="I285" s="9">
        <v>14</v>
      </c>
      <c r="J285" s="9" t="s">
        <v>379</v>
      </c>
    </row>
    <row r="286" spans="1:10" s="11" customFormat="1" x14ac:dyDescent="0.2">
      <c r="A286" s="8">
        <v>43597</v>
      </c>
      <c r="B286" s="12" t="s">
        <v>3</v>
      </c>
      <c r="C286" s="113">
        <v>8390</v>
      </c>
      <c r="D286" s="12" t="s">
        <v>80</v>
      </c>
      <c r="E286" s="12" t="s">
        <v>3</v>
      </c>
      <c r="F286" s="12" t="s">
        <v>6</v>
      </c>
      <c r="G286" s="12" t="s">
        <v>37</v>
      </c>
      <c r="H286" s="12"/>
      <c r="I286" s="9">
        <v>32</v>
      </c>
      <c r="J286" s="9" t="s">
        <v>402</v>
      </c>
    </row>
    <row r="287" spans="1:10" s="11" customFormat="1" x14ac:dyDescent="0.2">
      <c r="A287" s="8">
        <v>43597</v>
      </c>
      <c r="B287" s="12" t="s">
        <v>3</v>
      </c>
      <c r="C287" s="113">
        <v>7670</v>
      </c>
      <c r="D287" s="12" t="s">
        <v>1552</v>
      </c>
      <c r="E287" s="12" t="s">
        <v>3</v>
      </c>
      <c r="F287" s="12" t="s">
        <v>6</v>
      </c>
      <c r="G287" s="12" t="s">
        <v>222</v>
      </c>
      <c r="H287" s="12"/>
      <c r="I287" s="9">
        <v>40</v>
      </c>
      <c r="J287" s="9" t="s">
        <v>1770</v>
      </c>
    </row>
    <row r="288" spans="1:10" s="11" customFormat="1" x14ac:dyDescent="0.2">
      <c r="A288" s="8">
        <v>43597</v>
      </c>
      <c r="B288" s="12" t="s">
        <v>3</v>
      </c>
      <c r="C288" s="113">
        <v>4971</v>
      </c>
      <c r="D288" s="12" t="s">
        <v>133</v>
      </c>
      <c r="E288" s="12" t="s">
        <v>3</v>
      </c>
      <c r="F288" s="12" t="s">
        <v>5</v>
      </c>
      <c r="G288" s="12" t="s">
        <v>1771</v>
      </c>
      <c r="H288" s="12"/>
      <c r="I288" s="9">
        <v>15</v>
      </c>
      <c r="J288" s="9" t="s">
        <v>1772</v>
      </c>
    </row>
    <row r="289" spans="1:10" s="11" customFormat="1" x14ac:dyDescent="0.2">
      <c r="A289" s="8">
        <v>43597</v>
      </c>
      <c r="B289" s="12" t="s">
        <v>6</v>
      </c>
      <c r="C289" s="113">
        <v>57480</v>
      </c>
      <c r="D289" s="12" t="s">
        <v>656</v>
      </c>
      <c r="E289" s="12" t="s">
        <v>3</v>
      </c>
      <c r="F289" s="12" t="s">
        <v>6</v>
      </c>
      <c r="G289" s="12" t="s">
        <v>151</v>
      </c>
      <c r="H289" s="12"/>
      <c r="I289" s="9">
        <v>44</v>
      </c>
      <c r="J289" s="9" t="s">
        <v>650</v>
      </c>
    </row>
    <row r="290" spans="1:10" s="11" customFormat="1" x14ac:dyDescent="0.2">
      <c r="A290" s="8">
        <v>43597</v>
      </c>
      <c r="B290" s="12" t="s">
        <v>3</v>
      </c>
      <c r="C290" s="113">
        <v>8077</v>
      </c>
      <c r="D290" s="12" t="s">
        <v>41</v>
      </c>
      <c r="E290" s="12" t="s">
        <v>3</v>
      </c>
      <c r="F290" s="12" t="s">
        <v>22</v>
      </c>
      <c r="G290" s="12" t="s">
        <v>1774</v>
      </c>
      <c r="H290" s="12"/>
      <c r="I290" s="9">
        <v>23</v>
      </c>
      <c r="J290" s="9" t="s">
        <v>363</v>
      </c>
    </row>
    <row r="291" spans="1:10" s="11" customFormat="1" x14ac:dyDescent="0.2">
      <c r="A291" s="8">
        <v>43597</v>
      </c>
      <c r="B291" s="12" t="s">
        <v>3</v>
      </c>
      <c r="C291" s="113">
        <v>4482</v>
      </c>
      <c r="D291" s="12" t="s">
        <v>61</v>
      </c>
      <c r="E291" s="12" t="s">
        <v>3</v>
      </c>
      <c r="F291" s="12" t="s">
        <v>6</v>
      </c>
      <c r="G291" s="12" t="s">
        <v>1775</v>
      </c>
      <c r="H291" s="12"/>
      <c r="I291" s="9">
        <v>8</v>
      </c>
      <c r="J291" s="9" t="s">
        <v>1590</v>
      </c>
    </row>
    <row r="292" spans="1:10" s="11" customFormat="1" x14ac:dyDescent="0.2">
      <c r="A292" s="8">
        <v>43601</v>
      </c>
      <c r="B292" s="12" t="s">
        <v>3</v>
      </c>
      <c r="C292" s="113">
        <v>7542</v>
      </c>
      <c r="D292" s="12" t="s">
        <v>162</v>
      </c>
      <c r="E292" s="12" t="s">
        <v>3</v>
      </c>
      <c r="F292" s="12" t="s">
        <v>140</v>
      </c>
      <c r="G292" s="12" t="s">
        <v>151</v>
      </c>
      <c r="H292" s="12"/>
      <c r="I292" s="9">
        <v>42</v>
      </c>
      <c r="J292" s="9">
        <v>34.4</v>
      </c>
    </row>
    <row r="293" spans="1:10" s="11" customFormat="1" x14ac:dyDescent="0.2">
      <c r="A293" s="8">
        <v>43603</v>
      </c>
      <c r="B293" s="12" t="s">
        <v>3</v>
      </c>
      <c r="C293" s="113">
        <v>4108</v>
      </c>
      <c r="D293" s="12" t="s">
        <v>506</v>
      </c>
      <c r="E293" s="12" t="s">
        <v>3</v>
      </c>
      <c r="F293" s="12" t="s">
        <v>4</v>
      </c>
      <c r="G293" s="12" t="s">
        <v>37</v>
      </c>
      <c r="H293" s="12"/>
      <c r="I293" s="9">
        <v>13</v>
      </c>
      <c r="J293" s="9">
        <v>8</v>
      </c>
    </row>
    <row r="294" spans="1:10" s="11" customFormat="1" x14ac:dyDescent="0.2">
      <c r="A294" s="8">
        <v>43603</v>
      </c>
      <c r="B294" s="12" t="s">
        <v>3</v>
      </c>
      <c r="C294" s="113">
        <v>3598</v>
      </c>
      <c r="D294" s="12" t="s">
        <v>67</v>
      </c>
      <c r="E294" s="12" t="s">
        <v>3</v>
      </c>
      <c r="F294" s="12" t="s">
        <v>4</v>
      </c>
      <c r="G294" s="12" t="s">
        <v>1781</v>
      </c>
      <c r="H294" s="12"/>
      <c r="I294" s="9">
        <v>19</v>
      </c>
      <c r="J294" s="9">
        <v>21</v>
      </c>
    </row>
    <row r="295" spans="1:10" s="11" customFormat="1" x14ac:dyDescent="0.2">
      <c r="A295" s="8">
        <v>43603</v>
      </c>
      <c r="B295" s="12" t="s">
        <v>3</v>
      </c>
      <c r="C295" s="113">
        <v>3855</v>
      </c>
      <c r="D295" s="12" t="s">
        <v>116</v>
      </c>
      <c r="E295" s="12" t="s">
        <v>3</v>
      </c>
      <c r="F295" s="12" t="s">
        <v>4</v>
      </c>
      <c r="G295" s="12" t="s">
        <v>292</v>
      </c>
      <c r="H295" s="12"/>
      <c r="I295" s="9">
        <v>17</v>
      </c>
      <c r="J295" s="9">
        <v>14</v>
      </c>
    </row>
    <row r="296" spans="1:10" s="11" customFormat="1" x14ac:dyDescent="0.2">
      <c r="A296" s="8">
        <v>43603</v>
      </c>
      <c r="B296" s="12" t="s">
        <v>3</v>
      </c>
      <c r="C296" s="113">
        <v>1231</v>
      </c>
      <c r="D296" s="12" t="s">
        <v>92</v>
      </c>
      <c r="E296" s="12" t="s">
        <v>3</v>
      </c>
      <c r="F296" s="12" t="s">
        <v>4</v>
      </c>
      <c r="G296" s="12" t="s">
        <v>516</v>
      </c>
      <c r="H296" s="12"/>
      <c r="I296" s="9">
        <v>28</v>
      </c>
      <c r="J296" s="9">
        <v>28</v>
      </c>
    </row>
    <row r="297" spans="1:10" s="11" customFormat="1" x14ac:dyDescent="0.2">
      <c r="A297" s="8">
        <v>43604</v>
      </c>
      <c r="B297" s="12" t="s">
        <v>3</v>
      </c>
      <c r="C297" s="113">
        <v>4211</v>
      </c>
      <c r="D297" s="12" t="s">
        <v>506</v>
      </c>
      <c r="E297" s="12" t="s">
        <v>3</v>
      </c>
      <c r="F297" s="12" t="s">
        <v>4</v>
      </c>
      <c r="G297" s="12" t="s">
        <v>37</v>
      </c>
      <c r="H297" s="12"/>
      <c r="I297" s="9">
        <v>11</v>
      </c>
      <c r="J297" s="9">
        <v>8</v>
      </c>
    </row>
    <row r="298" spans="1:10" s="11" customFormat="1" x14ac:dyDescent="0.2">
      <c r="A298" s="8">
        <v>43604</v>
      </c>
      <c r="B298" s="12" t="s">
        <v>3</v>
      </c>
      <c r="C298" s="113">
        <v>4601</v>
      </c>
      <c r="D298" s="12" t="s">
        <v>40</v>
      </c>
      <c r="E298" s="12" t="s">
        <v>3</v>
      </c>
      <c r="F298" s="12" t="s">
        <v>4</v>
      </c>
      <c r="G298" s="12" t="s">
        <v>152</v>
      </c>
      <c r="H298" s="12"/>
      <c r="I298" s="9">
        <v>6</v>
      </c>
      <c r="J298" s="9">
        <v>2</v>
      </c>
    </row>
    <row r="299" spans="1:10" s="11" customFormat="1" x14ac:dyDescent="0.2">
      <c r="A299" s="8">
        <v>43604</v>
      </c>
      <c r="B299" s="12" t="s">
        <v>3</v>
      </c>
      <c r="C299" s="113">
        <v>3583</v>
      </c>
      <c r="D299" s="12" t="s">
        <v>67</v>
      </c>
      <c r="E299" s="12" t="s">
        <v>3</v>
      </c>
      <c r="F299" s="12" t="s">
        <v>4</v>
      </c>
      <c r="G299" s="12" t="s">
        <v>172</v>
      </c>
      <c r="H299" s="12"/>
      <c r="I299" s="9">
        <v>19</v>
      </c>
      <c r="J299" s="9">
        <v>17</v>
      </c>
    </row>
    <row r="300" spans="1:10" s="11" customFormat="1" x14ac:dyDescent="0.2">
      <c r="A300" s="8">
        <v>43604</v>
      </c>
      <c r="B300" s="12" t="s">
        <v>5</v>
      </c>
      <c r="C300" s="113">
        <v>54294</v>
      </c>
      <c r="D300" s="12" t="s">
        <v>154</v>
      </c>
      <c r="E300" s="12" t="s">
        <v>3</v>
      </c>
      <c r="F300" s="12" t="s">
        <v>4</v>
      </c>
      <c r="G300" s="12" t="s">
        <v>23</v>
      </c>
      <c r="H300" s="12"/>
      <c r="I300" s="9">
        <v>51</v>
      </c>
      <c r="J300" s="9">
        <v>73</v>
      </c>
    </row>
    <row r="301" spans="1:10" s="11" customFormat="1" x14ac:dyDescent="0.2">
      <c r="A301" s="8">
        <v>43604</v>
      </c>
      <c r="B301" s="12" t="s">
        <v>3</v>
      </c>
      <c r="C301" s="113">
        <v>3324</v>
      </c>
      <c r="D301" s="12" t="s">
        <v>77</v>
      </c>
      <c r="E301" s="12" t="s">
        <v>3</v>
      </c>
      <c r="F301" s="12" t="s">
        <v>4</v>
      </c>
      <c r="G301" s="12" t="s">
        <v>37</v>
      </c>
      <c r="H301" s="12"/>
      <c r="I301" s="9">
        <v>22</v>
      </c>
      <c r="J301" s="9">
        <v>25</v>
      </c>
    </row>
    <row r="302" spans="1:10" s="11" customFormat="1" x14ac:dyDescent="0.2">
      <c r="A302" s="8">
        <v>43604</v>
      </c>
      <c r="B302" s="12" t="s">
        <v>3</v>
      </c>
      <c r="C302" s="113">
        <v>9189</v>
      </c>
      <c r="D302" s="12" t="s">
        <v>51</v>
      </c>
      <c r="E302" s="12" t="s">
        <v>3</v>
      </c>
      <c r="F302" s="12" t="s">
        <v>4</v>
      </c>
      <c r="G302" s="12" t="s">
        <v>23</v>
      </c>
      <c r="H302" s="12"/>
      <c r="I302" s="9">
        <v>43</v>
      </c>
      <c r="J302" s="9">
        <v>58</v>
      </c>
    </row>
    <row r="303" spans="1:10" s="11" customFormat="1" x14ac:dyDescent="0.2">
      <c r="A303" s="8">
        <v>43604</v>
      </c>
      <c r="B303" s="12" t="s">
        <v>3</v>
      </c>
      <c r="C303" s="113">
        <v>5316</v>
      </c>
      <c r="D303" s="12" t="s">
        <v>280</v>
      </c>
      <c r="E303" s="12" t="s">
        <v>3</v>
      </c>
      <c r="F303" s="12" t="s">
        <v>4</v>
      </c>
      <c r="G303" s="12" t="s">
        <v>1785</v>
      </c>
      <c r="H303" s="12"/>
      <c r="I303" s="9">
        <v>25</v>
      </c>
      <c r="J303" s="9">
        <v>33</v>
      </c>
    </row>
    <row r="304" spans="1:10" s="11" customFormat="1" x14ac:dyDescent="0.2">
      <c r="A304" s="8">
        <v>43610</v>
      </c>
      <c r="B304" s="12" t="s">
        <v>3</v>
      </c>
      <c r="C304" s="113">
        <v>3635</v>
      </c>
      <c r="D304" s="12" t="s">
        <v>76</v>
      </c>
      <c r="E304" s="12" t="s">
        <v>3</v>
      </c>
      <c r="F304" s="12" t="s">
        <v>4</v>
      </c>
      <c r="G304" s="12" t="s">
        <v>163</v>
      </c>
      <c r="H304" s="12"/>
      <c r="I304" s="9">
        <v>16</v>
      </c>
      <c r="J304" s="9">
        <v>17</v>
      </c>
    </row>
    <row r="305" spans="1:10" s="11" customFormat="1" x14ac:dyDescent="0.2">
      <c r="A305" s="8">
        <v>43610</v>
      </c>
      <c r="B305" s="12" t="s">
        <v>3</v>
      </c>
      <c r="C305" s="113">
        <v>4450</v>
      </c>
      <c r="D305" s="12" t="s">
        <v>50</v>
      </c>
      <c r="E305" s="12" t="s">
        <v>3</v>
      </c>
      <c r="F305" s="12" t="s">
        <v>4</v>
      </c>
      <c r="G305" s="12" t="s">
        <v>152</v>
      </c>
      <c r="H305" s="12"/>
      <c r="I305" s="9">
        <v>9</v>
      </c>
      <c r="J305" s="9">
        <v>5</v>
      </c>
    </row>
    <row r="306" spans="1:10" s="11" customFormat="1" x14ac:dyDescent="0.2">
      <c r="A306" s="8">
        <v>43611</v>
      </c>
      <c r="B306" s="12" t="s">
        <v>3</v>
      </c>
      <c r="C306" s="113">
        <v>9648</v>
      </c>
      <c r="D306" s="12" t="s">
        <v>253</v>
      </c>
      <c r="E306" s="12" t="s">
        <v>3</v>
      </c>
      <c r="F306" s="12" t="s">
        <v>4</v>
      </c>
      <c r="G306" s="12" t="s">
        <v>172</v>
      </c>
      <c r="H306" s="12"/>
      <c r="I306" s="9">
        <v>42</v>
      </c>
      <c r="J306" s="9">
        <v>65</v>
      </c>
    </row>
    <row r="307" spans="1:10" s="11" customFormat="1" x14ac:dyDescent="0.2">
      <c r="A307" s="8">
        <v>43612</v>
      </c>
      <c r="B307" s="12" t="s">
        <v>3</v>
      </c>
      <c r="C307" s="113">
        <v>1355</v>
      </c>
      <c r="D307" s="12" t="s">
        <v>92</v>
      </c>
      <c r="E307" s="12" t="s">
        <v>3</v>
      </c>
      <c r="F307" s="12" t="s">
        <v>22</v>
      </c>
      <c r="G307" s="12" t="s">
        <v>151</v>
      </c>
      <c r="H307" s="12"/>
      <c r="I307" s="9">
        <v>24</v>
      </c>
      <c r="J307" s="9">
        <v>25</v>
      </c>
    </row>
    <row r="308" spans="1:10" s="11" customFormat="1" x14ac:dyDescent="0.2">
      <c r="A308" s="8">
        <v>43612</v>
      </c>
      <c r="B308" s="12" t="s">
        <v>3</v>
      </c>
      <c r="C308" s="113">
        <v>1635</v>
      </c>
      <c r="D308" s="12" t="s">
        <v>92</v>
      </c>
      <c r="E308" s="12" t="s">
        <v>3</v>
      </c>
      <c r="F308" s="12" t="s">
        <v>6</v>
      </c>
      <c r="G308" s="12" t="s">
        <v>489</v>
      </c>
      <c r="H308" s="12"/>
      <c r="I308" s="9">
        <v>26</v>
      </c>
      <c r="J308" s="9">
        <v>26</v>
      </c>
    </row>
    <row r="309" spans="1:10" s="11" customFormat="1" x14ac:dyDescent="0.2">
      <c r="A309" s="8">
        <v>43612</v>
      </c>
      <c r="B309" s="12" t="s">
        <v>3</v>
      </c>
      <c r="C309" s="113">
        <v>8088</v>
      </c>
      <c r="D309" s="12" t="s">
        <v>41</v>
      </c>
      <c r="E309" s="12" t="s">
        <v>3</v>
      </c>
      <c r="F309" s="12" t="s">
        <v>6</v>
      </c>
      <c r="G309" s="12" t="s">
        <v>194</v>
      </c>
      <c r="H309" s="12"/>
      <c r="I309" s="9">
        <v>28</v>
      </c>
      <c r="J309" s="9">
        <v>28</v>
      </c>
    </row>
    <row r="310" spans="1:10" s="11" customFormat="1" x14ac:dyDescent="0.2">
      <c r="A310" s="8">
        <v>43612</v>
      </c>
      <c r="B310" s="12" t="s">
        <v>3</v>
      </c>
      <c r="C310" s="113">
        <v>3860</v>
      </c>
      <c r="D310" s="12" t="s">
        <v>116</v>
      </c>
      <c r="E310" s="12" t="s">
        <v>3</v>
      </c>
      <c r="F310" s="12" t="s">
        <v>5</v>
      </c>
      <c r="G310" s="12" t="s">
        <v>151</v>
      </c>
      <c r="H310" s="12"/>
      <c r="I310" s="9">
        <v>16</v>
      </c>
      <c r="J310" s="9">
        <v>13</v>
      </c>
    </row>
    <row r="311" spans="1:10" s="11" customFormat="1" x14ac:dyDescent="0.2">
      <c r="A311" s="8">
        <v>43612</v>
      </c>
      <c r="B311" s="12" t="s">
        <v>3</v>
      </c>
      <c r="C311" s="113">
        <v>3736</v>
      </c>
      <c r="D311" s="12" t="s">
        <v>83</v>
      </c>
      <c r="E311" s="12" t="s">
        <v>3</v>
      </c>
      <c r="F311" s="12" t="s">
        <v>5</v>
      </c>
      <c r="G311" s="12" t="s">
        <v>151</v>
      </c>
      <c r="H311" s="12"/>
      <c r="I311" s="9">
        <v>25</v>
      </c>
      <c r="J311" s="9">
        <v>21</v>
      </c>
    </row>
    <row r="312" spans="1:10" s="11" customFormat="1" x14ac:dyDescent="0.2">
      <c r="A312" s="8">
        <v>43613</v>
      </c>
      <c r="B312" s="12" t="s">
        <v>3</v>
      </c>
      <c r="C312" s="113">
        <v>4629</v>
      </c>
      <c r="D312" s="12" t="s">
        <v>40</v>
      </c>
      <c r="E312" s="12" t="s">
        <v>3</v>
      </c>
      <c r="F312" s="12" t="s">
        <v>6</v>
      </c>
      <c r="G312" s="12" t="s">
        <v>194</v>
      </c>
      <c r="H312" s="12"/>
      <c r="I312" s="9">
        <v>5</v>
      </c>
      <c r="J312" s="9">
        <v>2</v>
      </c>
    </row>
    <row r="313" spans="1:10" s="11" customFormat="1" x14ac:dyDescent="0.2">
      <c r="A313" s="8">
        <v>43613</v>
      </c>
      <c r="B313" s="12" t="s">
        <v>3</v>
      </c>
      <c r="C313" s="113">
        <v>5447</v>
      </c>
      <c r="D313" s="12" t="s">
        <v>1802</v>
      </c>
      <c r="E313" s="12" t="s">
        <v>3</v>
      </c>
      <c r="F313" s="12" t="s">
        <v>5</v>
      </c>
      <c r="G313" s="12" t="s">
        <v>37</v>
      </c>
      <c r="H313" s="12"/>
      <c r="I313" s="9">
        <v>33</v>
      </c>
      <c r="J313" s="9">
        <v>45</v>
      </c>
    </row>
    <row r="314" spans="1:10" s="11" customFormat="1" x14ac:dyDescent="0.2">
      <c r="A314" s="8">
        <v>43613</v>
      </c>
      <c r="B314" s="12" t="s">
        <v>3</v>
      </c>
      <c r="C314" s="113">
        <v>4391</v>
      </c>
      <c r="D314" s="12" t="s">
        <v>70</v>
      </c>
      <c r="E314" s="12" t="s">
        <v>3</v>
      </c>
      <c r="F314" s="12" t="s">
        <v>15</v>
      </c>
      <c r="G314" s="12" t="s">
        <v>151</v>
      </c>
      <c r="H314" s="12"/>
      <c r="I314" s="9">
        <v>14</v>
      </c>
      <c r="J314" s="9">
        <v>14</v>
      </c>
    </row>
    <row r="315" spans="1:10" s="11" customFormat="1" x14ac:dyDescent="0.2">
      <c r="A315" s="8">
        <v>43613</v>
      </c>
      <c r="B315" s="12" t="s">
        <v>3</v>
      </c>
      <c r="C315" s="113">
        <v>4055</v>
      </c>
      <c r="D315" s="12" t="s">
        <v>506</v>
      </c>
      <c r="E315" s="12" t="s">
        <v>3</v>
      </c>
      <c r="F315" s="12" t="s">
        <v>15</v>
      </c>
      <c r="G315" s="12" t="s">
        <v>23</v>
      </c>
      <c r="H315" s="12"/>
      <c r="I315" s="9">
        <v>12</v>
      </c>
      <c r="J315" s="9">
        <v>10</v>
      </c>
    </row>
    <row r="316" spans="1:10" s="11" customFormat="1" x14ac:dyDescent="0.2">
      <c r="A316" s="8">
        <v>43613</v>
      </c>
      <c r="B316" s="12" t="s">
        <v>3</v>
      </c>
      <c r="C316" s="113">
        <v>7511</v>
      </c>
      <c r="D316" s="12" t="s">
        <v>251</v>
      </c>
      <c r="E316" s="12" t="s">
        <v>3</v>
      </c>
      <c r="F316" s="12" t="s">
        <v>5</v>
      </c>
      <c r="G316" s="12" t="s">
        <v>897</v>
      </c>
      <c r="H316" s="12"/>
      <c r="I316" s="9">
        <v>39</v>
      </c>
      <c r="J316" s="9">
        <v>48</v>
      </c>
    </row>
    <row r="317" spans="1:10" s="11" customFormat="1" x14ac:dyDescent="0.2">
      <c r="A317" s="8">
        <v>43613</v>
      </c>
      <c r="B317" s="12" t="s">
        <v>3</v>
      </c>
      <c r="C317" s="113">
        <v>6581</v>
      </c>
      <c r="D317" s="12" t="s">
        <v>1803</v>
      </c>
      <c r="E317" s="12" t="s">
        <v>3</v>
      </c>
      <c r="F317" s="12" t="s">
        <v>5</v>
      </c>
      <c r="G317" s="12" t="s">
        <v>899</v>
      </c>
      <c r="H317" s="12"/>
      <c r="I317" s="9">
        <v>55</v>
      </c>
      <c r="J317" s="9">
        <v>74</v>
      </c>
    </row>
    <row r="318" spans="1:10" s="11" customFormat="1" x14ac:dyDescent="0.2">
      <c r="A318" s="8">
        <v>43613</v>
      </c>
      <c r="B318" s="12" t="s">
        <v>3</v>
      </c>
      <c r="C318" s="113">
        <v>8838</v>
      </c>
      <c r="D318" s="12" t="s">
        <v>1805</v>
      </c>
      <c r="E318" s="12" t="s">
        <v>3</v>
      </c>
      <c r="F318" s="12" t="s">
        <v>6</v>
      </c>
      <c r="G318" s="12" t="s">
        <v>917</v>
      </c>
      <c r="H318" s="12"/>
      <c r="I318" s="9">
        <v>59</v>
      </c>
      <c r="J318" s="9">
        <v>50</v>
      </c>
    </row>
    <row r="319" spans="1:10" s="11" customFormat="1" x14ac:dyDescent="0.2">
      <c r="A319" s="8">
        <v>43613</v>
      </c>
      <c r="B319" s="12" t="s">
        <v>3</v>
      </c>
      <c r="C319" s="113">
        <v>3938</v>
      </c>
      <c r="D319" s="12" t="s">
        <v>71</v>
      </c>
      <c r="E319" s="12" t="s">
        <v>3</v>
      </c>
      <c r="F319" s="12" t="s">
        <v>5</v>
      </c>
      <c r="G319" s="12" t="s">
        <v>37</v>
      </c>
      <c r="H319" s="12"/>
      <c r="I319" s="9">
        <v>15</v>
      </c>
      <c r="J319" s="9">
        <v>10</v>
      </c>
    </row>
    <row r="320" spans="1:10" s="11" customFormat="1" x14ac:dyDescent="0.2">
      <c r="A320" s="8">
        <v>43613</v>
      </c>
      <c r="B320" s="12" t="s">
        <v>3</v>
      </c>
      <c r="C320" s="113">
        <v>3985</v>
      </c>
      <c r="D320" s="12" t="s">
        <v>1807</v>
      </c>
      <c r="E320" s="12" t="s">
        <v>3</v>
      </c>
      <c r="F320" s="12" t="s">
        <v>140</v>
      </c>
      <c r="G320" s="12" t="s">
        <v>37</v>
      </c>
      <c r="H320" s="12"/>
      <c r="I320" s="9">
        <v>13</v>
      </c>
      <c r="J320" s="9">
        <v>11</v>
      </c>
    </row>
    <row r="321" spans="1:10" s="11" customFormat="1" x14ac:dyDescent="0.2">
      <c r="A321" s="8">
        <v>43613</v>
      </c>
      <c r="B321" s="12" t="s">
        <v>3</v>
      </c>
      <c r="C321" s="113">
        <v>7447</v>
      </c>
      <c r="D321" s="12" t="s">
        <v>1349</v>
      </c>
      <c r="E321" s="12" t="s">
        <v>3</v>
      </c>
      <c r="F321" s="12" t="s">
        <v>6</v>
      </c>
      <c r="G321" s="12" t="s">
        <v>151</v>
      </c>
      <c r="H321" s="12"/>
      <c r="I321" s="9">
        <v>37</v>
      </c>
      <c r="J321" s="9">
        <v>46</v>
      </c>
    </row>
    <row r="322" spans="1:10" s="11" customFormat="1" x14ac:dyDescent="0.2">
      <c r="A322" s="8">
        <v>43613</v>
      </c>
      <c r="B322" s="12" t="s">
        <v>3</v>
      </c>
      <c r="C322" s="113">
        <v>3560</v>
      </c>
      <c r="D322" s="12" t="s">
        <v>67</v>
      </c>
      <c r="E322" s="12" t="s">
        <v>3</v>
      </c>
      <c r="F322" s="12" t="s">
        <v>15</v>
      </c>
      <c r="G322" s="12" t="s">
        <v>37</v>
      </c>
      <c r="H322" s="12"/>
      <c r="I322" s="9">
        <v>20</v>
      </c>
      <c r="J322" s="9">
        <v>20</v>
      </c>
    </row>
    <row r="323" spans="1:10" s="11" customFormat="1" x14ac:dyDescent="0.2">
      <c r="A323" s="8">
        <v>43616</v>
      </c>
      <c r="B323" s="12" t="s">
        <v>3</v>
      </c>
      <c r="C323" s="113">
        <v>5485</v>
      </c>
      <c r="D323" s="12" t="s">
        <v>129</v>
      </c>
      <c r="E323" s="12" t="s">
        <v>3</v>
      </c>
      <c r="F323" s="12" t="s">
        <v>5</v>
      </c>
      <c r="G323" s="12" t="s">
        <v>23</v>
      </c>
      <c r="H323" s="12"/>
      <c r="I323" s="9">
        <v>42</v>
      </c>
      <c r="J323" s="9" t="s">
        <v>1835</v>
      </c>
    </row>
    <row r="324" spans="1:10" s="11" customFormat="1" x14ac:dyDescent="0.2">
      <c r="A324" s="8">
        <v>43614</v>
      </c>
      <c r="B324" s="12" t="s">
        <v>3</v>
      </c>
      <c r="C324" s="113">
        <v>4970</v>
      </c>
      <c r="D324" s="12" t="s">
        <v>87</v>
      </c>
      <c r="E324" s="12" t="s">
        <v>4</v>
      </c>
      <c r="F324" s="12" t="s">
        <v>6</v>
      </c>
      <c r="G324" s="12" t="s">
        <v>194</v>
      </c>
      <c r="H324" s="12"/>
      <c r="I324" s="9">
        <v>17</v>
      </c>
      <c r="J324" s="9">
        <v>13</v>
      </c>
    </row>
    <row r="325" spans="1:10" s="11" customFormat="1" x14ac:dyDescent="0.2">
      <c r="A325" s="8">
        <v>43614</v>
      </c>
      <c r="B325" s="12" t="s">
        <v>3</v>
      </c>
      <c r="C325" s="113">
        <v>9184</v>
      </c>
      <c r="D325" s="12" t="s">
        <v>121</v>
      </c>
      <c r="E325" s="12" t="s">
        <v>4</v>
      </c>
      <c r="F325" s="12" t="s">
        <v>6</v>
      </c>
      <c r="G325" s="12" t="s">
        <v>958</v>
      </c>
      <c r="H325" s="12"/>
      <c r="I325" s="9">
        <v>47</v>
      </c>
      <c r="J325" s="9">
        <v>60</v>
      </c>
    </row>
    <row r="326" spans="1:10" s="11" customFormat="1" x14ac:dyDescent="0.2">
      <c r="A326" s="8">
        <v>43614</v>
      </c>
      <c r="B326" s="12" t="s">
        <v>3</v>
      </c>
      <c r="C326" s="113">
        <v>1349</v>
      </c>
      <c r="D326" s="12" t="s">
        <v>92</v>
      </c>
      <c r="E326" s="12" t="s">
        <v>4</v>
      </c>
      <c r="F326" s="12" t="s">
        <v>6</v>
      </c>
      <c r="G326" s="12" t="s">
        <v>958</v>
      </c>
      <c r="H326" s="12"/>
      <c r="I326" s="9">
        <v>25</v>
      </c>
      <c r="J326" s="9">
        <v>26</v>
      </c>
    </row>
    <row r="327" spans="1:10" s="11" customFormat="1" x14ac:dyDescent="0.2">
      <c r="A327" s="8">
        <v>43615</v>
      </c>
      <c r="B327" s="12" t="s">
        <v>3</v>
      </c>
      <c r="C327" s="113">
        <v>9807</v>
      </c>
      <c r="D327" s="12" t="s">
        <v>1817</v>
      </c>
      <c r="E327" s="12" t="s">
        <v>4</v>
      </c>
      <c r="F327" s="12" t="s">
        <v>5</v>
      </c>
      <c r="G327" s="12" t="s">
        <v>1818</v>
      </c>
      <c r="H327" s="12"/>
      <c r="I327" s="9">
        <v>60</v>
      </c>
      <c r="J327" s="9">
        <v>83</v>
      </c>
    </row>
    <row r="328" spans="1:10" s="11" customFormat="1" x14ac:dyDescent="0.2">
      <c r="A328" s="8">
        <v>43615</v>
      </c>
      <c r="B328" s="12" t="s">
        <v>3</v>
      </c>
      <c r="C328" s="113">
        <v>3641</v>
      </c>
      <c r="D328" s="12" t="s">
        <v>76</v>
      </c>
      <c r="E328" s="12" t="s">
        <v>4</v>
      </c>
      <c r="F328" s="12" t="s">
        <v>6</v>
      </c>
      <c r="G328" s="12" t="s">
        <v>163</v>
      </c>
      <c r="H328" s="12"/>
      <c r="I328" s="9">
        <v>17</v>
      </c>
      <c r="J328" s="9">
        <v>18</v>
      </c>
    </row>
    <row r="329" spans="1:10" s="11" customFormat="1" x14ac:dyDescent="0.2">
      <c r="A329" s="8">
        <v>43615</v>
      </c>
      <c r="B329" s="12" t="s">
        <v>3</v>
      </c>
      <c r="C329" s="113">
        <v>9186</v>
      </c>
      <c r="D329" s="12" t="s">
        <v>1824</v>
      </c>
      <c r="E329" s="12" t="s">
        <v>4</v>
      </c>
      <c r="F329" s="12" t="s">
        <v>99</v>
      </c>
      <c r="G329" s="12" t="s">
        <v>958</v>
      </c>
      <c r="H329" s="12"/>
      <c r="I329" s="9">
        <v>49</v>
      </c>
      <c r="J329" s="9">
        <v>67</v>
      </c>
    </row>
    <row r="330" spans="1:10" s="11" customFormat="1" x14ac:dyDescent="0.2">
      <c r="A330" s="8">
        <v>43615</v>
      </c>
      <c r="B330" s="12" t="s">
        <v>3</v>
      </c>
      <c r="C330" s="113">
        <v>4924</v>
      </c>
      <c r="D330" s="12" t="s">
        <v>150</v>
      </c>
      <c r="E330" s="12" t="s">
        <v>4</v>
      </c>
      <c r="F330" s="12" t="s">
        <v>5</v>
      </c>
      <c r="G330" s="12" t="s">
        <v>37</v>
      </c>
      <c r="H330" s="12"/>
      <c r="I330" s="9">
        <v>15</v>
      </c>
      <c r="J330" s="9">
        <v>8</v>
      </c>
    </row>
    <row r="331" spans="1:10" s="11" customFormat="1" x14ac:dyDescent="0.2">
      <c r="A331" s="8">
        <v>43596</v>
      </c>
      <c r="B331" s="12" t="s">
        <v>3</v>
      </c>
      <c r="C331" s="113">
        <v>3390</v>
      </c>
      <c r="D331" s="12" t="s">
        <v>1752</v>
      </c>
      <c r="E331" s="12" t="s">
        <v>214</v>
      </c>
      <c r="F331" s="12" t="s">
        <v>6</v>
      </c>
      <c r="G331" s="12" t="s">
        <v>194</v>
      </c>
      <c r="H331" s="12"/>
      <c r="I331" s="9">
        <v>22</v>
      </c>
      <c r="J331" s="9" t="s">
        <v>521</v>
      </c>
    </row>
    <row r="332" spans="1:10" s="11" customFormat="1" x14ac:dyDescent="0.2">
      <c r="A332" s="8">
        <v>43615</v>
      </c>
      <c r="B332" s="12" t="s">
        <v>3</v>
      </c>
      <c r="C332" s="113">
        <v>7641</v>
      </c>
      <c r="D332" s="12" t="s">
        <v>1815</v>
      </c>
      <c r="E332" s="12" t="s">
        <v>1816</v>
      </c>
      <c r="F332" s="12" t="s">
        <v>15</v>
      </c>
      <c r="G332" s="12" t="s">
        <v>516</v>
      </c>
      <c r="H332" s="12"/>
      <c r="I332" s="9">
        <v>45</v>
      </c>
      <c r="J332" s="9">
        <v>56</v>
      </c>
    </row>
    <row r="333" spans="1:10" s="11" customFormat="1" x14ac:dyDescent="0.2">
      <c r="A333" s="8">
        <v>43604</v>
      </c>
      <c r="B333" s="12" t="s">
        <v>3</v>
      </c>
      <c r="C333" s="113">
        <v>8079</v>
      </c>
      <c r="D333" s="12" t="s">
        <v>41</v>
      </c>
      <c r="E333" s="12" t="s">
        <v>234</v>
      </c>
      <c r="F333" s="12" t="s">
        <v>6</v>
      </c>
      <c r="G333" s="12" t="s">
        <v>152</v>
      </c>
      <c r="H333" s="12"/>
      <c r="I333" s="9">
        <v>23</v>
      </c>
      <c r="J333" s="9">
        <v>25</v>
      </c>
    </row>
    <row r="334" spans="1:10" s="11" customFormat="1" x14ac:dyDescent="0.2">
      <c r="A334" s="8">
        <v>43615</v>
      </c>
      <c r="B334" s="12" t="s">
        <v>234</v>
      </c>
      <c r="C334" s="48" t="s">
        <v>1820</v>
      </c>
      <c r="D334" s="12" t="s">
        <v>1821</v>
      </c>
      <c r="E334" s="12" t="s">
        <v>234</v>
      </c>
      <c r="F334" s="12" t="s">
        <v>15</v>
      </c>
      <c r="G334" s="12" t="s">
        <v>23</v>
      </c>
      <c r="H334" s="12"/>
      <c r="I334" s="9"/>
      <c r="J334" s="9"/>
    </row>
    <row r="335" spans="1:10" s="11" customFormat="1" x14ac:dyDescent="0.2">
      <c r="A335" s="8">
        <v>43614</v>
      </c>
      <c r="B335" s="12" t="s">
        <v>3</v>
      </c>
      <c r="C335" s="113">
        <v>4463</v>
      </c>
      <c r="D335" s="12" t="s">
        <v>61</v>
      </c>
      <c r="E335" s="12" t="s">
        <v>1808</v>
      </c>
      <c r="F335" s="12" t="s">
        <v>214</v>
      </c>
      <c r="G335" s="12" t="s">
        <v>37</v>
      </c>
      <c r="H335" s="12"/>
      <c r="I335" s="9">
        <v>7</v>
      </c>
      <c r="J335" s="9">
        <v>4</v>
      </c>
    </row>
    <row r="336" spans="1:10" s="11" customFormat="1" x14ac:dyDescent="0.2">
      <c r="A336" s="8">
        <v>43590</v>
      </c>
      <c r="B336" s="12" t="s">
        <v>3</v>
      </c>
      <c r="C336" s="113">
        <v>7340</v>
      </c>
      <c r="D336" s="12" t="s">
        <v>65</v>
      </c>
      <c r="E336" s="12" t="s">
        <v>31</v>
      </c>
      <c r="F336" s="12" t="s">
        <v>6</v>
      </c>
      <c r="G336" s="12" t="s">
        <v>863</v>
      </c>
      <c r="H336" s="12"/>
      <c r="I336" s="9">
        <v>29</v>
      </c>
      <c r="J336" s="9">
        <v>36</v>
      </c>
    </row>
    <row r="337" spans="1:10" s="11" customFormat="1" x14ac:dyDescent="0.2">
      <c r="A337" s="8">
        <v>43594</v>
      </c>
      <c r="B337" s="12" t="s">
        <v>3</v>
      </c>
      <c r="C337" s="113">
        <v>4140</v>
      </c>
      <c r="D337" s="12" t="s">
        <v>506</v>
      </c>
      <c r="E337" s="12" t="s">
        <v>31</v>
      </c>
      <c r="F337" s="12" t="s">
        <v>5</v>
      </c>
      <c r="G337" s="12" t="s">
        <v>23</v>
      </c>
      <c r="H337" s="12"/>
      <c r="I337" s="9">
        <v>14</v>
      </c>
      <c r="J337" s="9" t="s">
        <v>1732</v>
      </c>
    </row>
    <row r="338" spans="1:10" s="11" customFormat="1" x14ac:dyDescent="0.2">
      <c r="A338" s="8">
        <v>43596</v>
      </c>
      <c r="B338" s="12" t="s">
        <v>3</v>
      </c>
      <c r="C338" s="113">
        <v>5213</v>
      </c>
      <c r="D338" s="12" t="s">
        <v>66</v>
      </c>
      <c r="E338" s="12" t="s">
        <v>31</v>
      </c>
      <c r="F338" s="12" t="s">
        <v>5</v>
      </c>
      <c r="G338" s="12" t="s">
        <v>23</v>
      </c>
      <c r="H338" s="12"/>
      <c r="I338" s="9">
        <v>29</v>
      </c>
      <c r="J338" s="9" t="s">
        <v>1744</v>
      </c>
    </row>
    <row r="339" spans="1:10" s="11" customFormat="1" x14ac:dyDescent="0.2">
      <c r="A339" s="8">
        <v>43586</v>
      </c>
      <c r="B339" s="12" t="s">
        <v>3</v>
      </c>
      <c r="C339" s="113">
        <v>2335</v>
      </c>
      <c r="D339" s="48" t="s">
        <v>1616</v>
      </c>
      <c r="E339" s="12" t="s">
        <v>16</v>
      </c>
      <c r="F339" s="12" t="s">
        <v>6</v>
      </c>
      <c r="G339" s="12" t="s">
        <v>23</v>
      </c>
      <c r="H339" s="12"/>
      <c r="I339" s="9">
        <v>25</v>
      </c>
      <c r="J339" s="9">
        <v>27</v>
      </c>
    </row>
    <row r="340" spans="1:10" s="11" customFormat="1" x14ac:dyDescent="0.2">
      <c r="A340" s="8">
        <v>43586</v>
      </c>
      <c r="B340" s="12" t="s">
        <v>3</v>
      </c>
      <c r="C340" s="113">
        <v>4444</v>
      </c>
      <c r="D340" s="48" t="s">
        <v>50</v>
      </c>
      <c r="E340" s="12" t="s">
        <v>16</v>
      </c>
      <c r="F340" s="12" t="s">
        <v>6</v>
      </c>
      <c r="G340" s="12" t="s">
        <v>23</v>
      </c>
      <c r="H340" s="12"/>
      <c r="I340" s="9">
        <v>9</v>
      </c>
      <c r="J340" s="9" t="s">
        <v>1654</v>
      </c>
    </row>
    <row r="341" spans="1:10" s="11" customFormat="1" x14ac:dyDescent="0.2">
      <c r="A341" s="8">
        <v>43586</v>
      </c>
      <c r="B341" s="12" t="s">
        <v>3</v>
      </c>
      <c r="C341" s="113">
        <v>4842</v>
      </c>
      <c r="D341" s="48" t="s">
        <v>113</v>
      </c>
      <c r="E341" s="12" t="s">
        <v>16</v>
      </c>
      <c r="F341" s="12" t="s">
        <v>663</v>
      </c>
      <c r="G341" s="12" t="s">
        <v>586</v>
      </c>
      <c r="H341" s="12"/>
      <c r="I341" s="9">
        <v>16</v>
      </c>
      <c r="J341" s="9" t="s">
        <v>1655</v>
      </c>
    </row>
    <row r="342" spans="1:10" s="11" customFormat="1" x14ac:dyDescent="0.2">
      <c r="A342" s="8">
        <v>43586</v>
      </c>
      <c r="B342" s="12" t="s">
        <v>3</v>
      </c>
      <c r="C342" s="113">
        <v>8041</v>
      </c>
      <c r="D342" s="48" t="s">
        <v>42</v>
      </c>
      <c r="E342" s="12" t="s">
        <v>16</v>
      </c>
      <c r="F342" s="12" t="s">
        <v>17</v>
      </c>
      <c r="G342" s="12" t="s">
        <v>23</v>
      </c>
      <c r="H342" s="12"/>
      <c r="I342" s="9">
        <v>21</v>
      </c>
      <c r="J342" s="9" t="s">
        <v>390</v>
      </c>
    </row>
    <row r="343" spans="1:10" s="11" customFormat="1" x14ac:dyDescent="0.2">
      <c r="A343" s="8">
        <v>43586</v>
      </c>
      <c r="B343" s="12" t="s">
        <v>3</v>
      </c>
      <c r="C343" s="113">
        <v>3742</v>
      </c>
      <c r="D343" s="12" t="s">
        <v>83</v>
      </c>
      <c r="E343" s="12" t="s">
        <v>16</v>
      </c>
      <c r="F343" s="12" t="s">
        <v>6</v>
      </c>
      <c r="G343" s="12" t="s">
        <v>23</v>
      </c>
      <c r="H343" s="12"/>
      <c r="I343" s="9">
        <v>22</v>
      </c>
      <c r="J343" s="9" t="s">
        <v>1660</v>
      </c>
    </row>
    <row r="344" spans="1:10" s="11" customFormat="1" x14ac:dyDescent="0.2">
      <c r="A344" s="8">
        <v>43586</v>
      </c>
      <c r="B344" s="12" t="s">
        <v>3</v>
      </c>
      <c r="C344" s="113">
        <v>8255</v>
      </c>
      <c r="D344" s="12" t="s">
        <v>64</v>
      </c>
      <c r="E344" s="12" t="s">
        <v>16</v>
      </c>
      <c r="F344" s="12" t="s">
        <v>4</v>
      </c>
      <c r="G344" s="12" t="s">
        <v>1661</v>
      </c>
      <c r="H344" s="12"/>
      <c r="I344" s="9">
        <v>26</v>
      </c>
      <c r="J344" s="9" t="s">
        <v>1452</v>
      </c>
    </row>
    <row r="345" spans="1:10" s="11" customFormat="1" x14ac:dyDescent="0.2">
      <c r="A345" s="8">
        <v>43586</v>
      </c>
      <c r="B345" s="12" t="s">
        <v>3</v>
      </c>
      <c r="C345" s="113">
        <v>9088</v>
      </c>
      <c r="D345" s="12" t="s">
        <v>63</v>
      </c>
      <c r="E345" s="12" t="s">
        <v>16</v>
      </c>
      <c r="F345" s="12" t="s">
        <v>6</v>
      </c>
      <c r="G345" s="12" t="s">
        <v>23</v>
      </c>
      <c r="H345" s="12"/>
      <c r="I345" s="9">
        <v>45</v>
      </c>
      <c r="J345" s="9" t="s">
        <v>824</v>
      </c>
    </row>
    <row r="346" spans="1:10" s="11" customFormat="1" x14ac:dyDescent="0.2">
      <c r="A346" s="8">
        <v>43586</v>
      </c>
      <c r="B346" s="12" t="s">
        <v>3</v>
      </c>
      <c r="C346" s="113">
        <v>4210</v>
      </c>
      <c r="D346" s="12" t="s">
        <v>506</v>
      </c>
      <c r="E346" s="12" t="s">
        <v>16</v>
      </c>
      <c r="F346" s="12" t="s">
        <v>4</v>
      </c>
      <c r="G346" s="12" t="s">
        <v>319</v>
      </c>
      <c r="H346" s="12"/>
      <c r="I346" s="9">
        <v>17</v>
      </c>
      <c r="J346" s="9" t="s">
        <v>745</v>
      </c>
    </row>
    <row r="347" spans="1:10" s="11" customFormat="1" x14ac:dyDescent="0.2">
      <c r="A347" s="8">
        <v>43589</v>
      </c>
      <c r="B347" s="12" t="s">
        <v>3</v>
      </c>
      <c r="C347" s="113">
        <v>1227</v>
      </c>
      <c r="D347" s="12" t="s">
        <v>92</v>
      </c>
      <c r="E347" s="12" t="s">
        <v>16</v>
      </c>
      <c r="F347" s="12" t="s">
        <v>26</v>
      </c>
      <c r="G347" s="12" t="s">
        <v>1687</v>
      </c>
      <c r="H347" s="12"/>
      <c r="I347" s="9">
        <v>25</v>
      </c>
      <c r="J347" s="9">
        <v>30</v>
      </c>
    </row>
    <row r="348" spans="1:10" s="11" customFormat="1" x14ac:dyDescent="0.2">
      <c r="A348" s="8">
        <v>43589</v>
      </c>
      <c r="B348" s="12" t="s">
        <v>3</v>
      </c>
      <c r="C348" s="113">
        <v>4540</v>
      </c>
      <c r="D348" s="12" t="s">
        <v>40</v>
      </c>
      <c r="E348" s="12" t="s">
        <v>16</v>
      </c>
      <c r="F348" s="12" t="s">
        <v>6</v>
      </c>
      <c r="G348" s="12" t="s">
        <v>152</v>
      </c>
      <c r="H348" s="12"/>
      <c r="I348" s="30">
        <v>3</v>
      </c>
      <c r="J348" s="9">
        <v>1</v>
      </c>
    </row>
    <row r="349" spans="1:10" s="11" customFormat="1" x14ac:dyDescent="0.2">
      <c r="A349" s="8">
        <v>43590</v>
      </c>
      <c r="B349" s="12" t="s">
        <v>3</v>
      </c>
      <c r="C349" s="113">
        <v>2611</v>
      </c>
      <c r="D349" s="12" t="s">
        <v>92</v>
      </c>
      <c r="E349" s="12" t="s">
        <v>16</v>
      </c>
      <c r="F349" s="12" t="s">
        <v>6</v>
      </c>
      <c r="G349" s="12" t="s">
        <v>37</v>
      </c>
      <c r="H349" s="12"/>
      <c r="I349" s="9">
        <v>20</v>
      </c>
      <c r="J349" s="9">
        <v>27</v>
      </c>
    </row>
    <row r="350" spans="1:10" s="11" customFormat="1" x14ac:dyDescent="0.2">
      <c r="A350" s="8">
        <v>43590</v>
      </c>
      <c r="B350" s="12" t="s">
        <v>3</v>
      </c>
      <c r="C350" s="113">
        <v>4170</v>
      </c>
      <c r="D350" s="12" t="s">
        <v>506</v>
      </c>
      <c r="E350" s="12" t="s">
        <v>16</v>
      </c>
      <c r="F350" s="12" t="s">
        <v>4</v>
      </c>
      <c r="G350" s="12" t="s">
        <v>23</v>
      </c>
      <c r="H350" s="12"/>
      <c r="I350" s="9">
        <v>14</v>
      </c>
      <c r="J350" s="9">
        <v>11</v>
      </c>
    </row>
    <row r="351" spans="1:10" s="11" customFormat="1" x14ac:dyDescent="0.2">
      <c r="A351" s="8">
        <v>43594</v>
      </c>
      <c r="B351" s="12" t="s">
        <v>3</v>
      </c>
      <c r="C351" s="113">
        <v>4640</v>
      </c>
      <c r="D351" s="12" t="s">
        <v>40</v>
      </c>
      <c r="E351" s="12" t="s">
        <v>16</v>
      </c>
      <c r="F351" s="12" t="s">
        <v>6</v>
      </c>
      <c r="G351" s="12" t="s">
        <v>152</v>
      </c>
      <c r="H351" s="12"/>
      <c r="I351" s="9">
        <v>2</v>
      </c>
      <c r="J351" s="9" t="s">
        <v>1727</v>
      </c>
    </row>
    <row r="352" spans="1:10" s="11" customFormat="1" x14ac:dyDescent="0.2">
      <c r="A352" s="8">
        <v>43594</v>
      </c>
      <c r="B352" s="12" t="s">
        <v>3</v>
      </c>
      <c r="C352" s="113">
        <v>3515</v>
      </c>
      <c r="D352" s="12" t="s">
        <v>67</v>
      </c>
      <c r="E352" s="12" t="s">
        <v>16</v>
      </c>
      <c r="F352" s="12" t="s">
        <v>6</v>
      </c>
      <c r="G352" s="12" t="s">
        <v>23</v>
      </c>
      <c r="H352" s="12"/>
      <c r="I352" s="9">
        <v>20</v>
      </c>
      <c r="J352" s="9">
        <v>17</v>
      </c>
    </row>
    <row r="353" spans="1:10" s="11" customFormat="1" x14ac:dyDescent="0.2">
      <c r="A353" s="8">
        <v>43594</v>
      </c>
      <c r="B353" s="12" t="s">
        <v>3</v>
      </c>
      <c r="C353" s="113">
        <v>4450</v>
      </c>
      <c r="D353" s="12" t="s">
        <v>50</v>
      </c>
      <c r="E353" s="12" t="s">
        <v>16</v>
      </c>
      <c r="F353" s="12" t="s">
        <v>6</v>
      </c>
      <c r="G353" s="12" t="s">
        <v>23</v>
      </c>
      <c r="H353" s="12"/>
      <c r="I353" s="9">
        <v>7</v>
      </c>
      <c r="J353" s="9" t="s">
        <v>1734</v>
      </c>
    </row>
    <row r="354" spans="1:10" s="11" customFormat="1" x14ac:dyDescent="0.2">
      <c r="A354" s="8">
        <v>43597</v>
      </c>
      <c r="B354" s="12" t="s">
        <v>3</v>
      </c>
      <c r="C354" s="113">
        <v>3412</v>
      </c>
      <c r="D354" s="12" t="s">
        <v>67</v>
      </c>
      <c r="E354" s="12" t="s">
        <v>16</v>
      </c>
      <c r="F354" s="12" t="s">
        <v>98</v>
      </c>
      <c r="G354" s="12" t="s">
        <v>37</v>
      </c>
      <c r="H354" s="12"/>
      <c r="I354" s="9">
        <v>21</v>
      </c>
      <c r="J354" s="9" t="s">
        <v>1769</v>
      </c>
    </row>
    <row r="355" spans="1:10" s="11" customFormat="1" x14ac:dyDescent="0.2">
      <c r="A355" s="8">
        <v>43602</v>
      </c>
      <c r="B355" s="12" t="s">
        <v>3</v>
      </c>
      <c r="C355" s="113">
        <v>1161</v>
      </c>
      <c r="D355" s="12" t="s">
        <v>92</v>
      </c>
      <c r="E355" s="12" t="s">
        <v>16</v>
      </c>
      <c r="F355" s="12" t="s">
        <v>4</v>
      </c>
      <c r="G355" s="12" t="s">
        <v>863</v>
      </c>
      <c r="H355" s="12"/>
      <c r="I355" s="9">
        <v>30</v>
      </c>
      <c r="J355" s="9">
        <v>26.3</v>
      </c>
    </row>
    <row r="356" spans="1:10" s="11" customFormat="1" x14ac:dyDescent="0.2">
      <c r="A356" s="8">
        <v>43610</v>
      </c>
      <c r="B356" s="12" t="s">
        <v>3</v>
      </c>
      <c r="C356" s="113">
        <v>7374</v>
      </c>
      <c r="D356" s="12" t="s">
        <v>186</v>
      </c>
      <c r="E356" s="12" t="s">
        <v>16</v>
      </c>
      <c r="F356" s="12" t="s">
        <v>4</v>
      </c>
      <c r="G356" s="12" t="s">
        <v>23</v>
      </c>
      <c r="H356" s="12"/>
      <c r="I356" s="9">
        <v>32</v>
      </c>
      <c r="J356" s="9">
        <v>37</v>
      </c>
    </row>
    <row r="357" spans="1:10" s="11" customFormat="1" x14ac:dyDescent="0.2">
      <c r="A357" s="8">
        <v>43612</v>
      </c>
      <c r="B357" s="12" t="s">
        <v>3</v>
      </c>
      <c r="C357" s="113">
        <v>8317</v>
      </c>
      <c r="D357" s="12" t="s">
        <v>89</v>
      </c>
      <c r="E357" s="12" t="s">
        <v>16</v>
      </c>
      <c r="F357" s="12" t="s">
        <v>6</v>
      </c>
      <c r="G357" s="12" t="s">
        <v>37</v>
      </c>
      <c r="H357" s="12"/>
      <c r="I357" s="9">
        <v>27</v>
      </c>
      <c r="J357" s="9">
        <v>32</v>
      </c>
    </row>
    <row r="358" spans="1:10" s="11" customFormat="1" x14ac:dyDescent="0.2">
      <c r="A358" s="8">
        <v>43613</v>
      </c>
      <c r="B358" s="12" t="s">
        <v>3</v>
      </c>
      <c r="C358" s="113">
        <v>5670</v>
      </c>
      <c r="D358" s="12" t="s">
        <v>1011</v>
      </c>
      <c r="E358" s="12" t="s">
        <v>16</v>
      </c>
      <c r="F358" s="12" t="s">
        <v>4</v>
      </c>
      <c r="G358" s="12" t="s">
        <v>37</v>
      </c>
      <c r="H358" s="12"/>
      <c r="I358" s="9">
        <v>25</v>
      </c>
      <c r="J358" s="9">
        <v>32</v>
      </c>
    </row>
    <row r="359" spans="1:10" s="11" customFormat="1" x14ac:dyDescent="0.2">
      <c r="A359" s="8">
        <v>43613</v>
      </c>
      <c r="B359" s="12" t="s">
        <v>3</v>
      </c>
      <c r="C359" s="113">
        <v>4930</v>
      </c>
      <c r="D359" s="12" t="s">
        <v>55</v>
      </c>
      <c r="E359" s="12" t="s">
        <v>16</v>
      </c>
      <c r="F359" s="12" t="s">
        <v>6</v>
      </c>
      <c r="G359" s="12" t="s">
        <v>23</v>
      </c>
      <c r="H359" s="12"/>
      <c r="I359" s="9">
        <v>11</v>
      </c>
      <c r="J359" s="9">
        <v>7</v>
      </c>
    </row>
    <row r="360" spans="1:10" s="11" customFormat="1" x14ac:dyDescent="0.2">
      <c r="A360" s="8">
        <v>43613</v>
      </c>
      <c r="B360" s="12" t="s">
        <v>3</v>
      </c>
      <c r="C360" s="113">
        <v>9155</v>
      </c>
      <c r="D360" s="12" t="s">
        <v>1806</v>
      </c>
      <c r="E360" s="12" t="s">
        <v>16</v>
      </c>
      <c r="F360" s="12" t="s">
        <v>17</v>
      </c>
      <c r="G360" s="12" t="s">
        <v>37</v>
      </c>
      <c r="H360" s="12"/>
      <c r="I360" s="9">
        <v>55</v>
      </c>
      <c r="J360" s="9">
        <v>47</v>
      </c>
    </row>
    <row r="361" spans="1:10" s="11" customFormat="1" x14ac:dyDescent="0.2">
      <c r="A361" s="8">
        <v>43613</v>
      </c>
      <c r="B361" s="12" t="s">
        <v>3</v>
      </c>
      <c r="C361" s="113">
        <v>4514</v>
      </c>
      <c r="D361" s="12" t="s">
        <v>40</v>
      </c>
      <c r="E361" s="12" t="s">
        <v>16</v>
      </c>
      <c r="F361" s="12" t="s">
        <v>4</v>
      </c>
      <c r="G361" s="12" t="s">
        <v>929</v>
      </c>
      <c r="H361" s="12"/>
      <c r="I361" s="9">
        <v>5</v>
      </c>
      <c r="J361" s="9">
        <v>2</v>
      </c>
    </row>
    <row r="362" spans="1:10" s="11" customFormat="1" x14ac:dyDescent="0.2">
      <c r="A362" s="8">
        <v>43614</v>
      </c>
      <c r="B362" s="12" t="s">
        <v>3</v>
      </c>
      <c r="C362" s="113">
        <v>4557</v>
      </c>
      <c r="D362" s="12" t="s">
        <v>40</v>
      </c>
      <c r="E362" s="12" t="s">
        <v>16</v>
      </c>
      <c r="F362" s="12" t="s">
        <v>15</v>
      </c>
      <c r="G362" s="12" t="s">
        <v>488</v>
      </c>
      <c r="H362" s="12"/>
      <c r="I362" s="9">
        <v>5</v>
      </c>
      <c r="J362" s="9">
        <v>2</v>
      </c>
    </row>
    <row r="363" spans="1:10" s="11" customFormat="1" x14ac:dyDescent="0.2">
      <c r="A363" s="8">
        <v>43616</v>
      </c>
      <c r="B363" s="12" t="s">
        <v>3</v>
      </c>
      <c r="C363" s="113">
        <v>4989</v>
      </c>
      <c r="D363" s="12" t="s">
        <v>61</v>
      </c>
      <c r="E363" s="12" t="s">
        <v>16</v>
      </c>
      <c r="F363" s="12" t="s">
        <v>4</v>
      </c>
      <c r="G363" s="12" t="s">
        <v>163</v>
      </c>
      <c r="H363" s="12"/>
      <c r="I363" s="9">
        <v>8</v>
      </c>
      <c r="J363" s="9" t="s">
        <v>1734</v>
      </c>
    </row>
    <row r="364" spans="1:10" s="11" customFormat="1" x14ac:dyDescent="0.2">
      <c r="A364" s="8">
        <v>43616</v>
      </c>
      <c r="B364" s="12" t="s">
        <v>3</v>
      </c>
      <c r="C364" s="113">
        <v>4122</v>
      </c>
      <c r="D364" s="12" t="s">
        <v>506</v>
      </c>
      <c r="E364" s="12" t="s">
        <v>16</v>
      </c>
      <c r="F364" s="12" t="s">
        <v>6</v>
      </c>
      <c r="G364" s="12" t="s">
        <v>37</v>
      </c>
      <c r="H364" s="12"/>
      <c r="I364" s="9">
        <v>18</v>
      </c>
      <c r="J364" s="9" t="s">
        <v>742</v>
      </c>
    </row>
    <row r="365" spans="1:10" s="11" customFormat="1" x14ac:dyDescent="0.2">
      <c r="A365" s="8">
        <v>43586</v>
      </c>
      <c r="B365" s="12" t="s">
        <v>3</v>
      </c>
      <c r="C365" s="113">
        <v>2221</v>
      </c>
      <c r="D365" s="48" t="s">
        <v>1616</v>
      </c>
      <c r="E365" s="12" t="s">
        <v>12</v>
      </c>
      <c r="F365" s="12" t="s">
        <v>6</v>
      </c>
      <c r="G365" s="12" t="s">
        <v>23</v>
      </c>
      <c r="H365" s="12"/>
      <c r="I365" s="9">
        <v>26</v>
      </c>
      <c r="J365" s="9" t="s">
        <v>1449</v>
      </c>
    </row>
    <row r="366" spans="1:10" s="11" customFormat="1" x14ac:dyDescent="0.2">
      <c r="A366" s="8">
        <v>43586</v>
      </c>
      <c r="B366" s="12" t="s">
        <v>3</v>
      </c>
      <c r="C366" s="113">
        <v>8260</v>
      </c>
      <c r="D366" s="12" t="s">
        <v>64</v>
      </c>
      <c r="E366" s="12" t="s">
        <v>12</v>
      </c>
      <c r="F366" s="12" t="s">
        <v>6</v>
      </c>
      <c r="G366" s="12" t="s">
        <v>151</v>
      </c>
      <c r="H366" s="12"/>
      <c r="I366" s="9">
        <v>25</v>
      </c>
      <c r="J366" s="9" t="s">
        <v>1662</v>
      </c>
    </row>
    <row r="367" spans="1:10" s="11" customFormat="1" x14ac:dyDescent="0.2">
      <c r="A367" s="8">
        <v>43586</v>
      </c>
      <c r="B367" s="12" t="s">
        <v>3</v>
      </c>
      <c r="C367" s="113">
        <v>1224</v>
      </c>
      <c r="D367" s="12" t="s">
        <v>92</v>
      </c>
      <c r="E367" s="12" t="s">
        <v>12</v>
      </c>
      <c r="F367" s="12" t="s">
        <v>6</v>
      </c>
      <c r="G367" s="12" t="s">
        <v>23</v>
      </c>
      <c r="H367" s="12"/>
      <c r="I367" s="9">
        <v>22</v>
      </c>
      <c r="J367" s="9" t="s">
        <v>616</v>
      </c>
    </row>
    <row r="368" spans="1:10" s="11" customFormat="1" x14ac:dyDescent="0.2">
      <c r="A368" s="8">
        <v>43587</v>
      </c>
      <c r="B368" s="12" t="s">
        <v>1671</v>
      </c>
      <c r="C368" s="113">
        <v>11189</v>
      </c>
      <c r="D368" s="12" t="s">
        <v>1672</v>
      </c>
      <c r="E368" s="12" t="s">
        <v>12</v>
      </c>
      <c r="F368" s="12" t="s">
        <v>15</v>
      </c>
      <c r="G368" s="12" t="s">
        <v>319</v>
      </c>
      <c r="H368" s="12"/>
      <c r="I368" s="9"/>
      <c r="J368" s="9"/>
    </row>
    <row r="369" spans="1:10" s="11" customFormat="1" x14ac:dyDescent="0.2">
      <c r="A369" s="8">
        <v>43589</v>
      </c>
      <c r="B369" s="12" t="s">
        <v>3</v>
      </c>
      <c r="C369" s="113">
        <v>4459</v>
      </c>
      <c r="D369" s="12" t="s">
        <v>46</v>
      </c>
      <c r="E369" s="12" t="s">
        <v>12</v>
      </c>
      <c r="F369" s="12" t="s">
        <v>6</v>
      </c>
      <c r="G369" s="12" t="s">
        <v>177</v>
      </c>
      <c r="H369" s="12"/>
      <c r="I369" s="9">
        <v>7</v>
      </c>
      <c r="J369" s="9" t="s">
        <v>1575</v>
      </c>
    </row>
    <row r="370" spans="1:10" s="11" customFormat="1" x14ac:dyDescent="0.2">
      <c r="A370" s="8">
        <v>43589</v>
      </c>
      <c r="B370" s="12" t="s">
        <v>3</v>
      </c>
      <c r="C370" s="113">
        <v>7220</v>
      </c>
      <c r="D370" s="12" t="s">
        <v>120</v>
      </c>
      <c r="E370" s="12" t="s">
        <v>12</v>
      </c>
      <c r="F370" s="12" t="s">
        <v>6</v>
      </c>
      <c r="G370" s="12" t="s">
        <v>152</v>
      </c>
      <c r="H370" s="12"/>
      <c r="I370" s="9">
        <v>29</v>
      </c>
      <c r="J370" s="9">
        <v>35</v>
      </c>
    </row>
    <row r="371" spans="1:10" s="11" customFormat="1" x14ac:dyDescent="0.2">
      <c r="A371" s="8">
        <v>43590</v>
      </c>
      <c r="B371" s="12" t="s">
        <v>3</v>
      </c>
      <c r="C371" s="113">
        <v>5252</v>
      </c>
      <c r="D371" s="12" t="s">
        <v>66</v>
      </c>
      <c r="E371" s="12" t="s">
        <v>12</v>
      </c>
      <c r="F371" s="12" t="s">
        <v>15</v>
      </c>
      <c r="G371" s="12" t="s">
        <v>177</v>
      </c>
      <c r="H371" s="12"/>
      <c r="I371" s="9">
        <v>24</v>
      </c>
      <c r="J371" s="9">
        <v>33</v>
      </c>
    </row>
    <row r="372" spans="1:10" s="11" customFormat="1" x14ac:dyDescent="0.2">
      <c r="A372" s="8">
        <v>43594</v>
      </c>
      <c r="B372" s="12" t="s">
        <v>3</v>
      </c>
      <c r="C372" s="113">
        <v>9061</v>
      </c>
      <c r="D372" s="12" t="s">
        <v>63</v>
      </c>
      <c r="E372" s="12" t="s">
        <v>12</v>
      </c>
      <c r="F372" s="12" t="s">
        <v>6</v>
      </c>
      <c r="G372" s="12" t="s">
        <v>152</v>
      </c>
      <c r="H372" s="12"/>
      <c r="I372" s="9">
        <v>46</v>
      </c>
      <c r="J372" s="9">
        <v>62</v>
      </c>
    </row>
    <row r="373" spans="1:10" s="11" customFormat="1" x14ac:dyDescent="0.2">
      <c r="A373" s="8">
        <v>43594</v>
      </c>
      <c r="B373" s="12" t="s">
        <v>3</v>
      </c>
      <c r="C373" s="113">
        <v>1618</v>
      </c>
      <c r="D373" s="12" t="s">
        <v>92</v>
      </c>
      <c r="E373" s="12" t="s">
        <v>12</v>
      </c>
      <c r="F373" s="12" t="s">
        <v>6</v>
      </c>
      <c r="G373" s="12" t="s">
        <v>172</v>
      </c>
      <c r="H373" s="12"/>
      <c r="I373" s="9">
        <v>24</v>
      </c>
      <c r="J373" s="9">
        <v>26</v>
      </c>
    </row>
    <row r="374" spans="1:10" s="11" customFormat="1" x14ac:dyDescent="0.2">
      <c r="A374" s="8">
        <v>43594</v>
      </c>
      <c r="B374" s="12" t="s">
        <v>3</v>
      </c>
      <c r="C374" s="113">
        <v>2555</v>
      </c>
      <c r="D374" s="12" t="s">
        <v>92</v>
      </c>
      <c r="E374" s="12" t="s">
        <v>12</v>
      </c>
      <c r="F374" s="12" t="s">
        <v>6</v>
      </c>
      <c r="G374" s="12" t="s">
        <v>177</v>
      </c>
      <c r="H374" s="12"/>
      <c r="I374" s="9">
        <v>23</v>
      </c>
      <c r="J374" s="9">
        <v>24</v>
      </c>
    </row>
    <row r="375" spans="1:10" s="11" customFormat="1" x14ac:dyDescent="0.2">
      <c r="A375" s="8">
        <v>43594</v>
      </c>
      <c r="B375" s="12" t="s">
        <v>3</v>
      </c>
      <c r="C375" s="113">
        <v>1336</v>
      </c>
      <c r="D375" s="12" t="s">
        <v>92</v>
      </c>
      <c r="E375" s="12" t="s">
        <v>12</v>
      </c>
      <c r="F375" s="12" t="s">
        <v>6</v>
      </c>
      <c r="G375" s="12" t="s">
        <v>152</v>
      </c>
      <c r="H375" s="12"/>
      <c r="I375" s="9">
        <v>30</v>
      </c>
      <c r="J375" s="9">
        <v>35</v>
      </c>
    </row>
    <row r="376" spans="1:10" s="11" customFormat="1" x14ac:dyDescent="0.2">
      <c r="A376" s="8">
        <v>43594</v>
      </c>
      <c r="B376" s="12" t="s">
        <v>3</v>
      </c>
      <c r="C376" s="113">
        <v>4973</v>
      </c>
      <c r="D376" s="12" t="s">
        <v>55</v>
      </c>
      <c r="E376" s="12" t="s">
        <v>12</v>
      </c>
      <c r="F376" s="12" t="s">
        <v>6</v>
      </c>
      <c r="G376" s="12" t="s">
        <v>23</v>
      </c>
      <c r="H376" s="12"/>
      <c r="I376" s="9">
        <v>19</v>
      </c>
      <c r="J376" s="9">
        <v>15</v>
      </c>
    </row>
    <row r="377" spans="1:10" s="11" customFormat="1" x14ac:dyDescent="0.2">
      <c r="A377" s="8">
        <v>43594</v>
      </c>
      <c r="B377" s="12" t="s">
        <v>3</v>
      </c>
      <c r="C377" s="113">
        <v>5969</v>
      </c>
      <c r="D377" s="12" t="s">
        <v>74</v>
      </c>
      <c r="E377" s="12" t="s">
        <v>12</v>
      </c>
      <c r="F377" s="12" t="s">
        <v>6</v>
      </c>
      <c r="G377" s="12" t="s">
        <v>177</v>
      </c>
      <c r="H377" s="12"/>
      <c r="I377" s="9">
        <v>31</v>
      </c>
      <c r="J377" s="9">
        <v>29</v>
      </c>
    </row>
    <row r="378" spans="1:10" s="11" customFormat="1" x14ac:dyDescent="0.2">
      <c r="A378" s="8">
        <v>43594</v>
      </c>
      <c r="B378" s="12" t="s">
        <v>3</v>
      </c>
      <c r="C378" s="113">
        <v>3321</v>
      </c>
      <c r="D378" s="12" t="s">
        <v>1040</v>
      </c>
      <c r="E378" s="12" t="s">
        <v>12</v>
      </c>
      <c r="F378" s="12" t="s">
        <v>6</v>
      </c>
      <c r="G378" s="12" t="s">
        <v>105</v>
      </c>
      <c r="H378" s="12"/>
      <c r="I378" s="9">
        <v>24</v>
      </c>
      <c r="J378" s="9">
        <v>25</v>
      </c>
    </row>
    <row r="379" spans="1:10" s="11" customFormat="1" x14ac:dyDescent="0.2">
      <c r="A379" s="8">
        <v>43596</v>
      </c>
      <c r="B379" s="12" t="s">
        <v>3</v>
      </c>
      <c r="C379" s="113">
        <v>4061</v>
      </c>
      <c r="D379" s="12" t="s">
        <v>506</v>
      </c>
      <c r="E379" s="12" t="s">
        <v>12</v>
      </c>
      <c r="F379" s="12" t="s">
        <v>6</v>
      </c>
      <c r="G379" s="12" t="s">
        <v>172</v>
      </c>
      <c r="H379" s="12"/>
      <c r="I379" s="9">
        <v>14</v>
      </c>
      <c r="J379" s="9" t="s">
        <v>777</v>
      </c>
    </row>
    <row r="380" spans="1:10" s="11" customFormat="1" x14ac:dyDescent="0.2">
      <c r="A380" s="8">
        <v>43599</v>
      </c>
      <c r="B380" s="12" t="s">
        <v>3</v>
      </c>
      <c r="C380" s="113">
        <v>1230</v>
      </c>
      <c r="D380" s="12" t="s">
        <v>92</v>
      </c>
      <c r="E380" s="12" t="s">
        <v>12</v>
      </c>
      <c r="F380" s="12" t="s">
        <v>6</v>
      </c>
      <c r="G380" s="12" t="s">
        <v>23</v>
      </c>
      <c r="H380" s="12"/>
      <c r="I380" s="9">
        <v>24</v>
      </c>
      <c r="J380" s="9">
        <v>26</v>
      </c>
    </row>
    <row r="381" spans="1:10" s="11" customFormat="1" x14ac:dyDescent="0.2">
      <c r="A381" s="8">
        <v>43604</v>
      </c>
      <c r="B381" s="12" t="s">
        <v>14</v>
      </c>
      <c r="C381" s="113">
        <v>6700</v>
      </c>
      <c r="D381" s="12" t="s">
        <v>127</v>
      </c>
      <c r="E381" s="12" t="s">
        <v>12</v>
      </c>
      <c r="F381" s="12" t="s">
        <v>6</v>
      </c>
      <c r="G381" s="12" t="s">
        <v>23</v>
      </c>
      <c r="H381" s="12"/>
      <c r="I381" s="9">
        <v>29</v>
      </c>
      <c r="J381" s="9">
        <v>27</v>
      </c>
    </row>
    <row r="382" spans="1:10" s="11" customFormat="1" x14ac:dyDescent="0.2">
      <c r="A382" s="8">
        <v>43604</v>
      </c>
      <c r="B382" s="12" t="s">
        <v>3</v>
      </c>
      <c r="C382" s="113">
        <v>3240</v>
      </c>
      <c r="D382" s="12" t="s">
        <v>131</v>
      </c>
      <c r="E382" s="12" t="s">
        <v>12</v>
      </c>
      <c r="F382" s="12" t="s">
        <v>6</v>
      </c>
      <c r="G382" s="12" t="s">
        <v>172</v>
      </c>
      <c r="H382" s="12"/>
      <c r="I382" s="9">
        <v>21</v>
      </c>
      <c r="J382" s="9">
        <v>18</v>
      </c>
    </row>
    <row r="383" spans="1:10" s="11" customFormat="1" x14ac:dyDescent="0.2">
      <c r="A383" s="8">
        <v>43604</v>
      </c>
      <c r="B383" s="12" t="s">
        <v>3</v>
      </c>
      <c r="C383" s="113">
        <v>3243</v>
      </c>
      <c r="D383" s="12" t="s">
        <v>131</v>
      </c>
      <c r="E383" s="12" t="s">
        <v>12</v>
      </c>
      <c r="F383" s="12" t="s">
        <v>6</v>
      </c>
      <c r="G383" s="12" t="s">
        <v>863</v>
      </c>
      <c r="H383" s="12"/>
      <c r="I383" s="9">
        <v>22</v>
      </c>
      <c r="J383" s="9">
        <v>20</v>
      </c>
    </row>
    <row r="384" spans="1:10" s="11" customFormat="1" x14ac:dyDescent="0.2">
      <c r="A384" s="8">
        <v>43615</v>
      </c>
      <c r="B384" s="12" t="s">
        <v>3</v>
      </c>
      <c r="C384" s="113">
        <v>4994</v>
      </c>
      <c r="D384" s="12" t="s">
        <v>199</v>
      </c>
      <c r="E384" s="12" t="s">
        <v>12</v>
      </c>
      <c r="F384" s="12" t="s">
        <v>15</v>
      </c>
      <c r="G384" s="12" t="s">
        <v>151</v>
      </c>
      <c r="H384" s="12"/>
      <c r="I384" s="9">
        <v>17</v>
      </c>
      <c r="J384" s="9">
        <v>11</v>
      </c>
    </row>
    <row r="385" spans="1:10" s="11" customFormat="1" x14ac:dyDescent="0.2">
      <c r="A385" s="8">
        <v>43615</v>
      </c>
      <c r="B385" s="12" t="s">
        <v>6</v>
      </c>
      <c r="C385" s="113">
        <v>57000</v>
      </c>
      <c r="D385" s="12" t="s">
        <v>211</v>
      </c>
      <c r="E385" s="12" t="s">
        <v>12</v>
      </c>
      <c r="F385" s="12" t="s">
        <v>6</v>
      </c>
      <c r="G385" s="12" t="s">
        <v>23</v>
      </c>
      <c r="H385" s="12"/>
      <c r="I385" s="9">
        <v>51</v>
      </c>
      <c r="J385" s="9">
        <v>69</v>
      </c>
    </row>
    <row r="386" spans="1:10" s="11" customFormat="1" x14ac:dyDescent="0.2">
      <c r="A386" s="8">
        <v>43586</v>
      </c>
      <c r="B386" s="12" t="s">
        <v>3</v>
      </c>
      <c r="C386" s="113">
        <v>1281</v>
      </c>
      <c r="D386" s="48" t="s">
        <v>1616</v>
      </c>
      <c r="E386" s="12" t="s">
        <v>10</v>
      </c>
      <c r="F386" s="12" t="s">
        <v>15</v>
      </c>
      <c r="G386" s="12" t="s">
        <v>23</v>
      </c>
      <c r="H386" s="12"/>
      <c r="I386" s="9">
        <v>24</v>
      </c>
      <c r="J386" s="9" t="s">
        <v>390</v>
      </c>
    </row>
    <row r="387" spans="1:10" s="11" customFormat="1" x14ac:dyDescent="0.2">
      <c r="A387" s="8">
        <v>43596</v>
      </c>
      <c r="B387" s="12" t="s">
        <v>1755</v>
      </c>
      <c r="C387" s="113">
        <v>4210</v>
      </c>
      <c r="D387" s="12" t="s">
        <v>1756</v>
      </c>
      <c r="E387" s="12" t="s">
        <v>10</v>
      </c>
      <c r="F387" s="12" t="s">
        <v>15</v>
      </c>
      <c r="G387" s="12" t="s">
        <v>151</v>
      </c>
      <c r="H387" s="12"/>
      <c r="I387" s="9"/>
      <c r="J387" s="9"/>
    </row>
    <row r="388" spans="1:10" s="11" customFormat="1" x14ac:dyDescent="0.2">
      <c r="A388" s="8">
        <v>43596</v>
      </c>
      <c r="B388" s="12" t="s">
        <v>3</v>
      </c>
      <c r="C388" s="113">
        <v>3873</v>
      </c>
      <c r="D388" s="12" t="s">
        <v>116</v>
      </c>
      <c r="E388" s="12" t="s">
        <v>10</v>
      </c>
      <c r="F388" s="12" t="s">
        <v>6</v>
      </c>
      <c r="G388" s="12" t="s">
        <v>23</v>
      </c>
      <c r="H388" s="12"/>
      <c r="I388" s="9">
        <v>15</v>
      </c>
      <c r="J388" s="9" t="s">
        <v>1347</v>
      </c>
    </row>
    <row r="389" spans="1:10" s="11" customFormat="1" x14ac:dyDescent="0.2">
      <c r="A389" s="8">
        <v>43609</v>
      </c>
      <c r="B389" s="12" t="s">
        <v>3</v>
      </c>
      <c r="C389" s="113">
        <v>4368</v>
      </c>
      <c r="D389" s="12" t="s">
        <v>50</v>
      </c>
      <c r="E389" s="12" t="s">
        <v>10</v>
      </c>
      <c r="F389" s="12" t="s">
        <v>5</v>
      </c>
      <c r="G389" s="12" t="s">
        <v>172</v>
      </c>
      <c r="H389" s="12"/>
      <c r="I389" s="9">
        <v>9</v>
      </c>
      <c r="J389" s="9">
        <v>5</v>
      </c>
    </row>
    <row r="390" spans="1:10" s="11" customFormat="1" x14ac:dyDescent="0.2">
      <c r="A390" s="8">
        <v>43613</v>
      </c>
      <c r="B390" s="12" t="s">
        <v>3</v>
      </c>
      <c r="C390" s="113">
        <v>8508</v>
      </c>
      <c r="D390" s="12" t="s">
        <v>454</v>
      </c>
      <c r="E390" s="12" t="s">
        <v>10</v>
      </c>
      <c r="F390" s="12" t="s">
        <v>6</v>
      </c>
      <c r="G390" s="12" t="s">
        <v>319</v>
      </c>
      <c r="H390" s="12"/>
      <c r="I390" s="9">
        <v>49</v>
      </c>
      <c r="J390" s="9">
        <v>37</v>
      </c>
    </row>
    <row r="391" spans="1:10" s="11" customFormat="1" x14ac:dyDescent="0.2">
      <c r="A391" s="8">
        <v>43586</v>
      </c>
      <c r="B391" s="12" t="s">
        <v>3</v>
      </c>
      <c r="C391" s="113">
        <v>5956</v>
      </c>
      <c r="D391" s="12" t="s">
        <v>74</v>
      </c>
      <c r="E391" s="12" t="s">
        <v>585</v>
      </c>
      <c r="F391" s="12" t="s">
        <v>15</v>
      </c>
      <c r="G391" s="12" t="s">
        <v>23</v>
      </c>
      <c r="H391" s="12"/>
      <c r="I391" s="9">
        <v>26</v>
      </c>
      <c r="J391" s="9" t="s">
        <v>757</v>
      </c>
    </row>
    <row r="392" spans="1:10" s="11" customFormat="1" x14ac:dyDescent="0.2">
      <c r="A392" s="8">
        <v>43586</v>
      </c>
      <c r="B392" s="12" t="s">
        <v>3</v>
      </c>
      <c r="C392" s="113">
        <v>4591</v>
      </c>
      <c r="D392" s="12" t="s">
        <v>40</v>
      </c>
      <c r="E392" s="12" t="s">
        <v>585</v>
      </c>
      <c r="F392" s="12" t="s">
        <v>6</v>
      </c>
      <c r="G392" s="12" t="s">
        <v>488</v>
      </c>
      <c r="H392" s="12"/>
      <c r="I392" s="9">
        <v>4</v>
      </c>
      <c r="J392" s="9" t="s">
        <v>1358</v>
      </c>
    </row>
    <row r="393" spans="1:10" s="11" customFormat="1" x14ac:dyDescent="0.2">
      <c r="A393" s="8">
        <v>43590</v>
      </c>
      <c r="B393" s="12" t="s">
        <v>3</v>
      </c>
      <c r="C393" s="113">
        <v>9560</v>
      </c>
      <c r="D393" s="12" t="s">
        <v>52</v>
      </c>
      <c r="E393" s="12" t="s">
        <v>585</v>
      </c>
      <c r="F393" s="12" t="s">
        <v>4</v>
      </c>
      <c r="G393" s="12" t="s">
        <v>249</v>
      </c>
      <c r="H393" s="12"/>
      <c r="I393" s="9">
        <v>65</v>
      </c>
      <c r="J393" s="9">
        <v>88</v>
      </c>
    </row>
    <row r="394" spans="1:10" s="11" customFormat="1" x14ac:dyDescent="0.2">
      <c r="A394" s="8">
        <v>43594</v>
      </c>
      <c r="B394" s="12" t="s">
        <v>3</v>
      </c>
      <c r="C394" s="113">
        <v>3235</v>
      </c>
      <c r="D394" s="12" t="s">
        <v>131</v>
      </c>
      <c r="E394" s="12" t="s">
        <v>585</v>
      </c>
      <c r="F394" s="12" t="s">
        <v>6</v>
      </c>
      <c r="G394" s="12" t="s">
        <v>167</v>
      </c>
      <c r="H394" s="12"/>
      <c r="I394" s="9">
        <v>21</v>
      </c>
      <c r="J394" s="9">
        <v>23</v>
      </c>
    </row>
    <row r="395" spans="1:10" s="11" customFormat="1" x14ac:dyDescent="0.2">
      <c r="A395" s="8">
        <v>43590</v>
      </c>
      <c r="B395" s="12" t="s">
        <v>3</v>
      </c>
      <c r="C395" s="113">
        <v>1134</v>
      </c>
      <c r="D395" s="12" t="s">
        <v>92</v>
      </c>
      <c r="E395" s="12" t="s">
        <v>169</v>
      </c>
      <c r="F395" s="12" t="s">
        <v>5</v>
      </c>
      <c r="G395" s="12" t="s">
        <v>172</v>
      </c>
      <c r="H395" s="12"/>
      <c r="I395" s="9">
        <v>21</v>
      </c>
      <c r="J395" s="9">
        <v>26</v>
      </c>
    </row>
    <row r="396" spans="1:10" s="11" customFormat="1" x14ac:dyDescent="0.2">
      <c r="A396" s="8">
        <v>43594</v>
      </c>
      <c r="B396" s="12" t="s">
        <v>3</v>
      </c>
      <c r="C396" s="113">
        <v>1941</v>
      </c>
      <c r="D396" s="12" t="s">
        <v>92</v>
      </c>
      <c r="E396" s="12" t="s">
        <v>169</v>
      </c>
      <c r="F396" s="12" t="s">
        <v>6</v>
      </c>
      <c r="G396" s="12" t="s">
        <v>887</v>
      </c>
      <c r="H396" s="12"/>
      <c r="I396" s="9">
        <v>22</v>
      </c>
      <c r="J396" s="9">
        <v>24</v>
      </c>
    </row>
    <row r="397" spans="1:10" s="11" customFormat="1" x14ac:dyDescent="0.2">
      <c r="A397" s="8">
        <v>43594</v>
      </c>
      <c r="B397" s="12" t="s">
        <v>3</v>
      </c>
      <c r="C397" s="113">
        <v>1947</v>
      </c>
      <c r="D397" s="12" t="s">
        <v>92</v>
      </c>
      <c r="E397" s="12" t="s">
        <v>1380</v>
      </c>
      <c r="F397" s="12" t="s">
        <v>5</v>
      </c>
      <c r="G397" s="12" t="s">
        <v>23</v>
      </c>
      <c r="H397" s="12"/>
      <c r="I397" s="9">
        <v>28</v>
      </c>
      <c r="J397" s="9">
        <v>34</v>
      </c>
    </row>
    <row r="398" spans="1:10" s="11" customFormat="1" x14ac:dyDescent="0.2">
      <c r="A398" s="8">
        <v>43604</v>
      </c>
      <c r="B398" s="12" t="s">
        <v>3</v>
      </c>
      <c r="C398" s="113">
        <v>1467</v>
      </c>
      <c r="D398" s="12" t="s">
        <v>92</v>
      </c>
      <c r="E398" s="12" t="s">
        <v>1380</v>
      </c>
      <c r="F398" s="12" t="s">
        <v>6</v>
      </c>
      <c r="G398" s="12" t="s">
        <v>863</v>
      </c>
      <c r="H398" s="12"/>
      <c r="I398" s="9">
        <v>25</v>
      </c>
      <c r="J398" s="9">
        <v>26</v>
      </c>
    </row>
    <row r="399" spans="1:10" s="11" customFormat="1" x14ac:dyDescent="0.2">
      <c r="A399" s="8">
        <v>43614</v>
      </c>
      <c r="B399" s="12" t="s">
        <v>3</v>
      </c>
      <c r="C399" s="113">
        <v>2128</v>
      </c>
      <c r="D399" s="12" t="s">
        <v>92</v>
      </c>
      <c r="E399" s="12" t="s">
        <v>1380</v>
      </c>
      <c r="F399" s="12" t="s">
        <v>15</v>
      </c>
      <c r="G399" s="12" t="s">
        <v>151</v>
      </c>
      <c r="H399" s="12"/>
      <c r="I399" s="9">
        <v>22</v>
      </c>
      <c r="J399" s="9">
        <v>25</v>
      </c>
    </row>
    <row r="400" spans="1:10" s="11" customFormat="1" x14ac:dyDescent="0.2">
      <c r="A400" s="8">
        <v>43586</v>
      </c>
      <c r="B400" s="12" t="s">
        <v>3</v>
      </c>
      <c r="C400" s="113">
        <v>2121</v>
      </c>
      <c r="D400" s="12" t="s">
        <v>92</v>
      </c>
      <c r="E400" s="12" t="s">
        <v>157</v>
      </c>
      <c r="F400" s="12" t="s">
        <v>10</v>
      </c>
      <c r="G400" s="12" t="s">
        <v>1667</v>
      </c>
      <c r="H400" s="12"/>
      <c r="I400" s="9">
        <v>31</v>
      </c>
      <c r="J400" s="9">
        <v>36</v>
      </c>
    </row>
    <row r="401" spans="1:11" s="11" customFormat="1" x14ac:dyDescent="0.2">
      <c r="A401" s="8">
        <v>43596</v>
      </c>
      <c r="B401" s="12" t="s">
        <v>3</v>
      </c>
      <c r="C401" s="113">
        <v>1511</v>
      </c>
      <c r="D401" s="12" t="s">
        <v>92</v>
      </c>
      <c r="E401" s="12" t="s">
        <v>157</v>
      </c>
      <c r="F401" s="12" t="s">
        <v>33</v>
      </c>
      <c r="G401" s="12" t="s">
        <v>172</v>
      </c>
      <c r="H401" s="12"/>
      <c r="I401" s="9">
        <v>27</v>
      </c>
      <c r="J401" s="9" t="s">
        <v>388</v>
      </c>
    </row>
    <row r="402" spans="1:11" s="11" customFormat="1" x14ac:dyDescent="0.2">
      <c r="A402" s="8">
        <v>43596</v>
      </c>
      <c r="B402" s="12" t="s">
        <v>3</v>
      </c>
      <c r="C402" s="113">
        <v>7373</v>
      </c>
      <c r="D402" s="12" t="s">
        <v>1165</v>
      </c>
      <c r="E402" s="12" t="s">
        <v>157</v>
      </c>
      <c r="F402" s="12" t="s">
        <v>15</v>
      </c>
      <c r="G402" s="12" t="s">
        <v>172</v>
      </c>
      <c r="H402" s="12"/>
      <c r="I402" s="9">
        <v>37</v>
      </c>
      <c r="J402" s="9" t="s">
        <v>560</v>
      </c>
    </row>
    <row r="403" spans="1:11" s="11" customFormat="1" x14ac:dyDescent="0.2">
      <c r="A403" s="86"/>
      <c r="B403" s="33"/>
      <c r="C403" s="114"/>
      <c r="D403" s="33"/>
      <c r="E403" s="33"/>
      <c r="F403" s="33"/>
      <c r="G403" s="33"/>
      <c r="H403" s="33"/>
      <c r="I403" s="30"/>
      <c r="J403" s="30"/>
    </row>
    <row r="404" spans="1:11" s="11" customFormat="1" x14ac:dyDescent="0.2">
      <c r="A404" s="86"/>
      <c r="B404" s="244" t="s">
        <v>1049</v>
      </c>
      <c r="C404" s="244"/>
      <c r="D404" s="244" t="s">
        <v>1629</v>
      </c>
      <c r="E404" s="244"/>
      <c r="F404" s="244" t="s">
        <v>1630</v>
      </c>
      <c r="G404" s="244"/>
      <c r="H404" s="244" t="s">
        <v>1631</v>
      </c>
      <c r="I404" s="244"/>
      <c r="J404" s="244" t="s">
        <v>1678</v>
      </c>
      <c r="K404" s="244"/>
    </row>
    <row r="405" spans="1:11" x14ac:dyDescent="0.2">
      <c r="A405" t="s">
        <v>3</v>
      </c>
      <c r="B405" s="55">
        <v>178</v>
      </c>
      <c r="C405" s="56">
        <v>0.51744186046511631</v>
      </c>
      <c r="D405" s="55">
        <v>90</v>
      </c>
      <c r="E405" s="56">
        <v>0.21479713603818615</v>
      </c>
      <c r="F405" s="55">
        <v>64</v>
      </c>
      <c r="G405" s="56">
        <v>0.20846905537459284</v>
      </c>
      <c r="H405" s="55">
        <v>114</v>
      </c>
      <c r="I405" s="56">
        <f>H405/H413</f>
        <v>0.27078384798099764</v>
      </c>
      <c r="J405" s="116">
        <f>318-217+1</f>
        <v>102</v>
      </c>
      <c r="K405" s="56">
        <f>J405/$J$413</f>
        <v>0.25628140703517588</v>
      </c>
    </row>
    <row r="406" spans="1:11" x14ac:dyDescent="0.2">
      <c r="A406" t="s">
        <v>6</v>
      </c>
      <c r="B406" s="55">
        <v>98</v>
      </c>
      <c r="C406" s="56">
        <v>0.28488372093023256</v>
      </c>
      <c r="D406" s="55">
        <v>228</v>
      </c>
      <c r="E406" s="56">
        <v>0.54415274463007157</v>
      </c>
      <c r="F406" s="55">
        <v>129</v>
      </c>
      <c r="G406" s="56">
        <v>0.4201954397394137</v>
      </c>
      <c r="H406" s="55">
        <v>154</v>
      </c>
      <c r="I406" s="56">
        <v>0.36666666666666664</v>
      </c>
      <c r="J406" s="116">
        <f>188-77+5</f>
        <v>116</v>
      </c>
      <c r="K406" s="56">
        <f t="shared" ref="K406:K413" si="0">J406/$J$413</f>
        <v>0.29145728643216079</v>
      </c>
    </row>
    <row r="407" spans="1:11" x14ac:dyDescent="0.2">
      <c r="A407" t="s">
        <v>5</v>
      </c>
      <c r="B407" s="55">
        <v>20</v>
      </c>
      <c r="C407" s="56">
        <v>5.8139534883720929E-2</v>
      </c>
      <c r="D407" s="55">
        <v>18</v>
      </c>
      <c r="E407" s="56">
        <v>4.2959427207637228E-2</v>
      </c>
      <c r="F407" s="55">
        <v>40</v>
      </c>
      <c r="G407" s="56">
        <v>0.13029315960912052</v>
      </c>
      <c r="H407" s="55">
        <v>23</v>
      </c>
      <c r="I407" s="56">
        <v>5.4761904761904762E-2</v>
      </c>
      <c r="J407" s="116">
        <f>62-34+5</f>
        <v>33</v>
      </c>
      <c r="K407" s="56">
        <f t="shared" si="0"/>
        <v>8.2914572864321606E-2</v>
      </c>
    </row>
    <row r="408" spans="1:11" x14ac:dyDescent="0.2">
      <c r="A408" t="s">
        <v>1190</v>
      </c>
      <c r="B408" s="55">
        <v>15</v>
      </c>
      <c r="C408" s="56">
        <v>4.3604651162790699E-2</v>
      </c>
      <c r="D408" s="55">
        <v>19</v>
      </c>
      <c r="E408" s="56">
        <v>4.5346062052505964E-2</v>
      </c>
      <c r="F408" s="55">
        <v>18</v>
      </c>
      <c r="G408" s="56">
        <v>5.8631921824104233E-2</v>
      </c>
      <c r="H408" s="55">
        <v>29</v>
      </c>
      <c r="I408" s="56">
        <v>6.9047619047619052E-2</v>
      </c>
      <c r="J408" s="116">
        <f>24+2</f>
        <v>26</v>
      </c>
      <c r="K408" s="56">
        <f t="shared" si="0"/>
        <v>6.5326633165829151E-2</v>
      </c>
    </row>
    <row r="409" spans="1:11" x14ac:dyDescent="0.2">
      <c r="A409" t="s">
        <v>16</v>
      </c>
      <c r="B409" s="55">
        <v>6</v>
      </c>
      <c r="C409" s="56">
        <v>1.7441860465116279E-2</v>
      </c>
      <c r="D409" s="55">
        <v>11</v>
      </c>
      <c r="E409" s="56">
        <v>2.6252983293556086E-2</v>
      </c>
      <c r="F409" s="55">
        <v>6</v>
      </c>
      <c r="G409" s="56">
        <v>1.9543973941368076E-2</v>
      </c>
      <c r="H409" s="55">
        <v>19</v>
      </c>
      <c r="I409" s="56">
        <v>4.5238095238095237E-2</v>
      </c>
      <c r="J409" s="116">
        <f>24+2</f>
        <v>26</v>
      </c>
      <c r="K409" s="56">
        <f t="shared" si="0"/>
        <v>6.5326633165829151E-2</v>
      </c>
    </row>
    <row r="410" spans="1:11" x14ac:dyDescent="0.2">
      <c r="A410" t="s">
        <v>234</v>
      </c>
      <c r="B410" s="55">
        <v>8</v>
      </c>
      <c r="C410" s="56">
        <v>2.3255813953488372E-2</v>
      </c>
      <c r="D410" s="55">
        <v>2</v>
      </c>
      <c r="E410" s="56">
        <v>4.7732696897374704E-3</v>
      </c>
      <c r="F410" s="55">
        <v>6</v>
      </c>
      <c r="G410" s="56">
        <v>1.9543973941368076E-2</v>
      </c>
      <c r="H410" s="55">
        <v>10</v>
      </c>
      <c r="I410" s="56">
        <v>2.3809523809523808E-2</v>
      </c>
      <c r="J410" s="116">
        <v>8</v>
      </c>
      <c r="K410" s="56">
        <f t="shared" si="0"/>
        <v>2.0100502512562814E-2</v>
      </c>
    </row>
    <row r="411" spans="1:11" x14ac:dyDescent="0.2">
      <c r="A411" t="s">
        <v>1191</v>
      </c>
      <c r="B411" s="55">
        <v>6</v>
      </c>
      <c r="C411" s="56">
        <v>1.7441860465116279E-2</v>
      </c>
      <c r="D411" s="55">
        <v>6</v>
      </c>
      <c r="E411" s="56">
        <v>1.4319809069212411E-2</v>
      </c>
      <c r="F411" s="55">
        <v>4</v>
      </c>
      <c r="G411" s="56">
        <v>1.3029315960912053E-2</v>
      </c>
      <c r="H411" s="55">
        <v>10</v>
      </c>
      <c r="I411" s="56">
        <v>2.3809523809523808E-2</v>
      </c>
      <c r="J411" s="116">
        <v>5</v>
      </c>
      <c r="K411" s="56">
        <f t="shared" si="0"/>
        <v>1.2562814070351759E-2</v>
      </c>
    </row>
    <row r="412" spans="1:11" x14ac:dyDescent="0.2">
      <c r="A412" t="s">
        <v>915</v>
      </c>
      <c r="B412" s="55">
        <v>13</v>
      </c>
      <c r="C412" s="56">
        <v>3.7790697674418602E-2</v>
      </c>
      <c r="D412" s="55">
        <v>45</v>
      </c>
      <c r="E412" s="56">
        <v>0.10739856801909307</v>
      </c>
      <c r="F412" s="55">
        <v>68</v>
      </c>
      <c r="G412" s="56">
        <v>0.13029315960912052</v>
      </c>
      <c r="H412" s="55">
        <v>62</v>
      </c>
      <c r="I412" s="56">
        <v>0.14761904761904762</v>
      </c>
      <c r="J412" s="116">
        <f>80+2</f>
        <v>82</v>
      </c>
      <c r="K412" s="56">
        <f t="shared" si="0"/>
        <v>0.20603015075376885</v>
      </c>
    </row>
    <row r="413" spans="1:11" ht="16" thickBot="1" x14ac:dyDescent="0.25">
      <c r="B413" s="57">
        <v>344</v>
      </c>
      <c r="C413" s="58">
        <v>1.0000000000000002</v>
      </c>
      <c r="D413" s="57">
        <v>419</v>
      </c>
      <c r="E413" s="58">
        <v>0.99999999999999989</v>
      </c>
      <c r="F413" s="57">
        <v>307</v>
      </c>
      <c r="G413" s="58">
        <v>1.0000000000000002</v>
      </c>
      <c r="H413" s="57">
        <f>SUM(H405:H412)</f>
        <v>421</v>
      </c>
      <c r="I413" s="58">
        <v>1</v>
      </c>
      <c r="J413" s="117">
        <f>SUM(J405:J412)</f>
        <v>398</v>
      </c>
      <c r="K413" s="58">
        <f t="shared" si="0"/>
        <v>1</v>
      </c>
    </row>
  </sheetData>
  <sortState ref="A3:J402">
    <sortCondition ref="E402"/>
  </sortState>
  <mergeCells count="5">
    <mergeCell ref="J404:K404"/>
    <mergeCell ref="H404:I404"/>
    <mergeCell ref="F404:G404"/>
    <mergeCell ref="D404:E404"/>
    <mergeCell ref="B404:C40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52949-C9AB-A04C-921B-365B60BC4DFD}">
  <dimension ref="A2:J128"/>
  <sheetViews>
    <sheetView topLeftCell="A59" zoomScale="162" zoomScaleNormal="162" workbookViewId="0">
      <selection activeCell="H128" sqref="H2:H128"/>
    </sheetView>
  </sheetViews>
  <sheetFormatPr baseColWidth="10" defaultRowHeight="15" x14ac:dyDescent="0.2"/>
  <cols>
    <col min="4" max="4" width="23.33203125" customWidth="1"/>
    <col min="7" max="7" width="25.1640625" customWidth="1"/>
  </cols>
  <sheetData>
    <row r="2" spans="1:10" s="11" customFormat="1" x14ac:dyDescent="0.2">
      <c r="A2" s="8">
        <v>43617</v>
      </c>
      <c r="B2" s="12" t="s">
        <v>3</v>
      </c>
      <c r="C2" s="113">
        <v>5753</v>
      </c>
      <c r="D2" s="12" t="s">
        <v>128</v>
      </c>
      <c r="E2" s="12" t="s">
        <v>6</v>
      </c>
      <c r="F2" s="12" t="s">
        <v>4</v>
      </c>
      <c r="G2" s="12" t="s">
        <v>172</v>
      </c>
      <c r="H2" s="12"/>
      <c r="I2" s="9">
        <v>20</v>
      </c>
      <c r="J2" s="9">
        <v>27</v>
      </c>
    </row>
    <row r="3" spans="1:10" s="11" customFormat="1" x14ac:dyDescent="0.2">
      <c r="A3" s="8">
        <v>43617</v>
      </c>
      <c r="B3" s="12" t="s">
        <v>3</v>
      </c>
      <c r="C3" s="113">
        <v>4505</v>
      </c>
      <c r="D3" s="12" t="s">
        <v>1434</v>
      </c>
      <c r="E3" s="12" t="s">
        <v>6</v>
      </c>
      <c r="F3" s="12" t="s">
        <v>6</v>
      </c>
      <c r="G3" s="12" t="s">
        <v>1848</v>
      </c>
      <c r="H3" s="12"/>
      <c r="I3" s="9">
        <v>4</v>
      </c>
      <c r="J3" s="9">
        <v>2</v>
      </c>
    </row>
    <row r="4" spans="1:10" s="11" customFormat="1" x14ac:dyDescent="0.2">
      <c r="A4" s="8">
        <v>43617</v>
      </c>
      <c r="B4" s="12" t="s">
        <v>14</v>
      </c>
      <c r="C4" s="113">
        <v>1080</v>
      </c>
      <c r="D4" s="12" t="s">
        <v>250</v>
      </c>
      <c r="E4" s="12" t="s">
        <v>6</v>
      </c>
      <c r="F4" s="12" t="s">
        <v>6</v>
      </c>
      <c r="G4" s="12" t="s">
        <v>290</v>
      </c>
      <c r="H4" s="12"/>
      <c r="I4" s="9">
        <v>138</v>
      </c>
      <c r="J4" s="9">
        <v>213</v>
      </c>
    </row>
    <row r="5" spans="1:10" s="11" customFormat="1" x14ac:dyDescent="0.2">
      <c r="A5" s="8">
        <v>43617</v>
      </c>
      <c r="B5" s="12" t="s">
        <v>6</v>
      </c>
      <c r="C5" s="113">
        <v>54810</v>
      </c>
      <c r="D5" s="12" t="s">
        <v>254</v>
      </c>
      <c r="E5" s="12" t="s">
        <v>6</v>
      </c>
      <c r="F5" s="12" t="s">
        <v>6</v>
      </c>
      <c r="G5" s="12" t="s">
        <v>172</v>
      </c>
      <c r="H5" s="12"/>
      <c r="I5" s="9">
        <v>19</v>
      </c>
      <c r="J5" s="9">
        <v>14</v>
      </c>
    </row>
    <row r="6" spans="1:10" s="11" customFormat="1" x14ac:dyDescent="0.2">
      <c r="A6" s="8">
        <v>43617</v>
      </c>
      <c r="B6" s="12" t="s">
        <v>3</v>
      </c>
      <c r="C6" s="113">
        <v>5823</v>
      </c>
      <c r="D6" s="12" t="s">
        <v>78</v>
      </c>
      <c r="E6" s="12" t="s">
        <v>12</v>
      </c>
      <c r="F6" s="12" t="s">
        <v>6</v>
      </c>
      <c r="G6" s="12" t="s">
        <v>172</v>
      </c>
      <c r="H6" s="12"/>
      <c r="I6" s="9">
        <v>23</v>
      </c>
      <c r="J6" s="9">
        <v>28</v>
      </c>
    </row>
    <row r="7" spans="1:10" s="11" customFormat="1" x14ac:dyDescent="0.2">
      <c r="A7" s="8">
        <v>43617</v>
      </c>
      <c r="B7" s="12" t="s">
        <v>5</v>
      </c>
      <c r="C7" s="113">
        <v>54309</v>
      </c>
      <c r="D7" s="12" t="s">
        <v>320</v>
      </c>
      <c r="E7" s="12" t="s">
        <v>5</v>
      </c>
      <c r="F7" s="12" t="s">
        <v>5</v>
      </c>
      <c r="G7" s="12" t="s">
        <v>152</v>
      </c>
      <c r="H7" s="12"/>
      <c r="I7" s="9">
        <v>48</v>
      </c>
      <c r="J7" s="9">
        <v>77</v>
      </c>
    </row>
    <row r="8" spans="1:10" s="11" customFormat="1" x14ac:dyDescent="0.2">
      <c r="A8" s="8">
        <v>43617</v>
      </c>
      <c r="B8" s="12" t="s">
        <v>3</v>
      </c>
      <c r="C8" s="113">
        <v>1232</v>
      </c>
      <c r="D8" s="12" t="s">
        <v>92</v>
      </c>
      <c r="E8" s="12" t="s">
        <v>15</v>
      </c>
      <c r="F8" s="12" t="s">
        <v>6</v>
      </c>
      <c r="G8" s="12" t="s">
        <v>23</v>
      </c>
      <c r="H8" s="12"/>
      <c r="I8" s="9">
        <v>22</v>
      </c>
      <c r="J8" s="9">
        <v>27</v>
      </c>
    </row>
    <row r="9" spans="1:10" s="11" customFormat="1" x14ac:dyDescent="0.2">
      <c r="A9" s="8">
        <v>43617</v>
      </c>
      <c r="B9" s="12" t="s">
        <v>3</v>
      </c>
      <c r="C9" s="113">
        <v>4910</v>
      </c>
      <c r="D9" s="12" t="s">
        <v>150</v>
      </c>
      <c r="E9" s="12" t="s">
        <v>4</v>
      </c>
      <c r="F9" s="12" t="s">
        <v>4</v>
      </c>
      <c r="G9" s="12" t="s">
        <v>295</v>
      </c>
      <c r="H9" s="12"/>
      <c r="I9" s="9">
        <v>12</v>
      </c>
      <c r="J9" s="9">
        <v>7</v>
      </c>
    </row>
    <row r="10" spans="1:10" x14ac:dyDescent="0.2">
      <c r="A10" s="8">
        <v>43618</v>
      </c>
      <c r="B10" s="12" t="s">
        <v>5</v>
      </c>
      <c r="C10" s="113">
        <v>61118</v>
      </c>
      <c r="D10" s="12" t="s">
        <v>1690</v>
      </c>
      <c r="E10" s="12" t="s">
        <v>15</v>
      </c>
      <c r="F10" s="12" t="s">
        <v>15</v>
      </c>
      <c r="G10" s="12" t="s">
        <v>290</v>
      </c>
      <c r="H10" s="12"/>
      <c r="I10" s="9">
        <v>164</v>
      </c>
      <c r="J10" s="9">
        <v>295</v>
      </c>
    </row>
    <row r="11" spans="1:10" x14ac:dyDescent="0.2">
      <c r="A11" s="8">
        <v>43618</v>
      </c>
      <c r="B11" s="12" t="s">
        <v>5</v>
      </c>
      <c r="C11" s="113">
        <v>60437</v>
      </c>
      <c r="D11" s="12" t="s">
        <v>1849</v>
      </c>
      <c r="E11" s="12" t="s">
        <v>5</v>
      </c>
      <c r="F11" s="12" t="s">
        <v>5</v>
      </c>
      <c r="G11" s="12" t="s">
        <v>1850</v>
      </c>
      <c r="H11" s="12"/>
      <c r="I11" s="9">
        <v>145</v>
      </c>
      <c r="J11" s="9">
        <v>267</v>
      </c>
    </row>
    <row r="12" spans="1:10" x14ac:dyDescent="0.2">
      <c r="A12" s="8">
        <v>43618</v>
      </c>
      <c r="B12" s="12" t="s">
        <v>6</v>
      </c>
      <c r="C12" s="113">
        <v>94520</v>
      </c>
      <c r="D12" s="12" t="s">
        <v>1851</v>
      </c>
      <c r="E12" s="12" t="s">
        <v>6</v>
      </c>
      <c r="F12" s="12" t="s">
        <v>6</v>
      </c>
      <c r="G12" s="12" t="s">
        <v>1852</v>
      </c>
      <c r="H12" s="12"/>
      <c r="I12" s="9">
        <v>197</v>
      </c>
      <c r="J12" s="9">
        <v>343</v>
      </c>
    </row>
    <row r="13" spans="1:10" x14ac:dyDescent="0.2">
      <c r="A13" s="8">
        <v>43618</v>
      </c>
      <c r="B13" s="12" t="s">
        <v>1853</v>
      </c>
      <c r="C13" s="113">
        <v>1070</v>
      </c>
      <c r="D13" s="12" t="s">
        <v>1854</v>
      </c>
      <c r="E13" s="12" t="s">
        <v>5</v>
      </c>
      <c r="F13" s="12" t="s">
        <v>5</v>
      </c>
      <c r="G13" s="12" t="s">
        <v>969</v>
      </c>
      <c r="H13" s="12"/>
      <c r="I13" s="31"/>
      <c r="J13" s="31"/>
    </row>
    <row r="14" spans="1:10" x14ac:dyDescent="0.2">
      <c r="A14" s="8">
        <v>43618</v>
      </c>
      <c r="B14" s="12" t="s">
        <v>5</v>
      </c>
      <c r="C14" s="113">
        <v>54298</v>
      </c>
      <c r="D14" s="12" t="s">
        <v>581</v>
      </c>
      <c r="E14" s="12" t="s">
        <v>5</v>
      </c>
      <c r="F14" s="12" t="s">
        <v>5</v>
      </c>
      <c r="G14" s="12" t="s">
        <v>100</v>
      </c>
      <c r="H14" s="12"/>
      <c r="I14" s="9">
        <v>52</v>
      </c>
      <c r="J14" s="9">
        <v>84</v>
      </c>
    </row>
    <row r="15" spans="1:10" x14ac:dyDescent="0.2">
      <c r="A15" s="8">
        <v>43618</v>
      </c>
      <c r="B15" s="12" t="s">
        <v>5</v>
      </c>
      <c r="C15" s="113">
        <v>66682</v>
      </c>
      <c r="D15" s="12" t="s">
        <v>1855</v>
      </c>
      <c r="E15" s="12" t="s">
        <v>15</v>
      </c>
      <c r="F15" s="12" t="s">
        <v>15</v>
      </c>
      <c r="G15" s="12" t="s">
        <v>172</v>
      </c>
      <c r="H15" s="12"/>
      <c r="I15" s="9">
        <v>58</v>
      </c>
      <c r="J15" s="9">
        <v>97</v>
      </c>
    </row>
    <row r="16" spans="1:10" x14ac:dyDescent="0.2">
      <c r="A16" s="8">
        <v>43618</v>
      </c>
      <c r="B16" s="12" t="s">
        <v>5</v>
      </c>
      <c r="C16" s="113">
        <v>66111</v>
      </c>
      <c r="D16" s="12" t="s">
        <v>1043</v>
      </c>
      <c r="E16" s="12" t="s">
        <v>5</v>
      </c>
      <c r="F16" s="12" t="s">
        <v>5</v>
      </c>
      <c r="G16" s="12" t="s">
        <v>1856</v>
      </c>
      <c r="H16" s="12"/>
      <c r="I16" s="9">
        <v>65</v>
      </c>
      <c r="J16" s="9">
        <v>106</v>
      </c>
    </row>
    <row r="17" spans="1:10" x14ac:dyDescent="0.2">
      <c r="A17" s="8">
        <v>43618</v>
      </c>
      <c r="B17" s="12" t="s">
        <v>3</v>
      </c>
      <c r="C17" s="113">
        <v>8523</v>
      </c>
      <c r="D17" s="12" t="s">
        <v>1857</v>
      </c>
      <c r="E17" s="12" t="s">
        <v>18</v>
      </c>
      <c r="F17" s="12" t="s">
        <v>6</v>
      </c>
      <c r="G17" s="12" t="s">
        <v>163</v>
      </c>
      <c r="H17" s="12"/>
      <c r="I17" s="9">
        <v>35</v>
      </c>
      <c r="J17" s="9">
        <v>34</v>
      </c>
    </row>
    <row r="18" spans="1:10" x14ac:dyDescent="0.2">
      <c r="A18" s="8">
        <v>43618</v>
      </c>
      <c r="B18" s="12" t="s">
        <v>5</v>
      </c>
      <c r="C18" s="113">
        <v>51375</v>
      </c>
      <c r="D18" s="12" t="s">
        <v>1858</v>
      </c>
      <c r="E18" s="12" t="s">
        <v>15</v>
      </c>
      <c r="F18" s="12" t="s">
        <v>5</v>
      </c>
      <c r="G18" s="12" t="s">
        <v>172</v>
      </c>
      <c r="H18" s="12"/>
      <c r="I18" s="9">
        <v>158</v>
      </c>
      <c r="J18" s="9">
        <v>250</v>
      </c>
    </row>
    <row r="19" spans="1:10" x14ac:dyDescent="0.2">
      <c r="A19" s="8">
        <v>43618</v>
      </c>
      <c r="B19" s="12" t="s">
        <v>3</v>
      </c>
      <c r="C19" s="113">
        <v>2435</v>
      </c>
      <c r="D19" s="12" t="s">
        <v>92</v>
      </c>
      <c r="E19" s="12" t="s">
        <v>10</v>
      </c>
      <c r="F19" s="12" t="s">
        <v>6</v>
      </c>
      <c r="G19" s="12" t="s">
        <v>23</v>
      </c>
      <c r="H19" s="12"/>
      <c r="I19" s="9">
        <v>27</v>
      </c>
      <c r="J19" s="9">
        <v>35</v>
      </c>
    </row>
    <row r="20" spans="1:10" x14ac:dyDescent="0.2">
      <c r="A20" s="8">
        <v>43620</v>
      </c>
      <c r="B20" s="12" t="s">
        <v>3</v>
      </c>
      <c r="C20" s="113">
        <v>4971</v>
      </c>
      <c r="D20" s="12" t="s">
        <v>55</v>
      </c>
      <c r="E20" s="12" t="s">
        <v>4</v>
      </c>
      <c r="F20" s="12" t="s">
        <v>4</v>
      </c>
      <c r="G20" s="12" t="s">
        <v>1859</v>
      </c>
      <c r="H20" s="12"/>
      <c r="I20" s="9">
        <v>16</v>
      </c>
      <c r="J20" s="9">
        <v>12</v>
      </c>
    </row>
    <row r="21" spans="1:10" x14ac:dyDescent="0.2">
      <c r="A21" s="8">
        <v>43622</v>
      </c>
      <c r="B21" s="12" t="s">
        <v>3</v>
      </c>
      <c r="C21" s="113">
        <v>1270</v>
      </c>
      <c r="D21" s="12" t="s">
        <v>92</v>
      </c>
      <c r="E21" s="12" t="s">
        <v>4</v>
      </c>
      <c r="F21" s="12" t="s">
        <v>4</v>
      </c>
      <c r="G21" s="12" t="s">
        <v>172</v>
      </c>
      <c r="H21" s="12"/>
      <c r="I21" s="9">
        <v>25</v>
      </c>
      <c r="J21" s="9">
        <v>24</v>
      </c>
    </row>
    <row r="22" spans="1:10" x14ac:dyDescent="0.2">
      <c r="A22" s="8">
        <v>43623</v>
      </c>
      <c r="B22" s="12" t="s">
        <v>6</v>
      </c>
      <c r="C22" s="113">
        <v>54920</v>
      </c>
      <c r="D22" s="12" t="s">
        <v>1723</v>
      </c>
      <c r="E22" s="12" t="s">
        <v>6</v>
      </c>
      <c r="F22" s="12" t="s">
        <v>6</v>
      </c>
      <c r="G22" s="12" t="s">
        <v>989</v>
      </c>
      <c r="H22" s="12"/>
      <c r="I22" s="9">
        <v>21</v>
      </c>
      <c r="J22" s="9">
        <v>11</v>
      </c>
    </row>
    <row r="23" spans="1:10" x14ac:dyDescent="0.2">
      <c r="A23" s="8">
        <v>43624</v>
      </c>
      <c r="B23" s="12" t="s">
        <v>3</v>
      </c>
      <c r="C23" s="113">
        <v>4360</v>
      </c>
      <c r="D23" s="12" t="s">
        <v>506</v>
      </c>
      <c r="E23" s="12" t="s">
        <v>10</v>
      </c>
      <c r="F23" s="12" t="s">
        <v>22</v>
      </c>
      <c r="G23" s="12" t="s">
        <v>319</v>
      </c>
      <c r="H23" s="12"/>
      <c r="I23" s="9">
        <v>13</v>
      </c>
      <c r="J23" s="9">
        <v>7</v>
      </c>
    </row>
    <row r="24" spans="1:10" x14ac:dyDescent="0.2">
      <c r="A24" s="8">
        <v>43624</v>
      </c>
      <c r="B24" s="12" t="s">
        <v>3</v>
      </c>
      <c r="C24" s="113">
        <v>7220</v>
      </c>
      <c r="D24" s="12" t="s">
        <v>120</v>
      </c>
      <c r="E24" s="12" t="s">
        <v>6</v>
      </c>
      <c r="F24" s="12" t="s">
        <v>15</v>
      </c>
      <c r="G24" s="12" t="s">
        <v>292</v>
      </c>
      <c r="H24" s="12"/>
      <c r="I24" s="9">
        <v>40</v>
      </c>
      <c r="J24" s="9">
        <v>31</v>
      </c>
    </row>
    <row r="25" spans="1:10" x14ac:dyDescent="0.2">
      <c r="A25" s="8">
        <v>43624</v>
      </c>
      <c r="B25" s="12" t="s">
        <v>3</v>
      </c>
      <c r="C25" s="113">
        <v>2210</v>
      </c>
      <c r="D25" s="12" t="s">
        <v>92</v>
      </c>
      <c r="E25" s="12" t="s">
        <v>15</v>
      </c>
      <c r="F25" s="12" t="s">
        <v>6</v>
      </c>
      <c r="G25" s="12" t="s">
        <v>194</v>
      </c>
      <c r="H25" s="12"/>
      <c r="I25" s="9">
        <v>30</v>
      </c>
      <c r="J25" s="9">
        <v>24</v>
      </c>
    </row>
    <row r="26" spans="1:10" x14ac:dyDescent="0.2">
      <c r="A26" s="8">
        <v>43624</v>
      </c>
      <c r="B26" s="12" t="s">
        <v>3</v>
      </c>
      <c r="C26" s="113">
        <v>6637</v>
      </c>
      <c r="D26" s="12" t="s">
        <v>238</v>
      </c>
      <c r="E26" s="12" t="s">
        <v>159</v>
      </c>
      <c r="F26" s="12" t="s">
        <v>6</v>
      </c>
      <c r="G26" s="12" t="s">
        <v>319</v>
      </c>
      <c r="H26" s="12"/>
      <c r="I26" s="9">
        <v>48</v>
      </c>
      <c r="J26" s="9">
        <v>64</v>
      </c>
    </row>
    <row r="27" spans="1:10" x14ac:dyDescent="0.2">
      <c r="A27" s="8">
        <v>43624</v>
      </c>
      <c r="B27" s="12" t="s">
        <v>3</v>
      </c>
      <c r="C27" s="113">
        <v>1858</v>
      </c>
      <c r="D27" s="12" t="s">
        <v>92</v>
      </c>
      <c r="E27" s="12" t="s">
        <v>159</v>
      </c>
      <c r="F27" s="12" t="s">
        <v>18</v>
      </c>
      <c r="G27" s="12" t="s">
        <v>23</v>
      </c>
      <c r="H27" s="12"/>
      <c r="I27" s="9">
        <v>39</v>
      </c>
      <c r="J27" s="9">
        <v>28</v>
      </c>
    </row>
    <row r="28" spans="1:10" x14ac:dyDescent="0.2">
      <c r="A28" s="8">
        <v>43624</v>
      </c>
      <c r="B28" s="12" t="s">
        <v>14</v>
      </c>
      <c r="C28" s="113">
        <v>6792</v>
      </c>
      <c r="D28" s="12" t="s">
        <v>168</v>
      </c>
      <c r="E28" s="12" t="s">
        <v>6</v>
      </c>
      <c r="F28" s="12" t="s">
        <v>15</v>
      </c>
      <c r="G28" s="12" t="s">
        <v>422</v>
      </c>
      <c r="H28" s="12"/>
      <c r="I28" s="9">
        <v>23</v>
      </c>
      <c r="J28" s="9">
        <v>18</v>
      </c>
    </row>
    <row r="29" spans="1:10" x14ac:dyDescent="0.2">
      <c r="A29" s="8">
        <v>43624</v>
      </c>
      <c r="B29" s="12" t="s">
        <v>6</v>
      </c>
      <c r="C29" s="113">
        <v>57180</v>
      </c>
      <c r="D29" s="12" t="s">
        <v>215</v>
      </c>
      <c r="E29" s="12" t="s">
        <v>188</v>
      </c>
      <c r="F29" s="12" t="s">
        <v>22</v>
      </c>
      <c r="G29" s="12" t="s">
        <v>194</v>
      </c>
      <c r="H29" s="12"/>
      <c r="I29" s="9">
        <v>32</v>
      </c>
      <c r="J29" s="9">
        <v>39</v>
      </c>
    </row>
    <row r="30" spans="1:10" x14ac:dyDescent="0.2">
      <c r="A30" s="8">
        <v>43624</v>
      </c>
      <c r="B30" s="12" t="s">
        <v>3</v>
      </c>
      <c r="C30" s="113">
        <v>2142</v>
      </c>
      <c r="D30" s="12" t="s">
        <v>92</v>
      </c>
      <c r="E30" s="12" t="s">
        <v>18</v>
      </c>
      <c r="F30" s="12" t="s">
        <v>15</v>
      </c>
      <c r="G30" s="12" t="s">
        <v>151</v>
      </c>
      <c r="H30" s="12"/>
      <c r="I30" s="9">
        <v>32</v>
      </c>
      <c r="J30" s="9">
        <v>33</v>
      </c>
    </row>
    <row r="31" spans="1:10" x14ac:dyDescent="0.2">
      <c r="A31" s="8">
        <v>43624</v>
      </c>
      <c r="B31" s="12" t="s">
        <v>3</v>
      </c>
      <c r="C31" s="113">
        <v>1134</v>
      </c>
      <c r="D31" s="12" t="s">
        <v>92</v>
      </c>
      <c r="E31" s="12" t="s">
        <v>275</v>
      </c>
      <c r="F31" s="12" t="s">
        <v>15</v>
      </c>
      <c r="G31" s="12" t="s">
        <v>477</v>
      </c>
      <c r="H31" s="12"/>
      <c r="I31" s="9">
        <v>31</v>
      </c>
      <c r="J31" s="9">
        <v>23</v>
      </c>
    </row>
    <row r="32" spans="1:10" x14ac:dyDescent="0.2">
      <c r="A32" s="8">
        <v>43624</v>
      </c>
      <c r="B32" s="12" t="s">
        <v>3</v>
      </c>
      <c r="C32" s="113">
        <v>73617</v>
      </c>
      <c r="D32" s="12" t="s">
        <v>1017</v>
      </c>
      <c r="E32" s="12" t="s">
        <v>6</v>
      </c>
      <c r="F32" s="12" t="s">
        <v>15</v>
      </c>
      <c r="G32" s="12" t="s">
        <v>151</v>
      </c>
      <c r="H32" s="12"/>
      <c r="I32" s="9">
        <v>40</v>
      </c>
      <c r="J32" s="9">
        <v>32</v>
      </c>
    </row>
    <row r="33" spans="1:10" x14ac:dyDescent="0.2">
      <c r="A33" s="8">
        <v>43624</v>
      </c>
      <c r="B33" s="12" t="s">
        <v>6</v>
      </c>
      <c r="C33" s="113">
        <v>57100</v>
      </c>
      <c r="D33" s="12" t="s">
        <v>141</v>
      </c>
      <c r="E33" s="12" t="s">
        <v>6</v>
      </c>
      <c r="F33" s="12" t="s">
        <v>18</v>
      </c>
      <c r="G33" s="12" t="s">
        <v>151</v>
      </c>
      <c r="H33" s="12"/>
      <c r="I33" s="9">
        <v>40</v>
      </c>
      <c r="J33" s="9">
        <v>41</v>
      </c>
    </row>
    <row r="34" spans="1:10" x14ac:dyDescent="0.2">
      <c r="A34" s="8">
        <v>43624</v>
      </c>
      <c r="B34" s="12" t="s">
        <v>3</v>
      </c>
      <c r="C34" s="113">
        <v>3353</v>
      </c>
      <c r="D34" s="12" t="s">
        <v>54</v>
      </c>
      <c r="E34" s="12" t="s">
        <v>15</v>
      </c>
      <c r="F34" s="12" t="s">
        <v>189</v>
      </c>
      <c r="G34" s="12" t="s">
        <v>194</v>
      </c>
      <c r="H34" s="12"/>
      <c r="I34" s="9">
        <v>23</v>
      </c>
      <c r="J34" s="9">
        <v>19</v>
      </c>
    </row>
    <row r="35" spans="1:10" x14ac:dyDescent="0.2">
      <c r="A35" s="8">
        <v>43624</v>
      </c>
      <c r="B35" s="12" t="s">
        <v>3</v>
      </c>
      <c r="C35" s="113">
        <v>1409</v>
      </c>
      <c r="D35" s="12" t="s">
        <v>92</v>
      </c>
      <c r="E35" s="12" t="s">
        <v>6</v>
      </c>
      <c r="F35" s="12" t="s">
        <v>15</v>
      </c>
      <c r="G35" s="12" t="s">
        <v>151</v>
      </c>
      <c r="H35" s="12"/>
      <c r="I35" s="9">
        <v>30</v>
      </c>
      <c r="J35" s="9">
        <v>23</v>
      </c>
    </row>
    <row r="36" spans="1:10" x14ac:dyDescent="0.2">
      <c r="A36" s="8">
        <v>43625</v>
      </c>
      <c r="B36" s="12" t="s">
        <v>6</v>
      </c>
      <c r="C36" s="113">
        <v>57000</v>
      </c>
      <c r="D36" s="12" t="s">
        <v>211</v>
      </c>
      <c r="E36" s="12" t="s">
        <v>6</v>
      </c>
      <c r="F36" s="12" t="s">
        <v>15</v>
      </c>
      <c r="G36" s="12" t="s">
        <v>1860</v>
      </c>
      <c r="H36" s="12"/>
      <c r="I36" s="9">
        <v>49</v>
      </c>
      <c r="J36" s="9">
        <v>69</v>
      </c>
    </row>
    <row r="37" spans="1:10" x14ac:dyDescent="0.2">
      <c r="A37" s="8">
        <v>43625</v>
      </c>
      <c r="B37" s="12" t="s">
        <v>234</v>
      </c>
      <c r="C37" s="48" t="s">
        <v>1861</v>
      </c>
      <c r="D37" s="12" t="s">
        <v>1862</v>
      </c>
      <c r="E37" s="12" t="s">
        <v>1863</v>
      </c>
      <c r="F37" s="12" t="s">
        <v>818</v>
      </c>
      <c r="G37" s="12" t="s">
        <v>292</v>
      </c>
      <c r="H37" s="12"/>
      <c r="I37" s="31"/>
      <c r="J37" s="31"/>
    </row>
    <row r="38" spans="1:10" x14ac:dyDescent="0.2">
      <c r="A38" s="8">
        <v>43625</v>
      </c>
      <c r="B38" s="12" t="s">
        <v>3</v>
      </c>
      <c r="C38" s="113">
        <v>5480</v>
      </c>
      <c r="D38" s="12" t="s">
        <v>129</v>
      </c>
      <c r="E38" s="12" t="s">
        <v>4</v>
      </c>
      <c r="F38" s="12" t="s">
        <v>22</v>
      </c>
      <c r="G38" s="12" t="s">
        <v>222</v>
      </c>
      <c r="H38" s="12"/>
      <c r="I38" s="9">
        <v>42</v>
      </c>
      <c r="J38" s="9">
        <v>60</v>
      </c>
    </row>
    <row r="39" spans="1:10" x14ac:dyDescent="0.2">
      <c r="A39" s="8">
        <v>43625</v>
      </c>
      <c r="B39" s="12" t="s">
        <v>14</v>
      </c>
      <c r="C39" s="113">
        <v>5100</v>
      </c>
      <c r="D39" s="12" t="s">
        <v>1864</v>
      </c>
      <c r="E39" s="12" t="s">
        <v>12</v>
      </c>
      <c r="F39" s="12" t="s">
        <v>1865</v>
      </c>
      <c r="G39" s="12" t="s">
        <v>151</v>
      </c>
      <c r="H39" s="12"/>
      <c r="I39" s="9">
        <v>86</v>
      </c>
      <c r="J39" s="9">
        <v>143</v>
      </c>
    </row>
    <row r="40" spans="1:10" x14ac:dyDescent="0.2">
      <c r="A40" s="8">
        <v>43625</v>
      </c>
      <c r="B40" s="12" t="s">
        <v>14</v>
      </c>
      <c r="C40" s="113">
        <v>6700</v>
      </c>
      <c r="D40" s="12" t="s">
        <v>127</v>
      </c>
      <c r="E40" s="12" t="s">
        <v>12</v>
      </c>
      <c r="F40" s="12" t="s">
        <v>6</v>
      </c>
      <c r="G40" s="12" t="s">
        <v>194</v>
      </c>
      <c r="H40" s="12"/>
      <c r="I40" s="9">
        <v>30</v>
      </c>
      <c r="J40" s="9">
        <v>26</v>
      </c>
    </row>
    <row r="41" spans="1:10" x14ac:dyDescent="0.2">
      <c r="A41" s="8">
        <v>43625</v>
      </c>
      <c r="B41" s="12" t="s">
        <v>3</v>
      </c>
      <c r="C41" s="113">
        <v>2435</v>
      </c>
      <c r="D41" s="12" t="s">
        <v>92</v>
      </c>
      <c r="E41" s="12" t="s">
        <v>10</v>
      </c>
      <c r="F41" s="12" t="s">
        <v>33</v>
      </c>
      <c r="G41" s="12" t="s">
        <v>23</v>
      </c>
      <c r="H41" s="12"/>
      <c r="I41" s="9">
        <v>34</v>
      </c>
      <c r="J41" s="9">
        <v>38</v>
      </c>
    </row>
    <row r="42" spans="1:10" x14ac:dyDescent="0.2">
      <c r="A42" s="8">
        <v>43625</v>
      </c>
      <c r="B42" s="12" t="s">
        <v>14</v>
      </c>
      <c r="C42" s="113">
        <v>3440</v>
      </c>
      <c r="D42" s="12" t="s">
        <v>67</v>
      </c>
      <c r="E42" s="12" t="s">
        <v>234</v>
      </c>
      <c r="F42" s="12" t="s">
        <v>6</v>
      </c>
      <c r="G42" s="12" t="s">
        <v>477</v>
      </c>
      <c r="H42" s="12"/>
      <c r="I42" s="9">
        <v>19</v>
      </c>
      <c r="J42" s="9">
        <v>20</v>
      </c>
    </row>
    <row r="43" spans="1:10" x14ac:dyDescent="0.2">
      <c r="A43" s="8">
        <v>43625</v>
      </c>
      <c r="B43" s="12" t="s">
        <v>6</v>
      </c>
      <c r="C43" s="113">
        <v>54880</v>
      </c>
      <c r="D43" s="12" t="s">
        <v>141</v>
      </c>
      <c r="E43" s="12" t="s">
        <v>6</v>
      </c>
      <c r="F43" s="12" t="s">
        <v>6</v>
      </c>
      <c r="G43" s="12" t="s">
        <v>1252</v>
      </c>
      <c r="H43" s="12"/>
      <c r="I43" s="9">
        <v>16</v>
      </c>
      <c r="J43" s="9">
        <v>11</v>
      </c>
    </row>
    <row r="44" spans="1:10" x14ac:dyDescent="0.2">
      <c r="A44" s="8">
        <v>43625</v>
      </c>
      <c r="B44" s="12" t="s">
        <v>6</v>
      </c>
      <c r="C44" s="113">
        <v>67150</v>
      </c>
      <c r="D44" s="12" t="s">
        <v>593</v>
      </c>
      <c r="E44" s="12" t="s">
        <v>6</v>
      </c>
      <c r="F44" s="12" t="s">
        <v>15</v>
      </c>
      <c r="G44" s="12" t="s">
        <v>151</v>
      </c>
      <c r="H44" s="12"/>
      <c r="I44" s="87" t="s">
        <v>1866</v>
      </c>
      <c r="J44" s="87" t="s">
        <v>1867</v>
      </c>
    </row>
    <row r="45" spans="1:10" x14ac:dyDescent="0.2">
      <c r="A45" s="8">
        <v>43625</v>
      </c>
      <c r="B45" s="12" t="s">
        <v>3</v>
      </c>
      <c r="C45" s="113">
        <v>7340</v>
      </c>
      <c r="D45" s="12" t="s">
        <v>1868</v>
      </c>
      <c r="E45" s="12" t="s">
        <v>6</v>
      </c>
      <c r="F45" s="12" t="s">
        <v>333</v>
      </c>
      <c r="G45" s="12" t="s">
        <v>1869</v>
      </c>
      <c r="H45" s="12"/>
      <c r="I45" s="9">
        <v>39</v>
      </c>
      <c r="J45" s="9">
        <v>31</v>
      </c>
    </row>
    <row r="46" spans="1:10" x14ac:dyDescent="0.2">
      <c r="A46" s="8">
        <v>43625</v>
      </c>
      <c r="B46" s="12" t="s">
        <v>3</v>
      </c>
      <c r="C46" s="113">
        <v>2452</v>
      </c>
      <c r="D46" s="12" t="s">
        <v>92</v>
      </c>
      <c r="E46" s="12" t="s">
        <v>15</v>
      </c>
      <c r="F46" s="12" t="s">
        <v>18</v>
      </c>
      <c r="G46" s="12" t="s">
        <v>319</v>
      </c>
      <c r="H46" s="12"/>
      <c r="I46" s="9">
        <v>26</v>
      </c>
      <c r="J46" s="9">
        <v>32</v>
      </c>
    </row>
    <row r="47" spans="1:10" x14ac:dyDescent="0.2">
      <c r="A47" s="8">
        <v>43625</v>
      </c>
      <c r="B47" s="12" t="s">
        <v>3</v>
      </c>
      <c r="C47" s="113">
        <v>1747</v>
      </c>
      <c r="D47" s="12" t="s">
        <v>92</v>
      </c>
      <c r="E47" s="12" t="s">
        <v>19</v>
      </c>
      <c r="F47" s="12" t="s">
        <v>15</v>
      </c>
      <c r="G47" s="12" t="s">
        <v>23</v>
      </c>
      <c r="H47" s="12"/>
      <c r="I47" s="9">
        <v>28</v>
      </c>
      <c r="J47" s="9">
        <v>37</v>
      </c>
    </row>
    <row r="48" spans="1:10" x14ac:dyDescent="0.2">
      <c r="A48" s="8">
        <v>43625</v>
      </c>
      <c r="B48" s="12" t="s">
        <v>3</v>
      </c>
      <c r="C48" s="113">
        <v>4771</v>
      </c>
      <c r="D48" s="12" t="s">
        <v>75</v>
      </c>
      <c r="E48" s="12" t="s">
        <v>16</v>
      </c>
      <c r="F48" s="12" t="s">
        <v>4</v>
      </c>
      <c r="G48" s="12" t="s">
        <v>37</v>
      </c>
      <c r="H48" s="12"/>
      <c r="I48" s="9">
        <v>10</v>
      </c>
      <c r="J48" s="9">
        <v>6</v>
      </c>
    </row>
    <row r="49" spans="1:10" x14ac:dyDescent="0.2">
      <c r="A49" s="8">
        <v>43625</v>
      </c>
      <c r="B49" s="12" t="s">
        <v>3</v>
      </c>
      <c r="C49" s="113">
        <v>6962</v>
      </c>
      <c r="D49" s="12" t="s">
        <v>73</v>
      </c>
      <c r="E49" s="12" t="s">
        <v>4</v>
      </c>
      <c r="F49" s="12" t="s">
        <v>6</v>
      </c>
      <c r="G49" s="12" t="s">
        <v>37</v>
      </c>
      <c r="H49" s="12"/>
      <c r="I49" s="9">
        <v>32</v>
      </c>
      <c r="J49" s="9">
        <v>47</v>
      </c>
    </row>
    <row r="50" spans="1:10" x14ac:dyDescent="0.2">
      <c r="A50" s="8">
        <v>43626</v>
      </c>
      <c r="B50" s="12" t="s">
        <v>3</v>
      </c>
      <c r="C50" s="113">
        <v>6723</v>
      </c>
      <c r="D50" s="12" t="s">
        <v>49</v>
      </c>
      <c r="E50" s="12" t="s">
        <v>4</v>
      </c>
      <c r="F50" s="12" t="s">
        <v>4</v>
      </c>
      <c r="G50" s="12" t="s">
        <v>177</v>
      </c>
      <c r="H50" s="12"/>
      <c r="I50" s="9">
        <v>39</v>
      </c>
      <c r="J50" s="9">
        <v>59</v>
      </c>
    </row>
    <row r="51" spans="1:10" x14ac:dyDescent="0.2">
      <c r="A51" s="8">
        <v>43626</v>
      </c>
      <c r="B51" s="12" t="s">
        <v>5</v>
      </c>
      <c r="C51" s="113">
        <v>54457</v>
      </c>
      <c r="D51" s="12" t="s">
        <v>166</v>
      </c>
      <c r="E51" s="12" t="s">
        <v>4</v>
      </c>
      <c r="F51" s="12" t="s">
        <v>4</v>
      </c>
      <c r="G51" s="12" t="s">
        <v>23</v>
      </c>
      <c r="H51" s="12"/>
      <c r="I51" s="9">
        <v>41</v>
      </c>
      <c r="J51" s="9">
        <v>52</v>
      </c>
    </row>
    <row r="52" spans="1:10" x14ac:dyDescent="0.2">
      <c r="A52" s="8">
        <v>43626</v>
      </c>
      <c r="B52" s="12" t="s">
        <v>3</v>
      </c>
      <c r="C52" s="113">
        <v>6190</v>
      </c>
      <c r="D52" s="12" t="s">
        <v>1089</v>
      </c>
      <c r="E52" s="12" t="s">
        <v>31</v>
      </c>
      <c r="F52" s="12" t="s">
        <v>6</v>
      </c>
      <c r="G52" s="12" t="s">
        <v>863</v>
      </c>
      <c r="H52" s="12"/>
      <c r="I52" s="9">
        <v>35</v>
      </c>
      <c r="J52" s="9">
        <v>47</v>
      </c>
    </row>
    <row r="53" spans="1:10" x14ac:dyDescent="0.2">
      <c r="A53" s="8">
        <v>43626</v>
      </c>
      <c r="B53" s="12" t="s">
        <v>3</v>
      </c>
      <c r="C53" s="113">
        <v>3573</v>
      </c>
      <c r="D53" s="12" t="s">
        <v>67</v>
      </c>
      <c r="E53" s="12" t="s">
        <v>31</v>
      </c>
      <c r="F53" s="12" t="s">
        <v>6</v>
      </c>
      <c r="G53" s="12" t="s">
        <v>23</v>
      </c>
      <c r="H53" s="12"/>
      <c r="I53" s="9">
        <v>17</v>
      </c>
      <c r="J53" s="9">
        <v>19</v>
      </c>
    </row>
    <row r="54" spans="1:10" x14ac:dyDescent="0.2">
      <c r="A54" s="8">
        <v>43626</v>
      </c>
      <c r="B54" s="12" t="s">
        <v>5</v>
      </c>
      <c r="C54" s="113">
        <v>54441</v>
      </c>
      <c r="D54" s="12" t="s">
        <v>1870</v>
      </c>
      <c r="E54" s="12" t="s">
        <v>5</v>
      </c>
      <c r="F54" s="12" t="s">
        <v>5</v>
      </c>
      <c r="G54" s="12" t="s">
        <v>172</v>
      </c>
      <c r="H54" s="12"/>
      <c r="I54" s="9">
        <v>39</v>
      </c>
      <c r="J54" s="9">
        <v>60</v>
      </c>
    </row>
    <row r="55" spans="1:10" x14ac:dyDescent="0.2">
      <c r="A55" s="8">
        <v>43626</v>
      </c>
      <c r="B55" s="12" t="s">
        <v>5</v>
      </c>
      <c r="C55" s="113">
        <v>66693</v>
      </c>
      <c r="D55" s="12" t="s">
        <v>734</v>
      </c>
      <c r="E55" s="12" t="s">
        <v>5</v>
      </c>
      <c r="F55" s="12" t="s">
        <v>5</v>
      </c>
      <c r="G55" s="12" t="s">
        <v>863</v>
      </c>
      <c r="H55" s="12"/>
      <c r="I55" s="9">
        <v>43</v>
      </c>
      <c r="J55" s="9">
        <v>67</v>
      </c>
    </row>
    <row r="56" spans="1:10" x14ac:dyDescent="0.2">
      <c r="A56" s="8">
        <v>43626</v>
      </c>
      <c r="B56" s="12" t="s">
        <v>3</v>
      </c>
      <c r="C56" s="113">
        <v>7622</v>
      </c>
      <c r="D56" s="12" t="s">
        <v>1871</v>
      </c>
      <c r="E56" s="12" t="s">
        <v>15</v>
      </c>
      <c r="F56" s="12" t="s">
        <v>15</v>
      </c>
      <c r="G56" s="12" t="s">
        <v>23</v>
      </c>
      <c r="H56" s="12"/>
      <c r="I56" s="9">
        <v>47</v>
      </c>
      <c r="J56" s="9">
        <v>60</v>
      </c>
    </row>
    <row r="57" spans="1:10" x14ac:dyDescent="0.2">
      <c r="A57" s="8">
        <v>43626</v>
      </c>
      <c r="B57" s="12" t="s">
        <v>3</v>
      </c>
      <c r="C57" s="113">
        <v>2624</v>
      </c>
      <c r="D57" s="12" t="s">
        <v>92</v>
      </c>
      <c r="E57" s="12" t="s">
        <v>6</v>
      </c>
      <c r="F57" s="12" t="s">
        <v>6</v>
      </c>
      <c r="G57" s="12" t="s">
        <v>23</v>
      </c>
      <c r="H57" s="12"/>
      <c r="I57" s="9">
        <v>29</v>
      </c>
      <c r="J57" s="9">
        <v>38</v>
      </c>
    </row>
    <row r="58" spans="1:10" x14ac:dyDescent="0.2">
      <c r="A58" s="8">
        <v>43626</v>
      </c>
      <c r="B58" s="12" t="s">
        <v>3</v>
      </c>
      <c r="C58" s="113">
        <v>8044</v>
      </c>
      <c r="D58" s="12" t="s">
        <v>42</v>
      </c>
      <c r="E58" s="12" t="s">
        <v>15</v>
      </c>
      <c r="F58" s="12" t="s">
        <v>15</v>
      </c>
      <c r="G58" s="12" t="s">
        <v>23</v>
      </c>
      <c r="H58" s="12"/>
      <c r="I58" s="9">
        <v>26</v>
      </c>
      <c r="J58" s="9">
        <v>23</v>
      </c>
    </row>
    <row r="59" spans="1:10" x14ac:dyDescent="0.2">
      <c r="A59" s="8">
        <v>43626</v>
      </c>
      <c r="B59" s="12" t="s">
        <v>3</v>
      </c>
      <c r="C59" s="113">
        <v>1255</v>
      </c>
      <c r="D59" s="12" t="s">
        <v>92</v>
      </c>
      <c r="E59" s="12" t="s">
        <v>4</v>
      </c>
      <c r="F59" s="12" t="s">
        <v>4</v>
      </c>
      <c r="G59" s="12" t="s">
        <v>1872</v>
      </c>
      <c r="H59" s="12"/>
      <c r="I59" s="9">
        <v>29</v>
      </c>
      <c r="J59" s="9">
        <v>23</v>
      </c>
    </row>
    <row r="60" spans="1:10" x14ac:dyDescent="0.2">
      <c r="A60" s="8">
        <v>43626</v>
      </c>
      <c r="B60" s="12" t="s">
        <v>3</v>
      </c>
      <c r="C60" s="113">
        <v>6161</v>
      </c>
      <c r="D60" s="12" t="s">
        <v>48</v>
      </c>
      <c r="E60" s="12" t="s">
        <v>15</v>
      </c>
      <c r="F60" s="12" t="s">
        <v>15</v>
      </c>
      <c r="G60" s="12" t="s">
        <v>172</v>
      </c>
      <c r="H60" s="12"/>
      <c r="I60" s="9">
        <v>37</v>
      </c>
      <c r="J60" s="9">
        <v>50</v>
      </c>
    </row>
    <row r="61" spans="1:10" x14ac:dyDescent="0.2">
      <c r="A61" s="8">
        <v>43626</v>
      </c>
      <c r="B61" s="12" t="s">
        <v>3</v>
      </c>
      <c r="C61" s="113">
        <v>2153</v>
      </c>
      <c r="D61" s="12" t="s">
        <v>92</v>
      </c>
      <c r="E61" s="12" t="s">
        <v>15</v>
      </c>
      <c r="F61" s="12" t="s">
        <v>4</v>
      </c>
      <c r="G61" s="12" t="s">
        <v>172</v>
      </c>
      <c r="H61" s="12"/>
      <c r="I61" s="9">
        <v>26</v>
      </c>
      <c r="J61" s="9">
        <v>22</v>
      </c>
    </row>
    <row r="62" spans="1:10" x14ac:dyDescent="0.2">
      <c r="A62" s="8">
        <v>43626</v>
      </c>
      <c r="B62" s="12" t="s">
        <v>3</v>
      </c>
      <c r="C62" s="113">
        <v>2544</v>
      </c>
      <c r="D62" s="12" t="s">
        <v>92</v>
      </c>
      <c r="E62" s="12" t="s">
        <v>15</v>
      </c>
      <c r="F62" s="12" t="s">
        <v>15</v>
      </c>
      <c r="G62" s="12" t="s">
        <v>172</v>
      </c>
      <c r="H62" s="12"/>
      <c r="I62" s="9">
        <v>27</v>
      </c>
      <c r="J62" s="9">
        <v>22</v>
      </c>
    </row>
    <row r="63" spans="1:10" x14ac:dyDescent="0.2">
      <c r="A63" s="8">
        <v>43626</v>
      </c>
      <c r="B63" s="12" t="s">
        <v>14</v>
      </c>
      <c r="C63" s="113">
        <v>6700</v>
      </c>
      <c r="D63" s="12" t="s">
        <v>127</v>
      </c>
      <c r="E63" s="12" t="s">
        <v>6</v>
      </c>
      <c r="F63" s="12" t="s">
        <v>6</v>
      </c>
      <c r="G63" s="12" t="s">
        <v>863</v>
      </c>
      <c r="H63" s="12"/>
      <c r="I63" s="9">
        <v>31</v>
      </c>
      <c r="J63" s="9">
        <v>25</v>
      </c>
    </row>
    <row r="64" spans="1:10" x14ac:dyDescent="0.2">
      <c r="A64" s="8">
        <v>43626</v>
      </c>
      <c r="B64" s="12" t="s">
        <v>3</v>
      </c>
      <c r="C64" s="113">
        <v>4620</v>
      </c>
      <c r="D64" s="12" t="s">
        <v>40</v>
      </c>
      <c r="E64" s="12" t="s">
        <v>16</v>
      </c>
      <c r="F64" s="12" t="s">
        <v>6</v>
      </c>
      <c r="G64" s="12" t="s">
        <v>163</v>
      </c>
      <c r="H64" s="12"/>
      <c r="I64" s="9">
        <v>7</v>
      </c>
      <c r="J64" s="9">
        <v>2</v>
      </c>
    </row>
    <row r="65" spans="1:10" x14ac:dyDescent="0.2">
      <c r="A65" s="8">
        <v>43626</v>
      </c>
      <c r="B65" s="12" t="s">
        <v>3</v>
      </c>
      <c r="C65" s="113">
        <v>5359</v>
      </c>
      <c r="D65" s="12" t="s">
        <v>58</v>
      </c>
      <c r="E65" s="12" t="s">
        <v>6</v>
      </c>
      <c r="F65" s="12" t="s">
        <v>6</v>
      </c>
      <c r="G65" s="12" t="s">
        <v>152</v>
      </c>
      <c r="H65" s="12"/>
      <c r="I65" s="9">
        <v>34</v>
      </c>
      <c r="J65" s="9">
        <v>44</v>
      </c>
    </row>
    <row r="66" spans="1:10" x14ac:dyDescent="0.2">
      <c r="A66" s="8">
        <v>43626</v>
      </c>
      <c r="B66" s="12" t="s">
        <v>3</v>
      </c>
      <c r="C66" s="113">
        <v>8386</v>
      </c>
      <c r="D66" s="12" t="s">
        <v>117</v>
      </c>
      <c r="E66" s="12" t="s">
        <v>16</v>
      </c>
      <c r="F66" s="12" t="s">
        <v>6</v>
      </c>
      <c r="G66" s="12" t="s">
        <v>163</v>
      </c>
      <c r="H66" s="12"/>
      <c r="I66" s="9">
        <v>25</v>
      </c>
      <c r="J66" s="9">
        <v>20</v>
      </c>
    </row>
    <row r="67" spans="1:10" x14ac:dyDescent="0.2">
      <c r="A67" s="8">
        <v>43626</v>
      </c>
      <c r="B67" s="12" t="s">
        <v>3</v>
      </c>
      <c r="C67" s="113">
        <v>5955</v>
      </c>
      <c r="D67" s="12" t="s">
        <v>74</v>
      </c>
      <c r="E67" s="12" t="s">
        <v>6</v>
      </c>
      <c r="F67" s="12" t="s">
        <v>6</v>
      </c>
      <c r="G67" s="12" t="s">
        <v>177</v>
      </c>
      <c r="H67" s="12"/>
      <c r="I67" s="9">
        <v>30</v>
      </c>
      <c r="J67" s="9">
        <v>36</v>
      </c>
    </row>
    <row r="68" spans="1:10" x14ac:dyDescent="0.2">
      <c r="A68" s="8">
        <v>43626</v>
      </c>
      <c r="B68" s="12" t="s">
        <v>3</v>
      </c>
      <c r="C68" s="113">
        <v>1221</v>
      </c>
      <c r="D68" s="12" t="s">
        <v>92</v>
      </c>
      <c r="E68" s="12" t="s">
        <v>8</v>
      </c>
      <c r="F68" s="12" t="s">
        <v>6</v>
      </c>
      <c r="G68" s="12" t="s">
        <v>23</v>
      </c>
      <c r="H68" s="12"/>
      <c r="I68" s="9">
        <v>35</v>
      </c>
      <c r="J68" s="9">
        <v>30</v>
      </c>
    </row>
    <row r="69" spans="1:10" x14ac:dyDescent="0.2">
      <c r="A69" s="8">
        <v>43626</v>
      </c>
      <c r="B69" s="12" t="s">
        <v>3</v>
      </c>
      <c r="C69" s="113">
        <v>2628</v>
      </c>
      <c r="D69" s="12" t="s">
        <v>92</v>
      </c>
      <c r="E69" s="12" t="s">
        <v>1873</v>
      </c>
      <c r="F69" s="12" t="s">
        <v>6</v>
      </c>
      <c r="G69" s="12" t="s">
        <v>172</v>
      </c>
      <c r="H69" s="12"/>
      <c r="I69" s="9">
        <v>26</v>
      </c>
      <c r="J69" s="9">
        <v>33</v>
      </c>
    </row>
    <row r="70" spans="1:10" s="11" customFormat="1" x14ac:dyDescent="0.2">
      <c r="A70" s="8">
        <v>43627</v>
      </c>
      <c r="B70" s="12" t="s">
        <v>3</v>
      </c>
      <c r="C70" s="113">
        <v>3371</v>
      </c>
      <c r="D70" s="12" t="s">
        <v>54</v>
      </c>
      <c r="E70" s="12" t="s">
        <v>4</v>
      </c>
      <c r="F70" s="12" t="s">
        <v>4</v>
      </c>
      <c r="G70" s="12" t="s">
        <v>1881</v>
      </c>
      <c r="H70" s="12"/>
      <c r="I70" s="9">
        <v>21</v>
      </c>
      <c r="J70" s="9">
        <v>16</v>
      </c>
    </row>
    <row r="71" spans="1:10" s="11" customFormat="1" x14ac:dyDescent="0.2">
      <c r="A71" s="8">
        <v>43627</v>
      </c>
      <c r="B71" s="12" t="s">
        <v>3</v>
      </c>
      <c r="C71" s="113">
        <v>1280</v>
      </c>
      <c r="D71" s="12" t="s">
        <v>92</v>
      </c>
      <c r="E71" s="12" t="s">
        <v>6</v>
      </c>
      <c r="F71" s="12" t="s">
        <v>6</v>
      </c>
      <c r="G71" s="12" t="s">
        <v>989</v>
      </c>
      <c r="H71" s="12"/>
      <c r="I71" s="9">
        <v>28</v>
      </c>
      <c r="J71" s="9">
        <v>33</v>
      </c>
    </row>
    <row r="72" spans="1:10" s="11" customFormat="1" x14ac:dyDescent="0.2">
      <c r="A72" s="8">
        <v>43627</v>
      </c>
      <c r="B72" s="12" t="s">
        <v>6</v>
      </c>
      <c r="C72" s="113">
        <v>54730</v>
      </c>
      <c r="D72" s="12" t="s">
        <v>1882</v>
      </c>
      <c r="E72" s="12" t="s">
        <v>6</v>
      </c>
      <c r="F72" s="12" t="s">
        <v>6</v>
      </c>
      <c r="G72" s="12" t="s">
        <v>292</v>
      </c>
      <c r="H72" s="12"/>
      <c r="I72" s="9">
        <v>37</v>
      </c>
      <c r="J72" s="9">
        <v>26</v>
      </c>
    </row>
    <row r="73" spans="1:10" s="11" customFormat="1" x14ac:dyDescent="0.2">
      <c r="A73" s="8">
        <v>43628</v>
      </c>
      <c r="B73" s="12" t="s">
        <v>5</v>
      </c>
      <c r="C73" s="113">
        <v>68259</v>
      </c>
      <c r="D73" s="12" t="s">
        <v>1883</v>
      </c>
      <c r="E73" s="12" t="s">
        <v>5</v>
      </c>
      <c r="F73" s="12" t="s">
        <v>5</v>
      </c>
      <c r="G73" s="12" t="s">
        <v>279</v>
      </c>
      <c r="H73" s="12"/>
      <c r="I73" s="9">
        <v>148</v>
      </c>
      <c r="J73" s="9">
        <v>236</v>
      </c>
    </row>
    <row r="74" spans="1:10" s="11" customFormat="1" x14ac:dyDescent="0.2">
      <c r="A74" s="8">
        <v>43628</v>
      </c>
      <c r="B74" s="12" t="s">
        <v>3</v>
      </c>
      <c r="C74" s="113">
        <v>57000</v>
      </c>
      <c r="D74" s="12" t="s">
        <v>211</v>
      </c>
      <c r="E74" s="12" t="s">
        <v>6</v>
      </c>
      <c r="F74" s="12" t="s">
        <v>6</v>
      </c>
      <c r="G74" s="12" t="s">
        <v>167</v>
      </c>
      <c r="H74" s="12"/>
      <c r="I74" s="9">
        <v>49</v>
      </c>
      <c r="J74" s="9">
        <v>64</v>
      </c>
    </row>
    <row r="75" spans="1:10" s="11" customFormat="1" x14ac:dyDescent="0.2">
      <c r="A75" s="8">
        <v>43628</v>
      </c>
      <c r="B75" s="12" t="s">
        <v>5</v>
      </c>
      <c r="C75" s="113">
        <v>82291</v>
      </c>
      <c r="D75" s="12" t="s">
        <v>1884</v>
      </c>
      <c r="E75" s="12" t="s">
        <v>5</v>
      </c>
      <c r="F75" s="12" t="s">
        <v>5</v>
      </c>
      <c r="G75" s="12" t="s">
        <v>1887</v>
      </c>
      <c r="H75" s="12"/>
      <c r="I75" s="9">
        <v>429</v>
      </c>
      <c r="J75" s="9">
        <v>714</v>
      </c>
    </row>
    <row r="76" spans="1:10" s="11" customFormat="1" x14ac:dyDescent="0.2">
      <c r="A76" s="8">
        <v>43628</v>
      </c>
      <c r="B76" s="12" t="s">
        <v>5</v>
      </c>
      <c r="C76" s="113">
        <v>72072</v>
      </c>
      <c r="D76" s="12" t="s">
        <v>1885</v>
      </c>
      <c r="E76" s="12" t="s">
        <v>5</v>
      </c>
      <c r="F76" s="12" t="s">
        <v>5</v>
      </c>
      <c r="G76" s="12" t="s">
        <v>172</v>
      </c>
      <c r="H76" s="12"/>
      <c r="I76" s="9">
        <v>253</v>
      </c>
      <c r="J76" s="9">
        <v>352</v>
      </c>
    </row>
    <row r="77" spans="1:10" s="11" customFormat="1" x14ac:dyDescent="0.2">
      <c r="A77" s="8">
        <v>43628</v>
      </c>
      <c r="B77" s="12" t="s">
        <v>14</v>
      </c>
      <c r="C77" s="113">
        <v>6700</v>
      </c>
      <c r="D77" s="12" t="s">
        <v>127</v>
      </c>
      <c r="E77" s="12" t="s">
        <v>6</v>
      </c>
      <c r="F77" s="12" t="s">
        <v>6</v>
      </c>
      <c r="G77" s="12" t="s">
        <v>172</v>
      </c>
      <c r="H77" s="12"/>
      <c r="I77" s="9">
        <v>35</v>
      </c>
      <c r="J77" s="9">
        <v>25</v>
      </c>
    </row>
    <row r="78" spans="1:10" s="11" customFormat="1" x14ac:dyDescent="0.2">
      <c r="A78" s="8">
        <v>43628</v>
      </c>
      <c r="B78" s="12" t="s">
        <v>3</v>
      </c>
      <c r="C78" s="113">
        <v>4734</v>
      </c>
      <c r="D78" s="12" t="s">
        <v>75</v>
      </c>
      <c r="E78" s="12" t="s">
        <v>4</v>
      </c>
      <c r="F78" s="12" t="s">
        <v>4</v>
      </c>
      <c r="G78" s="12" t="s">
        <v>152</v>
      </c>
      <c r="H78" s="12"/>
      <c r="I78" s="9">
        <v>10</v>
      </c>
      <c r="J78" s="9">
        <v>5</v>
      </c>
    </row>
    <row r="79" spans="1:10" s="11" customFormat="1" x14ac:dyDescent="0.2">
      <c r="A79" s="8">
        <v>43628</v>
      </c>
      <c r="B79" s="12" t="s">
        <v>8</v>
      </c>
      <c r="C79" s="113">
        <v>50050</v>
      </c>
      <c r="D79" s="12" t="s">
        <v>1886</v>
      </c>
      <c r="E79" s="12" t="s">
        <v>15</v>
      </c>
      <c r="F79" s="12" t="s">
        <v>8</v>
      </c>
      <c r="G79" s="12" t="s">
        <v>1429</v>
      </c>
      <c r="H79" s="12"/>
      <c r="I79" s="9"/>
      <c r="J79" s="9"/>
    </row>
    <row r="80" spans="1:10" s="11" customFormat="1" x14ac:dyDescent="0.2">
      <c r="A80" s="8">
        <v>43629</v>
      </c>
      <c r="B80" s="12" t="s">
        <v>3</v>
      </c>
      <c r="C80" s="113">
        <v>1635</v>
      </c>
      <c r="D80" s="12" t="s">
        <v>92</v>
      </c>
      <c r="E80" s="12" t="s">
        <v>5</v>
      </c>
      <c r="F80" s="12" t="s">
        <v>5</v>
      </c>
      <c r="G80" s="12" t="s">
        <v>152</v>
      </c>
      <c r="H80" s="12"/>
      <c r="I80" s="9">
        <v>24</v>
      </c>
      <c r="J80" s="9">
        <v>25</v>
      </c>
    </row>
    <row r="81" spans="1:10" s="11" customFormat="1" x14ac:dyDescent="0.2">
      <c r="A81" s="8">
        <v>43630</v>
      </c>
      <c r="B81" s="12" t="s">
        <v>5</v>
      </c>
      <c r="C81" s="113">
        <v>9123</v>
      </c>
      <c r="D81" s="12" t="s">
        <v>1894</v>
      </c>
      <c r="E81" s="12" t="s">
        <v>5</v>
      </c>
      <c r="F81" s="12" t="s">
        <v>15</v>
      </c>
      <c r="G81" s="12" t="s">
        <v>23</v>
      </c>
      <c r="H81" s="12"/>
      <c r="I81" s="9">
        <v>70</v>
      </c>
      <c r="J81" s="9">
        <v>101</v>
      </c>
    </row>
    <row r="82" spans="1:10" s="11" customFormat="1" x14ac:dyDescent="0.2">
      <c r="A82" s="8">
        <v>43630</v>
      </c>
      <c r="B82" s="12" t="s">
        <v>5</v>
      </c>
      <c r="C82" s="113">
        <v>67686</v>
      </c>
      <c r="D82" s="12" t="s">
        <v>1895</v>
      </c>
      <c r="E82" s="12" t="s">
        <v>15</v>
      </c>
      <c r="F82" s="12" t="s">
        <v>5</v>
      </c>
      <c r="G82" s="12" t="s">
        <v>23</v>
      </c>
      <c r="H82" s="12"/>
      <c r="I82" s="9">
        <v>93</v>
      </c>
      <c r="J82" s="9">
        <v>158</v>
      </c>
    </row>
    <row r="83" spans="1:10" s="11" customFormat="1" x14ac:dyDescent="0.2">
      <c r="A83" s="8">
        <v>43631</v>
      </c>
      <c r="B83" s="12" t="s">
        <v>3</v>
      </c>
      <c r="C83" s="113">
        <v>2542</v>
      </c>
      <c r="D83" s="12" t="s">
        <v>92</v>
      </c>
      <c r="E83" s="12" t="s">
        <v>968</v>
      </c>
      <c r="F83" s="12" t="s">
        <v>5</v>
      </c>
      <c r="G83" s="12" t="s">
        <v>292</v>
      </c>
      <c r="H83" s="12"/>
      <c r="I83" s="9">
        <v>31</v>
      </c>
      <c r="J83" s="9">
        <v>31</v>
      </c>
    </row>
    <row r="84" spans="1:10" s="11" customFormat="1" x14ac:dyDescent="0.2">
      <c r="A84" s="8">
        <v>43631</v>
      </c>
      <c r="B84" s="12" t="s">
        <v>3</v>
      </c>
      <c r="C84" s="113">
        <v>6678</v>
      </c>
      <c r="D84" s="12" t="s">
        <v>232</v>
      </c>
      <c r="E84" s="12" t="s">
        <v>4</v>
      </c>
      <c r="F84" s="12" t="s">
        <v>5</v>
      </c>
      <c r="G84" s="12" t="s">
        <v>477</v>
      </c>
      <c r="H84" s="12"/>
      <c r="I84" s="9">
        <v>45</v>
      </c>
      <c r="J84" s="9">
        <v>58</v>
      </c>
    </row>
    <row r="85" spans="1:10" s="11" customFormat="1" x14ac:dyDescent="0.2">
      <c r="A85" s="8">
        <v>43631</v>
      </c>
      <c r="B85" s="12" t="s">
        <v>6</v>
      </c>
      <c r="C85" s="113">
        <v>57300</v>
      </c>
      <c r="D85" s="12" t="s">
        <v>198</v>
      </c>
      <c r="E85" s="12" t="s">
        <v>6</v>
      </c>
      <c r="F85" s="12" t="s">
        <v>6</v>
      </c>
      <c r="G85" s="12" t="s">
        <v>23</v>
      </c>
      <c r="H85" s="12"/>
      <c r="I85" s="9">
        <v>39</v>
      </c>
      <c r="J85" s="9">
        <v>53</v>
      </c>
    </row>
    <row r="86" spans="1:10" s="11" customFormat="1" x14ac:dyDescent="0.2">
      <c r="A86" s="8">
        <v>43631</v>
      </c>
      <c r="B86" s="12" t="s">
        <v>5</v>
      </c>
      <c r="C86" s="113">
        <v>51069</v>
      </c>
      <c r="D86" s="12" t="s">
        <v>1896</v>
      </c>
      <c r="E86" s="12" t="s">
        <v>5</v>
      </c>
      <c r="F86" s="12" t="s">
        <v>15</v>
      </c>
      <c r="G86" s="12" t="s">
        <v>319</v>
      </c>
      <c r="H86" s="12"/>
      <c r="I86" s="158">
        <v>169</v>
      </c>
      <c r="J86" s="9">
        <v>246</v>
      </c>
    </row>
    <row r="87" spans="1:10" s="11" customFormat="1" x14ac:dyDescent="0.2">
      <c r="A87" s="8">
        <v>43631</v>
      </c>
      <c r="B87" s="12" t="s">
        <v>3</v>
      </c>
      <c r="C87" s="113">
        <v>8254</v>
      </c>
      <c r="D87" s="12" t="s">
        <v>64</v>
      </c>
      <c r="E87" s="12" t="s">
        <v>12</v>
      </c>
      <c r="F87" s="12" t="s">
        <v>15</v>
      </c>
      <c r="G87" s="12" t="s">
        <v>319</v>
      </c>
      <c r="H87" s="12"/>
      <c r="I87" s="9">
        <v>23</v>
      </c>
      <c r="J87" s="9">
        <v>18</v>
      </c>
    </row>
    <row r="88" spans="1:10" s="11" customFormat="1" x14ac:dyDescent="0.2">
      <c r="A88" s="8">
        <v>43631</v>
      </c>
      <c r="B88" s="12" t="s">
        <v>6</v>
      </c>
      <c r="C88" s="113">
        <v>54260</v>
      </c>
      <c r="D88" s="12" t="s">
        <v>672</v>
      </c>
      <c r="E88" s="12" t="s">
        <v>6</v>
      </c>
      <c r="F88" s="12" t="s">
        <v>18</v>
      </c>
      <c r="G88" s="12" t="s">
        <v>37</v>
      </c>
      <c r="H88" s="12"/>
      <c r="I88" s="9">
        <v>41</v>
      </c>
      <c r="J88" s="9">
        <v>39</v>
      </c>
    </row>
    <row r="89" spans="1:10" s="11" customFormat="1" x14ac:dyDescent="0.2">
      <c r="A89" s="8">
        <v>43631</v>
      </c>
      <c r="B89" s="12" t="s">
        <v>3</v>
      </c>
      <c r="C89" s="113">
        <v>9151</v>
      </c>
      <c r="D89" s="12" t="s">
        <v>524</v>
      </c>
      <c r="E89" s="12" t="s">
        <v>4</v>
      </c>
      <c r="F89" s="12" t="s">
        <v>140</v>
      </c>
      <c r="G89" s="12" t="s">
        <v>1897</v>
      </c>
      <c r="H89" s="12"/>
      <c r="I89" s="9">
        <v>58</v>
      </c>
      <c r="J89" s="9">
        <v>76</v>
      </c>
    </row>
    <row r="90" spans="1:10" s="11" customFormat="1" x14ac:dyDescent="0.2">
      <c r="A90" s="8">
        <v>43631</v>
      </c>
      <c r="B90" s="12" t="s">
        <v>3</v>
      </c>
      <c r="C90" s="113">
        <v>6944</v>
      </c>
      <c r="D90" s="12" t="s">
        <v>73</v>
      </c>
      <c r="E90" s="12" t="s">
        <v>4</v>
      </c>
      <c r="F90" s="12" t="s">
        <v>6</v>
      </c>
      <c r="G90" s="12" t="s">
        <v>37</v>
      </c>
      <c r="H90" s="12"/>
      <c r="I90" s="9">
        <v>35</v>
      </c>
      <c r="J90" s="9">
        <v>41</v>
      </c>
    </row>
    <row r="91" spans="1:10" s="11" customFormat="1" x14ac:dyDescent="0.2">
      <c r="A91" s="8">
        <v>43631</v>
      </c>
      <c r="B91" s="12" t="s">
        <v>3</v>
      </c>
      <c r="C91" s="113">
        <v>2210</v>
      </c>
      <c r="D91" s="12" t="s">
        <v>92</v>
      </c>
      <c r="E91" s="12" t="s">
        <v>6</v>
      </c>
      <c r="F91" s="12" t="s">
        <v>15</v>
      </c>
      <c r="G91" s="12" t="s">
        <v>37</v>
      </c>
      <c r="H91" s="12"/>
      <c r="I91" s="9">
        <v>23</v>
      </c>
      <c r="J91" s="9">
        <v>27</v>
      </c>
    </row>
    <row r="92" spans="1:10" s="11" customFormat="1" x14ac:dyDescent="0.2">
      <c r="A92" s="8">
        <v>43631</v>
      </c>
      <c r="B92" s="12" t="s">
        <v>3</v>
      </c>
      <c r="C92" s="113">
        <v>4986</v>
      </c>
      <c r="D92" s="12" t="s">
        <v>61</v>
      </c>
      <c r="E92" s="12" t="s">
        <v>15</v>
      </c>
      <c r="F92" s="12" t="s">
        <v>6</v>
      </c>
      <c r="G92" s="12" t="s">
        <v>163</v>
      </c>
      <c r="H92" s="12"/>
      <c r="I92" s="9">
        <v>9</v>
      </c>
      <c r="J92" s="9">
        <v>5</v>
      </c>
    </row>
    <row r="93" spans="1:10" s="11" customFormat="1" x14ac:dyDescent="0.2">
      <c r="A93" s="8">
        <v>43632</v>
      </c>
      <c r="B93" s="12" t="s">
        <v>6</v>
      </c>
      <c r="C93" s="48" t="s">
        <v>1511</v>
      </c>
      <c r="D93" s="12" t="s">
        <v>1898</v>
      </c>
      <c r="E93" s="12" t="s">
        <v>4</v>
      </c>
      <c r="F93" s="12" t="s">
        <v>6</v>
      </c>
      <c r="G93" s="12" t="s">
        <v>152</v>
      </c>
      <c r="H93" s="12"/>
      <c r="I93" s="9">
        <v>25</v>
      </c>
      <c r="J93" s="9">
        <v>31</v>
      </c>
    </row>
    <row r="94" spans="1:10" s="11" customFormat="1" x14ac:dyDescent="0.2">
      <c r="A94" s="8">
        <v>43632</v>
      </c>
      <c r="B94" s="12" t="s">
        <v>3</v>
      </c>
      <c r="C94" s="48" t="s">
        <v>1899</v>
      </c>
      <c r="D94" s="12" t="s">
        <v>232</v>
      </c>
      <c r="E94" s="12" t="s">
        <v>1668</v>
      </c>
      <c r="F94" s="12" t="s">
        <v>4</v>
      </c>
      <c r="G94" s="12" t="s">
        <v>172</v>
      </c>
      <c r="H94" s="12"/>
      <c r="I94" s="9">
        <v>37</v>
      </c>
      <c r="J94" s="9">
        <v>47</v>
      </c>
    </row>
    <row r="95" spans="1:10" s="11" customFormat="1" x14ac:dyDescent="0.2">
      <c r="A95" s="8">
        <v>43632</v>
      </c>
      <c r="B95" s="12" t="s">
        <v>14</v>
      </c>
      <c r="C95" s="48" t="s">
        <v>1900</v>
      </c>
      <c r="D95" s="12" t="s">
        <v>1901</v>
      </c>
      <c r="E95" s="12" t="s">
        <v>20</v>
      </c>
      <c r="F95" s="12" t="s">
        <v>6</v>
      </c>
      <c r="G95" s="12" t="s">
        <v>172</v>
      </c>
      <c r="H95" s="12"/>
      <c r="I95" s="9">
        <v>181</v>
      </c>
      <c r="J95" s="9">
        <v>290</v>
      </c>
    </row>
    <row r="96" spans="1:10" s="11" customFormat="1" x14ac:dyDescent="0.2">
      <c r="A96" s="8">
        <v>43632</v>
      </c>
      <c r="B96" s="12" t="s">
        <v>3</v>
      </c>
      <c r="C96" s="48" t="s">
        <v>1370</v>
      </c>
      <c r="D96" s="12" t="s">
        <v>92</v>
      </c>
      <c r="E96" s="12" t="s">
        <v>4</v>
      </c>
      <c r="F96" s="12" t="s">
        <v>6</v>
      </c>
      <c r="G96" s="12" t="s">
        <v>152</v>
      </c>
      <c r="H96" s="12"/>
      <c r="I96" s="9">
        <v>20</v>
      </c>
      <c r="J96" s="9">
        <v>12</v>
      </c>
    </row>
    <row r="97" spans="1:10" s="11" customFormat="1" x14ac:dyDescent="0.2">
      <c r="A97" s="8">
        <v>43632</v>
      </c>
      <c r="B97" s="12" t="s">
        <v>3</v>
      </c>
      <c r="C97" s="48" t="s">
        <v>1902</v>
      </c>
      <c r="D97" s="12" t="s">
        <v>75</v>
      </c>
      <c r="E97" s="12" t="s">
        <v>16</v>
      </c>
      <c r="F97" s="12" t="s">
        <v>4</v>
      </c>
      <c r="G97" s="12" t="s">
        <v>23</v>
      </c>
      <c r="H97" s="12"/>
      <c r="I97" s="9">
        <v>14</v>
      </c>
      <c r="J97" s="9">
        <v>7</v>
      </c>
    </row>
    <row r="98" spans="1:10" s="11" customFormat="1" x14ac:dyDescent="0.2">
      <c r="A98" s="8">
        <v>43632</v>
      </c>
      <c r="B98" s="12" t="s">
        <v>3</v>
      </c>
      <c r="C98" s="48" t="s">
        <v>1568</v>
      </c>
      <c r="D98" s="12" t="s">
        <v>75</v>
      </c>
      <c r="E98" s="12" t="s">
        <v>16</v>
      </c>
      <c r="F98" s="12" t="s">
        <v>6</v>
      </c>
      <c r="G98" s="12" t="s">
        <v>151</v>
      </c>
      <c r="H98" s="12"/>
      <c r="I98" s="9">
        <v>8</v>
      </c>
      <c r="J98" s="9">
        <v>5</v>
      </c>
    </row>
    <row r="99" spans="1:10" s="11" customFormat="1" x14ac:dyDescent="0.2">
      <c r="A99" s="8">
        <v>43633</v>
      </c>
      <c r="B99" s="12" t="s">
        <v>3</v>
      </c>
      <c r="C99" s="48" t="s">
        <v>1903</v>
      </c>
      <c r="D99" s="12" t="s">
        <v>261</v>
      </c>
      <c r="E99" s="12" t="s">
        <v>4</v>
      </c>
      <c r="F99" s="12" t="s">
        <v>4</v>
      </c>
      <c r="G99" s="12" t="s">
        <v>172</v>
      </c>
      <c r="H99" s="12"/>
      <c r="I99" s="9">
        <v>28</v>
      </c>
      <c r="J99" s="9">
        <v>29</v>
      </c>
    </row>
    <row r="100" spans="1:10" s="11" customFormat="1" x14ac:dyDescent="0.2">
      <c r="A100" s="8">
        <v>43634</v>
      </c>
      <c r="B100" s="12" t="s">
        <v>6</v>
      </c>
      <c r="C100" s="48" t="s">
        <v>1904</v>
      </c>
      <c r="D100" s="12" t="s">
        <v>1905</v>
      </c>
      <c r="E100" s="12" t="s">
        <v>6</v>
      </c>
      <c r="F100" s="12" t="s">
        <v>6</v>
      </c>
      <c r="G100" s="12" t="s">
        <v>292</v>
      </c>
      <c r="H100" s="12"/>
      <c r="I100" s="9">
        <v>140</v>
      </c>
      <c r="J100" s="9">
        <v>202</v>
      </c>
    </row>
    <row r="101" spans="1:10" s="11" customFormat="1" x14ac:dyDescent="0.2">
      <c r="A101" s="8">
        <v>43634</v>
      </c>
      <c r="B101" s="12" t="s">
        <v>1906</v>
      </c>
      <c r="C101" s="48" t="s">
        <v>1907</v>
      </c>
      <c r="D101" s="12" t="s">
        <v>1908</v>
      </c>
      <c r="E101" s="12" t="s">
        <v>189</v>
      </c>
      <c r="F101" s="12" t="s">
        <v>15</v>
      </c>
      <c r="G101" s="12" t="s">
        <v>319</v>
      </c>
      <c r="H101" s="12"/>
      <c r="I101" s="9"/>
      <c r="J101" s="9"/>
    </row>
    <row r="102" spans="1:10" s="11" customFormat="1" x14ac:dyDescent="0.2">
      <c r="A102" s="8">
        <v>43634</v>
      </c>
      <c r="B102" s="12" t="s">
        <v>3</v>
      </c>
      <c r="C102" s="48" t="s">
        <v>1909</v>
      </c>
      <c r="D102" s="12" t="s">
        <v>1910</v>
      </c>
      <c r="E102" s="12" t="s">
        <v>4</v>
      </c>
      <c r="F102" s="12" t="s">
        <v>6</v>
      </c>
      <c r="G102" s="12" t="s">
        <v>1911</v>
      </c>
      <c r="H102" s="12"/>
      <c r="I102" s="9">
        <v>53</v>
      </c>
      <c r="J102" s="9">
        <v>67</v>
      </c>
    </row>
    <row r="103" spans="1:10" s="11" customFormat="1" x14ac:dyDescent="0.2">
      <c r="A103" s="8">
        <v>43634</v>
      </c>
      <c r="B103" s="12" t="s">
        <v>3</v>
      </c>
      <c r="C103" s="48" t="s">
        <v>1912</v>
      </c>
      <c r="D103" s="12" t="s">
        <v>113</v>
      </c>
      <c r="E103" s="12" t="s">
        <v>6</v>
      </c>
      <c r="F103" s="12" t="s">
        <v>6</v>
      </c>
      <c r="G103" s="12" t="s">
        <v>37</v>
      </c>
      <c r="H103" s="12"/>
      <c r="I103" s="9">
        <v>16</v>
      </c>
      <c r="J103" s="9">
        <v>13</v>
      </c>
    </row>
    <row r="104" spans="1:10" s="11" customFormat="1" x14ac:dyDescent="0.2">
      <c r="A104" s="8">
        <v>43635</v>
      </c>
      <c r="B104" s="12" t="s">
        <v>3</v>
      </c>
      <c r="C104" s="48" t="s">
        <v>1913</v>
      </c>
      <c r="D104" s="12" t="s">
        <v>61</v>
      </c>
      <c r="E104" s="12" t="s">
        <v>4</v>
      </c>
      <c r="F104" s="12" t="s">
        <v>6</v>
      </c>
      <c r="G104" s="12" t="s">
        <v>37</v>
      </c>
      <c r="H104" s="12"/>
      <c r="I104" s="9">
        <v>11</v>
      </c>
      <c r="J104" s="9">
        <v>6</v>
      </c>
    </row>
    <row r="105" spans="1:10" s="11" customFormat="1" x14ac:dyDescent="0.2">
      <c r="A105" s="8">
        <v>43636</v>
      </c>
      <c r="B105" s="12" t="s">
        <v>5</v>
      </c>
      <c r="C105" s="48" t="s">
        <v>1914</v>
      </c>
      <c r="D105" s="12" t="s">
        <v>1915</v>
      </c>
      <c r="E105" s="12" t="s">
        <v>5</v>
      </c>
      <c r="F105" s="12" t="s">
        <v>15</v>
      </c>
      <c r="G105" s="12" t="s">
        <v>292</v>
      </c>
      <c r="H105" s="12"/>
      <c r="I105" s="9">
        <v>70</v>
      </c>
      <c r="J105" s="9">
        <v>116</v>
      </c>
    </row>
    <row r="106" spans="1:10" s="11" customFormat="1" x14ac:dyDescent="0.2">
      <c r="A106" s="8">
        <v>43636</v>
      </c>
      <c r="B106" s="12" t="s">
        <v>5</v>
      </c>
      <c r="C106" s="48" t="s">
        <v>1916</v>
      </c>
      <c r="D106" s="12" t="s">
        <v>1917</v>
      </c>
      <c r="E106" s="12" t="s">
        <v>5</v>
      </c>
      <c r="F106" s="12" t="s">
        <v>15</v>
      </c>
      <c r="G106" s="12" t="s">
        <v>1918</v>
      </c>
      <c r="H106" s="12"/>
      <c r="I106" s="9">
        <v>65</v>
      </c>
      <c r="J106" s="9">
        <v>88</v>
      </c>
    </row>
    <row r="107" spans="1:10" s="11" customFormat="1" x14ac:dyDescent="0.2">
      <c r="A107" s="8">
        <v>43636</v>
      </c>
      <c r="B107" s="12" t="s">
        <v>1919</v>
      </c>
      <c r="C107" s="48" t="s">
        <v>1920</v>
      </c>
      <c r="D107" s="12" t="s">
        <v>1921</v>
      </c>
      <c r="E107" s="12" t="s">
        <v>16</v>
      </c>
      <c r="F107" s="12" t="s">
        <v>15</v>
      </c>
      <c r="G107" s="12" t="s">
        <v>37</v>
      </c>
      <c r="H107" s="12"/>
      <c r="I107" s="9"/>
      <c r="J107" s="9"/>
    </row>
    <row r="108" spans="1:10" s="11" customFormat="1" x14ac:dyDescent="0.2">
      <c r="A108" s="8">
        <v>43638</v>
      </c>
      <c r="B108" s="12" t="s">
        <v>14</v>
      </c>
      <c r="C108" s="48" t="s">
        <v>1922</v>
      </c>
      <c r="D108" s="12" t="s">
        <v>250</v>
      </c>
      <c r="E108" s="12" t="s">
        <v>6</v>
      </c>
      <c r="F108" s="12" t="s">
        <v>171</v>
      </c>
      <c r="G108" s="12" t="s">
        <v>1923</v>
      </c>
      <c r="H108" s="12"/>
      <c r="I108" s="9">
        <v>135</v>
      </c>
      <c r="J108" s="9">
        <v>210</v>
      </c>
    </row>
    <row r="109" spans="1:10" s="11" customFormat="1" x14ac:dyDescent="0.2">
      <c r="A109" s="8">
        <v>43638</v>
      </c>
      <c r="B109" s="12" t="s">
        <v>3</v>
      </c>
      <c r="C109" s="48" t="s">
        <v>1521</v>
      </c>
      <c r="D109" s="12" t="s">
        <v>92</v>
      </c>
      <c r="E109" s="12" t="s">
        <v>15</v>
      </c>
      <c r="F109" s="12" t="s">
        <v>15</v>
      </c>
      <c r="G109" s="12" t="s">
        <v>172</v>
      </c>
      <c r="H109" s="12"/>
      <c r="I109" s="9">
        <v>27</v>
      </c>
      <c r="J109" s="9"/>
    </row>
    <row r="110" spans="1:10" s="11" customFormat="1" x14ac:dyDescent="0.2">
      <c r="A110" s="8">
        <v>43638</v>
      </c>
      <c r="B110" s="12" t="s">
        <v>3</v>
      </c>
      <c r="C110" s="48" t="s">
        <v>1924</v>
      </c>
      <c r="D110" s="12" t="s">
        <v>92</v>
      </c>
      <c r="E110" s="12" t="s">
        <v>6</v>
      </c>
      <c r="F110" s="12" t="s">
        <v>6</v>
      </c>
      <c r="G110" s="12" t="s">
        <v>172</v>
      </c>
      <c r="H110" s="12"/>
      <c r="I110" s="9">
        <v>21</v>
      </c>
      <c r="J110" s="9">
        <v>23</v>
      </c>
    </row>
    <row r="111" spans="1:10" s="11" customFormat="1" x14ac:dyDescent="0.2">
      <c r="A111" s="8">
        <v>43638</v>
      </c>
      <c r="B111" s="12" t="s">
        <v>6</v>
      </c>
      <c r="C111" s="48" t="s">
        <v>1925</v>
      </c>
      <c r="D111" s="12" t="s">
        <v>1926</v>
      </c>
      <c r="E111" s="12" t="s">
        <v>6</v>
      </c>
      <c r="F111" s="12" t="s">
        <v>6</v>
      </c>
      <c r="G111" s="12" t="s">
        <v>35</v>
      </c>
      <c r="H111" s="12"/>
      <c r="I111" s="9">
        <v>399</v>
      </c>
      <c r="J111" s="9">
        <v>350</v>
      </c>
    </row>
    <row r="112" spans="1:10" s="11" customFormat="1" x14ac:dyDescent="0.2">
      <c r="A112" s="8">
        <v>43638</v>
      </c>
      <c r="B112" s="12" t="s">
        <v>6</v>
      </c>
      <c r="C112" s="48" t="s">
        <v>1927</v>
      </c>
      <c r="D112" s="12" t="s">
        <v>1928</v>
      </c>
      <c r="E112" s="12" t="s">
        <v>6</v>
      </c>
      <c r="F112" s="12" t="s">
        <v>6</v>
      </c>
      <c r="G112" s="12" t="s">
        <v>35</v>
      </c>
      <c r="H112" s="12"/>
      <c r="I112" s="9">
        <v>219</v>
      </c>
      <c r="J112" s="9">
        <v>346</v>
      </c>
    </row>
    <row r="113" spans="1:10" s="11" customFormat="1" x14ac:dyDescent="0.2">
      <c r="A113" s="8">
        <v>43638</v>
      </c>
      <c r="B113" s="12" t="s">
        <v>6</v>
      </c>
      <c r="C113" s="48" t="s">
        <v>1929</v>
      </c>
      <c r="D113" s="12" t="s">
        <v>1930</v>
      </c>
      <c r="E113" s="12" t="s">
        <v>6</v>
      </c>
      <c r="F113" s="12" t="s">
        <v>6</v>
      </c>
      <c r="G113" s="12" t="s">
        <v>172</v>
      </c>
      <c r="H113" s="12"/>
      <c r="I113" s="9">
        <v>224</v>
      </c>
      <c r="J113" s="9">
        <v>331</v>
      </c>
    </row>
    <row r="114" spans="1:10" s="11" customFormat="1" x14ac:dyDescent="0.2">
      <c r="A114" s="8">
        <v>43638</v>
      </c>
      <c r="B114" s="12" t="s">
        <v>3</v>
      </c>
      <c r="C114" s="48" t="s">
        <v>1931</v>
      </c>
      <c r="D114" s="12" t="s">
        <v>283</v>
      </c>
      <c r="E114" s="12" t="s">
        <v>4</v>
      </c>
      <c r="F114" s="12" t="s">
        <v>4</v>
      </c>
      <c r="G114" s="12" t="s">
        <v>37</v>
      </c>
      <c r="H114" s="12"/>
      <c r="I114" s="9">
        <v>27</v>
      </c>
      <c r="J114" s="9">
        <v>39</v>
      </c>
    </row>
    <row r="115" spans="1:10" s="11" customFormat="1" x14ac:dyDescent="0.2">
      <c r="A115" s="8">
        <v>43639</v>
      </c>
      <c r="B115" s="12" t="s">
        <v>6</v>
      </c>
      <c r="C115" s="48" t="s">
        <v>1932</v>
      </c>
      <c r="D115" s="12" t="s">
        <v>408</v>
      </c>
      <c r="E115" s="12" t="s">
        <v>6</v>
      </c>
      <c r="F115" s="12" t="s">
        <v>6</v>
      </c>
      <c r="G115" s="12" t="s">
        <v>151</v>
      </c>
      <c r="H115" s="12"/>
      <c r="I115" s="9">
        <v>37</v>
      </c>
      <c r="J115" s="9">
        <v>50</v>
      </c>
    </row>
    <row r="116" spans="1:10" s="11" customFormat="1" x14ac:dyDescent="0.2">
      <c r="A116" s="8">
        <v>43639</v>
      </c>
      <c r="B116" s="12" t="s">
        <v>3</v>
      </c>
      <c r="C116" s="48" t="s">
        <v>1933</v>
      </c>
      <c r="D116" s="12" t="s">
        <v>92</v>
      </c>
      <c r="E116" s="12" t="s">
        <v>4</v>
      </c>
      <c r="F116" s="12" t="s">
        <v>4</v>
      </c>
      <c r="G116" s="12" t="s">
        <v>1539</v>
      </c>
      <c r="H116" s="12"/>
      <c r="I116" s="9">
        <v>27</v>
      </c>
      <c r="J116" s="9">
        <v>27</v>
      </c>
    </row>
    <row r="117" spans="1:10" s="11" customFormat="1" x14ac:dyDescent="0.2">
      <c r="A117" s="8">
        <v>43639</v>
      </c>
      <c r="B117" s="12" t="s">
        <v>5</v>
      </c>
      <c r="C117" s="48" t="s">
        <v>1934</v>
      </c>
      <c r="D117" s="12" t="s">
        <v>154</v>
      </c>
      <c r="E117" s="12" t="s">
        <v>5</v>
      </c>
      <c r="F117" s="12" t="s">
        <v>5</v>
      </c>
      <c r="G117" s="12" t="s">
        <v>152</v>
      </c>
      <c r="H117" s="12"/>
      <c r="I117" s="9">
        <v>47</v>
      </c>
      <c r="J117" s="9">
        <v>77</v>
      </c>
    </row>
    <row r="118" spans="1:10" s="11" customFormat="1" x14ac:dyDescent="0.2">
      <c r="A118" s="8">
        <v>43639</v>
      </c>
      <c r="B118" s="12" t="s">
        <v>6</v>
      </c>
      <c r="C118" s="48" t="s">
        <v>1424</v>
      </c>
      <c r="D118" s="12" t="s">
        <v>174</v>
      </c>
      <c r="E118" s="12" t="s">
        <v>6</v>
      </c>
      <c r="F118" s="12" t="s">
        <v>6</v>
      </c>
      <c r="G118" s="12" t="s">
        <v>151</v>
      </c>
      <c r="H118" s="12"/>
      <c r="I118" s="9">
        <v>28</v>
      </c>
      <c r="J118" s="9">
        <v>40</v>
      </c>
    </row>
    <row r="119" spans="1:10" s="11" customFormat="1" x14ac:dyDescent="0.2">
      <c r="A119" s="8">
        <v>43639</v>
      </c>
      <c r="B119" s="12" t="s">
        <v>5</v>
      </c>
      <c r="C119" s="48" t="s">
        <v>1934</v>
      </c>
      <c r="D119" s="12" t="s">
        <v>154</v>
      </c>
      <c r="E119" s="12" t="s">
        <v>5</v>
      </c>
      <c r="F119" s="12" t="s">
        <v>5</v>
      </c>
      <c r="G119" s="12" t="s">
        <v>151</v>
      </c>
      <c r="H119" s="12"/>
      <c r="I119" s="9">
        <v>47</v>
      </c>
      <c r="J119" s="9">
        <v>27</v>
      </c>
    </row>
    <row r="120" spans="1:10" s="11" customFormat="1" x14ac:dyDescent="0.2">
      <c r="A120" s="8">
        <v>43642</v>
      </c>
      <c r="B120" s="12" t="s">
        <v>3</v>
      </c>
      <c r="C120" s="48" t="s">
        <v>1935</v>
      </c>
      <c r="D120" s="12" t="s">
        <v>70</v>
      </c>
      <c r="E120" s="12" t="s">
        <v>16</v>
      </c>
      <c r="F120" s="12" t="s">
        <v>6</v>
      </c>
      <c r="G120" s="12" t="s">
        <v>37</v>
      </c>
      <c r="H120" s="12"/>
      <c r="I120" s="9">
        <v>14</v>
      </c>
      <c r="J120" s="9">
        <v>15</v>
      </c>
    </row>
    <row r="121" spans="1:10" s="11" customFormat="1" x14ac:dyDescent="0.2">
      <c r="A121" s="8">
        <v>43643</v>
      </c>
      <c r="B121" s="12" t="s">
        <v>6</v>
      </c>
      <c r="C121" s="48" t="s">
        <v>1411</v>
      </c>
      <c r="D121" s="12" t="s">
        <v>344</v>
      </c>
      <c r="E121" s="12" t="s">
        <v>6</v>
      </c>
      <c r="F121" s="12" t="s">
        <v>6</v>
      </c>
      <c r="G121" s="12" t="s">
        <v>194</v>
      </c>
      <c r="H121" s="12"/>
      <c r="I121" s="9">
        <v>46</v>
      </c>
      <c r="J121" s="9">
        <v>51</v>
      </c>
    </row>
    <row r="122" spans="1:10" s="11" customFormat="1" x14ac:dyDescent="0.2">
      <c r="A122" s="8">
        <v>43644</v>
      </c>
      <c r="B122" s="12" t="s">
        <v>1843</v>
      </c>
      <c r="C122" s="48" t="s">
        <v>1936</v>
      </c>
      <c r="D122" s="12" t="s">
        <v>1937</v>
      </c>
      <c r="E122" s="12" t="s">
        <v>15</v>
      </c>
      <c r="F122" s="12" t="s">
        <v>1938</v>
      </c>
      <c r="G122" s="12" t="s">
        <v>1939</v>
      </c>
      <c r="H122" s="12"/>
      <c r="I122" s="9"/>
      <c r="J122" s="9"/>
    </row>
    <row r="123" spans="1:10" s="11" customFormat="1" x14ac:dyDescent="0.2">
      <c r="A123" s="8">
        <v>43645</v>
      </c>
      <c r="B123" s="12" t="s">
        <v>3</v>
      </c>
      <c r="C123" s="48" t="s">
        <v>1940</v>
      </c>
      <c r="D123" s="12" t="s">
        <v>1941</v>
      </c>
      <c r="E123" s="12" t="s">
        <v>4</v>
      </c>
      <c r="F123" s="12" t="s">
        <v>4</v>
      </c>
      <c r="G123" s="12" t="s">
        <v>37</v>
      </c>
      <c r="H123" s="12"/>
      <c r="I123" s="9">
        <v>32</v>
      </c>
      <c r="J123" s="9">
        <v>25</v>
      </c>
    </row>
    <row r="124" spans="1:10" s="11" customFormat="1" x14ac:dyDescent="0.2">
      <c r="A124" s="8">
        <v>43645</v>
      </c>
      <c r="B124" s="12" t="s">
        <v>6</v>
      </c>
      <c r="C124" s="48" t="s">
        <v>1942</v>
      </c>
      <c r="D124" s="12" t="s">
        <v>1943</v>
      </c>
      <c r="E124" s="12" t="s">
        <v>6</v>
      </c>
      <c r="F124" s="12" t="s">
        <v>6</v>
      </c>
      <c r="G124" s="12" t="s">
        <v>1944</v>
      </c>
      <c r="H124" s="12"/>
      <c r="I124" s="9"/>
      <c r="J124" s="9"/>
    </row>
    <row r="125" spans="1:10" s="11" customFormat="1" x14ac:dyDescent="0.2">
      <c r="A125" s="8">
        <v>43645</v>
      </c>
      <c r="B125" s="12" t="s">
        <v>5</v>
      </c>
      <c r="C125" s="48" t="s">
        <v>1945</v>
      </c>
      <c r="D125" s="12" t="s">
        <v>1946</v>
      </c>
      <c r="E125" s="12" t="s">
        <v>15</v>
      </c>
      <c r="F125" s="12" t="s">
        <v>15</v>
      </c>
      <c r="G125" s="12" t="s">
        <v>23</v>
      </c>
      <c r="H125" s="12"/>
      <c r="I125" s="9">
        <v>212</v>
      </c>
      <c r="J125" s="9">
        <v>323</v>
      </c>
    </row>
    <row r="126" spans="1:10" s="11" customFormat="1" x14ac:dyDescent="0.2">
      <c r="A126" s="8">
        <v>43646</v>
      </c>
      <c r="B126" s="12" t="s">
        <v>3</v>
      </c>
      <c r="C126" s="48" t="s">
        <v>1947</v>
      </c>
      <c r="D126" s="12" t="s">
        <v>92</v>
      </c>
      <c r="E126" s="12" t="s">
        <v>12</v>
      </c>
      <c r="F126" s="12" t="s">
        <v>4</v>
      </c>
      <c r="G126" s="12" t="s">
        <v>23</v>
      </c>
      <c r="H126" s="12"/>
      <c r="I126" s="9">
        <v>20</v>
      </c>
      <c r="J126" s="9">
        <v>25</v>
      </c>
    </row>
    <row r="127" spans="1:10" s="11" customFormat="1" x14ac:dyDescent="0.2">
      <c r="A127" s="8">
        <v>43646</v>
      </c>
      <c r="B127" s="12" t="s">
        <v>3</v>
      </c>
      <c r="C127" s="48" t="s">
        <v>1948</v>
      </c>
      <c r="D127" s="12" t="s">
        <v>92</v>
      </c>
      <c r="E127" s="12" t="s">
        <v>12</v>
      </c>
      <c r="F127" s="12" t="s">
        <v>6</v>
      </c>
      <c r="G127" s="12" t="s">
        <v>1949</v>
      </c>
      <c r="H127" s="12"/>
      <c r="I127" s="9">
        <v>21</v>
      </c>
      <c r="J127" s="9">
        <v>27</v>
      </c>
    </row>
    <row r="128" spans="1:10" s="11" customFormat="1" x14ac:dyDescent="0.2">
      <c r="A128" s="8">
        <v>43646</v>
      </c>
      <c r="B128" s="12" t="s">
        <v>6</v>
      </c>
      <c r="C128" s="48" t="s">
        <v>1950</v>
      </c>
      <c r="D128" s="12" t="s">
        <v>1951</v>
      </c>
      <c r="E128" s="12" t="s">
        <v>6</v>
      </c>
      <c r="F128" s="12" t="s">
        <v>6</v>
      </c>
      <c r="G128" s="12" t="s">
        <v>172</v>
      </c>
      <c r="H128" s="12"/>
      <c r="I128" s="9">
        <v>50</v>
      </c>
      <c r="J128" s="9">
        <v>65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BE460-43F0-6E48-9C9A-3A47CEA65372}">
  <dimension ref="A2:M140"/>
  <sheetViews>
    <sheetView topLeftCell="A75" zoomScale="185" zoomScaleNormal="185" workbookViewId="0">
      <selection activeCell="H128" sqref="H2:H128"/>
    </sheetView>
  </sheetViews>
  <sheetFormatPr baseColWidth="10" defaultRowHeight="15" x14ac:dyDescent="0.2"/>
  <sheetData>
    <row r="2" spans="1:10" x14ac:dyDescent="0.2">
      <c r="A2" s="8">
        <v>43618</v>
      </c>
      <c r="B2" s="12" t="s">
        <v>1809</v>
      </c>
      <c r="C2" s="113">
        <v>1070</v>
      </c>
      <c r="D2" s="12" t="s">
        <v>1854</v>
      </c>
      <c r="E2" s="12" t="s">
        <v>5</v>
      </c>
      <c r="F2" s="12" t="s">
        <v>5</v>
      </c>
      <c r="G2" s="12" t="s">
        <v>969</v>
      </c>
      <c r="H2" s="12"/>
      <c r="I2" s="31"/>
      <c r="J2" s="31"/>
    </row>
    <row r="3" spans="1:10" x14ac:dyDescent="0.2">
      <c r="A3" s="8">
        <v>43617</v>
      </c>
      <c r="B3" s="12" t="s">
        <v>14</v>
      </c>
      <c r="C3" s="113">
        <v>1080</v>
      </c>
      <c r="D3" s="12" t="s">
        <v>250</v>
      </c>
      <c r="E3" s="12" t="s">
        <v>6</v>
      </c>
      <c r="F3" s="12" t="s">
        <v>6</v>
      </c>
      <c r="G3" s="12" t="s">
        <v>290</v>
      </c>
      <c r="H3" s="12"/>
      <c r="I3" s="9">
        <v>138</v>
      </c>
      <c r="J3" s="9">
        <v>213</v>
      </c>
    </row>
    <row r="4" spans="1:10" x14ac:dyDescent="0.2">
      <c r="A4" s="8">
        <v>43624</v>
      </c>
      <c r="B4" s="12" t="s">
        <v>14</v>
      </c>
      <c r="C4" s="113">
        <v>6792</v>
      </c>
      <c r="D4" s="12" t="s">
        <v>168</v>
      </c>
      <c r="E4" s="12" t="s">
        <v>6</v>
      </c>
      <c r="F4" s="12" t="s">
        <v>15</v>
      </c>
      <c r="G4" s="12" t="s">
        <v>422</v>
      </c>
      <c r="H4" s="12"/>
      <c r="I4" s="9">
        <v>23</v>
      </c>
      <c r="J4" s="9">
        <v>18</v>
      </c>
    </row>
    <row r="5" spans="1:10" x14ac:dyDescent="0.2">
      <c r="A5" s="8">
        <v>43625</v>
      </c>
      <c r="B5" s="12" t="s">
        <v>14</v>
      </c>
      <c r="C5" s="113">
        <v>5100</v>
      </c>
      <c r="D5" s="12" t="s">
        <v>1864</v>
      </c>
      <c r="E5" s="12" t="s">
        <v>12</v>
      </c>
      <c r="F5" s="12" t="s">
        <v>1865</v>
      </c>
      <c r="G5" s="12" t="s">
        <v>151</v>
      </c>
      <c r="H5" s="12"/>
      <c r="I5" s="9">
        <v>86</v>
      </c>
      <c r="J5" s="9">
        <v>143</v>
      </c>
    </row>
    <row r="6" spans="1:10" x14ac:dyDescent="0.2">
      <c r="A6" s="8">
        <v>43625</v>
      </c>
      <c r="B6" s="12" t="s">
        <v>14</v>
      </c>
      <c r="C6" s="113">
        <v>6700</v>
      </c>
      <c r="D6" s="12" t="s">
        <v>127</v>
      </c>
      <c r="E6" s="12" t="s">
        <v>12</v>
      </c>
      <c r="F6" s="12" t="s">
        <v>6</v>
      </c>
      <c r="G6" s="12" t="s">
        <v>194</v>
      </c>
      <c r="H6" s="12"/>
      <c r="I6" s="9">
        <v>30</v>
      </c>
      <c r="J6" s="9">
        <v>26</v>
      </c>
    </row>
    <row r="7" spans="1:10" x14ac:dyDescent="0.2">
      <c r="A7" s="8">
        <v>43625</v>
      </c>
      <c r="B7" s="12" t="s">
        <v>14</v>
      </c>
      <c r="C7" s="113">
        <v>3440</v>
      </c>
      <c r="D7" s="12" t="s">
        <v>67</v>
      </c>
      <c r="E7" s="12" t="s">
        <v>234</v>
      </c>
      <c r="F7" s="12" t="s">
        <v>6</v>
      </c>
      <c r="G7" s="12" t="s">
        <v>477</v>
      </c>
      <c r="H7" s="12"/>
      <c r="I7" s="9">
        <v>19</v>
      </c>
      <c r="J7" s="9">
        <v>20</v>
      </c>
    </row>
    <row r="8" spans="1:10" x14ac:dyDescent="0.2">
      <c r="A8" s="8">
        <v>43626</v>
      </c>
      <c r="B8" s="12" t="s">
        <v>14</v>
      </c>
      <c r="C8" s="113">
        <v>6700</v>
      </c>
      <c r="D8" s="12" t="s">
        <v>127</v>
      </c>
      <c r="E8" s="12" t="s">
        <v>6</v>
      </c>
      <c r="F8" s="12" t="s">
        <v>6</v>
      </c>
      <c r="G8" s="12" t="s">
        <v>863</v>
      </c>
      <c r="H8" s="12"/>
      <c r="I8" s="9">
        <v>31</v>
      </c>
      <c r="J8" s="9">
        <v>25</v>
      </c>
    </row>
    <row r="9" spans="1:10" x14ac:dyDescent="0.2">
      <c r="A9" s="8">
        <v>43628</v>
      </c>
      <c r="B9" s="12" t="s">
        <v>14</v>
      </c>
      <c r="C9" s="113">
        <v>6700</v>
      </c>
      <c r="D9" s="12" t="s">
        <v>127</v>
      </c>
      <c r="E9" s="12" t="s">
        <v>6</v>
      </c>
      <c r="F9" s="12" t="s">
        <v>6</v>
      </c>
      <c r="G9" s="12" t="s">
        <v>172</v>
      </c>
      <c r="H9" s="12"/>
      <c r="I9" s="9">
        <v>35</v>
      </c>
      <c r="J9" s="9">
        <v>25</v>
      </c>
    </row>
    <row r="10" spans="1:10" x14ac:dyDescent="0.2">
      <c r="A10" s="8">
        <v>43632</v>
      </c>
      <c r="B10" s="12" t="s">
        <v>14</v>
      </c>
      <c r="C10" s="113">
        <v>9051</v>
      </c>
      <c r="D10" s="12" t="s">
        <v>1901</v>
      </c>
      <c r="E10" s="12" t="s">
        <v>20</v>
      </c>
      <c r="F10" s="12" t="s">
        <v>6</v>
      </c>
      <c r="G10" s="12" t="s">
        <v>172</v>
      </c>
      <c r="H10" s="12"/>
      <c r="I10" s="9">
        <v>181</v>
      </c>
      <c r="J10" s="9">
        <v>290</v>
      </c>
    </row>
    <row r="11" spans="1:10" x14ac:dyDescent="0.2">
      <c r="A11" s="8">
        <v>43638</v>
      </c>
      <c r="B11" s="12" t="s">
        <v>14</v>
      </c>
      <c r="C11" s="113">
        <v>1030</v>
      </c>
      <c r="D11" s="12" t="s">
        <v>250</v>
      </c>
      <c r="E11" s="12" t="s">
        <v>6</v>
      </c>
      <c r="F11" s="12" t="s">
        <v>171</v>
      </c>
      <c r="G11" s="12" t="s">
        <v>1923</v>
      </c>
      <c r="H11" s="12"/>
      <c r="I11" s="9">
        <v>135</v>
      </c>
      <c r="J11" s="9">
        <v>210</v>
      </c>
    </row>
    <row r="12" spans="1:10" x14ac:dyDescent="0.2">
      <c r="A12" s="8">
        <v>43636</v>
      </c>
      <c r="B12" s="12" t="s">
        <v>1919</v>
      </c>
      <c r="C12" s="159" t="s">
        <v>1952</v>
      </c>
      <c r="D12" s="12" t="s">
        <v>1921</v>
      </c>
      <c r="E12" s="12" t="s">
        <v>16</v>
      </c>
      <c r="F12" s="12" t="s">
        <v>15</v>
      </c>
      <c r="G12" s="12" t="s">
        <v>37</v>
      </c>
      <c r="H12" s="12"/>
      <c r="I12" s="9"/>
      <c r="J12" s="9"/>
    </row>
    <row r="13" spans="1:10" x14ac:dyDescent="0.2">
      <c r="A13" s="8">
        <v>43617</v>
      </c>
      <c r="B13" s="12" t="s">
        <v>5</v>
      </c>
      <c r="C13" s="113">
        <v>54309</v>
      </c>
      <c r="D13" s="12" t="s">
        <v>320</v>
      </c>
      <c r="E13" s="12" t="s">
        <v>5</v>
      </c>
      <c r="F13" s="12" t="s">
        <v>5</v>
      </c>
      <c r="G13" s="12" t="s">
        <v>152</v>
      </c>
      <c r="H13" s="12"/>
      <c r="I13" s="9">
        <v>48</v>
      </c>
      <c r="J13" s="9">
        <v>77</v>
      </c>
    </row>
    <row r="14" spans="1:10" x14ac:dyDescent="0.2">
      <c r="A14" s="8">
        <v>43618</v>
      </c>
      <c r="B14" s="12" t="s">
        <v>5</v>
      </c>
      <c r="C14" s="113">
        <v>61118</v>
      </c>
      <c r="D14" s="12" t="s">
        <v>1690</v>
      </c>
      <c r="E14" s="12" t="s">
        <v>15</v>
      </c>
      <c r="F14" s="12" t="s">
        <v>15</v>
      </c>
      <c r="G14" s="12" t="s">
        <v>290</v>
      </c>
      <c r="H14" s="12"/>
      <c r="I14" s="9">
        <v>164</v>
      </c>
      <c r="J14" s="9">
        <v>295</v>
      </c>
    </row>
    <row r="15" spans="1:10" x14ac:dyDescent="0.2">
      <c r="A15" s="8">
        <v>43618</v>
      </c>
      <c r="B15" s="12" t="s">
        <v>5</v>
      </c>
      <c r="C15" s="113">
        <v>60437</v>
      </c>
      <c r="D15" s="12" t="s">
        <v>1849</v>
      </c>
      <c r="E15" s="12" t="s">
        <v>5</v>
      </c>
      <c r="F15" s="12" t="s">
        <v>5</v>
      </c>
      <c r="G15" s="12" t="s">
        <v>1850</v>
      </c>
      <c r="H15" s="12"/>
      <c r="I15" s="9">
        <v>145</v>
      </c>
      <c r="J15" s="9">
        <v>267</v>
      </c>
    </row>
    <row r="16" spans="1:10" x14ac:dyDescent="0.2">
      <c r="A16" s="8">
        <v>43618</v>
      </c>
      <c r="B16" s="12" t="s">
        <v>5</v>
      </c>
      <c r="C16" s="113">
        <v>54298</v>
      </c>
      <c r="D16" s="12" t="s">
        <v>581</v>
      </c>
      <c r="E16" s="12" t="s">
        <v>5</v>
      </c>
      <c r="F16" s="12" t="s">
        <v>5</v>
      </c>
      <c r="G16" s="12" t="s">
        <v>100</v>
      </c>
      <c r="H16" s="12"/>
      <c r="I16" s="9">
        <v>52</v>
      </c>
      <c r="J16" s="9">
        <v>84</v>
      </c>
    </row>
    <row r="17" spans="1:10" x14ac:dyDescent="0.2">
      <c r="A17" s="8">
        <v>43618</v>
      </c>
      <c r="B17" s="12" t="s">
        <v>5</v>
      </c>
      <c r="C17" s="113">
        <v>66682</v>
      </c>
      <c r="D17" s="12" t="s">
        <v>1855</v>
      </c>
      <c r="E17" s="12" t="s">
        <v>15</v>
      </c>
      <c r="F17" s="12" t="s">
        <v>15</v>
      </c>
      <c r="G17" s="12" t="s">
        <v>172</v>
      </c>
      <c r="H17" s="12"/>
      <c r="I17" s="9">
        <v>58</v>
      </c>
      <c r="J17" s="9">
        <v>97</v>
      </c>
    </row>
    <row r="18" spans="1:10" x14ac:dyDescent="0.2">
      <c r="A18" s="8">
        <v>43618</v>
      </c>
      <c r="B18" s="12" t="s">
        <v>5</v>
      </c>
      <c r="C18" s="113">
        <v>66111</v>
      </c>
      <c r="D18" s="12" t="s">
        <v>1043</v>
      </c>
      <c r="E18" s="12" t="s">
        <v>5</v>
      </c>
      <c r="F18" s="12" t="s">
        <v>5</v>
      </c>
      <c r="G18" s="12" t="s">
        <v>1856</v>
      </c>
      <c r="H18" s="12"/>
      <c r="I18" s="9">
        <v>65</v>
      </c>
      <c r="J18" s="9">
        <v>106</v>
      </c>
    </row>
    <row r="19" spans="1:10" x14ac:dyDescent="0.2">
      <c r="A19" s="8">
        <v>43618</v>
      </c>
      <c r="B19" s="12" t="s">
        <v>5</v>
      </c>
      <c r="C19" s="113">
        <v>51375</v>
      </c>
      <c r="D19" s="12" t="s">
        <v>1858</v>
      </c>
      <c r="E19" s="12" t="s">
        <v>15</v>
      </c>
      <c r="F19" s="12" t="s">
        <v>5</v>
      </c>
      <c r="G19" s="12" t="s">
        <v>172</v>
      </c>
      <c r="H19" s="12"/>
      <c r="I19" s="9">
        <v>158</v>
      </c>
      <c r="J19" s="9">
        <v>250</v>
      </c>
    </row>
    <row r="20" spans="1:10" x14ac:dyDescent="0.2">
      <c r="A20" s="8">
        <v>43626</v>
      </c>
      <c r="B20" s="12" t="s">
        <v>5</v>
      </c>
      <c r="C20" s="113">
        <v>54457</v>
      </c>
      <c r="D20" s="12" t="s">
        <v>166</v>
      </c>
      <c r="E20" s="12" t="s">
        <v>4</v>
      </c>
      <c r="F20" s="12" t="s">
        <v>4</v>
      </c>
      <c r="G20" s="12" t="s">
        <v>23</v>
      </c>
      <c r="H20" s="12"/>
      <c r="I20" s="9">
        <v>41</v>
      </c>
      <c r="J20" s="9">
        <v>52</v>
      </c>
    </row>
    <row r="21" spans="1:10" x14ac:dyDescent="0.2">
      <c r="A21" s="8">
        <v>43626</v>
      </c>
      <c r="B21" s="12" t="s">
        <v>5</v>
      </c>
      <c r="C21" s="113">
        <v>54441</v>
      </c>
      <c r="D21" s="12" t="s">
        <v>1870</v>
      </c>
      <c r="E21" s="12" t="s">
        <v>5</v>
      </c>
      <c r="F21" s="12" t="s">
        <v>5</v>
      </c>
      <c r="G21" s="12" t="s">
        <v>172</v>
      </c>
      <c r="H21" s="12"/>
      <c r="I21" s="9">
        <v>39</v>
      </c>
      <c r="J21" s="9">
        <v>60</v>
      </c>
    </row>
    <row r="22" spans="1:10" x14ac:dyDescent="0.2">
      <c r="A22" s="8">
        <v>43626</v>
      </c>
      <c r="B22" s="12" t="s">
        <v>5</v>
      </c>
      <c r="C22" s="113">
        <v>66693</v>
      </c>
      <c r="D22" s="12" t="s">
        <v>734</v>
      </c>
      <c r="E22" s="12" t="s">
        <v>5</v>
      </c>
      <c r="F22" s="12" t="s">
        <v>5</v>
      </c>
      <c r="G22" s="12" t="s">
        <v>863</v>
      </c>
      <c r="H22" s="12"/>
      <c r="I22" s="9">
        <v>43</v>
      </c>
      <c r="J22" s="9">
        <v>67</v>
      </c>
    </row>
    <row r="23" spans="1:10" x14ac:dyDescent="0.2">
      <c r="A23" s="8">
        <v>43628</v>
      </c>
      <c r="B23" s="12" t="s">
        <v>5</v>
      </c>
      <c r="C23" s="113">
        <v>68259</v>
      </c>
      <c r="D23" s="12" t="s">
        <v>1883</v>
      </c>
      <c r="E23" s="12" t="s">
        <v>5</v>
      </c>
      <c r="F23" s="12" t="s">
        <v>5</v>
      </c>
      <c r="G23" s="12" t="s">
        <v>279</v>
      </c>
      <c r="H23" s="12"/>
      <c r="I23" s="9">
        <v>148</v>
      </c>
      <c r="J23" s="9">
        <v>236</v>
      </c>
    </row>
    <row r="24" spans="1:10" x14ac:dyDescent="0.2">
      <c r="A24" s="8">
        <v>43628</v>
      </c>
      <c r="B24" s="12" t="s">
        <v>5</v>
      </c>
      <c r="C24" s="113">
        <v>82291</v>
      </c>
      <c r="D24" s="12" t="s">
        <v>1884</v>
      </c>
      <c r="E24" s="12" t="s">
        <v>5</v>
      </c>
      <c r="F24" s="12" t="s">
        <v>5</v>
      </c>
      <c r="G24" s="12" t="s">
        <v>1887</v>
      </c>
      <c r="H24" s="12"/>
      <c r="I24" s="9">
        <v>429</v>
      </c>
      <c r="J24" s="9">
        <v>714</v>
      </c>
    </row>
    <row r="25" spans="1:10" x14ac:dyDescent="0.2">
      <c r="A25" s="8">
        <v>43628</v>
      </c>
      <c r="B25" s="12" t="s">
        <v>5</v>
      </c>
      <c r="C25" s="113">
        <v>72072</v>
      </c>
      <c r="D25" s="12" t="s">
        <v>1885</v>
      </c>
      <c r="E25" s="12" t="s">
        <v>5</v>
      </c>
      <c r="F25" s="12" t="s">
        <v>5</v>
      </c>
      <c r="G25" s="12" t="s">
        <v>172</v>
      </c>
      <c r="H25" s="12"/>
      <c r="I25" s="9">
        <v>253</v>
      </c>
      <c r="J25" s="9">
        <v>352</v>
      </c>
    </row>
    <row r="26" spans="1:10" x14ac:dyDescent="0.2">
      <c r="A26" s="8">
        <v>43630</v>
      </c>
      <c r="B26" s="12" t="s">
        <v>5</v>
      </c>
      <c r="C26" s="113">
        <v>9123</v>
      </c>
      <c r="D26" s="12" t="s">
        <v>1894</v>
      </c>
      <c r="E26" s="12" t="s">
        <v>5</v>
      </c>
      <c r="F26" s="12" t="s">
        <v>15</v>
      </c>
      <c r="G26" s="12" t="s">
        <v>23</v>
      </c>
      <c r="H26" s="12"/>
      <c r="I26" s="9">
        <v>70</v>
      </c>
      <c r="J26" s="9">
        <v>101</v>
      </c>
    </row>
    <row r="27" spans="1:10" x14ac:dyDescent="0.2">
      <c r="A27" s="8">
        <v>43630</v>
      </c>
      <c r="B27" s="12" t="s">
        <v>5</v>
      </c>
      <c r="C27" s="113">
        <v>67686</v>
      </c>
      <c r="D27" s="12" t="s">
        <v>1895</v>
      </c>
      <c r="E27" s="12" t="s">
        <v>15</v>
      </c>
      <c r="F27" s="12" t="s">
        <v>5</v>
      </c>
      <c r="G27" s="12" t="s">
        <v>23</v>
      </c>
      <c r="H27" s="12"/>
      <c r="I27" s="9">
        <v>93</v>
      </c>
      <c r="J27" s="9">
        <v>158</v>
      </c>
    </row>
    <row r="28" spans="1:10" x14ac:dyDescent="0.2">
      <c r="A28" s="8">
        <v>43631</v>
      </c>
      <c r="B28" s="12" t="s">
        <v>5</v>
      </c>
      <c r="C28" s="113">
        <v>51069</v>
      </c>
      <c r="D28" s="12" t="s">
        <v>1896</v>
      </c>
      <c r="E28" s="12" t="s">
        <v>5</v>
      </c>
      <c r="F28" s="12" t="s">
        <v>15</v>
      </c>
      <c r="G28" s="12" t="s">
        <v>319</v>
      </c>
      <c r="H28" s="12"/>
      <c r="I28" s="158">
        <v>169</v>
      </c>
      <c r="J28" s="9">
        <v>246</v>
      </c>
    </row>
    <row r="29" spans="1:10" x14ac:dyDescent="0.2">
      <c r="A29" s="8">
        <v>43636</v>
      </c>
      <c r="B29" s="12" t="s">
        <v>5</v>
      </c>
      <c r="C29" s="113">
        <v>66125</v>
      </c>
      <c r="D29" s="12" t="s">
        <v>1915</v>
      </c>
      <c r="E29" s="12" t="s">
        <v>5</v>
      </c>
      <c r="F29" s="12" t="s">
        <v>15</v>
      </c>
      <c r="G29" s="12" t="s">
        <v>292</v>
      </c>
      <c r="H29" s="12"/>
      <c r="I29" s="9">
        <v>70</v>
      </c>
      <c r="J29" s="9">
        <v>116</v>
      </c>
    </row>
    <row r="30" spans="1:10" x14ac:dyDescent="0.2">
      <c r="A30" s="8">
        <v>43636</v>
      </c>
      <c r="B30" s="12" t="s">
        <v>5</v>
      </c>
      <c r="C30" s="113">
        <v>54341</v>
      </c>
      <c r="D30" s="12" t="s">
        <v>1917</v>
      </c>
      <c r="E30" s="12" t="s">
        <v>5</v>
      </c>
      <c r="F30" s="12" t="s">
        <v>15</v>
      </c>
      <c r="G30" s="12" t="s">
        <v>1918</v>
      </c>
      <c r="H30" s="12"/>
      <c r="I30" s="9">
        <v>65</v>
      </c>
      <c r="J30" s="9">
        <v>88</v>
      </c>
    </row>
    <row r="31" spans="1:10" x14ac:dyDescent="0.2">
      <c r="A31" s="8">
        <v>43639</v>
      </c>
      <c r="B31" s="12" t="s">
        <v>5</v>
      </c>
      <c r="C31" s="113">
        <v>54309</v>
      </c>
      <c r="D31" s="12" t="s">
        <v>154</v>
      </c>
      <c r="E31" s="12" t="s">
        <v>5</v>
      </c>
      <c r="F31" s="12" t="s">
        <v>5</v>
      </c>
      <c r="G31" s="12" t="s">
        <v>152</v>
      </c>
      <c r="H31" s="12"/>
      <c r="I31" s="9">
        <v>47</v>
      </c>
      <c r="J31" s="9">
        <v>77</v>
      </c>
    </row>
    <row r="32" spans="1:10" x14ac:dyDescent="0.2">
      <c r="A32" s="8">
        <v>43639</v>
      </c>
      <c r="B32" s="12" t="s">
        <v>5</v>
      </c>
      <c r="C32" s="113">
        <v>54309</v>
      </c>
      <c r="D32" s="12" t="s">
        <v>154</v>
      </c>
      <c r="E32" s="12" t="s">
        <v>5</v>
      </c>
      <c r="F32" s="12" t="s">
        <v>5</v>
      </c>
      <c r="G32" s="12" t="s">
        <v>151</v>
      </c>
      <c r="H32" s="12"/>
      <c r="I32" s="9">
        <v>47</v>
      </c>
      <c r="J32" s="9">
        <v>27</v>
      </c>
    </row>
    <row r="33" spans="1:10" x14ac:dyDescent="0.2">
      <c r="A33" s="8">
        <v>43645</v>
      </c>
      <c r="B33" s="12" t="s">
        <v>5</v>
      </c>
      <c r="C33" s="113">
        <v>66873</v>
      </c>
      <c r="D33" s="12" t="s">
        <v>1946</v>
      </c>
      <c r="E33" s="12" t="s">
        <v>15</v>
      </c>
      <c r="F33" s="12" t="s">
        <v>15</v>
      </c>
      <c r="G33" s="12" t="s">
        <v>23</v>
      </c>
      <c r="H33" s="12"/>
      <c r="I33" s="9">
        <v>212</v>
      </c>
      <c r="J33" s="9">
        <v>323</v>
      </c>
    </row>
    <row r="34" spans="1:10" x14ac:dyDescent="0.2">
      <c r="A34" s="8">
        <v>43617</v>
      </c>
      <c r="B34" s="12" t="s">
        <v>6</v>
      </c>
      <c r="C34" s="113">
        <v>54810</v>
      </c>
      <c r="D34" s="12" t="s">
        <v>254</v>
      </c>
      <c r="E34" s="12" t="s">
        <v>6</v>
      </c>
      <c r="F34" s="12" t="s">
        <v>6</v>
      </c>
      <c r="G34" s="12" t="s">
        <v>172</v>
      </c>
      <c r="H34" s="12"/>
      <c r="I34" s="9">
        <v>19</v>
      </c>
      <c r="J34" s="9">
        <v>14</v>
      </c>
    </row>
    <row r="35" spans="1:10" x14ac:dyDescent="0.2">
      <c r="A35" s="8">
        <v>43618</v>
      </c>
      <c r="B35" s="12" t="s">
        <v>6</v>
      </c>
      <c r="C35" s="113">
        <v>94520</v>
      </c>
      <c r="D35" s="12" t="s">
        <v>1851</v>
      </c>
      <c r="E35" s="12" t="s">
        <v>6</v>
      </c>
      <c r="F35" s="12" t="s">
        <v>6</v>
      </c>
      <c r="G35" s="12" t="s">
        <v>1852</v>
      </c>
      <c r="H35" s="12"/>
      <c r="I35" s="9">
        <v>197</v>
      </c>
      <c r="J35" s="9">
        <v>343</v>
      </c>
    </row>
    <row r="36" spans="1:10" x14ac:dyDescent="0.2">
      <c r="A36" s="8">
        <v>43623</v>
      </c>
      <c r="B36" s="12" t="s">
        <v>6</v>
      </c>
      <c r="C36" s="113">
        <v>54920</v>
      </c>
      <c r="D36" s="12" t="s">
        <v>1723</v>
      </c>
      <c r="E36" s="12" t="s">
        <v>6</v>
      </c>
      <c r="F36" s="12" t="s">
        <v>6</v>
      </c>
      <c r="G36" s="12" t="s">
        <v>989</v>
      </c>
      <c r="H36" s="12"/>
      <c r="I36" s="9">
        <v>21</v>
      </c>
      <c r="J36" s="9">
        <v>11</v>
      </c>
    </row>
    <row r="37" spans="1:10" x14ac:dyDescent="0.2">
      <c r="A37" s="8">
        <v>43624</v>
      </c>
      <c r="B37" s="12" t="s">
        <v>6</v>
      </c>
      <c r="C37" s="113">
        <v>57180</v>
      </c>
      <c r="D37" s="12" t="s">
        <v>215</v>
      </c>
      <c r="E37" s="12" t="s">
        <v>188</v>
      </c>
      <c r="F37" s="12" t="s">
        <v>22</v>
      </c>
      <c r="G37" s="12" t="s">
        <v>194</v>
      </c>
      <c r="H37" s="12"/>
      <c r="I37" s="9">
        <v>32</v>
      </c>
      <c r="J37" s="9">
        <v>39</v>
      </c>
    </row>
    <row r="38" spans="1:10" x14ac:dyDescent="0.2">
      <c r="A38" s="8">
        <v>43624</v>
      </c>
      <c r="B38" s="12" t="s">
        <v>6</v>
      </c>
      <c r="C38" s="113">
        <v>57100</v>
      </c>
      <c r="D38" s="12" t="s">
        <v>141</v>
      </c>
      <c r="E38" s="12" t="s">
        <v>6</v>
      </c>
      <c r="F38" s="12" t="s">
        <v>18</v>
      </c>
      <c r="G38" s="12" t="s">
        <v>151</v>
      </c>
      <c r="H38" s="12"/>
      <c r="I38" s="9">
        <v>40</v>
      </c>
      <c r="J38" s="9">
        <v>41</v>
      </c>
    </row>
    <row r="39" spans="1:10" x14ac:dyDescent="0.2">
      <c r="A39" s="8">
        <v>43625</v>
      </c>
      <c r="B39" s="12" t="s">
        <v>6</v>
      </c>
      <c r="C39" s="113">
        <v>57000</v>
      </c>
      <c r="D39" s="12" t="s">
        <v>211</v>
      </c>
      <c r="E39" s="12" t="s">
        <v>6</v>
      </c>
      <c r="F39" s="12" t="s">
        <v>15</v>
      </c>
      <c r="G39" s="12" t="s">
        <v>1860</v>
      </c>
      <c r="H39" s="12"/>
      <c r="I39" s="9">
        <v>49</v>
      </c>
      <c r="J39" s="9">
        <v>69</v>
      </c>
    </row>
    <row r="40" spans="1:10" x14ac:dyDescent="0.2">
      <c r="A40" s="8">
        <v>43625</v>
      </c>
      <c r="B40" s="12" t="s">
        <v>6</v>
      </c>
      <c r="C40" s="113">
        <v>54880</v>
      </c>
      <c r="D40" s="12" t="s">
        <v>141</v>
      </c>
      <c r="E40" s="12" t="s">
        <v>6</v>
      </c>
      <c r="F40" s="12" t="s">
        <v>6</v>
      </c>
      <c r="G40" s="12" t="s">
        <v>1252</v>
      </c>
      <c r="H40" s="12"/>
      <c r="I40" s="9">
        <v>16</v>
      </c>
      <c r="J40" s="9">
        <v>11</v>
      </c>
    </row>
    <row r="41" spans="1:10" x14ac:dyDescent="0.2">
      <c r="A41" s="8">
        <v>43625</v>
      </c>
      <c r="B41" s="12" t="s">
        <v>6</v>
      </c>
      <c r="C41" s="113">
        <v>67150</v>
      </c>
      <c r="D41" s="12" t="s">
        <v>593</v>
      </c>
      <c r="E41" s="12" t="s">
        <v>6</v>
      </c>
      <c r="F41" s="12" t="s">
        <v>15</v>
      </c>
      <c r="G41" s="12" t="s">
        <v>151</v>
      </c>
      <c r="H41" s="12"/>
      <c r="I41" s="87" t="s">
        <v>1866</v>
      </c>
      <c r="J41" s="87" t="s">
        <v>1867</v>
      </c>
    </row>
    <row r="42" spans="1:10" x14ac:dyDescent="0.2">
      <c r="A42" s="8">
        <v>43627</v>
      </c>
      <c r="B42" s="12" t="s">
        <v>6</v>
      </c>
      <c r="C42" s="113">
        <v>54730</v>
      </c>
      <c r="D42" s="12" t="s">
        <v>1882</v>
      </c>
      <c r="E42" s="12" t="s">
        <v>6</v>
      </c>
      <c r="F42" s="12" t="s">
        <v>6</v>
      </c>
      <c r="G42" s="12" t="s">
        <v>292</v>
      </c>
      <c r="H42" s="12"/>
      <c r="I42" s="9">
        <v>37</v>
      </c>
      <c r="J42" s="9">
        <v>26</v>
      </c>
    </row>
    <row r="43" spans="1:10" x14ac:dyDescent="0.2">
      <c r="A43" s="8">
        <v>43628</v>
      </c>
      <c r="B43" s="12" t="s">
        <v>6</v>
      </c>
      <c r="C43" s="113">
        <v>57000</v>
      </c>
      <c r="D43" s="12" t="s">
        <v>211</v>
      </c>
      <c r="E43" s="12" t="s">
        <v>6</v>
      </c>
      <c r="F43" s="12" t="s">
        <v>6</v>
      </c>
      <c r="G43" s="12" t="s">
        <v>167</v>
      </c>
      <c r="H43" s="12"/>
      <c r="I43" s="9">
        <v>49</v>
      </c>
      <c r="J43" s="9">
        <v>64</v>
      </c>
    </row>
    <row r="44" spans="1:10" x14ac:dyDescent="0.2">
      <c r="A44" s="8">
        <v>43631</v>
      </c>
      <c r="B44" s="12" t="s">
        <v>6</v>
      </c>
      <c r="C44" s="113">
        <v>57300</v>
      </c>
      <c r="D44" s="12" t="s">
        <v>198</v>
      </c>
      <c r="E44" s="12" t="s">
        <v>6</v>
      </c>
      <c r="F44" s="12" t="s">
        <v>6</v>
      </c>
      <c r="G44" s="12" t="s">
        <v>23</v>
      </c>
      <c r="H44" s="12"/>
      <c r="I44" s="9">
        <v>39</v>
      </c>
      <c r="J44" s="9">
        <v>53</v>
      </c>
    </row>
    <row r="45" spans="1:10" x14ac:dyDescent="0.2">
      <c r="A45" s="8">
        <v>43631</v>
      </c>
      <c r="B45" s="12" t="s">
        <v>6</v>
      </c>
      <c r="C45" s="113">
        <v>54260</v>
      </c>
      <c r="D45" s="12" t="s">
        <v>672</v>
      </c>
      <c r="E45" s="12" t="s">
        <v>6</v>
      </c>
      <c r="F45" s="12" t="s">
        <v>18</v>
      </c>
      <c r="G45" s="12" t="s">
        <v>37</v>
      </c>
      <c r="H45" s="12"/>
      <c r="I45" s="9">
        <v>41</v>
      </c>
      <c r="J45" s="9">
        <v>39</v>
      </c>
    </row>
    <row r="46" spans="1:10" x14ac:dyDescent="0.2">
      <c r="A46" s="8">
        <v>43632</v>
      </c>
      <c r="B46" s="12" t="s">
        <v>6</v>
      </c>
      <c r="C46" s="113">
        <v>57570</v>
      </c>
      <c r="D46" s="12" t="s">
        <v>1898</v>
      </c>
      <c r="E46" s="12" t="s">
        <v>4</v>
      </c>
      <c r="F46" s="12" t="s">
        <v>6</v>
      </c>
      <c r="G46" s="12" t="s">
        <v>152</v>
      </c>
      <c r="H46" s="12"/>
      <c r="I46" s="9">
        <v>25</v>
      </c>
      <c r="J46" s="9">
        <v>31</v>
      </c>
    </row>
    <row r="47" spans="1:10" x14ac:dyDescent="0.2">
      <c r="A47" s="8">
        <v>43634</v>
      </c>
      <c r="B47" s="12" t="s">
        <v>6</v>
      </c>
      <c r="C47" s="113">
        <v>88460</v>
      </c>
      <c r="D47" s="12" t="s">
        <v>1905</v>
      </c>
      <c r="E47" s="12" t="s">
        <v>6</v>
      </c>
      <c r="F47" s="12" t="s">
        <v>6</v>
      </c>
      <c r="G47" s="12" t="s">
        <v>292</v>
      </c>
      <c r="H47" s="12"/>
      <c r="I47" s="9">
        <v>140</v>
      </c>
      <c r="J47" s="9">
        <v>202</v>
      </c>
    </row>
    <row r="48" spans="1:10" x14ac:dyDescent="0.2">
      <c r="A48" s="8">
        <v>43638</v>
      </c>
      <c r="B48" s="12" t="s">
        <v>6</v>
      </c>
      <c r="C48" s="113">
        <v>92130</v>
      </c>
      <c r="D48" s="12" t="s">
        <v>1926</v>
      </c>
      <c r="E48" s="12" t="s">
        <v>6</v>
      </c>
      <c r="F48" s="12" t="s">
        <v>6</v>
      </c>
      <c r="G48" s="12" t="s">
        <v>35</v>
      </c>
      <c r="H48" s="12"/>
      <c r="I48" s="9">
        <v>399</v>
      </c>
      <c r="J48" s="9">
        <v>350</v>
      </c>
    </row>
    <row r="49" spans="1:10" x14ac:dyDescent="0.2">
      <c r="A49" s="8">
        <v>43638</v>
      </c>
      <c r="B49" s="12" t="s">
        <v>6</v>
      </c>
      <c r="C49" s="113">
        <v>75010</v>
      </c>
      <c r="D49" s="12" t="s">
        <v>1928</v>
      </c>
      <c r="E49" s="12" t="s">
        <v>6</v>
      </c>
      <c r="F49" s="12" t="s">
        <v>6</v>
      </c>
      <c r="G49" s="12" t="s">
        <v>35</v>
      </c>
      <c r="H49" s="12"/>
      <c r="I49" s="9">
        <v>219</v>
      </c>
      <c r="J49" s="9">
        <v>346</v>
      </c>
    </row>
    <row r="50" spans="1:10" x14ac:dyDescent="0.2">
      <c r="A50" s="8">
        <v>43638</v>
      </c>
      <c r="B50" s="12" t="s">
        <v>6</v>
      </c>
      <c r="C50" s="113">
        <v>60870</v>
      </c>
      <c r="D50" s="12" t="s">
        <v>1930</v>
      </c>
      <c r="E50" s="12" t="s">
        <v>6</v>
      </c>
      <c r="F50" s="12" t="s">
        <v>6</v>
      </c>
      <c r="G50" s="12" t="s">
        <v>172</v>
      </c>
      <c r="H50" s="12"/>
      <c r="I50" s="9">
        <v>224</v>
      </c>
      <c r="J50" s="9">
        <v>331</v>
      </c>
    </row>
    <row r="51" spans="1:10" x14ac:dyDescent="0.2">
      <c r="A51" s="8">
        <v>43639</v>
      </c>
      <c r="B51" s="12" t="s">
        <v>6</v>
      </c>
      <c r="C51" s="113">
        <v>57525</v>
      </c>
      <c r="D51" s="12" t="s">
        <v>408</v>
      </c>
      <c r="E51" s="12" t="s">
        <v>6</v>
      </c>
      <c r="F51" s="12" t="s">
        <v>6</v>
      </c>
      <c r="G51" s="12" t="s">
        <v>151</v>
      </c>
      <c r="H51" s="12"/>
      <c r="I51" s="9">
        <v>37</v>
      </c>
      <c r="J51" s="9">
        <v>50</v>
      </c>
    </row>
    <row r="52" spans="1:10" x14ac:dyDescent="0.2">
      <c r="A52" s="8">
        <v>43639</v>
      </c>
      <c r="B52" s="12" t="s">
        <v>6</v>
      </c>
      <c r="C52" s="113">
        <v>57190</v>
      </c>
      <c r="D52" s="12" t="s">
        <v>174</v>
      </c>
      <c r="E52" s="12" t="s">
        <v>6</v>
      </c>
      <c r="F52" s="12" t="s">
        <v>6</v>
      </c>
      <c r="G52" s="12" t="s">
        <v>151</v>
      </c>
      <c r="H52" s="12"/>
      <c r="I52" s="9">
        <v>28</v>
      </c>
      <c r="J52" s="9">
        <v>40</v>
      </c>
    </row>
    <row r="53" spans="1:10" x14ac:dyDescent="0.2">
      <c r="A53" s="8">
        <v>43643</v>
      </c>
      <c r="B53" s="12" t="s">
        <v>6</v>
      </c>
      <c r="C53" s="113">
        <v>57120</v>
      </c>
      <c r="D53" s="12" t="s">
        <v>344</v>
      </c>
      <c r="E53" s="12" t="s">
        <v>6</v>
      </c>
      <c r="F53" s="12" t="s">
        <v>6</v>
      </c>
      <c r="G53" s="12" t="s">
        <v>194</v>
      </c>
      <c r="H53" s="12"/>
      <c r="I53" s="9">
        <v>46</v>
      </c>
      <c r="J53" s="9">
        <v>51</v>
      </c>
    </row>
    <row r="54" spans="1:10" x14ac:dyDescent="0.2">
      <c r="A54" s="8">
        <v>43645</v>
      </c>
      <c r="B54" s="12" t="s">
        <v>6</v>
      </c>
      <c r="C54" s="113">
        <v>33970</v>
      </c>
      <c r="D54" s="12" t="s">
        <v>1943</v>
      </c>
      <c r="E54" s="12" t="s">
        <v>6</v>
      </c>
      <c r="F54" s="12" t="s">
        <v>6</v>
      </c>
      <c r="G54" s="12" t="s">
        <v>1944</v>
      </c>
      <c r="H54" s="12"/>
      <c r="I54" s="9"/>
      <c r="J54" s="9"/>
    </row>
    <row r="55" spans="1:10" x14ac:dyDescent="0.2">
      <c r="A55" s="8">
        <v>43646</v>
      </c>
      <c r="B55" s="12" t="s">
        <v>6</v>
      </c>
      <c r="C55" s="113">
        <v>57320</v>
      </c>
      <c r="D55" s="12" t="s">
        <v>1951</v>
      </c>
      <c r="E55" s="12" t="s">
        <v>6</v>
      </c>
      <c r="F55" s="12" t="s">
        <v>6</v>
      </c>
      <c r="G55" s="12" t="s">
        <v>172</v>
      </c>
      <c r="H55" s="12"/>
      <c r="I55" s="9">
        <v>50</v>
      </c>
      <c r="J55" s="9">
        <v>65</v>
      </c>
    </row>
    <row r="56" spans="1:10" x14ac:dyDescent="0.2">
      <c r="A56" s="8">
        <v>43634</v>
      </c>
      <c r="B56" s="12" t="s">
        <v>1906</v>
      </c>
      <c r="C56" s="113">
        <v>400049</v>
      </c>
      <c r="D56" s="12" t="s">
        <v>1908</v>
      </c>
      <c r="E56" s="12" t="s">
        <v>189</v>
      </c>
      <c r="F56" s="12" t="s">
        <v>15</v>
      </c>
      <c r="G56" s="12" t="s">
        <v>319</v>
      </c>
      <c r="H56" s="12"/>
      <c r="I56" s="9"/>
      <c r="J56" s="9"/>
    </row>
    <row r="57" spans="1:10" x14ac:dyDescent="0.2">
      <c r="A57" s="8">
        <v>43628</v>
      </c>
      <c r="B57" s="12" t="s">
        <v>8</v>
      </c>
      <c r="C57" s="113">
        <v>50050</v>
      </c>
      <c r="D57" s="12" t="s">
        <v>1886</v>
      </c>
      <c r="E57" s="12" t="s">
        <v>15</v>
      </c>
      <c r="F57" s="12" t="s">
        <v>8</v>
      </c>
      <c r="G57" s="12" t="s">
        <v>1429</v>
      </c>
      <c r="H57" s="12"/>
      <c r="I57" s="9"/>
      <c r="J57" s="9"/>
    </row>
    <row r="58" spans="1:10" x14ac:dyDescent="0.2">
      <c r="A58" s="8">
        <v>43617</v>
      </c>
      <c r="B58" s="12" t="s">
        <v>3</v>
      </c>
      <c r="C58" s="113">
        <v>5753</v>
      </c>
      <c r="D58" s="12" t="s">
        <v>128</v>
      </c>
      <c r="E58" s="12" t="s">
        <v>6</v>
      </c>
      <c r="F58" s="12" t="s">
        <v>4</v>
      </c>
      <c r="G58" s="12" t="s">
        <v>172</v>
      </c>
      <c r="H58" s="12"/>
      <c r="I58" s="9">
        <v>20</v>
      </c>
      <c r="J58" s="9">
        <v>27</v>
      </c>
    </row>
    <row r="59" spans="1:10" x14ac:dyDescent="0.2">
      <c r="A59" s="8">
        <v>43617</v>
      </c>
      <c r="B59" s="12" t="s">
        <v>3</v>
      </c>
      <c r="C59" s="113">
        <v>4505</v>
      </c>
      <c r="D59" s="12" t="s">
        <v>1434</v>
      </c>
      <c r="E59" s="12" t="s">
        <v>6</v>
      </c>
      <c r="F59" s="12" t="s">
        <v>6</v>
      </c>
      <c r="G59" s="12" t="s">
        <v>1848</v>
      </c>
      <c r="H59" s="12"/>
      <c r="I59" s="9">
        <v>4</v>
      </c>
      <c r="J59" s="9">
        <v>2</v>
      </c>
    </row>
    <row r="60" spans="1:10" x14ac:dyDescent="0.2">
      <c r="A60" s="8">
        <v>43617</v>
      </c>
      <c r="B60" s="12" t="s">
        <v>3</v>
      </c>
      <c r="C60" s="113">
        <v>5823</v>
      </c>
      <c r="D60" s="12" t="s">
        <v>78</v>
      </c>
      <c r="E60" s="12" t="s">
        <v>12</v>
      </c>
      <c r="F60" s="12" t="s">
        <v>6</v>
      </c>
      <c r="G60" s="12" t="s">
        <v>172</v>
      </c>
      <c r="H60" s="12"/>
      <c r="I60" s="9">
        <v>23</v>
      </c>
      <c r="J60" s="9">
        <v>28</v>
      </c>
    </row>
    <row r="61" spans="1:10" x14ac:dyDescent="0.2">
      <c r="A61" s="8">
        <v>43617</v>
      </c>
      <c r="B61" s="12" t="s">
        <v>3</v>
      </c>
      <c r="C61" s="113">
        <v>1232</v>
      </c>
      <c r="D61" s="12" t="s">
        <v>92</v>
      </c>
      <c r="E61" s="12" t="s">
        <v>15</v>
      </c>
      <c r="F61" s="12" t="s">
        <v>6</v>
      </c>
      <c r="G61" s="12" t="s">
        <v>23</v>
      </c>
      <c r="H61" s="12"/>
      <c r="I61" s="9">
        <v>22</v>
      </c>
      <c r="J61" s="9">
        <v>27</v>
      </c>
    </row>
    <row r="62" spans="1:10" x14ac:dyDescent="0.2">
      <c r="A62" s="8">
        <v>43617</v>
      </c>
      <c r="B62" s="12" t="s">
        <v>3</v>
      </c>
      <c r="C62" s="113">
        <v>4910</v>
      </c>
      <c r="D62" s="12" t="s">
        <v>150</v>
      </c>
      <c r="E62" s="12" t="s">
        <v>4</v>
      </c>
      <c r="F62" s="12" t="s">
        <v>4</v>
      </c>
      <c r="G62" s="12" t="s">
        <v>295</v>
      </c>
      <c r="H62" s="12"/>
      <c r="I62" s="9">
        <v>12</v>
      </c>
      <c r="J62" s="9">
        <v>7</v>
      </c>
    </row>
    <row r="63" spans="1:10" x14ac:dyDescent="0.2">
      <c r="A63" s="8">
        <v>43618</v>
      </c>
      <c r="B63" s="12" t="s">
        <v>3</v>
      </c>
      <c r="C63" s="113">
        <v>8523</v>
      </c>
      <c r="D63" s="12" t="s">
        <v>1857</v>
      </c>
      <c r="E63" s="12" t="s">
        <v>18</v>
      </c>
      <c r="F63" s="12" t="s">
        <v>6</v>
      </c>
      <c r="G63" s="12" t="s">
        <v>163</v>
      </c>
      <c r="H63" s="12"/>
      <c r="I63" s="9">
        <v>35</v>
      </c>
      <c r="J63" s="9">
        <v>34</v>
      </c>
    </row>
    <row r="64" spans="1:10" x14ac:dyDescent="0.2">
      <c r="A64" s="8">
        <v>43618</v>
      </c>
      <c r="B64" s="12" t="s">
        <v>3</v>
      </c>
      <c r="C64" s="113">
        <v>2435</v>
      </c>
      <c r="D64" s="12" t="s">
        <v>92</v>
      </c>
      <c r="E64" s="12" t="s">
        <v>10</v>
      </c>
      <c r="F64" s="12" t="s">
        <v>6</v>
      </c>
      <c r="G64" s="12" t="s">
        <v>23</v>
      </c>
      <c r="H64" s="12"/>
      <c r="I64" s="9">
        <v>27</v>
      </c>
      <c r="J64" s="9">
        <v>35</v>
      </c>
    </row>
    <row r="65" spans="1:10" x14ac:dyDescent="0.2">
      <c r="A65" s="8">
        <v>43620</v>
      </c>
      <c r="B65" s="12" t="s">
        <v>3</v>
      </c>
      <c r="C65" s="113">
        <v>4971</v>
      </c>
      <c r="D65" s="12" t="s">
        <v>55</v>
      </c>
      <c r="E65" s="12" t="s">
        <v>4</v>
      </c>
      <c r="F65" s="12" t="s">
        <v>4</v>
      </c>
      <c r="G65" s="12" t="s">
        <v>1859</v>
      </c>
      <c r="H65" s="12"/>
      <c r="I65" s="9">
        <v>16</v>
      </c>
      <c r="J65" s="9">
        <v>12</v>
      </c>
    </row>
    <row r="66" spans="1:10" x14ac:dyDescent="0.2">
      <c r="A66" s="8">
        <v>43622</v>
      </c>
      <c r="B66" s="12" t="s">
        <v>3</v>
      </c>
      <c r="C66" s="113">
        <v>1270</v>
      </c>
      <c r="D66" s="12" t="s">
        <v>92</v>
      </c>
      <c r="E66" s="12" t="s">
        <v>4</v>
      </c>
      <c r="F66" s="12" t="s">
        <v>4</v>
      </c>
      <c r="G66" s="12" t="s">
        <v>172</v>
      </c>
      <c r="H66" s="12"/>
      <c r="I66" s="9">
        <v>25</v>
      </c>
      <c r="J66" s="9">
        <v>24</v>
      </c>
    </row>
    <row r="67" spans="1:10" x14ac:dyDescent="0.2">
      <c r="A67" s="8">
        <v>43624</v>
      </c>
      <c r="B67" s="12" t="s">
        <v>3</v>
      </c>
      <c r="C67" s="113">
        <v>4360</v>
      </c>
      <c r="D67" s="12" t="s">
        <v>506</v>
      </c>
      <c r="E67" s="12" t="s">
        <v>10</v>
      </c>
      <c r="F67" s="12" t="s">
        <v>22</v>
      </c>
      <c r="G67" s="12" t="s">
        <v>319</v>
      </c>
      <c r="H67" s="12"/>
      <c r="I67" s="9">
        <v>13</v>
      </c>
      <c r="J67" s="9">
        <v>7</v>
      </c>
    </row>
    <row r="68" spans="1:10" x14ac:dyDescent="0.2">
      <c r="A68" s="8">
        <v>43624</v>
      </c>
      <c r="B68" s="12" t="s">
        <v>3</v>
      </c>
      <c r="C68" s="113">
        <v>7220</v>
      </c>
      <c r="D68" s="12" t="s">
        <v>120</v>
      </c>
      <c r="E68" s="12" t="s">
        <v>6</v>
      </c>
      <c r="F68" s="12" t="s">
        <v>15</v>
      </c>
      <c r="G68" s="12" t="s">
        <v>292</v>
      </c>
      <c r="H68" s="12"/>
      <c r="I68" s="9">
        <v>40</v>
      </c>
      <c r="J68" s="9">
        <v>31</v>
      </c>
    </row>
    <row r="69" spans="1:10" x14ac:dyDescent="0.2">
      <c r="A69" s="8">
        <v>43624</v>
      </c>
      <c r="B69" s="12" t="s">
        <v>3</v>
      </c>
      <c r="C69" s="113">
        <v>2210</v>
      </c>
      <c r="D69" s="12" t="s">
        <v>92</v>
      </c>
      <c r="E69" s="12" t="s">
        <v>15</v>
      </c>
      <c r="F69" s="12" t="s">
        <v>6</v>
      </c>
      <c r="G69" s="12" t="s">
        <v>194</v>
      </c>
      <c r="H69" s="12"/>
      <c r="I69" s="9">
        <v>30</v>
      </c>
      <c r="J69" s="9">
        <v>24</v>
      </c>
    </row>
    <row r="70" spans="1:10" s="11" customFormat="1" x14ac:dyDescent="0.2">
      <c r="A70" s="8">
        <v>43624</v>
      </c>
      <c r="B70" s="12" t="s">
        <v>3</v>
      </c>
      <c r="C70" s="113">
        <v>6637</v>
      </c>
      <c r="D70" s="12" t="s">
        <v>238</v>
      </c>
      <c r="E70" s="12" t="s">
        <v>159</v>
      </c>
      <c r="F70" s="12" t="s">
        <v>6</v>
      </c>
      <c r="G70" s="12" t="s">
        <v>319</v>
      </c>
      <c r="H70" s="12"/>
      <c r="I70" s="9">
        <v>48</v>
      </c>
      <c r="J70" s="9">
        <v>64</v>
      </c>
    </row>
    <row r="71" spans="1:10" s="11" customFormat="1" x14ac:dyDescent="0.2">
      <c r="A71" s="8">
        <v>43624</v>
      </c>
      <c r="B71" s="12" t="s">
        <v>3</v>
      </c>
      <c r="C71" s="113">
        <v>1858</v>
      </c>
      <c r="D71" s="12" t="s">
        <v>92</v>
      </c>
      <c r="E71" s="12" t="s">
        <v>159</v>
      </c>
      <c r="F71" s="12" t="s">
        <v>18</v>
      </c>
      <c r="G71" s="12" t="s">
        <v>23</v>
      </c>
      <c r="H71" s="12"/>
      <c r="I71" s="9">
        <v>39</v>
      </c>
      <c r="J71" s="9">
        <v>28</v>
      </c>
    </row>
    <row r="72" spans="1:10" s="11" customFormat="1" x14ac:dyDescent="0.2">
      <c r="A72" s="8">
        <v>43624</v>
      </c>
      <c r="B72" s="12" t="s">
        <v>3</v>
      </c>
      <c r="C72" s="113">
        <v>2142</v>
      </c>
      <c r="D72" s="12" t="s">
        <v>92</v>
      </c>
      <c r="E72" s="12" t="s">
        <v>18</v>
      </c>
      <c r="F72" s="12" t="s">
        <v>15</v>
      </c>
      <c r="G72" s="12" t="s">
        <v>151</v>
      </c>
      <c r="H72" s="12"/>
      <c r="I72" s="9">
        <v>32</v>
      </c>
      <c r="J72" s="9">
        <v>33</v>
      </c>
    </row>
    <row r="73" spans="1:10" s="11" customFormat="1" x14ac:dyDescent="0.2">
      <c r="A73" s="8">
        <v>43624</v>
      </c>
      <c r="B73" s="12" t="s">
        <v>3</v>
      </c>
      <c r="C73" s="113">
        <v>1134</v>
      </c>
      <c r="D73" s="12" t="s">
        <v>92</v>
      </c>
      <c r="E73" s="12" t="s">
        <v>275</v>
      </c>
      <c r="F73" s="12" t="s">
        <v>15</v>
      </c>
      <c r="G73" s="12" t="s">
        <v>477</v>
      </c>
      <c r="H73" s="12"/>
      <c r="I73" s="9">
        <v>31</v>
      </c>
      <c r="J73" s="9">
        <v>23</v>
      </c>
    </row>
    <row r="74" spans="1:10" s="11" customFormat="1" x14ac:dyDescent="0.2">
      <c r="A74" s="8">
        <v>43624</v>
      </c>
      <c r="B74" s="12" t="s">
        <v>3</v>
      </c>
      <c r="C74" s="113">
        <v>73617</v>
      </c>
      <c r="D74" s="12" t="s">
        <v>1017</v>
      </c>
      <c r="E74" s="12" t="s">
        <v>6</v>
      </c>
      <c r="F74" s="12" t="s">
        <v>15</v>
      </c>
      <c r="G74" s="12" t="s">
        <v>151</v>
      </c>
      <c r="H74" s="12"/>
      <c r="I74" s="9">
        <v>40</v>
      </c>
      <c r="J74" s="9">
        <v>32</v>
      </c>
    </row>
    <row r="75" spans="1:10" s="11" customFormat="1" x14ac:dyDescent="0.2">
      <c r="A75" s="8">
        <v>43624</v>
      </c>
      <c r="B75" s="12" t="s">
        <v>3</v>
      </c>
      <c r="C75" s="113">
        <v>3353</v>
      </c>
      <c r="D75" s="12" t="s">
        <v>54</v>
      </c>
      <c r="E75" s="12" t="s">
        <v>15</v>
      </c>
      <c r="F75" s="12" t="s">
        <v>189</v>
      </c>
      <c r="G75" s="12" t="s">
        <v>194</v>
      </c>
      <c r="H75" s="12"/>
      <c r="I75" s="9">
        <v>23</v>
      </c>
      <c r="J75" s="9">
        <v>19</v>
      </c>
    </row>
    <row r="76" spans="1:10" s="11" customFormat="1" x14ac:dyDescent="0.2">
      <c r="A76" s="8">
        <v>43624</v>
      </c>
      <c r="B76" s="12" t="s">
        <v>3</v>
      </c>
      <c r="C76" s="113">
        <v>1409</v>
      </c>
      <c r="D76" s="12" t="s">
        <v>92</v>
      </c>
      <c r="E76" s="12" t="s">
        <v>6</v>
      </c>
      <c r="F76" s="12" t="s">
        <v>15</v>
      </c>
      <c r="G76" s="12" t="s">
        <v>151</v>
      </c>
      <c r="H76" s="12"/>
      <c r="I76" s="9">
        <v>30</v>
      </c>
      <c r="J76" s="9">
        <v>23</v>
      </c>
    </row>
    <row r="77" spans="1:10" s="11" customFormat="1" x14ac:dyDescent="0.2">
      <c r="A77" s="8">
        <v>43625</v>
      </c>
      <c r="B77" s="12" t="s">
        <v>3</v>
      </c>
      <c r="C77" s="113">
        <v>5480</v>
      </c>
      <c r="D77" s="12" t="s">
        <v>129</v>
      </c>
      <c r="E77" s="12" t="s">
        <v>4</v>
      </c>
      <c r="F77" s="12" t="s">
        <v>22</v>
      </c>
      <c r="G77" s="12" t="s">
        <v>222</v>
      </c>
      <c r="H77" s="12"/>
      <c r="I77" s="9">
        <v>42</v>
      </c>
      <c r="J77" s="9">
        <v>60</v>
      </c>
    </row>
    <row r="78" spans="1:10" s="11" customFormat="1" x14ac:dyDescent="0.2">
      <c r="A78" s="8">
        <v>43625</v>
      </c>
      <c r="B78" s="12" t="s">
        <v>3</v>
      </c>
      <c r="C78" s="113">
        <v>2435</v>
      </c>
      <c r="D78" s="12" t="s">
        <v>92</v>
      </c>
      <c r="E78" s="12" t="s">
        <v>10</v>
      </c>
      <c r="F78" s="12" t="s">
        <v>33</v>
      </c>
      <c r="G78" s="12" t="s">
        <v>23</v>
      </c>
      <c r="H78" s="12"/>
      <c r="I78" s="9">
        <v>34</v>
      </c>
      <c r="J78" s="9">
        <v>38</v>
      </c>
    </row>
    <row r="79" spans="1:10" s="11" customFormat="1" x14ac:dyDescent="0.2">
      <c r="A79" s="8">
        <v>43625</v>
      </c>
      <c r="B79" s="12" t="s">
        <v>3</v>
      </c>
      <c r="C79" s="113">
        <v>7340</v>
      </c>
      <c r="D79" s="12" t="s">
        <v>1868</v>
      </c>
      <c r="E79" s="12" t="s">
        <v>6</v>
      </c>
      <c r="F79" s="12" t="s">
        <v>333</v>
      </c>
      <c r="G79" s="12" t="s">
        <v>1869</v>
      </c>
      <c r="H79" s="12"/>
      <c r="I79" s="9">
        <v>39</v>
      </c>
      <c r="J79" s="9">
        <v>31</v>
      </c>
    </row>
    <row r="80" spans="1:10" s="11" customFormat="1" x14ac:dyDescent="0.2">
      <c r="A80" s="8">
        <v>43625</v>
      </c>
      <c r="B80" s="12" t="s">
        <v>3</v>
      </c>
      <c r="C80" s="113">
        <v>2452</v>
      </c>
      <c r="D80" s="12" t="s">
        <v>92</v>
      </c>
      <c r="E80" s="12" t="s">
        <v>15</v>
      </c>
      <c r="F80" s="12" t="s">
        <v>18</v>
      </c>
      <c r="G80" s="12" t="s">
        <v>319</v>
      </c>
      <c r="H80" s="12"/>
      <c r="I80" s="9">
        <v>26</v>
      </c>
      <c r="J80" s="9">
        <v>32</v>
      </c>
    </row>
    <row r="81" spans="1:10" s="11" customFormat="1" x14ac:dyDescent="0.2">
      <c r="A81" s="8">
        <v>43625</v>
      </c>
      <c r="B81" s="12" t="s">
        <v>3</v>
      </c>
      <c r="C81" s="113">
        <v>1747</v>
      </c>
      <c r="D81" s="12" t="s">
        <v>92</v>
      </c>
      <c r="E81" s="12" t="s">
        <v>19</v>
      </c>
      <c r="F81" s="12" t="s">
        <v>15</v>
      </c>
      <c r="G81" s="12" t="s">
        <v>23</v>
      </c>
      <c r="H81" s="12"/>
      <c r="I81" s="9">
        <v>28</v>
      </c>
      <c r="J81" s="9">
        <v>37</v>
      </c>
    </row>
    <row r="82" spans="1:10" s="11" customFormat="1" x14ac:dyDescent="0.2">
      <c r="A82" s="8">
        <v>43625</v>
      </c>
      <c r="B82" s="12" t="s">
        <v>3</v>
      </c>
      <c r="C82" s="113">
        <v>4771</v>
      </c>
      <c r="D82" s="12" t="s">
        <v>75</v>
      </c>
      <c r="E82" s="12" t="s">
        <v>16</v>
      </c>
      <c r="F82" s="12" t="s">
        <v>4</v>
      </c>
      <c r="G82" s="12" t="s">
        <v>37</v>
      </c>
      <c r="H82" s="12"/>
      <c r="I82" s="9">
        <v>10</v>
      </c>
      <c r="J82" s="9">
        <v>6</v>
      </c>
    </row>
    <row r="83" spans="1:10" s="11" customFormat="1" x14ac:dyDescent="0.2">
      <c r="A83" s="8">
        <v>43625</v>
      </c>
      <c r="B83" s="12" t="s">
        <v>3</v>
      </c>
      <c r="C83" s="113">
        <v>6962</v>
      </c>
      <c r="D83" s="12" t="s">
        <v>73</v>
      </c>
      <c r="E83" s="12" t="s">
        <v>4</v>
      </c>
      <c r="F83" s="12" t="s">
        <v>6</v>
      </c>
      <c r="G83" s="12" t="s">
        <v>37</v>
      </c>
      <c r="H83" s="12"/>
      <c r="I83" s="9">
        <v>32</v>
      </c>
      <c r="J83" s="9">
        <v>47</v>
      </c>
    </row>
    <row r="84" spans="1:10" s="11" customFormat="1" x14ac:dyDescent="0.2">
      <c r="A84" s="8">
        <v>43626</v>
      </c>
      <c r="B84" s="12" t="s">
        <v>3</v>
      </c>
      <c r="C84" s="113">
        <v>6723</v>
      </c>
      <c r="D84" s="12" t="s">
        <v>49</v>
      </c>
      <c r="E84" s="12" t="s">
        <v>4</v>
      </c>
      <c r="F84" s="12" t="s">
        <v>4</v>
      </c>
      <c r="G84" s="12" t="s">
        <v>177</v>
      </c>
      <c r="H84" s="12"/>
      <c r="I84" s="9">
        <v>39</v>
      </c>
      <c r="J84" s="9">
        <v>59</v>
      </c>
    </row>
    <row r="85" spans="1:10" s="11" customFormat="1" x14ac:dyDescent="0.2">
      <c r="A85" s="8">
        <v>43626</v>
      </c>
      <c r="B85" s="12" t="s">
        <v>3</v>
      </c>
      <c r="C85" s="113">
        <v>6190</v>
      </c>
      <c r="D85" s="12" t="s">
        <v>1089</v>
      </c>
      <c r="E85" s="12" t="s">
        <v>31</v>
      </c>
      <c r="F85" s="12" t="s">
        <v>6</v>
      </c>
      <c r="G85" s="12" t="s">
        <v>863</v>
      </c>
      <c r="H85" s="12"/>
      <c r="I85" s="9">
        <v>35</v>
      </c>
      <c r="J85" s="9">
        <v>47</v>
      </c>
    </row>
    <row r="86" spans="1:10" s="11" customFormat="1" x14ac:dyDescent="0.2">
      <c r="A86" s="8">
        <v>43626</v>
      </c>
      <c r="B86" s="12" t="s">
        <v>3</v>
      </c>
      <c r="C86" s="113">
        <v>3573</v>
      </c>
      <c r="D86" s="12" t="s">
        <v>67</v>
      </c>
      <c r="E86" s="12" t="s">
        <v>31</v>
      </c>
      <c r="F86" s="12" t="s">
        <v>6</v>
      </c>
      <c r="G86" s="12" t="s">
        <v>23</v>
      </c>
      <c r="H86" s="12"/>
      <c r="I86" s="9">
        <v>17</v>
      </c>
      <c r="J86" s="9">
        <v>19</v>
      </c>
    </row>
    <row r="87" spans="1:10" s="11" customFormat="1" x14ac:dyDescent="0.2">
      <c r="A87" s="8">
        <v>43626</v>
      </c>
      <c r="B87" s="12" t="s">
        <v>3</v>
      </c>
      <c r="C87" s="113">
        <v>7622</v>
      </c>
      <c r="D87" s="12" t="s">
        <v>1871</v>
      </c>
      <c r="E87" s="12" t="s">
        <v>15</v>
      </c>
      <c r="F87" s="12" t="s">
        <v>15</v>
      </c>
      <c r="G87" s="12" t="s">
        <v>23</v>
      </c>
      <c r="H87" s="12"/>
      <c r="I87" s="9">
        <v>47</v>
      </c>
      <c r="J87" s="9">
        <v>60</v>
      </c>
    </row>
    <row r="88" spans="1:10" s="11" customFormat="1" x14ac:dyDescent="0.2">
      <c r="A88" s="8">
        <v>43626</v>
      </c>
      <c r="B88" s="12" t="s">
        <v>3</v>
      </c>
      <c r="C88" s="113">
        <v>2624</v>
      </c>
      <c r="D88" s="12" t="s">
        <v>92</v>
      </c>
      <c r="E88" s="12" t="s">
        <v>6</v>
      </c>
      <c r="F88" s="12" t="s">
        <v>6</v>
      </c>
      <c r="G88" s="12" t="s">
        <v>23</v>
      </c>
      <c r="H88" s="12"/>
      <c r="I88" s="9">
        <v>29</v>
      </c>
      <c r="J88" s="9">
        <v>38</v>
      </c>
    </row>
    <row r="89" spans="1:10" s="11" customFormat="1" x14ac:dyDescent="0.2">
      <c r="A89" s="8">
        <v>43626</v>
      </c>
      <c r="B89" s="12" t="s">
        <v>3</v>
      </c>
      <c r="C89" s="113">
        <v>8044</v>
      </c>
      <c r="D89" s="12" t="s">
        <v>42</v>
      </c>
      <c r="E89" s="12" t="s">
        <v>15</v>
      </c>
      <c r="F89" s="12" t="s">
        <v>15</v>
      </c>
      <c r="G89" s="12" t="s">
        <v>23</v>
      </c>
      <c r="H89" s="12"/>
      <c r="I89" s="9">
        <v>26</v>
      </c>
      <c r="J89" s="9">
        <v>23</v>
      </c>
    </row>
    <row r="90" spans="1:10" s="11" customFormat="1" x14ac:dyDescent="0.2">
      <c r="A90" s="8">
        <v>43626</v>
      </c>
      <c r="B90" s="12" t="s">
        <v>3</v>
      </c>
      <c r="C90" s="113">
        <v>1255</v>
      </c>
      <c r="D90" s="12" t="s">
        <v>92</v>
      </c>
      <c r="E90" s="12" t="s">
        <v>4</v>
      </c>
      <c r="F90" s="12" t="s">
        <v>4</v>
      </c>
      <c r="G90" s="12" t="s">
        <v>1872</v>
      </c>
      <c r="H90" s="12"/>
      <c r="I90" s="9">
        <v>29</v>
      </c>
      <c r="J90" s="9">
        <v>23</v>
      </c>
    </row>
    <row r="91" spans="1:10" s="11" customFormat="1" x14ac:dyDescent="0.2">
      <c r="A91" s="8">
        <v>43626</v>
      </c>
      <c r="B91" s="12" t="s">
        <v>3</v>
      </c>
      <c r="C91" s="113">
        <v>6161</v>
      </c>
      <c r="D91" s="12" t="s">
        <v>48</v>
      </c>
      <c r="E91" s="12" t="s">
        <v>15</v>
      </c>
      <c r="F91" s="12" t="s">
        <v>15</v>
      </c>
      <c r="G91" s="12" t="s">
        <v>172</v>
      </c>
      <c r="H91" s="12"/>
      <c r="I91" s="9">
        <v>37</v>
      </c>
      <c r="J91" s="9">
        <v>50</v>
      </c>
    </row>
    <row r="92" spans="1:10" s="11" customFormat="1" x14ac:dyDescent="0.2">
      <c r="A92" s="8">
        <v>43626</v>
      </c>
      <c r="B92" s="12" t="s">
        <v>3</v>
      </c>
      <c r="C92" s="113">
        <v>2153</v>
      </c>
      <c r="D92" s="12" t="s">
        <v>92</v>
      </c>
      <c r="E92" s="12" t="s">
        <v>15</v>
      </c>
      <c r="F92" s="12" t="s">
        <v>4</v>
      </c>
      <c r="G92" s="12" t="s">
        <v>172</v>
      </c>
      <c r="H92" s="12"/>
      <c r="I92" s="9">
        <v>26</v>
      </c>
      <c r="J92" s="9">
        <v>22</v>
      </c>
    </row>
    <row r="93" spans="1:10" s="11" customFormat="1" x14ac:dyDescent="0.2">
      <c r="A93" s="8">
        <v>43626</v>
      </c>
      <c r="B93" s="12" t="s">
        <v>3</v>
      </c>
      <c r="C93" s="113">
        <v>2544</v>
      </c>
      <c r="D93" s="12" t="s">
        <v>92</v>
      </c>
      <c r="E93" s="12" t="s">
        <v>15</v>
      </c>
      <c r="F93" s="12" t="s">
        <v>15</v>
      </c>
      <c r="G93" s="12" t="s">
        <v>172</v>
      </c>
      <c r="H93" s="12"/>
      <c r="I93" s="9">
        <v>27</v>
      </c>
      <c r="J93" s="9">
        <v>22</v>
      </c>
    </row>
    <row r="94" spans="1:10" s="11" customFormat="1" x14ac:dyDescent="0.2">
      <c r="A94" s="8">
        <v>43626</v>
      </c>
      <c r="B94" s="12" t="s">
        <v>3</v>
      </c>
      <c r="C94" s="113">
        <v>4620</v>
      </c>
      <c r="D94" s="12" t="s">
        <v>40</v>
      </c>
      <c r="E94" s="12" t="s">
        <v>16</v>
      </c>
      <c r="F94" s="12" t="s">
        <v>6</v>
      </c>
      <c r="G94" s="12" t="s">
        <v>163</v>
      </c>
      <c r="H94" s="12"/>
      <c r="I94" s="9">
        <v>7</v>
      </c>
      <c r="J94" s="9">
        <v>2</v>
      </c>
    </row>
    <row r="95" spans="1:10" s="11" customFormat="1" x14ac:dyDescent="0.2">
      <c r="A95" s="8">
        <v>43626</v>
      </c>
      <c r="B95" s="12" t="s">
        <v>3</v>
      </c>
      <c r="C95" s="113">
        <v>5359</v>
      </c>
      <c r="D95" s="12" t="s">
        <v>58</v>
      </c>
      <c r="E95" s="12" t="s">
        <v>6</v>
      </c>
      <c r="F95" s="12" t="s">
        <v>6</v>
      </c>
      <c r="G95" s="12" t="s">
        <v>152</v>
      </c>
      <c r="H95" s="12"/>
      <c r="I95" s="9">
        <v>34</v>
      </c>
      <c r="J95" s="9">
        <v>44</v>
      </c>
    </row>
    <row r="96" spans="1:10" s="11" customFormat="1" x14ac:dyDescent="0.2">
      <c r="A96" s="8">
        <v>43626</v>
      </c>
      <c r="B96" s="12" t="s">
        <v>3</v>
      </c>
      <c r="C96" s="113">
        <v>8386</v>
      </c>
      <c r="D96" s="12" t="s">
        <v>117</v>
      </c>
      <c r="E96" s="12" t="s">
        <v>16</v>
      </c>
      <c r="F96" s="12" t="s">
        <v>6</v>
      </c>
      <c r="G96" s="12" t="s">
        <v>163</v>
      </c>
      <c r="H96" s="12"/>
      <c r="I96" s="9">
        <v>25</v>
      </c>
      <c r="J96" s="9">
        <v>20</v>
      </c>
    </row>
    <row r="97" spans="1:10" s="11" customFormat="1" x14ac:dyDescent="0.2">
      <c r="A97" s="8">
        <v>43626</v>
      </c>
      <c r="B97" s="12" t="s">
        <v>3</v>
      </c>
      <c r="C97" s="113">
        <v>5955</v>
      </c>
      <c r="D97" s="12" t="s">
        <v>74</v>
      </c>
      <c r="E97" s="12" t="s">
        <v>6</v>
      </c>
      <c r="F97" s="12" t="s">
        <v>6</v>
      </c>
      <c r="G97" s="12" t="s">
        <v>177</v>
      </c>
      <c r="H97" s="12"/>
      <c r="I97" s="9">
        <v>30</v>
      </c>
      <c r="J97" s="9">
        <v>36</v>
      </c>
    </row>
    <row r="98" spans="1:10" s="11" customFormat="1" x14ac:dyDescent="0.2">
      <c r="A98" s="8">
        <v>43626</v>
      </c>
      <c r="B98" s="12" t="s">
        <v>3</v>
      </c>
      <c r="C98" s="113">
        <v>1221</v>
      </c>
      <c r="D98" s="12" t="s">
        <v>92</v>
      </c>
      <c r="E98" s="12" t="s">
        <v>8</v>
      </c>
      <c r="F98" s="12" t="s">
        <v>6</v>
      </c>
      <c r="G98" s="12" t="s">
        <v>23</v>
      </c>
      <c r="H98" s="12"/>
      <c r="I98" s="9">
        <v>35</v>
      </c>
      <c r="J98" s="9">
        <v>30</v>
      </c>
    </row>
    <row r="99" spans="1:10" s="11" customFormat="1" x14ac:dyDescent="0.2">
      <c r="A99" s="8">
        <v>43626</v>
      </c>
      <c r="B99" s="12" t="s">
        <v>3</v>
      </c>
      <c r="C99" s="113">
        <v>2628</v>
      </c>
      <c r="D99" s="12" t="s">
        <v>92</v>
      </c>
      <c r="E99" s="12" t="s">
        <v>1873</v>
      </c>
      <c r="F99" s="12" t="s">
        <v>6</v>
      </c>
      <c r="G99" s="12" t="s">
        <v>172</v>
      </c>
      <c r="H99" s="12"/>
      <c r="I99" s="9">
        <v>26</v>
      </c>
      <c r="J99" s="9">
        <v>33</v>
      </c>
    </row>
    <row r="100" spans="1:10" s="11" customFormat="1" x14ac:dyDescent="0.2">
      <c r="A100" s="8">
        <v>43627</v>
      </c>
      <c r="B100" s="12" t="s">
        <v>3</v>
      </c>
      <c r="C100" s="113">
        <v>3371</v>
      </c>
      <c r="D100" s="12" t="s">
        <v>54</v>
      </c>
      <c r="E100" s="12" t="s">
        <v>4</v>
      </c>
      <c r="F100" s="12" t="s">
        <v>4</v>
      </c>
      <c r="G100" s="12" t="s">
        <v>1881</v>
      </c>
      <c r="H100" s="12"/>
      <c r="I100" s="9">
        <v>21</v>
      </c>
      <c r="J100" s="9">
        <v>16</v>
      </c>
    </row>
    <row r="101" spans="1:10" s="11" customFormat="1" x14ac:dyDescent="0.2">
      <c r="A101" s="8">
        <v>43627</v>
      </c>
      <c r="B101" s="12" t="s">
        <v>3</v>
      </c>
      <c r="C101" s="113">
        <v>1280</v>
      </c>
      <c r="D101" s="12" t="s">
        <v>92</v>
      </c>
      <c r="E101" s="12" t="s">
        <v>6</v>
      </c>
      <c r="F101" s="12" t="s">
        <v>6</v>
      </c>
      <c r="G101" s="12" t="s">
        <v>989</v>
      </c>
      <c r="H101" s="12"/>
      <c r="I101" s="9">
        <v>28</v>
      </c>
      <c r="J101" s="9">
        <v>33</v>
      </c>
    </row>
    <row r="102" spans="1:10" s="11" customFormat="1" x14ac:dyDescent="0.2">
      <c r="A102" s="8">
        <v>43628</v>
      </c>
      <c r="B102" s="12" t="s">
        <v>3</v>
      </c>
      <c r="C102" s="113">
        <v>4734</v>
      </c>
      <c r="D102" s="12" t="s">
        <v>75</v>
      </c>
      <c r="E102" s="12" t="s">
        <v>4</v>
      </c>
      <c r="F102" s="12" t="s">
        <v>4</v>
      </c>
      <c r="G102" s="12" t="s">
        <v>152</v>
      </c>
      <c r="H102" s="12"/>
      <c r="I102" s="9">
        <v>10</v>
      </c>
      <c r="J102" s="9">
        <v>5</v>
      </c>
    </row>
    <row r="103" spans="1:10" s="11" customFormat="1" x14ac:dyDescent="0.2">
      <c r="A103" s="8">
        <v>43629</v>
      </c>
      <c r="B103" s="12" t="s">
        <v>3</v>
      </c>
      <c r="C103" s="113">
        <v>1635</v>
      </c>
      <c r="D103" s="12" t="s">
        <v>92</v>
      </c>
      <c r="E103" s="12" t="s">
        <v>5</v>
      </c>
      <c r="F103" s="12" t="s">
        <v>5</v>
      </c>
      <c r="G103" s="12" t="s">
        <v>152</v>
      </c>
      <c r="H103" s="12"/>
      <c r="I103" s="9">
        <v>24</v>
      </c>
      <c r="J103" s="9">
        <v>25</v>
      </c>
    </row>
    <row r="104" spans="1:10" s="11" customFormat="1" x14ac:dyDescent="0.2">
      <c r="A104" s="8">
        <v>43631</v>
      </c>
      <c r="B104" s="12" t="s">
        <v>3</v>
      </c>
      <c r="C104" s="113">
        <v>2542</v>
      </c>
      <c r="D104" s="12" t="s">
        <v>92</v>
      </c>
      <c r="E104" s="12" t="s">
        <v>968</v>
      </c>
      <c r="F104" s="12" t="s">
        <v>5</v>
      </c>
      <c r="G104" s="12" t="s">
        <v>292</v>
      </c>
      <c r="H104" s="12"/>
      <c r="I104" s="9">
        <v>31</v>
      </c>
      <c r="J104" s="9">
        <v>31</v>
      </c>
    </row>
    <row r="105" spans="1:10" s="11" customFormat="1" x14ac:dyDescent="0.2">
      <c r="A105" s="8">
        <v>43631</v>
      </c>
      <c r="B105" s="12" t="s">
        <v>3</v>
      </c>
      <c r="C105" s="113">
        <v>6678</v>
      </c>
      <c r="D105" s="12" t="s">
        <v>232</v>
      </c>
      <c r="E105" s="12" t="s">
        <v>4</v>
      </c>
      <c r="F105" s="12" t="s">
        <v>5</v>
      </c>
      <c r="G105" s="12" t="s">
        <v>477</v>
      </c>
      <c r="H105" s="12"/>
      <c r="I105" s="9">
        <v>45</v>
      </c>
      <c r="J105" s="9">
        <v>58</v>
      </c>
    </row>
    <row r="106" spans="1:10" s="11" customFormat="1" x14ac:dyDescent="0.2">
      <c r="A106" s="8">
        <v>43631</v>
      </c>
      <c r="B106" s="12" t="s">
        <v>3</v>
      </c>
      <c r="C106" s="113">
        <v>8254</v>
      </c>
      <c r="D106" s="12" t="s">
        <v>64</v>
      </c>
      <c r="E106" s="12" t="s">
        <v>12</v>
      </c>
      <c r="F106" s="12" t="s">
        <v>15</v>
      </c>
      <c r="G106" s="12" t="s">
        <v>319</v>
      </c>
      <c r="H106" s="12"/>
      <c r="I106" s="9">
        <v>23</v>
      </c>
      <c r="J106" s="9">
        <v>18</v>
      </c>
    </row>
    <row r="107" spans="1:10" s="11" customFormat="1" x14ac:dyDescent="0.2">
      <c r="A107" s="8">
        <v>43631</v>
      </c>
      <c r="B107" s="12" t="s">
        <v>3</v>
      </c>
      <c r="C107" s="113">
        <v>9151</v>
      </c>
      <c r="D107" s="12" t="s">
        <v>524</v>
      </c>
      <c r="E107" s="12" t="s">
        <v>4</v>
      </c>
      <c r="F107" s="12" t="s">
        <v>140</v>
      </c>
      <c r="G107" s="12" t="s">
        <v>1897</v>
      </c>
      <c r="H107" s="12"/>
      <c r="I107" s="9">
        <v>58</v>
      </c>
      <c r="J107" s="9">
        <v>76</v>
      </c>
    </row>
    <row r="108" spans="1:10" s="11" customFormat="1" x14ac:dyDescent="0.2">
      <c r="A108" s="8">
        <v>43631</v>
      </c>
      <c r="B108" s="12" t="s">
        <v>3</v>
      </c>
      <c r="C108" s="113">
        <v>6944</v>
      </c>
      <c r="D108" s="12" t="s">
        <v>73</v>
      </c>
      <c r="E108" s="12" t="s">
        <v>4</v>
      </c>
      <c r="F108" s="12" t="s">
        <v>6</v>
      </c>
      <c r="G108" s="12" t="s">
        <v>37</v>
      </c>
      <c r="H108" s="12"/>
      <c r="I108" s="9">
        <v>35</v>
      </c>
      <c r="J108" s="9">
        <v>41</v>
      </c>
    </row>
    <row r="109" spans="1:10" s="11" customFormat="1" x14ac:dyDescent="0.2">
      <c r="A109" s="8">
        <v>43631</v>
      </c>
      <c r="B109" s="12" t="s">
        <v>3</v>
      </c>
      <c r="C109" s="113">
        <v>2210</v>
      </c>
      <c r="D109" s="12" t="s">
        <v>92</v>
      </c>
      <c r="E109" s="12" t="s">
        <v>6</v>
      </c>
      <c r="F109" s="12" t="s">
        <v>15</v>
      </c>
      <c r="G109" s="12" t="s">
        <v>37</v>
      </c>
      <c r="H109" s="12"/>
      <c r="I109" s="9">
        <v>23</v>
      </c>
      <c r="J109" s="9">
        <v>27</v>
      </c>
    </row>
    <row r="110" spans="1:10" s="11" customFormat="1" x14ac:dyDescent="0.2">
      <c r="A110" s="8">
        <v>43631</v>
      </c>
      <c r="B110" s="12" t="s">
        <v>3</v>
      </c>
      <c r="C110" s="113">
        <v>4986</v>
      </c>
      <c r="D110" s="12" t="s">
        <v>61</v>
      </c>
      <c r="E110" s="12" t="s">
        <v>15</v>
      </c>
      <c r="F110" s="12" t="s">
        <v>6</v>
      </c>
      <c r="G110" s="12" t="s">
        <v>163</v>
      </c>
      <c r="H110" s="12"/>
      <c r="I110" s="9">
        <v>9</v>
      </c>
      <c r="J110" s="9">
        <v>5</v>
      </c>
    </row>
    <row r="111" spans="1:10" s="11" customFormat="1" x14ac:dyDescent="0.2">
      <c r="A111" s="8">
        <v>43632</v>
      </c>
      <c r="B111" s="12" t="s">
        <v>3</v>
      </c>
      <c r="C111" s="113">
        <v>6631</v>
      </c>
      <c r="D111" s="12" t="s">
        <v>232</v>
      </c>
      <c r="E111" s="12" t="s">
        <v>1668</v>
      </c>
      <c r="F111" s="12" t="s">
        <v>4</v>
      </c>
      <c r="G111" s="12" t="s">
        <v>172</v>
      </c>
      <c r="H111" s="12"/>
      <c r="I111" s="9">
        <v>37</v>
      </c>
      <c r="J111" s="9">
        <v>47</v>
      </c>
    </row>
    <row r="112" spans="1:10" s="11" customFormat="1" x14ac:dyDescent="0.2">
      <c r="A112" s="8">
        <v>43632</v>
      </c>
      <c r="B112" s="12" t="s">
        <v>3</v>
      </c>
      <c r="C112" s="113">
        <v>1870</v>
      </c>
      <c r="D112" s="12" t="s">
        <v>92</v>
      </c>
      <c r="E112" s="12" t="s">
        <v>4</v>
      </c>
      <c r="F112" s="12" t="s">
        <v>6</v>
      </c>
      <c r="G112" s="12" t="s">
        <v>152</v>
      </c>
      <c r="H112" s="12"/>
      <c r="I112" s="9">
        <v>20</v>
      </c>
      <c r="J112" s="9">
        <v>12</v>
      </c>
    </row>
    <row r="113" spans="1:10" s="11" customFormat="1" x14ac:dyDescent="0.2">
      <c r="A113" s="8">
        <v>43632</v>
      </c>
      <c r="B113" s="12" t="s">
        <v>3</v>
      </c>
      <c r="C113" s="113">
        <v>4874</v>
      </c>
      <c r="D113" s="12" t="s">
        <v>75</v>
      </c>
      <c r="E113" s="12" t="s">
        <v>16</v>
      </c>
      <c r="F113" s="12" t="s">
        <v>4</v>
      </c>
      <c r="G113" s="12" t="s">
        <v>23</v>
      </c>
      <c r="H113" s="12"/>
      <c r="I113" s="9">
        <v>14</v>
      </c>
      <c r="J113" s="9">
        <v>7</v>
      </c>
    </row>
    <row r="114" spans="1:10" s="11" customFormat="1" x14ac:dyDescent="0.2">
      <c r="A114" s="8">
        <v>43632</v>
      </c>
      <c r="B114" s="12" t="s">
        <v>3</v>
      </c>
      <c r="C114" s="113">
        <v>4733</v>
      </c>
      <c r="D114" s="12" t="s">
        <v>75</v>
      </c>
      <c r="E114" s="12" t="s">
        <v>16</v>
      </c>
      <c r="F114" s="12" t="s">
        <v>6</v>
      </c>
      <c r="G114" s="12" t="s">
        <v>151</v>
      </c>
      <c r="H114" s="12"/>
      <c r="I114" s="9">
        <v>8</v>
      </c>
      <c r="J114" s="9">
        <v>5</v>
      </c>
    </row>
    <row r="115" spans="1:10" s="11" customFormat="1" x14ac:dyDescent="0.2">
      <c r="A115" s="8">
        <v>43633</v>
      </c>
      <c r="B115" s="12" t="s">
        <v>3</v>
      </c>
      <c r="C115" s="113">
        <v>5829</v>
      </c>
      <c r="D115" s="12" t="s">
        <v>261</v>
      </c>
      <c r="E115" s="12" t="s">
        <v>4</v>
      </c>
      <c r="F115" s="12" t="s">
        <v>4</v>
      </c>
      <c r="G115" s="12" t="s">
        <v>172</v>
      </c>
      <c r="H115" s="12"/>
      <c r="I115" s="9">
        <v>28</v>
      </c>
      <c r="J115" s="9">
        <v>29</v>
      </c>
    </row>
    <row r="116" spans="1:10" s="11" customFormat="1" x14ac:dyDescent="0.2">
      <c r="A116" s="8">
        <v>43634</v>
      </c>
      <c r="B116" s="12" t="s">
        <v>3</v>
      </c>
      <c r="C116" s="113">
        <v>6660</v>
      </c>
      <c r="D116" s="12" t="s">
        <v>1910</v>
      </c>
      <c r="E116" s="12" t="s">
        <v>4</v>
      </c>
      <c r="F116" s="12" t="s">
        <v>6</v>
      </c>
      <c r="G116" s="12" t="s">
        <v>1911</v>
      </c>
      <c r="H116" s="12"/>
      <c r="I116" s="9">
        <v>53</v>
      </c>
      <c r="J116" s="9">
        <v>67</v>
      </c>
    </row>
    <row r="117" spans="1:10" s="11" customFormat="1" x14ac:dyDescent="0.2">
      <c r="A117" s="8">
        <v>43634</v>
      </c>
      <c r="B117" s="12" t="s">
        <v>3</v>
      </c>
      <c r="C117" s="113">
        <v>3831</v>
      </c>
      <c r="D117" s="12" t="s">
        <v>113</v>
      </c>
      <c r="E117" s="12" t="s">
        <v>6</v>
      </c>
      <c r="F117" s="12" t="s">
        <v>6</v>
      </c>
      <c r="G117" s="12" t="s">
        <v>37</v>
      </c>
      <c r="H117" s="12"/>
      <c r="I117" s="9">
        <v>16</v>
      </c>
      <c r="J117" s="9">
        <v>13</v>
      </c>
    </row>
    <row r="118" spans="1:10" s="11" customFormat="1" x14ac:dyDescent="0.2">
      <c r="A118" s="8">
        <v>43635</v>
      </c>
      <c r="B118" s="12" t="s">
        <v>3</v>
      </c>
      <c r="C118" s="113">
        <v>4445</v>
      </c>
      <c r="D118" s="12" t="s">
        <v>61</v>
      </c>
      <c r="E118" s="12" t="s">
        <v>4</v>
      </c>
      <c r="F118" s="12" t="s">
        <v>6</v>
      </c>
      <c r="G118" s="12" t="s">
        <v>37</v>
      </c>
      <c r="H118" s="12"/>
      <c r="I118" s="9">
        <v>11</v>
      </c>
      <c r="J118" s="9">
        <v>6</v>
      </c>
    </row>
    <row r="119" spans="1:10" s="11" customFormat="1" x14ac:dyDescent="0.2">
      <c r="A119" s="8">
        <v>43638</v>
      </c>
      <c r="B119" s="12" t="s">
        <v>3</v>
      </c>
      <c r="C119" s="113">
        <v>1250</v>
      </c>
      <c r="D119" s="12" t="s">
        <v>92</v>
      </c>
      <c r="E119" s="12" t="s">
        <v>15</v>
      </c>
      <c r="F119" s="12" t="s">
        <v>15</v>
      </c>
      <c r="G119" s="12" t="s">
        <v>172</v>
      </c>
      <c r="H119" s="12"/>
      <c r="I119" s="9">
        <v>27</v>
      </c>
      <c r="J119" s="9"/>
    </row>
    <row r="120" spans="1:10" s="11" customFormat="1" x14ac:dyDescent="0.2">
      <c r="A120" s="8">
        <v>43638</v>
      </c>
      <c r="B120" s="12" t="s">
        <v>3</v>
      </c>
      <c r="C120" s="113">
        <v>1224</v>
      </c>
      <c r="D120" s="12" t="s">
        <v>92</v>
      </c>
      <c r="E120" s="12" t="s">
        <v>6</v>
      </c>
      <c r="F120" s="12" t="s">
        <v>6</v>
      </c>
      <c r="G120" s="12" t="s">
        <v>172</v>
      </c>
      <c r="H120" s="12"/>
      <c r="I120" s="9">
        <v>21</v>
      </c>
      <c r="J120" s="9">
        <v>23</v>
      </c>
    </row>
    <row r="121" spans="1:10" s="11" customFormat="1" x14ac:dyDescent="0.2">
      <c r="A121" s="8">
        <v>43638</v>
      </c>
      <c r="B121" s="12" t="s">
        <v>3</v>
      </c>
      <c r="C121" s="113">
        <v>5551</v>
      </c>
      <c r="D121" s="12" t="s">
        <v>283</v>
      </c>
      <c r="E121" s="12" t="s">
        <v>4</v>
      </c>
      <c r="F121" s="12" t="s">
        <v>4</v>
      </c>
      <c r="G121" s="12" t="s">
        <v>37</v>
      </c>
      <c r="H121" s="12"/>
      <c r="I121" s="9">
        <v>27</v>
      </c>
      <c r="J121" s="9">
        <v>39</v>
      </c>
    </row>
    <row r="122" spans="1:10" s="11" customFormat="1" x14ac:dyDescent="0.2">
      <c r="A122" s="8">
        <v>43639</v>
      </c>
      <c r="B122" s="12" t="s">
        <v>3</v>
      </c>
      <c r="C122" s="113">
        <v>2114</v>
      </c>
      <c r="D122" s="12" t="s">
        <v>92</v>
      </c>
      <c r="E122" s="12" t="s">
        <v>4</v>
      </c>
      <c r="F122" s="12" t="s">
        <v>4</v>
      </c>
      <c r="G122" s="12" t="s">
        <v>1539</v>
      </c>
      <c r="H122" s="12"/>
      <c r="I122" s="9">
        <v>27</v>
      </c>
      <c r="J122" s="9">
        <v>27</v>
      </c>
    </row>
    <row r="123" spans="1:10" s="11" customFormat="1" x14ac:dyDescent="0.2">
      <c r="A123" s="8">
        <v>43642</v>
      </c>
      <c r="B123" s="12" t="s">
        <v>3</v>
      </c>
      <c r="C123" s="113">
        <v>4395</v>
      </c>
      <c r="D123" s="12" t="s">
        <v>70</v>
      </c>
      <c r="E123" s="12" t="s">
        <v>16</v>
      </c>
      <c r="F123" s="12" t="s">
        <v>6</v>
      </c>
      <c r="G123" s="12" t="s">
        <v>37</v>
      </c>
      <c r="H123" s="12"/>
      <c r="I123" s="9">
        <v>14</v>
      </c>
      <c r="J123" s="9">
        <v>15</v>
      </c>
    </row>
    <row r="124" spans="1:10" s="11" customFormat="1" x14ac:dyDescent="0.2">
      <c r="A124" s="8">
        <v>43645</v>
      </c>
      <c r="B124" s="12" t="s">
        <v>3</v>
      </c>
      <c r="C124" s="113">
        <v>8395</v>
      </c>
      <c r="D124" s="12" t="s">
        <v>1941</v>
      </c>
      <c r="E124" s="12" t="s">
        <v>4</v>
      </c>
      <c r="F124" s="12" t="s">
        <v>4</v>
      </c>
      <c r="G124" s="12" t="s">
        <v>37</v>
      </c>
      <c r="H124" s="12"/>
      <c r="I124" s="9">
        <v>32</v>
      </c>
      <c r="J124" s="9">
        <v>25</v>
      </c>
    </row>
    <row r="125" spans="1:10" s="11" customFormat="1" x14ac:dyDescent="0.2">
      <c r="A125" s="8">
        <v>43646</v>
      </c>
      <c r="B125" s="12" t="s">
        <v>3</v>
      </c>
      <c r="C125" s="113">
        <v>2555</v>
      </c>
      <c r="D125" s="12" t="s">
        <v>92</v>
      </c>
      <c r="E125" s="12" t="s">
        <v>12</v>
      </c>
      <c r="F125" s="12" t="s">
        <v>4</v>
      </c>
      <c r="G125" s="12" t="s">
        <v>23</v>
      </c>
      <c r="H125" s="12"/>
      <c r="I125" s="9">
        <v>20</v>
      </c>
      <c r="J125" s="9">
        <v>25</v>
      </c>
    </row>
    <row r="126" spans="1:10" s="11" customFormat="1" x14ac:dyDescent="0.2">
      <c r="A126" s="8">
        <v>43646</v>
      </c>
      <c r="B126" s="12" t="s">
        <v>3</v>
      </c>
      <c r="C126" s="113">
        <v>1618</v>
      </c>
      <c r="D126" s="12" t="s">
        <v>92</v>
      </c>
      <c r="E126" s="12" t="s">
        <v>12</v>
      </c>
      <c r="F126" s="12" t="s">
        <v>6</v>
      </c>
      <c r="G126" s="12" t="s">
        <v>1949</v>
      </c>
      <c r="H126" s="12"/>
      <c r="I126" s="9">
        <v>21</v>
      </c>
      <c r="J126" s="9">
        <v>27</v>
      </c>
    </row>
    <row r="127" spans="1:10" s="11" customFormat="1" x14ac:dyDescent="0.2">
      <c r="A127" s="8">
        <v>43625</v>
      </c>
      <c r="B127" s="12" t="s">
        <v>234</v>
      </c>
      <c r="C127" s="48" t="s">
        <v>1861</v>
      </c>
      <c r="D127" s="12" t="s">
        <v>1862</v>
      </c>
      <c r="E127" s="12" t="s">
        <v>1863</v>
      </c>
      <c r="F127" s="12" t="s">
        <v>818</v>
      </c>
      <c r="G127" s="12" t="s">
        <v>292</v>
      </c>
      <c r="H127" s="12"/>
      <c r="I127" s="31"/>
      <c r="J127" s="31"/>
    </row>
    <row r="128" spans="1:10" s="11" customFormat="1" x14ac:dyDescent="0.2">
      <c r="A128" s="8">
        <v>43644</v>
      </c>
      <c r="B128" s="12" t="s">
        <v>1843</v>
      </c>
      <c r="C128" s="48" t="s">
        <v>1936</v>
      </c>
      <c r="D128" s="12" t="s">
        <v>1937</v>
      </c>
      <c r="E128" s="12" t="s">
        <v>15</v>
      </c>
      <c r="F128" s="12" t="s">
        <v>1938</v>
      </c>
      <c r="G128" s="12" t="s">
        <v>1939</v>
      </c>
      <c r="H128" s="12"/>
      <c r="I128" s="9"/>
      <c r="J128" s="9"/>
    </row>
    <row r="129" spans="1:13" s="11" customFormat="1" x14ac:dyDescent="0.2">
      <c r="A129" s="86"/>
      <c r="B129" s="33"/>
      <c r="C129" s="114"/>
      <c r="D129" s="33"/>
      <c r="E129" s="33"/>
      <c r="F129" s="33"/>
      <c r="G129" s="33"/>
      <c r="H129" s="33"/>
      <c r="I129" s="30"/>
      <c r="J129" s="30"/>
    </row>
    <row r="130" spans="1:13" s="11" customFormat="1" x14ac:dyDescent="0.2">
      <c r="A130" s="86"/>
      <c r="B130" s="33"/>
      <c r="C130" s="114"/>
      <c r="D130" s="33"/>
      <c r="E130" s="33"/>
      <c r="F130" s="33"/>
      <c r="G130" s="33"/>
      <c r="H130" s="33"/>
      <c r="I130" s="30"/>
      <c r="J130" s="30"/>
    </row>
    <row r="132" spans="1:13" ht="16" thickBot="1" x14ac:dyDescent="0.25"/>
    <row r="133" spans="1:13" x14ac:dyDescent="0.2">
      <c r="B133" s="53" t="s">
        <v>1288</v>
      </c>
      <c r="C133" s="54"/>
      <c r="D133" s="53" t="s">
        <v>1162</v>
      </c>
      <c r="E133" s="54"/>
      <c r="F133" s="53" t="s">
        <v>1163</v>
      </c>
      <c r="G133" s="54"/>
      <c r="H133" s="59" t="s">
        <v>1189</v>
      </c>
      <c r="I133" s="54"/>
      <c r="J133" s="53" t="s">
        <v>1678</v>
      </c>
      <c r="K133" s="54"/>
      <c r="L133" s="155" t="s">
        <v>1874</v>
      </c>
      <c r="M133" s="54"/>
    </row>
    <row r="134" spans="1:13" x14ac:dyDescent="0.2">
      <c r="A134" t="s">
        <v>3</v>
      </c>
      <c r="B134" s="55">
        <v>266</v>
      </c>
      <c r="C134" s="56">
        <v>0.77325581395348841</v>
      </c>
      <c r="D134" s="55">
        <v>205</v>
      </c>
      <c r="E134" s="56">
        <v>0.48926014319809069</v>
      </c>
      <c r="F134" s="55">
        <v>188</v>
      </c>
      <c r="G134" s="56">
        <v>0.58766233766233766</v>
      </c>
      <c r="H134" s="55">
        <v>260</v>
      </c>
      <c r="I134" s="56">
        <v>0.61757719714964365</v>
      </c>
      <c r="J134" s="55">
        <v>282</v>
      </c>
      <c r="K134" s="56">
        <v>0.7103274559193955</v>
      </c>
      <c r="L134" s="55">
        <v>69</v>
      </c>
      <c r="M134" s="56">
        <f>L134/L$140</f>
        <v>0.54761904761904767</v>
      </c>
    </row>
    <row r="135" spans="1:13" x14ac:dyDescent="0.2">
      <c r="A135" t="s">
        <v>6</v>
      </c>
      <c r="B135" s="55">
        <v>34</v>
      </c>
      <c r="C135" s="56">
        <v>9.8837209302325577E-2</v>
      </c>
      <c r="D135" s="55">
        <v>184</v>
      </c>
      <c r="E135" s="56">
        <v>0.43914081145584727</v>
      </c>
      <c r="F135" s="55">
        <v>71</v>
      </c>
      <c r="G135" s="56">
        <v>0.22727272727272727</v>
      </c>
      <c r="H135" s="55">
        <v>95</v>
      </c>
      <c r="I135" s="56">
        <v>0.22565320665083136</v>
      </c>
      <c r="J135" s="78">
        <v>72</v>
      </c>
      <c r="K135" s="56">
        <v>0.181360201511335</v>
      </c>
      <c r="L135" s="55">
        <v>22</v>
      </c>
      <c r="M135" s="56">
        <f t="shared" ref="M135:M139" si="0">L135/L$140</f>
        <v>0.17460317460317459</v>
      </c>
    </row>
    <row r="136" spans="1:13" x14ac:dyDescent="0.2">
      <c r="A136" t="s">
        <v>14</v>
      </c>
      <c r="B136" s="55">
        <v>23</v>
      </c>
      <c r="C136" s="56">
        <v>6.6860465116279064E-2</v>
      </c>
      <c r="D136" s="55">
        <v>7</v>
      </c>
      <c r="E136" s="56">
        <v>1.6706443914081145E-2</v>
      </c>
      <c r="F136" s="55">
        <v>28</v>
      </c>
      <c r="G136" s="56">
        <v>9.0909090909090912E-2</v>
      </c>
      <c r="H136" s="55">
        <v>26</v>
      </c>
      <c r="I136" s="56">
        <v>6.1757719714964368E-2</v>
      </c>
      <c r="J136" s="78">
        <v>5</v>
      </c>
      <c r="K136" s="56">
        <v>1.2594458438287154E-2</v>
      </c>
      <c r="L136" s="55">
        <v>9</v>
      </c>
      <c r="M136" s="56">
        <f t="shared" si="0"/>
        <v>7.1428571428571425E-2</v>
      </c>
    </row>
    <row r="137" spans="1:13" x14ac:dyDescent="0.2">
      <c r="A137" t="s">
        <v>5</v>
      </c>
      <c r="B137" s="55">
        <v>16</v>
      </c>
      <c r="C137" s="56">
        <v>4.6511627906976744E-2</v>
      </c>
      <c r="D137" s="55">
        <v>18</v>
      </c>
      <c r="E137" s="56">
        <v>4.2959427207637228E-2</v>
      </c>
      <c r="F137" s="55">
        <v>29</v>
      </c>
      <c r="G137" s="56">
        <v>9.4155844155844159E-2</v>
      </c>
      <c r="H137" s="55">
        <v>18</v>
      </c>
      <c r="I137" s="56">
        <v>4.2755344418052253E-2</v>
      </c>
      <c r="J137" s="78">
        <v>24</v>
      </c>
      <c r="K137" s="56">
        <v>6.0453400503778336E-2</v>
      </c>
      <c r="L137" s="55">
        <v>21</v>
      </c>
      <c r="M137" s="56">
        <f t="shared" si="0"/>
        <v>0.16666666666666666</v>
      </c>
    </row>
    <row r="138" spans="1:13" x14ac:dyDescent="0.2">
      <c r="A138" t="s">
        <v>234</v>
      </c>
      <c r="B138" s="55">
        <v>1</v>
      </c>
      <c r="C138" s="56">
        <v>0</v>
      </c>
      <c r="D138" s="55">
        <v>2</v>
      </c>
      <c r="E138" s="56">
        <v>4.7732696897374704E-3</v>
      </c>
      <c r="F138" s="55">
        <v>0</v>
      </c>
      <c r="G138" s="56">
        <v>0</v>
      </c>
      <c r="H138" s="55">
        <v>6</v>
      </c>
      <c r="I138" s="56">
        <v>4.2755344418052253E-2</v>
      </c>
      <c r="J138" s="78">
        <v>8</v>
      </c>
      <c r="K138" s="56">
        <v>2.0151133501259445E-2</v>
      </c>
      <c r="L138" s="55">
        <v>1</v>
      </c>
      <c r="M138" s="56">
        <f t="shared" si="0"/>
        <v>7.9365079365079361E-3</v>
      </c>
    </row>
    <row r="139" spans="1:13" x14ac:dyDescent="0.2">
      <c r="A139" t="s">
        <v>915</v>
      </c>
      <c r="B139" s="55">
        <v>5</v>
      </c>
      <c r="C139" s="56">
        <v>1.4534883720930232E-2</v>
      </c>
      <c r="D139" s="55">
        <v>3</v>
      </c>
      <c r="E139" s="56">
        <v>7.1599045346062056E-3</v>
      </c>
      <c r="F139" s="55">
        <v>0</v>
      </c>
      <c r="G139" s="56">
        <v>0</v>
      </c>
      <c r="H139" s="55">
        <v>22</v>
      </c>
      <c r="I139" s="56">
        <v>5.2256532066508314E-2</v>
      </c>
      <c r="J139" s="78">
        <v>6</v>
      </c>
      <c r="K139" s="56">
        <v>1.5113350125944584E-2</v>
      </c>
      <c r="L139" s="55">
        <v>4</v>
      </c>
      <c r="M139" s="56">
        <f t="shared" si="0"/>
        <v>3.1746031746031744E-2</v>
      </c>
    </row>
    <row r="140" spans="1:13" ht="16" thickBot="1" x14ac:dyDescent="0.25">
      <c r="B140" s="57">
        <v>344</v>
      </c>
      <c r="C140" s="60">
        <v>1</v>
      </c>
      <c r="D140" s="57">
        <v>419</v>
      </c>
      <c r="E140" s="58">
        <v>1</v>
      </c>
      <c r="F140" s="57">
        <v>316</v>
      </c>
      <c r="G140" s="58">
        <v>1</v>
      </c>
      <c r="H140" s="57">
        <v>421</v>
      </c>
      <c r="I140" s="60">
        <v>0.99999999999999989</v>
      </c>
      <c r="J140" s="57">
        <v>397</v>
      </c>
      <c r="K140" s="60">
        <v>1</v>
      </c>
      <c r="L140" s="57">
        <f>SUM(L134:L139)</f>
        <v>126</v>
      </c>
      <c r="M140" s="60">
        <f>SUM(M134:M139)</f>
        <v>1</v>
      </c>
    </row>
  </sheetData>
  <sortState ref="A2:J128">
    <sortCondition ref="B128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80E60-64AD-BF47-A7E4-65CABEE5E3D9}">
  <dimension ref="A2:M142"/>
  <sheetViews>
    <sheetView topLeftCell="D127" zoomScale="205" zoomScaleNormal="205" workbookViewId="0">
      <selection activeCell="H2" sqref="H2:H128"/>
    </sheetView>
  </sheetViews>
  <sheetFormatPr baseColWidth="10" defaultRowHeight="15" x14ac:dyDescent="0.2"/>
  <cols>
    <col min="4" max="4" width="22.6640625" customWidth="1"/>
    <col min="7" max="7" width="36.6640625" customWidth="1"/>
    <col min="8" max="8" width="16.1640625" customWidth="1"/>
  </cols>
  <sheetData>
    <row r="2" spans="1:10" x14ac:dyDescent="0.2">
      <c r="A2" s="8">
        <v>43624</v>
      </c>
      <c r="B2" s="12" t="s">
        <v>3</v>
      </c>
      <c r="C2" s="113">
        <v>2210</v>
      </c>
      <c r="D2" s="12" t="s">
        <v>92</v>
      </c>
      <c r="E2" s="12" t="s">
        <v>15</v>
      </c>
      <c r="F2" s="12" t="s">
        <v>6</v>
      </c>
      <c r="G2" s="12" t="s">
        <v>194</v>
      </c>
      <c r="H2" s="12"/>
      <c r="I2" s="9">
        <v>30</v>
      </c>
      <c r="J2" s="9">
        <v>24</v>
      </c>
    </row>
    <row r="3" spans="1:10" x14ac:dyDescent="0.2">
      <c r="A3" s="8">
        <v>43624</v>
      </c>
      <c r="B3" s="12" t="s">
        <v>6</v>
      </c>
      <c r="C3" s="113">
        <v>57180</v>
      </c>
      <c r="D3" s="12" t="s">
        <v>215</v>
      </c>
      <c r="E3" s="12" t="s">
        <v>188</v>
      </c>
      <c r="F3" s="12" t="s">
        <v>22</v>
      </c>
      <c r="G3" s="12" t="s">
        <v>194</v>
      </c>
      <c r="H3" s="12"/>
      <c r="I3" s="9">
        <v>32</v>
      </c>
      <c r="J3" s="9">
        <v>39</v>
      </c>
    </row>
    <row r="4" spans="1:10" x14ac:dyDescent="0.2">
      <c r="A4" s="8">
        <v>43624</v>
      </c>
      <c r="B4" s="12" t="s">
        <v>3</v>
      </c>
      <c r="C4" s="113">
        <v>3353</v>
      </c>
      <c r="D4" s="12" t="s">
        <v>54</v>
      </c>
      <c r="E4" s="12" t="s">
        <v>15</v>
      </c>
      <c r="F4" s="12" t="s">
        <v>189</v>
      </c>
      <c r="G4" s="12" t="s">
        <v>194</v>
      </c>
      <c r="H4" s="12"/>
      <c r="I4" s="9">
        <v>23</v>
      </c>
      <c r="J4" s="9">
        <v>19</v>
      </c>
    </row>
    <row r="5" spans="1:10" x14ac:dyDescent="0.2">
      <c r="A5" s="8">
        <v>43625</v>
      </c>
      <c r="B5" s="12" t="s">
        <v>14</v>
      </c>
      <c r="C5" s="113">
        <v>6700</v>
      </c>
      <c r="D5" s="12" t="s">
        <v>127</v>
      </c>
      <c r="E5" s="12" t="s">
        <v>12</v>
      </c>
      <c r="F5" s="12" t="s">
        <v>6</v>
      </c>
      <c r="G5" s="12" t="s">
        <v>194</v>
      </c>
      <c r="H5" s="12"/>
      <c r="I5" s="9">
        <v>30</v>
      </c>
      <c r="J5" s="9">
        <v>26</v>
      </c>
    </row>
    <row r="6" spans="1:10" x14ac:dyDescent="0.2">
      <c r="A6" s="8">
        <v>43643</v>
      </c>
      <c r="B6" s="12" t="s">
        <v>6</v>
      </c>
      <c r="C6" s="113">
        <v>57120</v>
      </c>
      <c r="D6" s="12" t="s">
        <v>344</v>
      </c>
      <c r="E6" s="12" t="s">
        <v>6</v>
      </c>
      <c r="F6" s="12" t="s">
        <v>6</v>
      </c>
      <c r="G6" s="12" t="s">
        <v>194</v>
      </c>
      <c r="H6" s="12"/>
      <c r="I6" s="9">
        <v>46</v>
      </c>
      <c r="J6" s="9">
        <v>51</v>
      </c>
    </row>
    <row r="7" spans="1:10" x14ac:dyDescent="0.2">
      <c r="A7" s="8">
        <v>43617</v>
      </c>
      <c r="B7" s="12" t="s">
        <v>5</v>
      </c>
      <c r="C7" s="113">
        <v>54309</v>
      </c>
      <c r="D7" s="12" t="s">
        <v>320</v>
      </c>
      <c r="E7" s="12" t="s">
        <v>5</v>
      </c>
      <c r="F7" s="12" t="s">
        <v>5</v>
      </c>
      <c r="G7" s="12" t="s">
        <v>152</v>
      </c>
      <c r="H7" s="12"/>
      <c r="I7" s="9">
        <v>48</v>
      </c>
      <c r="J7" s="9">
        <v>77</v>
      </c>
    </row>
    <row r="8" spans="1:10" x14ac:dyDescent="0.2">
      <c r="A8" s="8">
        <v>43626</v>
      </c>
      <c r="B8" s="12" t="s">
        <v>3</v>
      </c>
      <c r="C8" s="113">
        <v>5359</v>
      </c>
      <c r="D8" s="12" t="s">
        <v>58</v>
      </c>
      <c r="E8" s="12" t="s">
        <v>6</v>
      </c>
      <c r="F8" s="12" t="s">
        <v>6</v>
      </c>
      <c r="G8" s="12" t="s">
        <v>152</v>
      </c>
      <c r="H8" s="12"/>
      <c r="I8" s="9">
        <v>34</v>
      </c>
      <c r="J8" s="9">
        <v>44</v>
      </c>
    </row>
    <row r="9" spans="1:10" x14ac:dyDescent="0.2">
      <c r="A9" s="8">
        <v>43628</v>
      </c>
      <c r="B9" s="12" t="s">
        <v>3</v>
      </c>
      <c r="C9" s="113">
        <v>4734</v>
      </c>
      <c r="D9" s="12" t="s">
        <v>75</v>
      </c>
      <c r="E9" s="12" t="s">
        <v>4</v>
      </c>
      <c r="F9" s="12" t="s">
        <v>4</v>
      </c>
      <c r="G9" s="12" t="s">
        <v>152</v>
      </c>
      <c r="H9" s="12"/>
      <c r="I9" s="9">
        <v>10</v>
      </c>
      <c r="J9" s="9">
        <v>5</v>
      </c>
    </row>
    <row r="10" spans="1:10" x14ac:dyDescent="0.2">
      <c r="A10" s="8">
        <v>43629</v>
      </c>
      <c r="B10" s="12" t="s">
        <v>3</v>
      </c>
      <c r="C10" s="113">
        <v>1635</v>
      </c>
      <c r="D10" s="12" t="s">
        <v>92</v>
      </c>
      <c r="E10" s="12" t="s">
        <v>5</v>
      </c>
      <c r="F10" s="12" t="s">
        <v>5</v>
      </c>
      <c r="G10" s="12" t="s">
        <v>152</v>
      </c>
      <c r="H10" s="12"/>
      <c r="I10" s="9">
        <v>24</v>
      </c>
      <c r="J10" s="9">
        <v>25</v>
      </c>
    </row>
    <row r="11" spans="1:10" x14ac:dyDescent="0.2">
      <c r="A11" s="8">
        <v>43632</v>
      </c>
      <c r="B11" s="12" t="s">
        <v>6</v>
      </c>
      <c r="C11" s="113">
        <v>57570</v>
      </c>
      <c r="D11" s="12" t="s">
        <v>1898</v>
      </c>
      <c r="E11" s="12" t="s">
        <v>4</v>
      </c>
      <c r="F11" s="12" t="s">
        <v>6</v>
      </c>
      <c r="G11" s="12" t="s">
        <v>152</v>
      </c>
      <c r="H11" s="12"/>
      <c r="I11" s="9">
        <v>25</v>
      </c>
      <c r="J11" s="9">
        <v>31</v>
      </c>
    </row>
    <row r="12" spans="1:10" x14ac:dyDescent="0.2">
      <c r="A12" s="8">
        <v>43632</v>
      </c>
      <c r="B12" s="12" t="s">
        <v>3</v>
      </c>
      <c r="C12" s="113">
        <v>1870</v>
      </c>
      <c r="D12" s="12" t="s">
        <v>92</v>
      </c>
      <c r="E12" s="12" t="s">
        <v>4</v>
      </c>
      <c r="F12" s="12" t="s">
        <v>6</v>
      </c>
      <c r="G12" s="12" t="s">
        <v>152</v>
      </c>
      <c r="H12" s="12"/>
      <c r="I12" s="9">
        <v>20</v>
      </c>
      <c r="J12" s="9">
        <v>12</v>
      </c>
    </row>
    <row r="13" spans="1:10" x14ac:dyDescent="0.2">
      <c r="A13" s="8">
        <v>43639</v>
      </c>
      <c r="B13" s="12" t="s">
        <v>5</v>
      </c>
      <c r="C13" s="113">
        <v>54309</v>
      </c>
      <c r="D13" s="12" t="s">
        <v>154</v>
      </c>
      <c r="E13" s="12" t="s">
        <v>5</v>
      </c>
      <c r="F13" s="12" t="s">
        <v>5</v>
      </c>
      <c r="G13" s="12" t="s">
        <v>152</v>
      </c>
      <c r="H13" s="12"/>
      <c r="I13" s="9">
        <v>47</v>
      </c>
      <c r="J13" s="9">
        <v>77</v>
      </c>
    </row>
    <row r="14" spans="1:10" x14ac:dyDescent="0.2">
      <c r="A14" s="8">
        <v>43646</v>
      </c>
      <c r="B14" s="12" t="s">
        <v>3</v>
      </c>
      <c r="C14" s="113">
        <v>1618</v>
      </c>
      <c r="D14" s="12" t="s">
        <v>92</v>
      </c>
      <c r="E14" s="12" t="s">
        <v>12</v>
      </c>
      <c r="F14" s="12" t="s">
        <v>6</v>
      </c>
      <c r="G14" s="12" t="s">
        <v>1949</v>
      </c>
      <c r="H14" s="12"/>
      <c r="I14" s="9">
        <v>21</v>
      </c>
      <c r="J14" s="9">
        <v>27</v>
      </c>
    </row>
    <row r="15" spans="1:10" x14ac:dyDescent="0.2">
      <c r="A15" s="8">
        <v>43625</v>
      </c>
      <c r="B15" s="12" t="s">
        <v>3</v>
      </c>
      <c r="C15" s="113">
        <v>5480</v>
      </c>
      <c r="D15" s="12" t="s">
        <v>129</v>
      </c>
      <c r="E15" s="12" t="s">
        <v>4</v>
      </c>
      <c r="F15" s="12" t="s">
        <v>22</v>
      </c>
      <c r="G15" s="12" t="s">
        <v>222</v>
      </c>
      <c r="H15" s="12"/>
      <c r="I15" s="9">
        <v>42</v>
      </c>
      <c r="J15" s="9">
        <v>60</v>
      </c>
    </row>
    <row r="16" spans="1:10" x14ac:dyDescent="0.2">
      <c r="A16" s="8">
        <v>43625</v>
      </c>
      <c r="B16" s="12" t="s">
        <v>6</v>
      </c>
      <c r="C16" s="113">
        <v>54880</v>
      </c>
      <c r="D16" s="12" t="s">
        <v>141</v>
      </c>
      <c r="E16" s="12" t="s">
        <v>6</v>
      </c>
      <c r="F16" s="12" t="s">
        <v>6</v>
      </c>
      <c r="G16" s="12" t="s">
        <v>1252</v>
      </c>
      <c r="H16" s="12"/>
      <c r="I16" s="9">
        <v>16</v>
      </c>
      <c r="J16" s="9">
        <v>11</v>
      </c>
    </row>
    <row r="17" spans="1:10" x14ac:dyDescent="0.2">
      <c r="A17" s="8">
        <v>43617</v>
      </c>
      <c r="B17" s="12" t="s">
        <v>3</v>
      </c>
      <c r="C17" s="113">
        <v>4505</v>
      </c>
      <c r="D17" s="12" t="s">
        <v>1434</v>
      </c>
      <c r="E17" s="12" t="s">
        <v>6</v>
      </c>
      <c r="F17" s="12" t="s">
        <v>6</v>
      </c>
      <c r="G17" s="12" t="s">
        <v>1848</v>
      </c>
      <c r="H17" s="12"/>
      <c r="I17" s="9">
        <v>4</v>
      </c>
      <c r="J17" s="9">
        <v>2</v>
      </c>
    </row>
    <row r="18" spans="1:10" x14ac:dyDescent="0.2">
      <c r="A18" s="8">
        <v>43626</v>
      </c>
      <c r="B18" s="12" t="s">
        <v>3</v>
      </c>
      <c r="C18" s="113">
        <v>6723</v>
      </c>
      <c r="D18" s="12" t="s">
        <v>49</v>
      </c>
      <c r="E18" s="12" t="s">
        <v>4</v>
      </c>
      <c r="F18" s="12" t="s">
        <v>4</v>
      </c>
      <c r="G18" s="12" t="s">
        <v>177</v>
      </c>
      <c r="H18" s="12"/>
      <c r="I18" s="9">
        <v>39</v>
      </c>
      <c r="J18" s="9">
        <v>59</v>
      </c>
    </row>
    <row r="19" spans="1:10" x14ac:dyDescent="0.2">
      <c r="A19" s="8">
        <v>43626</v>
      </c>
      <c r="B19" s="12" t="s">
        <v>3</v>
      </c>
      <c r="C19" s="113">
        <v>5955</v>
      </c>
      <c r="D19" s="12" t="s">
        <v>74</v>
      </c>
      <c r="E19" s="12" t="s">
        <v>6</v>
      </c>
      <c r="F19" s="12" t="s">
        <v>6</v>
      </c>
      <c r="G19" s="12" t="s">
        <v>177</v>
      </c>
      <c r="H19" s="12"/>
      <c r="I19" s="9">
        <v>30</v>
      </c>
      <c r="J19" s="9">
        <v>36</v>
      </c>
    </row>
    <row r="20" spans="1:10" x14ac:dyDescent="0.2">
      <c r="A20" s="8">
        <v>43618</v>
      </c>
      <c r="B20" s="12" t="s">
        <v>5</v>
      </c>
      <c r="C20" s="113">
        <v>60437</v>
      </c>
      <c r="D20" s="12" t="s">
        <v>1849</v>
      </c>
      <c r="E20" s="12" t="s">
        <v>5</v>
      </c>
      <c r="F20" s="12" t="s">
        <v>5</v>
      </c>
      <c r="G20" s="12" t="s">
        <v>1850</v>
      </c>
      <c r="H20" s="12"/>
      <c r="I20" s="9">
        <v>145</v>
      </c>
      <c r="J20" s="9">
        <v>267</v>
      </c>
    </row>
    <row r="21" spans="1:10" x14ac:dyDescent="0.2">
      <c r="A21" s="8">
        <v>43624</v>
      </c>
      <c r="B21" s="12" t="s">
        <v>3</v>
      </c>
      <c r="C21" s="113">
        <v>2142</v>
      </c>
      <c r="D21" s="12" t="s">
        <v>92</v>
      </c>
      <c r="E21" s="12" t="s">
        <v>18</v>
      </c>
      <c r="F21" s="12" t="s">
        <v>15</v>
      </c>
      <c r="G21" s="12" t="s">
        <v>151</v>
      </c>
      <c r="H21" s="12"/>
      <c r="I21" s="9">
        <v>32</v>
      </c>
      <c r="J21" s="9">
        <v>33</v>
      </c>
    </row>
    <row r="22" spans="1:10" x14ac:dyDescent="0.2">
      <c r="A22" s="8">
        <v>43624</v>
      </c>
      <c r="B22" s="12" t="s">
        <v>3</v>
      </c>
      <c r="C22" s="113">
        <v>73617</v>
      </c>
      <c r="D22" s="12" t="s">
        <v>1017</v>
      </c>
      <c r="E22" s="12" t="s">
        <v>6</v>
      </c>
      <c r="F22" s="12" t="s">
        <v>15</v>
      </c>
      <c r="G22" s="12" t="s">
        <v>151</v>
      </c>
      <c r="H22" s="12"/>
      <c r="I22" s="9">
        <v>40</v>
      </c>
      <c r="J22" s="9">
        <v>32</v>
      </c>
    </row>
    <row r="23" spans="1:10" x14ac:dyDescent="0.2">
      <c r="A23" s="8">
        <v>43624</v>
      </c>
      <c r="B23" s="12" t="s">
        <v>6</v>
      </c>
      <c r="C23" s="113">
        <v>57100</v>
      </c>
      <c r="D23" s="12" t="s">
        <v>141</v>
      </c>
      <c r="E23" s="12" t="s">
        <v>6</v>
      </c>
      <c r="F23" s="12" t="s">
        <v>18</v>
      </c>
      <c r="G23" s="12" t="s">
        <v>151</v>
      </c>
      <c r="H23" s="12"/>
      <c r="I23" s="9">
        <v>40</v>
      </c>
      <c r="J23" s="9">
        <v>41</v>
      </c>
    </row>
    <row r="24" spans="1:10" x14ac:dyDescent="0.2">
      <c r="A24" s="8">
        <v>43624</v>
      </c>
      <c r="B24" s="12" t="s">
        <v>3</v>
      </c>
      <c r="C24" s="113">
        <v>1409</v>
      </c>
      <c r="D24" s="12" t="s">
        <v>92</v>
      </c>
      <c r="E24" s="12" t="s">
        <v>6</v>
      </c>
      <c r="F24" s="12" t="s">
        <v>15</v>
      </c>
      <c r="G24" s="12" t="s">
        <v>151</v>
      </c>
      <c r="H24" s="12"/>
      <c r="I24" s="9">
        <v>30</v>
      </c>
      <c r="J24" s="9">
        <v>23</v>
      </c>
    </row>
    <row r="25" spans="1:10" x14ac:dyDescent="0.2">
      <c r="A25" s="8">
        <v>43625</v>
      </c>
      <c r="B25" s="12" t="s">
        <v>14</v>
      </c>
      <c r="C25" s="113">
        <v>5100</v>
      </c>
      <c r="D25" s="12" t="s">
        <v>1864</v>
      </c>
      <c r="E25" s="12" t="s">
        <v>12</v>
      </c>
      <c r="F25" s="12" t="s">
        <v>1865</v>
      </c>
      <c r="G25" s="12" t="s">
        <v>151</v>
      </c>
      <c r="H25" s="12"/>
      <c r="I25" s="9">
        <v>86</v>
      </c>
      <c r="J25" s="9">
        <v>143</v>
      </c>
    </row>
    <row r="26" spans="1:10" x14ac:dyDescent="0.2">
      <c r="A26" s="8">
        <v>43625</v>
      </c>
      <c r="B26" s="12" t="s">
        <v>6</v>
      </c>
      <c r="C26" s="113">
        <v>67150</v>
      </c>
      <c r="D26" s="12" t="s">
        <v>593</v>
      </c>
      <c r="E26" s="12" t="s">
        <v>6</v>
      </c>
      <c r="F26" s="12" t="s">
        <v>15</v>
      </c>
      <c r="G26" s="12" t="s">
        <v>151</v>
      </c>
      <c r="H26" s="12"/>
      <c r="I26" s="87" t="s">
        <v>1866</v>
      </c>
      <c r="J26" s="87" t="s">
        <v>1867</v>
      </c>
    </row>
    <row r="27" spans="1:10" x14ac:dyDescent="0.2">
      <c r="A27" s="8">
        <v>43632</v>
      </c>
      <c r="B27" s="12" t="s">
        <v>3</v>
      </c>
      <c r="C27" s="113">
        <v>4733</v>
      </c>
      <c r="D27" s="12" t="s">
        <v>75</v>
      </c>
      <c r="E27" s="12" t="s">
        <v>16</v>
      </c>
      <c r="F27" s="12" t="s">
        <v>6</v>
      </c>
      <c r="G27" s="12" t="s">
        <v>151</v>
      </c>
      <c r="H27" s="12"/>
      <c r="I27" s="9">
        <v>8</v>
      </c>
      <c r="J27" s="9">
        <v>5</v>
      </c>
    </row>
    <row r="28" spans="1:10" x14ac:dyDescent="0.2">
      <c r="A28" s="8">
        <v>43639</v>
      </c>
      <c r="B28" s="12" t="s">
        <v>6</v>
      </c>
      <c r="C28" s="113">
        <v>57525</v>
      </c>
      <c r="D28" s="12" t="s">
        <v>408</v>
      </c>
      <c r="E28" s="12" t="s">
        <v>6</v>
      </c>
      <c r="F28" s="12" t="s">
        <v>6</v>
      </c>
      <c r="G28" s="12" t="s">
        <v>151</v>
      </c>
      <c r="H28" s="12"/>
      <c r="I28" s="9">
        <v>37</v>
      </c>
      <c r="J28" s="9">
        <v>50</v>
      </c>
    </row>
    <row r="29" spans="1:10" x14ac:dyDescent="0.2">
      <c r="A29" s="8">
        <v>43639</v>
      </c>
      <c r="B29" s="12" t="s">
        <v>6</v>
      </c>
      <c r="C29" s="113">
        <v>57190</v>
      </c>
      <c r="D29" s="12" t="s">
        <v>174</v>
      </c>
      <c r="E29" s="12" t="s">
        <v>6</v>
      </c>
      <c r="F29" s="12" t="s">
        <v>6</v>
      </c>
      <c r="G29" s="12" t="s">
        <v>151</v>
      </c>
      <c r="H29" s="12"/>
      <c r="I29" s="9">
        <v>28</v>
      </c>
      <c r="J29" s="9">
        <v>40</v>
      </c>
    </row>
    <row r="30" spans="1:10" x14ac:dyDescent="0.2">
      <c r="A30" s="8">
        <v>43639</v>
      </c>
      <c r="B30" s="12" t="s">
        <v>5</v>
      </c>
      <c r="C30" s="113">
        <v>54309</v>
      </c>
      <c r="D30" s="12" t="s">
        <v>154</v>
      </c>
      <c r="E30" s="12" t="s">
        <v>5</v>
      </c>
      <c r="F30" s="12" t="s">
        <v>5</v>
      </c>
      <c r="G30" s="12" t="s">
        <v>151</v>
      </c>
      <c r="H30" s="12"/>
      <c r="I30" s="9">
        <v>47</v>
      </c>
      <c r="J30" s="9">
        <v>27</v>
      </c>
    </row>
    <row r="31" spans="1:10" x14ac:dyDescent="0.2">
      <c r="A31" s="8">
        <v>43634</v>
      </c>
      <c r="B31" s="12" t="s">
        <v>3</v>
      </c>
      <c r="C31" s="113">
        <v>6660</v>
      </c>
      <c r="D31" s="12" t="s">
        <v>1910</v>
      </c>
      <c r="E31" s="12" t="s">
        <v>4</v>
      </c>
      <c r="F31" s="12" t="s">
        <v>6</v>
      </c>
      <c r="G31" s="12" t="s">
        <v>1953</v>
      </c>
      <c r="H31" s="12"/>
      <c r="I31" s="9">
        <v>53</v>
      </c>
      <c r="J31" s="9">
        <v>67</v>
      </c>
    </row>
    <row r="32" spans="1:10" x14ac:dyDescent="0.2">
      <c r="A32" s="8">
        <v>43626</v>
      </c>
      <c r="B32" s="12" t="s">
        <v>3</v>
      </c>
      <c r="C32" s="113">
        <v>6190</v>
      </c>
      <c r="D32" s="12" t="s">
        <v>1089</v>
      </c>
      <c r="E32" s="12" t="s">
        <v>31</v>
      </c>
      <c r="F32" s="12" t="s">
        <v>6</v>
      </c>
      <c r="G32" s="12" t="s">
        <v>863</v>
      </c>
      <c r="H32" s="12"/>
      <c r="I32" s="9">
        <v>35</v>
      </c>
      <c r="J32" s="9">
        <v>47</v>
      </c>
    </row>
    <row r="33" spans="1:10" x14ac:dyDescent="0.2">
      <c r="A33" s="8">
        <v>43626</v>
      </c>
      <c r="B33" s="12" t="s">
        <v>5</v>
      </c>
      <c r="C33" s="113">
        <v>66693</v>
      </c>
      <c r="D33" s="12" t="s">
        <v>734</v>
      </c>
      <c r="E33" s="12" t="s">
        <v>5</v>
      </c>
      <c r="F33" s="12" t="s">
        <v>5</v>
      </c>
      <c r="G33" s="12" t="s">
        <v>863</v>
      </c>
      <c r="H33" s="12"/>
      <c r="I33" s="9">
        <v>43</v>
      </c>
      <c r="J33" s="9">
        <v>67</v>
      </c>
    </row>
    <row r="34" spans="1:10" x14ac:dyDescent="0.2">
      <c r="A34" s="8">
        <v>43626</v>
      </c>
      <c r="B34" s="12" t="s">
        <v>14</v>
      </c>
      <c r="C34" s="113">
        <v>6700</v>
      </c>
      <c r="D34" s="12" t="s">
        <v>127</v>
      </c>
      <c r="E34" s="12" t="s">
        <v>6</v>
      </c>
      <c r="F34" s="12" t="s">
        <v>6</v>
      </c>
      <c r="G34" s="12" t="s">
        <v>863</v>
      </c>
      <c r="H34" s="12"/>
      <c r="I34" s="9">
        <v>31</v>
      </c>
      <c r="J34" s="9">
        <v>25</v>
      </c>
    </row>
    <row r="35" spans="1:10" x14ac:dyDescent="0.2">
      <c r="A35" s="8">
        <v>43638</v>
      </c>
      <c r="B35" s="12" t="s">
        <v>6</v>
      </c>
      <c r="C35" s="113">
        <v>92130</v>
      </c>
      <c r="D35" s="12" t="s">
        <v>1926</v>
      </c>
      <c r="E35" s="12" t="s">
        <v>6</v>
      </c>
      <c r="F35" s="12" t="s">
        <v>6</v>
      </c>
      <c r="G35" s="12" t="s">
        <v>863</v>
      </c>
      <c r="H35" s="12"/>
      <c r="I35" s="9">
        <v>399</v>
      </c>
      <c r="J35" s="9">
        <v>350</v>
      </c>
    </row>
    <row r="36" spans="1:10" x14ac:dyDescent="0.2">
      <c r="A36" s="8">
        <v>43638</v>
      </c>
      <c r="B36" s="12" t="s">
        <v>6</v>
      </c>
      <c r="C36" s="113">
        <v>75010</v>
      </c>
      <c r="D36" s="12" t="s">
        <v>1928</v>
      </c>
      <c r="E36" s="12" t="s">
        <v>6</v>
      </c>
      <c r="F36" s="12" t="s">
        <v>6</v>
      </c>
      <c r="G36" s="12" t="s">
        <v>863</v>
      </c>
      <c r="H36" s="12"/>
      <c r="I36" s="9">
        <v>219</v>
      </c>
      <c r="J36" s="9">
        <v>346</v>
      </c>
    </row>
    <row r="37" spans="1:10" x14ac:dyDescent="0.2">
      <c r="A37" s="8">
        <v>43620</v>
      </c>
      <c r="B37" s="12" t="s">
        <v>3</v>
      </c>
      <c r="C37" s="113">
        <v>4971</v>
      </c>
      <c r="D37" s="12" t="s">
        <v>55</v>
      </c>
      <c r="E37" s="12" t="s">
        <v>4</v>
      </c>
      <c r="F37" s="12" t="s">
        <v>4</v>
      </c>
      <c r="G37" s="12" t="s">
        <v>1859</v>
      </c>
      <c r="H37" s="12"/>
      <c r="I37" s="9">
        <v>16</v>
      </c>
      <c r="J37" s="9">
        <v>12</v>
      </c>
    </row>
    <row r="38" spans="1:10" x14ac:dyDescent="0.2">
      <c r="A38" s="8">
        <v>43625</v>
      </c>
      <c r="B38" s="12" t="s">
        <v>3</v>
      </c>
      <c r="C38" s="113">
        <v>4771</v>
      </c>
      <c r="D38" s="12" t="s">
        <v>75</v>
      </c>
      <c r="E38" s="12" t="s">
        <v>16</v>
      </c>
      <c r="F38" s="12" t="s">
        <v>4</v>
      </c>
      <c r="G38" s="12" t="s">
        <v>37</v>
      </c>
      <c r="H38" s="12"/>
      <c r="I38" s="9">
        <v>10</v>
      </c>
      <c r="J38" s="9">
        <v>6</v>
      </c>
    </row>
    <row r="39" spans="1:10" x14ac:dyDescent="0.2">
      <c r="A39" s="8">
        <v>43625</v>
      </c>
      <c r="B39" s="12" t="s">
        <v>3</v>
      </c>
      <c r="C39" s="113">
        <v>6962</v>
      </c>
      <c r="D39" s="12" t="s">
        <v>73</v>
      </c>
      <c r="E39" s="12" t="s">
        <v>4</v>
      </c>
      <c r="F39" s="12" t="s">
        <v>6</v>
      </c>
      <c r="G39" s="12" t="s">
        <v>37</v>
      </c>
      <c r="H39" s="12"/>
      <c r="I39" s="9">
        <v>32</v>
      </c>
      <c r="J39" s="9">
        <v>47</v>
      </c>
    </row>
    <row r="40" spans="1:10" x14ac:dyDescent="0.2">
      <c r="A40" s="8">
        <v>43631</v>
      </c>
      <c r="B40" s="12" t="s">
        <v>6</v>
      </c>
      <c r="C40" s="113">
        <v>54260</v>
      </c>
      <c r="D40" s="12" t="s">
        <v>672</v>
      </c>
      <c r="E40" s="12" t="s">
        <v>6</v>
      </c>
      <c r="F40" s="12" t="s">
        <v>18</v>
      </c>
      <c r="G40" s="12" t="s">
        <v>37</v>
      </c>
      <c r="H40" s="12"/>
      <c r="I40" s="9">
        <v>41</v>
      </c>
      <c r="J40" s="9">
        <v>39</v>
      </c>
    </row>
    <row r="41" spans="1:10" x14ac:dyDescent="0.2">
      <c r="A41" s="8">
        <v>43631</v>
      </c>
      <c r="B41" s="12" t="s">
        <v>3</v>
      </c>
      <c r="C41" s="113">
        <v>6944</v>
      </c>
      <c r="D41" s="12" t="s">
        <v>73</v>
      </c>
      <c r="E41" s="12" t="s">
        <v>4</v>
      </c>
      <c r="F41" s="12" t="s">
        <v>6</v>
      </c>
      <c r="G41" s="12" t="s">
        <v>37</v>
      </c>
      <c r="H41" s="12"/>
      <c r="I41" s="9">
        <v>35</v>
      </c>
      <c r="J41" s="9">
        <v>41</v>
      </c>
    </row>
    <row r="42" spans="1:10" x14ac:dyDescent="0.2">
      <c r="A42" s="8">
        <v>43631</v>
      </c>
      <c r="B42" s="12" t="s">
        <v>3</v>
      </c>
      <c r="C42" s="113">
        <v>2210</v>
      </c>
      <c r="D42" s="12" t="s">
        <v>92</v>
      </c>
      <c r="E42" s="12" t="s">
        <v>6</v>
      </c>
      <c r="F42" s="12" t="s">
        <v>15</v>
      </c>
      <c r="G42" s="12" t="s">
        <v>37</v>
      </c>
      <c r="H42" s="12"/>
      <c r="I42" s="9">
        <v>23</v>
      </c>
      <c r="J42" s="9">
        <v>27</v>
      </c>
    </row>
    <row r="43" spans="1:10" x14ac:dyDescent="0.2">
      <c r="A43" s="8">
        <v>43634</v>
      </c>
      <c r="B43" s="12" t="s">
        <v>3</v>
      </c>
      <c r="C43" s="113">
        <v>3831</v>
      </c>
      <c r="D43" s="12" t="s">
        <v>113</v>
      </c>
      <c r="E43" s="12" t="s">
        <v>6</v>
      </c>
      <c r="F43" s="12" t="s">
        <v>6</v>
      </c>
      <c r="G43" s="12" t="s">
        <v>37</v>
      </c>
      <c r="H43" s="12"/>
      <c r="I43" s="9">
        <v>16</v>
      </c>
      <c r="J43" s="9">
        <v>13</v>
      </c>
    </row>
    <row r="44" spans="1:10" x14ac:dyDescent="0.2">
      <c r="A44" s="8">
        <v>43635</v>
      </c>
      <c r="B44" s="12" t="s">
        <v>3</v>
      </c>
      <c r="C44" s="113">
        <v>4445</v>
      </c>
      <c r="D44" s="12" t="s">
        <v>61</v>
      </c>
      <c r="E44" s="12" t="s">
        <v>4</v>
      </c>
      <c r="F44" s="12" t="s">
        <v>6</v>
      </c>
      <c r="G44" s="12" t="s">
        <v>37</v>
      </c>
      <c r="H44" s="12"/>
      <c r="I44" s="9">
        <v>11</v>
      </c>
      <c r="J44" s="9">
        <v>6</v>
      </c>
    </row>
    <row r="45" spans="1:10" x14ac:dyDescent="0.2">
      <c r="A45" s="8">
        <v>43636</v>
      </c>
      <c r="B45" s="12" t="s">
        <v>1919</v>
      </c>
      <c r="C45" s="159" t="s">
        <v>1952</v>
      </c>
      <c r="D45" s="12" t="s">
        <v>1921</v>
      </c>
      <c r="E45" s="12" t="s">
        <v>16</v>
      </c>
      <c r="F45" s="12" t="s">
        <v>15</v>
      </c>
      <c r="G45" s="12" t="s">
        <v>37</v>
      </c>
      <c r="H45" s="12"/>
      <c r="I45" s="9"/>
      <c r="J45" s="9"/>
    </row>
    <row r="46" spans="1:10" x14ac:dyDescent="0.2">
      <c r="A46" s="8">
        <v>43638</v>
      </c>
      <c r="B46" s="12" t="s">
        <v>3</v>
      </c>
      <c r="C46" s="113">
        <v>5551</v>
      </c>
      <c r="D46" s="12" t="s">
        <v>283</v>
      </c>
      <c r="E46" s="12" t="s">
        <v>4</v>
      </c>
      <c r="F46" s="12" t="s">
        <v>4</v>
      </c>
      <c r="G46" s="12" t="s">
        <v>37</v>
      </c>
      <c r="H46" s="12"/>
      <c r="I46" s="9">
        <v>27</v>
      </c>
      <c r="J46" s="9">
        <v>39</v>
      </c>
    </row>
    <row r="47" spans="1:10" x14ac:dyDescent="0.2">
      <c r="A47" s="8">
        <v>43642</v>
      </c>
      <c r="B47" s="12" t="s">
        <v>3</v>
      </c>
      <c r="C47" s="113">
        <v>4395</v>
      </c>
      <c r="D47" s="12" t="s">
        <v>70</v>
      </c>
      <c r="E47" s="12" t="s">
        <v>16</v>
      </c>
      <c r="F47" s="12" t="s">
        <v>6</v>
      </c>
      <c r="G47" s="12" t="s">
        <v>37</v>
      </c>
      <c r="H47" s="12"/>
      <c r="I47" s="9">
        <v>14</v>
      </c>
      <c r="J47" s="9">
        <v>15</v>
      </c>
    </row>
    <row r="48" spans="1:10" x14ac:dyDescent="0.2">
      <c r="A48" s="8">
        <v>43645</v>
      </c>
      <c r="B48" s="12" t="s">
        <v>3</v>
      </c>
      <c r="C48" s="113">
        <v>8395</v>
      </c>
      <c r="D48" s="12" t="s">
        <v>1941</v>
      </c>
      <c r="E48" s="12" t="s">
        <v>4</v>
      </c>
      <c r="F48" s="12" t="s">
        <v>4</v>
      </c>
      <c r="G48" s="12" t="s">
        <v>37</v>
      </c>
      <c r="H48" s="12"/>
      <c r="I48" s="9">
        <v>32</v>
      </c>
      <c r="J48" s="9">
        <v>25</v>
      </c>
    </row>
    <row r="49" spans="1:10" x14ac:dyDescent="0.2">
      <c r="A49" s="8">
        <v>43628</v>
      </c>
      <c r="B49" s="12" t="s">
        <v>3</v>
      </c>
      <c r="C49" s="113">
        <v>57000</v>
      </c>
      <c r="D49" s="12" t="s">
        <v>211</v>
      </c>
      <c r="E49" s="12" t="s">
        <v>6</v>
      </c>
      <c r="F49" s="12" t="s">
        <v>6</v>
      </c>
      <c r="G49" s="12" t="s">
        <v>167</v>
      </c>
      <c r="H49" s="12"/>
      <c r="I49" s="9">
        <v>49</v>
      </c>
      <c r="J49" s="9">
        <v>64</v>
      </c>
    </row>
    <row r="50" spans="1:10" x14ac:dyDescent="0.2">
      <c r="A50" s="8">
        <v>43617</v>
      </c>
      <c r="B50" s="12" t="s">
        <v>3</v>
      </c>
      <c r="C50" s="113">
        <v>4910</v>
      </c>
      <c r="D50" s="12" t="s">
        <v>150</v>
      </c>
      <c r="E50" s="12" t="s">
        <v>4</v>
      </c>
      <c r="F50" s="12" t="s">
        <v>4</v>
      </c>
      <c r="G50" s="12" t="s">
        <v>1781</v>
      </c>
      <c r="H50" s="12"/>
      <c r="I50" s="9">
        <v>12</v>
      </c>
      <c r="J50" s="9">
        <v>7</v>
      </c>
    </row>
    <row r="51" spans="1:10" x14ac:dyDescent="0.2">
      <c r="A51" s="8">
        <v>43627</v>
      </c>
      <c r="B51" s="12" t="s">
        <v>3</v>
      </c>
      <c r="C51" s="113">
        <v>3371</v>
      </c>
      <c r="D51" s="12" t="s">
        <v>54</v>
      </c>
      <c r="E51" s="12" t="s">
        <v>4</v>
      </c>
      <c r="F51" s="12" t="s">
        <v>4</v>
      </c>
      <c r="G51" s="12" t="s">
        <v>1881</v>
      </c>
      <c r="H51" s="12"/>
      <c r="I51" s="9">
        <v>21</v>
      </c>
      <c r="J51" s="9">
        <v>16</v>
      </c>
    </row>
    <row r="52" spans="1:10" x14ac:dyDescent="0.2">
      <c r="A52" s="8">
        <v>43617</v>
      </c>
      <c r="B52" s="12" t="s">
        <v>3</v>
      </c>
      <c r="C52" s="113">
        <v>1232</v>
      </c>
      <c r="D52" s="12" t="s">
        <v>92</v>
      </c>
      <c r="E52" s="12" t="s">
        <v>15</v>
      </c>
      <c r="F52" s="12" t="s">
        <v>6</v>
      </c>
      <c r="G52" s="12" t="s">
        <v>23</v>
      </c>
      <c r="H52" s="12"/>
      <c r="I52" s="9">
        <v>22</v>
      </c>
      <c r="J52" s="9">
        <v>27</v>
      </c>
    </row>
    <row r="53" spans="1:10" x14ac:dyDescent="0.2">
      <c r="A53" s="8">
        <v>43618</v>
      </c>
      <c r="B53" s="12" t="s">
        <v>3</v>
      </c>
      <c r="C53" s="113">
        <v>2435</v>
      </c>
      <c r="D53" s="12" t="s">
        <v>92</v>
      </c>
      <c r="E53" s="12" t="s">
        <v>10</v>
      </c>
      <c r="F53" s="12" t="s">
        <v>6</v>
      </c>
      <c r="G53" s="12" t="s">
        <v>23</v>
      </c>
      <c r="H53" s="12"/>
      <c r="I53" s="9">
        <v>27</v>
      </c>
      <c r="J53" s="9">
        <v>35</v>
      </c>
    </row>
    <row r="54" spans="1:10" x14ac:dyDescent="0.2">
      <c r="A54" s="8">
        <v>43624</v>
      </c>
      <c r="B54" s="12" t="s">
        <v>3</v>
      </c>
      <c r="C54" s="113">
        <v>1858</v>
      </c>
      <c r="D54" s="12" t="s">
        <v>92</v>
      </c>
      <c r="E54" s="12" t="s">
        <v>159</v>
      </c>
      <c r="F54" s="12" t="s">
        <v>18</v>
      </c>
      <c r="G54" s="12" t="s">
        <v>23</v>
      </c>
      <c r="H54" s="12"/>
      <c r="I54" s="9">
        <v>39</v>
      </c>
      <c r="J54" s="9">
        <v>28</v>
      </c>
    </row>
    <row r="55" spans="1:10" x14ac:dyDescent="0.2">
      <c r="A55" s="8">
        <v>43625</v>
      </c>
      <c r="B55" s="12" t="s">
        <v>3</v>
      </c>
      <c r="C55" s="113">
        <v>2435</v>
      </c>
      <c r="D55" s="12" t="s">
        <v>92</v>
      </c>
      <c r="E55" s="12" t="s">
        <v>10</v>
      </c>
      <c r="F55" s="12" t="s">
        <v>33</v>
      </c>
      <c r="G55" s="12" t="s">
        <v>23</v>
      </c>
      <c r="H55" s="12"/>
      <c r="I55" s="9">
        <v>34</v>
      </c>
      <c r="J55" s="9">
        <v>38</v>
      </c>
    </row>
    <row r="56" spans="1:10" x14ac:dyDescent="0.2">
      <c r="A56" s="8">
        <v>43625</v>
      </c>
      <c r="B56" s="12" t="s">
        <v>3</v>
      </c>
      <c r="C56" s="113">
        <v>1747</v>
      </c>
      <c r="D56" s="12" t="s">
        <v>92</v>
      </c>
      <c r="E56" s="12" t="s">
        <v>19</v>
      </c>
      <c r="F56" s="12" t="s">
        <v>15</v>
      </c>
      <c r="G56" s="12" t="s">
        <v>23</v>
      </c>
      <c r="H56" s="12"/>
      <c r="I56" s="9">
        <v>28</v>
      </c>
      <c r="J56" s="9">
        <v>37</v>
      </c>
    </row>
    <row r="57" spans="1:10" x14ac:dyDescent="0.2">
      <c r="A57" s="8">
        <v>43626</v>
      </c>
      <c r="B57" s="12" t="s">
        <v>5</v>
      </c>
      <c r="C57" s="113">
        <v>54457</v>
      </c>
      <c r="D57" s="12" t="s">
        <v>166</v>
      </c>
      <c r="E57" s="12" t="s">
        <v>4</v>
      </c>
      <c r="F57" s="12" t="s">
        <v>4</v>
      </c>
      <c r="G57" s="12" t="s">
        <v>23</v>
      </c>
      <c r="H57" s="12"/>
      <c r="I57" s="9">
        <v>41</v>
      </c>
      <c r="J57" s="9">
        <v>52</v>
      </c>
    </row>
    <row r="58" spans="1:10" x14ac:dyDescent="0.2">
      <c r="A58" s="8">
        <v>43626</v>
      </c>
      <c r="B58" s="12" t="s">
        <v>3</v>
      </c>
      <c r="C58" s="113">
        <v>3573</v>
      </c>
      <c r="D58" s="12" t="s">
        <v>67</v>
      </c>
      <c r="E58" s="12" t="s">
        <v>31</v>
      </c>
      <c r="F58" s="12" t="s">
        <v>6</v>
      </c>
      <c r="G58" s="12" t="s">
        <v>23</v>
      </c>
      <c r="H58" s="12"/>
      <c r="I58" s="9">
        <v>17</v>
      </c>
      <c r="J58" s="9">
        <v>19</v>
      </c>
    </row>
    <row r="59" spans="1:10" x14ac:dyDescent="0.2">
      <c r="A59" s="8">
        <v>43626</v>
      </c>
      <c r="B59" s="12" t="s">
        <v>3</v>
      </c>
      <c r="C59" s="113">
        <v>7622</v>
      </c>
      <c r="D59" s="12" t="s">
        <v>1871</v>
      </c>
      <c r="E59" s="12" t="s">
        <v>15</v>
      </c>
      <c r="F59" s="12" t="s">
        <v>15</v>
      </c>
      <c r="G59" s="12" t="s">
        <v>23</v>
      </c>
      <c r="H59" s="12"/>
      <c r="I59" s="9">
        <v>47</v>
      </c>
      <c r="J59" s="9">
        <v>60</v>
      </c>
    </row>
    <row r="60" spans="1:10" x14ac:dyDescent="0.2">
      <c r="A60" s="8">
        <v>43626</v>
      </c>
      <c r="B60" s="12" t="s">
        <v>3</v>
      </c>
      <c r="C60" s="113">
        <v>2624</v>
      </c>
      <c r="D60" s="12" t="s">
        <v>92</v>
      </c>
      <c r="E60" s="12" t="s">
        <v>6</v>
      </c>
      <c r="F60" s="12" t="s">
        <v>6</v>
      </c>
      <c r="G60" s="12" t="s">
        <v>23</v>
      </c>
      <c r="H60" s="12"/>
      <c r="I60" s="9">
        <v>29</v>
      </c>
      <c r="J60" s="9">
        <v>38</v>
      </c>
    </row>
    <row r="61" spans="1:10" x14ac:dyDescent="0.2">
      <c r="A61" s="8">
        <v>43626</v>
      </c>
      <c r="B61" s="12" t="s">
        <v>3</v>
      </c>
      <c r="C61" s="113">
        <v>8044</v>
      </c>
      <c r="D61" s="12" t="s">
        <v>42</v>
      </c>
      <c r="E61" s="12" t="s">
        <v>15</v>
      </c>
      <c r="F61" s="12" t="s">
        <v>15</v>
      </c>
      <c r="G61" s="12" t="s">
        <v>23</v>
      </c>
      <c r="H61" s="12"/>
      <c r="I61" s="9">
        <v>26</v>
      </c>
      <c r="J61" s="9">
        <v>23</v>
      </c>
    </row>
    <row r="62" spans="1:10" x14ac:dyDescent="0.2">
      <c r="A62" s="8">
        <v>43626</v>
      </c>
      <c r="B62" s="12" t="s">
        <v>3</v>
      </c>
      <c r="C62" s="113">
        <v>1221</v>
      </c>
      <c r="D62" s="12" t="s">
        <v>92</v>
      </c>
      <c r="E62" s="12" t="s">
        <v>8</v>
      </c>
      <c r="F62" s="12" t="s">
        <v>6</v>
      </c>
      <c r="G62" s="12" t="s">
        <v>23</v>
      </c>
      <c r="H62" s="12"/>
      <c r="I62" s="9">
        <v>35</v>
      </c>
      <c r="J62" s="9">
        <v>30</v>
      </c>
    </row>
    <row r="63" spans="1:10" x14ac:dyDescent="0.2">
      <c r="A63" s="8">
        <v>43630</v>
      </c>
      <c r="B63" s="12" t="s">
        <v>5</v>
      </c>
      <c r="C63" s="113">
        <v>9123</v>
      </c>
      <c r="D63" s="12" t="s">
        <v>1894</v>
      </c>
      <c r="E63" s="12" t="s">
        <v>5</v>
      </c>
      <c r="F63" s="12" t="s">
        <v>15</v>
      </c>
      <c r="G63" s="12" t="s">
        <v>23</v>
      </c>
      <c r="H63" s="12"/>
      <c r="I63" s="9">
        <v>70</v>
      </c>
      <c r="J63" s="9">
        <v>101</v>
      </c>
    </row>
    <row r="64" spans="1:10" x14ac:dyDescent="0.2">
      <c r="A64" s="8">
        <v>43630</v>
      </c>
      <c r="B64" s="12" t="s">
        <v>5</v>
      </c>
      <c r="C64" s="113">
        <v>67686</v>
      </c>
      <c r="D64" s="12" t="s">
        <v>1895</v>
      </c>
      <c r="E64" s="12" t="s">
        <v>15</v>
      </c>
      <c r="F64" s="12" t="s">
        <v>5</v>
      </c>
      <c r="G64" s="12" t="s">
        <v>23</v>
      </c>
      <c r="H64" s="12"/>
      <c r="I64" s="9">
        <v>93</v>
      </c>
      <c r="J64" s="9">
        <v>158</v>
      </c>
    </row>
    <row r="65" spans="1:10" x14ac:dyDescent="0.2">
      <c r="A65" s="8">
        <v>43631</v>
      </c>
      <c r="B65" s="12" t="s">
        <v>6</v>
      </c>
      <c r="C65" s="113">
        <v>57300</v>
      </c>
      <c r="D65" s="12" t="s">
        <v>198</v>
      </c>
      <c r="E65" s="12" t="s">
        <v>6</v>
      </c>
      <c r="F65" s="12" t="s">
        <v>6</v>
      </c>
      <c r="G65" s="12" t="s">
        <v>23</v>
      </c>
      <c r="H65" s="12"/>
      <c r="I65" s="9">
        <v>39</v>
      </c>
      <c r="J65" s="9">
        <v>53</v>
      </c>
    </row>
    <row r="66" spans="1:10" x14ac:dyDescent="0.2">
      <c r="A66" s="8">
        <v>43632</v>
      </c>
      <c r="B66" s="12" t="s">
        <v>3</v>
      </c>
      <c r="C66" s="113">
        <v>4874</v>
      </c>
      <c r="D66" s="12" t="s">
        <v>75</v>
      </c>
      <c r="E66" s="12" t="s">
        <v>16</v>
      </c>
      <c r="F66" s="12" t="s">
        <v>4</v>
      </c>
      <c r="G66" s="12" t="s">
        <v>23</v>
      </c>
      <c r="H66" s="12"/>
      <c r="I66" s="9">
        <v>14</v>
      </c>
      <c r="J66" s="9">
        <v>7</v>
      </c>
    </row>
    <row r="67" spans="1:10" x14ac:dyDescent="0.2">
      <c r="A67" s="8">
        <v>43645</v>
      </c>
      <c r="B67" s="12" t="s">
        <v>5</v>
      </c>
      <c r="C67" s="113">
        <v>66873</v>
      </c>
      <c r="D67" s="12" t="s">
        <v>1946</v>
      </c>
      <c r="E67" s="12" t="s">
        <v>15</v>
      </c>
      <c r="F67" s="12" t="s">
        <v>15</v>
      </c>
      <c r="G67" s="12" t="s">
        <v>23</v>
      </c>
      <c r="H67" s="12"/>
      <c r="I67" s="9">
        <v>212</v>
      </c>
      <c r="J67" s="9">
        <v>323</v>
      </c>
    </row>
    <row r="68" spans="1:10" x14ac:dyDescent="0.2">
      <c r="A68" s="8">
        <v>43646</v>
      </c>
      <c r="B68" s="12" t="s">
        <v>3</v>
      </c>
      <c r="C68" s="113">
        <v>2555</v>
      </c>
      <c r="D68" s="12" t="s">
        <v>92</v>
      </c>
      <c r="E68" s="12" t="s">
        <v>12</v>
      </c>
      <c r="F68" s="12" t="s">
        <v>4</v>
      </c>
      <c r="G68" s="12" t="s">
        <v>23</v>
      </c>
      <c r="H68" s="12"/>
      <c r="I68" s="9">
        <v>20</v>
      </c>
      <c r="J68" s="9">
        <v>25</v>
      </c>
    </row>
    <row r="69" spans="1:10" x14ac:dyDescent="0.2">
      <c r="A69" s="8">
        <v>43639</v>
      </c>
      <c r="B69" s="12" t="s">
        <v>3</v>
      </c>
      <c r="C69" s="113">
        <v>2114</v>
      </c>
      <c r="D69" s="12" t="s">
        <v>92</v>
      </c>
      <c r="E69" s="12" t="s">
        <v>4</v>
      </c>
      <c r="F69" s="12" t="s">
        <v>4</v>
      </c>
      <c r="G69" s="12" t="s">
        <v>1539</v>
      </c>
      <c r="H69" s="12"/>
      <c r="I69" s="9">
        <v>27</v>
      </c>
      <c r="J69" s="9">
        <v>27</v>
      </c>
    </row>
    <row r="70" spans="1:10" s="11" customFormat="1" x14ac:dyDescent="0.2">
      <c r="A70" s="8">
        <v>43618</v>
      </c>
      <c r="B70" s="12" t="s">
        <v>1853</v>
      </c>
      <c r="C70" s="113">
        <v>1070</v>
      </c>
      <c r="D70" s="12" t="s">
        <v>1854</v>
      </c>
      <c r="E70" s="12" t="s">
        <v>5</v>
      </c>
      <c r="F70" s="12" t="s">
        <v>5</v>
      </c>
      <c r="G70" s="12" t="s">
        <v>1160</v>
      </c>
      <c r="H70" s="12"/>
      <c r="I70" s="31"/>
      <c r="J70" s="31"/>
    </row>
    <row r="71" spans="1:10" s="11" customFormat="1" x14ac:dyDescent="0.2">
      <c r="A71" s="8">
        <v>43617</v>
      </c>
      <c r="B71" s="12" t="s">
        <v>3</v>
      </c>
      <c r="C71" s="113">
        <v>5753</v>
      </c>
      <c r="D71" s="12" t="s">
        <v>128</v>
      </c>
      <c r="E71" s="12" t="s">
        <v>6</v>
      </c>
      <c r="F71" s="12" t="s">
        <v>4</v>
      </c>
      <c r="G71" s="12" t="s">
        <v>172</v>
      </c>
      <c r="H71" s="12"/>
      <c r="I71" s="9">
        <v>20</v>
      </c>
      <c r="J71" s="9">
        <v>27</v>
      </c>
    </row>
    <row r="72" spans="1:10" s="11" customFormat="1" x14ac:dyDescent="0.2">
      <c r="A72" s="8">
        <v>43617</v>
      </c>
      <c r="B72" s="12" t="s">
        <v>6</v>
      </c>
      <c r="C72" s="113">
        <v>54810</v>
      </c>
      <c r="D72" s="12" t="s">
        <v>254</v>
      </c>
      <c r="E72" s="12" t="s">
        <v>6</v>
      </c>
      <c r="F72" s="12" t="s">
        <v>6</v>
      </c>
      <c r="G72" s="12" t="s">
        <v>172</v>
      </c>
      <c r="H72" s="12"/>
      <c r="I72" s="9">
        <v>19</v>
      </c>
      <c r="J72" s="9">
        <v>14</v>
      </c>
    </row>
    <row r="73" spans="1:10" s="11" customFormat="1" x14ac:dyDescent="0.2">
      <c r="A73" s="8">
        <v>43617</v>
      </c>
      <c r="B73" s="12" t="s">
        <v>3</v>
      </c>
      <c r="C73" s="113">
        <v>5823</v>
      </c>
      <c r="D73" s="12" t="s">
        <v>78</v>
      </c>
      <c r="E73" s="12" t="s">
        <v>12</v>
      </c>
      <c r="F73" s="12" t="s">
        <v>6</v>
      </c>
      <c r="G73" s="12" t="s">
        <v>172</v>
      </c>
      <c r="H73" s="12"/>
      <c r="I73" s="9">
        <v>23</v>
      </c>
      <c r="J73" s="9">
        <v>28</v>
      </c>
    </row>
    <row r="74" spans="1:10" s="11" customFormat="1" x14ac:dyDescent="0.2">
      <c r="A74" s="8">
        <v>43618</v>
      </c>
      <c r="B74" s="12" t="s">
        <v>5</v>
      </c>
      <c r="C74" s="113">
        <v>66682</v>
      </c>
      <c r="D74" s="12" t="s">
        <v>1855</v>
      </c>
      <c r="E74" s="12" t="s">
        <v>15</v>
      </c>
      <c r="F74" s="12" t="s">
        <v>15</v>
      </c>
      <c r="G74" s="12" t="s">
        <v>172</v>
      </c>
      <c r="H74" s="12"/>
      <c r="I74" s="9">
        <v>58</v>
      </c>
      <c r="J74" s="9">
        <v>97</v>
      </c>
    </row>
    <row r="75" spans="1:10" s="11" customFormat="1" x14ac:dyDescent="0.2">
      <c r="A75" s="8">
        <v>43618</v>
      </c>
      <c r="B75" s="12" t="s">
        <v>5</v>
      </c>
      <c r="C75" s="113">
        <v>51375</v>
      </c>
      <c r="D75" s="12" t="s">
        <v>1858</v>
      </c>
      <c r="E75" s="12" t="s">
        <v>15</v>
      </c>
      <c r="F75" s="12" t="s">
        <v>5</v>
      </c>
      <c r="G75" s="12" t="s">
        <v>172</v>
      </c>
      <c r="H75" s="12"/>
      <c r="I75" s="9">
        <v>158</v>
      </c>
      <c r="J75" s="9">
        <v>250</v>
      </c>
    </row>
    <row r="76" spans="1:10" s="11" customFormat="1" x14ac:dyDescent="0.2">
      <c r="A76" s="8">
        <v>43622</v>
      </c>
      <c r="B76" s="12" t="s">
        <v>3</v>
      </c>
      <c r="C76" s="113">
        <v>1270</v>
      </c>
      <c r="D76" s="12" t="s">
        <v>92</v>
      </c>
      <c r="E76" s="12" t="s">
        <v>4</v>
      </c>
      <c r="F76" s="12" t="s">
        <v>4</v>
      </c>
      <c r="G76" s="12" t="s">
        <v>172</v>
      </c>
      <c r="H76" s="12"/>
      <c r="I76" s="9">
        <v>25</v>
      </c>
      <c r="J76" s="9">
        <v>24</v>
      </c>
    </row>
    <row r="77" spans="1:10" s="11" customFormat="1" x14ac:dyDescent="0.2">
      <c r="A77" s="8">
        <v>43626</v>
      </c>
      <c r="B77" s="12" t="s">
        <v>5</v>
      </c>
      <c r="C77" s="113">
        <v>54441</v>
      </c>
      <c r="D77" s="12" t="s">
        <v>1870</v>
      </c>
      <c r="E77" s="12" t="s">
        <v>5</v>
      </c>
      <c r="F77" s="12" t="s">
        <v>5</v>
      </c>
      <c r="G77" s="12" t="s">
        <v>172</v>
      </c>
      <c r="H77" s="12"/>
      <c r="I77" s="9">
        <v>39</v>
      </c>
      <c r="J77" s="9">
        <v>60</v>
      </c>
    </row>
    <row r="78" spans="1:10" s="11" customFormat="1" x14ac:dyDescent="0.2">
      <c r="A78" s="8">
        <v>43626</v>
      </c>
      <c r="B78" s="12" t="s">
        <v>3</v>
      </c>
      <c r="C78" s="113">
        <v>6161</v>
      </c>
      <c r="D78" s="12" t="s">
        <v>48</v>
      </c>
      <c r="E78" s="12" t="s">
        <v>15</v>
      </c>
      <c r="F78" s="12" t="s">
        <v>15</v>
      </c>
      <c r="G78" s="12" t="s">
        <v>172</v>
      </c>
      <c r="H78" s="12"/>
      <c r="I78" s="9">
        <v>37</v>
      </c>
      <c r="J78" s="9">
        <v>50</v>
      </c>
    </row>
    <row r="79" spans="1:10" s="11" customFormat="1" x14ac:dyDescent="0.2">
      <c r="A79" s="8">
        <v>43626</v>
      </c>
      <c r="B79" s="12" t="s">
        <v>3</v>
      </c>
      <c r="C79" s="113">
        <v>2153</v>
      </c>
      <c r="D79" s="12" t="s">
        <v>92</v>
      </c>
      <c r="E79" s="12" t="s">
        <v>15</v>
      </c>
      <c r="F79" s="12" t="s">
        <v>4</v>
      </c>
      <c r="G79" s="12" t="s">
        <v>172</v>
      </c>
      <c r="H79" s="12"/>
      <c r="I79" s="9">
        <v>26</v>
      </c>
      <c r="J79" s="9">
        <v>22</v>
      </c>
    </row>
    <row r="80" spans="1:10" s="11" customFormat="1" x14ac:dyDescent="0.2">
      <c r="A80" s="8">
        <v>43626</v>
      </c>
      <c r="B80" s="12" t="s">
        <v>3</v>
      </c>
      <c r="C80" s="113">
        <v>2544</v>
      </c>
      <c r="D80" s="12" t="s">
        <v>92</v>
      </c>
      <c r="E80" s="12" t="s">
        <v>15</v>
      </c>
      <c r="F80" s="12" t="s">
        <v>15</v>
      </c>
      <c r="G80" s="12" t="s">
        <v>172</v>
      </c>
      <c r="H80" s="12"/>
      <c r="I80" s="9">
        <v>27</v>
      </c>
      <c r="J80" s="9">
        <v>22</v>
      </c>
    </row>
    <row r="81" spans="1:10" s="11" customFormat="1" x14ac:dyDescent="0.2">
      <c r="A81" s="8">
        <v>43626</v>
      </c>
      <c r="B81" s="12" t="s">
        <v>3</v>
      </c>
      <c r="C81" s="113">
        <v>2628</v>
      </c>
      <c r="D81" s="12" t="s">
        <v>92</v>
      </c>
      <c r="E81" s="12" t="s">
        <v>1873</v>
      </c>
      <c r="F81" s="12" t="s">
        <v>6</v>
      </c>
      <c r="G81" s="12" t="s">
        <v>172</v>
      </c>
      <c r="H81" s="12"/>
      <c r="I81" s="9">
        <v>26</v>
      </c>
      <c r="J81" s="9">
        <v>33</v>
      </c>
    </row>
    <row r="82" spans="1:10" s="11" customFormat="1" x14ac:dyDescent="0.2">
      <c r="A82" s="8">
        <v>43628</v>
      </c>
      <c r="B82" s="12" t="s">
        <v>5</v>
      </c>
      <c r="C82" s="113">
        <v>72072</v>
      </c>
      <c r="D82" s="12" t="s">
        <v>1885</v>
      </c>
      <c r="E82" s="12" t="s">
        <v>5</v>
      </c>
      <c r="F82" s="12" t="s">
        <v>5</v>
      </c>
      <c r="G82" s="12" t="s">
        <v>172</v>
      </c>
      <c r="H82" s="12"/>
      <c r="I82" s="9">
        <v>253</v>
      </c>
      <c r="J82" s="9">
        <v>352</v>
      </c>
    </row>
    <row r="83" spans="1:10" s="11" customFormat="1" x14ac:dyDescent="0.2">
      <c r="A83" s="8">
        <v>43628</v>
      </c>
      <c r="B83" s="12" t="s">
        <v>14</v>
      </c>
      <c r="C83" s="113">
        <v>6700</v>
      </c>
      <c r="D83" s="12" t="s">
        <v>127</v>
      </c>
      <c r="E83" s="12" t="s">
        <v>6</v>
      </c>
      <c r="F83" s="12" t="s">
        <v>6</v>
      </c>
      <c r="G83" s="12" t="s">
        <v>172</v>
      </c>
      <c r="H83" s="12"/>
      <c r="I83" s="9">
        <v>35</v>
      </c>
      <c r="J83" s="9">
        <v>25</v>
      </c>
    </row>
    <row r="84" spans="1:10" s="11" customFormat="1" x14ac:dyDescent="0.2">
      <c r="A84" s="8">
        <v>43632</v>
      </c>
      <c r="B84" s="12" t="s">
        <v>3</v>
      </c>
      <c r="C84" s="113">
        <v>6631</v>
      </c>
      <c r="D84" s="12" t="s">
        <v>232</v>
      </c>
      <c r="E84" s="12" t="s">
        <v>1668</v>
      </c>
      <c r="F84" s="12" t="s">
        <v>4</v>
      </c>
      <c r="G84" s="12" t="s">
        <v>172</v>
      </c>
      <c r="H84" s="12"/>
      <c r="I84" s="9">
        <v>37</v>
      </c>
      <c r="J84" s="9">
        <v>47</v>
      </c>
    </row>
    <row r="85" spans="1:10" s="11" customFormat="1" x14ac:dyDescent="0.2">
      <c r="A85" s="8">
        <v>43632</v>
      </c>
      <c r="B85" s="12" t="s">
        <v>14</v>
      </c>
      <c r="C85" s="113">
        <v>9051</v>
      </c>
      <c r="D85" s="12" t="s">
        <v>1901</v>
      </c>
      <c r="E85" s="12" t="s">
        <v>20</v>
      </c>
      <c r="F85" s="12" t="s">
        <v>6</v>
      </c>
      <c r="G85" s="12" t="s">
        <v>172</v>
      </c>
      <c r="H85" s="12"/>
      <c r="I85" s="9">
        <v>181</v>
      </c>
      <c r="J85" s="9">
        <v>290</v>
      </c>
    </row>
    <row r="86" spans="1:10" s="11" customFormat="1" x14ac:dyDescent="0.2">
      <c r="A86" s="8">
        <v>43633</v>
      </c>
      <c r="B86" s="12" t="s">
        <v>3</v>
      </c>
      <c r="C86" s="113">
        <v>5829</v>
      </c>
      <c r="D86" s="12" t="s">
        <v>261</v>
      </c>
      <c r="E86" s="12" t="s">
        <v>4</v>
      </c>
      <c r="F86" s="12" t="s">
        <v>4</v>
      </c>
      <c r="G86" s="12" t="s">
        <v>172</v>
      </c>
      <c r="H86" s="12"/>
      <c r="I86" s="9">
        <v>28</v>
      </c>
      <c r="J86" s="9">
        <v>29</v>
      </c>
    </row>
    <row r="87" spans="1:10" s="11" customFormat="1" x14ac:dyDescent="0.2">
      <c r="A87" s="8">
        <v>43638</v>
      </c>
      <c r="B87" s="12" t="s">
        <v>3</v>
      </c>
      <c r="C87" s="113">
        <v>1250</v>
      </c>
      <c r="D87" s="12" t="s">
        <v>92</v>
      </c>
      <c r="E87" s="12" t="s">
        <v>15</v>
      </c>
      <c r="F87" s="12" t="s">
        <v>15</v>
      </c>
      <c r="G87" s="12" t="s">
        <v>172</v>
      </c>
      <c r="H87" s="12"/>
      <c r="I87" s="9">
        <v>27</v>
      </c>
      <c r="J87" s="9"/>
    </row>
    <row r="88" spans="1:10" s="11" customFormat="1" x14ac:dyDescent="0.2">
      <c r="A88" s="8">
        <v>43638</v>
      </c>
      <c r="B88" s="12" t="s">
        <v>3</v>
      </c>
      <c r="C88" s="113">
        <v>1224</v>
      </c>
      <c r="D88" s="12" t="s">
        <v>92</v>
      </c>
      <c r="E88" s="12" t="s">
        <v>6</v>
      </c>
      <c r="F88" s="12" t="s">
        <v>6</v>
      </c>
      <c r="G88" s="12" t="s">
        <v>172</v>
      </c>
      <c r="H88" s="12"/>
      <c r="I88" s="9">
        <v>21</v>
      </c>
      <c r="J88" s="9">
        <v>23</v>
      </c>
    </row>
    <row r="89" spans="1:10" s="11" customFormat="1" x14ac:dyDescent="0.2">
      <c r="A89" s="8">
        <v>43638</v>
      </c>
      <c r="B89" s="12" t="s">
        <v>6</v>
      </c>
      <c r="C89" s="113">
        <v>60870</v>
      </c>
      <c r="D89" s="12" t="s">
        <v>1930</v>
      </c>
      <c r="E89" s="12" t="s">
        <v>6</v>
      </c>
      <c r="F89" s="12" t="s">
        <v>6</v>
      </c>
      <c r="G89" s="12" t="s">
        <v>172</v>
      </c>
      <c r="H89" s="12"/>
      <c r="I89" s="9">
        <v>224</v>
      </c>
      <c r="J89" s="9">
        <v>331</v>
      </c>
    </row>
    <row r="90" spans="1:10" s="11" customFormat="1" x14ac:dyDescent="0.2">
      <c r="A90" s="8">
        <v>43646</v>
      </c>
      <c r="B90" s="12" t="s">
        <v>6</v>
      </c>
      <c r="C90" s="113">
        <v>57320</v>
      </c>
      <c r="D90" s="12" t="s">
        <v>1951</v>
      </c>
      <c r="E90" s="12" t="s">
        <v>6</v>
      </c>
      <c r="F90" s="12" t="s">
        <v>6</v>
      </c>
      <c r="G90" s="12" t="s">
        <v>172</v>
      </c>
      <c r="H90" s="12"/>
      <c r="I90" s="9">
        <v>50</v>
      </c>
      <c r="J90" s="9">
        <v>65</v>
      </c>
    </row>
    <row r="91" spans="1:10" s="11" customFormat="1" x14ac:dyDescent="0.2">
      <c r="A91" s="8">
        <v>43645</v>
      </c>
      <c r="B91" s="12" t="s">
        <v>6</v>
      </c>
      <c r="C91" s="113">
        <v>33970</v>
      </c>
      <c r="D91" s="12" t="s">
        <v>1943</v>
      </c>
      <c r="E91" s="12" t="s">
        <v>6</v>
      </c>
      <c r="F91" s="12" t="s">
        <v>6</v>
      </c>
      <c r="G91" s="12" t="s">
        <v>1944</v>
      </c>
      <c r="H91" s="12"/>
      <c r="I91" s="9"/>
      <c r="J91" s="9"/>
    </row>
    <row r="92" spans="1:10" s="11" customFormat="1" x14ac:dyDescent="0.2">
      <c r="A92" s="8">
        <v>43625</v>
      </c>
      <c r="B92" s="12" t="s">
        <v>6</v>
      </c>
      <c r="C92" s="113">
        <v>57000</v>
      </c>
      <c r="D92" s="12" t="s">
        <v>211</v>
      </c>
      <c r="E92" s="12" t="s">
        <v>6</v>
      </c>
      <c r="F92" s="12" t="s">
        <v>15</v>
      </c>
      <c r="G92" s="12" t="s">
        <v>1860</v>
      </c>
      <c r="H92" s="12"/>
      <c r="I92" s="9">
        <v>49</v>
      </c>
      <c r="J92" s="9">
        <v>69</v>
      </c>
    </row>
    <row r="93" spans="1:10" s="11" customFormat="1" x14ac:dyDescent="0.2">
      <c r="A93" s="8">
        <v>43624</v>
      </c>
      <c r="B93" s="12" t="s">
        <v>3</v>
      </c>
      <c r="C93" s="113">
        <v>1134</v>
      </c>
      <c r="D93" s="12" t="s">
        <v>92</v>
      </c>
      <c r="E93" s="12" t="s">
        <v>275</v>
      </c>
      <c r="F93" s="12" t="s">
        <v>15</v>
      </c>
      <c r="G93" s="12" t="s">
        <v>477</v>
      </c>
      <c r="H93" s="12"/>
      <c r="I93" s="9">
        <v>31</v>
      </c>
      <c r="J93" s="9">
        <v>23</v>
      </c>
    </row>
    <row r="94" spans="1:10" s="11" customFormat="1" x14ac:dyDescent="0.2">
      <c r="A94" s="8">
        <v>43625</v>
      </c>
      <c r="B94" s="12" t="s">
        <v>14</v>
      </c>
      <c r="C94" s="113">
        <v>3440</v>
      </c>
      <c r="D94" s="12" t="s">
        <v>67</v>
      </c>
      <c r="E94" s="12" t="s">
        <v>234</v>
      </c>
      <c r="F94" s="12" t="s">
        <v>6</v>
      </c>
      <c r="G94" s="12" t="s">
        <v>477</v>
      </c>
      <c r="H94" s="12"/>
      <c r="I94" s="9">
        <v>19</v>
      </c>
      <c r="J94" s="9">
        <v>20</v>
      </c>
    </row>
    <row r="95" spans="1:10" s="11" customFormat="1" x14ac:dyDescent="0.2">
      <c r="A95" s="8">
        <v>43631</v>
      </c>
      <c r="B95" s="12" t="s">
        <v>3</v>
      </c>
      <c r="C95" s="113">
        <v>6678</v>
      </c>
      <c r="D95" s="12" t="s">
        <v>232</v>
      </c>
      <c r="E95" s="12" t="s">
        <v>4</v>
      </c>
      <c r="F95" s="12" t="s">
        <v>5</v>
      </c>
      <c r="G95" s="12" t="s">
        <v>477</v>
      </c>
      <c r="H95" s="12"/>
      <c r="I95" s="9">
        <v>45</v>
      </c>
      <c r="J95" s="9">
        <v>58</v>
      </c>
    </row>
    <row r="96" spans="1:10" s="11" customFormat="1" x14ac:dyDescent="0.2">
      <c r="A96" s="8">
        <v>43624</v>
      </c>
      <c r="B96" s="12" t="s">
        <v>14</v>
      </c>
      <c r="C96" s="113">
        <v>6792</v>
      </c>
      <c r="D96" s="12" t="s">
        <v>168</v>
      </c>
      <c r="E96" s="12" t="s">
        <v>6</v>
      </c>
      <c r="F96" s="12" t="s">
        <v>15</v>
      </c>
      <c r="G96" s="12" t="s">
        <v>422</v>
      </c>
      <c r="H96" s="12"/>
      <c r="I96" s="9">
        <v>23</v>
      </c>
      <c r="J96" s="9">
        <v>18</v>
      </c>
    </row>
    <row r="97" spans="1:10" s="11" customFormat="1" x14ac:dyDescent="0.2">
      <c r="A97" s="8">
        <v>43623</v>
      </c>
      <c r="B97" s="12" t="s">
        <v>6</v>
      </c>
      <c r="C97" s="113">
        <v>54920</v>
      </c>
      <c r="D97" s="12" t="s">
        <v>1723</v>
      </c>
      <c r="E97" s="12" t="s">
        <v>6</v>
      </c>
      <c r="F97" s="12" t="s">
        <v>6</v>
      </c>
      <c r="G97" s="12" t="s">
        <v>989</v>
      </c>
      <c r="H97" s="12"/>
      <c r="I97" s="9">
        <v>21</v>
      </c>
      <c r="J97" s="9">
        <v>11</v>
      </c>
    </row>
    <row r="98" spans="1:10" s="11" customFormat="1" x14ac:dyDescent="0.2">
      <c r="A98" s="8">
        <v>43627</v>
      </c>
      <c r="B98" s="12" t="s">
        <v>3</v>
      </c>
      <c r="C98" s="113">
        <v>1280</v>
      </c>
      <c r="D98" s="12" t="s">
        <v>92</v>
      </c>
      <c r="E98" s="12" t="s">
        <v>6</v>
      </c>
      <c r="F98" s="12" t="s">
        <v>6</v>
      </c>
      <c r="G98" s="12" t="s">
        <v>989</v>
      </c>
      <c r="H98" s="12"/>
      <c r="I98" s="9">
        <v>28</v>
      </c>
      <c r="J98" s="9">
        <v>33</v>
      </c>
    </row>
    <row r="99" spans="1:10" s="11" customFormat="1" x14ac:dyDescent="0.2">
      <c r="A99" s="8">
        <v>43631</v>
      </c>
      <c r="B99" s="12" t="s">
        <v>3</v>
      </c>
      <c r="C99" s="113">
        <v>9151</v>
      </c>
      <c r="D99" s="12" t="s">
        <v>524</v>
      </c>
      <c r="E99" s="12" t="s">
        <v>4</v>
      </c>
      <c r="F99" s="12" t="s">
        <v>140</v>
      </c>
      <c r="G99" s="12" t="s">
        <v>1897</v>
      </c>
      <c r="H99" s="12"/>
      <c r="I99" s="9">
        <v>58</v>
      </c>
      <c r="J99" s="9">
        <v>76</v>
      </c>
    </row>
    <row r="100" spans="1:10" s="11" customFormat="1" x14ac:dyDescent="0.2">
      <c r="A100" s="8">
        <v>43624</v>
      </c>
      <c r="B100" s="12" t="s">
        <v>3</v>
      </c>
      <c r="C100" s="113">
        <v>4360</v>
      </c>
      <c r="D100" s="12" t="s">
        <v>506</v>
      </c>
      <c r="E100" s="12" t="s">
        <v>10</v>
      </c>
      <c r="F100" s="12" t="s">
        <v>22</v>
      </c>
      <c r="G100" s="12" t="s">
        <v>319</v>
      </c>
      <c r="H100" s="12"/>
      <c r="I100" s="9">
        <v>13</v>
      </c>
      <c r="J100" s="9">
        <v>7</v>
      </c>
    </row>
    <row r="101" spans="1:10" s="11" customFormat="1" x14ac:dyDescent="0.2">
      <c r="A101" s="8">
        <v>43624</v>
      </c>
      <c r="B101" s="12" t="s">
        <v>3</v>
      </c>
      <c r="C101" s="113">
        <v>6637</v>
      </c>
      <c r="D101" s="12" t="s">
        <v>238</v>
      </c>
      <c r="E101" s="12" t="s">
        <v>159</v>
      </c>
      <c r="F101" s="12" t="s">
        <v>6</v>
      </c>
      <c r="G101" s="12" t="s">
        <v>319</v>
      </c>
      <c r="H101" s="12"/>
      <c r="I101" s="9">
        <v>48</v>
      </c>
      <c r="J101" s="9">
        <v>64</v>
      </c>
    </row>
    <row r="102" spans="1:10" s="11" customFormat="1" x14ac:dyDescent="0.2">
      <c r="A102" s="8">
        <v>43625</v>
      </c>
      <c r="B102" s="12" t="s">
        <v>3</v>
      </c>
      <c r="C102" s="113">
        <v>2452</v>
      </c>
      <c r="D102" s="12" t="s">
        <v>92</v>
      </c>
      <c r="E102" s="12" t="s">
        <v>15</v>
      </c>
      <c r="F102" s="12" t="s">
        <v>18</v>
      </c>
      <c r="G102" s="12" t="s">
        <v>319</v>
      </c>
      <c r="H102" s="12"/>
      <c r="I102" s="9">
        <v>26</v>
      </c>
      <c r="J102" s="9">
        <v>32</v>
      </c>
    </row>
    <row r="103" spans="1:10" s="11" customFormat="1" x14ac:dyDescent="0.2">
      <c r="A103" s="8">
        <v>43631</v>
      </c>
      <c r="B103" s="12" t="s">
        <v>5</v>
      </c>
      <c r="C103" s="113">
        <v>51069</v>
      </c>
      <c r="D103" s="12" t="s">
        <v>1896</v>
      </c>
      <c r="E103" s="12" t="s">
        <v>5</v>
      </c>
      <c r="F103" s="12" t="s">
        <v>15</v>
      </c>
      <c r="G103" s="12" t="s">
        <v>319</v>
      </c>
      <c r="H103" s="12"/>
      <c r="I103" s="158">
        <v>169</v>
      </c>
      <c r="J103" s="9">
        <v>246</v>
      </c>
    </row>
    <row r="104" spans="1:10" s="11" customFormat="1" x14ac:dyDescent="0.2">
      <c r="A104" s="8">
        <v>43631</v>
      </c>
      <c r="B104" s="12" t="s">
        <v>3</v>
      </c>
      <c r="C104" s="113">
        <v>8254</v>
      </c>
      <c r="D104" s="12" t="s">
        <v>64</v>
      </c>
      <c r="E104" s="12" t="s">
        <v>12</v>
      </c>
      <c r="F104" s="12" t="s">
        <v>15</v>
      </c>
      <c r="G104" s="12" t="s">
        <v>319</v>
      </c>
      <c r="H104" s="12"/>
      <c r="I104" s="9">
        <v>23</v>
      </c>
      <c r="J104" s="9">
        <v>18</v>
      </c>
    </row>
    <row r="105" spans="1:10" s="11" customFormat="1" x14ac:dyDescent="0.2">
      <c r="A105" s="8">
        <v>43634</v>
      </c>
      <c r="B105" s="12" t="s">
        <v>1906</v>
      </c>
      <c r="C105" s="113">
        <v>400049</v>
      </c>
      <c r="D105" s="12" t="s">
        <v>1908</v>
      </c>
      <c r="E105" s="12" t="s">
        <v>189</v>
      </c>
      <c r="F105" s="12" t="s">
        <v>15</v>
      </c>
      <c r="G105" s="12" t="s">
        <v>319</v>
      </c>
      <c r="H105" s="12"/>
      <c r="I105" s="9"/>
      <c r="J105" s="9"/>
    </row>
    <row r="106" spans="1:10" s="11" customFormat="1" x14ac:dyDescent="0.2">
      <c r="A106" s="8">
        <v>43618</v>
      </c>
      <c r="B106" s="12" t="s">
        <v>3</v>
      </c>
      <c r="C106" s="113">
        <v>8523</v>
      </c>
      <c r="D106" s="12" t="s">
        <v>1857</v>
      </c>
      <c r="E106" s="12" t="s">
        <v>18</v>
      </c>
      <c r="F106" s="12" t="s">
        <v>6</v>
      </c>
      <c r="G106" s="12" t="s">
        <v>163</v>
      </c>
      <c r="H106" s="12"/>
      <c r="I106" s="9">
        <v>35</v>
      </c>
      <c r="J106" s="9">
        <v>34</v>
      </c>
    </row>
    <row r="107" spans="1:10" s="11" customFormat="1" x14ac:dyDescent="0.2">
      <c r="A107" s="8">
        <v>43626</v>
      </c>
      <c r="B107" s="12" t="s">
        <v>3</v>
      </c>
      <c r="C107" s="113">
        <v>4620</v>
      </c>
      <c r="D107" s="12" t="s">
        <v>40</v>
      </c>
      <c r="E107" s="12" t="s">
        <v>16</v>
      </c>
      <c r="F107" s="12" t="s">
        <v>6</v>
      </c>
      <c r="G107" s="12" t="s">
        <v>163</v>
      </c>
      <c r="H107" s="12"/>
      <c r="I107" s="9">
        <v>7</v>
      </c>
      <c r="J107" s="9">
        <v>2</v>
      </c>
    </row>
    <row r="108" spans="1:10" s="11" customFormat="1" x14ac:dyDescent="0.2">
      <c r="A108" s="8">
        <v>43626</v>
      </c>
      <c r="B108" s="12" t="s">
        <v>3</v>
      </c>
      <c r="C108" s="113">
        <v>8386</v>
      </c>
      <c r="D108" s="12" t="s">
        <v>117</v>
      </c>
      <c r="E108" s="12" t="s">
        <v>16</v>
      </c>
      <c r="F108" s="12" t="s">
        <v>6</v>
      </c>
      <c r="G108" s="12" t="s">
        <v>163</v>
      </c>
      <c r="H108" s="12"/>
      <c r="I108" s="9">
        <v>25</v>
      </c>
      <c r="J108" s="9">
        <v>20</v>
      </c>
    </row>
    <row r="109" spans="1:10" s="11" customFormat="1" x14ac:dyDescent="0.2">
      <c r="A109" s="8">
        <v>43631</v>
      </c>
      <c r="B109" s="12" t="s">
        <v>3</v>
      </c>
      <c r="C109" s="113">
        <v>4986</v>
      </c>
      <c r="D109" s="12" t="s">
        <v>61</v>
      </c>
      <c r="E109" s="12" t="s">
        <v>15</v>
      </c>
      <c r="F109" s="12" t="s">
        <v>6</v>
      </c>
      <c r="G109" s="12" t="s">
        <v>163</v>
      </c>
      <c r="H109" s="12"/>
      <c r="I109" s="9">
        <v>9</v>
      </c>
      <c r="J109" s="9">
        <v>5</v>
      </c>
    </row>
    <row r="110" spans="1:10" s="11" customFormat="1" x14ac:dyDescent="0.2">
      <c r="A110" s="8">
        <v>43625</v>
      </c>
      <c r="B110" s="12" t="s">
        <v>3</v>
      </c>
      <c r="C110" s="113">
        <v>7340</v>
      </c>
      <c r="D110" s="12" t="s">
        <v>1868</v>
      </c>
      <c r="E110" s="12" t="s">
        <v>6</v>
      </c>
      <c r="F110" s="12" t="s">
        <v>333</v>
      </c>
      <c r="G110" s="12" t="s">
        <v>1869</v>
      </c>
      <c r="H110" s="12"/>
      <c r="I110" s="9">
        <v>39</v>
      </c>
      <c r="J110" s="9">
        <v>31</v>
      </c>
    </row>
    <row r="111" spans="1:10" s="11" customFormat="1" x14ac:dyDescent="0.2">
      <c r="A111" s="8">
        <v>43626</v>
      </c>
      <c r="B111" s="12" t="s">
        <v>3</v>
      </c>
      <c r="C111" s="113">
        <v>1255</v>
      </c>
      <c r="D111" s="12" t="s">
        <v>92</v>
      </c>
      <c r="E111" s="12" t="s">
        <v>4</v>
      </c>
      <c r="F111" s="12" t="s">
        <v>4</v>
      </c>
      <c r="G111" s="12" t="s">
        <v>1872</v>
      </c>
      <c r="H111" s="12"/>
      <c r="I111" s="9">
        <v>29</v>
      </c>
      <c r="J111" s="9">
        <v>23</v>
      </c>
    </row>
    <row r="112" spans="1:10" s="11" customFormat="1" x14ac:dyDescent="0.2">
      <c r="A112" s="8">
        <v>43618</v>
      </c>
      <c r="B112" s="12" t="s">
        <v>5</v>
      </c>
      <c r="C112" s="113">
        <v>66111</v>
      </c>
      <c r="D112" s="12" t="s">
        <v>1043</v>
      </c>
      <c r="E112" s="12" t="s">
        <v>5</v>
      </c>
      <c r="F112" s="12" t="s">
        <v>5</v>
      </c>
      <c r="G112" s="12" t="s">
        <v>1856</v>
      </c>
      <c r="H112" s="12"/>
      <c r="I112" s="9">
        <v>65</v>
      </c>
      <c r="J112" s="9">
        <v>106</v>
      </c>
    </row>
    <row r="113" spans="1:10" s="11" customFormat="1" x14ac:dyDescent="0.2">
      <c r="A113" s="8">
        <v>43636</v>
      </c>
      <c r="B113" s="12" t="s">
        <v>5</v>
      </c>
      <c r="C113" s="113">
        <v>54341</v>
      </c>
      <c r="D113" s="12" t="s">
        <v>1917</v>
      </c>
      <c r="E113" s="12" t="s">
        <v>5</v>
      </c>
      <c r="F113" s="12" t="s">
        <v>15</v>
      </c>
      <c r="G113" s="12" t="s">
        <v>1918</v>
      </c>
      <c r="H113" s="12"/>
      <c r="I113" s="9">
        <v>65</v>
      </c>
      <c r="J113" s="9">
        <v>88</v>
      </c>
    </row>
    <row r="114" spans="1:10" s="11" customFormat="1" x14ac:dyDescent="0.2">
      <c r="A114" s="8">
        <v>43618</v>
      </c>
      <c r="B114" s="12" t="s">
        <v>5</v>
      </c>
      <c r="C114" s="113">
        <v>54298</v>
      </c>
      <c r="D114" s="12" t="s">
        <v>581</v>
      </c>
      <c r="E114" s="12" t="s">
        <v>5</v>
      </c>
      <c r="F114" s="12" t="s">
        <v>5</v>
      </c>
      <c r="G114" s="12" t="s">
        <v>100</v>
      </c>
      <c r="H114" s="12"/>
      <c r="I114" s="9">
        <v>52</v>
      </c>
      <c r="J114" s="9">
        <v>84</v>
      </c>
    </row>
    <row r="115" spans="1:10" s="11" customFormat="1" x14ac:dyDescent="0.2">
      <c r="A115" s="8">
        <v>43617</v>
      </c>
      <c r="B115" s="12" t="s">
        <v>14</v>
      </c>
      <c r="C115" s="113">
        <v>1080</v>
      </c>
      <c r="D115" s="12" t="s">
        <v>250</v>
      </c>
      <c r="E115" s="12" t="s">
        <v>6</v>
      </c>
      <c r="F115" s="12" t="s">
        <v>6</v>
      </c>
      <c r="G115" s="12" t="s">
        <v>290</v>
      </c>
      <c r="H115" s="12"/>
      <c r="I115" s="9">
        <v>138</v>
      </c>
      <c r="J115" s="9">
        <v>213</v>
      </c>
    </row>
    <row r="116" spans="1:10" s="11" customFormat="1" x14ac:dyDescent="0.2">
      <c r="A116" s="8">
        <v>43618</v>
      </c>
      <c r="B116" s="12" t="s">
        <v>5</v>
      </c>
      <c r="C116" s="113">
        <v>61118</v>
      </c>
      <c r="D116" s="12" t="s">
        <v>1690</v>
      </c>
      <c r="E116" s="12" t="s">
        <v>15</v>
      </c>
      <c r="F116" s="12" t="s">
        <v>15</v>
      </c>
      <c r="G116" s="12" t="s">
        <v>290</v>
      </c>
      <c r="H116" s="12"/>
      <c r="I116" s="9">
        <v>164</v>
      </c>
      <c r="J116" s="9">
        <v>295</v>
      </c>
    </row>
    <row r="117" spans="1:10" s="11" customFormat="1" x14ac:dyDescent="0.2">
      <c r="A117" s="8">
        <v>43628</v>
      </c>
      <c r="B117" s="12" t="s">
        <v>5</v>
      </c>
      <c r="C117" s="113">
        <v>82291</v>
      </c>
      <c r="D117" s="12" t="s">
        <v>1884</v>
      </c>
      <c r="E117" s="12" t="s">
        <v>5</v>
      </c>
      <c r="F117" s="12" t="s">
        <v>5</v>
      </c>
      <c r="G117" s="12" t="s">
        <v>1429</v>
      </c>
      <c r="H117" s="12"/>
      <c r="I117" s="9">
        <v>429</v>
      </c>
      <c r="J117" s="9">
        <v>714</v>
      </c>
    </row>
    <row r="118" spans="1:10" s="11" customFormat="1" x14ac:dyDescent="0.2">
      <c r="A118" s="8">
        <v>43628</v>
      </c>
      <c r="B118" s="12" t="s">
        <v>8</v>
      </c>
      <c r="C118" s="113">
        <v>50050</v>
      </c>
      <c r="D118" s="12" t="s">
        <v>1886</v>
      </c>
      <c r="E118" s="12" t="s">
        <v>15</v>
      </c>
      <c r="F118" s="12" t="s">
        <v>8</v>
      </c>
      <c r="G118" s="12" t="s">
        <v>1429</v>
      </c>
      <c r="H118" s="12"/>
      <c r="I118" s="9"/>
      <c r="J118" s="9"/>
    </row>
    <row r="119" spans="1:10" s="11" customFormat="1" x14ac:dyDescent="0.2">
      <c r="A119" s="8">
        <v>43624</v>
      </c>
      <c r="B119" s="12" t="s">
        <v>3</v>
      </c>
      <c r="C119" s="113">
        <v>7220</v>
      </c>
      <c r="D119" s="12" t="s">
        <v>120</v>
      </c>
      <c r="E119" s="12" t="s">
        <v>6</v>
      </c>
      <c r="F119" s="12" t="s">
        <v>15</v>
      </c>
      <c r="G119" s="12" t="s">
        <v>292</v>
      </c>
      <c r="H119" s="12"/>
      <c r="I119" s="9">
        <v>40</v>
      </c>
      <c r="J119" s="9">
        <v>31</v>
      </c>
    </row>
    <row r="120" spans="1:10" s="11" customFormat="1" x14ac:dyDescent="0.2">
      <c r="A120" s="8">
        <v>43625</v>
      </c>
      <c r="B120" s="12" t="s">
        <v>234</v>
      </c>
      <c r="C120" s="48" t="s">
        <v>1861</v>
      </c>
      <c r="D120" s="12" t="s">
        <v>1862</v>
      </c>
      <c r="E120" s="12" t="s">
        <v>1863</v>
      </c>
      <c r="F120" s="12" t="s">
        <v>818</v>
      </c>
      <c r="G120" s="12" t="s">
        <v>292</v>
      </c>
      <c r="H120" s="12"/>
      <c r="I120" s="31"/>
      <c r="J120" s="31"/>
    </row>
    <row r="121" spans="1:10" s="11" customFormat="1" x14ac:dyDescent="0.2">
      <c r="A121" s="8">
        <v>43627</v>
      </c>
      <c r="B121" s="12" t="s">
        <v>6</v>
      </c>
      <c r="C121" s="113">
        <v>54730</v>
      </c>
      <c r="D121" s="12" t="s">
        <v>1882</v>
      </c>
      <c r="E121" s="12" t="s">
        <v>6</v>
      </c>
      <c r="F121" s="12" t="s">
        <v>6</v>
      </c>
      <c r="G121" s="12" t="s">
        <v>292</v>
      </c>
      <c r="H121" s="12"/>
      <c r="I121" s="9">
        <v>37</v>
      </c>
      <c r="J121" s="9">
        <v>26</v>
      </c>
    </row>
    <row r="122" spans="1:10" s="11" customFormat="1" x14ac:dyDescent="0.2">
      <c r="A122" s="8">
        <v>43631</v>
      </c>
      <c r="B122" s="12" t="s">
        <v>3</v>
      </c>
      <c r="C122" s="113">
        <v>2542</v>
      </c>
      <c r="D122" s="12" t="s">
        <v>92</v>
      </c>
      <c r="E122" s="12" t="s">
        <v>968</v>
      </c>
      <c r="F122" s="12" t="s">
        <v>5</v>
      </c>
      <c r="G122" s="12" t="s">
        <v>292</v>
      </c>
      <c r="H122" s="12"/>
      <c r="I122" s="9">
        <v>31</v>
      </c>
      <c r="J122" s="9">
        <v>31</v>
      </c>
    </row>
    <row r="123" spans="1:10" s="11" customFormat="1" x14ac:dyDescent="0.2">
      <c r="A123" s="8">
        <v>43634</v>
      </c>
      <c r="B123" s="12" t="s">
        <v>6</v>
      </c>
      <c r="C123" s="113">
        <v>88460</v>
      </c>
      <c r="D123" s="12" t="s">
        <v>1905</v>
      </c>
      <c r="E123" s="12" t="s">
        <v>6</v>
      </c>
      <c r="F123" s="12" t="s">
        <v>6</v>
      </c>
      <c r="G123" s="12" t="s">
        <v>292</v>
      </c>
      <c r="H123" s="12"/>
      <c r="I123" s="9">
        <v>140</v>
      </c>
      <c r="J123" s="9">
        <v>202</v>
      </c>
    </row>
    <row r="124" spans="1:10" s="11" customFormat="1" x14ac:dyDescent="0.2">
      <c r="A124" s="8">
        <v>43636</v>
      </c>
      <c r="B124" s="12" t="s">
        <v>5</v>
      </c>
      <c r="C124" s="113">
        <v>66125</v>
      </c>
      <c r="D124" s="12" t="s">
        <v>1915</v>
      </c>
      <c r="E124" s="12" t="s">
        <v>5</v>
      </c>
      <c r="F124" s="12" t="s">
        <v>15</v>
      </c>
      <c r="G124" s="12" t="s">
        <v>292</v>
      </c>
      <c r="H124" s="12"/>
      <c r="I124" s="9">
        <v>70</v>
      </c>
      <c r="J124" s="9">
        <v>116</v>
      </c>
    </row>
    <row r="125" spans="1:10" s="11" customFormat="1" x14ac:dyDescent="0.2">
      <c r="A125" s="8">
        <v>43638</v>
      </c>
      <c r="B125" s="12" t="s">
        <v>14</v>
      </c>
      <c r="C125" s="113">
        <v>1030</v>
      </c>
      <c r="D125" s="12" t="s">
        <v>250</v>
      </c>
      <c r="E125" s="12" t="s">
        <v>6</v>
      </c>
      <c r="F125" s="12" t="s">
        <v>171</v>
      </c>
      <c r="G125" s="12" t="s">
        <v>1954</v>
      </c>
      <c r="H125" s="12"/>
      <c r="I125" s="9">
        <v>135</v>
      </c>
      <c r="J125" s="9">
        <v>210</v>
      </c>
    </row>
    <row r="126" spans="1:10" s="11" customFormat="1" x14ac:dyDescent="0.2">
      <c r="A126" s="8">
        <v>43628</v>
      </c>
      <c r="B126" s="12" t="s">
        <v>5</v>
      </c>
      <c r="C126" s="113">
        <v>68259</v>
      </c>
      <c r="D126" s="12" t="s">
        <v>1888</v>
      </c>
      <c r="E126" s="12" t="s">
        <v>5</v>
      </c>
      <c r="F126" s="12" t="s">
        <v>5</v>
      </c>
      <c r="G126" s="12" t="s">
        <v>1595</v>
      </c>
      <c r="H126" s="12"/>
      <c r="I126" s="9">
        <v>148</v>
      </c>
      <c r="J126" s="9">
        <v>236</v>
      </c>
    </row>
    <row r="127" spans="1:10" s="11" customFormat="1" x14ac:dyDescent="0.2">
      <c r="A127" s="8">
        <v>43618</v>
      </c>
      <c r="B127" s="12" t="s">
        <v>6</v>
      </c>
      <c r="C127" s="113">
        <v>94520</v>
      </c>
      <c r="D127" s="12" t="s">
        <v>1851</v>
      </c>
      <c r="E127" s="12" t="s">
        <v>6</v>
      </c>
      <c r="F127" s="12" t="s">
        <v>6</v>
      </c>
      <c r="G127" s="12" t="s">
        <v>1595</v>
      </c>
      <c r="H127" s="12"/>
      <c r="I127" s="9">
        <v>197</v>
      </c>
      <c r="J127" s="9">
        <v>343</v>
      </c>
    </row>
    <row r="128" spans="1:10" s="11" customFormat="1" x14ac:dyDescent="0.2">
      <c r="A128" s="8">
        <v>43644</v>
      </c>
      <c r="B128" s="12" t="s">
        <v>1843</v>
      </c>
      <c r="C128" s="48" t="s">
        <v>1936</v>
      </c>
      <c r="D128" s="12" t="s">
        <v>1937</v>
      </c>
      <c r="E128" s="12" t="s">
        <v>15</v>
      </c>
      <c r="F128" s="12" t="s">
        <v>1938</v>
      </c>
      <c r="G128" s="12" t="s">
        <v>1939</v>
      </c>
      <c r="H128" s="12"/>
      <c r="I128" s="9"/>
      <c r="J128" s="9"/>
    </row>
    <row r="130" spans="1:13" ht="16" thickBot="1" x14ac:dyDescent="0.25"/>
    <row r="131" spans="1:13" x14ac:dyDescent="0.2">
      <c r="B131" s="53" t="s">
        <v>1049</v>
      </c>
      <c r="C131" s="150"/>
      <c r="D131" s="53" t="s">
        <v>1154</v>
      </c>
      <c r="E131" s="54"/>
      <c r="F131" s="53" t="s">
        <v>1155</v>
      </c>
      <c r="G131" s="54"/>
      <c r="H131" s="53" t="s">
        <v>1669</v>
      </c>
      <c r="I131" s="54"/>
      <c r="J131" s="53" t="s">
        <v>1670</v>
      </c>
      <c r="K131" s="150"/>
      <c r="L131" s="53" t="s">
        <v>1874</v>
      </c>
      <c r="M131" s="54"/>
    </row>
    <row r="132" spans="1:13" x14ac:dyDescent="0.2">
      <c r="A132" t="s">
        <v>916</v>
      </c>
      <c r="B132" s="141">
        <v>40</v>
      </c>
      <c r="C132" s="147">
        <v>0.11627906976744186</v>
      </c>
      <c r="D132" s="141">
        <v>49</v>
      </c>
      <c r="E132" s="142">
        <v>0.11694510739856802</v>
      </c>
      <c r="F132" s="141">
        <v>21</v>
      </c>
      <c r="G132" s="151">
        <v>6.1889250814332247E-2</v>
      </c>
      <c r="H132" s="141">
        <v>44</v>
      </c>
      <c r="I132" s="142">
        <v>0.10451306413301663</v>
      </c>
      <c r="J132" s="141">
        <v>40</v>
      </c>
      <c r="K132" s="147">
        <v>0.10050251256281408</v>
      </c>
      <c r="L132" s="160">
        <f>10+6</f>
        <v>16</v>
      </c>
      <c r="M132" s="162">
        <f>L132/L$141</f>
        <v>0.12698412698412698</v>
      </c>
    </row>
    <row r="133" spans="1:13" x14ac:dyDescent="0.2">
      <c r="A133" t="s">
        <v>308</v>
      </c>
      <c r="B133" s="143">
        <v>97</v>
      </c>
      <c r="C133" s="148">
        <v>0.28197674418604651</v>
      </c>
      <c r="D133" s="143">
        <v>115</v>
      </c>
      <c r="E133" s="144">
        <v>0.27446300715990452</v>
      </c>
      <c r="F133" s="143">
        <v>111</v>
      </c>
      <c r="G133" s="152">
        <v>0.36156351791530944</v>
      </c>
      <c r="H133" s="143">
        <v>111</v>
      </c>
      <c r="I133" s="144">
        <v>0.26365795724465557</v>
      </c>
      <c r="J133" s="143">
        <v>100</v>
      </c>
      <c r="K133" s="148">
        <v>0.25125628140703515</v>
      </c>
      <c r="L133" s="55">
        <f>13+8</f>
        <v>21</v>
      </c>
      <c r="M133" s="163">
        <f t="shared" ref="M133:M140" si="0">L133/L$141</f>
        <v>0.16666666666666666</v>
      </c>
    </row>
    <row r="134" spans="1:13" x14ac:dyDescent="0.2">
      <c r="A134" t="s">
        <v>284</v>
      </c>
      <c r="B134" s="143">
        <v>43</v>
      </c>
      <c r="C134" s="148">
        <v>0.125</v>
      </c>
      <c r="D134" s="143">
        <v>36</v>
      </c>
      <c r="E134" s="144">
        <v>8.5918854415274457E-2</v>
      </c>
      <c r="F134" s="143">
        <v>21</v>
      </c>
      <c r="G134" s="152">
        <v>6.8403908794788276E-2</v>
      </c>
      <c r="H134" s="143">
        <v>57</v>
      </c>
      <c r="I134" s="144">
        <v>0.1163895486935867</v>
      </c>
      <c r="J134" s="143">
        <v>51</v>
      </c>
      <c r="K134" s="148">
        <v>0.12814070351758794</v>
      </c>
      <c r="L134" s="55">
        <f>5+9</f>
        <v>14</v>
      </c>
      <c r="M134" s="163">
        <f t="shared" si="0"/>
        <v>0.1111111111111111</v>
      </c>
    </row>
    <row r="135" spans="1:13" x14ac:dyDescent="0.2">
      <c r="A135" t="s">
        <v>922</v>
      </c>
      <c r="B135" s="143">
        <v>29</v>
      </c>
      <c r="C135" s="148">
        <v>8.4302325581395346E-2</v>
      </c>
      <c r="D135" s="143">
        <v>26</v>
      </c>
      <c r="E135" s="144">
        <v>6.205250596658711E-2</v>
      </c>
      <c r="F135" s="143">
        <v>16</v>
      </c>
      <c r="G135" s="152">
        <v>5.2117263843648211E-2</v>
      </c>
      <c r="H135" s="143">
        <v>27</v>
      </c>
      <c r="I135" s="144">
        <v>6.413301662707839E-2</v>
      </c>
      <c r="J135" s="143">
        <v>23</v>
      </c>
      <c r="K135" s="148">
        <v>5.7788944723618091E-2</v>
      </c>
      <c r="L135" s="78">
        <f>3+1</f>
        <v>4</v>
      </c>
      <c r="M135" s="163">
        <f t="shared" si="0"/>
        <v>3.1746031746031744E-2</v>
      </c>
    </row>
    <row r="136" spans="1:13" x14ac:dyDescent="0.2">
      <c r="A136" t="s">
        <v>23</v>
      </c>
      <c r="B136" s="143">
        <v>17</v>
      </c>
      <c r="C136" s="148">
        <v>4.9418604651162788E-2</v>
      </c>
      <c r="D136" s="143">
        <v>76</v>
      </c>
      <c r="E136" s="144">
        <v>0.18138424821002386</v>
      </c>
      <c r="F136" s="143">
        <v>33</v>
      </c>
      <c r="G136" s="152">
        <v>0.10749185667752444</v>
      </c>
      <c r="H136" s="143">
        <v>30</v>
      </c>
      <c r="I136" s="144">
        <v>7.1258907363420429E-2</v>
      </c>
      <c r="J136" s="143">
        <v>74</v>
      </c>
      <c r="K136" s="148">
        <v>0.18592964824120603</v>
      </c>
      <c r="L136" s="55">
        <v>17</v>
      </c>
      <c r="M136" s="163">
        <f t="shared" si="0"/>
        <v>0.13492063492063491</v>
      </c>
    </row>
    <row r="137" spans="1:13" x14ac:dyDescent="0.2">
      <c r="A137" t="s">
        <v>923</v>
      </c>
      <c r="B137" s="143">
        <v>60</v>
      </c>
      <c r="C137" s="148">
        <v>0.1744186046511628</v>
      </c>
      <c r="D137" s="143">
        <v>58</v>
      </c>
      <c r="E137" s="144">
        <v>0.13842482100238662</v>
      </c>
      <c r="F137" s="143">
        <v>56</v>
      </c>
      <c r="G137" s="152">
        <v>0.18241042345276873</v>
      </c>
      <c r="H137" s="143">
        <v>86</v>
      </c>
      <c r="I137" s="144">
        <v>0.20427553444180521</v>
      </c>
      <c r="J137" s="143">
        <v>64</v>
      </c>
      <c r="K137" s="148">
        <v>0.16080402010050251</v>
      </c>
      <c r="L137" s="55">
        <v>37</v>
      </c>
      <c r="M137" s="163">
        <f t="shared" si="0"/>
        <v>0.29365079365079366</v>
      </c>
    </row>
    <row r="138" spans="1:13" x14ac:dyDescent="0.2">
      <c r="A138" t="s">
        <v>924</v>
      </c>
      <c r="B138" s="143">
        <v>15</v>
      </c>
      <c r="C138" s="148">
        <v>4.3604651162790699E-2</v>
      </c>
      <c r="D138" s="143">
        <v>15</v>
      </c>
      <c r="E138" s="144">
        <v>3.5799522673031027E-2</v>
      </c>
      <c r="F138" s="143">
        <v>15</v>
      </c>
      <c r="G138" s="152">
        <v>4.8859934853420196E-2</v>
      </c>
      <c r="H138" s="143">
        <v>30</v>
      </c>
      <c r="I138" s="144">
        <v>7.1258907363420429E-2</v>
      </c>
      <c r="J138" s="143">
        <f>15+5</f>
        <v>20</v>
      </c>
      <c r="K138" s="148">
        <v>3.7688442211055273E-2</v>
      </c>
      <c r="L138" s="55">
        <v>12</v>
      </c>
      <c r="M138" s="163">
        <f t="shared" si="0"/>
        <v>9.5238095238095233E-2</v>
      </c>
    </row>
    <row r="139" spans="1:13" x14ac:dyDescent="0.2">
      <c r="A139" t="s">
        <v>925</v>
      </c>
      <c r="B139" s="143">
        <v>12</v>
      </c>
      <c r="C139" s="148">
        <v>3.4883720930232558E-2</v>
      </c>
      <c r="D139" s="143">
        <v>14</v>
      </c>
      <c r="E139" s="144">
        <v>3.3412887828162291E-2</v>
      </c>
      <c r="F139" s="143">
        <v>9</v>
      </c>
      <c r="G139" s="152">
        <v>2.9315960912052116E-2</v>
      </c>
      <c r="H139" s="143">
        <v>24</v>
      </c>
      <c r="I139" s="144">
        <v>5.4631828978622329E-2</v>
      </c>
      <c r="J139" s="143">
        <v>7</v>
      </c>
      <c r="K139" s="148">
        <v>1.7587939698492462E-2</v>
      </c>
      <c r="L139" s="55">
        <v>4</v>
      </c>
      <c r="M139" s="163">
        <f t="shared" si="0"/>
        <v>3.1746031746031744E-2</v>
      </c>
    </row>
    <row r="140" spans="1:13" x14ac:dyDescent="0.2">
      <c r="A140" t="s">
        <v>915</v>
      </c>
      <c r="B140" s="143">
        <v>31</v>
      </c>
      <c r="C140" s="148">
        <v>9.0116279069767435E-2</v>
      </c>
      <c r="D140" s="143">
        <v>30</v>
      </c>
      <c r="E140" s="144">
        <v>7.1599045346062054E-2</v>
      </c>
      <c r="F140" s="143">
        <v>27</v>
      </c>
      <c r="G140" s="152">
        <v>8.7947882736156349E-2</v>
      </c>
      <c r="H140" s="143">
        <v>21</v>
      </c>
      <c r="I140" s="144">
        <v>4.9881235154394299E-2</v>
      </c>
      <c r="J140" s="143">
        <v>24</v>
      </c>
      <c r="K140" s="148">
        <v>6.030150753768844E-2</v>
      </c>
      <c r="L140" s="55">
        <v>1</v>
      </c>
      <c r="M140" s="163">
        <f t="shared" si="0"/>
        <v>7.9365079365079361E-3</v>
      </c>
    </row>
    <row r="141" spans="1:13" ht="16" thickBot="1" x14ac:dyDescent="0.25">
      <c r="B141" s="145">
        <v>344</v>
      </c>
      <c r="C141" s="149">
        <v>0.52325581395348841</v>
      </c>
      <c r="D141" s="145">
        <v>419</v>
      </c>
      <c r="E141" s="146">
        <v>0.47732696897374699</v>
      </c>
      <c r="F141" s="145">
        <v>307</v>
      </c>
      <c r="G141" s="153">
        <v>0.49185667752442996</v>
      </c>
      <c r="H141" s="145">
        <v>421</v>
      </c>
      <c r="I141" s="146">
        <v>0.48456057007125891</v>
      </c>
      <c r="J141" s="145">
        <v>398</v>
      </c>
      <c r="K141" s="149">
        <v>0.47989949748743715</v>
      </c>
      <c r="L141" s="57">
        <f>SUM(L132:L140)</f>
        <v>126</v>
      </c>
      <c r="M141" s="164">
        <f>SUM(M132:M140)</f>
        <v>1</v>
      </c>
    </row>
    <row r="142" spans="1:13" x14ac:dyDescent="0.2">
      <c r="C142" s="157">
        <f>SUM(C132:C134)</f>
        <v>0.52325581395348841</v>
      </c>
      <c r="D142" s="156"/>
      <c r="E142" s="157">
        <f>SUM(E132:E134)</f>
        <v>0.47732696897374699</v>
      </c>
      <c r="F142" s="156"/>
      <c r="G142" s="157">
        <f>SUM(G132:G134)</f>
        <v>0.49185667752442996</v>
      </c>
      <c r="H142" s="156"/>
      <c r="I142" s="157">
        <f>SUM(I132:I134)</f>
        <v>0.48456057007125891</v>
      </c>
      <c r="J142" s="156"/>
      <c r="K142" s="157">
        <f>SUM(K132:K134)</f>
        <v>0.47989949748743715</v>
      </c>
      <c r="L142" s="156"/>
      <c r="M142" s="157">
        <f>SUM(M132:M134)</f>
        <v>0.40476190476190471</v>
      </c>
    </row>
  </sheetData>
  <sortState ref="A2:J128">
    <sortCondition ref="G128"/>
  </sortState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B6BC7-138D-674D-BC45-6EA1EE678A93}">
  <dimension ref="A2:M139"/>
  <sheetViews>
    <sheetView topLeftCell="C117" zoomScale="162" zoomScaleNormal="162" workbookViewId="0">
      <selection activeCell="H128" sqref="H2:H128"/>
    </sheetView>
  </sheetViews>
  <sheetFormatPr baseColWidth="10" defaultRowHeight="15" x14ac:dyDescent="0.2"/>
  <cols>
    <col min="4" max="4" width="22" customWidth="1"/>
    <col min="7" max="7" width="22.33203125" customWidth="1"/>
    <col min="8" max="8" width="23.83203125" customWidth="1"/>
  </cols>
  <sheetData>
    <row r="2" spans="1:10" x14ac:dyDescent="0.2">
      <c r="A2" s="8">
        <v>43625</v>
      </c>
      <c r="B2" s="12" t="s">
        <v>14</v>
      </c>
      <c r="C2" s="113">
        <v>6700</v>
      </c>
      <c r="D2" s="12" t="s">
        <v>127</v>
      </c>
      <c r="E2" s="12" t="s">
        <v>12</v>
      </c>
      <c r="F2" s="12" t="s">
        <v>6</v>
      </c>
      <c r="G2" s="12" t="s">
        <v>194</v>
      </c>
      <c r="H2" s="12"/>
      <c r="I2" s="9">
        <v>30</v>
      </c>
      <c r="J2" s="9">
        <v>26</v>
      </c>
    </row>
    <row r="3" spans="1:10" x14ac:dyDescent="0.2">
      <c r="A3" s="8">
        <v>43626</v>
      </c>
      <c r="B3" s="12" t="s">
        <v>14</v>
      </c>
      <c r="C3" s="113">
        <v>6700</v>
      </c>
      <c r="D3" s="12" t="s">
        <v>127</v>
      </c>
      <c r="E3" s="12" t="s">
        <v>6</v>
      </c>
      <c r="F3" s="12" t="s">
        <v>6</v>
      </c>
      <c r="G3" s="12" t="s">
        <v>863</v>
      </c>
      <c r="H3" s="12"/>
      <c r="I3" s="9">
        <v>31</v>
      </c>
      <c r="J3" s="9">
        <v>25</v>
      </c>
    </row>
    <row r="4" spans="1:10" x14ac:dyDescent="0.2">
      <c r="A4" s="8">
        <v>43628</v>
      </c>
      <c r="B4" s="12" t="s">
        <v>14</v>
      </c>
      <c r="C4" s="113">
        <v>6700</v>
      </c>
      <c r="D4" s="12" t="s">
        <v>127</v>
      </c>
      <c r="E4" s="12" t="s">
        <v>6</v>
      </c>
      <c r="F4" s="12" t="s">
        <v>6</v>
      </c>
      <c r="G4" s="12" t="s">
        <v>172</v>
      </c>
      <c r="H4" s="12"/>
      <c r="I4" s="9">
        <v>35</v>
      </c>
      <c r="J4" s="9">
        <v>25</v>
      </c>
    </row>
    <row r="5" spans="1:10" x14ac:dyDescent="0.2">
      <c r="A5" s="8">
        <v>43624</v>
      </c>
      <c r="B5" s="12" t="s">
        <v>14</v>
      </c>
      <c r="C5" s="113">
        <v>6792</v>
      </c>
      <c r="D5" s="12" t="s">
        <v>168</v>
      </c>
      <c r="E5" s="12" t="s">
        <v>6</v>
      </c>
      <c r="F5" s="12" t="s">
        <v>15</v>
      </c>
      <c r="G5" s="12" t="s">
        <v>422</v>
      </c>
      <c r="H5" s="12"/>
      <c r="I5" s="9">
        <v>23</v>
      </c>
      <c r="J5" s="9">
        <v>18</v>
      </c>
    </row>
    <row r="6" spans="1:10" x14ac:dyDescent="0.2">
      <c r="A6" s="8">
        <v>43618</v>
      </c>
      <c r="B6" s="12" t="s">
        <v>5</v>
      </c>
      <c r="C6" s="113">
        <v>61118</v>
      </c>
      <c r="D6" s="12" t="s">
        <v>1690</v>
      </c>
      <c r="E6" s="12" t="s">
        <v>15</v>
      </c>
      <c r="F6" s="12" t="s">
        <v>15</v>
      </c>
      <c r="G6" s="12" t="s">
        <v>290</v>
      </c>
      <c r="H6" s="12"/>
      <c r="I6" s="87" t="s">
        <v>1875</v>
      </c>
      <c r="J6" s="87" t="s">
        <v>1876</v>
      </c>
    </row>
    <row r="7" spans="1:10" x14ac:dyDescent="0.2">
      <c r="A7" s="8">
        <v>43620</v>
      </c>
      <c r="B7" s="12" t="s">
        <v>3</v>
      </c>
      <c r="C7" s="113">
        <v>4971</v>
      </c>
      <c r="D7" s="12" t="s">
        <v>55</v>
      </c>
      <c r="E7" s="12" t="s">
        <v>4</v>
      </c>
      <c r="F7" s="12" t="s">
        <v>4</v>
      </c>
      <c r="G7" s="12" t="s">
        <v>1859</v>
      </c>
      <c r="H7" s="12"/>
      <c r="I7" s="9">
        <v>16</v>
      </c>
      <c r="J7" s="9">
        <v>12</v>
      </c>
    </row>
    <row r="8" spans="1:10" x14ac:dyDescent="0.2">
      <c r="A8" s="8">
        <v>43618</v>
      </c>
      <c r="B8" s="12" t="s">
        <v>3</v>
      </c>
      <c r="C8" s="113">
        <v>8523</v>
      </c>
      <c r="D8" s="12" t="s">
        <v>1857</v>
      </c>
      <c r="E8" s="12" t="s">
        <v>18</v>
      </c>
      <c r="F8" s="12" t="s">
        <v>6</v>
      </c>
      <c r="G8" s="12" t="s">
        <v>163</v>
      </c>
      <c r="H8" s="12"/>
      <c r="I8" s="9">
        <v>35</v>
      </c>
      <c r="J8" s="9">
        <v>34</v>
      </c>
    </row>
    <row r="9" spans="1:10" x14ac:dyDescent="0.2">
      <c r="A9" s="8">
        <v>43628</v>
      </c>
      <c r="B9" s="12" t="s">
        <v>5</v>
      </c>
      <c r="C9" s="113">
        <v>82291</v>
      </c>
      <c r="D9" s="12" t="s">
        <v>1884</v>
      </c>
      <c r="E9" s="12" t="s">
        <v>5</v>
      </c>
      <c r="F9" s="12" t="s">
        <v>5</v>
      </c>
      <c r="G9" s="12" t="s">
        <v>1887</v>
      </c>
      <c r="H9" s="12"/>
      <c r="I9" s="87" t="s">
        <v>1890</v>
      </c>
      <c r="J9" s="87" t="s">
        <v>1891</v>
      </c>
    </row>
    <row r="10" spans="1:10" x14ac:dyDescent="0.2">
      <c r="A10" s="8">
        <v>43617</v>
      </c>
      <c r="B10" s="12" t="s">
        <v>14</v>
      </c>
      <c r="C10" s="113">
        <v>1080</v>
      </c>
      <c r="D10" s="12" t="s">
        <v>250</v>
      </c>
      <c r="E10" s="12" t="s">
        <v>6</v>
      </c>
      <c r="F10" s="12" t="s">
        <v>6</v>
      </c>
      <c r="G10" s="12" t="s">
        <v>290</v>
      </c>
      <c r="H10" s="12"/>
      <c r="I10" s="9">
        <v>138</v>
      </c>
      <c r="J10" s="9">
        <v>213</v>
      </c>
    </row>
    <row r="11" spans="1:10" x14ac:dyDescent="0.2">
      <c r="A11" s="8">
        <v>43627</v>
      </c>
      <c r="B11" s="12" t="s">
        <v>6</v>
      </c>
      <c r="C11" s="113">
        <v>54730</v>
      </c>
      <c r="D11" s="12" t="s">
        <v>1882</v>
      </c>
      <c r="E11" s="12" t="s">
        <v>6</v>
      </c>
      <c r="F11" s="12" t="s">
        <v>6</v>
      </c>
      <c r="G11" s="12" t="s">
        <v>292</v>
      </c>
      <c r="H11" s="12"/>
      <c r="I11" s="9">
        <v>37</v>
      </c>
      <c r="J11" s="9">
        <v>26</v>
      </c>
    </row>
    <row r="12" spans="1:10" x14ac:dyDescent="0.2">
      <c r="A12" s="8">
        <v>43628</v>
      </c>
      <c r="B12" s="12" t="s">
        <v>8</v>
      </c>
      <c r="C12" s="113">
        <v>50050</v>
      </c>
      <c r="D12" s="12" t="s">
        <v>1886</v>
      </c>
      <c r="E12" s="12" t="s">
        <v>15</v>
      </c>
      <c r="F12" s="12" t="s">
        <v>8</v>
      </c>
      <c r="G12" s="12" t="s">
        <v>1429</v>
      </c>
      <c r="H12" s="12"/>
      <c r="I12" s="31"/>
      <c r="J12" s="31"/>
    </row>
    <row r="13" spans="1:10" x14ac:dyDescent="0.2">
      <c r="A13" s="8">
        <v>43626</v>
      </c>
      <c r="B13" s="12" t="s">
        <v>3</v>
      </c>
      <c r="C13" s="113">
        <v>4620</v>
      </c>
      <c r="D13" s="12" t="s">
        <v>40</v>
      </c>
      <c r="E13" s="12" t="s">
        <v>16</v>
      </c>
      <c r="F13" s="12" t="s">
        <v>6</v>
      </c>
      <c r="G13" s="12" t="s">
        <v>163</v>
      </c>
      <c r="H13" s="12"/>
      <c r="I13" s="9">
        <v>7</v>
      </c>
      <c r="J13" s="9">
        <v>2</v>
      </c>
    </row>
    <row r="14" spans="1:10" x14ac:dyDescent="0.2">
      <c r="A14" s="8">
        <v>43617</v>
      </c>
      <c r="B14" s="12" t="s">
        <v>3</v>
      </c>
      <c r="C14" s="113">
        <v>4505</v>
      </c>
      <c r="D14" s="12" t="s">
        <v>1434</v>
      </c>
      <c r="E14" s="12" t="s">
        <v>6</v>
      </c>
      <c r="F14" s="12" t="s">
        <v>6</v>
      </c>
      <c r="G14" s="12" t="s">
        <v>1848</v>
      </c>
      <c r="H14" s="12"/>
      <c r="I14" s="9">
        <v>4</v>
      </c>
      <c r="J14" s="9">
        <v>2</v>
      </c>
    </row>
    <row r="15" spans="1:10" x14ac:dyDescent="0.2">
      <c r="A15" s="8">
        <v>43625</v>
      </c>
      <c r="B15" s="12" t="s">
        <v>14</v>
      </c>
      <c r="C15" s="113">
        <v>3440</v>
      </c>
      <c r="D15" s="12" t="s">
        <v>67</v>
      </c>
      <c r="E15" s="12" t="s">
        <v>234</v>
      </c>
      <c r="F15" s="12" t="s">
        <v>6</v>
      </c>
      <c r="G15" s="12" t="s">
        <v>477</v>
      </c>
      <c r="H15" s="12"/>
      <c r="I15" s="9">
        <v>19</v>
      </c>
      <c r="J15" s="9">
        <v>20</v>
      </c>
    </row>
    <row r="16" spans="1:10" x14ac:dyDescent="0.2">
      <c r="A16" s="8">
        <v>43626</v>
      </c>
      <c r="B16" s="12" t="s">
        <v>3</v>
      </c>
      <c r="C16" s="113">
        <v>3573</v>
      </c>
      <c r="D16" s="12" t="s">
        <v>67</v>
      </c>
      <c r="E16" s="12" t="s">
        <v>31</v>
      </c>
      <c r="F16" s="12" t="s">
        <v>6</v>
      </c>
      <c r="G16" s="12" t="s">
        <v>23</v>
      </c>
      <c r="H16" s="12"/>
      <c r="I16" s="9">
        <v>17</v>
      </c>
      <c r="J16" s="9">
        <v>19</v>
      </c>
    </row>
    <row r="17" spans="1:10" x14ac:dyDescent="0.2">
      <c r="A17" s="8">
        <v>43618</v>
      </c>
      <c r="B17" s="12" t="s">
        <v>5</v>
      </c>
      <c r="C17" s="113">
        <v>54298</v>
      </c>
      <c r="D17" s="12" t="s">
        <v>581</v>
      </c>
      <c r="E17" s="12" t="s">
        <v>5</v>
      </c>
      <c r="F17" s="12" t="s">
        <v>5</v>
      </c>
      <c r="G17" s="12" t="s">
        <v>100</v>
      </c>
      <c r="H17" s="12"/>
      <c r="I17" s="9">
        <v>52</v>
      </c>
      <c r="J17" s="9">
        <v>84</v>
      </c>
    </row>
    <row r="18" spans="1:10" x14ac:dyDescent="0.2">
      <c r="A18" s="8">
        <v>43624</v>
      </c>
      <c r="B18" s="12" t="s">
        <v>3</v>
      </c>
      <c r="C18" s="113">
        <v>4360</v>
      </c>
      <c r="D18" s="12" t="s">
        <v>506</v>
      </c>
      <c r="E18" s="12" t="s">
        <v>10</v>
      </c>
      <c r="F18" s="12" t="s">
        <v>22</v>
      </c>
      <c r="G18" s="12" t="s">
        <v>319</v>
      </c>
      <c r="H18" s="12"/>
      <c r="I18" s="9">
        <v>13</v>
      </c>
      <c r="J18" s="9">
        <v>7</v>
      </c>
    </row>
    <row r="19" spans="1:10" x14ac:dyDescent="0.2">
      <c r="A19" s="8">
        <v>43617</v>
      </c>
      <c r="B19" s="12" t="s">
        <v>3</v>
      </c>
      <c r="C19" s="113">
        <v>5823</v>
      </c>
      <c r="D19" s="12" t="s">
        <v>78</v>
      </c>
      <c r="E19" s="12" t="s">
        <v>12</v>
      </c>
      <c r="F19" s="12" t="s">
        <v>6</v>
      </c>
      <c r="G19" s="12" t="s">
        <v>172</v>
      </c>
      <c r="H19" s="12"/>
      <c r="I19" s="9">
        <v>23</v>
      </c>
      <c r="J19" s="9">
        <v>28</v>
      </c>
    </row>
    <row r="20" spans="1:10" x14ac:dyDescent="0.2">
      <c r="A20" s="8">
        <v>43618</v>
      </c>
      <c r="B20" s="12" t="s">
        <v>5</v>
      </c>
      <c r="C20" s="113">
        <v>60437</v>
      </c>
      <c r="D20" s="12" t="s">
        <v>1849</v>
      </c>
      <c r="E20" s="12" t="s">
        <v>5</v>
      </c>
      <c r="F20" s="12" t="s">
        <v>5</v>
      </c>
      <c r="G20" s="12" t="s">
        <v>1850</v>
      </c>
      <c r="H20" s="12"/>
      <c r="I20" s="9">
        <v>145</v>
      </c>
      <c r="J20" s="9">
        <v>267</v>
      </c>
    </row>
    <row r="21" spans="1:10" x14ac:dyDescent="0.2">
      <c r="A21" s="8">
        <v>43617</v>
      </c>
      <c r="B21" s="12" t="s">
        <v>3</v>
      </c>
      <c r="C21" s="113">
        <v>5753</v>
      </c>
      <c r="D21" s="12" t="s">
        <v>128</v>
      </c>
      <c r="E21" s="12" t="s">
        <v>6</v>
      </c>
      <c r="F21" s="12" t="s">
        <v>4</v>
      </c>
      <c r="G21" s="12" t="s">
        <v>172</v>
      </c>
      <c r="H21" s="12"/>
      <c r="I21" s="9">
        <v>20</v>
      </c>
      <c r="J21" s="9">
        <v>27</v>
      </c>
    </row>
    <row r="22" spans="1:10" x14ac:dyDescent="0.2">
      <c r="A22" s="8">
        <v>43626</v>
      </c>
      <c r="B22" s="12" t="s">
        <v>3</v>
      </c>
      <c r="C22" s="113">
        <v>6190</v>
      </c>
      <c r="D22" s="12" t="s">
        <v>1089</v>
      </c>
      <c r="E22" s="12" t="s">
        <v>31</v>
      </c>
      <c r="F22" s="12" t="s">
        <v>6</v>
      </c>
      <c r="G22" s="12" t="s">
        <v>863</v>
      </c>
      <c r="H22" s="12"/>
      <c r="I22" s="9">
        <v>35</v>
      </c>
      <c r="J22" s="9">
        <v>47</v>
      </c>
    </row>
    <row r="23" spans="1:10" x14ac:dyDescent="0.2">
      <c r="A23" s="8">
        <v>43626</v>
      </c>
      <c r="B23" s="12" t="s">
        <v>3</v>
      </c>
      <c r="C23" s="113">
        <v>6723</v>
      </c>
      <c r="D23" s="12" t="s">
        <v>49</v>
      </c>
      <c r="E23" s="12" t="s">
        <v>4</v>
      </c>
      <c r="F23" s="12" t="s">
        <v>4</v>
      </c>
      <c r="G23" s="12" t="s">
        <v>177</v>
      </c>
      <c r="H23" s="12"/>
      <c r="I23" s="9">
        <v>39</v>
      </c>
      <c r="J23" s="9">
        <v>59</v>
      </c>
    </row>
    <row r="24" spans="1:10" x14ac:dyDescent="0.2">
      <c r="A24" s="8">
        <v>43617</v>
      </c>
      <c r="B24" s="12" t="s">
        <v>3</v>
      </c>
      <c r="C24" s="113">
        <v>4910</v>
      </c>
      <c r="D24" s="12" t="s">
        <v>150</v>
      </c>
      <c r="E24" s="12" t="s">
        <v>4</v>
      </c>
      <c r="F24" s="12" t="s">
        <v>4</v>
      </c>
      <c r="G24" s="12" t="s">
        <v>295</v>
      </c>
      <c r="H24" s="12"/>
      <c r="I24" s="9">
        <v>12</v>
      </c>
      <c r="J24" s="9">
        <v>7</v>
      </c>
    </row>
    <row r="25" spans="1:10" x14ac:dyDescent="0.2">
      <c r="A25" s="8">
        <v>43625</v>
      </c>
      <c r="B25" s="12" t="s">
        <v>3</v>
      </c>
      <c r="C25" s="113">
        <v>7340</v>
      </c>
      <c r="D25" s="12" t="s">
        <v>1868</v>
      </c>
      <c r="E25" s="12" t="s">
        <v>6</v>
      </c>
      <c r="F25" s="12" t="s">
        <v>333</v>
      </c>
      <c r="G25" s="12" t="s">
        <v>1869</v>
      </c>
      <c r="H25" s="12"/>
      <c r="I25" s="9">
        <v>39</v>
      </c>
      <c r="J25" s="9">
        <v>31</v>
      </c>
    </row>
    <row r="26" spans="1:10" x14ac:dyDescent="0.2">
      <c r="A26" s="8">
        <v>43626</v>
      </c>
      <c r="B26" s="12" t="s">
        <v>3</v>
      </c>
      <c r="C26" s="113">
        <v>5955</v>
      </c>
      <c r="D26" s="12" t="s">
        <v>74</v>
      </c>
      <c r="E26" s="12" t="s">
        <v>6</v>
      </c>
      <c r="F26" s="12" t="s">
        <v>6</v>
      </c>
      <c r="G26" s="12" t="s">
        <v>177</v>
      </c>
      <c r="H26" s="12"/>
      <c r="I26" s="9">
        <v>30</v>
      </c>
      <c r="J26" s="9">
        <v>36</v>
      </c>
    </row>
    <row r="27" spans="1:10" x14ac:dyDescent="0.2">
      <c r="A27" s="8">
        <v>43626</v>
      </c>
      <c r="B27" s="12" t="s">
        <v>3</v>
      </c>
      <c r="C27" s="113">
        <v>6161</v>
      </c>
      <c r="D27" s="12" t="s">
        <v>48</v>
      </c>
      <c r="E27" s="12" t="s">
        <v>15</v>
      </c>
      <c r="F27" s="12" t="s">
        <v>15</v>
      </c>
      <c r="G27" s="12" t="s">
        <v>172</v>
      </c>
      <c r="H27" s="12"/>
      <c r="I27" s="9">
        <v>37</v>
      </c>
      <c r="J27" s="9">
        <v>50</v>
      </c>
    </row>
    <row r="28" spans="1:10" x14ac:dyDescent="0.2">
      <c r="A28" s="8">
        <v>43626</v>
      </c>
      <c r="B28" s="12" t="s">
        <v>3</v>
      </c>
      <c r="C28" s="113">
        <v>8386</v>
      </c>
      <c r="D28" s="12" t="s">
        <v>117</v>
      </c>
      <c r="E28" s="12" t="s">
        <v>16</v>
      </c>
      <c r="F28" s="12" t="s">
        <v>6</v>
      </c>
      <c r="G28" s="12" t="s">
        <v>163</v>
      </c>
      <c r="H28" s="12"/>
      <c r="I28" s="9">
        <v>25</v>
      </c>
      <c r="J28" s="9">
        <v>20</v>
      </c>
    </row>
    <row r="29" spans="1:10" x14ac:dyDescent="0.2">
      <c r="A29" s="8">
        <v>43626</v>
      </c>
      <c r="B29" s="12" t="s">
        <v>3</v>
      </c>
      <c r="C29" s="113">
        <v>7622</v>
      </c>
      <c r="D29" s="12" t="s">
        <v>1871</v>
      </c>
      <c r="E29" s="12" t="s">
        <v>15</v>
      </c>
      <c r="F29" s="12" t="s">
        <v>15</v>
      </c>
      <c r="G29" s="12" t="s">
        <v>23</v>
      </c>
      <c r="H29" s="12"/>
      <c r="I29" s="9">
        <v>47</v>
      </c>
      <c r="J29" s="9">
        <v>60</v>
      </c>
    </row>
    <row r="30" spans="1:10" x14ac:dyDescent="0.2">
      <c r="A30" s="8">
        <v>43624</v>
      </c>
      <c r="B30" s="12" t="s">
        <v>3</v>
      </c>
      <c r="C30" s="113">
        <v>3353</v>
      </c>
      <c r="D30" s="12" t="s">
        <v>54</v>
      </c>
      <c r="E30" s="12" t="s">
        <v>15</v>
      </c>
      <c r="F30" s="12" t="s">
        <v>189</v>
      </c>
      <c r="G30" s="12" t="s">
        <v>194</v>
      </c>
      <c r="H30" s="12"/>
      <c r="I30" s="9">
        <v>23</v>
      </c>
      <c r="J30" s="9">
        <v>19</v>
      </c>
    </row>
    <row r="31" spans="1:10" x14ac:dyDescent="0.2">
      <c r="A31" s="8">
        <v>43627</v>
      </c>
      <c r="B31" s="12" t="s">
        <v>3</v>
      </c>
      <c r="C31" s="113">
        <v>3371</v>
      </c>
      <c r="D31" s="12" t="s">
        <v>54</v>
      </c>
      <c r="E31" s="12" t="s">
        <v>4</v>
      </c>
      <c r="F31" s="12" t="s">
        <v>4</v>
      </c>
      <c r="G31" s="12" t="s">
        <v>1881</v>
      </c>
      <c r="H31" s="12"/>
      <c r="I31" s="9">
        <v>21</v>
      </c>
      <c r="J31" s="9">
        <v>16</v>
      </c>
    </row>
    <row r="32" spans="1:10" x14ac:dyDescent="0.2">
      <c r="A32" s="8">
        <v>43618</v>
      </c>
      <c r="B32" s="12" t="s">
        <v>5</v>
      </c>
      <c r="C32" s="113">
        <v>51375</v>
      </c>
      <c r="D32" s="12" t="s">
        <v>1858</v>
      </c>
      <c r="E32" s="12" t="s">
        <v>15</v>
      </c>
      <c r="F32" s="12" t="s">
        <v>5</v>
      </c>
      <c r="G32" s="12" t="s">
        <v>172</v>
      </c>
      <c r="H32" s="12"/>
      <c r="I32" s="87" t="s">
        <v>1877</v>
      </c>
      <c r="J32" s="87" t="s">
        <v>1878</v>
      </c>
    </row>
    <row r="33" spans="1:10" x14ac:dyDescent="0.2">
      <c r="A33" s="8">
        <v>43617</v>
      </c>
      <c r="B33" s="12" t="s">
        <v>6</v>
      </c>
      <c r="C33" s="113">
        <v>54810</v>
      </c>
      <c r="D33" s="12" t="s">
        <v>254</v>
      </c>
      <c r="E33" s="12" t="s">
        <v>6</v>
      </c>
      <c r="F33" s="12" t="s">
        <v>6</v>
      </c>
      <c r="G33" s="12" t="s">
        <v>172</v>
      </c>
      <c r="H33" s="12"/>
      <c r="I33" s="9">
        <v>19</v>
      </c>
      <c r="J33" s="9">
        <v>14</v>
      </c>
    </row>
    <row r="34" spans="1:10" x14ac:dyDescent="0.2">
      <c r="A34" s="8">
        <v>43617</v>
      </c>
      <c r="B34" s="12" t="s">
        <v>3</v>
      </c>
      <c r="C34" s="113">
        <v>1232</v>
      </c>
      <c r="D34" s="12" t="s">
        <v>92</v>
      </c>
      <c r="E34" s="12" t="s">
        <v>15</v>
      </c>
      <c r="F34" s="12" t="s">
        <v>6</v>
      </c>
      <c r="G34" s="12" t="s">
        <v>23</v>
      </c>
      <c r="H34" s="12"/>
      <c r="I34" s="9">
        <v>22</v>
      </c>
      <c r="J34" s="9">
        <v>27</v>
      </c>
    </row>
    <row r="35" spans="1:10" x14ac:dyDescent="0.2">
      <c r="A35" s="8">
        <v>43618</v>
      </c>
      <c r="B35" s="12" t="s">
        <v>3</v>
      </c>
      <c r="C35" s="113">
        <v>2435</v>
      </c>
      <c r="D35" s="12" t="s">
        <v>92</v>
      </c>
      <c r="E35" s="12" t="s">
        <v>10</v>
      </c>
      <c r="F35" s="12" t="s">
        <v>6</v>
      </c>
      <c r="G35" s="12" t="s">
        <v>23</v>
      </c>
      <c r="H35" s="12"/>
      <c r="I35" s="9">
        <v>27</v>
      </c>
      <c r="J35" s="9">
        <v>35</v>
      </c>
    </row>
    <row r="36" spans="1:10" x14ac:dyDescent="0.2">
      <c r="A36" s="8">
        <v>43622</v>
      </c>
      <c r="B36" s="12" t="s">
        <v>3</v>
      </c>
      <c r="C36" s="113">
        <v>1270</v>
      </c>
      <c r="D36" s="12" t="s">
        <v>92</v>
      </c>
      <c r="E36" s="12" t="s">
        <v>4</v>
      </c>
      <c r="F36" s="12" t="s">
        <v>4</v>
      </c>
      <c r="G36" s="12" t="s">
        <v>172</v>
      </c>
      <c r="H36" s="12"/>
      <c r="I36" s="9">
        <v>25</v>
      </c>
      <c r="J36" s="9">
        <v>24</v>
      </c>
    </row>
    <row r="37" spans="1:10" x14ac:dyDescent="0.2">
      <c r="A37" s="8">
        <v>43624</v>
      </c>
      <c r="B37" s="12" t="s">
        <v>3</v>
      </c>
      <c r="C37" s="113">
        <v>2210</v>
      </c>
      <c r="D37" s="12" t="s">
        <v>92</v>
      </c>
      <c r="E37" s="12" t="s">
        <v>15</v>
      </c>
      <c r="F37" s="12" t="s">
        <v>6</v>
      </c>
      <c r="G37" s="12" t="s">
        <v>194</v>
      </c>
      <c r="H37" s="12"/>
      <c r="I37" s="9">
        <v>30</v>
      </c>
      <c r="J37" s="9">
        <v>24</v>
      </c>
    </row>
    <row r="38" spans="1:10" x14ac:dyDescent="0.2">
      <c r="A38" s="8">
        <v>43624</v>
      </c>
      <c r="B38" s="12" t="s">
        <v>3</v>
      </c>
      <c r="C38" s="113">
        <v>1858</v>
      </c>
      <c r="D38" s="12" t="s">
        <v>92</v>
      </c>
      <c r="E38" s="12" t="s">
        <v>159</v>
      </c>
      <c r="F38" s="12" t="s">
        <v>18</v>
      </c>
      <c r="G38" s="12" t="s">
        <v>23</v>
      </c>
      <c r="H38" s="12"/>
      <c r="I38" s="9">
        <v>39</v>
      </c>
      <c r="J38" s="9">
        <v>28</v>
      </c>
    </row>
    <row r="39" spans="1:10" x14ac:dyDescent="0.2">
      <c r="A39" s="8">
        <v>43624</v>
      </c>
      <c r="B39" s="12" t="s">
        <v>3</v>
      </c>
      <c r="C39" s="113">
        <v>2142</v>
      </c>
      <c r="D39" s="12" t="s">
        <v>92</v>
      </c>
      <c r="E39" s="12" t="s">
        <v>18</v>
      </c>
      <c r="F39" s="12" t="s">
        <v>15</v>
      </c>
      <c r="G39" s="12" t="s">
        <v>151</v>
      </c>
      <c r="H39" s="12"/>
      <c r="I39" s="9">
        <v>32</v>
      </c>
      <c r="J39" s="9">
        <v>33</v>
      </c>
    </row>
    <row r="40" spans="1:10" x14ac:dyDescent="0.2">
      <c r="A40" s="8">
        <v>43624</v>
      </c>
      <c r="B40" s="12" t="s">
        <v>3</v>
      </c>
      <c r="C40" s="113">
        <v>1134</v>
      </c>
      <c r="D40" s="12" t="s">
        <v>92</v>
      </c>
      <c r="E40" s="12" t="s">
        <v>275</v>
      </c>
      <c r="F40" s="12" t="s">
        <v>15</v>
      </c>
      <c r="G40" s="12" t="s">
        <v>477</v>
      </c>
      <c r="H40" s="12"/>
      <c r="I40" s="9">
        <v>31</v>
      </c>
      <c r="J40" s="9">
        <v>23</v>
      </c>
    </row>
    <row r="41" spans="1:10" x14ac:dyDescent="0.2">
      <c r="A41" s="8">
        <v>43624</v>
      </c>
      <c r="B41" s="12" t="s">
        <v>3</v>
      </c>
      <c r="C41" s="113">
        <v>1409</v>
      </c>
      <c r="D41" s="12" t="s">
        <v>92</v>
      </c>
      <c r="E41" s="12" t="s">
        <v>6</v>
      </c>
      <c r="F41" s="12" t="s">
        <v>15</v>
      </c>
      <c r="G41" s="12" t="s">
        <v>151</v>
      </c>
      <c r="H41" s="12"/>
      <c r="I41" s="9">
        <v>30</v>
      </c>
      <c r="J41" s="9">
        <v>23</v>
      </c>
    </row>
    <row r="42" spans="1:10" x14ac:dyDescent="0.2">
      <c r="A42" s="8">
        <v>43625</v>
      </c>
      <c r="B42" s="12" t="s">
        <v>3</v>
      </c>
      <c r="C42" s="113">
        <v>2435</v>
      </c>
      <c r="D42" s="12" t="s">
        <v>92</v>
      </c>
      <c r="E42" s="12" t="s">
        <v>10</v>
      </c>
      <c r="F42" s="12" t="s">
        <v>33</v>
      </c>
      <c r="G42" s="12" t="s">
        <v>23</v>
      </c>
      <c r="H42" s="12"/>
      <c r="I42" s="9">
        <v>34</v>
      </c>
      <c r="J42" s="9">
        <v>38</v>
      </c>
    </row>
    <row r="43" spans="1:10" x14ac:dyDescent="0.2">
      <c r="A43" s="8">
        <v>43625</v>
      </c>
      <c r="B43" s="12" t="s">
        <v>3</v>
      </c>
      <c r="C43" s="113">
        <v>2452</v>
      </c>
      <c r="D43" s="12" t="s">
        <v>92</v>
      </c>
      <c r="E43" s="12" t="s">
        <v>15</v>
      </c>
      <c r="F43" s="12" t="s">
        <v>18</v>
      </c>
      <c r="G43" s="12" t="s">
        <v>319</v>
      </c>
      <c r="H43" s="12"/>
      <c r="I43" s="9">
        <v>26</v>
      </c>
      <c r="J43" s="9">
        <v>32</v>
      </c>
    </row>
    <row r="44" spans="1:10" x14ac:dyDescent="0.2">
      <c r="A44" s="8">
        <v>43625</v>
      </c>
      <c r="B44" s="12" t="s">
        <v>3</v>
      </c>
      <c r="C44" s="113">
        <v>1747</v>
      </c>
      <c r="D44" s="12" t="s">
        <v>92</v>
      </c>
      <c r="E44" s="12" t="s">
        <v>19</v>
      </c>
      <c r="F44" s="12" t="s">
        <v>15</v>
      </c>
      <c r="G44" s="12" t="s">
        <v>23</v>
      </c>
      <c r="H44" s="12"/>
      <c r="I44" s="9">
        <v>28</v>
      </c>
      <c r="J44" s="9">
        <v>37</v>
      </c>
    </row>
    <row r="45" spans="1:10" x14ac:dyDescent="0.2">
      <c r="A45" s="8">
        <v>43626</v>
      </c>
      <c r="B45" s="12" t="s">
        <v>3</v>
      </c>
      <c r="C45" s="113">
        <v>2624</v>
      </c>
      <c r="D45" s="12" t="s">
        <v>92</v>
      </c>
      <c r="E45" s="12" t="s">
        <v>6</v>
      </c>
      <c r="F45" s="12" t="s">
        <v>6</v>
      </c>
      <c r="G45" s="12" t="s">
        <v>23</v>
      </c>
      <c r="H45" s="12"/>
      <c r="I45" s="9">
        <v>29</v>
      </c>
      <c r="J45" s="9">
        <v>38</v>
      </c>
    </row>
    <row r="46" spans="1:10" x14ac:dyDescent="0.2">
      <c r="A46" s="8">
        <v>43626</v>
      </c>
      <c r="B46" s="12" t="s">
        <v>3</v>
      </c>
      <c r="C46" s="113">
        <v>1255</v>
      </c>
      <c r="D46" s="12" t="s">
        <v>92</v>
      </c>
      <c r="E46" s="12" t="s">
        <v>4</v>
      </c>
      <c r="F46" s="12" t="s">
        <v>4</v>
      </c>
      <c r="G46" s="12" t="s">
        <v>1872</v>
      </c>
      <c r="H46" s="12"/>
      <c r="I46" s="9">
        <v>29</v>
      </c>
      <c r="J46" s="9">
        <v>23</v>
      </c>
    </row>
    <row r="47" spans="1:10" x14ac:dyDescent="0.2">
      <c r="A47" s="8">
        <v>43626</v>
      </c>
      <c r="B47" s="12" t="s">
        <v>3</v>
      </c>
      <c r="C47" s="113">
        <v>2153</v>
      </c>
      <c r="D47" s="12" t="s">
        <v>92</v>
      </c>
      <c r="E47" s="12" t="s">
        <v>15</v>
      </c>
      <c r="F47" s="12" t="s">
        <v>4</v>
      </c>
      <c r="G47" s="12" t="s">
        <v>172</v>
      </c>
      <c r="H47" s="12"/>
      <c r="I47" s="9">
        <v>26</v>
      </c>
      <c r="J47" s="9">
        <v>22</v>
      </c>
    </row>
    <row r="48" spans="1:10" x14ac:dyDescent="0.2">
      <c r="A48" s="8">
        <v>43626</v>
      </c>
      <c r="B48" s="12" t="s">
        <v>3</v>
      </c>
      <c r="C48" s="113">
        <v>2544</v>
      </c>
      <c r="D48" s="12" t="s">
        <v>92</v>
      </c>
      <c r="E48" s="12" t="s">
        <v>15</v>
      </c>
      <c r="F48" s="12" t="s">
        <v>15</v>
      </c>
      <c r="G48" s="12" t="s">
        <v>172</v>
      </c>
      <c r="H48" s="12"/>
      <c r="I48" s="9">
        <v>27</v>
      </c>
      <c r="J48" s="9">
        <v>22</v>
      </c>
    </row>
    <row r="49" spans="1:10" x14ac:dyDescent="0.2">
      <c r="A49" s="8">
        <v>43626</v>
      </c>
      <c r="B49" s="12" t="s">
        <v>3</v>
      </c>
      <c r="C49" s="113">
        <v>1221</v>
      </c>
      <c r="D49" s="12" t="s">
        <v>92</v>
      </c>
      <c r="E49" s="12" t="s">
        <v>8</v>
      </c>
      <c r="F49" s="12" t="s">
        <v>6</v>
      </c>
      <c r="G49" s="12" t="s">
        <v>23</v>
      </c>
      <c r="H49" s="12"/>
      <c r="I49" s="9">
        <v>35</v>
      </c>
      <c r="J49" s="9">
        <v>30</v>
      </c>
    </row>
    <row r="50" spans="1:10" x14ac:dyDescent="0.2">
      <c r="A50" s="8">
        <v>43626</v>
      </c>
      <c r="B50" s="12" t="s">
        <v>3</v>
      </c>
      <c r="C50" s="113">
        <v>2628</v>
      </c>
      <c r="D50" s="12" t="s">
        <v>92</v>
      </c>
      <c r="E50" s="12" t="s">
        <v>1873</v>
      </c>
      <c r="F50" s="12" t="s">
        <v>6</v>
      </c>
      <c r="G50" s="12" t="s">
        <v>172</v>
      </c>
      <c r="H50" s="12"/>
      <c r="I50" s="9">
        <v>26</v>
      </c>
      <c r="J50" s="9">
        <v>33</v>
      </c>
    </row>
    <row r="51" spans="1:10" x14ac:dyDescent="0.2">
      <c r="A51" s="8">
        <v>43627</v>
      </c>
      <c r="B51" s="12" t="s">
        <v>3</v>
      </c>
      <c r="C51" s="113">
        <v>1280</v>
      </c>
      <c r="D51" s="12" t="s">
        <v>92</v>
      </c>
      <c r="E51" s="12" t="s">
        <v>6</v>
      </c>
      <c r="F51" s="12" t="s">
        <v>6</v>
      </c>
      <c r="G51" s="12" t="s">
        <v>989</v>
      </c>
      <c r="H51" s="12"/>
      <c r="I51" s="9">
        <v>28</v>
      </c>
      <c r="J51" s="9">
        <v>33</v>
      </c>
    </row>
    <row r="52" spans="1:10" x14ac:dyDescent="0.2">
      <c r="A52" s="8">
        <v>43618</v>
      </c>
      <c r="B52" s="12" t="s">
        <v>6</v>
      </c>
      <c r="C52" s="113">
        <v>94520</v>
      </c>
      <c r="D52" s="12" t="s">
        <v>1851</v>
      </c>
      <c r="E52" s="12" t="s">
        <v>6</v>
      </c>
      <c r="F52" s="12" t="s">
        <v>6</v>
      </c>
      <c r="G52" s="12" t="s">
        <v>1852</v>
      </c>
      <c r="H52" s="12"/>
      <c r="I52" s="87" t="s">
        <v>1879</v>
      </c>
      <c r="J52" s="87" t="s">
        <v>1880</v>
      </c>
    </row>
    <row r="53" spans="1:10" x14ac:dyDescent="0.2">
      <c r="A53" s="8">
        <v>43628</v>
      </c>
      <c r="B53" s="12" t="s">
        <v>5</v>
      </c>
      <c r="C53" s="113">
        <v>68259</v>
      </c>
      <c r="D53" s="12" t="s">
        <v>1888</v>
      </c>
      <c r="E53" s="12" t="s">
        <v>5</v>
      </c>
      <c r="F53" s="12" t="s">
        <v>5</v>
      </c>
      <c r="G53" s="12" t="s">
        <v>279</v>
      </c>
      <c r="H53" s="12"/>
      <c r="I53" s="87" t="s">
        <v>1866</v>
      </c>
      <c r="J53" s="87" t="s">
        <v>1889</v>
      </c>
    </row>
    <row r="54" spans="1:10" x14ac:dyDescent="0.2">
      <c r="A54" s="8">
        <v>43626</v>
      </c>
      <c r="B54" s="12" t="s">
        <v>5</v>
      </c>
      <c r="C54" s="113">
        <v>66693</v>
      </c>
      <c r="D54" s="12" t="s">
        <v>734</v>
      </c>
      <c r="E54" s="12" t="s">
        <v>5</v>
      </c>
      <c r="F54" s="12" t="s">
        <v>5</v>
      </c>
      <c r="G54" s="12" t="s">
        <v>863</v>
      </c>
      <c r="H54" s="12"/>
      <c r="I54" s="9">
        <v>43</v>
      </c>
      <c r="J54" s="9">
        <v>67</v>
      </c>
    </row>
    <row r="55" spans="1:10" x14ac:dyDescent="0.2">
      <c r="A55" s="8">
        <v>43625</v>
      </c>
      <c r="B55" s="12" t="s">
        <v>6</v>
      </c>
      <c r="C55" s="113">
        <v>57000</v>
      </c>
      <c r="D55" s="12" t="s">
        <v>211</v>
      </c>
      <c r="E55" s="12" t="s">
        <v>6</v>
      </c>
      <c r="F55" s="12" t="s">
        <v>15</v>
      </c>
      <c r="G55" s="12" t="s">
        <v>1860</v>
      </c>
      <c r="H55" s="12"/>
      <c r="I55" s="9">
        <v>49</v>
      </c>
      <c r="J55" s="9">
        <v>69</v>
      </c>
    </row>
    <row r="56" spans="1:10" x14ac:dyDescent="0.2">
      <c r="A56" s="8">
        <v>43628</v>
      </c>
      <c r="B56" s="12" t="s">
        <v>3</v>
      </c>
      <c r="C56" s="113">
        <v>57000</v>
      </c>
      <c r="D56" s="12" t="s">
        <v>211</v>
      </c>
      <c r="E56" s="12" t="s">
        <v>6</v>
      </c>
      <c r="F56" s="12" t="s">
        <v>6</v>
      </c>
      <c r="G56" s="12" t="s">
        <v>167</v>
      </c>
      <c r="H56" s="12"/>
      <c r="I56" s="9">
        <v>49</v>
      </c>
      <c r="J56" s="9">
        <v>64</v>
      </c>
    </row>
    <row r="57" spans="1:10" x14ac:dyDescent="0.2">
      <c r="A57" s="8">
        <v>43624</v>
      </c>
      <c r="B57" s="12" t="s">
        <v>3</v>
      </c>
      <c r="C57" s="113">
        <v>73617</v>
      </c>
      <c r="D57" s="12" t="s">
        <v>1017</v>
      </c>
      <c r="E57" s="12" t="s">
        <v>6</v>
      </c>
      <c r="F57" s="12" t="s">
        <v>15</v>
      </c>
      <c r="G57" s="12" t="s">
        <v>151</v>
      </c>
      <c r="H57" s="12"/>
      <c r="I57" s="9">
        <v>40</v>
      </c>
      <c r="J57" s="9">
        <v>32</v>
      </c>
    </row>
    <row r="58" spans="1:10" x14ac:dyDescent="0.2">
      <c r="A58" s="8">
        <v>43625</v>
      </c>
      <c r="B58" s="12" t="s">
        <v>14</v>
      </c>
      <c r="C58" s="113">
        <v>5100</v>
      </c>
      <c r="D58" s="12" t="s">
        <v>1864</v>
      </c>
      <c r="E58" s="12" t="s">
        <v>12</v>
      </c>
      <c r="F58" s="12" t="s">
        <v>1865</v>
      </c>
      <c r="G58" s="12" t="s">
        <v>151</v>
      </c>
      <c r="H58" s="12"/>
      <c r="I58" s="9">
        <v>86</v>
      </c>
      <c r="J58" s="9">
        <v>143</v>
      </c>
    </row>
    <row r="59" spans="1:10" x14ac:dyDescent="0.2">
      <c r="A59" s="8">
        <v>43617</v>
      </c>
      <c r="B59" s="12" t="s">
        <v>5</v>
      </c>
      <c r="C59" s="113">
        <v>54309</v>
      </c>
      <c r="D59" s="12" t="s">
        <v>320</v>
      </c>
      <c r="E59" s="12" t="s">
        <v>5</v>
      </c>
      <c r="F59" s="12" t="s">
        <v>5</v>
      </c>
      <c r="G59" s="12" t="s">
        <v>152</v>
      </c>
      <c r="H59" s="12"/>
      <c r="I59" s="9">
        <v>48</v>
      </c>
      <c r="J59" s="9">
        <v>77</v>
      </c>
    </row>
    <row r="60" spans="1:10" x14ac:dyDescent="0.2">
      <c r="A60" s="8">
        <v>43625</v>
      </c>
      <c r="B60" s="12" t="s">
        <v>3</v>
      </c>
      <c r="C60" s="113">
        <v>6962</v>
      </c>
      <c r="D60" s="12" t="s">
        <v>73</v>
      </c>
      <c r="E60" s="12" t="s">
        <v>4</v>
      </c>
      <c r="F60" s="12" t="s">
        <v>6</v>
      </c>
      <c r="G60" s="12" t="s">
        <v>37</v>
      </c>
      <c r="H60" s="12"/>
      <c r="I60" s="9">
        <v>32</v>
      </c>
      <c r="J60" s="9">
        <v>47</v>
      </c>
    </row>
    <row r="61" spans="1:10" x14ac:dyDescent="0.2">
      <c r="A61" s="8">
        <v>43625</v>
      </c>
      <c r="B61" s="12" t="s">
        <v>6</v>
      </c>
      <c r="C61" s="113">
        <v>67150</v>
      </c>
      <c r="D61" s="12" t="s">
        <v>593</v>
      </c>
      <c r="E61" s="12" t="s">
        <v>6</v>
      </c>
      <c r="F61" s="12" t="s">
        <v>15</v>
      </c>
      <c r="G61" s="12" t="s">
        <v>151</v>
      </c>
      <c r="H61" s="12"/>
      <c r="I61" s="87" t="s">
        <v>1866</v>
      </c>
      <c r="J61" s="87" t="s">
        <v>1867</v>
      </c>
    </row>
    <row r="62" spans="1:10" x14ac:dyDescent="0.2">
      <c r="A62" s="8">
        <v>43625</v>
      </c>
      <c r="B62" s="12" t="s">
        <v>3</v>
      </c>
      <c r="C62" s="113">
        <v>4771</v>
      </c>
      <c r="D62" s="12" t="s">
        <v>75</v>
      </c>
      <c r="E62" s="12" t="s">
        <v>16</v>
      </c>
      <c r="F62" s="12" t="s">
        <v>4</v>
      </c>
      <c r="G62" s="12" t="s">
        <v>37</v>
      </c>
      <c r="H62" s="12"/>
      <c r="I62" s="9">
        <v>10</v>
      </c>
      <c r="J62" s="9">
        <v>6</v>
      </c>
    </row>
    <row r="63" spans="1:10" x14ac:dyDescent="0.2">
      <c r="A63" s="8">
        <v>43628</v>
      </c>
      <c r="B63" s="12" t="s">
        <v>3</v>
      </c>
      <c r="C63" s="113">
        <v>4734</v>
      </c>
      <c r="D63" s="12" t="s">
        <v>75</v>
      </c>
      <c r="E63" s="12" t="s">
        <v>4</v>
      </c>
      <c r="F63" s="12" t="s">
        <v>4</v>
      </c>
      <c r="G63" s="12" t="s">
        <v>152</v>
      </c>
      <c r="H63" s="12"/>
      <c r="I63" s="9">
        <v>10</v>
      </c>
      <c r="J63" s="9">
        <v>5</v>
      </c>
    </row>
    <row r="64" spans="1:10" x14ac:dyDescent="0.2">
      <c r="A64" s="8">
        <v>43618</v>
      </c>
      <c r="B64" s="12" t="s">
        <v>5</v>
      </c>
      <c r="C64" s="113">
        <v>66111</v>
      </c>
      <c r="D64" s="12" t="s">
        <v>1043</v>
      </c>
      <c r="E64" s="12" t="s">
        <v>5</v>
      </c>
      <c r="F64" s="12" t="s">
        <v>5</v>
      </c>
      <c r="G64" s="12" t="s">
        <v>1856</v>
      </c>
      <c r="H64" s="12"/>
      <c r="I64" s="9">
        <v>65</v>
      </c>
      <c r="J64" s="9">
        <v>106</v>
      </c>
    </row>
    <row r="65" spans="1:10" x14ac:dyDescent="0.2">
      <c r="A65" s="8">
        <v>43626</v>
      </c>
      <c r="B65" s="12" t="s">
        <v>3</v>
      </c>
      <c r="C65" s="113">
        <v>5359</v>
      </c>
      <c r="D65" s="12" t="s">
        <v>58</v>
      </c>
      <c r="E65" s="12" t="s">
        <v>6</v>
      </c>
      <c r="F65" s="12" t="s">
        <v>6</v>
      </c>
      <c r="G65" s="12" t="s">
        <v>152</v>
      </c>
      <c r="H65" s="12"/>
      <c r="I65" s="9">
        <v>34</v>
      </c>
      <c r="J65" s="9">
        <v>44</v>
      </c>
    </row>
    <row r="66" spans="1:10" x14ac:dyDescent="0.2">
      <c r="A66" s="8">
        <v>43626</v>
      </c>
      <c r="B66" s="12" t="s">
        <v>3</v>
      </c>
      <c r="C66" s="113">
        <v>8044</v>
      </c>
      <c r="D66" s="12" t="s">
        <v>42</v>
      </c>
      <c r="E66" s="12" t="s">
        <v>15</v>
      </c>
      <c r="F66" s="12" t="s">
        <v>15</v>
      </c>
      <c r="G66" s="12" t="s">
        <v>23</v>
      </c>
      <c r="H66" s="12"/>
      <c r="I66" s="9">
        <v>26</v>
      </c>
      <c r="J66" s="9">
        <v>23</v>
      </c>
    </row>
    <row r="67" spans="1:10" x14ac:dyDescent="0.2">
      <c r="A67" s="8">
        <v>43624</v>
      </c>
      <c r="B67" s="12" t="s">
        <v>6</v>
      </c>
      <c r="C67" s="113">
        <v>57180</v>
      </c>
      <c r="D67" s="12" t="s">
        <v>215</v>
      </c>
      <c r="E67" s="12" t="s">
        <v>188</v>
      </c>
      <c r="F67" s="12" t="s">
        <v>22</v>
      </c>
      <c r="G67" s="12" t="s">
        <v>194</v>
      </c>
      <c r="H67" s="12"/>
      <c r="I67" s="9">
        <v>32</v>
      </c>
      <c r="J67" s="9">
        <v>39</v>
      </c>
    </row>
    <row r="68" spans="1:10" x14ac:dyDescent="0.2">
      <c r="A68" s="8">
        <v>43625</v>
      </c>
      <c r="B68" s="12" t="s">
        <v>234</v>
      </c>
      <c r="C68" s="48" t="s">
        <v>1861</v>
      </c>
      <c r="D68" s="12" t="s">
        <v>1862</v>
      </c>
      <c r="E68" s="12" t="s">
        <v>1863</v>
      </c>
      <c r="F68" s="12" t="s">
        <v>818</v>
      </c>
      <c r="G68" s="12" t="s">
        <v>292</v>
      </c>
      <c r="H68" s="12"/>
      <c r="I68" s="31"/>
      <c r="J68" s="31"/>
    </row>
    <row r="69" spans="1:10" x14ac:dyDescent="0.2">
      <c r="A69" s="8">
        <v>43624</v>
      </c>
      <c r="B69" s="12" t="s">
        <v>6</v>
      </c>
      <c r="C69" s="113">
        <v>57100</v>
      </c>
      <c r="D69" s="12" t="s">
        <v>141</v>
      </c>
      <c r="E69" s="12" t="s">
        <v>6</v>
      </c>
      <c r="F69" s="12" t="s">
        <v>18</v>
      </c>
      <c r="G69" s="12" t="s">
        <v>151</v>
      </c>
      <c r="H69" s="12"/>
      <c r="I69" s="9">
        <v>40</v>
      </c>
      <c r="J69" s="9">
        <v>41</v>
      </c>
    </row>
    <row r="70" spans="1:10" s="11" customFormat="1" x14ac:dyDescent="0.2">
      <c r="A70" s="8">
        <v>43625</v>
      </c>
      <c r="B70" s="12" t="s">
        <v>6</v>
      </c>
      <c r="C70" s="113">
        <v>54880</v>
      </c>
      <c r="D70" s="12" t="s">
        <v>141</v>
      </c>
      <c r="E70" s="12" t="s">
        <v>6</v>
      </c>
      <c r="F70" s="12" t="s">
        <v>6</v>
      </c>
      <c r="G70" s="12" t="s">
        <v>1252</v>
      </c>
      <c r="H70" s="12"/>
      <c r="I70" s="9">
        <v>16</v>
      </c>
      <c r="J70" s="9">
        <v>11</v>
      </c>
    </row>
    <row r="71" spans="1:10" s="11" customFormat="1" x14ac:dyDescent="0.2">
      <c r="A71" s="8">
        <v>43628</v>
      </c>
      <c r="B71" s="12" t="s">
        <v>5</v>
      </c>
      <c r="C71" s="113">
        <v>72072</v>
      </c>
      <c r="D71" s="12" t="s">
        <v>1885</v>
      </c>
      <c r="E71" s="12" t="s">
        <v>5</v>
      </c>
      <c r="F71" s="12" t="s">
        <v>5</v>
      </c>
      <c r="G71" s="12" t="s">
        <v>172</v>
      </c>
      <c r="H71" s="12"/>
      <c r="I71" s="87" t="s">
        <v>1892</v>
      </c>
      <c r="J71" s="87" t="s">
        <v>1893</v>
      </c>
    </row>
    <row r="72" spans="1:10" s="11" customFormat="1" x14ac:dyDescent="0.2">
      <c r="A72" s="8">
        <v>43618</v>
      </c>
      <c r="B72" s="12" t="s">
        <v>1853</v>
      </c>
      <c r="C72" s="113">
        <v>1070</v>
      </c>
      <c r="D72" s="12" t="s">
        <v>1854</v>
      </c>
      <c r="E72" s="12" t="s">
        <v>5</v>
      </c>
      <c r="F72" s="12" t="s">
        <v>5</v>
      </c>
      <c r="G72" s="12" t="s">
        <v>969</v>
      </c>
      <c r="H72" s="12"/>
      <c r="I72" s="31"/>
      <c r="J72" s="31"/>
    </row>
    <row r="73" spans="1:10" s="11" customFormat="1" x14ac:dyDescent="0.2">
      <c r="A73" s="8">
        <v>43623</v>
      </c>
      <c r="B73" s="12" t="s">
        <v>6</v>
      </c>
      <c r="C73" s="113">
        <v>54920</v>
      </c>
      <c r="D73" s="12" t="s">
        <v>143</v>
      </c>
      <c r="E73" s="12" t="s">
        <v>6</v>
      </c>
      <c r="F73" s="12" t="s">
        <v>6</v>
      </c>
      <c r="G73" s="12" t="s">
        <v>989</v>
      </c>
      <c r="H73" s="12"/>
      <c r="I73" s="9">
        <v>21</v>
      </c>
      <c r="J73" s="9">
        <v>11</v>
      </c>
    </row>
    <row r="74" spans="1:10" s="11" customFormat="1" x14ac:dyDescent="0.2">
      <c r="A74" s="8">
        <v>43618</v>
      </c>
      <c r="B74" s="12" t="s">
        <v>5</v>
      </c>
      <c r="C74" s="113">
        <v>66682</v>
      </c>
      <c r="D74" s="12" t="s">
        <v>1855</v>
      </c>
      <c r="E74" s="12" t="s">
        <v>15</v>
      </c>
      <c r="F74" s="12" t="s">
        <v>15</v>
      </c>
      <c r="G74" s="12" t="s">
        <v>172</v>
      </c>
      <c r="H74" s="12"/>
      <c r="I74" s="9">
        <v>58</v>
      </c>
      <c r="J74" s="9">
        <v>97</v>
      </c>
    </row>
    <row r="75" spans="1:10" s="11" customFormat="1" x14ac:dyDescent="0.2">
      <c r="A75" s="8">
        <v>43624</v>
      </c>
      <c r="B75" s="12" t="s">
        <v>3</v>
      </c>
      <c r="C75" s="113">
        <v>7220</v>
      </c>
      <c r="D75" s="12" t="s">
        <v>120</v>
      </c>
      <c r="E75" s="12" t="s">
        <v>6</v>
      </c>
      <c r="F75" s="12" t="s">
        <v>15</v>
      </c>
      <c r="G75" s="12" t="s">
        <v>292</v>
      </c>
      <c r="H75" s="12"/>
      <c r="I75" s="9">
        <v>40</v>
      </c>
      <c r="J75" s="9">
        <v>31</v>
      </c>
    </row>
    <row r="76" spans="1:10" s="11" customFormat="1" x14ac:dyDescent="0.2">
      <c r="A76" s="8">
        <v>43624</v>
      </c>
      <c r="B76" s="12" t="s">
        <v>3</v>
      </c>
      <c r="C76" s="113">
        <v>6637</v>
      </c>
      <c r="D76" s="12" t="s">
        <v>238</v>
      </c>
      <c r="E76" s="12" t="s">
        <v>159</v>
      </c>
      <c r="F76" s="12" t="s">
        <v>6</v>
      </c>
      <c r="G76" s="12" t="s">
        <v>319</v>
      </c>
      <c r="H76" s="12"/>
      <c r="I76" s="9">
        <v>48</v>
      </c>
      <c r="J76" s="9">
        <v>64</v>
      </c>
    </row>
    <row r="77" spans="1:10" s="11" customFormat="1" x14ac:dyDescent="0.2">
      <c r="A77" s="8">
        <v>43626</v>
      </c>
      <c r="B77" s="12" t="s">
        <v>5</v>
      </c>
      <c r="C77" s="113">
        <v>54441</v>
      </c>
      <c r="D77" s="12" t="s">
        <v>1870</v>
      </c>
      <c r="E77" s="12" t="s">
        <v>5</v>
      </c>
      <c r="F77" s="12" t="s">
        <v>5</v>
      </c>
      <c r="G77" s="12" t="s">
        <v>172</v>
      </c>
      <c r="H77" s="12"/>
      <c r="I77" s="9">
        <v>39</v>
      </c>
      <c r="J77" s="9">
        <v>60</v>
      </c>
    </row>
    <row r="78" spans="1:10" s="11" customFormat="1" x14ac:dyDescent="0.2">
      <c r="A78" s="8">
        <v>43626</v>
      </c>
      <c r="B78" s="12" t="s">
        <v>5</v>
      </c>
      <c r="C78" s="113">
        <v>54457</v>
      </c>
      <c r="D78" s="12" t="s">
        <v>166</v>
      </c>
      <c r="E78" s="12" t="s">
        <v>4</v>
      </c>
      <c r="F78" s="12" t="s">
        <v>4</v>
      </c>
      <c r="G78" s="12" t="s">
        <v>23</v>
      </c>
      <c r="H78" s="12"/>
      <c r="I78" s="9">
        <v>41</v>
      </c>
      <c r="J78" s="9">
        <v>52</v>
      </c>
    </row>
    <row r="79" spans="1:10" s="11" customFormat="1" x14ac:dyDescent="0.2">
      <c r="A79" s="8">
        <v>43625</v>
      </c>
      <c r="B79" s="12" t="s">
        <v>3</v>
      </c>
      <c r="C79" s="113">
        <v>5480</v>
      </c>
      <c r="D79" s="12" t="s">
        <v>129</v>
      </c>
      <c r="E79" s="12" t="s">
        <v>4</v>
      </c>
      <c r="F79" s="12" t="s">
        <v>22</v>
      </c>
      <c r="G79" s="12" t="s">
        <v>222</v>
      </c>
      <c r="H79" s="12"/>
      <c r="I79" s="9">
        <v>42</v>
      </c>
      <c r="J79" s="9">
        <v>60</v>
      </c>
    </row>
    <row r="80" spans="1:10" s="11" customFormat="1" x14ac:dyDescent="0.2">
      <c r="A80" s="8">
        <v>43629</v>
      </c>
      <c r="B80" s="12" t="s">
        <v>3</v>
      </c>
      <c r="C80" s="113">
        <v>1635</v>
      </c>
      <c r="D80" s="12" t="s">
        <v>92</v>
      </c>
      <c r="E80" s="12" t="s">
        <v>5</v>
      </c>
      <c r="F80" s="12" t="s">
        <v>5</v>
      </c>
      <c r="G80" s="12" t="s">
        <v>152</v>
      </c>
      <c r="H80" s="12"/>
      <c r="I80" s="9">
        <v>24</v>
      </c>
      <c r="J80" s="9">
        <v>25</v>
      </c>
    </row>
    <row r="81" spans="1:10" s="11" customFormat="1" x14ac:dyDescent="0.2">
      <c r="A81" s="8">
        <v>43630</v>
      </c>
      <c r="B81" s="12" t="s">
        <v>5</v>
      </c>
      <c r="C81" s="113">
        <v>9123</v>
      </c>
      <c r="D81" s="12" t="s">
        <v>1894</v>
      </c>
      <c r="E81" s="12" t="s">
        <v>5</v>
      </c>
      <c r="F81" s="12" t="s">
        <v>15</v>
      </c>
      <c r="G81" s="12" t="s">
        <v>23</v>
      </c>
      <c r="H81" s="12"/>
      <c r="I81" s="9">
        <v>70</v>
      </c>
      <c r="J81" s="9">
        <v>101</v>
      </c>
    </row>
    <row r="82" spans="1:10" s="11" customFormat="1" x14ac:dyDescent="0.2">
      <c r="A82" s="8">
        <v>43630</v>
      </c>
      <c r="B82" s="12" t="s">
        <v>5</v>
      </c>
      <c r="C82" s="113">
        <v>67686</v>
      </c>
      <c r="D82" s="12" t="s">
        <v>1895</v>
      </c>
      <c r="E82" s="12" t="s">
        <v>15</v>
      </c>
      <c r="F82" s="12" t="s">
        <v>5</v>
      </c>
      <c r="G82" s="12" t="s">
        <v>23</v>
      </c>
      <c r="H82" s="12"/>
      <c r="I82" s="9">
        <v>93</v>
      </c>
      <c r="J82" s="9">
        <v>158</v>
      </c>
    </row>
    <row r="83" spans="1:10" s="11" customFormat="1" x14ac:dyDescent="0.2">
      <c r="A83" s="8">
        <v>43631</v>
      </c>
      <c r="B83" s="12" t="s">
        <v>3</v>
      </c>
      <c r="C83" s="113">
        <v>2542</v>
      </c>
      <c r="D83" s="12" t="s">
        <v>92</v>
      </c>
      <c r="E83" s="12" t="s">
        <v>968</v>
      </c>
      <c r="F83" s="12" t="s">
        <v>5</v>
      </c>
      <c r="G83" s="12" t="s">
        <v>292</v>
      </c>
      <c r="H83" s="12"/>
      <c r="I83" s="9">
        <v>31</v>
      </c>
      <c r="J83" s="9">
        <v>31</v>
      </c>
    </row>
    <row r="84" spans="1:10" s="11" customFormat="1" x14ac:dyDescent="0.2">
      <c r="A84" s="8">
        <v>43631</v>
      </c>
      <c r="B84" s="12" t="s">
        <v>3</v>
      </c>
      <c r="C84" s="113">
        <v>6678</v>
      </c>
      <c r="D84" s="12" t="s">
        <v>232</v>
      </c>
      <c r="E84" s="12" t="s">
        <v>4</v>
      </c>
      <c r="F84" s="12" t="s">
        <v>5</v>
      </c>
      <c r="G84" s="12" t="s">
        <v>477</v>
      </c>
      <c r="H84" s="12"/>
      <c r="I84" s="9">
        <v>45</v>
      </c>
      <c r="J84" s="9">
        <v>58</v>
      </c>
    </row>
    <row r="85" spans="1:10" s="11" customFormat="1" x14ac:dyDescent="0.2">
      <c r="A85" s="8">
        <v>43631</v>
      </c>
      <c r="B85" s="12" t="s">
        <v>6</v>
      </c>
      <c r="C85" s="113">
        <v>57300</v>
      </c>
      <c r="D85" s="12" t="s">
        <v>198</v>
      </c>
      <c r="E85" s="12" t="s">
        <v>6</v>
      </c>
      <c r="F85" s="12" t="s">
        <v>6</v>
      </c>
      <c r="G85" s="12" t="s">
        <v>23</v>
      </c>
      <c r="H85" s="12"/>
      <c r="I85" s="9">
        <v>39</v>
      </c>
      <c r="J85" s="9">
        <v>53</v>
      </c>
    </row>
    <row r="86" spans="1:10" s="11" customFormat="1" x14ac:dyDescent="0.2">
      <c r="A86" s="8">
        <v>43631</v>
      </c>
      <c r="B86" s="12" t="s">
        <v>5</v>
      </c>
      <c r="C86" s="113">
        <v>51069</v>
      </c>
      <c r="D86" s="12" t="s">
        <v>1896</v>
      </c>
      <c r="E86" s="12" t="s">
        <v>5</v>
      </c>
      <c r="F86" s="12" t="s">
        <v>15</v>
      </c>
      <c r="G86" s="12" t="s">
        <v>319</v>
      </c>
      <c r="H86" s="12"/>
      <c r="I86" s="158" t="s">
        <v>2457</v>
      </c>
      <c r="J86" s="158" t="s">
        <v>2458</v>
      </c>
    </row>
    <row r="87" spans="1:10" s="11" customFormat="1" x14ac:dyDescent="0.2">
      <c r="A87" s="8">
        <v>43631</v>
      </c>
      <c r="B87" s="12" t="s">
        <v>3</v>
      </c>
      <c r="C87" s="113">
        <v>8254</v>
      </c>
      <c r="D87" s="12" t="s">
        <v>64</v>
      </c>
      <c r="E87" s="12" t="s">
        <v>12</v>
      </c>
      <c r="F87" s="12" t="s">
        <v>15</v>
      </c>
      <c r="G87" s="12" t="s">
        <v>319</v>
      </c>
      <c r="H87" s="12"/>
      <c r="I87" s="9">
        <v>23</v>
      </c>
      <c r="J87" s="9">
        <v>18</v>
      </c>
    </row>
    <row r="88" spans="1:10" s="11" customFormat="1" x14ac:dyDescent="0.2">
      <c r="A88" s="8">
        <v>43631</v>
      </c>
      <c r="B88" s="12" t="s">
        <v>6</v>
      </c>
      <c r="C88" s="113">
        <v>54260</v>
      </c>
      <c r="D88" s="12" t="s">
        <v>672</v>
      </c>
      <c r="E88" s="12" t="s">
        <v>6</v>
      </c>
      <c r="F88" s="12" t="s">
        <v>18</v>
      </c>
      <c r="G88" s="12" t="s">
        <v>37</v>
      </c>
      <c r="H88" s="12"/>
      <c r="I88" s="9">
        <v>41</v>
      </c>
      <c r="J88" s="9">
        <v>39</v>
      </c>
    </row>
    <row r="89" spans="1:10" s="11" customFormat="1" x14ac:dyDescent="0.2">
      <c r="A89" s="8">
        <v>43631</v>
      </c>
      <c r="B89" s="12" t="s">
        <v>3</v>
      </c>
      <c r="C89" s="113">
        <v>9151</v>
      </c>
      <c r="D89" s="12" t="s">
        <v>524</v>
      </c>
      <c r="E89" s="12" t="s">
        <v>4</v>
      </c>
      <c r="F89" s="12" t="s">
        <v>140</v>
      </c>
      <c r="G89" s="12" t="s">
        <v>1897</v>
      </c>
      <c r="H89" s="12"/>
      <c r="I89" s="9">
        <v>58</v>
      </c>
      <c r="J89" s="9">
        <v>76</v>
      </c>
    </row>
    <row r="90" spans="1:10" s="11" customFormat="1" x14ac:dyDescent="0.2">
      <c r="A90" s="8">
        <v>43631</v>
      </c>
      <c r="B90" s="12" t="s">
        <v>3</v>
      </c>
      <c r="C90" s="113">
        <v>6944</v>
      </c>
      <c r="D90" s="12" t="s">
        <v>73</v>
      </c>
      <c r="E90" s="12" t="s">
        <v>4</v>
      </c>
      <c r="F90" s="12" t="s">
        <v>6</v>
      </c>
      <c r="G90" s="12" t="s">
        <v>37</v>
      </c>
      <c r="H90" s="12"/>
      <c r="I90" s="9">
        <v>35</v>
      </c>
      <c r="J90" s="9">
        <v>41</v>
      </c>
    </row>
    <row r="91" spans="1:10" s="11" customFormat="1" x14ac:dyDescent="0.2">
      <c r="A91" s="8">
        <v>43631</v>
      </c>
      <c r="B91" s="12" t="s">
        <v>3</v>
      </c>
      <c r="C91" s="113">
        <v>2210</v>
      </c>
      <c r="D91" s="12" t="s">
        <v>92</v>
      </c>
      <c r="E91" s="12" t="s">
        <v>6</v>
      </c>
      <c r="F91" s="12" t="s">
        <v>15</v>
      </c>
      <c r="G91" s="12" t="s">
        <v>37</v>
      </c>
      <c r="H91" s="12"/>
      <c r="I91" s="9">
        <v>23</v>
      </c>
      <c r="J91" s="9">
        <v>27</v>
      </c>
    </row>
    <row r="92" spans="1:10" s="11" customFormat="1" x14ac:dyDescent="0.2">
      <c r="A92" s="8">
        <v>43631</v>
      </c>
      <c r="B92" s="12" t="s">
        <v>3</v>
      </c>
      <c r="C92" s="113">
        <v>4986</v>
      </c>
      <c r="D92" s="12" t="s">
        <v>61</v>
      </c>
      <c r="E92" s="12" t="s">
        <v>15</v>
      </c>
      <c r="F92" s="12" t="s">
        <v>6</v>
      </c>
      <c r="G92" s="12" t="s">
        <v>163</v>
      </c>
      <c r="H92" s="12"/>
      <c r="I92" s="9">
        <v>9</v>
      </c>
      <c r="J92" s="9">
        <v>5</v>
      </c>
    </row>
    <row r="93" spans="1:10" s="11" customFormat="1" x14ac:dyDescent="0.2">
      <c r="A93" s="8">
        <v>43632</v>
      </c>
      <c r="B93" s="12" t="s">
        <v>6</v>
      </c>
      <c r="C93" s="48" t="s">
        <v>1511</v>
      </c>
      <c r="D93" s="12" t="s">
        <v>1898</v>
      </c>
      <c r="E93" s="12" t="s">
        <v>4</v>
      </c>
      <c r="F93" s="12" t="s">
        <v>6</v>
      </c>
      <c r="G93" s="12" t="s">
        <v>152</v>
      </c>
      <c r="H93" s="12"/>
      <c r="I93" s="9">
        <v>25</v>
      </c>
      <c r="J93" s="9">
        <v>31</v>
      </c>
    </row>
    <row r="94" spans="1:10" s="11" customFormat="1" x14ac:dyDescent="0.2">
      <c r="A94" s="8">
        <v>43632</v>
      </c>
      <c r="B94" s="12" t="s">
        <v>3</v>
      </c>
      <c r="C94" s="48" t="s">
        <v>1899</v>
      </c>
      <c r="D94" s="12" t="s">
        <v>232</v>
      </c>
      <c r="E94" s="12" t="s">
        <v>1668</v>
      </c>
      <c r="F94" s="12" t="s">
        <v>4</v>
      </c>
      <c r="G94" s="12" t="s">
        <v>172</v>
      </c>
      <c r="H94" s="12"/>
      <c r="I94" s="9">
        <v>37</v>
      </c>
      <c r="J94" s="9">
        <v>47</v>
      </c>
    </row>
    <row r="95" spans="1:10" s="11" customFormat="1" x14ac:dyDescent="0.2">
      <c r="A95" s="8">
        <v>43632</v>
      </c>
      <c r="B95" s="12" t="s">
        <v>14</v>
      </c>
      <c r="C95" s="48" t="s">
        <v>1900</v>
      </c>
      <c r="D95" s="12" t="s">
        <v>1901</v>
      </c>
      <c r="E95" s="12" t="s">
        <v>20</v>
      </c>
      <c r="F95" s="12" t="s">
        <v>6</v>
      </c>
      <c r="G95" s="12" t="s">
        <v>172</v>
      </c>
      <c r="H95" s="12"/>
      <c r="I95" s="158" t="s">
        <v>2459</v>
      </c>
      <c r="J95" s="158" t="s">
        <v>2460</v>
      </c>
    </row>
    <row r="96" spans="1:10" s="11" customFormat="1" x14ac:dyDescent="0.2">
      <c r="A96" s="8">
        <v>43632</v>
      </c>
      <c r="B96" s="12" t="s">
        <v>3</v>
      </c>
      <c r="C96" s="48" t="s">
        <v>1370</v>
      </c>
      <c r="D96" s="12" t="s">
        <v>92</v>
      </c>
      <c r="E96" s="12" t="s">
        <v>4</v>
      </c>
      <c r="F96" s="12" t="s">
        <v>6</v>
      </c>
      <c r="G96" s="12" t="s">
        <v>152</v>
      </c>
      <c r="H96" s="12"/>
      <c r="I96" s="9">
        <v>20</v>
      </c>
      <c r="J96" s="9">
        <v>12</v>
      </c>
    </row>
    <row r="97" spans="1:10" s="11" customFormat="1" x14ac:dyDescent="0.2">
      <c r="A97" s="8">
        <v>43632</v>
      </c>
      <c r="B97" s="12" t="s">
        <v>3</v>
      </c>
      <c r="C97" s="48" t="s">
        <v>1902</v>
      </c>
      <c r="D97" s="12" t="s">
        <v>75</v>
      </c>
      <c r="E97" s="12" t="s">
        <v>16</v>
      </c>
      <c r="F97" s="12" t="s">
        <v>4</v>
      </c>
      <c r="G97" s="12" t="s">
        <v>23</v>
      </c>
      <c r="H97" s="12"/>
      <c r="I97" s="9">
        <v>14</v>
      </c>
      <c r="J97" s="9">
        <v>7</v>
      </c>
    </row>
    <row r="98" spans="1:10" s="11" customFormat="1" x14ac:dyDescent="0.2">
      <c r="A98" s="8">
        <v>43632</v>
      </c>
      <c r="B98" s="12" t="s">
        <v>3</v>
      </c>
      <c r="C98" s="48" t="s">
        <v>1568</v>
      </c>
      <c r="D98" s="12" t="s">
        <v>75</v>
      </c>
      <c r="E98" s="12" t="s">
        <v>16</v>
      </c>
      <c r="F98" s="12" t="s">
        <v>6</v>
      </c>
      <c r="G98" s="12" t="s">
        <v>151</v>
      </c>
      <c r="H98" s="12"/>
      <c r="I98" s="9">
        <v>8</v>
      </c>
      <c r="J98" s="9">
        <v>5</v>
      </c>
    </row>
    <row r="99" spans="1:10" s="11" customFormat="1" x14ac:dyDescent="0.2">
      <c r="A99" s="8">
        <v>43633</v>
      </c>
      <c r="B99" s="12" t="s">
        <v>3</v>
      </c>
      <c r="C99" s="48" t="s">
        <v>1903</v>
      </c>
      <c r="D99" s="12" t="s">
        <v>261</v>
      </c>
      <c r="E99" s="12" t="s">
        <v>4</v>
      </c>
      <c r="F99" s="12" t="s">
        <v>4</v>
      </c>
      <c r="G99" s="12" t="s">
        <v>172</v>
      </c>
      <c r="H99" s="12"/>
      <c r="I99" s="9">
        <v>28</v>
      </c>
      <c r="J99" s="9">
        <v>29</v>
      </c>
    </row>
    <row r="100" spans="1:10" s="11" customFormat="1" x14ac:dyDescent="0.2">
      <c r="A100" s="8">
        <v>43634</v>
      </c>
      <c r="B100" s="12" t="s">
        <v>6</v>
      </c>
      <c r="C100" s="48" t="s">
        <v>1904</v>
      </c>
      <c r="D100" s="12" t="s">
        <v>1905</v>
      </c>
      <c r="E100" s="12" t="s">
        <v>6</v>
      </c>
      <c r="F100" s="12" t="s">
        <v>6</v>
      </c>
      <c r="G100" s="12" t="s">
        <v>292</v>
      </c>
      <c r="H100" s="12"/>
      <c r="I100" s="9">
        <v>140</v>
      </c>
      <c r="J100" s="9">
        <v>202</v>
      </c>
    </row>
    <row r="101" spans="1:10" s="11" customFormat="1" x14ac:dyDescent="0.2">
      <c r="A101" s="8">
        <v>43634</v>
      </c>
      <c r="B101" s="12" t="s">
        <v>1906</v>
      </c>
      <c r="C101" s="48" t="s">
        <v>1907</v>
      </c>
      <c r="D101" s="12" t="s">
        <v>1908</v>
      </c>
      <c r="E101" s="12" t="s">
        <v>189</v>
      </c>
      <c r="F101" s="12" t="s">
        <v>15</v>
      </c>
      <c r="G101" s="12" t="s">
        <v>319</v>
      </c>
      <c r="H101" s="12"/>
      <c r="I101" s="31"/>
      <c r="J101" s="31"/>
    </row>
    <row r="102" spans="1:10" s="11" customFormat="1" x14ac:dyDescent="0.2">
      <c r="A102" s="8">
        <v>43634</v>
      </c>
      <c r="B102" s="12" t="s">
        <v>3</v>
      </c>
      <c r="C102" s="48" t="s">
        <v>1909</v>
      </c>
      <c r="D102" s="12" t="s">
        <v>1910</v>
      </c>
      <c r="E102" s="12" t="s">
        <v>4</v>
      </c>
      <c r="F102" s="12" t="s">
        <v>6</v>
      </c>
      <c r="G102" s="12" t="s">
        <v>1911</v>
      </c>
      <c r="H102" s="12"/>
      <c r="I102" s="9">
        <v>53</v>
      </c>
      <c r="J102" s="9">
        <v>67</v>
      </c>
    </row>
    <row r="103" spans="1:10" s="11" customFormat="1" x14ac:dyDescent="0.2">
      <c r="A103" s="8">
        <v>43634</v>
      </c>
      <c r="B103" s="12" t="s">
        <v>3</v>
      </c>
      <c r="C103" s="48" t="s">
        <v>1912</v>
      </c>
      <c r="D103" s="12" t="s">
        <v>113</v>
      </c>
      <c r="E103" s="12" t="s">
        <v>6</v>
      </c>
      <c r="F103" s="12" t="s">
        <v>6</v>
      </c>
      <c r="G103" s="12" t="s">
        <v>37</v>
      </c>
      <c r="H103" s="12"/>
      <c r="I103" s="9">
        <v>16</v>
      </c>
      <c r="J103" s="9">
        <v>13</v>
      </c>
    </row>
    <row r="104" spans="1:10" s="11" customFormat="1" x14ac:dyDescent="0.2">
      <c r="A104" s="8">
        <v>43635</v>
      </c>
      <c r="B104" s="12" t="s">
        <v>3</v>
      </c>
      <c r="C104" s="48" t="s">
        <v>1913</v>
      </c>
      <c r="D104" s="12" t="s">
        <v>61</v>
      </c>
      <c r="E104" s="12" t="s">
        <v>4</v>
      </c>
      <c r="F104" s="12" t="s">
        <v>6</v>
      </c>
      <c r="G104" s="12" t="s">
        <v>37</v>
      </c>
      <c r="H104" s="12"/>
      <c r="I104" s="9">
        <v>11</v>
      </c>
      <c r="J104" s="9">
        <v>6</v>
      </c>
    </row>
    <row r="105" spans="1:10" s="11" customFormat="1" x14ac:dyDescent="0.2">
      <c r="A105" s="8">
        <v>43636</v>
      </c>
      <c r="B105" s="12" t="s">
        <v>5</v>
      </c>
      <c r="C105" s="48" t="s">
        <v>1914</v>
      </c>
      <c r="D105" s="12" t="s">
        <v>1915</v>
      </c>
      <c r="E105" s="12" t="s">
        <v>5</v>
      </c>
      <c r="F105" s="12" t="s">
        <v>15</v>
      </c>
      <c r="G105" s="12" t="s">
        <v>292</v>
      </c>
      <c r="H105" s="12"/>
      <c r="I105" s="9">
        <v>70</v>
      </c>
      <c r="J105" s="9">
        <v>116</v>
      </c>
    </row>
    <row r="106" spans="1:10" s="11" customFormat="1" x14ac:dyDescent="0.2">
      <c r="A106" s="8">
        <v>43636</v>
      </c>
      <c r="B106" s="12" t="s">
        <v>5</v>
      </c>
      <c r="C106" s="48" t="s">
        <v>1916</v>
      </c>
      <c r="D106" s="12" t="s">
        <v>1917</v>
      </c>
      <c r="E106" s="12" t="s">
        <v>5</v>
      </c>
      <c r="F106" s="12" t="s">
        <v>15</v>
      </c>
      <c r="G106" s="12" t="s">
        <v>1918</v>
      </c>
      <c r="H106" s="12"/>
      <c r="I106" s="9">
        <v>65</v>
      </c>
      <c r="J106" s="9">
        <v>88</v>
      </c>
    </row>
    <row r="107" spans="1:10" s="11" customFormat="1" x14ac:dyDescent="0.2">
      <c r="A107" s="8">
        <v>43636</v>
      </c>
      <c r="B107" s="12" t="s">
        <v>1919</v>
      </c>
      <c r="C107" s="48" t="s">
        <v>1920</v>
      </c>
      <c r="D107" s="12" t="s">
        <v>1921</v>
      </c>
      <c r="E107" s="12" t="s">
        <v>16</v>
      </c>
      <c r="F107" s="12" t="s">
        <v>15</v>
      </c>
      <c r="G107" s="12" t="s">
        <v>37</v>
      </c>
      <c r="H107" s="12"/>
      <c r="I107" s="31"/>
      <c r="J107" s="31"/>
    </row>
    <row r="108" spans="1:10" s="11" customFormat="1" x14ac:dyDescent="0.2">
      <c r="A108" s="8">
        <v>43638</v>
      </c>
      <c r="B108" s="12" t="s">
        <v>14</v>
      </c>
      <c r="C108" s="48" t="s">
        <v>1922</v>
      </c>
      <c r="D108" s="12" t="s">
        <v>250</v>
      </c>
      <c r="E108" s="12" t="s">
        <v>6</v>
      </c>
      <c r="F108" s="12" t="s">
        <v>171</v>
      </c>
      <c r="G108" s="12" t="s">
        <v>1923</v>
      </c>
      <c r="H108" s="12"/>
      <c r="I108" s="9">
        <v>135</v>
      </c>
      <c r="J108" s="9">
        <v>210</v>
      </c>
    </row>
    <row r="109" spans="1:10" s="11" customFormat="1" x14ac:dyDescent="0.2">
      <c r="A109" s="8">
        <v>43638</v>
      </c>
      <c r="B109" s="12" t="s">
        <v>3</v>
      </c>
      <c r="C109" s="48" t="s">
        <v>1521</v>
      </c>
      <c r="D109" s="12" t="s">
        <v>92</v>
      </c>
      <c r="E109" s="12" t="s">
        <v>15</v>
      </c>
      <c r="F109" s="12" t="s">
        <v>15</v>
      </c>
      <c r="G109" s="12" t="s">
        <v>172</v>
      </c>
      <c r="H109" s="12"/>
      <c r="I109" s="9">
        <v>27</v>
      </c>
      <c r="J109" s="9"/>
    </row>
    <row r="110" spans="1:10" s="11" customFormat="1" x14ac:dyDescent="0.2">
      <c r="A110" s="8">
        <v>43638</v>
      </c>
      <c r="B110" s="12" t="s">
        <v>3</v>
      </c>
      <c r="C110" s="48" t="s">
        <v>1924</v>
      </c>
      <c r="D110" s="12" t="s">
        <v>92</v>
      </c>
      <c r="E110" s="12" t="s">
        <v>6</v>
      </c>
      <c r="F110" s="12" t="s">
        <v>6</v>
      </c>
      <c r="G110" s="12" t="s">
        <v>172</v>
      </c>
      <c r="H110" s="12"/>
      <c r="I110" s="9">
        <v>21</v>
      </c>
      <c r="J110" s="9">
        <v>23</v>
      </c>
    </row>
    <row r="111" spans="1:10" s="11" customFormat="1" x14ac:dyDescent="0.2">
      <c r="A111" s="8">
        <v>43638</v>
      </c>
      <c r="B111" s="12" t="s">
        <v>6</v>
      </c>
      <c r="C111" s="48" t="s">
        <v>1925</v>
      </c>
      <c r="D111" s="12" t="s">
        <v>1926</v>
      </c>
      <c r="E111" s="12" t="s">
        <v>6</v>
      </c>
      <c r="F111" s="12" t="s">
        <v>6</v>
      </c>
      <c r="G111" s="12" t="s">
        <v>35</v>
      </c>
      <c r="H111" s="12"/>
      <c r="I111" s="9">
        <v>399</v>
      </c>
      <c r="J111" s="9">
        <v>350</v>
      </c>
    </row>
    <row r="112" spans="1:10" s="11" customFormat="1" x14ac:dyDescent="0.2">
      <c r="A112" s="8">
        <v>43638</v>
      </c>
      <c r="B112" s="12" t="s">
        <v>6</v>
      </c>
      <c r="C112" s="48" t="s">
        <v>1927</v>
      </c>
      <c r="D112" s="12" t="s">
        <v>1928</v>
      </c>
      <c r="E112" s="12" t="s">
        <v>6</v>
      </c>
      <c r="F112" s="12" t="s">
        <v>6</v>
      </c>
      <c r="G112" s="12" t="s">
        <v>35</v>
      </c>
      <c r="H112" s="12"/>
      <c r="I112" s="9">
        <v>219</v>
      </c>
      <c r="J112" s="9">
        <v>346</v>
      </c>
    </row>
    <row r="113" spans="1:10" s="11" customFormat="1" x14ac:dyDescent="0.2">
      <c r="A113" s="8">
        <v>43638</v>
      </c>
      <c r="B113" s="12" t="s">
        <v>6</v>
      </c>
      <c r="C113" s="48" t="s">
        <v>1929</v>
      </c>
      <c r="D113" s="12" t="s">
        <v>1930</v>
      </c>
      <c r="E113" s="12" t="s">
        <v>6</v>
      </c>
      <c r="F113" s="12" t="s">
        <v>6</v>
      </c>
      <c r="G113" s="12" t="s">
        <v>172</v>
      </c>
      <c r="H113" s="12"/>
      <c r="I113" s="9">
        <v>224</v>
      </c>
      <c r="J113" s="9">
        <v>331</v>
      </c>
    </row>
    <row r="114" spans="1:10" s="11" customFormat="1" x14ac:dyDescent="0.2">
      <c r="A114" s="8">
        <v>43638</v>
      </c>
      <c r="B114" s="12" t="s">
        <v>3</v>
      </c>
      <c r="C114" s="48" t="s">
        <v>1931</v>
      </c>
      <c r="D114" s="12" t="s">
        <v>283</v>
      </c>
      <c r="E114" s="12" t="s">
        <v>4</v>
      </c>
      <c r="F114" s="12" t="s">
        <v>4</v>
      </c>
      <c r="G114" s="12" t="s">
        <v>37</v>
      </c>
      <c r="H114" s="12"/>
      <c r="I114" s="9">
        <v>27</v>
      </c>
      <c r="J114" s="9">
        <v>39</v>
      </c>
    </row>
    <row r="115" spans="1:10" s="11" customFormat="1" x14ac:dyDescent="0.2">
      <c r="A115" s="8">
        <v>43639</v>
      </c>
      <c r="B115" s="12" t="s">
        <v>6</v>
      </c>
      <c r="C115" s="48" t="s">
        <v>1932</v>
      </c>
      <c r="D115" s="12" t="s">
        <v>408</v>
      </c>
      <c r="E115" s="12" t="s">
        <v>6</v>
      </c>
      <c r="F115" s="12" t="s">
        <v>6</v>
      </c>
      <c r="G115" s="12" t="s">
        <v>151</v>
      </c>
      <c r="H115" s="12"/>
      <c r="I115" s="9">
        <v>37</v>
      </c>
      <c r="J115" s="9">
        <v>50</v>
      </c>
    </row>
    <row r="116" spans="1:10" s="11" customFormat="1" x14ac:dyDescent="0.2">
      <c r="A116" s="8">
        <v>43639</v>
      </c>
      <c r="B116" s="12" t="s">
        <v>3</v>
      </c>
      <c r="C116" s="48" t="s">
        <v>1933</v>
      </c>
      <c r="D116" s="12" t="s">
        <v>92</v>
      </c>
      <c r="E116" s="12" t="s">
        <v>4</v>
      </c>
      <c r="F116" s="12" t="s">
        <v>4</v>
      </c>
      <c r="G116" s="12" t="s">
        <v>1539</v>
      </c>
      <c r="H116" s="12"/>
      <c r="I116" s="9">
        <v>27</v>
      </c>
      <c r="J116" s="9">
        <v>27</v>
      </c>
    </row>
    <row r="117" spans="1:10" s="11" customFormat="1" x14ac:dyDescent="0.2">
      <c r="A117" s="8">
        <v>43639</v>
      </c>
      <c r="B117" s="12" t="s">
        <v>5</v>
      </c>
      <c r="C117" s="48" t="s">
        <v>1934</v>
      </c>
      <c r="D117" s="12" t="s">
        <v>154</v>
      </c>
      <c r="E117" s="12" t="s">
        <v>5</v>
      </c>
      <c r="F117" s="12" t="s">
        <v>5</v>
      </c>
      <c r="G117" s="12" t="s">
        <v>152</v>
      </c>
      <c r="H117" s="12"/>
      <c r="I117" s="9">
        <v>47</v>
      </c>
      <c r="J117" s="9">
        <v>77</v>
      </c>
    </row>
    <row r="118" spans="1:10" s="11" customFormat="1" x14ac:dyDescent="0.2">
      <c r="A118" s="8">
        <v>43639</v>
      </c>
      <c r="B118" s="12" t="s">
        <v>6</v>
      </c>
      <c r="C118" s="48" t="s">
        <v>1424</v>
      </c>
      <c r="D118" s="12" t="s">
        <v>174</v>
      </c>
      <c r="E118" s="12" t="s">
        <v>6</v>
      </c>
      <c r="F118" s="12" t="s">
        <v>6</v>
      </c>
      <c r="G118" s="12" t="s">
        <v>151</v>
      </c>
      <c r="H118" s="12"/>
      <c r="I118" s="9">
        <v>28</v>
      </c>
      <c r="J118" s="9">
        <v>40</v>
      </c>
    </row>
    <row r="119" spans="1:10" s="11" customFormat="1" x14ac:dyDescent="0.2">
      <c r="A119" s="8">
        <v>43639</v>
      </c>
      <c r="B119" s="12" t="s">
        <v>5</v>
      </c>
      <c r="C119" s="48" t="s">
        <v>1934</v>
      </c>
      <c r="D119" s="12" t="s">
        <v>154</v>
      </c>
      <c r="E119" s="12" t="s">
        <v>5</v>
      </c>
      <c r="F119" s="12" t="s">
        <v>5</v>
      </c>
      <c r="G119" s="12" t="s">
        <v>151</v>
      </c>
      <c r="H119" s="12"/>
      <c r="I119" s="9">
        <v>47</v>
      </c>
      <c r="J119" s="9">
        <v>27</v>
      </c>
    </row>
    <row r="120" spans="1:10" s="11" customFormat="1" x14ac:dyDescent="0.2">
      <c r="A120" s="8">
        <v>43642</v>
      </c>
      <c r="B120" s="12" t="s">
        <v>3</v>
      </c>
      <c r="C120" s="48" t="s">
        <v>1935</v>
      </c>
      <c r="D120" s="12" t="s">
        <v>70</v>
      </c>
      <c r="E120" s="12" t="s">
        <v>16</v>
      </c>
      <c r="F120" s="12" t="s">
        <v>6</v>
      </c>
      <c r="G120" s="12" t="s">
        <v>37</v>
      </c>
      <c r="H120" s="12"/>
      <c r="I120" s="9">
        <v>14</v>
      </c>
      <c r="J120" s="9">
        <v>15</v>
      </c>
    </row>
    <row r="121" spans="1:10" s="11" customFormat="1" x14ac:dyDescent="0.2">
      <c r="A121" s="8">
        <v>43643</v>
      </c>
      <c r="B121" s="12" t="s">
        <v>6</v>
      </c>
      <c r="C121" s="48" t="s">
        <v>1411</v>
      </c>
      <c r="D121" s="12" t="s">
        <v>344</v>
      </c>
      <c r="E121" s="12" t="s">
        <v>6</v>
      </c>
      <c r="F121" s="12" t="s">
        <v>6</v>
      </c>
      <c r="G121" s="12" t="s">
        <v>194</v>
      </c>
      <c r="H121" s="12"/>
      <c r="I121" s="9">
        <v>46</v>
      </c>
      <c r="J121" s="9">
        <v>51</v>
      </c>
    </row>
    <row r="122" spans="1:10" s="11" customFormat="1" x14ac:dyDescent="0.2">
      <c r="A122" s="8">
        <v>43644</v>
      </c>
      <c r="B122" s="12" t="s">
        <v>1843</v>
      </c>
      <c r="C122" s="48" t="s">
        <v>1936</v>
      </c>
      <c r="D122" s="12" t="s">
        <v>1937</v>
      </c>
      <c r="E122" s="12" t="s">
        <v>15</v>
      </c>
      <c r="F122" s="12" t="s">
        <v>1938</v>
      </c>
      <c r="G122" s="12" t="s">
        <v>1939</v>
      </c>
      <c r="H122" s="12"/>
      <c r="I122" s="9"/>
      <c r="J122" s="9"/>
    </row>
    <row r="123" spans="1:10" s="11" customFormat="1" x14ac:dyDescent="0.2">
      <c r="A123" s="8">
        <v>43645</v>
      </c>
      <c r="B123" s="12" t="s">
        <v>3</v>
      </c>
      <c r="C123" s="48" t="s">
        <v>1940</v>
      </c>
      <c r="D123" s="12" t="s">
        <v>1941</v>
      </c>
      <c r="E123" s="12" t="s">
        <v>4</v>
      </c>
      <c r="F123" s="12" t="s">
        <v>4</v>
      </c>
      <c r="G123" s="12" t="s">
        <v>37</v>
      </c>
      <c r="H123" s="12"/>
      <c r="I123" s="9">
        <v>32</v>
      </c>
      <c r="J123" s="9">
        <v>25</v>
      </c>
    </row>
    <row r="124" spans="1:10" s="11" customFormat="1" x14ac:dyDescent="0.2">
      <c r="A124" s="8">
        <v>43645</v>
      </c>
      <c r="B124" s="12" t="s">
        <v>6</v>
      </c>
      <c r="C124" s="48" t="s">
        <v>1942</v>
      </c>
      <c r="D124" s="12" t="s">
        <v>1943</v>
      </c>
      <c r="E124" s="12" t="s">
        <v>6</v>
      </c>
      <c r="F124" s="12" t="s">
        <v>6</v>
      </c>
      <c r="G124" s="12" t="s">
        <v>1944</v>
      </c>
      <c r="H124" s="12"/>
      <c r="I124" s="9"/>
      <c r="J124" s="9"/>
    </row>
    <row r="125" spans="1:10" s="11" customFormat="1" x14ac:dyDescent="0.2">
      <c r="A125" s="8">
        <v>43645</v>
      </c>
      <c r="B125" s="12" t="s">
        <v>5</v>
      </c>
      <c r="C125" s="48" t="s">
        <v>1945</v>
      </c>
      <c r="D125" s="12" t="s">
        <v>1946</v>
      </c>
      <c r="E125" s="12" t="s">
        <v>15</v>
      </c>
      <c r="F125" s="12" t="s">
        <v>15</v>
      </c>
      <c r="G125" s="12" t="s">
        <v>23</v>
      </c>
      <c r="H125" s="12"/>
      <c r="I125" s="9">
        <v>212</v>
      </c>
      <c r="J125" s="9">
        <v>323</v>
      </c>
    </row>
    <row r="126" spans="1:10" s="11" customFormat="1" x14ac:dyDescent="0.2">
      <c r="A126" s="8">
        <v>43646</v>
      </c>
      <c r="B126" s="12" t="s">
        <v>3</v>
      </c>
      <c r="C126" s="48" t="s">
        <v>1947</v>
      </c>
      <c r="D126" s="12" t="s">
        <v>92</v>
      </c>
      <c r="E126" s="12" t="s">
        <v>12</v>
      </c>
      <c r="F126" s="12" t="s">
        <v>4</v>
      </c>
      <c r="G126" s="12" t="s">
        <v>23</v>
      </c>
      <c r="H126" s="12"/>
      <c r="I126" s="9">
        <v>20</v>
      </c>
      <c r="J126" s="9">
        <v>25</v>
      </c>
    </row>
    <row r="127" spans="1:10" s="11" customFormat="1" x14ac:dyDescent="0.2">
      <c r="A127" s="8">
        <v>43646</v>
      </c>
      <c r="B127" s="12" t="s">
        <v>3</v>
      </c>
      <c r="C127" s="48" t="s">
        <v>1948</v>
      </c>
      <c r="D127" s="12" t="s">
        <v>92</v>
      </c>
      <c r="E127" s="12" t="s">
        <v>12</v>
      </c>
      <c r="F127" s="12" t="s">
        <v>6</v>
      </c>
      <c r="G127" s="12" t="s">
        <v>1949</v>
      </c>
      <c r="H127" s="12"/>
      <c r="I127" s="9">
        <v>21</v>
      </c>
      <c r="J127" s="9">
        <v>27</v>
      </c>
    </row>
    <row r="128" spans="1:10" s="11" customFormat="1" x14ac:dyDescent="0.2">
      <c r="A128" s="8">
        <v>43646</v>
      </c>
      <c r="B128" s="12" t="s">
        <v>6</v>
      </c>
      <c r="C128" s="48" t="s">
        <v>1950</v>
      </c>
      <c r="D128" s="12" t="s">
        <v>1951</v>
      </c>
      <c r="E128" s="12" t="s">
        <v>6</v>
      </c>
      <c r="F128" s="12" t="s">
        <v>6</v>
      </c>
      <c r="G128" s="12" t="s">
        <v>172</v>
      </c>
      <c r="H128" s="12"/>
      <c r="I128" s="9">
        <v>50</v>
      </c>
      <c r="J128" s="9">
        <v>65</v>
      </c>
    </row>
    <row r="130" spans="1:13" s="11" customFormat="1" x14ac:dyDescent="0.2">
      <c r="A130" s="86"/>
      <c r="B130" s="33"/>
      <c r="C130" s="114"/>
      <c r="D130" s="33"/>
      <c r="E130" s="33"/>
      <c r="F130" s="33"/>
      <c r="G130" s="33"/>
      <c r="H130" s="33"/>
      <c r="I130" s="30"/>
      <c r="J130" s="30"/>
    </row>
    <row r="131" spans="1:13" s="11" customFormat="1" x14ac:dyDescent="0.2">
      <c r="A131" s="86"/>
      <c r="B131" s="33"/>
      <c r="C131" s="114"/>
      <c r="D131" s="33"/>
      <c r="E131" s="33"/>
      <c r="F131" s="33"/>
      <c r="G131" s="33"/>
      <c r="H131" s="33"/>
      <c r="I131" s="30"/>
      <c r="J131" s="30"/>
    </row>
    <row r="133" spans="1:13" x14ac:dyDescent="0.2">
      <c r="I133">
        <f>SUM(I2:I132)</f>
        <v>4976</v>
      </c>
      <c r="J133">
        <f>SUM(J2:J132)</f>
        <v>6174</v>
      </c>
    </row>
    <row r="134" spans="1:13" x14ac:dyDescent="0.2">
      <c r="I134">
        <f>78-10</f>
        <v>68</v>
      </c>
      <c r="J134">
        <f>78-10</f>
        <v>68</v>
      </c>
    </row>
    <row r="135" spans="1:13" x14ac:dyDescent="0.2">
      <c r="I135" s="140">
        <f>I133/I134</f>
        <v>73.17647058823529</v>
      </c>
      <c r="J135" s="140">
        <f>J133/J134</f>
        <v>90.794117647058826</v>
      </c>
    </row>
    <row r="137" spans="1:13" x14ac:dyDescent="0.2">
      <c r="B137" t="s">
        <v>1288</v>
      </c>
      <c r="C137" t="s">
        <v>1162</v>
      </c>
      <c r="D137" t="s">
        <v>1163</v>
      </c>
      <c r="E137" t="s">
        <v>1189</v>
      </c>
      <c r="F137" t="s">
        <v>1678</v>
      </c>
      <c r="G137" t="s">
        <v>1874</v>
      </c>
      <c r="H137" t="s">
        <v>2058</v>
      </c>
      <c r="I137" t="s">
        <v>2202</v>
      </c>
      <c r="J137" t="s">
        <v>2456</v>
      </c>
    </row>
    <row r="138" spans="1:13" x14ac:dyDescent="0.2">
      <c r="A138" t="s">
        <v>341</v>
      </c>
      <c r="B138">
        <v>32.247058823529414</v>
      </c>
      <c r="C138">
        <v>36.671604938271606</v>
      </c>
      <c r="D138">
        <v>37.963576158940398</v>
      </c>
      <c r="E138">
        <v>39.851282051282048</v>
      </c>
      <c r="F138">
        <v>30.26790450928382</v>
      </c>
      <c r="K138">
        <f>SUM(B138:J138)</f>
        <v>177.00142648130728</v>
      </c>
      <c r="L138">
        <v>5</v>
      </c>
      <c r="M138" s="140">
        <f>K138/5</f>
        <v>35.400285296261458</v>
      </c>
    </row>
    <row r="139" spans="1:13" x14ac:dyDescent="0.2">
      <c r="A139" t="s">
        <v>340</v>
      </c>
      <c r="B139">
        <v>34.491176470588236</v>
      </c>
      <c r="C139">
        <v>24.187654320987654</v>
      </c>
      <c r="D139">
        <v>30.309602649006621</v>
      </c>
      <c r="E139">
        <v>28.071794871794872</v>
      </c>
      <c r="F139">
        <v>36.396286472148532</v>
      </c>
      <c r="K139">
        <f>SUM(B139:J139)</f>
        <v>153.45651478452589</v>
      </c>
      <c r="L139">
        <v>5</v>
      </c>
      <c r="M139" s="140">
        <f>K139/5</f>
        <v>30.691302956905179</v>
      </c>
    </row>
  </sheetData>
  <sortState ref="A2:J79">
    <sortCondition ref="D79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81DE9-854E-5D40-9387-BACCAE43262A}">
  <dimension ref="A2:M144"/>
  <sheetViews>
    <sheetView topLeftCell="A107" workbookViewId="0">
      <selection activeCell="H128" sqref="H2:H128"/>
    </sheetView>
  </sheetViews>
  <sheetFormatPr baseColWidth="10" defaultRowHeight="15" x14ac:dyDescent="0.2"/>
  <cols>
    <col min="4" max="4" width="16.5" customWidth="1"/>
    <col min="5" max="5" width="17.1640625" customWidth="1"/>
    <col min="7" max="7" width="42" customWidth="1"/>
    <col min="8" max="8" width="25" customWidth="1"/>
  </cols>
  <sheetData>
    <row r="2" spans="1:10" x14ac:dyDescent="0.2">
      <c r="A2" s="8">
        <v>43617</v>
      </c>
      <c r="B2" s="12" t="s">
        <v>3</v>
      </c>
      <c r="C2" s="113">
        <v>1232</v>
      </c>
      <c r="D2" s="12" t="s">
        <v>92</v>
      </c>
      <c r="E2" s="12" t="s">
        <v>15</v>
      </c>
      <c r="F2" s="12" t="s">
        <v>6</v>
      </c>
      <c r="G2" s="12" t="s">
        <v>23</v>
      </c>
      <c r="H2" s="12"/>
      <c r="I2" s="9">
        <v>22</v>
      </c>
      <c r="J2" s="9">
        <v>27</v>
      </c>
    </row>
    <row r="3" spans="1:10" x14ac:dyDescent="0.2">
      <c r="A3" s="8">
        <v>43618</v>
      </c>
      <c r="B3" s="12" t="s">
        <v>5</v>
      </c>
      <c r="C3" s="113">
        <v>61118</v>
      </c>
      <c r="D3" s="12" t="s">
        <v>1690</v>
      </c>
      <c r="E3" s="12" t="s">
        <v>15</v>
      </c>
      <c r="F3" s="12" t="s">
        <v>15</v>
      </c>
      <c r="G3" s="12" t="s">
        <v>290</v>
      </c>
      <c r="H3" s="12"/>
      <c r="I3" s="9">
        <v>164</v>
      </c>
      <c r="J3" s="9">
        <v>295</v>
      </c>
    </row>
    <row r="4" spans="1:10" x14ac:dyDescent="0.2">
      <c r="A4" s="8">
        <v>43618</v>
      </c>
      <c r="B4" s="12" t="s">
        <v>5</v>
      </c>
      <c r="C4" s="113">
        <v>66682</v>
      </c>
      <c r="D4" s="12" t="s">
        <v>1855</v>
      </c>
      <c r="E4" s="12" t="s">
        <v>15</v>
      </c>
      <c r="F4" s="12" t="s">
        <v>15</v>
      </c>
      <c r="G4" s="12" t="s">
        <v>172</v>
      </c>
      <c r="H4" s="12"/>
      <c r="I4" s="9">
        <v>58</v>
      </c>
      <c r="J4" s="9">
        <v>97</v>
      </c>
    </row>
    <row r="5" spans="1:10" x14ac:dyDescent="0.2">
      <c r="A5" s="8">
        <v>43618</v>
      </c>
      <c r="B5" s="12" t="s">
        <v>5</v>
      </c>
      <c r="C5" s="113">
        <v>51375</v>
      </c>
      <c r="D5" s="12" t="s">
        <v>1858</v>
      </c>
      <c r="E5" s="12" t="s">
        <v>15</v>
      </c>
      <c r="F5" s="12" t="s">
        <v>5</v>
      </c>
      <c r="G5" s="12" t="s">
        <v>172</v>
      </c>
      <c r="H5" s="12"/>
      <c r="I5" s="9">
        <v>158</v>
      </c>
      <c r="J5" s="9">
        <v>250</v>
      </c>
    </row>
    <row r="6" spans="1:10" x14ac:dyDescent="0.2">
      <c r="A6" s="8">
        <v>43624</v>
      </c>
      <c r="B6" s="12" t="s">
        <v>3</v>
      </c>
      <c r="C6" s="113">
        <v>2210</v>
      </c>
      <c r="D6" s="12" t="s">
        <v>92</v>
      </c>
      <c r="E6" s="12" t="s">
        <v>15</v>
      </c>
      <c r="F6" s="12" t="s">
        <v>6</v>
      </c>
      <c r="G6" s="12" t="s">
        <v>194</v>
      </c>
      <c r="H6" s="12"/>
      <c r="I6" s="9">
        <v>30</v>
      </c>
      <c r="J6" s="9">
        <v>24</v>
      </c>
    </row>
    <row r="7" spans="1:10" x14ac:dyDescent="0.2">
      <c r="A7" s="8">
        <v>43624</v>
      </c>
      <c r="B7" s="12" t="s">
        <v>3</v>
      </c>
      <c r="C7" s="113">
        <v>3353</v>
      </c>
      <c r="D7" s="12" t="s">
        <v>54</v>
      </c>
      <c r="E7" s="12" t="s">
        <v>15</v>
      </c>
      <c r="F7" s="12" t="s">
        <v>189</v>
      </c>
      <c r="G7" s="12" t="s">
        <v>194</v>
      </c>
      <c r="H7" s="12"/>
      <c r="I7" s="9">
        <v>23</v>
      </c>
      <c r="J7" s="9">
        <v>19</v>
      </c>
    </row>
    <row r="8" spans="1:10" x14ac:dyDescent="0.2">
      <c r="A8" s="8">
        <v>43625</v>
      </c>
      <c r="B8" s="12" t="s">
        <v>3</v>
      </c>
      <c r="C8" s="113">
        <v>2452</v>
      </c>
      <c r="D8" s="12" t="s">
        <v>92</v>
      </c>
      <c r="E8" s="12" t="s">
        <v>15</v>
      </c>
      <c r="F8" s="12" t="s">
        <v>18</v>
      </c>
      <c r="G8" s="12" t="s">
        <v>319</v>
      </c>
      <c r="H8" s="12"/>
      <c r="I8" s="9">
        <v>26</v>
      </c>
      <c r="J8" s="9">
        <v>32</v>
      </c>
    </row>
    <row r="9" spans="1:10" x14ac:dyDescent="0.2">
      <c r="A9" s="8">
        <v>43626</v>
      </c>
      <c r="B9" s="12" t="s">
        <v>3</v>
      </c>
      <c r="C9" s="113">
        <v>7622</v>
      </c>
      <c r="D9" s="12" t="s">
        <v>1871</v>
      </c>
      <c r="E9" s="12" t="s">
        <v>15</v>
      </c>
      <c r="F9" s="12" t="s">
        <v>15</v>
      </c>
      <c r="G9" s="12" t="s">
        <v>23</v>
      </c>
      <c r="H9" s="12"/>
      <c r="I9" s="9">
        <v>47</v>
      </c>
      <c r="J9" s="9">
        <v>60</v>
      </c>
    </row>
    <row r="10" spans="1:10" x14ac:dyDescent="0.2">
      <c r="A10" s="8">
        <v>43626</v>
      </c>
      <c r="B10" s="12" t="s">
        <v>3</v>
      </c>
      <c r="C10" s="113">
        <v>8044</v>
      </c>
      <c r="D10" s="12" t="s">
        <v>42</v>
      </c>
      <c r="E10" s="12" t="s">
        <v>15</v>
      </c>
      <c r="F10" s="12" t="s">
        <v>15</v>
      </c>
      <c r="G10" s="12" t="s">
        <v>23</v>
      </c>
      <c r="H10" s="12"/>
      <c r="I10" s="9">
        <v>26</v>
      </c>
      <c r="J10" s="9">
        <v>23</v>
      </c>
    </row>
    <row r="11" spans="1:10" x14ac:dyDescent="0.2">
      <c r="A11" s="8">
        <v>43626</v>
      </c>
      <c r="B11" s="12" t="s">
        <v>3</v>
      </c>
      <c r="C11" s="113">
        <v>6161</v>
      </c>
      <c r="D11" s="12" t="s">
        <v>48</v>
      </c>
      <c r="E11" s="12" t="s">
        <v>15</v>
      </c>
      <c r="F11" s="12" t="s">
        <v>15</v>
      </c>
      <c r="G11" s="12" t="s">
        <v>172</v>
      </c>
      <c r="H11" s="12"/>
      <c r="I11" s="9">
        <v>37</v>
      </c>
      <c r="J11" s="9">
        <v>50</v>
      </c>
    </row>
    <row r="12" spans="1:10" x14ac:dyDescent="0.2">
      <c r="A12" s="8">
        <v>43626</v>
      </c>
      <c r="B12" s="12" t="s">
        <v>3</v>
      </c>
      <c r="C12" s="113">
        <v>2153</v>
      </c>
      <c r="D12" s="12" t="s">
        <v>92</v>
      </c>
      <c r="E12" s="12" t="s">
        <v>15</v>
      </c>
      <c r="F12" s="12" t="s">
        <v>4</v>
      </c>
      <c r="G12" s="12" t="s">
        <v>172</v>
      </c>
      <c r="H12" s="12"/>
      <c r="I12" s="9">
        <v>26</v>
      </c>
      <c r="J12" s="9">
        <v>22</v>
      </c>
    </row>
    <row r="13" spans="1:10" x14ac:dyDescent="0.2">
      <c r="A13" s="8">
        <v>43626</v>
      </c>
      <c r="B13" s="12" t="s">
        <v>3</v>
      </c>
      <c r="C13" s="113">
        <v>2544</v>
      </c>
      <c r="D13" s="12" t="s">
        <v>92</v>
      </c>
      <c r="E13" s="12" t="s">
        <v>15</v>
      </c>
      <c r="F13" s="12" t="s">
        <v>15</v>
      </c>
      <c r="G13" s="12" t="s">
        <v>172</v>
      </c>
      <c r="H13" s="12"/>
      <c r="I13" s="9">
        <v>27</v>
      </c>
      <c r="J13" s="9">
        <v>22</v>
      </c>
    </row>
    <row r="14" spans="1:10" x14ac:dyDescent="0.2">
      <c r="A14" s="8">
        <v>43628</v>
      </c>
      <c r="B14" s="12" t="s">
        <v>8</v>
      </c>
      <c r="C14" s="113">
        <v>50050</v>
      </c>
      <c r="D14" s="12" t="s">
        <v>1886</v>
      </c>
      <c r="E14" s="12" t="s">
        <v>15</v>
      </c>
      <c r="F14" s="12" t="s">
        <v>8</v>
      </c>
      <c r="G14" s="12" t="s">
        <v>1429</v>
      </c>
      <c r="H14" s="12"/>
      <c r="I14" s="9"/>
      <c r="J14" s="9"/>
    </row>
    <row r="15" spans="1:10" x14ac:dyDescent="0.2">
      <c r="A15" s="8">
        <v>43630</v>
      </c>
      <c r="B15" s="12" t="s">
        <v>5</v>
      </c>
      <c r="C15" s="113">
        <v>67686</v>
      </c>
      <c r="D15" s="12" t="s">
        <v>1895</v>
      </c>
      <c r="E15" s="12" t="s">
        <v>15</v>
      </c>
      <c r="F15" s="12" t="s">
        <v>5</v>
      </c>
      <c r="G15" s="12" t="s">
        <v>23</v>
      </c>
      <c r="H15" s="12"/>
      <c r="I15" s="9">
        <v>93</v>
      </c>
      <c r="J15" s="9">
        <v>158</v>
      </c>
    </row>
    <row r="16" spans="1:10" x14ac:dyDescent="0.2">
      <c r="A16" s="8">
        <v>43631</v>
      </c>
      <c r="B16" s="12" t="s">
        <v>3</v>
      </c>
      <c r="C16" s="113">
        <v>4986</v>
      </c>
      <c r="D16" s="12" t="s">
        <v>61</v>
      </c>
      <c r="E16" s="12" t="s">
        <v>15</v>
      </c>
      <c r="F16" s="12" t="s">
        <v>6</v>
      </c>
      <c r="G16" s="12" t="s">
        <v>163</v>
      </c>
      <c r="H16" s="12"/>
      <c r="I16" s="9">
        <v>9</v>
      </c>
      <c r="J16" s="9">
        <v>5</v>
      </c>
    </row>
    <row r="17" spans="1:10" x14ac:dyDescent="0.2">
      <c r="A17" s="8">
        <v>43638</v>
      </c>
      <c r="B17" s="12" t="s">
        <v>3</v>
      </c>
      <c r="C17" s="48" t="s">
        <v>1521</v>
      </c>
      <c r="D17" s="12" t="s">
        <v>92</v>
      </c>
      <c r="E17" s="12" t="s">
        <v>15</v>
      </c>
      <c r="F17" s="12" t="s">
        <v>15</v>
      </c>
      <c r="G17" s="12" t="s">
        <v>172</v>
      </c>
      <c r="H17" s="12"/>
      <c r="I17" s="9">
        <v>27</v>
      </c>
      <c r="J17" s="9"/>
    </row>
    <row r="18" spans="1:10" x14ac:dyDescent="0.2">
      <c r="A18" s="8">
        <v>43644</v>
      </c>
      <c r="B18" s="12" t="s">
        <v>1843</v>
      </c>
      <c r="C18" s="48" t="s">
        <v>1936</v>
      </c>
      <c r="D18" s="12" t="s">
        <v>1937</v>
      </c>
      <c r="E18" s="12" t="s">
        <v>15</v>
      </c>
      <c r="F18" s="12" t="s">
        <v>1938</v>
      </c>
      <c r="G18" s="12" t="s">
        <v>1939</v>
      </c>
      <c r="H18" s="12"/>
      <c r="I18" s="9"/>
      <c r="J18" s="9"/>
    </row>
    <row r="19" spans="1:10" x14ac:dyDescent="0.2">
      <c r="A19" s="8">
        <v>43645</v>
      </c>
      <c r="B19" s="12" t="s">
        <v>5</v>
      </c>
      <c r="C19" s="48" t="s">
        <v>1945</v>
      </c>
      <c r="D19" s="12" t="s">
        <v>1946</v>
      </c>
      <c r="E19" s="12" t="s">
        <v>15</v>
      </c>
      <c r="F19" s="12" t="s">
        <v>15</v>
      </c>
      <c r="G19" s="12" t="s">
        <v>23</v>
      </c>
      <c r="H19" s="12"/>
      <c r="I19" s="9">
        <v>212</v>
      </c>
      <c r="J19" s="9">
        <v>323</v>
      </c>
    </row>
    <row r="20" spans="1:10" x14ac:dyDescent="0.2">
      <c r="A20" s="8">
        <v>43632</v>
      </c>
      <c r="B20" s="12" t="s">
        <v>3</v>
      </c>
      <c r="C20" s="48" t="s">
        <v>1899</v>
      </c>
      <c r="D20" s="12" t="s">
        <v>232</v>
      </c>
      <c r="E20" s="12" t="s">
        <v>1668</v>
      </c>
      <c r="F20" s="12" t="s">
        <v>4</v>
      </c>
      <c r="G20" s="12" t="s">
        <v>172</v>
      </c>
      <c r="H20" s="12"/>
      <c r="I20" s="9">
        <v>37</v>
      </c>
      <c r="J20" s="9">
        <v>47</v>
      </c>
    </row>
    <row r="21" spans="1:10" x14ac:dyDescent="0.2">
      <c r="A21" s="8">
        <v>43624</v>
      </c>
      <c r="B21" s="12" t="s">
        <v>3</v>
      </c>
      <c r="C21" s="113">
        <v>6637</v>
      </c>
      <c r="D21" s="12" t="s">
        <v>238</v>
      </c>
      <c r="E21" s="12" t="s">
        <v>159</v>
      </c>
      <c r="F21" s="12" t="s">
        <v>6</v>
      </c>
      <c r="G21" s="12" t="s">
        <v>319</v>
      </c>
      <c r="H21" s="12"/>
      <c r="I21" s="9">
        <v>48</v>
      </c>
      <c r="J21" s="9">
        <v>64</v>
      </c>
    </row>
    <row r="22" spans="1:10" x14ac:dyDescent="0.2">
      <c r="A22" s="8">
        <v>43624</v>
      </c>
      <c r="B22" s="12" t="s">
        <v>3</v>
      </c>
      <c r="C22" s="113">
        <v>1858</v>
      </c>
      <c r="D22" s="12" t="s">
        <v>92</v>
      </c>
      <c r="E22" s="12" t="s">
        <v>159</v>
      </c>
      <c r="F22" s="12" t="s">
        <v>18</v>
      </c>
      <c r="G22" s="12" t="s">
        <v>23</v>
      </c>
      <c r="H22" s="12"/>
      <c r="I22" s="9">
        <v>39</v>
      </c>
      <c r="J22" s="9">
        <v>28</v>
      </c>
    </row>
    <row r="23" spans="1:10" x14ac:dyDescent="0.2">
      <c r="A23" s="8">
        <v>43617</v>
      </c>
      <c r="B23" s="12" t="s">
        <v>5</v>
      </c>
      <c r="C23" s="113">
        <v>54309</v>
      </c>
      <c r="D23" s="12" t="s">
        <v>320</v>
      </c>
      <c r="E23" s="12" t="s">
        <v>5</v>
      </c>
      <c r="F23" s="12" t="s">
        <v>5</v>
      </c>
      <c r="G23" s="12" t="s">
        <v>152</v>
      </c>
      <c r="H23" s="12"/>
      <c r="I23" s="9">
        <v>48</v>
      </c>
      <c r="J23" s="9">
        <v>77</v>
      </c>
    </row>
    <row r="24" spans="1:10" x14ac:dyDescent="0.2">
      <c r="A24" s="8">
        <v>43618</v>
      </c>
      <c r="B24" s="12" t="s">
        <v>5</v>
      </c>
      <c r="C24" s="113">
        <v>60437</v>
      </c>
      <c r="D24" s="12" t="s">
        <v>1849</v>
      </c>
      <c r="E24" s="12" t="s">
        <v>5</v>
      </c>
      <c r="F24" s="12" t="s">
        <v>5</v>
      </c>
      <c r="G24" s="12" t="s">
        <v>1850</v>
      </c>
      <c r="H24" s="12"/>
      <c r="I24" s="9">
        <v>145</v>
      </c>
      <c r="J24" s="9">
        <v>267</v>
      </c>
    </row>
    <row r="25" spans="1:10" x14ac:dyDescent="0.2">
      <c r="A25" s="8">
        <v>43618</v>
      </c>
      <c r="B25" s="12" t="s">
        <v>1809</v>
      </c>
      <c r="C25" s="113">
        <v>1070</v>
      </c>
      <c r="D25" s="12" t="s">
        <v>1854</v>
      </c>
      <c r="E25" s="12" t="s">
        <v>5</v>
      </c>
      <c r="F25" s="12" t="s">
        <v>5</v>
      </c>
      <c r="G25" s="12" t="s">
        <v>969</v>
      </c>
      <c r="H25" s="12"/>
      <c r="I25" s="31"/>
      <c r="J25" s="31"/>
    </row>
    <row r="26" spans="1:10" x14ac:dyDescent="0.2">
      <c r="A26" s="8">
        <v>43618</v>
      </c>
      <c r="B26" s="12" t="s">
        <v>5</v>
      </c>
      <c r="C26" s="113">
        <v>54298</v>
      </c>
      <c r="D26" s="12" t="s">
        <v>581</v>
      </c>
      <c r="E26" s="12" t="s">
        <v>5</v>
      </c>
      <c r="F26" s="12" t="s">
        <v>5</v>
      </c>
      <c r="G26" s="12" t="s">
        <v>100</v>
      </c>
      <c r="H26" s="12"/>
      <c r="I26" s="9">
        <v>52</v>
      </c>
      <c r="J26" s="9">
        <v>84</v>
      </c>
    </row>
    <row r="27" spans="1:10" x14ac:dyDescent="0.2">
      <c r="A27" s="8">
        <v>43618</v>
      </c>
      <c r="B27" s="12" t="s">
        <v>5</v>
      </c>
      <c r="C27" s="113">
        <v>66111</v>
      </c>
      <c r="D27" s="12" t="s">
        <v>1043</v>
      </c>
      <c r="E27" s="12" t="s">
        <v>5</v>
      </c>
      <c r="F27" s="12" t="s">
        <v>5</v>
      </c>
      <c r="G27" s="12" t="s">
        <v>1856</v>
      </c>
      <c r="H27" s="12"/>
      <c r="I27" s="9">
        <v>65</v>
      </c>
      <c r="J27" s="9">
        <v>106</v>
      </c>
    </row>
    <row r="28" spans="1:10" x14ac:dyDescent="0.2">
      <c r="A28" s="8">
        <v>43626</v>
      </c>
      <c r="B28" s="12" t="s">
        <v>5</v>
      </c>
      <c r="C28" s="113">
        <v>54441</v>
      </c>
      <c r="D28" s="12" t="s">
        <v>1870</v>
      </c>
      <c r="E28" s="12" t="s">
        <v>5</v>
      </c>
      <c r="F28" s="12" t="s">
        <v>5</v>
      </c>
      <c r="G28" s="12" t="s">
        <v>172</v>
      </c>
      <c r="H28" s="12"/>
      <c r="I28" s="9">
        <v>39</v>
      </c>
      <c r="J28" s="9">
        <v>60</v>
      </c>
    </row>
    <row r="29" spans="1:10" x14ac:dyDescent="0.2">
      <c r="A29" s="8">
        <v>43626</v>
      </c>
      <c r="B29" s="12" t="s">
        <v>5</v>
      </c>
      <c r="C29" s="113">
        <v>66693</v>
      </c>
      <c r="D29" s="12" t="s">
        <v>734</v>
      </c>
      <c r="E29" s="12" t="s">
        <v>5</v>
      </c>
      <c r="F29" s="12" t="s">
        <v>5</v>
      </c>
      <c r="G29" s="12" t="s">
        <v>863</v>
      </c>
      <c r="H29" s="12"/>
      <c r="I29" s="9">
        <v>43</v>
      </c>
      <c r="J29" s="9">
        <v>67</v>
      </c>
    </row>
    <row r="30" spans="1:10" x14ac:dyDescent="0.2">
      <c r="A30" s="8">
        <v>43628</v>
      </c>
      <c r="B30" s="12" t="s">
        <v>5</v>
      </c>
      <c r="C30" s="113">
        <v>68259</v>
      </c>
      <c r="D30" s="12" t="s">
        <v>1888</v>
      </c>
      <c r="E30" s="12" t="s">
        <v>5</v>
      </c>
      <c r="F30" s="12" t="s">
        <v>5</v>
      </c>
      <c r="G30" s="12" t="s">
        <v>279</v>
      </c>
      <c r="H30" s="12"/>
      <c r="I30" s="9">
        <v>148</v>
      </c>
      <c r="J30" s="9">
        <v>236</v>
      </c>
    </row>
    <row r="31" spans="1:10" x14ac:dyDescent="0.2">
      <c r="A31" s="8">
        <v>43628</v>
      </c>
      <c r="B31" s="12" t="s">
        <v>5</v>
      </c>
      <c r="C31" s="113">
        <v>82291</v>
      </c>
      <c r="D31" s="12" t="s">
        <v>1884</v>
      </c>
      <c r="E31" s="12" t="s">
        <v>5</v>
      </c>
      <c r="F31" s="12" t="s">
        <v>5</v>
      </c>
      <c r="G31" s="12" t="s">
        <v>1887</v>
      </c>
      <c r="H31" s="12"/>
      <c r="I31" s="9">
        <v>429</v>
      </c>
      <c r="J31" s="9">
        <v>714</v>
      </c>
    </row>
    <row r="32" spans="1:10" x14ac:dyDescent="0.2">
      <c r="A32" s="8">
        <v>43628</v>
      </c>
      <c r="B32" s="12" t="s">
        <v>5</v>
      </c>
      <c r="C32" s="113">
        <v>72072</v>
      </c>
      <c r="D32" s="12" t="s">
        <v>1885</v>
      </c>
      <c r="E32" s="12" t="s">
        <v>5</v>
      </c>
      <c r="F32" s="12" t="s">
        <v>5</v>
      </c>
      <c r="G32" s="12" t="s">
        <v>172</v>
      </c>
      <c r="H32" s="12"/>
      <c r="I32" s="9">
        <v>253</v>
      </c>
      <c r="J32" s="9">
        <v>352</v>
      </c>
    </row>
    <row r="33" spans="1:10" x14ac:dyDescent="0.2">
      <c r="A33" s="8">
        <v>43629</v>
      </c>
      <c r="B33" s="12" t="s">
        <v>3</v>
      </c>
      <c r="C33" s="113">
        <v>1635</v>
      </c>
      <c r="D33" s="12" t="s">
        <v>92</v>
      </c>
      <c r="E33" s="12" t="s">
        <v>5</v>
      </c>
      <c r="F33" s="12" t="s">
        <v>5</v>
      </c>
      <c r="G33" s="12" t="s">
        <v>152</v>
      </c>
      <c r="H33" s="12"/>
      <c r="I33" s="9">
        <v>24</v>
      </c>
      <c r="J33" s="9">
        <v>25</v>
      </c>
    </row>
    <row r="34" spans="1:10" x14ac:dyDescent="0.2">
      <c r="A34" s="8">
        <v>43630</v>
      </c>
      <c r="B34" s="12" t="s">
        <v>5</v>
      </c>
      <c r="C34" s="113">
        <v>9123</v>
      </c>
      <c r="D34" s="12" t="s">
        <v>1894</v>
      </c>
      <c r="E34" s="12" t="s">
        <v>5</v>
      </c>
      <c r="F34" s="12" t="s">
        <v>15</v>
      </c>
      <c r="G34" s="12" t="s">
        <v>23</v>
      </c>
      <c r="H34" s="12"/>
      <c r="I34" s="9">
        <v>70</v>
      </c>
      <c r="J34" s="9">
        <v>101</v>
      </c>
    </row>
    <row r="35" spans="1:10" x14ac:dyDescent="0.2">
      <c r="A35" s="8">
        <v>43631</v>
      </c>
      <c r="B35" s="12" t="s">
        <v>5</v>
      </c>
      <c r="C35" s="113">
        <v>51069</v>
      </c>
      <c r="D35" s="12" t="s">
        <v>1896</v>
      </c>
      <c r="E35" s="12" t="s">
        <v>5</v>
      </c>
      <c r="F35" s="12" t="s">
        <v>15</v>
      </c>
      <c r="G35" s="12" t="s">
        <v>319</v>
      </c>
      <c r="H35" s="12"/>
      <c r="I35" s="158">
        <v>169</v>
      </c>
      <c r="J35" s="9">
        <v>246</v>
      </c>
    </row>
    <row r="36" spans="1:10" x14ac:dyDescent="0.2">
      <c r="A36" s="8">
        <v>43636</v>
      </c>
      <c r="B36" s="12" t="s">
        <v>5</v>
      </c>
      <c r="C36" s="48" t="s">
        <v>1914</v>
      </c>
      <c r="D36" s="12" t="s">
        <v>1915</v>
      </c>
      <c r="E36" s="12" t="s">
        <v>5</v>
      </c>
      <c r="F36" s="12" t="s">
        <v>15</v>
      </c>
      <c r="G36" s="12" t="s">
        <v>292</v>
      </c>
      <c r="H36" s="12"/>
      <c r="I36" s="9">
        <v>70</v>
      </c>
      <c r="J36" s="9">
        <v>116</v>
      </c>
    </row>
    <row r="37" spans="1:10" x14ac:dyDescent="0.2">
      <c r="A37" s="8">
        <v>43636</v>
      </c>
      <c r="B37" s="12" t="s">
        <v>5</v>
      </c>
      <c r="C37" s="48" t="s">
        <v>1916</v>
      </c>
      <c r="D37" s="12" t="s">
        <v>1917</v>
      </c>
      <c r="E37" s="12" t="s">
        <v>5</v>
      </c>
      <c r="F37" s="12" t="s">
        <v>15</v>
      </c>
      <c r="G37" s="12" t="s">
        <v>1918</v>
      </c>
      <c r="H37" s="12"/>
      <c r="I37" s="9">
        <v>65</v>
      </c>
      <c r="J37" s="9">
        <v>88</v>
      </c>
    </row>
    <row r="38" spans="1:10" x14ac:dyDescent="0.2">
      <c r="A38" s="8">
        <v>43639</v>
      </c>
      <c r="B38" s="12" t="s">
        <v>5</v>
      </c>
      <c r="C38" s="48" t="s">
        <v>1934</v>
      </c>
      <c r="D38" s="12" t="s">
        <v>154</v>
      </c>
      <c r="E38" s="12" t="s">
        <v>5</v>
      </c>
      <c r="F38" s="12" t="s">
        <v>5</v>
      </c>
      <c r="G38" s="12" t="s">
        <v>152</v>
      </c>
      <c r="H38" s="12"/>
      <c r="I38" s="9">
        <v>47</v>
      </c>
      <c r="J38" s="9">
        <v>77</v>
      </c>
    </row>
    <row r="39" spans="1:10" x14ac:dyDescent="0.2">
      <c r="A39" s="8">
        <v>43639</v>
      </c>
      <c r="B39" s="12" t="s">
        <v>5</v>
      </c>
      <c r="C39" s="48" t="s">
        <v>1934</v>
      </c>
      <c r="D39" s="12" t="s">
        <v>154</v>
      </c>
      <c r="E39" s="12" t="s">
        <v>5</v>
      </c>
      <c r="F39" s="12" t="s">
        <v>5</v>
      </c>
      <c r="G39" s="12" t="s">
        <v>151</v>
      </c>
      <c r="H39" s="12"/>
      <c r="I39" s="9">
        <v>47</v>
      </c>
      <c r="J39" s="9">
        <v>27</v>
      </c>
    </row>
    <row r="40" spans="1:10" x14ac:dyDescent="0.2">
      <c r="A40" s="8">
        <v>43618</v>
      </c>
      <c r="B40" s="12" t="s">
        <v>3</v>
      </c>
      <c r="C40" s="113">
        <v>8523</v>
      </c>
      <c r="D40" s="12" t="s">
        <v>1857</v>
      </c>
      <c r="E40" s="12" t="s">
        <v>18</v>
      </c>
      <c r="F40" s="12" t="s">
        <v>6</v>
      </c>
      <c r="G40" s="12" t="s">
        <v>163</v>
      </c>
      <c r="H40" s="12"/>
      <c r="I40" s="9">
        <v>35</v>
      </c>
      <c r="J40" s="9">
        <v>34</v>
      </c>
    </row>
    <row r="41" spans="1:10" x14ac:dyDescent="0.2">
      <c r="A41" s="8">
        <v>43624</v>
      </c>
      <c r="B41" s="12" t="s">
        <v>3</v>
      </c>
      <c r="C41" s="113">
        <v>2142</v>
      </c>
      <c r="D41" s="12" t="s">
        <v>92</v>
      </c>
      <c r="E41" s="12" t="s">
        <v>18</v>
      </c>
      <c r="F41" s="12" t="s">
        <v>15</v>
      </c>
      <c r="G41" s="12" t="s">
        <v>151</v>
      </c>
      <c r="H41" s="12"/>
      <c r="I41" s="9">
        <v>32</v>
      </c>
      <c r="J41" s="9">
        <v>33</v>
      </c>
    </row>
    <row r="42" spans="1:10" x14ac:dyDescent="0.2">
      <c r="A42" s="8">
        <v>43632</v>
      </c>
      <c r="B42" s="12" t="s">
        <v>14</v>
      </c>
      <c r="C42" s="48" t="s">
        <v>1900</v>
      </c>
      <c r="D42" s="12" t="s">
        <v>1901</v>
      </c>
      <c r="E42" s="12" t="s">
        <v>20</v>
      </c>
      <c r="F42" s="12" t="s">
        <v>6</v>
      </c>
      <c r="G42" s="12" t="s">
        <v>172</v>
      </c>
      <c r="H42" s="12"/>
      <c r="I42" s="9">
        <v>181</v>
      </c>
      <c r="J42" s="9">
        <v>290</v>
      </c>
    </row>
    <row r="43" spans="1:10" x14ac:dyDescent="0.2">
      <c r="A43" s="8">
        <v>43617</v>
      </c>
      <c r="B43" s="12" t="s">
        <v>3</v>
      </c>
      <c r="C43" s="113">
        <v>5753</v>
      </c>
      <c r="D43" s="12" t="s">
        <v>128</v>
      </c>
      <c r="E43" s="12" t="s">
        <v>6</v>
      </c>
      <c r="F43" s="12" t="s">
        <v>4</v>
      </c>
      <c r="G43" s="12" t="s">
        <v>172</v>
      </c>
      <c r="H43" s="12"/>
      <c r="I43" s="9">
        <v>20</v>
      </c>
      <c r="J43" s="9">
        <v>27</v>
      </c>
    </row>
    <row r="44" spans="1:10" x14ac:dyDescent="0.2">
      <c r="A44" s="8">
        <v>43617</v>
      </c>
      <c r="B44" s="12" t="s">
        <v>3</v>
      </c>
      <c r="C44" s="113">
        <v>4505</v>
      </c>
      <c r="D44" s="12" t="s">
        <v>1434</v>
      </c>
      <c r="E44" s="12" t="s">
        <v>6</v>
      </c>
      <c r="F44" s="12" t="s">
        <v>6</v>
      </c>
      <c r="G44" s="12" t="s">
        <v>1848</v>
      </c>
      <c r="H44" s="12"/>
      <c r="I44" s="9">
        <v>4</v>
      </c>
      <c r="J44" s="9">
        <v>2</v>
      </c>
    </row>
    <row r="45" spans="1:10" x14ac:dyDescent="0.2">
      <c r="A45" s="8">
        <v>43617</v>
      </c>
      <c r="B45" s="12" t="s">
        <v>14</v>
      </c>
      <c r="C45" s="113">
        <v>1080</v>
      </c>
      <c r="D45" s="12" t="s">
        <v>250</v>
      </c>
      <c r="E45" s="12" t="s">
        <v>6</v>
      </c>
      <c r="F45" s="12" t="s">
        <v>6</v>
      </c>
      <c r="G45" s="12" t="s">
        <v>290</v>
      </c>
      <c r="H45" s="12"/>
      <c r="I45" s="9">
        <v>138</v>
      </c>
      <c r="J45" s="9">
        <v>213</v>
      </c>
    </row>
    <row r="46" spans="1:10" x14ac:dyDescent="0.2">
      <c r="A46" s="8">
        <v>43617</v>
      </c>
      <c r="B46" s="12" t="s">
        <v>6</v>
      </c>
      <c r="C46" s="113">
        <v>54810</v>
      </c>
      <c r="D46" s="12" t="s">
        <v>254</v>
      </c>
      <c r="E46" s="12" t="s">
        <v>6</v>
      </c>
      <c r="F46" s="12" t="s">
        <v>6</v>
      </c>
      <c r="G46" s="12" t="s">
        <v>172</v>
      </c>
      <c r="H46" s="12"/>
      <c r="I46" s="9">
        <v>19</v>
      </c>
      <c r="J46" s="9">
        <v>14</v>
      </c>
    </row>
    <row r="47" spans="1:10" x14ac:dyDescent="0.2">
      <c r="A47" s="8">
        <v>43618</v>
      </c>
      <c r="B47" s="12" t="s">
        <v>6</v>
      </c>
      <c r="C47" s="113">
        <v>94520</v>
      </c>
      <c r="D47" s="12" t="s">
        <v>1851</v>
      </c>
      <c r="E47" s="12" t="s">
        <v>6</v>
      </c>
      <c r="F47" s="12" t="s">
        <v>6</v>
      </c>
      <c r="G47" s="12" t="s">
        <v>1852</v>
      </c>
      <c r="H47" s="12"/>
      <c r="I47" s="9">
        <v>197</v>
      </c>
      <c r="J47" s="9">
        <v>343</v>
      </c>
    </row>
    <row r="48" spans="1:10" x14ac:dyDescent="0.2">
      <c r="A48" s="8">
        <v>43623</v>
      </c>
      <c r="B48" s="12" t="s">
        <v>6</v>
      </c>
      <c r="C48" s="113">
        <v>54920</v>
      </c>
      <c r="D48" s="12" t="s">
        <v>1723</v>
      </c>
      <c r="E48" s="12" t="s">
        <v>6</v>
      </c>
      <c r="F48" s="12" t="s">
        <v>6</v>
      </c>
      <c r="G48" s="12" t="s">
        <v>989</v>
      </c>
      <c r="H48" s="12"/>
      <c r="I48" s="9">
        <v>21</v>
      </c>
      <c r="J48" s="9">
        <v>11</v>
      </c>
    </row>
    <row r="49" spans="1:10" x14ac:dyDescent="0.2">
      <c r="A49" s="8">
        <v>43624</v>
      </c>
      <c r="B49" s="12" t="s">
        <v>3</v>
      </c>
      <c r="C49" s="113">
        <v>7220</v>
      </c>
      <c r="D49" s="12" t="s">
        <v>120</v>
      </c>
      <c r="E49" s="12" t="s">
        <v>6</v>
      </c>
      <c r="F49" s="12" t="s">
        <v>15</v>
      </c>
      <c r="G49" s="12" t="s">
        <v>292</v>
      </c>
      <c r="H49" s="12"/>
      <c r="I49" s="9">
        <v>40</v>
      </c>
      <c r="J49" s="9">
        <v>31</v>
      </c>
    </row>
    <row r="50" spans="1:10" x14ac:dyDescent="0.2">
      <c r="A50" s="8">
        <v>43624</v>
      </c>
      <c r="B50" s="12" t="s">
        <v>14</v>
      </c>
      <c r="C50" s="113">
        <v>6792</v>
      </c>
      <c r="D50" s="12" t="s">
        <v>168</v>
      </c>
      <c r="E50" s="12" t="s">
        <v>6</v>
      </c>
      <c r="F50" s="12" t="s">
        <v>15</v>
      </c>
      <c r="G50" s="12" t="s">
        <v>422</v>
      </c>
      <c r="H50" s="12"/>
      <c r="I50" s="9">
        <v>23</v>
      </c>
      <c r="J50" s="9">
        <v>18</v>
      </c>
    </row>
    <row r="51" spans="1:10" x14ac:dyDescent="0.2">
      <c r="A51" s="8">
        <v>43624</v>
      </c>
      <c r="B51" s="12" t="s">
        <v>3</v>
      </c>
      <c r="C51" s="113">
        <v>73617</v>
      </c>
      <c r="D51" s="12" t="s">
        <v>1017</v>
      </c>
      <c r="E51" s="12" t="s">
        <v>6</v>
      </c>
      <c r="F51" s="12" t="s">
        <v>15</v>
      </c>
      <c r="G51" s="12" t="s">
        <v>151</v>
      </c>
      <c r="H51" s="12"/>
      <c r="I51" s="9">
        <v>40</v>
      </c>
      <c r="J51" s="9">
        <v>32</v>
      </c>
    </row>
    <row r="52" spans="1:10" x14ac:dyDescent="0.2">
      <c r="A52" s="8">
        <v>43624</v>
      </c>
      <c r="B52" s="12" t="s">
        <v>6</v>
      </c>
      <c r="C52" s="113">
        <v>57100</v>
      </c>
      <c r="D52" s="12" t="s">
        <v>141</v>
      </c>
      <c r="E52" s="12" t="s">
        <v>6</v>
      </c>
      <c r="F52" s="12" t="s">
        <v>18</v>
      </c>
      <c r="G52" s="12" t="s">
        <v>151</v>
      </c>
      <c r="H52" s="12"/>
      <c r="I52" s="9">
        <v>40</v>
      </c>
      <c r="J52" s="9">
        <v>41</v>
      </c>
    </row>
    <row r="53" spans="1:10" x14ac:dyDescent="0.2">
      <c r="A53" s="8">
        <v>43624</v>
      </c>
      <c r="B53" s="12" t="s">
        <v>3</v>
      </c>
      <c r="C53" s="113">
        <v>1409</v>
      </c>
      <c r="D53" s="12" t="s">
        <v>92</v>
      </c>
      <c r="E53" s="12" t="s">
        <v>6</v>
      </c>
      <c r="F53" s="12" t="s">
        <v>15</v>
      </c>
      <c r="G53" s="12" t="s">
        <v>151</v>
      </c>
      <c r="H53" s="12"/>
      <c r="I53" s="9">
        <v>30</v>
      </c>
      <c r="J53" s="9">
        <v>23</v>
      </c>
    </row>
    <row r="54" spans="1:10" x14ac:dyDescent="0.2">
      <c r="A54" s="8">
        <v>43625</v>
      </c>
      <c r="B54" s="12" t="s">
        <v>6</v>
      </c>
      <c r="C54" s="113">
        <v>57000</v>
      </c>
      <c r="D54" s="12" t="s">
        <v>211</v>
      </c>
      <c r="E54" s="12" t="s">
        <v>6</v>
      </c>
      <c r="F54" s="12" t="s">
        <v>15</v>
      </c>
      <c r="G54" s="12" t="s">
        <v>1860</v>
      </c>
      <c r="H54" s="12"/>
      <c r="I54" s="9">
        <v>49</v>
      </c>
      <c r="J54" s="9">
        <v>69</v>
      </c>
    </row>
    <row r="55" spans="1:10" x14ac:dyDescent="0.2">
      <c r="A55" s="8">
        <v>43625</v>
      </c>
      <c r="B55" s="12" t="s">
        <v>6</v>
      </c>
      <c r="C55" s="113">
        <v>54880</v>
      </c>
      <c r="D55" s="12" t="s">
        <v>141</v>
      </c>
      <c r="E55" s="12" t="s">
        <v>6</v>
      </c>
      <c r="F55" s="12" t="s">
        <v>6</v>
      </c>
      <c r="G55" s="12" t="s">
        <v>1252</v>
      </c>
      <c r="H55" s="12"/>
      <c r="I55" s="9">
        <v>16</v>
      </c>
      <c r="J55" s="9">
        <v>11</v>
      </c>
    </row>
    <row r="56" spans="1:10" x14ac:dyDescent="0.2">
      <c r="A56" s="8">
        <v>43625</v>
      </c>
      <c r="B56" s="12" t="s">
        <v>6</v>
      </c>
      <c r="C56" s="113">
        <v>67150</v>
      </c>
      <c r="D56" s="12" t="s">
        <v>593</v>
      </c>
      <c r="E56" s="12" t="s">
        <v>6</v>
      </c>
      <c r="F56" s="12" t="s">
        <v>15</v>
      </c>
      <c r="G56" s="12" t="s">
        <v>151</v>
      </c>
      <c r="H56" s="12"/>
      <c r="I56" s="87" t="s">
        <v>1866</v>
      </c>
      <c r="J56" s="87" t="s">
        <v>1867</v>
      </c>
    </row>
    <row r="57" spans="1:10" x14ac:dyDescent="0.2">
      <c r="A57" s="8">
        <v>43625</v>
      </c>
      <c r="B57" s="12" t="s">
        <v>3</v>
      </c>
      <c r="C57" s="113">
        <v>7340</v>
      </c>
      <c r="D57" s="12" t="s">
        <v>1868</v>
      </c>
      <c r="E57" s="12" t="s">
        <v>6</v>
      </c>
      <c r="F57" s="12" t="s">
        <v>333</v>
      </c>
      <c r="G57" s="12" t="s">
        <v>1869</v>
      </c>
      <c r="H57" s="12"/>
      <c r="I57" s="9">
        <v>39</v>
      </c>
      <c r="J57" s="9">
        <v>31</v>
      </c>
    </row>
    <row r="58" spans="1:10" x14ac:dyDescent="0.2">
      <c r="A58" s="8">
        <v>43626</v>
      </c>
      <c r="B58" s="12" t="s">
        <v>3</v>
      </c>
      <c r="C58" s="113">
        <v>2624</v>
      </c>
      <c r="D58" s="12" t="s">
        <v>92</v>
      </c>
      <c r="E58" s="12" t="s">
        <v>6</v>
      </c>
      <c r="F58" s="12" t="s">
        <v>6</v>
      </c>
      <c r="G58" s="12" t="s">
        <v>23</v>
      </c>
      <c r="H58" s="12"/>
      <c r="I58" s="9">
        <v>29</v>
      </c>
      <c r="J58" s="9">
        <v>38</v>
      </c>
    </row>
    <row r="59" spans="1:10" x14ac:dyDescent="0.2">
      <c r="A59" s="8">
        <v>43626</v>
      </c>
      <c r="B59" s="12" t="s">
        <v>14</v>
      </c>
      <c r="C59" s="113">
        <v>6700</v>
      </c>
      <c r="D59" s="12" t="s">
        <v>127</v>
      </c>
      <c r="E59" s="12" t="s">
        <v>6</v>
      </c>
      <c r="F59" s="12" t="s">
        <v>6</v>
      </c>
      <c r="G59" s="12" t="s">
        <v>863</v>
      </c>
      <c r="H59" s="12"/>
      <c r="I59" s="9">
        <v>31</v>
      </c>
      <c r="J59" s="9">
        <v>25</v>
      </c>
    </row>
    <row r="60" spans="1:10" x14ac:dyDescent="0.2">
      <c r="A60" s="8">
        <v>43626</v>
      </c>
      <c r="B60" s="12" t="s">
        <v>3</v>
      </c>
      <c r="C60" s="113">
        <v>5359</v>
      </c>
      <c r="D60" s="12" t="s">
        <v>58</v>
      </c>
      <c r="E60" s="12" t="s">
        <v>6</v>
      </c>
      <c r="F60" s="12" t="s">
        <v>6</v>
      </c>
      <c r="G60" s="12" t="s">
        <v>152</v>
      </c>
      <c r="H60" s="12"/>
      <c r="I60" s="9">
        <v>34</v>
      </c>
      <c r="J60" s="9">
        <v>44</v>
      </c>
    </row>
    <row r="61" spans="1:10" x14ac:dyDescent="0.2">
      <c r="A61" s="8">
        <v>43626</v>
      </c>
      <c r="B61" s="12" t="s">
        <v>3</v>
      </c>
      <c r="C61" s="113">
        <v>5955</v>
      </c>
      <c r="D61" s="12" t="s">
        <v>74</v>
      </c>
      <c r="E61" s="12" t="s">
        <v>6</v>
      </c>
      <c r="F61" s="12" t="s">
        <v>6</v>
      </c>
      <c r="G61" s="12" t="s">
        <v>177</v>
      </c>
      <c r="H61" s="12"/>
      <c r="I61" s="9">
        <v>30</v>
      </c>
      <c r="J61" s="9">
        <v>36</v>
      </c>
    </row>
    <row r="62" spans="1:10" x14ac:dyDescent="0.2">
      <c r="A62" s="8">
        <v>43627</v>
      </c>
      <c r="B62" s="12" t="s">
        <v>3</v>
      </c>
      <c r="C62" s="113">
        <v>1280</v>
      </c>
      <c r="D62" s="12" t="s">
        <v>92</v>
      </c>
      <c r="E62" s="12" t="s">
        <v>6</v>
      </c>
      <c r="F62" s="12" t="s">
        <v>6</v>
      </c>
      <c r="G62" s="12" t="s">
        <v>989</v>
      </c>
      <c r="H62" s="12"/>
      <c r="I62" s="9">
        <v>28</v>
      </c>
      <c r="J62" s="9">
        <v>33</v>
      </c>
    </row>
    <row r="63" spans="1:10" x14ac:dyDescent="0.2">
      <c r="A63" s="8">
        <v>43627</v>
      </c>
      <c r="B63" s="12" t="s">
        <v>6</v>
      </c>
      <c r="C63" s="113">
        <v>54730</v>
      </c>
      <c r="D63" s="12" t="s">
        <v>1882</v>
      </c>
      <c r="E63" s="12" t="s">
        <v>6</v>
      </c>
      <c r="F63" s="12" t="s">
        <v>6</v>
      </c>
      <c r="G63" s="12" t="s">
        <v>292</v>
      </c>
      <c r="H63" s="12"/>
      <c r="I63" s="9">
        <v>37</v>
      </c>
      <c r="J63" s="9">
        <v>26</v>
      </c>
    </row>
    <row r="64" spans="1:10" x14ac:dyDescent="0.2">
      <c r="A64" s="8">
        <v>43628</v>
      </c>
      <c r="B64" s="12" t="s">
        <v>3</v>
      </c>
      <c r="C64" s="113">
        <v>57000</v>
      </c>
      <c r="D64" s="12" t="s">
        <v>211</v>
      </c>
      <c r="E64" s="12" t="s">
        <v>6</v>
      </c>
      <c r="F64" s="12" t="s">
        <v>6</v>
      </c>
      <c r="G64" s="12" t="s">
        <v>167</v>
      </c>
      <c r="H64" s="12"/>
      <c r="I64" s="9">
        <v>49</v>
      </c>
      <c r="J64" s="9">
        <v>64</v>
      </c>
    </row>
    <row r="65" spans="1:10" x14ac:dyDescent="0.2">
      <c r="A65" s="8">
        <v>43628</v>
      </c>
      <c r="B65" s="12" t="s">
        <v>14</v>
      </c>
      <c r="C65" s="113">
        <v>6700</v>
      </c>
      <c r="D65" s="12" t="s">
        <v>127</v>
      </c>
      <c r="E65" s="12" t="s">
        <v>6</v>
      </c>
      <c r="F65" s="12" t="s">
        <v>6</v>
      </c>
      <c r="G65" s="12" t="s">
        <v>172</v>
      </c>
      <c r="H65" s="12"/>
      <c r="I65" s="9">
        <v>35</v>
      </c>
      <c r="J65" s="9">
        <v>25</v>
      </c>
    </row>
    <row r="66" spans="1:10" x14ac:dyDescent="0.2">
      <c r="A66" s="8">
        <v>43631</v>
      </c>
      <c r="B66" s="12" t="s">
        <v>6</v>
      </c>
      <c r="C66" s="113">
        <v>57300</v>
      </c>
      <c r="D66" s="12" t="s">
        <v>198</v>
      </c>
      <c r="E66" s="12" t="s">
        <v>6</v>
      </c>
      <c r="F66" s="12" t="s">
        <v>6</v>
      </c>
      <c r="G66" s="12" t="s">
        <v>23</v>
      </c>
      <c r="H66" s="12"/>
      <c r="I66" s="9">
        <v>39</v>
      </c>
      <c r="J66" s="9">
        <v>53</v>
      </c>
    </row>
    <row r="67" spans="1:10" x14ac:dyDescent="0.2">
      <c r="A67" s="8">
        <v>43631</v>
      </c>
      <c r="B67" s="12" t="s">
        <v>6</v>
      </c>
      <c r="C67" s="113">
        <v>54260</v>
      </c>
      <c r="D67" s="12" t="s">
        <v>672</v>
      </c>
      <c r="E67" s="12" t="s">
        <v>6</v>
      </c>
      <c r="F67" s="12" t="s">
        <v>18</v>
      </c>
      <c r="G67" s="12" t="s">
        <v>37</v>
      </c>
      <c r="H67" s="12"/>
      <c r="I67" s="9">
        <v>41</v>
      </c>
      <c r="J67" s="9">
        <v>39</v>
      </c>
    </row>
    <row r="68" spans="1:10" x14ac:dyDescent="0.2">
      <c r="A68" s="8">
        <v>43631</v>
      </c>
      <c r="B68" s="12" t="s">
        <v>3</v>
      </c>
      <c r="C68" s="113">
        <v>2210</v>
      </c>
      <c r="D68" s="12" t="s">
        <v>92</v>
      </c>
      <c r="E68" s="12" t="s">
        <v>6</v>
      </c>
      <c r="F68" s="12" t="s">
        <v>15</v>
      </c>
      <c r="G68" s="12" t="s">
        <v>37</v>
      </c>
      <c r="H68" s="12"/>
      <c r="I68" s="9">
        <v>23</v>
      </c>
      <c r="J68" s="9">
        <v>27</v>
      </c>
    </row>
    <row r="69" spans="1:10" x14ac:dyDescent="0.2">
      <c r="A69" s="8">
        <v>43634</v>
      </c>
      <c r="B69" s="12" t="s">
        <v>6</v>
      </c>
      <c r="C69" s="48" t="s">
        <v>1904</v>
      </c>
      <c r="D69" s="12" t="s">
        <v>1905</v>
      </c>
      <c r="E69" s="12" t="s">
        <v>6</v>
      </c>
      <c r="F69" s="12" t="s">
        <v>6</v>
      </c>
      <c r="G69" s="12" t="s">
        <v>292</v>
      </c>
      <c r="H69" s="12"/>
      <c r="I69" s="9">
        <v>140</v>
      </c>
      <c r="J69" s="9">
        <v>202</v>
      </c>
    </row>
    <row r="70" spans="1:10" s="11" customFormat="1" x14ac:dyDescent="0.2">
      <c r="A70" s="8">
        <v>43634</v>
      </c>
      <c r="B70" s="12" t="s">
        <v>3</v>
      </c>
      <c r="C70" s="48" t="s">
        <v>1912</v>
      </c>
      <c r="D70" s="12" t="s">
        <v>113</v>
      </c>
      <c r="E70" s="12" t="s">
        <v>6</v>
      </c>
      <c r="F70" s="12" t="s">
        <v>6</v>
      </c>
      <c r="G70" s="12" t="s">
        <v>37</v>
      </c>
      <c r="H70" s="12"/>
      <c r="I70" s="9">
        <v>16</v>
      </c>
      <c r="J70" s="9">
        <v>13</v>
      </c>
    </row>
    <row r="71" spans="1:10" s="11" customFormat="1" x14ac:dyDescent="0.2">
      <c r="A71" s="8">
        <v>43638</v>
      </c>
      <c r="B71" s="12" t="s">
        <v>14</v>
      </c>
      <c r="C71" s="48" t="s">
        <v>1922</v>
      </c>
      <c r="D71" s="12" t="s">
        <v>250</v>
      </c>
      <c r="E71" s="12" t="s">
        <v>6</v>
      </c>
      <c r="F71" s="12" t="s">
        <v>171</v>
      </c>
      <c r="G71" s="12" t="s">
        <v>1923</v>
      </c>
      <c r="H71" s="12"/>
      <c r="I71" s="9">
        <v>135</v>
      </c>
      <c r="J71" s="9">
        <v>210</v>
      </c>
    </row>
    <row r="72" spans="1:10" s="11" customFormat="1" x14ac:dyDescent="0.2">
      <c r="A72" s="8">
        <v>43638</v>
      </c>
      <c r="B72" s="12" t="s">
        <v>3</v>
      </c>
      <c r="C72" s="48" t="s">
        <v>1924</v>
      </c>
      <c r="D72" s="12" t="s">
        <v>92</v>
      </c>
      <c r="E72" s="12" t="s">
        <v>6</v>
      </c>
      <c r="F72" s="12" t="s">
        <v>6</v>
      </c>
      <c r="G72" s="12" t="s">
        <v>172</v>
      </c>
      <c r="H72" s="12"/>
      <c r="I72" s="9">
        <v>21</v>
      </c>
      <c r="J72" s="9">
        <v>23</v>
      </c>
    </row>
    <row r="73" spans="1:10" s="11" customFormat="1" x14ac:dyDescent="0.2">
      <c r="A73" s="8">
        <v>43638</v>
      </c>
      <c r="B73" s="12" t="s">
        <v>6</v>
      </c>
      <c r="C73" s="48" t="s">
        <v>1925</v>
      </c>
      <c r="D73" s="12" t="s">
        <v>1926</v>
      </c>
      <c r="E73" s="12" t="s">
        <v>6</v>
      </c>
      <c r="F73" s="12" t="s">
        <v>6</v>
      </c>
      <c r="G73" s="12" t="s">
        <v>35</v>
      </c>
      <c r="H73" s="12"/>
      <c r="I73" s="9">
        <v>399</v>
      </c>
      <c r="J73" s="9">
        <v>350</v>
      </c>
    </row>
    <row r="74" spans="1:10" s="11" customFormat="1" x14ac:dyDescent="0.2">
      <c r="A74" s="8">
        <v>43638</v>
      </c>
      <c r="B74" s="12" t="s">
        <v>6</v>
      </c>
      <c r="C74" s="48" t="s">
        <v>1927</v>
      </c>
      <c r="D74" s="12" t="s">
        <v>1928</v>
      </c>
      <c r="E74" s="12" t="s">
        <v>6</v>
      </c>
      <c r="F74" s="12" t="s">
        <v>6</v>
      </c>
      <c r="G74" s="12" t="s">
        <v>35</v>
      </c>
      <c r="H74" s="12"/>
      <c r="I74" s="9">
        <v>219</v>
      </c>
      <c r="J74" s="9">
        <v>346</v>
      </c>
    </row>
    <row r="75" spans="1:10" s="11" customFormat="1" x14ac:dyDescent="0.2">
      <c r="A75" s="8">
        <v>43638</v>
      </c>
      <c r="B75" s="12" t="s">
        <v>6</v>
      </c>
      <c r="C75" s="48" t="s">
        <v>1929</v>
      </c>
      <c r="D75" s="12" t="s">
        <v>1930</v>
      </c>
      <c r="E75" s="12" t="s">
        <v>6</v>
      </c>
      <c r="F75" s="12" t="s">
        <v>6</v>
      </c>
      <c r="G75" s="12" t="s">
        <v>172</v>
      </c>
      <c r="H75" s="12"/>
      <c r="I75" s="9">
        <v>224</v>
      </c>
      <c r="J75" s="9">
        <v>331</v>
      </c>
    </row>
    <row r="76" spans="1:10" s="11" customFormat="1" x14ac:dyDescent="0.2">
      <c r="A76" s="8">
        <v>43639</v>
      </c>
      <c r="B76" s="12" t="s">
        <v>6</v>
      </c>
      <c r="C76" s="48" t="s">
        <v>1932</v>
      </c>
      <c r="D76" s="12" t="s">
        <v>408</v>
      </c>
      <c r="E76" s="12" t="s">
        <v>6</v>
      </c>
      <c r="F76" s="12" t="s">
        <v>6</v>
      </c>
      <c r="G76" s="12" t="s">
        <v>151</v>
      </c>
      <c r="H76" s="12"/>
      <c r="I76" s="9">
        <v>37</v>
      </c>
      <c r="J76" s="9">
        <v>50</v>
      </c>
    </row>
    <row r="77" spans="1:10" s="11" customFormat="1" x14ac:dyDescent="0.2">
      <c r="A77" s="8">
        <v>43639</v>
      </c>
      <c r="B77" s="12" t="s">
        <v>6</v>
      </c>
      <c r="C77" s="48" t="s">
        <v>1424</v>
      </c>
      <c r="D77" s="12" t="s">
        <v>174</v>
      </c>
      <c r="E77" s="12" t="s">
        <v>6</v>
      </c>
      <c r="F77" s="12" t="s">
        <v>6</v>
      </c>
      <c r="G77" s="12" t="s">
        <v>151</v>
      </c>
      <c r="H77" s="12"/>
      <c r="I77" s="9">
        <v>28</v>
      </c>
      <c r="J77" s="9">
        <v>40</v>
      </c>
    </row>
    <row r="78" spans="1:10" s="11" customFormat="1" x14ac:dyDescent="0.2">
      <c r="A78" s="8">
        <v>43643</v>
      </c>
      <c r="B78" s="12" t="s">
        <v>6</v>
      </c>
      <c r="C78" s="48" t="s">
        <v>1411</v>
      </c>
      <c r="D78" s="12" t="s">
        <v>344</v>
      </c>
      <c r="E78" s="12" t="s">
        <v>6</v>
      </c>
      <c r="F78" s="12" t="s">
        <v>6</v>
      </c>
      <c r="G78" s="12" t="s">
        <v>194</v>
      </c>
      <c r="H78" s="12"/>
      <c r="I78" s="9">
        <v>46</v>
      </c>
      <c r="J78" s="9">
        <v>51</v>
      </c>
    </row>
    <row r="79" spans="1:10" s="11" customFormat="1" x14ac:dyDescent="0.2">
      <c r="A79" s="8">
        <v>43645</v>
      </c>
      <c r="B79" s="12" t="s">
        <v>6</v>
      </c>
      <c r="C79" s="48" t="s">
        <v>1942</v>
      </c>
      <c r="D79" s="12" t="s">
        <v>1943</v>
      </c>
      <c r="E79" s="12" t="s">
        <v>6</v>
      </c>
      <c r="F79" s="12" t="s">
        <v>6</v>
      </c>
      <c r="G79" s="12" t="s">
        <v>1944</v>
      </c>
      <c r="H79" s="12"/>
      <c r="I79" s="9"/>
      <c r="J79" s="9"/>
    </row>
    <row r="80" spans="1:10" s="11" customFormat="1" x14ac:dyDescent="0.2">
      <c r="A80" s="8">
        <v>43646</v>
      </c>
      <c r="B80" s="12" t="s">
        <v>6</v>
      </c>
      <c r="C80" s="48" t="s">
        <v>1950</v>
      </c>
      <c r="D80" s="12" t="s">
        <v>1951</v>
      </c>
      <c r="E80" s="12" t="s">
        <v>6</v>
      </c>
      <c r="F80" s="12" t="s">
        <v>6</v>
      </c>
      <c r="G80" s="12" t="s">
        <v>172</v>
      </c>
      <c r="H80" s="12"/>
      <c r="I80" s="9">
        <v>50</v>
      </c>
      <c r="J80" s="9">
        <v>65</v>
      </c>
    </row>
    <row r="81" spans="1:10" s="11" customFormat="1" x14ac:dyDescent="0.2">
      <c r="A81" s="8">
        <v>43626</v>
      </c>
      <c r="B81" s="12" t="s">
        <v>3</v>
      </c>
      <c r="C81" s="113">
        <v>2628</v>
      </c>
      <c r="D81" s="12" t="s">
        <v>92</v>
      </c>
      <c r="E81" s="12" t="s">
        <v>1873</v>
      </c>
      <c r="F81" s="12" t="s">
        <v>6</v>
      </c>
      <c r="G81" s="12" t="s">
        <v>172</v>
      </c>
      <c r="H81" s="12"/>
      <c r="I81" s="9">
        <v>26</v>
      </c>
      <c r="J81" s="9">
        <v>33</v>
      </c>
    </row>
    <row r="82" spans="1:10" s="11" customFormat="1" x14ac:dyDescent="0.2">
      <c r="A82" s="8">
        <v>43634</v>
      </c>
      <c r="B82" s="12" t="s">
        <v>1906</v>
      </c>
      <c r="C82" s="48" t="s">
        <v>1907</v>
      </c>
      <c r="D82" s="12" t="s">
        <v>1908</v>
      </c>
      <c r="E82" s="12" t="s">
        <v>189</v>
      </c>
      <c r="F82" s="12" t="s">
        <v>15</v>
      </c>
      <c r="G82" s="12" t="s">
        <v>319</v>
      </c>
      <c r="H82" s="12"/>
      <c r="I82" s="9"/>
      <c r="J82" s="9"/>
    </row>
    <row r="83" spans="1:10" s="11" customFormat="1" x14ac:dyDescent="0.2">
      <c r="A83" s="8">
        <v>43624</v>
      </c>
      <c r="B83" s="12" t="s">
        <v>6</v>
      </c>
      <c r="C83" s="113">
        <v>57180</v>
      </c>
      <c r="D83" s="12" t="s">
        <v>215</v>
      </c>
      <c r="E83" s="12" t="s">
        <v>188</v>
      </c>
      <c r="F83" s="12" t="s">
        <v>22</v>
      </c>
      <c r="G83" s="12" t="s">
        <v>194</v>
      </c>
      <c r="H83" s="12"/>
      <c r="I83" s="9">
        <v>32</v>
      </c>
      <c r="J83" s="9">
        <v>39</v>
      </c>
    </row>
    <row r="84" spans="1:10" s="11" customFormat="1" x14ac:dyDescent="0.2">
      <c r="A84" s="8">
        <v>43626</v>
      </c>
      <c r="B84" s="12" t="s">
        <v>3</v>
      </c>
      <c r="C84" s="113">
        <v>1221</v>
      </c>
      <c r="D84" s="12" t="s">
        <v>92</v>
      </c>
      <c r="E84" s="12" t="s">
        <v>8</v>
      </c>
      <c r="F84" s="12" t="s">
        <v>6</v>
      </c>
      <c r="G84" s="12" t="s">
        <v>23</v>
      </c>
      <c r="H84" s="12"/>
      <c r="I84" s="9">
        <v>35</v>
      </c>
      <c r="J84" s="9">
        <v>30</v>
      </c>
    </row>
    <row r="85" spans="1:10" s="11" customFormat="1" x14ac:dyDescent="0.2">
      <c r="A85" s="8">
        <v>43617</v>
      </c>
      <c r="B85" s="12" t="s">
        <v>3</v>
      </c>
      <c r="C85" s="113">
        <v>4910</v>
      </c>
      <c r="D85" s="12" t="s">
        <v>150</v>
      </c>
      <c r="E85" s="12" t="s">
        <v>4</v>
      </c>
      <c r="F85" s="12" t="s">
        <v>4</v>
      </c>
      <c r="G85" s="12" t="s">
        <v>295</v>
      </c>
      <c r="H85" s="12"/>
      <c r="I85" s="9">
        <v>12</v>
      </c>
      <c r="J85" s="9">
        <v>7</v>
      </c>
    </row>
    <row r="86" spans="1:10" s="11" customFormat="1" x14ac:dyDescent="0.2">
      <c r="A86" s="8">
        <v>43620</v>
      </c>
      <c r="B86" s="12" t="s">
        <v>3</v>
      </c>
      <c r="C86" s="113">
        <v>4971</v>
      </c>
      <c r="D86" s="12" t="s">
        <v>55</v>
      </c>
      <c r="E86" s="12" t="s">
        <v>4</v>
      </c>
      <c r="F86" s="12" t="s">
        <v>4</v>
      </c>
      <c r="G86" s="12" t="s">
        <v>1859</v>
      </c>
      <c r="H86" s="12"/>
      <c r="I86" s="9">
        <v>16</v>
      </c>
      <c r="J86" s="9">
        <v>12</v>
      </c>
    </row>
    <row r="87" spans="1:10" s="11" customFormat="1" x14ac:dyDescent="0.2">
      <c r="A87" s="8">
        <v>43622</v>
      </c>
      <c r="B87" s="12" t="s">
        <v>3</v>
      </c>
      <c r="C87" s="113">
        <v>1270</v>
      </c>
      <c r="D87" s="12" t="s">
        <v>92</v>
      </c>
      <c r="E87" s="12" t="s">
        <v>4</v>
      </c>
      <c r="F87" s="12" t="s">
        <v>4</v>
      </c>
      <c r="G87" s="12" t="s">
        <v>172</v>
      </c>
      <c r="H87" s="12"/>
      <c r="I87" s="9">
        <v>25</v>
      </c>
      <c r="J87" s="9">
        <v>24</v>
      </c>
    </row>
    <row r="88" spans="1:10" s="11" customFormat="1" x14ac:dyDescent="0.2">
      <c r="A88" s="8">
        <v>43625</v>
      </c>
      <c r="B88" s="12" t="s">
        <v>3</v>
      </c>
      <c r="C88" s="113">
        <v>5480</v>
      </c>
      <c r="D88" s="12" t="s">
        <v>129</v>
      </c>
      <c r="E88" s="12" t="s">
        <v>4</v>
      </c>
      <c r="F88" s="12" t="s">
        <v>22</v>
      </c>
      <c r="G88" s="12" t="s">
        <v>222</v>
      </c>
      <c r="H88" s="12"/>
      <c r="I88" s="9">
        <v>42</v>
      </c>
      <c r="J88" s="9">
        <v>60</v>
      </c>
    </row>
    <row r="89" spans="1:10" s="11" customFormat="1" x14ac:dyDescent="0.2">
      <c r="A89" s="8">
        <v>43625</v>
      </c>
      <c r="B89" s="12" t="s">
        <v>3</v>
      </c>
      <c r="C89" s="113">
        <v>6962</v>
      </c>
      <c r="D89" s="12" t="s">
        <v>73</v>
      </c>
      <c r="E89" s="12" t="s">
        <v>4</v>
      </c>
      <c r="F89" s="12" t="s">
        <v>6</v>
      </c>
      <c r="G89" s="12" t="s">
        <v>37</v>
      </c>
      <c r="H89" s="12"/>
      <c r="I89" s="9">
        <v>32</v>
      </c>
      <c r="J89" s="9">
        <v>47</v>
      </c>
    </row>
    <row r="90" spans="1:10" s="11" customFormat="1" x14ac:dyDescent="0.2">
      <c r="A90" s="8">
        <v>43626</v>
      </c>
      <c r="B90" s="12" t="s">
        <v>3</v>
      </c>
      <c r="C90" s="113">
        <v>6723</v>
      </c>
      <c r="D90" s="12" t="s">
        <v>49</v>
      </c>
      <c r="E90" s="12" t="s">
        <v>4</v>
      </c>
      <c r="F90" s="12" t="s">
        <v>4</v>
      </c>
      <c r="G90" s="12" t="s">
        <v>177</v>
      </c>
      <c r="H90" s="12"/>
      <c r="I90" s="9">
        <v>39</v>
      </c>
      <c r="J90" s="9">
        <v>59</v>
      </c>
    </row>
    <row r="91" spans="1:10" s="11" customFormat="1" x14ac:dyDescent="0.2">
      <c r="A91" s="8">
        <v>43626</v>
      </c>
      <c r="B91" s="12" t="s">
        <v>5</v>
      </c>
      <c r="C91" s="113">
        <v>54457</v>
      </c>
      <c r="D91" s="12" t="s">
        <v>166</v>
      </c>
      <c r="E91" s="12" t="s">
        <v>4</v>
      </c>
      <c r="F91" s="12" t="s">
        <v>4</v>
      </c>
      <c r="G91" s="12" t="s">
        <v>23</v>
      </c>
      <c r="H91" s="12"/>
      <c r="I91" s="9">
        <v>41</v>
      </c>
      <c r="J91" s="9">
        <v>52</v>
      </c>
    </row>
    <row r="92" spans="1:10" s="11" customFormat="1" x14ac:dyDescent="0.2">
      <c r="A92" s="8">
        <v>43626</v>
      </c>
      <c r="B92" s="12" t="s">
        <v>3</v>
      </c>
      <c r="C92" s="113">
        <v>1255</v>
      </c>
      <c r="D92" s="12" t="s">
        <v>92</v>
      </c>
      <c r="E92" s="12" t="s">
        <v>4</v>
      </c>
      <c r="F92" s="12" t="s">
        <v>4</v>
      </c>
      <c r="G92" s="12" t="s">
        <v>1872</v>
      </c>
      <c r="H92" s="12"/>
      <c r="I92" s="9">
        <v>29</v>
      </c>
      <c r="J92" s="9">
        <v>23</v>
      </c>
    </row>
    <row r="93" spans="1:10" s="11" customFormat="1" x14ac:dyDescent="0.2">
      <c r="A93" s="8">
        <v>43627</v>
      </c>
      <c r="B93" s="12" t="s">
        <v>3</v>
      </c>
      <c r="C93" s="113">
        <v>3371</v>
      </c>
      <c r="D93" s="12" t="s">
        <v>54</v>
      </c>
      <c r="E93" s="12" t="s">
        <v>4</v>
      </c>
      <c r="F93" s="12" t="s">
        <v>4</v>
      </c>
      <c r="G93" s="12" t="s">
        <v>1881</v>
      </c>
      <c r="H93" s="12"/>
      <c r="I93" s="9">
        <v>21</v>
      </c>
      <c r="J93" s="9">
        <v>16</v>
      </c>
    </row>
    <row r="94" spans="1:10" s="11" customFormat="1" x14ac:dyDescent="0.2">
      <c r="A94" s="8">
        <v>43628</v>
      </c>
      <c r="B94" s="12" t="s">
        <v>3</v>
      </c>
      <c r="C94" s="113">
        <v>4734</v>
      </c>
      <c r="D94" s="12" t="s">
        <v>75</v>
      </c>
      <c r="E94" s="12" t="s">
        <v>4</v>
      </c>
      <c r="F94" s="12" t="s">
        <v>4</v>
      </c>
      <c r="G94" s="12" t="s">
        <v>152</v>
      </c>
      <c r="H94" s="12"/>
      <c r="I94" s="9">
        <v>10</v>
      </c>
      <c r="J94" s="9">
        <v>5</v>
      </c>
    </row>
    <row r="95" spans="1:10" s="11" customFormat="1" x14ac:dyDescent="0.2">
      <c r="A95" s="8">
        <v>43631</v>
      </c>
      <c r="B95" s="12" t="s">
        <v>3</v>
      </c>
      <c r="C95" s="113">
        <v>6678</v>
      </c>
      <c r="D95" s="12" t="s">
        <v>232</v>
      </c>
      <c r="E95" s="12" t="s">
        <v>4</v>
      </c>
      <c r="F95" s="12" t="s">
        <v>5</v>
      </c>
      <c r="G95" s="12" t="s">
        <v>477</v>
      </c>
      <c r="H95" s="12"/>
      <c r="I95" s="9">
        <v>45</v>
      </c>
      <c r="J95" s="9">
        <v>58</v>
      </c>
    </row>
    <row r="96" spans="1:10" s="11" customFormat="1" x14ac:dyDescent="0.2">
      <c r="A96" s="8">
        <v>43631</v>
      </c>
      <c r="B96" s="12" t="s">
        <v>3</v>
      </c>
      <c r="C96" s="113">
        <v>9151</v>
      </c>
      <c r="D96" s="12" t="s">
        <v>524</v>
      </c>
      <c r="E96" s="12" t="s">
        <v>4</v>
      </c>
      <c r="F96" s="12" t="s">
        <v>140</v>
      </c>
      <c r="G96" s="12" t="s">
        <v>1897</v>
      </c>
      <c r="H96" s="12"/>
      <c r="I96" s="9">
        <v>58</v>
      </c>
      <c r="J96" s="9">
        <v>76</v>
      </c>
    </row>
    <row r="97" spans="1:10" s="11" customFormat="1" x14ac:dyDescent="0.2">
      <c r="A97" s="8">
        <v>43631</v>
      </c>
      <c r="B97" s="12" t="s">
        <v>3</v>
      </c>
      <c r="C97" s="113">
        <v>6944</v>
      </c>
      <c r="D97" s="12" t="s">
        <v>73</v>
      </c>
      <c r="E97" s="12" t="s">
        <v>4</v>
      </c>
      <c r="F97" s="12" t="s">
        <v>6</v>
      </c>
      <c r="G97" s="12" t="s">
        <v>37</v>
      </c>
      <c r="H97" s="12"/>
      <c r="I97" s="9">
        <v>35</v>
      </c>
      <c r="J97" s="9">
        <v>41</v>
      </c>
    </row>
    <row r="98" spans="1:10" s="11" customFormat="1" x14ac:dyDescent="0.2">
      <c r="A98" s="8">
        <v>43632</v>
      </c>
      <c r="B98" s="12" t="s">
        <v>6</v>
      </c>
      <c r="C98" s="48" t="s">
        <v>1511</v>
      </c>
      <c r="D98" s="12" t="s">
        <v>1898</v>
      </c>
      <c r="E98" s="12" t="s">
        <v>4</v>
      </c>
      <c r="F98" s="12" t="s">
        <v>6</v>
      </c>
      <c r="G98" s="12" t="s">
        <v>152</v>
      </c>
      <c r="H98" s="12"/>
      <c r="I98" s="9">
        <v>25</v>
      </c>
      <c r="J98" s="9">
        <v>31</v>
      </c>
    </row>
    <row r="99" spans="1:10" s="11" customFormat="1" x14ac:dyDescent="0.2">
      <c r="A99" s="8">
        <v>43632</v>
      </c>
      <c r="B99" s="12" t="s">
        <v>3</v>
      </c>
      <c r="C99" s="48" t="s">
        <v>1370</v>
      </c>
      <c r="D99" s="12" t="s">
        <v>92</v>
      </c>
      <c r="E99" s="12" t="s">
        <v>4</v>
      </c>
      <c r="F99" s="12" t="s">
        <v>6</v>
      </c>
      <c r="G99" s="12" t="s">
        <v>152</v>
      </c>
      <c r="H99" s="12"/>
      <c r="I99" s="9">
        <v>20</v>
      </c>
      <c r="J99" s="9">
        <v>12</v>
      </c>
    </row>
    <row r="100" spans="1:10" s="11" customFormat="1" x14ac:dyDescent="0.2">
      <c r="A100" s="8">
        <v>43633</v>
      </c>
      <c r="B100" s="12" t="s">
        <v>3</v>
      </c>
      <c r="C100" s="48" t="s">
        <v>1903</v>
      </c>
      <c r="D100" s="12" t="s">
        <v>261</v>
      </c>
      <c r="E100" s="12" t="s">
        <v>4</v>
      </c>
      <c r="F100" s="12" t="s">
        <v>4</v>
      </c>
      <c r="G100" s="12" t="s">
        <v>172</v>
      </c>
      <c r="H100" s="12"/>
      <c r="I100" s="9">
        <v>28</v>
      </c>
      <c r="J100" s="9">
        <v>29</v>
      </c>
    </row>
    <row r="101" spans="1:10" s="11" customFormat="1" x14ac:dyDescent="0.2">
      <c r="A101" s="8">
        <v>43634</v>
      </c>
      <c r="B101" s="12" t="s">
        <v>3</v>
      </c>
      <c r="C101" s="48" t="s">
        <v>1909</v>
      </c>
      <c r="D101" s="12" t="s">
        <v>1910</v>
      </c>
      <c r="E101" s="12" t="s">
        <v>4</v>
      </c>
      <c r="F101" s="12" t="s">
        <v>6</v>
      </c>
      <c r="G101" s="12" t="s">
        <v>1911</v>
      </c>
      <c r="H101" s="12"/>
      <c r="I101" s="9">
        <v>53</v>
      </c>
      <c r="J101" s="9">
        <v>67</v>
      </c>
    </row>
    <row r="102" spans="1:10" s="11" customFormat="1" x14ac:dyDescent="0.2">
      <c r="A102" s="8">
        <v>43635</v>
      </c>
      <c r="B102" s="12" t="s">
        <v>3</v>
      </c>
      <c r="C102" s="48" t="s">
        <v>1913</v>
      </c>
      <c r="D102" s="12" t="s">
        <v>61</v>
      </c>
      <c r="E102" s="12" t="s">
        <v>4</v>
      </c>
      <c r="F102" s="12" t="s">
        <v>6</v>
      </c>
      <c r="G102" s="12" t="s">
        <v>37</v>
      </c>
      <c r="H102" s="12"/>
      <c r="I102" s="9">
        <v>11</v>
      </c>
      <c r="J102" s="9">
        <v>6</v>
      </c>
    </row>
    <row r="103" spans="1:10" s="11" customFormat="1" x14ac:dyDescent="0.2">
      <c r="A103" s="8">
        <v>43638</v>
      </c>
      <c r="B103" s="12" t="s">
        <v>3</v>
      </c>
      <c r="C103" s="48" t="s">
        <v>1931</v>
      </c>
      <c r="D103" s="12" t="s">
        <v>283</v>
      </c>
      <c r="E103" s="12" t="s">
        <v>4</v>
      </c>
      <c r="F103" s="12" t="s">
        <v>4</v>
      </c>
      <c r="G103" s="12" t="s">
        <v>37</v>
      </c>
      <c r="H103" s="12"/>
      <c r="I103" s="9">
        <v>27</v>
      </c>
      <c r="J103" s="9">
        <v>39</v>
      </c>
    </row>
    <row r="104" spans="1:10" s="11" customFormat="1" x14ac:dyDescent="0.2">
      <c r="A104" s="8">
        <v>43639</v>
      </c>
      <c r="B104" s="12" t="s">
        <v>3</v>
      </c>
      <c r="C104" s="48" t="s">
        <v>1933</v>
      </c>
      <c r="D104" s="12" t="s">
        <v>92</v>
      </c>
      <c r="E104" s="12" t="s">
        <v>4</v>
      </c>
      <c r="F104" s="12" t="s">
        <v>4</v>
      </c>
      <c r="G104" s="12" t="s">
        <v>1539</v>
      </c>
      <c r="H104" s="12"/>
      <c r="I104" s="9">
        <v>27</v>
      </c>
      <c r="J104" s="9">
        <v>27</v>
      </c>
    </row>
    <row r="105" spans="1:10" s="11" customFormat="1" x14ac:dyDescent="0.2">
      <c r="A105" s="8">
        <v>43645</v>
      </c>
      <c r="B105" s="12" t="s">
        <v>3</v>
      </c>
      <c r="C105" s="48" t="s">
        <v>1940</v>
      </c>
      <c r="D105" s="12" t="s">
        <v>1941</v>
      </c>
      <c r="E105" s="12" t="s">
        <v>4</v>
      </c>
      <c r="F105" s="12" t="s">
        <v>4</v>
      </c>
      <c r="G105" s="12" t="s">
        <v>37</v>
      </c>
      <c r="H105" s="12"/>
      <c r="I105" s="9">
        <v>32</v>
      </c>
      <c r="J105" s="9">
        <v>25</v>
      </c>
    </row>
    <row r="106" spans="1:10" s="11" customFormat="1" x14ac:dyDescent="0.2">
      <c r="A106" s="8">
        <v>43631</v>
      </c>
      <c r="B106" s="12" t="s">
        <v>3</v>
      </c>
      <c r="C106" s="113">
        <v>2542</v>
      </c>
      <c r="D106" s="12" t="s">
        <v>92</v>
      </c>
      <c r="E106" s="12" t="s">
        <v>968</v>
      </c>
      <c r="F106" s="12" t="s">
        <v>5</v>
      </c>
      <c r="G106" s="12" t="s">
        <v>292</v>
      </c>
      <c r="H106" s="12"/>
      <c r="I106" s="9">
        <v>31</v>
      </c>
      <c r="J106" s="9">
        <v>31</v>
      </c>
    </row>
    <row r="107" spans="1:10" s="11" customFormat="1" x14ac:dyDescent="0.2">
      <c r="A107" s="8">
        <v>43625</v>
      </c>
      <c r="B107" s="12" t="s">
        <v>14</v>
      </c>
      <c r="C107" s="113">
        <v>3440</v>
      </c>
      <c r="D107" s="12" t="s">
        <v>67</v>
      </c>
      <c r="E107" s="12" t="s">
        <v>234</v>
      </c>
      <c r="F107" s="12" t="s">
        <v>6</v>
      </c>
      <c r="G107" s="12" t="s">
        <v>477</v>
      </c>
      <c r="H107" s="12"/>
      <c r="I107" s="9">
        <v>19</v>
      </c>
      <c r="J107" s="9">
        <v>20</v>
      </c>
    </row>
    <row r="108" spans="1:10" s="11" customFormat="1" x14ac:dyDescent="0.2">
      <c r="A108" s="8">
        <v>43625</v>
      </c>
      <c r="B108" s="12" t="s">
        <v>234</v>
      </c>
      <c r="C108" s="48" t="s">
        <v>1861</v>
      </c>
      <c r="D108" s="12" t="s">
        <v>1862</v>
      </c>
      <c r="E108" s="12" t="s">
        <v>1863</v>
      </c>
      <c r="F108" s="12" t="s">
        <v>818</v>
      </c>
      <c r="G108" s="12" t="s">
        <v>292</v>
      </c>
      <c r="H108" s="12"/>
      <c r="I108" s="31"/>
      <c r="J108" s="31"/>
    </row>
    <row r="109" spans="1:10" s="11" customFormat="1" x14ac:dyDescent="0.2">
      <c r="A109" s="8">
        <v>43626</v>
      </c>
      <c r="B109" s="12" t="s">
        <v>3</v>
      </c>
      <c r="C109" s="113">
        <v>6190</v>
      </c>
      <c r="D109" s="12" t="s">
        <v>1089</v>
      </c>
      <c r="E109" s="12" t="s">
        <v>31</v>
      </c>
      <c r="F109" s="12" t="s">
        <v>6</v>
      </c>
      <c r="G109" s="12" t="s">
        <v>863</v>
      </c>
      <c r="H109" s="12"/>
      <c r="I109" s="9">
        <v>35</v>
      </c>
      <c r="J109" s="9">
        <v>47</v>
      </c>
    </row>
    <row r="110" spans="1:10" s="11" customFormat="1" x14ac:dyDescent="0.2">
      <c r="A110" s="8">
        <v>43626</v>
      </c>
      <c r="B110" s="12" t="s">
        <v>3</v>
      </c>
      <c r="C110" s="113">
        <v>3573</v>
      </c>
      <c r="D110" s="12" t="s">
        <v>67</v>
      </c>
      <c r="E110" s="12" t="s">
        <v>31</v>
      </c>
      <c r="F110" s="12" t="s">
        <v>6</v>
      </c>
      <c r="G110" s="12" t="s">
        <v>23</v>
      </c>
      <c r="H110" s="12"/>
      <c r="I110" s="9">
        <v>17</v>
      </c>
      <c r="J110" s="9">
        <v>19</v>
      </c>
    </row>
    <row r="111" spans="1:10" s="11" customFormat="1" x14ac:dyDescent="0.2">
      <c r="A111" s="8">
        <v>43625</v>
      </c>
      <c r="B111" s="12" t="s">
        <v>3</v>
      </c>
      <c r="C111" s="113">
        <v>4771</v>
      </c>
      <c r="D111" s="12" t="s">
        <v>75</v>
      </c>
      <c r="E111" s="12" t="s">
        <v>16</v>
      </c>
      <c r="F111" s="12" t="s">
        <v>4</v>
      </c>
      <c r="G111" s="12" t="s">
        <v>37</v>
      </c>
      <c r="H111" s="12"/>
      <c r="I111" s="9">
        <v>10</v>
      </c>
      <c r="J111" s="9">
        <v>6</v>
      </c>
    </row>
    <row r="112" spans="1:10" s="11" customFormat="1" x14ac:dyDescent="0.2">
      <c r="A112" s="8">
        <v>43626</v>
      </c>
      <c r="B112" s="12" t="s">
        <v>3</v>
      </c>
      <c r="C112" s="113">
        <v>4620</v>
      </c>
      <c r="D112" s="12" t="s">
        <v>40</v>
      </c>
      <c r="E112" s="12" t="s">
        <v>16</v>
      </c>
      <c r="F112" s="12" t="s">
        <v>6</v>
      </c>
      <c r="G112" s="12" t="s">
        <v>163</v>
      </c>
      <c r="H112" s="12"/>
      <c r="I112" s="9">
        <v>7</v>
      </c>
      <c r="J112" s="9">
        <v>2</v>
      </c>
    </row>
    <row r="113" spans="1:10" s="11" customFormat="1" x14ac:dyDescent="0.2">
      <c r="A113" s="8">
        <v>43626</v>
      </c>
      <c r="B113" s="12" t="s">
        <v>3</v>
      </c>
      <c r="C113" s="113">
        <v>8386</v>
      </c>
      <c r="D113" s="12" t="s">
        <v>117</v>
      </c>
      <c r="E113" s="12" t="s">
        <v>16</v>
      </c>
      <c r="F113" s="12" t="s">
        <v>6</v>
      </c>
      <c r="G113" s="12" t="s">
        <v>163</v>
      </c>
      <c r="H113" s="12"/>
      <c r="I113" s="9">
        <v>25</v>
      </c>
      <c r="J113" s="9">
        <v>20</v>
      </c>
    </row>
    <row r="114" spans="1:10" s="11" customFormat="1" x14ac:dyDescent="0.2">
      <c r="A114" s="8">
        <v>43632</v>
      </c>
      <c r="B114" s="12" t="s">
        <v>3</v>
      </c>
      <c r="C114" s="48" t="s">
        <v>1902</v>
      </c>
      <c r="D114" s="12" t="s">
        <v>75</v>
      </c>
      <c r="E114" s="12" t="s">
        <v>16</v>
      </c>
      <c r="F114" s="12" t="s">
        <v>4</v>
      </c>
      <c r="G114" s="12" t="s">
        <v>23</v>
      </c>
      <c r="H114" s="12"/>
      <c r="I114" s="9">
        <v>14</v>
      </c>
      <c r="J114" s="9">
        <v>7</v>
      </c>
    </row>
    <row r="115" spans="1:10" s="11" customFormat="1" x14ac:dyDescent="0.2">
      <c r="A115" s="8">
        <v>43632</v>
      </c>
      <c r="B115" s="12" t="s">
        <v>3</v>
      </c>
      <c r="C115" s="48" t="s">
        <v>1568</v>
      </c>
      <c r="D115" s="12" t="s">
        <v>75</v>
      </c>
      <c r="E115" s="12" t="s">
        <v>16</v>
      </c>
      <c r="F115" s="12" t="s">
        <v>6</v>
      </c>
      <c r="G115" s="12" t="s">
        <v>151</v>
      </c>
      <c r="H115" s="12"/>
      <c r="I115" s="9">
        <v>8</v>
      </c>
      <c r="J115" s="9">
        <v>5</v>
      </c>
    </row>
    <row r="116" spans="1:10" s="11" customFormat="1" x14ac:dyDescent="0.2">
      <c r="A116" s="8">
        <v>43636</v>
      </c>
      <c r="B116" s="12" t="s">
        <v>1919</v>
      </c>
      <c r="C116" s="48" t="s">
        <v>1920</v>
      </c>
      <c r="D116" s="12" t="s">
        <v>1921</v>
      </c>
      <c r="E116" s="12" t="s">
        <v>16</v>
      </c>
      <c r="F116" s="12" t="s">
        <v>15</v>
      </c>
      <c r="G116" s="12" t="s">
        <v>37</v>
      </c>
      <c r="H116" s="12"/>
      <c r="I116" s="9"/>
      <c r="J116" s="9"/>
    </row>
    <row r="117" spans="1:10" s="11" customFormat="1" x14ac:dyDescent="0.2">
      <c r="A117" s="8">
        <v>43642</v>
      </c>
      <c r="B117" s="12" t="s">
        <v>3</v>
      </c>
      <c r="C117" s="48" t="s">
        <v>1935</v>
      </c>
      <c r="D117" s="12" t="s">
        <v>70</v>
      </c>
      <c r="E117" s="12" t="s">
        <v>16</v>
      </c>
      <c r="F117" s="12" t="s">
        <v>6</v>
      </c>
      <c r="G117" s="12" t="s">
        <v>37</v>
      </c>
      <c r="H117" s="12"/>
      <c r="I117" s="9">
        <v>14</v>
      </c>
      <c r="J117" s="9">
        <v>15</v>
      </c>
    </row>
    <row r="118" spans="1:10" s="11" customFormat="1" x14ac:dyDescent="0.2">
      <c r="A118" s="8">
        <v>43617</v>
      </c>
      <c r="B118" s="12" t="s">
        <v>3</v>
      </c>
      <c r="C118" s="113">
        <v>5823</v>
      </c>
      <c r="D118" s="12" t="s">
        <v>78</v>
      </c>
      <c r="E118" s="12" t="s">
        <v>12</v>
      </c>
      <c r="F118" s="12" t="s">
        <v>6</v>
      </c>
      <c r="G118" s="12" t="s">
        <v>172</v>
      </c>
      <c r="H118" s="12"/>
      <c r="I118" s="9">
        <v>23</v>
      </c>
      <c r="J118" s="9">
        <v>28</v>
      </c>
    </row>
    <row r="119" spans="1:10" s="11" customFormat="1" x14ac:dyDescent="0.2">
      <c r="A119" s="8">
        <v>43625</v>
      </c>
      <c r="B119" s="12" t="s">
        <v>14</v>
      </c>
      <c r="C119" s="113">
        <v>5100</v>
      </c>
      <c r="D119" s="12" t="s">
        <v>1864</v>
      </c>
      <c r="E119" s="12" t="s">
        <v>12</v>
      </c>
      <c r="F119" s="12" t="s">
        <v>1865</v>
      </c>
      <c r="G119" s="12" t="s">
        <v>151</v>
      </c>
      <c r="H119" s="12"/>
      <c r="I119" s="9">
        <v>86</v>
      </c>
      <c r="J119" s="9">
        <v>143</v>
      </c>
    </row>
    <row r="120" spans="1:10" s="11" customFormat="1" x14ac:dyDescent="0.2">
      <c r="A120" s="8">
        <v>43625</v>
      </c>
      <c r="B120" s="12" t="s">
        <v>14</v>
      </c>
      <c r="C120" s="113">
        <v>6700</v>
      </c>
      <c r="D120" s="12" t="s">
        <v>127</v>
      </c>
      <c r="E120" s="12" t="s">
        <v>12</v>
      </c>
      <c r="F120" s="12" t="s">
        <v>6</v>
      </c>
      <c r="G120" s="12" t="s">
        <v>194</v>
      </c>
      <c r="H120" s="12"/>
      <c r="I120" s="9">
        <v>30</v>
      </c>
      <c r="J120" s="9">
        <v>26</v>
      </c>
    </row>
    <row r="121" spans="1:10" s="11" customFormat="1" x14ac:dyDescent="0.2">
      <c r="A121" s="8">
        <v>43631</v>
      </c>
      <c r="B121" s="12" t="s">
        <v>3</v>
      </c>
      <c r="C121" s="113">
        <v>8254</v>
      </c>
      <c r="D121" s="12" t="s">
        <v>64</v>
      </c>
      <c r="E121" s="12" t="s">
        <v>12</v>
      </c>
      <c r="F121" s="12" t="s">
        <v>15</v>
      </c>
      <c r="G121" s="12" t="s">
        <v>319</v>
      </c>
      <c r="H121" s="12"/>
      <c r="I121" s="9">
        <v>23</v>
      </c>
      <c r="J121" s="9">
        <v>18</v>
      </c>
    </row>
    <row r="122" spans="1:10" s="11" customFormat="1" x14ac:dyDescent="0.2">
      <c r="A122" s="8">
        <v>43646</v>
      </c>
      <c r="B122" s="12" t="s">
        <v>3</v>
      </c>
      <c r="C122" s="48" t="s">
        <v>1947</v>
      </c>
      <c r="D122" s="12" t="s">
        <v>92</v>
      </c>
      <c r="E122" s="12" t="s">
        <v>12</v>
      </c>
      <c r="F122" s="12" t="s">
        <v>4</v>
      </c>
      <c r="G122" s="12" t="s">
        <v>23</v>
      </c>
      <c r="H122" s="12"/>
      <c r="I122" s="9">
        <v>20</v>
      </c>
      <c r="J122" s="9">
        <v>25</v>
      </c>
    </row>
    <row r="123" spans="1:10" s="11" customFormat="1" x14ac:dyDescent="0.2">
      <c r="A123" s="8">
        <v>43646</v>
      </c>
      <c r="B123" s="12" t="s">
        <v>3</v>
      </c>
      <c r="C123" s="48" t="s">
        <v>1948</v>
      </c>
      <c r="D123" s="12" t="s">
        <v>92</v>
      </c>
      <c r="E123" s="12" t="s">
        <v>12</v>
      </c>
      <c r="F123" s="12" t="s">
        <v>6</v>
      </c>
      <c r="G123" s="12" t="s">
        <v>1949</v>
      </c>
      <c r="H123" s="12"/>
      <c r="I123" s="9">
        <v>21</v>
      </c>
      <c r="J123" s="9">
        <v>27</v>
      </c>
    </row>
    <row r="124" spans="1:10" s="11" customFormat="1" x14ac:dyDescent="0.2">
      <c r="A124" s="8">
        <v>43618</v>
      </c>
      <c r="B124" s="12" t="s">
        <v>3</v>
      </c>
      <c r="C124" s="113">
        <v>2435</v>
      </c>
      <c r="D124" s="12" t="s">
        <v>92</v>
      </c>
      <c r="E124" s="12" t="s">
        <v>10</v>
      </c>
      <c r="F124" s="12" t="s">
        <v>6</v>
      </c>
      <c r="G124" s="12" t="s">
        <v>23</v>
      </c>
      <c r="H124" s="12"/>
      <c r="I124" s="9">
        <v>27</v>
      </c>
      <c r="J124" s="9">
        <v>35</v>
      </c>
    </row>
    <row r="125" spans="1:10" s="11" customFormat="1" x14ac:dyDescent="0.2">
      <c r="A125" s="8">
        <v>43624</v>
      </c>
      <c r="B125" s="12" t="s">
        <v>3</v>
      </c>
      <c r="C125" s="113">
        <v>4360</v>
      </c>
      <c r="D125" s="12" t="s">
        <v>506</v>
      </c>
      <c r="E125" s="12" t="s">
        <v>10</v>
      </c>
      <c r="F125" s="12" t="s">
        <v>22</v>
      </c>
      <c r="G125" s="12" t="s">
        <v>319</v>
      </c>
      <c r="H125" s="12"/>
      <c r="I125" s="9">
        <v>13</v>
      </c>
      <c r="J125" s="9">
        <v>7</v>
      </c>
    </row>
    <row r="126" spans="1:10" s="11" customFormat="1" x14ac:dyDescent="0.2">
      <c r="A126" s="8">
        <v>43625</v>
      </c>
      <c r="B126" s="12" t="s">
        <v>3</v>
      </c>
      <c r="C126" s="113">
        <v>2435</v>
      </c>
      <c r="D126" s="12" t="s">
        <v>92</v>
      </c>
      <c r="E126" s="12" t="s">
        <v>10</v>
      </c>
      <c r="F126" s="12" t="s">
        <v>33</v>
      </c>
      <c r="G126" s="12" t="s">
        <v>23</v>
      </c>
      <c r="H126" s="12"/>
      <c r="I126" s="9">
        <v>34</v>
      </c>
      <c r="J126" s="9">
        <v>38</v>
      </c>
    </row>
    <row r="127" spans="1:10" s="11" customFormat="1" x14ac:dyDescent="0.2">
      <c r="A127" s="8">
        <v>43625</v>
      </c>
      <c r="B127" s="12" t="s">
        <v>3</v>
      </c>
      <c r="C127" s="113">
        <v>1747</v>
      </c>
      <c r="D127" s="12" t="s">
        <v>92</v>
      </c>
      <c r="E127" s="12" t="s">
        <v>19</v>
      </c>
      <c r="F127" s="12" t="s">
        <v>15</v>
      </c>
      <c r="G127" s="12" t="s">
        <v>23</v>
      </c>
      <c r="H127" s="12"/>
      <c r="I127" s="9">
        <v>28</v>
      </c>
      <c r="J127" s="9">
        <v>37</v>
      </c>
    </row>
    <row r="128" spans="1:10" s="11" customFormat="1" x14ac:dyDescent="0.2">
      <c r="A128" s="8">
        <v>43624</v>
      </c>
      <c r="B128" s="12" t="s">
        <v>3</v>
      </c>
      <c r="C128" s="113">
        <v>1134</v>
      </c>
      <c r="D128" s="12" t="s">
        <v>92</v>
      </c>
      <c r="E128" s="12" t="s">
        <v>275</v>
      </c>
      <c r="F128" s="12" t="s">
        <v>15</v>
      </c>
      <c r="G128" s="12" t="s">
        <v>477</v>
      </c>
      <c r="H128" s="12"/>
      <c r="I128" s="9">
        <v>31</v>
      </c>
      <c r="J128" s="9">
        <v>23</v>
      </c>
    </row>
    <row r="130" spans="1:13" s="11" customFormat="1" x14ac:dyDescent="0.2">
      <c r="A130" s="86"/>
      <c r="B130" s="33"/>
      <c r="C130" s="114"/>
      <c r="D130" s="33"/>
      <c r="E130" s="33"/>
      <c r="F130" s="33"/>
      <c r="G130" s="33"/>
      <c r="H130" s="33"/>
      <c r="I130" s="30"/>
      <c r="J130" s="30"/>
    </row>
    <row r="131" spans="1:13" s="11" customFormat="1" x14ac:dyDescent="0.2">
      <c r="A131" s="86"/>
      <c r="B131" s="33"/>
      <c r="C131" s="114"/>
      <c r="D131" s="33"/>
      <c r="E131" s="33"/>
      <c r="F131" s="33"/>
      <c r="G131" s="33"/>
      <c r="H131" s="33"/>
      <c r="I131" s="30"/>
      <c r="J131" s="30"/>
    </row>
    <row r="135" spans="1:13" ht="16" thickBot="1" x14ac:dyDescent="0.25">
      <c r="B135" t="s">
        <v>1049</v>
      </c>
      <c r="D135" t="s">
        <v>1629</v>
      </c>
      <c r="F135" t="s">
        <v>1630</v>
      </c>
      <c r="H135" t="s">
        <v>1631</v>
      </c>
      <c r="J135" t="s">
        <v>1678</v>
      </c>
      <c r="L135" t="s">
        <v>1874</v>
      </c>
    </row>
    <row r="136" spans="1:13" x14ac:dyDescent="0.2">
      <c r="A136" t="s">
        <v>3</v>
      </c>
      <c r="B136" s="53">
        <v>178</v>
      </c>
      <c r="C136" s="121">
        <v>0.51744186046511631</v>
      </c>
      <c r="D136" s="53">
        <v>90</v>
      </c>
      <c r="E136" s="121">
        <v>0.21479713603818615</v>
      </c>
      <c r="F136" s="53">
        <v>64</v>
      </c>
      <c r="G136" s="121">
        <v>0.20846905537459284</v>
      </c>
      <c r="H136" s="53">
        <v>114</v>
      </c>
      <c r="I136" s="121">
        <v>0.27078384798099764</v>
      </c>
      <c r="J136" s="53">
        <v>102</v>
      </c>
      <c r="K136" s="121">
        <v>0.25628140703517588</v>
      </c>
      <c r="L136" s="53">
        <f>106-84</f>
        <v>22</v>
      </c>
      <c r="M136" s="121">
        <f>L136/L$144</f>
        <v>0.17322834645669291</v>
      </c>
    </row>
    <row r="137" spans="1:13" x14ac:dyDescent="0.2">
      <c r="A137" t="s">
        <v>6</v>
      </c>
      <c r="B137" s="55">
        <v>98</v>
      </c>
      <c r="C137" s="56">
        <v>0.28488372093023256</v>
      </c>
      <c r="D137" s="55">
        <v>228</v>
      </c>
      <c r="E137" s="56">
        <v>0.54415274463007157</v>
      </c>
      <c r="F137" s="55">
        <v>129</v>
      </c>
      <c r="G137" s="56">
        <v>0.4201954397394137</v>
      </c>
      <c r="H137" s="55">
        <v>154</v>
      </c>
      <c r="I137" s="56">
        <v>0.36666666666666664</v>
      </c>
      <c r="J137" s="55">
        <v>116</v>
      </c>
      <c r="K137" s="56">
        <v>0.29145728643216079</v>
      </c>
      <c r="L137" s="55">
        <f>81-42</f>
        <v>39</v>
      </c>
      <c r="M137" s="56">
        <f t="shared" ref="M137:M143" si="0">L137/L$144</f>
        <v>0.30708661417322836</v>
      </c>
    </row>
    <row r="138" spans="1:13" x14ac:dyDescent="0.2">
      <c r="A138" t="s">
        <v>5</v>
      </c>
      <c r="B138" s="55">
        <v>20</v>
      </c>
      <c r="C138" s="56">
        <v>5.8139534883720929E-2</v>
      </c>
      <c r="D138" s="55">
        <v>18</v>
      </c>
      <c r="E138" s="56">
        <v>4.2959427207637228E-2</v>
      </c>
      <c r="F138" s="55">
        <v>40</v>
      </c>
      <c r="G138" s="56">
        <v>0.13029315960912052</v>
      </c>
      <c r="H138" s="55">
        <v>23</v>
      </c>
      <c r="I138" s="56">
        <v>5.4761904761904762E-2</v>
      </c>
      <c r="J138" s="55">
        <v>33</v>
      </c>
      <c r="K138" s="56">
        <v>8.2914572864321606E-2</v>
      </c>
      <c r="L138" s="55">
        <v>17</v>
      </c>
      <c r="M138" s="56">
        <f t="shared" si="0"/>
        <v>0.13385826771653545</v>
      </c>
    </row>
    <row r="139" spans="1:13" x14ac:dyDescent="0.2">
      <c r="A139" t="s">
        <v>1190</v>
      </c>
      <c r="B139" s="55">
        <v>15</v>
      </c>
      <c r="C139" s="56">
        <v>4.3604651162790699E-2</v>
      </c>
      <c r="D139" s="55">
        <v>19</v>
      </c>
      <c r="E139" s="56">
        <v>4.5346062052505964E-2</v>
      </c>
      <c r="F139" s="55">
        <v>18</v>
      </c>
      <c r="G139" s="56">
        <v>5.8631921824104233E-2</v>
      </c>
      <c r="H139" s="55">
        <v>29</v>
      </c>
      <c r="I139" s="56">
        <v>6.9047619047619052E-2</v>
      </c>
      <c r="J139" s="55">
        <v>26</v>
      </c>
      <c r="K139" s="56">
        <v>6.5326633165829151E-2</v>
      </c>
      <c r="L139" s="55">
        <v>18</v>
      </c>
      <c r="M139" s="56">
        <f t="shared" si="0"/>
        <v>0.14173228346456693</v>
      </c>
    </row>
    <row r="140" spans="1:13" x14ac:dyDescent="0.2">
      <c r="A140" t="s">
        <v>16</v>
      </c>
      <c r="B140" s="55">
        <v>6</v>
      </c>
      <c r="C140" s="56">
        <v>1.7441860465116279E-2</v>
      </c>
      <c r="D140" s="55">
        <v>11</v>
      </c>
      <c r="E140" s="56">
        <v>2.6252983293556086E-2</v>
      </c>
      <c r="F140" s="55">
        <v>6</v>
      </c>
      <c r="G140" s="56">
        <v>1.9543973941368076E-2</v>
      </c>
      <c r="H140" s="55">
        <v>19</v>
      </c>
      <c r="I140" s="56">
        <v>4.5238095238095237E-2</v>
      </c>
      <c r="J140" s="55">
        <v>26</v>
      </c>
      <c r="K140" s="56">
        <v>6.5326633165829151E-2</v>
      </c>
      <c r="L140" s="55">
        <v>7</v>
      </c>
      <c r="M140" s="56">
        <f t="shared" si="0"/>
        <v>5.5118110236220472E-2</v>
      </c>
    </row>
    <row r="141" spans="1:13" x14ac:dyDescent="0.2">
      <c r="A141" t="s">
        <v>234</v>
      </c>
      <c r="B141" s="55">
        <v>8</v>
      </c>
      <c r="C141" s="56">
        <v>2.3255813953488372E-2</v>
      </c>
      <c r="D141" s="55">
        <v>2</v>
      </c>
      <c r="E141" s="56">
        <v>4.7732696897374704E-3</v>
      </c>
      <c r="F141" s="55">
        <v>6</v>
      </c>
      <c r="G141" s="56">
        <v>1.9543973941368076E-2</v>
      </c>
      <c r="H141" s="55">
        <v>10</v>
      </c>
      <c r="I141" s="56">
        <v>2.3809523809523808E-2</v>
      </c>
      <c r="J141" s="55">
        <v>8</v>
      </c>
      <c r="K141" s="56">
        <v>2.0100502512562814E-2</v>
      </c>
      <c r="L141" s="55">
        <v>2</v>
      </c>
      <c r="M141" s="56">
        <f t="shared" si="0"/>
        <v>1.5748031496062992E-2</v>
      </c>
    </row>
    <row r="142" spans="1:13" x14ac:dyDescent="0.2">
      <c r="A142" t="s">
        <v>1191</v>
      </c>
      <c r="B142" s="55">
        <v>6</v>
      </c>
      <c r="C142" s="56">
        <v>1.7441860465116279E-2</v>
      </c>
      <c r="D142" s="55">
        <v>6</v>
      </c>
      <c r="E142" s="56">
        <v>1.4319809069212411E-2</v>
      </c>
      <c r="F142" s="55">
        <v>4</v>
      </c>
      <c r="G142" s="56">
        <v>1.3029315960912053E-2</v>
      </c>
      <c r="H142" s="55">
        <v>10</v>
      </c>
      <c r="I142" s="56">
        <v>2.3809523809523808E-2</v>
      </c>
      <c r="J142" s="55">
        <v>5</v>
      </c>
      <c r="K142" s="56">
        <v>1.2562814070351759E-2</v>
      </c>
      <c r="L142" s="55">
        <v>3</v>
      </c>
      <c r="M142" s="56">
        <f t="shared" si="0"/>
        <v>2.3622047244094488E-2</v>
      </c>
    </row>
    <row r="143" spans="1:13" x14ac:dyDescent="0.2">
      <c r="A143" t="s">
        <v>915</v>
      </c>
      <c r="B143" s="55">
        <v>13</v>
      </c>
      <c r="C143" s="56">
        <v>3.7790697674418602E-2</v>
      </c>
      <c r="D143" s="55">
        <v>45</v>
      </c>
      <c r="E143" s="56">
        <v>0.10739856801909307</v>
      </c>
      <c r="F143" s="55">
        <v>68</v>
      </c>
      <c r="G143" s="56">
        <v>0.13029315960912052</v>
      </c>
      <c r="H143" s="55">
        <v>62</v>
      </c>
      <c r="I143" s="56">
        <v>0.14761904761904762</v>
      </c>
      <c r="J143" s="55">
        <v>82</v>
      </c>
      <c r="K143" s="56">
        <v>0.20603015075376885</v>
      </c>
      <c r="L143" s="55">
        <v>19</v>
      </c>
      <c r="M143" s="56">
        <f t="shared" si="0"/>
        <v>0.14960629921259844</v>
      </c>
    </row>
    <row r="144" spans="1:13" ht="16" thickBot="1" x14ac:dyDescent="0.25">
      <c r="B144" s="57">
        <v>344</v>
      </c>
      <c r="C144" s="154">
        <v>1.0000000000000002</v>
      </c>
      <c r="D144" s="57">
        <v>419</v>
      </c>
      <c r="E144" s="154">
        <v>0.99999999999999989</v>
      </c>
      <c r="F144" s="57">
        <v>307</v>
      </c>
      <c r="G144" s="154">
        <v>1.0000000000000002</v>
      </c>
      <c r="H144" s="57">
        <v>421</v>
      </c>
      <c r="I144" s="154">
        <v>1</v>
      </c>
      <c r="J144" s="57">
        <v>398</v>
      </c>
      <c r="K144" s="154">
        <v>1</v>
      </c>
      <c r="L144" s="57">
        <f>SUM(L136:L143)</f>
        <v>127</v>
      </c>
      <c r="M144" s="60">
        <f>SUM(M136:M143)</f>
        <v>1</v>
      </c>
    </row>
  </sheetData>
  <sortState ref="A2:J128">
    <sortCondition ref="E128"/>
  </sortState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64F1F-0521-5643-8B4A-0690EDC0CF2A}">
  <dimension ref="A2:J287"/>
  <sheetViews>
    <sheetView topLeftCell="D277" zoomScale="172" zoomScaleNormal="172" workbookViewId="0">
      <selection activeCell="H291" sqref="H291"/>
    </sheetView>
  </sheetViews>
  <sheetFormatPr baseColWidth="10" defaultRowHeight="15" x14ac:dyDescent="0.2"/>
  <cols>
    <col min="4" max="4" width="20.6640625" customWidth="1"/>
    <col min="7" max="7" width="23.5" customWidth="1"/>
    <col min="8" max="8" width="19.6640625" customWidth="1"/>
  </cols>
  <sheetData>
    <row r="2" spans="1:10" s="11" customFormat="1" x14ac:dyDescent="0.2">
      <c r="A2" s="8">
        <v>43647</v>
      </c>
      <c r="B2" s="12" t="s">
        <v>14</v>
      </c>
      <c r="C2" s="113">
        <v>6750</v>
      </c>
      <c r="D2" s="12" t="s">
        <v>160</v>
      </c>
      <c r="E2" s="12" t="s">
        <v>6</v>
      </c>
      <c r="F2" s="12" t="s">
        <v>234</v>
      </c>
      <c r="G2" s="12" t="s">
        <v>23</v>
      </c>
      <c r="H2" s="12"/>
      <c r="I2" s="9">
        <v>26</v>
      </c>
      <c r="J2" s="9">
        <v>19</v>
      </c>
    </row>
    <row r="3" spans="1:10" s="11" customFormat="1" x14ac:dyDescent="0.2">
      <c r="A3" s="8">
        <v>43647</v>
      </c>
      <c r="B3" s="12" t="s">
        <v>14</v>
      </c>
      <c r="C3" s="113">
        <v>6700</v>
      </c>
      <c r="D3" s="12" t="s">
        <v>127</v>
      </c>
      <c r="E3" s="12" t="s">
        <v>6</v>
      </c>
      <c r="F3" s="12" t="s">
        <v>6</v>
      </c>
      <c r="G3" s="12" t="s">
        <v>152</v>
      </c>
      <c r="H3" s="12"/>
      <c r="I3" s="9">
        <v>26</v>
      </c>
      <c r="J3" s="9">
        <v>36</v>
      </c>
    </row>
    <row r="4" spans="1:10" s="11" customFormat="1" x14ac:dyDescent="0.2">
      <c r="A4" s="8">
        <v>43647</v>
      </c>
      <c r="B4" s="12" t="s">
        <v>5</v>
      </c>
      <c r="C4" s="113">
        <v>54634</v>
      </c>
      <c r="D4" s="12" t="s">
        <v>1956</v>
      </c>
      <c r="E4" s="12" t="s">
        <v>15</v>
      </c>
      <c r="F4" s="12" t="s">
        <v>15</v>
      </c>
      <c r="G4" s="12" t="s">
        <v>37</v>
      </c>
      <c r="H4" s="12"/>
      <c r="I4" s="9">
        <v>63</v>
      </c>
      <c r="J4" s="9">
        <v>95</v>
      </c>
    </row>
    <row r="5" spans="1:10" s="11" customFormat="1" x14ac:dyDescent="0.2">
      <c r="A5" s="8">
        <v>43647</v>
      </c>
      <c r="B5" s="12" t="s">
        <v>234</v>
      </c>
      <c r="C5" s="48" t="s">
        <v>1957</v>
      </c>
      <c r="D5" s="12" t="s">
        <v>1958</v>
      </c>
      <c r="E5" s="12" t="s">
        <v>234</v>
      </c>
      <c r="F5" s="12" t="s">
        <v>15</v>
      </c>
      <c r="G5" s="12" t="s">
        <v>172</v>
      </c>
      <c r="H5" s="12"/>
      <c r="I5" s="9">
        <v>255</v>
      </c>
      <c r="J5" s="9">
        <v>412</v>
      </c>
    </row>
    <row r="6" spans="1:10" s="11" customFormat="1" x14ac:dyDescent="0.2">
      <c r="A6" s="8">
        <v>43647</v>
      </c>
      <c r="B6" s="12" t="s">
        <v>1959</v>
      </c>
      <c r="C6" s="113">
        <v>1423</v>
      </c>
      <c r="D6" s="12" t="s">
        <v>1960</v>
      </c>
      <c r="E6" s="12" t="s">
        <v>6</v>
      </c>
      <c r="F6" s="12" t="s">
        <v>6</v>
      </c>
      <c r="G6" s="12" t="s">
        <v>249</v>
      </c>
      <c r="H6" s="12"/>
      <c r="I6" s="9">
        <v>298</v>
      </c>
      <c r="J6" s="9">
        <v>409</v>
      </c>
    </row>
    <row r="7" spans="1:10" s="11" customFormat="1" x14ac:dyDescent="0.2">
      <c r="A7" s="8">
        <v>43647</v>
      </c>
      <c r="B7" s="12" t="s">
        <v>14</v>
      </c>
      <c r="C7" s="113">
        <v>2812</v>
      </c>
      <c r="D7" s="12" t="s">
        <v>1961</v>
      </c>
      <c r="E7" s="12" t="s">
        <v>6</v>
      </c>
      <c r="F7" s="12" t="s">
        <v>6</v>
      </c>
      <c r="G7" s="12" t="s">
        <v>1962</v>
      </c>
      <c r="H7" s="12"/>
      <c r="I7" s="9">
        <v>111</v>
      </c>
      <c r="J7" s="9">
        <v>275</v>
      </c>
    </row>
    <row r="8" spans="1:10" s="11" customFormat="1" x14ac:dyDescent="0.2">
      <c r="A8" s="8">
        <v>43648</v>
      </c>
      <c r="B8" s="12" t="s">
        <v>3</v>
      </c>
      <c r="C8" s="113">
        <v>8448</v>
      </c>
      <c r="D8" s="12" t="s">
        <v>149</v>
      </c>
      <c r="E8" s="12" t="s">
        <v>18</v>
      </c>
      <c r="F8" s="12" t="s">
        <v>15</v>
      </c>
      <c r="G8" s="12" t="s">
        <v>172</v>
      </c>
      <c r="H8" s="12"/>
      <c r="I8" s="9">
        <v>30</v>
      </c>
      <c r="J8" s="9">
        <v>20</v>
      </c>
    </row>
    <row r="9" spans="1:10" s="11" customFormat="1" x14ac:dyDescent="0.2">
      <c r="A9" s="8">
        <v>43648</v>
      </c>
      <c r="B9" s="12" t="s">
        <v>3</v>
      </c>
      <c r="C9" s="113">
        <v>8495</v>
      </c>
      <c r="D9" s="12" t="s">
        <v>289</v>
      </c>
      <c r="E9" s="12" t="s">
        <v>6</v>
      </c>
      <c r="F9" s="12" t="s">
        <v>4</v>
      </c>
      <c r="G9" s="12" t="s">
        <v>172</v>
      </c>
      <c r="H9" s="12"/>
      <c r="I9" s="9">
        <v>34</v>
      </c>
      <c r="J9" s="9">
        <v>29</v>
      </c>
    </row>
    <row r="10" spans="1:10" s="11" customFormat="1" x14ac:dyDescent="0.2">
      <c r="A10" s="8">
        <v>43649</v>
      </c>
      <c r="B10" s="12" t="s">
        <v>14</v>
      </c>
      <c r="C10" s="113">
        <v>6600</v>
      </c>
      <c r="D10" s="12" t="s">
        <v>1963</v>
      </c>
      <c r="E10" s="12" t="s">
        <v>8</v>
      </c>
      <c r="F10" s="12" t="s">
        <v>6</v>
      </c>
      <c r="G10" s="12" t="s">
        <v>172</v>
      </c>
      <c r="H10" s="12"/>
      <c r="I10" s="9">
        <v>59</v>
      </c>
      <c r="J10" s="9">
        <v>83</v>
      </c>
    </row>
    <row r="11" spans="1:10" s="11" customFormat="1" x14ac:dyDescent="0.2">
      <c r="A11" s="8">
        <v>43649</v>
      </c>
      <c r="B11" s="12" t="s">
        <v>3</v>
      </c>
      <c r="C11" s="113">
        <v>2152</v>
      </c>
      <c r="D11" s="12" t="s">
        <v>92</v>
      </c>
      <c r="E11" s="12" t="s">
        <v>6</v>
      </c>
      <c r="F11" s="12" t="s">
        <v>6</v>
      </c>
      <c r="G11" s="12" t="s">
        <v>151</v>
      </c>
      <c r="H11" s="12"/>
      <c r="I11" s="9">
        <v>30</v>
      </c>
      <c r="J11" s="9">
        <v>39</v>
      </c>
    </row>
    <row r="12" spans="1:10" s="11" customFormat="1" x14ac:dyDescent="0.2">
      <c r="A12" s="8">
        <v>43649</v>
      </c>
      <c r="B12" s="12" t="s">
        <v>14</v>
      </c>
      <c r="C12" s="113">
        <v>2300</v>
      </c>
      <c r="D12" s="12" t="s">
        <v>1964</v>
      </c>
      <c r="E12" s="12" t="s">
        <v>1965</v>
      </c>
      <c r="F12" s="12" t="s">
        <v>7</v>
      </c>
      <c r="G12" s="12" t="s">
        <v>279</v>
      </c>
      <c r="H12" s="12"/>
      <c r="I12" s="9">
        <v>174</v>
      </c>
      <c r="J12" s="9">
        <v>276</v>
      </c>
    </row>
    <row r="13" spans="1:10" s="11" customFormat="1" x14ac:dyDescent="0.2">
      <c r="A13" s="8">
        <v>43650</v>
      </c>
      <c r="B13" s="12" t="s">
        <v>6</v>
      </c>
      <c r="C13" s="113">
        <v>50500</v>
      </c>
      <c r="D13" s="12" t="s">
        <v>1966</v>
      </c>
      <c r="E13" s="12" t="s">
        <v>6</v>
      </c>
      <c r="F13" s="12" t="s">
        <v>6</v>
      </c>
      <c r="G13" s="12" t="s">
        <v>303</v>
      </c>
      <c r="H13" s="12"/>
      <c r="I13" s="9">
        <v>70</v>
      </c>
      <c r="J13" s="9">
        <v>69</v>
      </c>
    </row>
    <row r="14" spans="1:10" s="11" customFormat="1" x14ac:dyDescent="0.2">
      <c r="A14" s="8">
        <v>43651</v>
      </c>
      <c r="B14" s="12" t="s">
        <v>3</v>
      </c>
      <c r="C14" s="113">
        <v>4402</v>
      </c>
      <c r="D14" s="12" t="s">
        <v>50</v>
      </c>
      <c r="E14" s="12" t="s">
        <v>157</v>
      </c>
      <c r="F14" s="12" t="s">
        <v>15</v>
      </c>
      <c r="G14" s="12" t="s">
        <v>151</v>
      </c>
      <c r="H14" s="12"/>
      <c r="I14" s="9">
        <v>8</v>
      </c>
      <c r="J14" s="9" t="s">
        <v>460</v>
      </c>
    </row>
    <row r="15" spans="1:10" s="11" customFormat="1" x14ac:dyDescent="0.2">
      <c r="A15" s="8">
        <v>43651</v>
      </c>
      <c r="B15" s="12" t="s">
        <v>3</v>
      </c>
      <c r="C15" s="113">
        <v>7347</v>
      </c>
      <c r="D15" s="12" t="s">
        <v>39</v>
      </c>
      <c r="E15" s="12" t="s">
        <v>18</v>
      </c>
      <c r="F15" s="12" t="s">
        <v>6</v>
      </c>
      <c r="G15" s="12" t="s">
        <v>151</v>
      </c>
      <c r="H15" s="12"/>
      <c r="I15" s="9">
        <v>34</v>
      </c>
      <c r="J15" s="9">
        <v>36</v>
      </c>
    </row>
    <row r="16" spans="1:10" s="11" customFormat="1" x14ac:dyDescent="0.2">
      <c r="A16" s="8">
        <v>43651</v>
      </c>
      <c r="B16" s="12" t="s">
        <v>5</v>
      </c>
      <c r="C16" s="113">
        <v>54338</v>
      </c>
      <c r="D16" s="12" t="s">
        <v>1967</v>
      </c>
      <c r="E16" s="12" t="s">
        <v>5</v>
      </c>
      <c r="F16" s="12" t="s">
        <v>5</v>
      </c>
      <c r="G16" s="12" t="s">
        <v>172</v>
      </c>
      <c r="H16" s="12"/>
      <c r="I16" s="9">
        <v>57</v>
      </c>
      <c r="J16" s="9">
        <v>83</v>
      </c>
    </row>
    <row r="17" spans="1:10" s="11" customFormat="1" x14ac:dyDescent="0.2">
      <c r="A17" s="8">
        <v>43651</v>
      </c>
      <c r="B17" s="12" t="s">
        <v>3</v>
      </c>
      <c r="C17" s="113">
        <v>1471</v>
      </c>
      <c r="D17" s="12" t="s">
        <v>92</v>
      </c>
      <c r="E17" s="12" t="s">
        <v>4</v>
      </c>
      <c r="F17" s="12" t="s">
        <v>4</v>
      </c>
      <c r="G17" s="12" t="s">
        <v>151</v>
      </c>
      <c r="H17" s="12"/>
      <c r="I17" s="9">
        <v>22</v>
      </c>
      <c r="J17" s="9">
        <v>24</v>
      </c>
    </row>
    <row r="18" spans="1:10" s="11" customFormat="1" x14ac:dyDescent="0.2">
      <c r="A18" s="8">
        <v>43652</v>
      </c>
      <c r="B18" s="12" t="s">
        <v>14</v>
      </c>
      <c r="C18" s="113">
        <v>6700</v>
      </c>
      <c r="D18" s="12" t="s">
        <v>127</v>
      </c>
      <c r="E18" s="12" t="s">
        <v>6</v>
      </c>
      <c r="F18" s="12" t="s">
        <v>15</v>
      </c>
      <c r="G18" s="12" t="s">
        <v>292</v>
      </c>
      <c r="H18" s="12"/>
      <c r="I18" s="9">
        <v>33</v>
      </c>
      <c r="J18" s="9">
        <v>27</v>
      </c>
    </row>
    <row r="19" spans="1:10" s="11" customFormat="1" x14ac:dyDescent="0.2">
      <c r="A19" s="8">
        <v>43652</v>
      </c>
      <c r="B19" s="12" t="s">
        <v>6</v>
      </c>
      <c r="C19" s="113">
        <v>57710</v>
      </c>
      <c r="D19" s="12" t="s">
        <v>147</v>
      </c>
      <c r="E19" s="12" t="s">
        <v>6</v>
      </c>
      <c r="F19" s="12" t="s">
        <v>6</v>
      </c>
      <c r="G19" s="12" t="s">
        <v>23</v>
      </c>
      <c r="H19" s="12"/>
      <c r="I19" s="9">
        <v>32</v>
      </c>
      <c r="J19" s="9">
        <v>21</v>
      </c>
    </row>
    <row r="20" spans="1:10" s="11" customFormat="1" x14ac:dyDescent="0.2">
      <c r="A20" s="8">
        <v>43652</v>
      </c>
      <c r="B20" s="12" t="s">
        <v>3</v>
      </c>
      <c r="C20" s="113">
        <v>4631</v>
      </c>
      <c r="D20" s="12" t="s">
        <v>40</v>
      </c>
      <c r="E20" s="12" t="s">
        <v>15</v>
      </c>
      <c r="F20" s="12" t="s">
        <v>6</v>
      </c>
      <c r="G20" s="12" t="s">
        <v>37</v>
      </c>
      <c r="H20" s="12"/>
      <c r="I20" s="9">
        <v>5</v>
      </c>
      <c r="J20" s="9">
        <v>2</v>
      </c>
    </row>
    <row r="21" spans="1:10" s="11" customFormat="1" x14ac:dyDescent="0.2">
      <c r="A21" s="8">
        <v>43653</v>
      </c>
      <c r="B21" s="12" t="s">
        <v>6</v>
      </c>
      <c r="C21" s="113">
        <v>54430</v>
      </c>
      <c r="D21" s="12" t="s">
        <v>218</v>
      </c>
      <c r="E21" s="12" t="s">
        <v>6</v>
      </c>
      <c r="F21" s="12" t="s">
        <v>15</v>
      </c>
      <c r="G21" s="12" t="s">
        <v>151</v>
      </c>
      <c r="H21" s="12"/>
      <c r="I21" s="9">
        <v>25</v>
      </c>
      <c r="J21" s="9">
        <v>20</v>
      </c>
    </row>
    <row r="22" spans="1:10" s="11" customFormat="1" x14ac:dyDescent="0.2">
      <c r="A22" s="8">
        <v>43653</v>
      </c>
      <c r="B22" s="12" t="s">
        <v>5</v>
      </c>
      <c r="C22" s="113">
        <v>13055</v>
      </c>
      <c r="D22" s="12" t="s">
        <v>1968</v>
      </c>
      <c r="E22" s="12" t="s">
        <v>5</v>
      </c>
      <c r="F22" s="12" t="s">
        <v>15</v>
      </c>
      <c r="G22" s="12" t="s">
        <v>477</v>
      </c>
      <c r="H22" s="12"/>
      <c r="I22" s="9"/>
      <c r="J22" s="9"/>
    </row>
    <row r="23" spans="1:10" s="11" customFormat="1" x14ac:dyDescent="0.2">
      <c r="A23" s="8">
        <v>43653</v>
      </c>
      <c r="B23" s="12" t="s">
        <v>1969</v>
      </c>
      <c r="C23" s="113">
        <v>7430</v>
      </c>
      <c r="D23" s="12" t="s">
        <v>1970</v>
      </c>
      <c r="E23" s="12" t="s">
        <v>187</v>
      </c>
      <c r="F23" s="12" t="s">
        <v>15</v>
      </c>
      <c r="G23" s="12" t="s">
        <v>292</v>
      </c>
      <c r="H23" s="12"/>
      <c r="I23" s="9"/>
      <c r="J23" s="9"/>
    </row>
    <row r="24" spans="1:10" s="11" customFormat="1" x14ac:dyDescent="0.2">
      <c r="A24" s="8">
        <v>43653</v>
      </c>
      <c r="B24" s="12" t="s">
        <v>6</v>
      </c>
      <c r="C24" s="113">
        <v>54122</v>
      </c>
      <c r="D24" s="12" t="s">
        <v>1971</v>
      </c>
      <c r="E24" s="12" t="s">
        <v>6</v>
      </c>
      <c r="F24" s="12" t="s">
        <v>15</v>
      </c>
      <c r="G24" s="12" t="s">
        <v>319</v>
      </c>
      <c r="H24" s="12"/>
      <c r="I24" s="9">
        <v>116</v>
      </c>
      <c r="J24" s="9">
        <v>177</v>
      </c>
    </row>
    <row r="25" spans="1:10" s="11" customFormat="1" x14ac:dyDescent="0.2">
      <c r="A25" s="8">
        <v>43653</v>
      </c>
      <c r="B25" s="12" t="s">
        <v>6</v>
      </c>
      <c r="C25" s="113">
        <v>57530</v>
      </c>
      <c r="D25" s="12" t="s">
        <v>1972</v>
      </c>
      <c r="E25" s="12" t="s">
        <v>6</v>
      </c>
      <c r="F25" s="12" t="s">
        <v>15</v>
      </c>
      <c r="G25" s="12" t="s">
        <v>1973</v>
      </c>
      <c r="H25" s="12"/>
      <c r="I25" s="9">
        <v>67</v>
      </c>
      <c r="J25" s="9">
        <v>82</v>
      </c>
    </row>
    <row r="26" spans="1:10" s="11" customFormat="1" x14ac:dyDescent="0.2">
      <c r="A26" s="8">
        <v>43653</v>
      </c>
      <c r="B26" s="12" t="s">
        <v>14</v>
      </c>
      <c r="C26" s="113">
        <v>6717</v>
      </c>
      <c r="D26" s="12" t="s">
        <v>1783</v>
      </c>
      <c r="E26" s="12" t="s">
        <v>6</v>
      </c>
      <c r="F26" s="12" t="s">
        <v>15</v>
      </c>
      <c r="G26" s="12" t="s">
        <v>292</v>
      </c>
      <c r="H26" s="12"/>
      <c r="I26" s="9">
        <v>41</v>
      </c>
      <c r="J26" s="9">
        <v>37</v>
      </c>
    </row>
    <row r="27" spans="1:10" s="11" customFormat="1" x14ac:dyDescent="0.2">
      <c r="A27" s="8">
        <v>43654</v>
      </c>
      <c r="B27" s="12" t="s">
        <v>5</v>
      </c>
      <c r="C27" s="113">
        <v>64732</v>
      </c>
      <c r="D27" s="12" t="s">
        <v>1974</v>
      </c>
      <c r="E27" s="12" t="s">
        <v>5</v>
      </c>
      <c r="F27" s="12" t="s">
        <v>15</v>
      </c>
      <c r="G27" s="12" t="s">
        <v>151</v>
      </c>
      <c r="H27" s="12"/>
      <c r="I27" s="9">
        <v>207</v>
      </c>
      <c r="J27" s="9">
        <v>307</v>
      </c>
    </row>
    <row r="28" spans="1:10" s="11" customFormat="1" x14ac:dyDescent="0.2">
      <c r="A28" s="8">
        <v>43654</v>
      </c>
      <c r="B28" s="12" t="s">
        <v>3</v>
      </c>
      <c r="C28" s="113">
        <v>3790</v>
      </c>
      <c r="D28" s="12" t="s">
        <v>82</v>
      </c>
      <c r="E28" s="12" t="s">
        <v>1975</v>
      </c>
      <c r="F28" s="12" t="s">
        <v>4</v>
      </c>
      <c r="G28" s="12" t="s">
        <v>151</v>
      </c>
      <c r="H28" s="12"/>
      <c r="I28" s="9">
        <v>20</v>
      </c>
      <c r="J28" s="9">
        <v>18</v>
      </c>
    </row>
    <row r="29" spans="1:10" s="11" customFormat="1" x14ac:dyDescent="0.2">
      <c r="A29" s="8">
        <v>43654</v>
      </c>
      <c r="B29" s="12" t="s">
        <v>5</v>
      </c>
      <c r="C29" s="113">
        <v>12209</v>
      </c>
      <c r="D29" s="12" t="s">
        <v>1968</v>
      </c>
      <c r="E29" s="12" t="s">
        <v>5</v>
      </c>
      <c r="F29" s="12" t="s">
        <v>15</v>
      </c>
      <c r="G29" s="12" t="s">
        <v>1976</v>
      </c>
      <c r="H29" s="12"/>
      <c r="I29" s="9"/>
      <c r="J29" s="9"/>
    </row>
    <row r="30" spans="1:10" s="11" customFormat="1" x14ac:dyDescent="0.2">
      <c r="A30" s="8">
        <v>43654</v>
      </c>
      <c r="B30" s="12" t="s">
        <v>6</v>
      </c>
      <c r="C30" s="113">
        <v>57655</v>
      </c>
      <c r="D30" s="12" t="s">
        <v>266</v>
      </c>
      <c r="E30" s="12" t="s">
        <v>6</v>
      </c>
      <c r="F30" s="12" t="s">
        <v>15</v>
      </c>
      <c r="G30" s="12" t="s">
        <v>292</v>
      </c>
      <c r="H30" s="12"/>
      <c r="I30" s="9">
        <v>33</v>
      </c>
      <c r="J30" s="9">
        <v>25</v>
      </c>
    </row>
    <row r="31" spans="1:10" s="11" customFormat="1" x14ac:dyDescent="0.2">
      <c r="A31" s="8">
        <v>43654</v>
      </c>
      <c r="B31" s="12" t="s">
        <v>3</v>
      </c>
      <c r="C31" s="113">
        <v>6637</v>
      </c>
      <c r="D31" s="12" t="s">
        <v>232</v>
      </c>
      <c r="E31" s="12" t="s">
        <v>16</v>
      </c>
      <c r="F31" s="12" t="s">
        <v>15</v>
      </c>
      <c r="G31" s="12" t="s">
        <v>292</v>
      </c>
      <c r="H31" s="12"/>
      <c r="I31" s="9">
        <v>46</v>
      </c>
      <c r="J31" s="9">
        <v>59</v>
      </c>
    </row>
    <row r="32" spans="1:10" s="11" customFormat="1" x14ac:dyDescent="0.2">
      <c r="A32" s="8">
        <v>43654</v>
      </c>
      <c r="B32" s="12" t="s">
        <v>3</v>
      </c>
      <c r="C32" s="48" t="s">
        <v>1977</v>
      </c>
      <c r="D32" s="12" t="s">
        <v>92</v>
      </c>
      <c r="E32" s="12" t="s">
        <v>1978</v>
      </c>
      <c r="F32" s="12" t="s">
        <v>15</v>
      </c>
      <c r="G32" s="12" t="s">
        <v>422</v>
      </c>
      <c r="H32" s="12"/>
      <c r="I32" s="9"/>
      <c r="J32" s="9"/>
    </row>
    <row r="33" spans="1:10" s="11" customFormat="1" x14ac:dyDescent="0.2">
      <c r="A33" s="8">
        <v>43655</v>
      </c>
      <c r="B33" s="12" t="s">
        <v>6</v>
      </c>
      <c r="C33" s="113">
        <v>57150</v>
      </c>
      <c r="D33" s="12" t="s">
        <v>984</v>
      </c>
      <c r="E33" s="12" t="s">
        <v>6</v>
      </c>
      <c r="F33" s="12" t="s">
        <v>15</v>
      </c>
      <c r="G33" s="12" t="s">
        <v>151</v>
      </c>
      <c r="H33" s="12"/>
      <c r="I33" s="9">
        <v>66</v>
      </c>
      <c r="J33" s="9">
        <v>100</v>
      </c>
    </row>
    <row r="34" spans="1:10" s="11" customFormat="1" x14ac:dyDescent="0.2">
      <c r="A34" s="8">
        <v>43655</v>
      </c>
      <c r="B34" s="12" t="s">
        <v>6</v>
      </c>
      <c r="C34" s="113">
        <v>57480</v>
      </c>
      <c r="D34" s="12" t="s">
        <v>656</v>
      </c>
      <c r="E34" s="12" t="s">
        <v>6</v>
      </c>
      <c r="F34" s="12" t="s">
        <v>5</v>
      </c>
      <c r="G34" s="12" t="s">
        <v>151</v>
      </c>
      <c r="H34" s="12"/>
      <c r="I34" s="9">
        <v>48</v>
      </c>
      <c r="J34" s="9">
        <v>51</v>
      </c>
    </row>
    <row r="35" spans="1:10" s="11" customFormat="1" x14ac:dyDescent="0.2">
      <c r="A35" s="8">
        <v>43655</v>
      </c>
      <c r="B35" s="12" t="s">
        <v>6</v>
      </c>
      <c r="C35" s="113">
        <v>57100</v>
      </c>
      <c r="D35" s="12" t="s">
        <v>141</v>
      </c>
      <c r="E35" s="12" t="s">
        <v>6</v>
      </c>
      <c r="F35" s="12" t="s">
        <v>18</v>
      </c>
      <c r="G35" s="12" t="s">
        <v>151</v>
      </c>
      <c r="H35" s="12"/>
      <c r="I35" s="9">
        <v>47</v>
      </c>
      <c r="J35" s="9">
        <v>41</v>
      </c>
    </row>
    <row r="36" spans="1:10" s="11" customFormat="1" x14ac:dyDescent="0.2">
      <c r="A36" s="8">
        <v>43655</v>
      </c>
      <c r="B36" s="12" t="s">
        <v>6</v>
      </c>
      <c r="C36" s="113">
        <v>57050</v>
      </c>
      <c r="D36" s="12" t="s">
        <v>330</v>
      </c>
      <c r="E36" s="12" t="s">
        <v>6</v>
      </c>
      <c r="F36" s="12" t="s">
        <v>15</v>
      </c>
      <c r="G36" s="12" t="s">
        <v>37</v>
      </c>
      <c r="H36" s="12"/>
      <c r="I36" s="9">
        <v>56</v>
      </c>
      <c r="J36" s="9">
        <v>65</v>
      </c>
    </row>
    <row r="37" spans="1:10" s="11" customFormat="1" x14ac:dyDescent="0.2">
      <c r="A37" s="8">
        <v>43655</v>
      </c>
      <c r="B37" s="12" t="s">
        <v>1979</v>
      </c>
      <c r="C37" s="48" t="s">
        <v>1980</v>
      </c>
      <c r="D37" s="12" t="s">
        <v>1981</v>
      </c>
      <c r="E37" s="12" t="s">
        <v>15</v>
      </c>
      <c r="F37" s="12" t="s">
        <v>6</v>
      </c>
      <c r="G37" s="12" t="s">
        <v>292</v>
      </c>
      <c r="H37" s="12"/>
      <c r="I37" s="9"/>
      <c r="J37" s="9"/>
    </row>
    <row r="38" spans="1:10" s="11" customFormat="1" x14ac:dyDescent="0.2">
      <c r="A38" s="8">
        <v>43655</v>
      </c>
      <c r="B38" s="12" t="s">
        <v>3</v>
      </c>
      <c r="C38" s="113">
        <v>2629</v>
      </c>
      <c r="D38" s="12" t="s">
        <v>92</v>
      </c>
      <c r="E38" s="12" t="s">
        <v>6</v>
      </c>
      <c r="F38" s="12" t="s">
        <v>15</v>
      </c>
      <c r="G38" s="12" t="s">
        <v>151</v>
      </c>
      <c r="H38" s="12"/>
      <c r="I38" s="9">
        <v>22</v>
      </c>
      <c r="J38" s="9">
        <v>23</v>
      </c>
    </row>
    <row r="39" spans="1:10" s="11" customFormat="1" x14ac:dyDescent="0.2">
      <c r="A39" s="8">
        <v>43655</v>
      </c>
      <c r="B39" s="12" t="s">
        <v>3</v>
      </c>
      <c r="C39" s="113">
        <v>8410</v>
      </c>
      <c r="D39" s="12" t="s">
        <v>149</v>
      </c>
      <c r="E39" s="12" t="s">
        <v>6</v>
      </c>
      <c r="F39" s="12" t="s">
        <v>15</v>
      </c>
      <c r="G39" s="12" t="s">
        <v>558</v>
      </c>
      <c r="H39" s="12"/>
      <c r="I39" s="9">
        <v>32</v>
      </c>
      <c r="J39" s="9">
        <v>20</v>
      </c>
    </row>
    <row r="40" spans="1:10" s="11" customFormat="1" x14ac:dyDescent="0.2">
      <c r="A40" s="8">
        <v>43655</v>
      </c>
      <c r="B40" s="12" t="s">
        <v>6</v>
      </c>
      <c r="C40" s="113">
        <v>54135</v>
      </c>
      <c r="D40" s="12" t="s">
        <v>1106</v>
      </c>
      <c r="E40" s="12" t="s">
        <v>6</v>
      </c>
      <c r="F40" s="12" t="s">
        <v>15</v>
      </c>
      <c r="G40" s="12" t="s">
        <v>151</v>
      </c>
      <c r="H40" s="12"/>
      <c r="I40" s="9">
        <v>21</v>
      </c>
      <c r="J40" s="9">
        <v>17</v>
      </c>
    </row>
    <row r="41" spans="1:10" s="11" customFormat="1" x14ac:dyDescent="0.2">
      <c r="A41" s="8">
        <v>43655</v>
      </c>
      <c r="B41" s="12" t="s">
        <v>6</v>
      </c>
      <c r="C41" s="113">
        <v>55100</v>
      </c>
      <c r="D41" s="12" t="s">
        <v>1966</v>
      </c>
      <c r="E41" s="12" t="s">
        <v>12</v>
      </c>
      <c r="F41" s="12" t="s">
        <v>6</v>
      </c>
      <c r="G41" s="12" t="s">
        <v>1982</v>
      </c>
      <c r="H41" s="12"/>
      <c r="I41" s="9">
        <v>78</v>
      </c>
      <c r="J41" s="9">
        <v>76</v>
      </c>
    </row>
    <row r="42" spans="1:10" s="11" customFormat="1" x14ac:dyDescent="0.2">
      <c r="A42" s="8">
        <v>43655</v>
      </c>
      <c r="B42" s="12" t="s">
        <v>6</v>
      </c>
      <c r="C42" s="113">
        <v>54400</v>
      </c>
      <c r="D42" s="12" t="s">
        <v>1640</v>
      </c>
      <c r="E42" s="12" t="s">
        <v>6</v>
      </c>
      <c r="F42" s="12" t="s">
        <v>6</v>
      </c>
      <c r="G42" s="12" t="s">
        <v>23</v>
      </c>
      <c r="H42" s="12"/>
      <c r="I42" s="9">
        <v>28</v>
      </c>
      <c r="J42" s="9">
        <v>23</v>
      </c>
    </row>
    <row r="43" spans="1:10" s="11" customFormat="1" x14ac:dyDescent="0.2">
      <c r="A43" s="8">
        <v>43655</v>
      </c>
      <c r="B43" s="12" t="s">
        <v>3</v>
      </c>
      <c r="C43" s="113">
        <v>2156</v>
      </c>
      <c r="D43" s="12" t="s">
        <v>92</v>
      </c>
      <c r="E43" s="12" t="s">
        <v>6</v>
      </c>
      <c r="F43" s="12" t="s">
        <v>15</v>
      </c>
      <c r="G43" s="12" t="s">
        <v>614</v>
      </c>
      <c r="H43" s="12"/>
      <c r="I43" s="9">
        <v>33</v>
      </c>
      <c r="J43" s="9">
        <v>31</v>
      </c>
    </row>
    <row r="44" spans="1:10" s="11" customFormat="1" x14ac:dyDescent="0.2">
      <c r="A44" s="8">
        <v>43656</v>
      </c>
      <c r="B44" s="12" t="s">
        <v>6</v>
      </c>
      <c r="C44" s="113">
        <v>57710</v>
      </c>
      <c r="D44" s="12" t="s">
        <v>147</v>
      </c>
      <c r="E44" s="12" t="s">
        <v>6</v>
      </c>
      <c r="F44" s="12" t="s">
        <v>9</v>
      </c>
      <c r="G44" s="12" t="s">
        <v>23</v>
      </c>
      <c r="H44" s="12"/>
      <c r="I44" s="9">
        <v>33</v>
      </c>
      <c r="J44" s="9">
        <v>24</v>
      </c>
    </row>
    <row r="45" spans="1:10" s="11" customFormat="1" x14ac:dyDescent="0.2">
      <c r="A45" s="8">
        <v>43657</v>
      </c>
      <c r="B45" s="12" t="s">
        <v>1969</v>
      </c>
      <c r="C45" s="113">
        <v>4534</v>
      </c>
      <c r="D45" s="12" t="s">
        <v>1983</v>
      </c>
      <c r="E45" s="12" t="s">
        <v>187</v>
      </c>
      <c r="F45" s="12" t="s">
        <v>15</v>
      </c>
      <c r="G45" s="12" t="s">
        <v>292</v>
      </c>
      <c r="H45" s="12"/>
      <c r="I45" s="9"/>
      <c r="J45" s="9"/>
    </row>
    <row r="46" spans="1:10" s="11" customFormat="1" x14ac:dyDescent="0.2">
      <c r="A46" s="8">
        <v>43657</v>
      </c>
      <c r="B46" s="12" t="s">
        <v>14</v>
      </c>
      <c r="C46" s="113">
        <v>6120</v>
      </c>
      <c r="D46" s="12" t="s">
        <v>1984</v>
      </c>
      <c r="E46" s="12" t="s">
        <v>6</v>
      </c>
      <c r="F46" s="12" t="s">
        <v>15</v>
      </c>
      <c r="G46" s="12" t="s">
        <v>1985</v>
      </c>
      <c r="H46" s="12"/>
      <c r="I46" s="9">
        <v>123</v>
      </c>
      <c r="J46" s="9">
        <v>182</v>
      </c>
    </row>
    <row r="47" spans="1:10" s="11" customFormat="1" x14ac:dyDescent="0.2">
      <c r="A47" s="8">
        <v>43657</v>
      </c>
      <c r="B47" s="12" t="s">
        <v>5</v>
      </c>
      <c r="C47" s="113">
        <v>20146</v>
      </c>
      <c r="D47" s="12" t="s">
        <v>1986</v>
      </c>
      <c r="E47" s="12" t="s">
        <v>5</v>
      </c>
      <c r="F47" s="12" t="s">
        <v>15</v>
      </c>
      <c r="G47" s="12" t="s">
        <v>1987</v>
      </c>
      <c r="H47" s="12"/>
      <c r="I47" s="9"/>
      <c r="J47" s="9"/>
    </row>
    <row r="48" spans="1:10" s="11" customFormat="1" x14ac:dyDescent="0.2">
      <c r="A48" s="8">
        <v>43657</v>
      </c>
      <c r="B48" s="12" t="s">
        <v>14</v>
      </c>
      <c r="C48" s="113">
        <v>2240</v>
      </c>
      <c r="D48" s="12" t="s">
        <v>92</v>
      </c>
      <c r="E48" s="12" t="s">
        <v>234</v>
      </c>
      <c r="F48" s="12" t="s">
        <v>5</v>
      </c>
      <c r="G48" s="12" t="s">
        <v>1988</v>
      </c>
      <c r="H48" s="12"/>
      <c r="I48" s="9">
        <v>27</v>
      </c>
      <c r="J48" s="9">
        <v>26</v>
      </c>
    </row>
    <row r="49" spans="1:10" s="11" customFormat="1" x14ac:dyDescent="0.2">
      <c r="A49" s="8">
        <v>43657</v>
      </c>
      <c r="B49" s="12" t="s">
        <v>5</v>
      </c>
      <c r="C49" s="113">
        <v>54441</v>
      </c>
      <c r="D49" s="12" t="s">
        <v>1989</v>
      </c>
      <c r="E49" s="12" t="s">
        <v>5</v>
      </c>
      <c r="F49" s="12" t="s">
        <v>4</v>
      </c>
      <c r="G49" s="12" t="s">
        <v>151</v>
      </c>
      <c r="H49" s="12"/>
      <c r="I49" s="9">
        <v>54</v>
      </c>
      <c r="J49" s="9">
        <v>70</v>
      </c>
    </row>
    <row r="50" spans="1:10" s="11" customFormat="1" x14ac:dyDescent="0.2">
      <c r="A50" s="8">
        <v>43657</v>
      </c>
      <c r="B50" s="12" t="s">
        <v>3</v>
      </c>
      <c r="C50" s="113">
        <v>1635</v>
      </c>
      <c r="D50" s="12" t="s">
        <v>92</v>
      </c>
      <c r="E50" s="12" t="s">
        <v>6</v>
      </c>
      <c r="F50" s="12" t="s">
        <v>6</v>
      </c>
      <c r="G50" s="12" t="s">
        <v>151</v>
      </c>
      <c r="H50" s="12"/>
      <c r="I50" s="9">
        <v>27</v>
      </c>
      <c r="J50" s="9">
        <v>26</v>
      </c>
    </row>
    <row r="51" spans="1:10" s="11" customFormat="1" x14ac:dyDescent="0.2">
      <c r="A51" s="8">
        <v>43657</v>
      </c>
      <c r="B51" s="12" t="s">
        <v>3</v>
      </c>
      <c r="C51" s="113">
        <v>1534</v>
      </c>
      <c r="D51" s="12" t="s">
        <v>92</v>
      </c>
      <c r="E51" s="12" t="s">
        <v>6</v>
      </c>
      <c r="F51" s="12" t="s">
        <v>6</v>
      </c>
      <c r="G51" s="12" t="s">
        <v>151</v>
      </c>
      <c r="H51" s="12"/>
      <c r="I51" s="9">
        <v>22</v>
      </c>
      <c r="J51" s="9">
        <v>23</v>
      </c>
    </row>
    <row r="52" spans="1:10" s="11" customFormat="1" x14ac:dyDescent="0.2">
      <c r="A52" s="8">
        <v>43657</v>
      </c>
      <c r="B52" s="12" t="s">
        <v>3</v>
      </c>
      <c r="C52" s="113">
        <v>6313</v>
      </c>
      <c r="D52" s="12" t="s">
        <v>1990</v>
      </c>
      <c r="E52" s="12" t="s">
        <v>6</v>
      </c>
      <c r="F52" s="12" t="s">
        <v>15</v>
      </c>
      <c r="G52" s="12" t="s">
        <v>292</v>
      </c>
      <c r="H52" s="12"/>
      <c r="I52" s="9">
        <v>60</v>
      </c>
      <c r="J52" s="9">
        <v>64</v>
      </c>
    </row>
    <row r="53" spans="1:10" s="11" customFormat="1" x14ac:dyDescent="0.2">
      <c r="A53" s="8">
        <v>43657</v>
      </c>
      <c r="B53" s="12" t="s">
        <v>6</v>
      </c>
      <c r="C53" s="113">
        <v>54590</v>
      </c>
      <c r="D53" s="12" t="s">
        <v>1991</v>
      </c>
      <c r="E53" s="12" t="s">
        <v>6</v>
      </c>
      <c r="F53" s="12" t="s">
        <v>6</v>
      </c>
      <c r="G53" s="12" t="s">
        <v>151</v>
      </c>
      <c r="H53" s="12"/>
      <c r="I53" s="9">
        <v>28</v>
      </c>
      <c r="J53" s="9">
        <v>10</v>
      </c>
    </row>
    <row r="54" spans="1:10" s="11" customFormat="1" x14ac:dyDescent="0.2">
      <c r="A54" s="8">
        <v>43657</v>
      </c>
      <c r="B54" s="12" t="s">
        <v>234</v>
      </c>
      <c r="C54" s="48" t="s">
        <v>1992</v>
      </c>
      <c r="D54" s="12" t="s">
        <v>816</v>
      </c>
      <c r="E54" s="12" t="s">
        <v>234</v>
      </c>
      <c r="F54" s="12" t="s">
        <v>15</v>
      </c>
      <c r="G54" s="12" t="s">
        <v>1993</v>
      </c>
      <c r="H54" s="12"/>
      <c r="I54" s="9">
        <v>202</v>
      </c>
      <c r="J54" s="9">
        <v>319</v>
      </c>
    </row>
    <row r="55" spans="1:10" s="11" customFormat="1" x14ac:dyDescent="0.2">
      <c r="A55" s="8">
        <v>43657</v>
      </c>
      <c r="B55" s="12" t="s">
        <v>6</v>
      </c>
      <c r="C55" s="113">
        <v>57860</v>
      </c>
      <c r="D55" s="12" t="s">
        <v>1072</v>
      </c>
      <c r="E55" s="12" t="s">
        <v>6</v>
      </c>
      <c r="F55" s="12" t="s">
        <v>15</v>
      </c>
      <c r="G55" s="12" t="s">
        <v>151</v>
      </c>
      <c r="H55" s="12"/>
      <c r="I55" s="9">
        <v>49</v>
      </c>
      <c r="J55" s="9">
        <v>56</v>
      </c>
    </row>
    <row r="56" spans="1:10" s="11" customFormat="1" x14ac:dyDescent="0.2">
      <c r="A56" s="8">
        <v>43657</v>
      </c>
      <c r="B56" s="12" t="s">
        <v>6</v>
      </c>
      <c r="C56" s="113">
        <v>57320</v>
      </c>
      <c r="D56" s="12" t="s">
        <v>1994</v>
      </c>
      <c r="E56" s="12" t="s">
        <v>6</v>
      </c>
      <c r="F56" s="12" t="s">
        <v>15</v>
      </c>
      <c r="G56" s="12" t="s">
        <v>422</v>
      </c>
      <c r="H56" s="12"/>
      <c r="I56" s="9">
        <v>60</v>
      </c>
      <c r="J56" s="9">
        <v>69</v>
      </c>
    </row>
    <row r="57" spans="1:10" s="11" customFormat="1" x14ac:dyDescent="0.2">
      <c r="A57" s="8">
        <v>43657</v>
      </c>
      <c r="B57" s="12" t="s">
        <v>3</v>
      </c>
      <c r="C57" s="113">
        <v>1452</v>
      </c>
      <c r="D57" s="12" t="s">
        <v>92</v>
      </c>
      <c r="E57" s="12" t="s">
        <v>15</v>
      </c>
      <c r="F57" s="12" t="s">
        <v>18</v>
      </c>
      <c r="G57" s="12" t="s">
        <v>319</v>
      </c>
      <c r="H57" s="12"/>
      <c r="I57" s="9">
        <v>25</v>
      </c>
      <c r="J57" s="9">
        <v>25</v>
      </c>
    </row>
    <row r="58" spans="1:10" s="11" customFormat="1" x14ac:dyDescent="0.2">
      <c r="A58" s="8">
        <v>43658</v>
      </c>
      <c r="B58" s="12" t="s">
        <v>3</v>
      </c>
      <c r="C58" s="113">
        <v>5423</v>
      </c>
      <c r="D58" s="12" t="s">
        <v>345</v>
      </c>
      <c r="E58" s="12" t="s">
        <v>4</v>
      </c>
      <c r="F58" s="12" t="s">
        <v>5</v>
      </c>
      <c r="G58" s="12" t="s">
        <v>37</v>
      </c>
      <c r="H58" s="12"/>
      <c r="I58" s="9">
        <v>32</v>
      </c>
      <c r="J58" s="9">
        <v>27</v>
      </c>
    </row>
    <row r="59" spans="1:10" s="11" customFormat="1" x14ac:dyDescent="0.2">
      <c r="A59" s="8">
        <v>43658</v>
      </c>
      <c r="B59" s="12" t="s">
        <v>6</v>
      </c>
      <c r="C59" s="113">
        <v>54400</v>
      </c>
      <c r="D59" s="12" t="s">
        <v>1640</v>
      </c>
      <c r="E59" s="12" t="s">
        <v>15</v>
      </c>
      <c r="F59" s="12" t="s">
        <v>214</v>
      </c>
      <c r="G59" s="12" t="s">
        <v>163</v>
      </c>
      <c r="H59" s="12"/>
      <c r="I59" s="9">
        <v>28</v>
      </c>
      <c r="J59" s="9">
        <v>23</v>
      </c>
    </row>
    <row r="60" spans="1:10" s="11" customFormat="1" x14ac:dyDescent="0.2">
      <c r="A60" s="8">
        <v>43658</v>
      </c>
      <c r="B60" s="12" t="s">
        <v>1995</v>
      </c>
      <c r="C60" s="113">
        <v>3014</v>
      </c>
      <c r="D60" s="12" t="s">
        <v>1996</v>
      </c>
      <c r="E60" s="12" t="s">
        <v>307</v>
      </c>
      <c r="F60" s="12" t="s">
        <v>15</v>
      </c>
      <c r="G60" s="12" t="s">
        <v>1997</v>
      </c>
      <c r="H60" s="12"/>
      <c r="I60" s="9"/>
      <c r="J60" s="9"/>
    </row>
    <row r="61" spans="1:10" s="11" customFormat="1" x14ac:dyDescent="0.2">
      <c r="A61" s="8">
        <v>43658</v>
      </c>
      <c r="B61" s="12" t="s">
        <v>3</v>
      </c>
      <c r="C61" s="113">
        <v>4360</v>
      </c>
      <c r="D61" s="12" t="s">
        <v>506</v>
      </c>
      <c r="E61" s="12" t="s">
        <v>9</v>
      </c>
      <c r="F61" s="12" t="s">
        <v>15</v>
      </c>
      <c r="G61" s="12" t="s">
        <v>23</v>
      </c>
      <c r="H61" s="12"/>
      <c r="I61" s="9">
        <v>18</v>
      </c>
      <c r="J61" s="9">
        <v>10</v>
      </c>
    </row>
    <row r="62" spans="1:10" s="11" customFormat="1" x14ac:dyDescent="0.2">
      <c r="A62" s="8">
        <v>43658</v>
      </c>
      <c r="B62" s="12" t="s">
        <v>6</v>
      </c>
      <c r="C62" s="113">
        <v>54190</v>
      </c>
      <c r="D62" s="12" t="s">
        <v>1998</v>
      </c>
      <c r="E62" s="12" t="s">
        <v>6</v>
      </c>
      <c r="F62" s="12" t="s">
        <v>15</v>
      </c>
      <c r="G62" s="12" t="s">
        <v>477</v>
      </c>
      <c r="H62" s="12"/>
      <c r="I62" s="9">
        <v>26</v>
      </c>
      <c r="J62" s="9">
        <v>16</v>
      </c>
    </row>
    <row r="63" spans="1:10" s="11" customFormat="1" x14ac:dyDescent="0.2">
      <c r="A63" s="8">
        <v>43658</v>
      </c>
      <c r="B63" s="12" t="s">
        <v>5</v>
      </c>
      <c r="C63" s="113">
        <v>66706</v>
      </c>
      <c r="D63" s="12" t="s">
        <v>97</v>
      </c>
      <c r="E63" s="12" t="s">
        <v>5</v>
      </c>
      <c r="F63" s="12" t="s">
        <v>15</v>
      </c>
      <c r="G63" s="12" t="s">
        <v>1830</v>
      </c>
      <c r="H63" s="12"/>
      <c r="I63" s="9">
        <v>46</v>
      </c>
      <c r="J63" s="9">
        <v>45</v>
      </c>
    </row>
    <row r="64" spans="1:10" s="11" customFormat="1" x14ac:dyDescent="0.2">
      <c r="A64" s="8">
        <v>43658</v>
      </c>
      <c r="B64" s="12" t="s">
        <v>14</v>
      </c>
      <c r="C64" s="113">
        <v>9242</v>
      </c>
      <c r="D64" s="12" t="s">
        <v>1999</v>
      </c>
      <c r="E64" s="12" t="s">
        <v>234</v>
      </c>
      <c r="F64" s="12" t="s">
        <v>15</v>
      </c>
      <c r="G64" s="12" t="s">
        <v>2000</v>
      </c>
      <c r="H64" s="12"/>
      <c r="I64" s="9">
        <v>176</v>
      </c>
      <c r="J64" s="9">
        <v>267</v>
      </c>
    </row>
    <row r="65" spans="1:10" s="11" customFormat="1" x14ac:dyDescent="0.2">
      <c r="A65" s="8">
        <v>43658</v>
      </c>
      <c r="B65" s="12" t="s">
        <v>6</v>
      </c>
      <c r="C65" s="113">
        <v>54350</v>
      </c>
      <c r="D65" s="12" t="s">
        <v>2001</v>
      </c>
      <c r="E65" s="12" t="s">
        <v>6</v>
      </c>
      <c r="F65" s="12" t="s">
        <v>15</v>
      </c>
      <c r="G65" s="12" t="s">
        <v>292</v>
      </c>
      <c r="H65" s="12"/>
      <c r="I65" s="9">
        <v>26</v>
      </c>
      <c r="J65" s="9">
        <v>15</v>
      </c>
    </row>
    <row r="66" spans="1:10" s="11" customFormat="1" x14ac:dyDescent="0.2">
      <c r="A66" s="8">
        <v>43659</v>
      </c>
      <c r="B66" s="12" t="s">
        <v>3</v>
      </c>
      <c r="C66" s="113">
        <v>5371</v>
      </c>
      <c r="D66" s="12" t="s">
        <v>58</v>
      </c>
      <c r="E66" s="12" t="s">
        <v>5</v>
      </c>
      <c r="F66" s="12" t="s">
        <v>2002</v>
      </c>
      <c r="G66" s="12" t="s">
        <v>2003</v>
      </c>
      <c r="H66" s="12"/>
      <c r="I66" s="9">
        <v>28</v>
      </c>
      <c r="J66" s="9">
        <v>40</v>
      </c>
    </row>
    <row r="67" spans="1:10" s="11" customFormat="1" x14ac:dyDescent="0.2">
      <c r="A67" s="8">
        <v>43659</v>
      </c>
      <c r="B67" s="12" t="s">
        <v>3</v>
      </c>
      <c r="C67" s="113">
        <v>5755</v>
      </c>
      <c r="D67" s="12" t="s">
        <v>128</v>
      </c>
      <c r="E67" s="12" t="s">
        <v>31</v>
      </c>
      <c r="F67" s="12" t="s">
        <v>6</v>
      </c>
      <c r="G67" s="12" t="s">
        <v>172</v>
      </c>
      <c r="H67" s="12"/>
      <c r="I67" s="9">
        <v>21</v>
      </c>
      <c r="J67" s="9">
        <v>27</v>
      </c>
    </row>
    <row r="68" spans="1:10" s="11" customFormat="1" x14ac:dyDescent="0.2">
      <c r="A68" s="8">
        <v>43659</v>
      </c>
      <c r="B68" s="12" t="s">
        <v>5</v>
      </c>
      <c r="C68" s="113">
        <v>54292</v>
      </c>
      <c r="D68" s="12" t="s">
        <v>154</v>
      </c>
      <c r="E68" s="12" t="s">
        <v>5</v>
      </c>
      <c r="F68" s="12" t="s">
        <v>5</v>
      </c>
      <c r="G68" s="12" t="s">
        <v>23</v>
      </c>
      <c r="H68" s="12"/>
      <c r="I68" s="9">
        <v>53</v>
      </c>
      <c r="J68" s="9">
        <v>84</v>
      </c>
    </row>
    <row r="69" spans="1:10" s="11" customFormat="1" x14ac:dyDescent="0.2">
      <c r="A69" s="8">
        <v>43659</v>
      </c>
      <c r="B69" s="12" t="s">
        <v>3</v>
      </c>
      <c r="C69" s="113">
        <v>7432</v>
      </c>
      <c r="D69" s="12" t="s">
        <v>2004</v>
      </c>
      <c r="E69" s="12" t="s">
        <v>4</v>
      </c>
      <c r="F69" s="12" t="s">
        <v>4</v>
      </c>
      <c r="G69" s="12" t="s">
        <v>151</v>
      </c>
      <c r="H69" s="12"/>
      <c r="I69" s="9">
        <v>35</v>
      </c>
      <c r="J69" s="9">
        <v>48</v>
      </c>
    </row>
    <row r="70" spans="1:10" s="11" customFormat="1" x14ac:dyDescent="0.2">
      <c r="A70" s="8">
        <v>43659</v>
      </c>
      <c r="B70" s="12" t="s">
        <v>3</v>
      </c>
      <c r="C70" s="113">
        <v>1815</v>
      </c>
      <c r="D70" s="12" t="s">
        <v>92</v>
      </c>
      <c r="E70" s="12" t="s">
        <v>4</v>
      </c>
      <c r="F70" s="12" t="s">
        <v>4</v>
      </c>
      <c r="G70" s="12" t="s">
        <v>35</v>
      </c>
      <c r="H70" s="12"/>
      <c r="I70" s="9">
        <v>23</v>
      </c>
      <c r="J70" s="9">
        <v>27</v>
      </c>
    </row>
    <row r="71" spans="1:10" s="11" customFormat="1" x14ac:dyDescent="0.2">
      <c r="A71" s="8">
        <v>43659</v>
      </c>
      <c r="B71" s="12" t="s">
        <v>3</v>
      </c>
      <c r="C71" s="113">
        <v>6212</v>
      </c>
      <c r="D71" s="12" t="s">
        <v>110</v>
      </c>
      <c r="E71" s="12" t="s">
        <v>4</v>
      </c>
      <c r="F71" s="12" t="s">
        <v>4</v>
      </c>
      <c r="G71" s="12" t="s">
        <v>167</v>
      </c>
      <c r="H71" s="12"/>
      <c r="I71" s="9">
        <v>23</v>
      </c>
      <c r="J71" s="9">
        <v>27</v>
      </c>
    </row>
    <row r="72" spans="1:10" s="11" customFormat="1" x14ac:dyDescent="0.2">
      <c r="A72" s="8">
        <v>43659</v>
      </c>
      <c r="B72" s="12" t="s">
        <v>6</v>
      </c>
      <c r="C72" s="113">
        <v>57480</v>
      </c>
      <c r="D72" s="12" t="s">
        <v>2005</v>
      </c>
      <c r="E72" s="12" t="s">
        <v>6</v>
      </c>
      <c r="F72" s="12" t="s">
        <v>4</v>
      </c>
      <c r="G72" s="12" t="s">
        <v>37</v>
      </c>
      <c r="H72" s="12"/>
      <c r="I72" s="9">
        <v>40</v>
      </c>
      <c r="J72" s="9">
        <v>51</v>
      </c>
    </row>
    <row r="73" spans="1:10" s="11" customFormat="1" x14ac:dyDescent="0.2">
      <c r="A73" s="8">
        <v>43659</v>
      </c>
      <c r="B73" s="12" t="s">
        <v>6</v>
      </c>
      <c r="C73" s="113">
        <v>54720</v>
      </c>
      <c r="D73" s="12" t="s">
        <v>240</v>
      </c>
      <c r="E73" s="12" t="s">
        <v>6</v>
      </c>
      <c r="F73" s="12" t="s">
        <v>6</v>
      </c>
      <c r="G73" s="12" t="s">
        <v>172</v>
      </c>
      <c r="H73" s="12"/>
      <c r="I73" s="9">
        <v>22</v>
      </c>
      <c r="J73" s="9">
        <v>18</v>
      </c>
    </row>
    <row r="74" spans="1:10" s="11" customFormat="1" x14ac:dyDescent="0.2">
      <c r="A74" s="8">
        <v>43659</v>
      </c>
      <c r="B74" s="12" t="s">
        <v>6</v>
      </c>
      <c r="C74" s="113">
        <v>54350</v>
      </c>
      <c r="D74" s="12" t="s">
        <v>2001</v>
      </c>
      <c r="E74" s="12" t="s">
        <v>6</v>
      </c>
      <c r="F74" s="12" t="s">
        <v>6</v>
      </c>
      <c r="G74" s="12" t="s">
        <v>172</v>
      </c>
      <c r="H74" s="12"/>
      <c r="I74" s="9">
        <v>21</v>
      </c>
      <c r="J74" s="9">
        <v>14</v>
      </c>
    </row>
    <row r="75" spans="1:10" s="11" customFormat="1" x14ac:dyDescent="0.2">
      <c r="A75" s="8">
        <v>43659</v>
      </c>
      <c r="B75" s="12" t="s">
        <v>3</v>
      </c>
      <c r="C75" s="113">
        <v>6830</v>
      </c>
      <c r="D75" s="12" t="s">
        <v>1167</v>
      </c>
      <c r="E75" s="12" t="s">
        <v>4</v>
      </c>
      <c r="F75" s="12" t="s">
        <v>4</v>
      </c>
      <c r="G75" s="12" t="s">
        <v>37</v>
      </c>
      <c r="H75" s="12"/>
      <c r="I75" s="9">
        <v>39</v>
      </c>
      <c r="J75" s="9">
        <v>58</v>
      </c>
    </row>
    <row r="76" spans="1:10" s="11" customFormat="1" x14ac:dyDescent="0.2">
      <c r="A76" s="8">
        <v>43659</v>
      </c>
      <c r="B76" s="12" t="s">
        <v>3</v>
      </c>
      <c r="C76" s="113">
        <v>1628</v>
      </c>
      <c r="D76" s="12" t="s">
        <v>92</v>
      </c>
      <c r="E76" s="12" t="s">
        <v>6</v>
      </c>
      <c r="F76" s="12" t="s">
        <v>6</v>
      </c>
      <c r="G76" s="12" t="s">
        <v>151</v>
      </c>
      <c r="H76" s="12"/>
      <c r="I76" s="9">
        <v>25</v>
      </c>
      <c r="J76" s="9">
        <v>30</v>
      </c>
    </row>
    <row r="77" spans="1:10" s="11" customFormat="1" x14ac:dyDescent="0.2">
      <c r="A77" s="8">
        <v>43659</v>
      </c>
      <c r="B77" s="12" t="s">
        <v>3</v>
      </c>
      <c r="C77" s="113">
        <v>57100</v>
      </c>
      <c r="D77" s="12" t="s">
        <v>141</v>
      </c>
      <c r="E77" s="12" t="s">
        <v>18</v>
      </c>
      <c r="F77" s="12" t="s">
        <v>6</v>
      </c>
      <c r="G77" s="12" t="s">
        <v>151</v>
      </c>
      <c r="H77" s="12"/>
      <c r="I77" s="9">
        <v>34</v>
      </c>
      <c r="J77" s="9">
        <v>41</v>
      </c>
    </row>
    <row r="78" spans="1:10" s="11" customFormat="1" x14ac:dyDescent="0.2">
      <c r="A78" s="8">
        <v>43660</v>
      </c>
      <c r="B78" s="12" t="s">
        <v>3</v>
      </c>
      <c r="C78" s="113">
        <v>1215</v>
      </c>
      <c r="D78" s="12" t="s">
        <v>92</v>
      </c>
      <c r="E78" s="12" t="s">
        <v>5</v>
      </c>
      <c r="F78" s="12" t="s">
        <v>5</v>
      </c>
      <c r="G78" s="12" t="s">
        <v>172</v>
      </c>
      <c r="H78" s="12"/>
      <c r="I78" s="9">
        <v>19</v>
      </c>
      <c r="J78" s="9">
        <v>25</v>
      </c>
    </row>
    <row r="79" spans="1:10" s="11" customFormat="1" x14ac:dyDescent="0.2">
      <c r="A79" s="8">
        <v>43660</v>
      </c>
      <c r="B79" s="12" t="s">
        <v>1969</v>
      </c>
      <c r="C79" s="113">
        <v>8723</v>
      </c>
      <c r="D79" s="12" t="s">
        <v>2006</v>
      </c>
      <c r="E79" s="12" t="s">
        <v>187</v>
      </c>
      <c r="F79" s="12" t="s">
        <v>15</v>
      </c>
      <c r="G79" s="12" t="s">
        <v>1794</v>
      </c>
      <c r="H79" s="12"/>
      <c r="I79" s="9"/>
      <c r="J79" s="9"/>
    </row>
    <row r="80" spans="1:10" s="11" customFormat="1" x14ac:dyDescent="0.2">
      <c r="A80" s="8">
        <v>43660</v>
      </c>
      <c r="B80" s="12" t="s">
        <v>6</v>
      </c>
      <c r="C80" s="113">
        <v>54730</v>
      </c>
      <c r="D80" s="12" t="s">
        <v>345</v>
      </c>
      <c r="E80" s="12" t="s">
        <v>6</v>
      </c>
      <c r="F80" s="12" t="s">
        <v>6</v>
      </c>
      <c r="G80" s="12" t="s">
        <v>172</v>
      </c>
      <c r="H80" s="12"/>
      <c r="I80" s="9">
        <v>26</v>
      </c>
      <c r="J80" s="9">
        <v>24</v>
      </c>
    </row>
    <row r="81" spans="1:10" s="11" customFormat="1" x14ac:dyDescent="0.2">
      <c r="A81" s="8">
        <v>43660</v>
      </c>
      <c r="B81" s="12" t="s">
        <v>14</v>
      </c>
      <c r="C81" s="113">
        <v>6700</v>
      </c>
      <c r="D81" s="12" t="s">
        <v>127</v>
      </c>
      <c r="E81" s="12" t="s">
        <v>6</v>
      </c>
      <c r="F81" s="12" t="s">
        <v>6</v>
      </c>
      <c r="G81" s="12" t="s">
        <v>23</v>
      </c>
      <c r="H81" s="12"/>
      <c r="I81" s="9">
        <v>30</v>
      </c>
      <c r="J81" s="9">
        <v>26</v>
      </c>
    </row>
    <row r="82" spans="1:10" s="11" customFormat="1" x14ac:dyDescent="0.2">
      <c r="A82" s="8">
        <v>43660</v>
      </c>
      <c r="B82" s="12" t="s">
        <v>3</v>
      </c>
      <c r="C82" s="113">
        <v>4408</v>
      </c>
      <c r="D82" s="12" t="s">
        <v>50</v>
      </c>
      <c r="E82" s="12" t="s">
        <v>8</v>
      </c>
      <c r="F82" s="12" t="s">
        <v>6</v>
      </c>
      <c r="G82" s="12" t="s">
        <v>172</v>
      </c>
      <c r="H82" s="12"/>
      <c r="I82" s="9" t="s">
        <v>419</v>
      </c>
      <c r="J82" s="9">
        <v>8</v>
      </c>
    </row>
    <row r="83" spans="1:10" s="11" customFormat="1" x14ac:dyDescent="0.2">
      <c r="A83" s="8">
        <v>43660</v>
      </c>
      <c r="B83" s="12" t="s">
        <v>3</v>
      </c>
      <c r="C83" s="113">
        <v>8447</v>
      </c>
      <c r="D83" s="12" t="s">
        <v>149</v>
      </c>
      <c r="E83" s="12" t="s">
        <v>4</v>
      </c>
      <c r="F83" s="12" t="s">
        <v>4</v>
      </c>
      <c r="G83" s="12" t="s">
        <v>796</v>
      </c>
      <c r="H83" s="12"/>
      <c r="I83" s="9">
        <v>25</v>
      </c>
      <c r="J83" s="9">
        <v>21</v>
      </c>
    </row>
    <row r="84" spans="1:10" s="11" customFormat="1" x14ac:dyDescent="0.2">
      <c r="A84" s="8">
        <v>43660</v>
      </c>
      <c r="B84" s="12" t="s">
        <v>3</v>
      </c>
      <c r="C84" s="113">
        <v>4599</v>
      </c>
      <c r="D84" s="12" t="s">
        <v>40</v>
      </c>
      <c r="E84" s="12" t="s">
        <v>4</v>
      </c>
      <c r="F84" s="12" t="s">
        <v>4</v>
      </c>
      <c r="G84" s="12" t="s">
        <v>312</v>
      </c>
      <c r="H84" s="12"/>
      <c r="I84" s="9">
        <v>8</v>
      </c>
      <c r="J84" s="9">
        <v>2</v>
      </c>
    </row>
    <row r="85" spans="1:10" s="11" customFormat="1" x14ac:dyDescent="0.2">
      <c r="A85" s="8">
        <v>43660</v>
      </c>
      <c r="B85" s="12" t="s">
        <v>6</v>
      </c>
      <c r="C85" s="113">
        <v>52000</v>
      </c>
      <c r="D85" s="12" t="s">
        <v>2007</v>
      </c>
      <c r="E85" s="12" t="s">
        <v>6</v>
      </c>
      <c r="F85" s="12" t="s">
        <v>6</v>
      </c>
      <c r="G85" s="12" t="s">
        <v>172</v>
      </c>
      <c r="H85" s="12"/>
      <c r="I85" s="9">
        <v>162</v>
      </c>
      <c r="J85" s="9">
        <v>260</v>
      </c>
    </row>
    <row r="86" spans="1:10" s="11" customFormat="1" x14ac:dyDescent="0.2">
      <c r="A86" s="8">
        <v>43660</v>
      </c>
      <c r="B86" s="12" t="s">
        <v>14</v>
      </c>
      <c r="C86" s="113">
        <v>6800</v>
      </c>
      <c r="D86" s="12" t="s">
        <v>288</v>
      </c>
      <c r="E86" s="12" t="s">
        <v>6</v>
      </c>
      <c r="F86" s="12" t="s">
        <v>6</v>
      </c>
      <c r="G86" s="12" t="s">
        <v>152</v>
      </c>
      <c r="H86" s="12"/>
      <c r="I86" s="9">
        <v>50</v>
      </c>
      <c r="J86" s="9">
        <v>71</v>
      </c>
    </row>
    <row r="87" spans="1:10" s="11" customFormat="1" x14ac:dyDescent="0.2">
      <c r="A87" s="8">
        <v>43661</v>
      </c>
      <c r="B87" s="12" t="s">
        <v>6</v>
      </c>
      <c r="C87" s="113">
        <v>57880</v>
      </c>
      <c r="D87" s="12" t="s">
        <v>2008</v>
      </c>
      <c r="E87" s="12" t="s">
        <v>6</v>
      </c>
      <c r="F87" s="12" t="s">
        <v>5</v>
      </c>
      <c r="G87" s="12" t="s">
        <v>2009</v>
      </c>
      <c r="H87" s="12"/>
      <c r="I87" s="9">
        <v>78</v>
      </c>
      <c r="J87" s="9">
        <v>100</v>
      </c>
    </row>
    <row r="88" spans="1:10" s="11" customFormat="1" x14ac:dyDescent="0.2">
      <c r="A88" s="8">
        <v>43661</v>
      </c>
      <c r="B88" s="12" t="s">
        <v>3</v>
      </c>
      <c r="C88" s="113">
        <v>4475</v>
      </c>
      <c r="D88" s="12" t="s">
        <v>50</v>
      </c>
      <c r="E88" s="12" t="s">
        <v>4</v>
      </c>
      <c r="F88" s="12" t="s">
        <v>6</v>
      </c>
      <c r="G88" s="12" t="s">
        <v>194</v>
      </c>
      <c r="H88" s="12"/>
      <c r="I88" s="9">
        <v>8</v>
      </c>
      <c r="J88" s="9">
        <v>5</v>
      </c>
    </row>
    <row r="89" spans="1:10" s="11" customFormat="1" x14ac:dyDescent="0.2">
      <c r="A89" s="8">
        <v>43661</v>
      </c>
      <c r="B89" s="12" t="s">
        <v>3</v>
      </c>
      <c r="C89" s="113">
        <v>9144</v>
      </c>
      <c r="D89" s="12" t="s">
        <v>1658</v>
      </c>
      <c r="E89" s="12" t="s">
        <v>4</v>
      </c>
      <c r="F89" s="12" t="s">
        <v>6</v>
      </c>
      <c r="G89" s="12" t="s">
        <v>516</v>
      </c>
      <c r="H89" s="12"/>
      <c r="I89" s="9">
        <v>56</v>
      </c>
      <c r="J89" s="9">
        <v>50</v>
      </c>
    </row>
    <row r="90" spans="1:10" s="11" customFormat="1" x14ac:dyDescent="0.2">
      <c r="A90" s="8">
        <v>43661</v>
      </c>
      <c r="B90" s="12" t="s">
        <v>3</v>
      </c>
      <c r="C90" s="113">
        <v>4406</v>
      </c>
      <c r="D90" s="12" t="s">
        <v>50</v>
      </c>
      <c r="E90" s="12" t="s">
        <v>4</v>
      </c>
      <c r="F90" s="12" t="s">
        <v>140</v>
      </c>
      <c r="G90" s="12" t="s">
        <v>151</v>
      </c>
      <c r="H90" s="12"/>
      <c r="I90" s="9">
        <v>10</v>
      </c>
      <c r="J90" s="9">
        <v>5</v>
      </c>
    </row>
    <row r="91" spans="1:10" s="11" customFormat="1" x14ac:dyDescent="0.2">
      <c r="A91" s="8">
        <v>43661</v>
      </c>
      <c r="B91" s="12" t="s">
        <v>6</v>
      </c>
      <c r="C91" s="113">
        <v>57190</v>
      </c>
      <c r="D91" s="12" t="s">
        <v>174</v>
      </c>
      <c r="E91" s="12" t="s">
        <v>6</v>
      </c>
      <c r="F91" s="12" t="s">
        <v>6</v>
      </c>
      <c r="G91" s="12" t="s">
        <v>2010</v>
      </c>
      <c r="H91" s="12"/>
      <c r="I91" s="9">
        <v>37</v>
      </c>
      <c r="J91" s="9">
        <v>39</v>
      </c>
    </row>
    <row r="92" spans="1:10" s="11" customFormat="1" x14ac:dyDescent="0.2">
      <c r="A92" s="8">
        <v>43661</v>
      </c>
      <c r="B92" s="12" t="s">
        <v>6</v>
      </c>
      <c r="C92" s="113">
        <v>57570</v>
      </c>
      <c r="D92" s="12" t="s">
        <v>72</v>
      </c>
      <c r="E92" s="12" t="s">
        <v>6</v>
      </c>
      <c r="F92" s="12" t="s">
        <v>15</v>
      </c>
      <c r="G92" s="12" t="s">
        <v>151</v>
      </c>
      <c r="H92" s="12"/>
      <c r="I92" s="9">
        <v>37</v>
      </c>
      <c r="J92" s="9">
        <v>36</v>
      </c>
    </row>
    <row r="93" spans="1:10" s="11" customFormat="1" x14ac:dyDescent="0.2">
      <c r="A93" s="8">
        <v>43661</v>
      </c>
      <c r="B93" s="12" t="s">
        <v>6</v>
      </c>
      <c r="C93" s="113">
        <v>57270</v>
      </c>
      <c r="D93" s="12" t="s">
        <v>161</v>
      </c>
      <c r="E93" s="12" t="s">
        <v>6</v>
      </c>
      <c r="F93" s="12" t="s">
        <v>6</v>
      </c>
      <c r="G93" s="12" t="s">
        <v>194</v>
      </c>
      <c r="H93" s="12"/>
      <c r="I93" s="9">
        <v>41</v>
      </c>
      <c r="J93" s="9">
        <v>46</v>
      </c>
    </row>
    <row r="94" spans="1:10" s="11" customFormat="1" x14ac:dyDescent="0.2">
      <c r="A94" s="8">
        <v>43661</v>
      </c>
      <c r="B94" s="12" t="s">
        <v>5</v>
      </c>
      <c r="C94" s="113">
        <v>66740</v>
      </c>
      <c r="D94" s="12" t="s">
        <v>2011</v>
      </c>
      <c r="E94" s="12" t="s">
        <v>5</v>
      </c>
      <c r="F94" s="12" t="s">
        <v>15</v>
      </c>
      <c r="G94" s="12" t="s">
        <v>477</v>
      </c>
      <c r="H94" s="12"/>
      <c r="I94" s="9">
        <v>53</v>
      </c>
      <c r="J94" s="9">
        <v>82</v>
      </c>
    </row>
    <row r="95" spans="1:10" s="11" customFormat="1" x14ac:dyDescent="0.2">
      <c r="A95" s="8">
        <v>43661</v>
      </c>
      <c r="B95" s="12" t="s">
        <v>3</v>
      </c>
      <c r="C95" s="113">
        <v>7430</v>
      </c>
      <c r="D95" s="12" t="s">
        <v>1836</v>
      </c>
      <c r="E95" s="12" t="s">
        <v>187</v>
      </c>
      <c r="F95" s="12" t="s">
        <v>4</v>
      </c>
      <c r="G95" s="12" t="s">
        <v>37</v>
      </c>
      <c r="H95" s="12"/>
      <c r="I95" s="9">
        <v>46</v>
      </c>
      <c r="J95" s="9">
        <v>53</v>
      </c>
    </row>
    <row r="96" spans="1:10" s="11" customFormat="1" x14ac:dyDescent="0.2">
      <c r="A96" s="8">
        <v>43661</v>
      </c>
      <c r="B96" s="12" t="s">
        <v>3</v>
      </c>
      <c r="C96" s="113">
        <v>8479</v>
      </c>
      <c r="D96" s="12" t="s">
        <v>274</v>
      </c>
      <c r="E96" s="12" t="s">
        <v>4</v>
      </c>
      <c r="F96" s="12" t="s">
        <v>6</v>
      </c>
      <c r="G96" s="12" t="s">
        <v>37</v>
      </c>
      <c r="H96" s="12"/>
      <c r="I96" s="9">
        <v>31</v>
      </c>
      <c r="J96" s="9">
        <v>30</v>
      </c>
    </row>
    <row r="97" spans="1:10" s="11" customFormat="1" x14ac:dyDescent="0.2">
      <c r="A97" s="8">
        <v>43661</v>
      </c>
      <c r="B97" s="12" t="s">
        <v>3</v>
      </c>
      <c r="C97" s="113">
        <v>2739</v>
      </c>
      <c r="D97" s="12" t="s">
        <v>92</v>
      </c>
      <c r="E97" s="12" t="s">
        <v>4</v>
      </c>
      <c r="F97" s="12" t="s">
        <v>6</v>
      </c>
      <c r="G97" s="12" t="s">
        <v>194</v>
      </c>
      <c r="H97" s="12"/>
      <c r="I97" s="9">
        <v>30</v>
      </c>
      <c r="J97" s="9">
        <v>27</v>
      </c>
    </row>
    <row r="98" spans="1:10" s="11" customFormat="1" x14ac:dyDescent="0.2">
      <c r="A98" s="8">
        <v>43661</v>
      </c>
      <c r="B98" s="12" t="s">
        <v>3</v>
      </c>
      <c r="C98" s="113">
        <v>1254</v>
      </c>
      <c r="D98" s="12" t="s">
        <v>92</v>
      </c>
      <c r="E98" s="12" t="s">
        <v>4</v>
      </c>
      <c r="F98" s="12" t="s">
        <v>6</v>
      </c>
      <c r="G98" s="12" t="s">
        <v>2012</v>
      </c>
      <c r="H98" s="12"/>
      <c r="I98" s="9">
        <v>22</v>
      </c>
      <c r="J98" s="9">
        <v>24</v>
      </c>
    </row>
    <row r="99" spans="1:10" s="11" customFormat="1" x14ac:dyDescent="0.2">
      <c r="A99" s="8">
        <v>43661</v>
      </c>
      <c r="B99" s="12" t="s">
        <v>3</v>
      </c>
      <c r="C99" s="113">
        <v>3543</v>
      </c>
      <c r="D99" s="12" t="s">
        <v>67</v>
      </c>
      <c r="E99" s="12" t="s">
        <v>4</v>
      </c>
      <c r="F99" s="12" t="s">
        <v>4</v>
      </c>
      <c r="G99" s="12" t="s">
        <v>194</v>
      </c>
      <c r="H99" s="12"/>
      <c r="I99" s="9">
        <v>20</v>
      </c>
      <c r="J99" s="9">
        <v>19</v>
      </c>
    </row>
    <row r="100" spans="1:10" s="11" customFormat="1" x14ac:dyDescent="0.2">
      <c r="A100" s="8">
        <v>43662</v>
      </c>
      <c r="B100" s="12" t="s">
        <v>3</v>
      </c>
      <c r="C100" s="113">
        <v>5367</v>
      </c>
      <c r="D100" s="12" t="s">
        <v>58</v>
      </c>
      <c r="E100" s="12" t="s">
        <v>4</v>
      </c>
      <c r="F100" s="12" t="s">
        <v>4</v>
      </c>
      <c r="G100" s="12" t="s">
        <v>172</v>
      </c>
      <c r="H100" s="12"/>
      <c r="I100" s="9">
        <v>34</v>
      </c>
      <c r="J100" s="9">
        <v>42</v>
      </c>
    </row>
    <row r="101" spans="1:10" s="11" customFormat="1" x14ac:dyDescent="0.2">
      <c r="A101" s="8">
        <v>43662</v>
      </c>
      <c r="B101" s="12" t="s">
        <v>3</v>
      </c>
      <c r="C101" s="113">
        <v>7371</v>
      </c>
      <c r="D101" s="12" t="s">
        <v>1165</v>
      </c>
      <c r="E101" s="12" t="s">
        <v>5</v>
      </c>
      <c r="F101" s="12" t="s">
        <v>4</v>
      </c>
      <c r="G101" s="12" t="s">
        <v>172</v>
      </c>
      <c r="H101" s="12"/>
      <c r="I101" s="9">
        <v>37</v>
      </c>
      <c r="J101" s="9">
        <v>38</v>
      </c>
    </row>
    <row r="102" spans="1:10" s="11" customFormat="1" x14ac:dyDescent="0.2">
      <c r="A102" s="8">
        <v>43662</v>
      </c>
      <c r="B102" s="12" t="s">
        <v>3</v>
      </c>
      <c r="C102" s="113">
        <v>4438</v>
      </c>
      <c r="D102" s="12" t="s">
        <v>61</v>
      </c>
      <c r="E102" s="12" t="s">
        <v>2013</v>
      </c>
      <c r="F102" s="12" t="s">
        <v>307</v>
      </c>
      <c r="G102" s="12"/>
      <c r="H102" s="12"/>
      <c r="I102" s="9">
        <v>5</v>
      </c>
      <c r="J102" s="9">
        <v>3</v>
      </c>
    </row>
    <row r="103" spans="1:10" s="11" customFormat="1" x14ac:dyDescent="0.2">
      <c r="A103" s="8">
        <v>43662</v>
      </c>
      <c r="B103" s="12" t="s">
        <v>6</v>
      </c>
      <c r="C103" s="113">
        <v>59480</v>
      </c>
      <c r="D103" s="12" t="s">
        <v>2014</v>
      </c>
      <c r="E103" s="12" t="s">
        <v>6</v>
      </c>
      <c r="F103" s="12" t="s">
        <v>15</v>
      </c>
      <c r="G103" s="12" t="s">
        <v>172</v>
      </c>
      <c r="H103" s="12"/>
      <c r="I103" s="9">
        <v>187</v>
      </c>
      <c r="J103" s="9">
        <v>320</v>
      </c>
    </row>
    <row r="104" spans="1:10" s="11" customFormat="1" x14ac:dyDescent="0.2">
      <c r="A104" s="8">
        <v>43662</v>
      </c>
      <c r="B104" s="12" t="s">
        <v>3</v>
      </c>
      <c r="C104" s="113">
        <v>5681</v>
      </c>
      <c r="D104" s="12" t="s">
        <v>2015</v>
      </c>
      <c r="E104" s="12" t="s">
        <v>2016</v>
      </c>
      <c r="F104" s="12" t="s">
        <v>6</v>
      </c>
      <c r="G104" s="12" t="s">
        <v>2017</v>
      </c>
      <c r="H104" s="12"/>
      <c r="I104" s="9">
        <v>30</v>
      </c>
      <c r="J104" s="9">
        <v>34</v>
      </c>
    </row>
    <row r="105" spans="1:10" s="11" customFormat="1" x14ac:dyDescent="0.2">
      <c r="A105" s="8">
        <v>43662</v>
      </c>
      <c r="B105" s="12" t="s">
        <v>3</v>
      </c>
      <c r="C105" s="113">
        <v>3321</v>
      </c>
      <c r="D105" s="12" t="s">
        <v>1040</v>
      </c>
      <c r="E105" s="12" t="s">
        <v>4</v>
      </c>
      <c r="F105" s="12" t="s">
        <v>6</v>
      </c>
      <c r="G105" s="12" t="s">
        <v>151</v>
      </c>
      <c r="H105" s="12"/>
      <c r="I105" s="9">
        <v>26</v>
      </c>
      <c r="J105" s="9">
        <v>26</v>
      </c>
    </row>
    <row r="106" spans="1:10" s="11" customFormat="1" x14ac:dyDescent="0.2">
      <c r="A106" s="8">
        <v>43662</v>
      </c>
      <c r="B106" s="12" t="s">
        <v>234</v>
      </c>
      <c r="C106" s="48" t="s">
        <v>2018</v>
      </c>
      <c r="D106" s="12" t="s">
        <v>2019</v>
      </c>
      <c r="E106" s="12" t="s">
        <v>15</v>
      </c>
      <c r="F106" s="12" t="s">
        <v>15</v>
      </c>
      <c r="G106" s="12" t="s">
        <v>172</v>
      </c>
      <c r="H106" s="12"/>
      <c r="I106" s="9">
        <v>256</v>
      </c>
      <c r="J106" s="9">
        <v>409</v>
      </c>
    </row>
    <row r="107" spans="1:10" s="11" customFormat="1" x14ac:dyDescent="0.2">
      <c r="A107" s="8">
        <v>43662</v>
      </c>
      <c r="B107" s="12" t="s">
        <v>234</v>
      </c>
      <c r="C107" s="48" t="s">
        <v>2020</v>
      </c>
      <c r="D107" s="12" t="s">
        <v>2021</v>
      </c>
      <c r="E107" s="12" t="s">
        <v>234</v>
      </c>
      <c r="F107" s="12" t="s">
        <v>15</v>
      </c>
      <c r="G107" s="12" t="s">
        <v>1794</v>
      </c>
      <c r="H107" s="12"/>
      <c r="I107" s="9">
        <v>269</v>
      </c>
      <c r="J107" s="9">
        <v>435</v>
      </c>
    </row>
    <row r="108" spans="1:10" s="11" customFormat="1" x14ac:dyDescent="0.2">
      <c r="A108" s="8">
        <v>43662</v>
      </c>
      <c r="B108" s="12" t="s">
        <v>6</v>
      </c>
      <c r="C108" s="113">
        <v>54260</v>
      </c>
      <c r="D108" s="12" t="s">
        <v>2022</v>
      </c>
      <c r="E108" s="12" t="s">
        <v>6</v>
      </c>
      <c r="F108" s="12" t="s">
        <v>6</v>
      </c>
      <c r="G108" s="12" t="s">
        <v>35</v>
      </c>
      <c r="H108" s="12"/>
      <c r="I108" s="9">
        <v>40</v>
      </c>
      <c r="J108" s="9">
        <v>40</v>
      </c>
    </row>
    <row r="109" spans="1:10" s="11" customFormat="1" x14ac:dyDescent="0.2">
      <c r="A109" s="8">
        <v>43662</v>
      </c>
      <c r="B109" s="12" t="s">
        <v>6</v>
      </c>
      <c r="C109" s="113">
        <v>54400</v>
      </c>
      <c r="D109" s="12" t="s">
        <v>179</v>
      </c>
      <c r="E109" s="12" t="s">
        <v>6</v>
      </c>
      <c r="F109" s="12" t="s">
        <v>6</v>
      </c>
      <c r="G109" s="12" t="s">
        <v>151</v>
      </c>
      <c r="H109" s="12"/>
      <c r="I109" s="9">
        <v>21</v>
      </c>
      <c r="J109" s="9">
        <v>18</v>
      </c>
    </row>
    <row r="110" spans="1:10" s="11" customFormat="1" x14ac:dyDescent="0.2">
      <c r="A110" s="8">
        <v>43662</v>
      </c>
      <c r="B110" s="12" t="s">
        <v>6</v>
      </c>
      <c r="C110" s="113">
        <v>57540</v>
      </c>
      <c r="D110" s="12" t="s">
        <v>2023</v>
      </c>
      <c r="E110" s="12" t="s">
        <v>6</v>
      </c>
      <c r="F110" s="12" t="s">
        <v>6</v>
      </c>
      <c r="G110" s="12" t="s">
        <v>172</v>
      </c>
      <c r="H110" s="12"/>
      <c r="I110" s="9">
        <v>78</v>
      </c>
      <c r="J110" s="9">
        <v>99</v>
      </c>
    </row>
    <row r="111" spans="1:10" s="11" customFormat="1" x14ac:dyDescent="0.2">
      <c r="A111" s="8">
        <v>43662</v>
      </c>
      <c r="B111" s="12" t="s">
        <v>3</v>
      </c>
      <c r="C111" s="113">
        <v>2448</v>
      </c>
      <c r="D111" s="12" t="s">
        <v>92</v>
      </c>
      <c r="E111" s="12" t="s">
        <v>6</v>
      </c>
      <c r="F111" s="12" t="s">
        <v>6</v>
      </c>
      <c r="G111" s="12" t="s">
        <v>312</v>
      </c>
      <c r="H111" s="12"/>
      <c r="I111" s="9">
        <v>28</v>
      </c>
      <c r="J111" s="9">
        <v>27</v>
      </c>
    </row>
    <row r="112" spans="1:10" s="11" customFormat="1" x14ac:dyDescent="0.2">
      <c r="A112" s="8">
        <v>43663</v>
      </c>
      <c r="B112" s="12" t="s">
        <v>14</v>
      </c>
      <c r="C112" s="113">
        <v>2200</v>
      </c>
      <c r="D112" s="12" t="s">
        <v>2024</v>
      </c>
      <c r="E112" s="12" t="s">
        <v>234</v>
      </c>
      <c r="F112" s="12" t="s">
        <v>15</v>
      </c>
      <c r="G112" s="12" t="s">
        <v>292</v>
      </c>
      <c r="H112" s="12"/>
      <c r="I112" s="9">
        <v>158</v>
      </c>
      <c r="J112" s="9">
        <v>261</v>
      </c>
    </row>
    <row r="113" spans="1:10" s="11" customFormat="1" x14ac:dyDescent="0.2">
      <c r="A113" s="8">
        <v>43663</v>
      </c>
      <c r="B113" s="12" t="s">
        <v>234</v>
      </c>
      <c r="C113" s="113">
        <v>6596</v>
      </c>
      <c r="D113" s="12" t="s">
        <v>2025</v>
      </c>
      <c r="E113" s="12" t="s">
        <v>6</v>
      </c>
      <c r="F113" s="12" t="s">
        <v>15</v>
      </c>
      <c r="G113" s="12" t="s">
        <v>319</v>
      </c>
      <c r="H113" s="12"/>
      <c r="I113" s="9">
        <v>192</v>
      </c>
      <c r="J113" s="9">
        <v>317</v>
      </c>
    </row>
    <row r="114" spans="1:10" s="11" customFormat="1" x14ac:dyDescent="0.2">
      <c r="A114" s="8">
        <v>43663</v>
      </c>
      <c r="B114" s="12" t="s">
        <v>3</v>
      </c>
      <c r="C114" s="113">
        <v>3377</v>
      </c>
      <c r="D114" s="12" t="s">
        <v>54</v>
      </c>
      <c r="E114" s="12" t="s">
        <v>18</v>
      </c>
      <c r="F114" s="12" t="s">
        <v>33</v>
      </c>
      <c r="G114" s="12" t="s">
        <v>477</v>
      </c>
      <c r="H114" s="12"/>
      <c r="I114" s="9">
        <v>21</v>
      </c>
      <c r="J114" s="9">
        <v>17</v>
      </c>
    </row>
    <row r="115" spans="1:10" s="11" customFormat="1" x14ac:dyDescent="0.2">
      <c r="A115" s="8">
        <v>43663</v>
      </c>
      <c r="B115" s="12" t="s">
        <v>6</v>
      </c>
      <c r="C115" s="113">
        <v>57330</v>
      </c>
      <c r="D115" s="12" t="s">
        <v>164</v>
      </c>
      <c r="E115" s="12" t="s">
        <v>6</v>
      </c>
      <c r="F115" s="12" t="s">
        <v>15</v>
      </c>
      <c r="G115" s="12" t="s">
        <v>1860</v>
      </c>
      <c r="H115" s="12"/>
      <c r="I115" s="9">
        <v>35</v>
      </c>
      <c r="J115" s="9">
        <v>29</v>
      </c>
    </row>
    <row r="116" spans="1:10" s="11" customFormat="1" x14ac:dyDescent="0.2">
      <c r="A116" s="8">
        <v>43663</v>
      </c>
      <c r="B116" s="12" t="s">
        <v>3</v>
      </c>
      <c r="C116" s="113">
        <v>4459</v>
      </c>
      <c r="D116" s="12" t="s">
        <v>61</v>
      </c>
      <c r="E116" s="12" t="s">
        <v>5</v>
      </c>
      <c r="F116" s="12" t="s">
        <v>4</v>
      </c>
      <c r="G116" s="12" t="s">
        <v>163</v>
      </c>
      <c r="H116" s="12"/>
      <c r="I116" s="9">
        <v>9</v>
      </c>
      <c r="J116" s="9">
        <v>5</v>
      </c>
    </row>
    <row r="117" spans="1:10" s="11" customFormat="1" x14ac:dyDescent="0.2">
      <c r="A117" s="8">
        <v>43663</v>
      </c>
      <c r="B117" s="12" t="s">
        <v>3</v>
      </c>
      <c r="C117" s="113">
        <v>4440</v>
      </c>
      <c r="D117" s="12" t="s">
        <v>61</v>
      </c>
      <c r="E117" s="12" t="s">
        <v>4</v>
      </c>
      <c r="F117" s="12" t="s">
        <v>4</v>
      </c>
      <c r="G117" s="12" t="s">
        <v>151</v>
      </c>
      <c r="H117" s="12"/>
      <c r="I117" s="9">
        <v>8</v>
      </c>
      <c r="J117" s="9">
        <v>4</v>
      </c>
    </row>
    <row r="118" spans="1:10" s="11" customFormat="1" x14ac:dyDescent="0.2">
      <c r="A118" s="8">
        <v>43663</v>
      </c>
      <c r="B118" s="12" t="s">
        <v>3</v>
      </c>
      <c r="C118" s="113">
        <v>1355</v>
      </c>
      <c r="D118" s="12" t="s">
        <v>92</v>
      </c>
      <c r="E118" s="12" t="s">
        <v>4</v>
      </c>
      <c r="F118" s="12" t="s">
        <v>6</v>
      </c>
      <c r="G118" s="12" t="s">
        <v>194</v>
      </c>
      <c r="H118" s="12"/>
      <c r="I118" s="9">
        <v>26</v>
      </c>
      <c r="J118" s="9">
        <v>30</v>
      </c>
    </row>
    <row r="119" spans="1:10" s="11" customFormat="1" x14ac:dyDescent="0.2">
      <c r="A119" s="8">
        <v>43663</v>
      </c>
      <c r="B119" s="12" t="s">
        <v>3</v>
      </c>
      <c r="C119" s="113">
        <v>4815</v>
      </c>
      <c r="D119" s="12" t="s">
        <v>113</v>
      </c>
      <c r="E119" s="12" t="s">
        <v>4</v>
      </c>
      <c r="F119" s="12" t="s">
        <v>6</v>
      </c>
      <c r="G119" s="12" t="s">
        <v>37</v>
      </c>
      <c r="H119" s="12"/>
      <c r="I119" s="9">
        <v>12</v>
      </c>
      <c r="J119" s="9">
        <v>8</v>
      </c>
    </row>
    <row r="120" spans="1:10" s="11" customFormat="1" x14ac:dyDescent="0.2">
      <c r="A120" s="8">
        <v>43663</v>
      </c>
      <c r="B120" s="12" t="s">
        <v>6</v>
      </c>
      <c r="C120" s="113">
        <v>54730</v>
      </c>
      <c r="D120" s="12" t="s">
        <v>345</v>
      </c>
      <c r="E120" s="12" t="s">
        <v>6</v>
      </c>
      <c r="F120" s="12" t="s">
        <v>6</v>
      </c>
      <c r="G120" s="12" t="s">
        <v>1073</v>
      </c>
      <c r="H120" s="12"/>
      <c r="I120" s="9">
        <v>37</v>
      </c>
      <c r="J120" s="9">
        <v>30</v>
      </c>
    </row>
    <row r="121" spans="1:10" s="11" customFormat="1" x14ac:dyDescent="0.2">
      <c r="A121" s="8">
        <v>43663</v>
      </c>
      <c r="B121" s="12" t="s">
        <v>6</v>
      </c>
      <c r="C121" s="113">
        <v>54590</v>
      </c>
      <c r="D121" s="12" t="s">
        <v>2026</v>
      </c>
      <c r="E121" s="12" t="s">
        <v>6</v>
      </c>
      <c r="F121" s="12" t="s">
        <v>6</v>
      </c>
      <c r="G121" s="12" t="s">
        <v>477</v>
      </c>
      <c r="H121" s="12"/>
      <c r="I121" s="9">
        <v>27</v>
      </c>
      <c r="J121" s="9">
        <v>10</v>
      </c>
    </row>
    <row r="122" spans="1:10" s="11" customFormat="1" x14ac:dyDescent="0.2">
      <c r="A122" s="8">
        <v>43663</v>
      </c>
      <c r="B122" s="12" t="s">
        <v>6</v>
      </c>
      <c r="C122" s="113">
        <v>68660</v>
      </c>
      <c r="D122" s="12" t="s">
        <v>2027</v>
      </c>
      <c r="E122" s="12" t="s">
        <v>6</v>
      </c>
      <c r="F122" s="12" t="s">
        <v>6</v>
      </c>
      <c r="G122" s="12" t="s">
        <v>477</v>
      </c>
      <c r="H122" s="12"/>
      <c r="I122" s="9">
        <v>158</v>
      </c>
      <c r="J122" s="9">
        <v>238</v>
      </c>
    </row>
    <row r="123" spans="1:10" s="11" customFormat="1" x14ac:dyDescent="0.2">
      <c r="A123" s="8">
        <v>43663</v>
      </c>
      <c r="B123" s="12" t="s">
        <v>6</v>
      </c>
      <c r="C123" s="113">
        <v>63000</v>
      </c>
      <c r="D123" s="12" t="s">
        <v>2028</v>
      </c>
      <c r="E123" s="12" t="s">
        <v>6</v>
      </c>
      <c r="F123" s="12" t="s">
        <v>2029</v>
      </c>
      <c r="G123" s="12" t="s">
        <v>477</v>
      </c>
      <c r="H123" s="12"/>
      <c r="I123" s="9"/>
      <c r="J123" s="9"/>
    </row>
    <row r="124" spans="1:10" s="11" customFormat="1" x14ac:dyDescent="0.2">
      <c r="A124" s="8">
        <v>43664</v>
      </c>
      <c r="B124" s="12" t="s">
        <v>3</v>
      </c>
      <c r="C124" s="113">
        <v>4601</v>
      </c>
      <c r="D124" s="12" t="s">
        <v>40</v>
      </c>
      <c r="E124" s="12" t="s">
        <v>4</v>
      </c>
      <c r="F124" s="12" t="s">
        <v>4</v>
      </c>
      <c r="G124" s="12" t="s">
        <v>103</v>
      </c>
      <c r="H124" s="12"/>
      <c r="I124" s="9">
        <v>5</v>
      </c>
      <c r="J124" s="9">
        <v>2</v>
      </c>
    </row>
    <row r="125" spans="1:10" s="11" customFormat="1" x14ac:dyDescent="0.2">
      <c r="A125" s="8">
        <v>43664</v>
      </c>
      <c r="B125" s="12" t="s">
        <v>3</v>
      </c>
      <c r="C125" s="113">
        <v>3372</v>
      </c>
      <c r="D125" s="12" t="s">
        <v>54</v>
      </c>
      <c r="E125" s="12" t="s">
        <v>4</v>
      </c>
      <c r="F125" s="12" t="s">
        <v>2030</v>
      </c>
      <c r="G125" s="12" t="s">
        <v>2031</v>
      </c>
      <c r="H125" s="12"/>
      <c r="I125" s="9">
        <v>20</v>
      </c>
      <c r="J125" s="9">
        <v>20</v>
      </c>
    </row>
    <row r="126" spans="1:10" s="11" customFormat="1" x14ac:dyDescent="0.2">
      <c r="A126" s="8">
        <v>43664</v>
      </c>
      <c r="B126" s="12" t="s">
        <v>3</v>
      </c>
      <c r="C126" s="113">
        <v>8186</v>
      </c>
      <c r="D126" s="12" t="s">
        <v>1698</v>
      </c>
      <c r="E126" s="12" t="s">
        <v>15</v>
      </c>
      <c r="F126" s="12" t="s">
        <v>15</v>
      </c>
      <c r="G126" s="12" t="s">
        <v>35</v>
      </c>
      <c r="H126" s="12"/>
      <c r="I126" s="9">
        <v>30</v>
      </c>
      <c r="J126" s="9">
        <v>27</v>
      </c>
    </row>
    <row r="127" spans="1:10" s="11" customFormat="1" x14ac:dyDescent="0.2">
      <c r="A127" s="8">
        <v>43664</v>
      </c>
      <c r="B127" s="12" t="s">
        <v>6</v>
      </c>
      <c r="C127" s="113">
        <v>97615</v>
      </c>
      <c r="D127" s="12"/>
      <c r="E127" s="12" t="s">
        <v>6</v>
      </c>
      <c r="F127" s="12" t="s">
        <v>15</v>
      </c>
      <c r="G127" s="12" t="s">
        <v>151</v>
      </c>
      <c r="H127" s="12"/>
      <c r="I127" s="9"/>
      <c r="J127" s="9"/>
    </row>
    <row r="128" spans="1:10" s="11" customFormat="1" x14ac:dyDescent="0.2">
      <c r="A128" s="8">
        <v>43664</v>
      </c>
      <c r="B128" s="12" t="s">
        <v>3</v>
      </c>
      <c r="C128" s="113">
        <v>7640</v>
      </c>
      <c r="D128" s="12" t="s">
        <v>1815</v>
      </c>
      <c r="E128" s="12" t="s">
        <v>4</v>
      </c>
      <c r="F128" s="12" t="s">
        <v>4</v>
      </c>
      <c r="G128" s="12" t="s">
        <v>558</v>
      </c>
      <c r="H128" s="12"/>
      <c r="I128" s="9">
        <v>46</v>
      </c>
      <c r="J128" s="9">
        <v>55</v>
      </c>
    </row>
    <row r="129" spans="1:10" s="11" customFormat="1" x14ac:dyDescent="0.2">
      <c r="A129" s="8">
        <v>43664</v>
      </c>
      <c r="B129" s="12" t="s">
        <v>14</v>
      </c>
      <c r="C129" s="113">
        <v>6700</v>
      </c>
      <c r="D129" s="12" t="s">
        <v>127</v>
      </c>
      <c r="E129" s="12" t="s">
        <v>6</v>
      </c>
      <c r="F129" s="12" t="s">
        <v>6</v>
      </c>
      <c r="G129" s="12" t="s">
        <v>151</v>
      </c>
      <c r="H129" s="12"/>
      <c r="I129" s="9">
        <v>37</v>
      </c>
      <c r="J129" s="9">
        <v>24</v>
      </c>
    </row>
    <row r="130" spans="1:10" s="11" customFormat="1" x14ac:dyDescent="0.2">
      <c r="A130" s="8">
        <v>43665</v>
      </c>
      <c r="B130" s="12" t="s">
        <v>3</v>
      </c>
      <c r="C130" s="113">
        <v>4396</v>
      </c>
      <c r="D130" s="12" t="s">
        <v>70</v>
      </c>
      <c r="E130" s="12" t="s">
        <v>4</v>
      </c>
      <c r="F130" s="12" t="s">
        <v>4</v>
      </c>
      <c r="G130" s="12" t="s">
        <v>37</v>
      </c>
      <c r="H130" s="12"/>
      <c r="I130" s="9">
        <v>15</v>
      </c>
      <c r="J130" s="9">
        <v>15</v>
      </c>
    </row>
    <row r="131" spans="1:10" s="11" customFormat="1" x14ac:dyDescent="0.2">
      <c r="A131" s="8">
        <v>43665</v>
      </c>
      <c r="B131" s="12" t="s">
        <v>14</v>
      </c>
      <c r="C131" s="113">
        <v>1200</v>
      </c>
      <c r="D131" s="12" t="s">
        <v>250</v>
      </c>
      <c r="E131" s="12" t="s">
        <v>15</v>
      </c>
      <c r="F131" s="12" t="s">
        <v>15</v>
      </c>
      <c r="G131" s="12" t="s">
        <v>303</v>
      </c>
      <c r="H131" s="12"/>
      <c r="I131" s="9">
        <v>131</v>
      </c>
      <c r="J131" s="9">
        <v>208</v>
      </c>
    </row>
    <row r="132" spans="1:10" s="11" customFormat="1" x14ac:dyDescent="0.2">
      <c r="A132" s="8">
        <v>43665</v>
      </c>
      <c r="B132" s="12" t="s">
        <v>234</v>
      </c>
      <c r="C132" s="48" t="s">
        <v>2032</v>
      </c>
      <c r="D132" s="12" t="s">
        <v>2033</v>
      </c>
      <c r="E132" s="12" t="s">
        <v>15</v>
      </c>
      <c r="F132" s="12" t="s">
        <v>15</v>
      </c>
      <c r="G132" s="12" t="s">
        <v>172</v>
      </c>
      <c r="H132" s="12"/>
      <c r="I132" s="9">
        <v>238</v>
      </c>
      <c r="J132" s="9">
        <v>385</v>
      </c>
    </row>
    <row r="133" spans="1:10" s="11" customFormat="1" x14ac:dyDescent="0.2">
      <c r="A133" s="8">
        <v>43665</v>
      </c>
      <c r="B133" s="12" t="s">
        <v>3</v>
      </c>
      <c r="C133" s="113">
        <v>4735</v>
      </c>
      <c r="D133" s="12" t="s">
        <v>75</v>
      </c>
      <c r="E133" s="12" t="s">
        <v>16</v>
      </c>
      <c r="F133" s="12" t="s">
        <v>6</v>
      </c>
      <c r="G133" s="12" t="s">
        <v>37</v>
      </c>
      <c r="H133" s="12"/>
      <c r="I133" s="9">
        <v>11</v>
      </c>
      <c r="J133" s="9">
        <v>7</v>
      </c>
    </row>
    <row r="134" spans="1:10" s="11" customFormat="1" x14ac:dyDescent="0.2">
      <c r="A134" s="8">
        <v>43665</v>
      </c>
      <c r="B134" s="12" t="s">
        <v>6</v>
      </c>
      <c r="C134" s="113">
        <v>54860</v>
      </c>
      <c r="D134" s="12" t="s">
        <v>324</v>
      </c>
      <c r="E134" s="12" t="s">
        <v>6</v>
      </c>
      <c r="F134" s="12" t="s">
        <v>6</v>
      </c>
      <c r="G134" s="12" t="s">
        <v>151</v>
      </c>
      <c r="H134" s="12"/>
      <c r="I134" s="9">
        <v>16</v>
      </c>
      <c r="J134" s="9">
        <v>13</v>
      </c>
    </row>
    <row r="135" spans="1:10" s="11" customFormat="1" x14ac:dyDescent="0.2">
      <c r="A135" s="8">
        <v>43665</v>
      </c>
      <c r="B135" s="12" t="s">
        <v>3</v>
      </c>
      <c r="C135" s="113">
        <v>1321</v>
      </c>
      <c r="D135" s="12" t="s">
        <v>92</v>
      </c>
      <c r="E135" s="12" t="s">
        <v>4</v>
      </c>
      <c r="F135" s="12" t="s">
        <v>4</v>
      </c>
      <c r="G135" s="12" t="s">
        <v>2034</v>
      </c>
      <c r="H135" s="12"/>
      <c r="I135" s="9">
        <v>20</v>
      </c>
      <c r="J135" s="9">
        <v>22</v>
      </c>
    </row>
    <row r="136" spans="1:10" s="11" customFormat="1" x14ac:dyDescent="0.2">
      <c r="A136" s="8">
        <v>43665</v>
      </c>
      <c r="B136" s="12" t="s">
        <v>3</v>
      </c>
      <c r="C136" s="113">
        <v>3653</v>
      </c>
      <c r="D136" s="12" t="s">
        <v>76</v>
      </c>
      <c r="E136" s="12" t="s">
        <v>5</v>
      </c>
      <c r="F136" s="12" t="s">
        <v>5</v>
      </c>
      <c r="G136" s="12" t="s">
        <v>151</v>
      </c>
      <c r="H136" s="12"/>
      <c r="I136" s="9">
        <v>17</v>
      </c>
      <c r="J136" s="9">
        <v>17</v>
      </c>
    </row>
    <row r="137" spans="1:10" s="11" customFormat="1" x14ac:dyDescent="0.2">
      <c r="A137" s="8">
        <v>43665</v>
      </c>
      <c r="B137" s="12" t="s">
        <v>5</v>
      </c>
      <c r="C137" s="113">
        <v>22763</v>
      </c>
      <c r="D137" s="12" t="s">
        <v>2035</v>
      </c>
      <c r="E137" s="12" t="s">
        <v>5</v>
      </c>
      <c r="F137" s="12" t="s">
        <v>5</v>
      </c>
      <c r="G137" s="12" t="s">
        <v>35</v>
      </c>
      <c r="H137" s="12"/>
      <c r="I137" s="9">
        <v>646</v>
      </c>
      <c r="J137" s="9">
        <v>387</v>
      </c>
    </row>
    <row r="138" spans="1:10" s="11" customFormat="1" x14ac:dyDescent="0.2">
      <c r="A138" s="8">
        <v>43666</v>
      </c>
      <c r="B138" s="12" t="s">
        <v>3</v>
      </c>
      <c r="C138" s="113">
        <v>4361</v>
      </c>
      <c r="D138" s="12" t="s">
        <v>506</v>
      </c>
      <c r="E138" s="12" t="s">
        <v>10</v>
      </c>
      <c r="F138" s="12" t="s">
        <v>6</v>
      </c>
      <c r="G138" s="12" t="s">
        <v>194</v>
      </c>
      <c r="H138" s="12"/>
      <c r="I138" s="9">
        <v>13</v>
      </c>
      <c r="J138" s="9">
        <v>7</v>
      </c>
    </row>
    <row r="139" spans="1:10" s="11" customFormat="1" x14ac:dyDescent="0.2">
      <c r="A139" s="8">
        <v>43666</v>
      </c>
      <c r="B139" s="12" t="s">
        <v>14</v>
      </c>
      <c r="C139" s="113">
        <v>6700</v>
      </c>
      <c r="D139" s="12" t="s">
        <v>127</v>
      </c>
      <c r="E139" s="12" t="s">
        <v>2036</v>
      </c>
      <c r="F139" s="12" t="s">
        <v>15</v>
      </c>
      <c r="G139" s="12" t="s">
        <v>477</v>
      </c>
      <c r="H139" s="12"/>
      <c r="I139" s="9">
        <v>31</v>
      </c>
      <c r="J139" s="9">
        <v>23</v>
      </c>
    </row>
    <row r="140" spans="1:10" s="11" customFormat="1" x14ac:dyDescent="0.2">
      <c r="A140" s="8">
        <v>43666</v>
      </c>
      <c r="B140" s="12" t="s">
        <v>14</v>
      </c>
      <c r="C140" s="113">
        <v>6780</v>
      </c>
      <c r="D140" s="12" t="s">
        <v>142</v>
      </c>
      <c r="E140" s="12" t="s">
        <v>187</v>
      </c>
      <c r="F140" s="12" t="s">
        <v>33</v>
      </c>
      <c r="G140" s="12" t="s">
        <v>151</v>
      </c>
      <c r="H140" s="12"/>
      <c r="I140" s="9">
        <v>25</v>
      </c>
      <c r="J140" s="9">
        <v>18</v>
      </c>
    </row>
    <row r="141" spans="1:10" s="11" customFormat="1" x14ac:dyDescent="0.2">
      <c r="A141" s="8">
        <v>43666</v>
      </c>
      <c r="B141" s="12" t="s">
        <v>14</v>
      </c>
      <c r="C141" s="113">
        <v>5660</v>
      </c>
      <c r="D141" s="12" t="s">
        <v>2037</v>
      </c>
      <c r="E141" s="12" t="s">
        <v>6</v>
      </c>
      <c r="F141" s="12" t="s">
        <v>234</v>
      </c>
      <c r="G141" s="12" t="s">
        <v>292</v>
      </c>
      <c r="H141" s="12"/>
      <c r="I141" s="9">
        <v>115</v>
      </c>
      <c r="J141" s="9">
        <v>188</v>
      </c>
    </row>
    <row r="142" spans="1:10" s="11" customFormat="1" x14ac:dyDescent="0.2">
      <c r="A142" s="8">
        <v>43666</v>
      </c>
      <c r="B142" s="12" t="s">
        <v>14</v>
      </c>
      <c r="C142" s="113">
        <v>6810</v>
      </c>
      <c r="D142" s="12" t="s">
        <v>297</v>
      </c>
      <c r="E142" s="12" t="s">
        <v>6</v>
      </c>
      <c r="F142" s="12" t="s">
        <v>2038</v>
      </c>
      <c r="G142" s="12" t="s">
        <v>151</v>
      </c>
      <c r="H142" s="12"/>
      <c r="I142" s="9">
        <v>52</v>
      </c>
      <c r="J142" s="9">
        <v>52</v>
      </c>
    </row>
    <row r="143" spans="1:10" s="11" customFormat="1" x14ac:dyDescent="0.2">
      <c r="A143" s="8">
        <v>43666</v>
      </c>
      <c r="B143" s="12" t="s">
        <v>3</v>
      </c>
      <c r="C143" s="113">
        <v>8079</v>
      </c>
      <c r="D143" s="12" t="s">
        <v>41</v>
      </c>
      <c r="E143" s="12" t="s">
        <v>12</v>
      </c>
      <c r="F143" s="12" t="s">
        <v>6</v>
      </c>
      <c r="G143" s="12" t="s">
        <v>37</v>
      </c>
      <c r="H143" s="12"/>
      <c r="I143" s="9">
        <v>22</v>
      </c>
      <c r="J143" s="9">
        <v>19</v>
      </c>
    </row>
    <row r="144" spans="1:10" s="11" customFormat="1" x14ac:dyDescent="0.2">
      <c r="A144" s="8">
        <v>43666</v>
      </c>
      <c r="B144" s="12" t="s">
        <v>3</v>
      </c>
      <c r="C144" s="113">
        <v>1530</v>
      </c>
      <c r="D144" s="12" t="s">
        <v>92</v>
      </c>
      <c r="E144" s="12" t="s">
        <v>6</v>
      </c>
      <c r="F144" s="12" t="s">
        <v>15</v>
      </c>
      <c r="G144" s="12" t="s">
        <v>326</v>
      </c>
      <c r="H144" s="12"/>
      <c r="I144" s="9">
        <v>25</v>
      </c>
      <c r="J144" s="9">
        <v>28</v>
      </c>
    </row>
    <row r="145" spans="1:10" s="11" customFormat="1" x14ac:dyDescent="0.2">
      <c r="A145" s="8">
        <v>43666</v>
      </c>
      <c r="B145" s="12" t="s">
        <v>3</v>
      </c>
      <c r="C145" s="113">
        <v>4720</v>
      </c>
      <c r="D145" s="12" t="s">
        <v>75</v>
      </c>
      <c r="E145" s="12" t="s">
        <v>4</v>
      </c>
      <c r="F145" s="12" t="s">
        <v>6</v>
      </c>
      <c r="G145" s="12" t="s">
        <v>37</v>
      </c>
      <c r="H145" s="12"/>
      <c r="I145" s="9">
        <v>10</v>
      </c>
      <c r="J145" s="9">
        <v>7</v>
      </c>
    </row>
    <row r="146" spans="1:10" s="11" customFormat="1" x14ac:dyDescent="0.2">
      <c r="A146" s="8">
        <v>43666</v>
      </c>
      <c r="B146" s="12" t="s">
        <v>3</v>
      </c>
      <c r="C146" s="113">
        <v>3863</v>
      </c>
      <c r="D146" s="12" t="s">
        <v>116</v>
      </c>
      <c r="E146" s="12" t="s">
        <v>4</v>
      </c>
      <c r="F146" s="12" t="s">
        <v>5</v>
      </c>
      <c r="G146" s="12" t="s">
        <v>194</v>
      </c>
      <c r="H146" s="12"/>
      <c r="I146" s="9">
        <v>15</v>
      </c>
      <c r="J146" s="9">
        <v>14</v>
      </c>
    </row>
    <row r="147" spans="1:10" s="11" customFormat="1" x14ac:dyDescent="0.2">
      <c r="A147" s="8">
        <v>43667</v>
      </c>
      <c r="B147" s="12" t="s">
        <v>1580</v>
      </c>
      <c r="C147" s="113">
        <v>510000</v>
      </c>
      <c r="D147" s="12" t="s">
        <v>2039</v>
      </c>
      <c r="E147" s="12" t="s">
        <v>11</v>
      </c>
      <c r="F147" s="12" t="s">
        <v>15</v>
      </c>
      <c r="G147" s="12" t="s">
        <v>163</v>
      </c>
      <c r="H147" s="12"/>
      <c r="I147" s="9"/>
      <c r="J147" s="9"/>
    </row>
    <row r="148" spans="1:10" s="11" customFormat="1" x14ac:dyDescent="0.2">
      <c r="A148" s="8">
        <v>43667</v>
      </c>
      <c r="B148" s="12" t="s">
        <v>2040</v>
      </c>
      <c r="C148" s="48"/>
      <c r="D148" s="12"/>
      <c r="E148" s="12" t="s">
        <v>157</v>
      </c>
      <c r="F148" s="12" t="s">
        <v>15</v>
      </c>
      <c r="G148" s="12" t="s">
        <v>292</v>
      </c>
      <c r="H148" s="12"/>
      <c r="I148" s="9"/>
      <c r="J148" s="9"/>
    </row>
    <row r="149" spans="1:10" s="11" customFormat="1" x14ac:dyDescent="0.2">
      <c r="A149" s="8">
        <v>43667</v>
      </c>
      <c r="B149" s="12" t="s">
        <v>6</v>
      </c>
      <c r="C149" s="113">
        <v>57570</v>
      </c>
      <c r="D149" s="12" t="s">
        <v>72</v>
      </c>
      <c r="E149" s="12" t="s">
        <v>6</v>
      </c>
      <c r="F149" s="12" t="s">
        <v>8</v>
      </c>
      <c r="G149" s="12" t="s">
        <v>292</v>
      </c>
      <c r="H149" s="12"/>
      <c r="I149" s="9">
        <v>34</v>
      </c>
      <c r="J149" s="9">
        <v>36</v>
      </c>
    </row>
    <row r="150" spans="1:10" s="11" customFormat="1" x14ac:dyDescent="0.2">
      <c r="A150" s="8">
        <v>43667</v>
      </c>
      <c r="B150" s="12" t="s">
        <v>3</v>
      </c>
      <c r="C150" s="113">
        <v>2449</v>
      </c>
      <c r="D150" s="12" t="s">
        <v>92</v>
      </c>
      <c r="E150" s="12" t="s">
        <v>6</v>
      </c>
      <c r="F150" s="12" t="s">
        <v>15</v>
      </c>
      <c r="G150" s="12" t="s">
        <v>1114</v>
      </c>
      <c r="H150" s="12"/>
      <c r="I150" s="9">
        <v>27</v>
      </c>
      <c r="J150" s="9">
        <v>27</v>
      </c>
    </row>
    <row r="151" spans="1:10" s="11" customFormat="1" x14ac:dyDescent="0.2">
      <c r="A151" s="8">
        <v>43668</v>
      </c>
      <c r="B151" s="12" t="s">
        <v>3</v>
      </c>
      <c r="C151" s="113">
        <v>3825</v>
      </c>
      <c r="D151" s="12" t="s">
        <v>116</v>
      </c>
      <c r="E151" s="12" t="s">
        <v>4</v>
      </c>
      <c r="F151" s="12" t="s">
        <v>6</v>
      </c>
      <c r="G151" s="12" t="s">
        <v>151</v>
      </c>
      <c r="H151" s="12"/>
      <c r="I151" s="9">
        <v>17</v>
      </c>
      <c r="J151" s="9">
        <v>14</v>
      </c>
    </row>
    <row r="152" spans="1:10" s="11" customFormat="1" x14ac:dyDescent="0.2">
      <c r="A152" s="8">
        <v>43668</v>
      </c>
      <c r="B152" s="12" t="s">
        <v>3</v>
      </c>
      <c r="C152" s="113">
        <v>4750</v>
      </c>
      <c r="D152" s="12" t="s">
        <v>75</v>
      </c>
      <c r="E152" s="12" t="s">
        <v>4</v>
      </c>
      <c r="F152" s="12" t="s">
        <v>5</v>
      </c>
      <c r="G152" s="12" t="s">
        <v>222</v>
      </c>
      <c r="H152" s="12"/>
      <c r="I152" s="9">
        <v>9</v>
      </c>
      <c r="J152" s="9">
        <v>5</v>
      </c>
    </row>
    <row r="153" spans="1:10" s="11" customFormat="1" x14ac:dyDescent="0.2">
      <c r="A153" s="8">
        <v>43668</v>
      </c>
      <c r="B153" s="12" t="s">
        <v>3</v>
      </c>
      <c r="C153" s="113">
        <v>4995</v>
      </c>
      <c r="D153" s="12" t="s">
        <v>2041</v>
      </c>
      <c r="E153" s="12" t="s">
        <v>16</v>
      </c>
      <c r="F153" s="12" t="s">
        <v>4</v>
      </c>
      <c r="G153" s="12" t="s">
        <v>163</v>
      </c>
      <c r="H153" s="12"/>
      <c r="I153" s="9">
        <v>16</v>
      </c>
      <c r="J153" s="9">
        <v>10</v>
      </c>
    </row>
    <row r="154" spans="1:10" s="11" customFormat="1" x14ac:dyDescent="0.2">
      <c r="A154" s="8">
        <v>43668</v>
      </c>
      <c r="B154" s="12" t="s">
        <v>3</v>
      </c>
      <c r="C154" s="113">
        <v>3311</v>
      </c>
      <c r="D154" s="12" t="s">
        <v>131</v>
      </c>
      <c r="E154" s="12" t="s">
        <v>18</v>
      </c>
      <c r="F154" s="12" t="s">
        <v>15</v>
      </c>
      <c r="G154" s="12" t="s">
        <v>23</v>
      </c>
      <c r="H154" s="12"/>
      <c r="I154" s="9">
        <v>20</v>
      </c>
      <c r="J154" s="9">
        <v>21</v>
      </c>
    </row>
    <row r="155" spans="1:10" s="11" customFormat="1" x14ac:dyDescent="0.2">
      <c r="A155" s="8">
        <v>43668</v>
      </c>
      <c r="B155" s="12" t="s">
        <v>3</v>
      </c>
      <c r="C155" s="113">
        <v>2632</v>
      </c>
      <c r="D155" s="12" t="s">
        <v>66</v>
      </c>
      <c r="E155" s="12" t="s">
        <v>4</v>
      </c>
      <c r="F155" s="12" t="s">
        <v>6</v>
      </c>
      <c r="G155" s="12" t="s">
        <v>151</v>
      </c>
      <c r="H155" s="12"/>
      <c r="I155" s="9">
        <v>28</v>
      </c>
      <c r="J155" s="9">
        <v>33</v>
      </c>
    </row>
    <row r="156" spans="1:10" s="11" customFormat="1" x14ac:dyDescent="0.2">
      <c r="A156" s="8">
        <v>43668</v>
      </c>
      <c r="B156" s="12" t="s">
        <v>6</v>
      </c>
      <c r="C156" s="113">
        <v>57330</v>
      </c>
      <c r="D156" s="12" t="s">
        <v>315</v>
      </c>
      <c r="E156" s="12" t="s">
        <v>6</v>
      </c>
      <c r="F156" s="12" t="s">
        <v>15</v>
      </c>
      <c r="G156" s="12" t="s">
        <v>151</v>
      </c>
      <c r="H156" s="12"/>
      <c r="I156" s="9">
        <v>26</v>
      </c>
      <c r="J156" s="9">
        <v>29</v>
      </c>
    </row>
    <row r="157" spans="1:10" s="11" customFormat="1" x14ac:dyDescent="0.2">
      <c r="A157" s="8">
        <v>43668</v>
      </c>
      <c r="B157" s="12" t="s">
        <v>3</v>
      </c>
      <c r="C157" s="113">
        <v>4932</v>
      </c>
      <c r="D157" s="12" t="s">
        <v>265</v>
      </c>
      <c r="E157" s="12" t="s">
        <v>6</v>
      </c>
      <c r="F157" s="12" t="s">
        <v>6</v>
      </c>
      <c r="G157" s="12" t="s">
        <v>151</v>
      </c>
      <c r="H157" s="12"/>
      <c r="I157" s="9">
        <v>12</v>
      </c>
      <c r="J157" s="9">
        <v>7</v>
      </c>
    </row>
    <row r="158" spans="1:10" s="11" customFormat="1" x14ac:dyDescent="0.2">
      <c r="A158" s="8">
        <v>43669</v>
      </c>
      <c r="B158" s="12" t="s">
        <v>3</v>
      </c>
      <c r="C158" s="48" t="s">
        <v>1977</v>
      </c>
      <c r="D158" s="12" t="s">
        <v>67</v>
      </c>
      <c r="E158" s="12" t="s">
        <v>6</v>
      </c>
      <c r="F158" s="12" t="s">
        <v>8</v>
      </c>
      <c r="G158" s="12" t="s">
        <v>477</v>
      </c>
      <c r="H158" s="12"/>
      <c r="I158" s="9">
        <v>21</v>
      </c>
      <c r="J158" s="9">
        <v>13</v>
      </c>
    </row>
    <row r="159" spans="1:10" s="11" customFormat="1" x14ac:dyDescent="0.2">
      <c r="A159" s="8">
        <v>43669</v>
      </c>
      <c r="B159" s="12" t="s">
        <v>234</v>
      </c>
      <c r="C159" s="48" t="s">
        <v>2042</v>
      </c>
      <c r="D159" s="12" t="s">
        <v>2043</v>
      </c>
      <c r="E159" s="12" t="s">
        <v>2044</v>
      </c>
      <c r="F159" s="12" t="s">
        <v>234</v>
      </c>
      <c r="G159" s="12" t="s">
        <v>290</v>
      </c>
      <c r="H159" s="12"/>
      <c r="I159" s="9">
        <v>210</v>
      </c>
      <c r="J159" s="9">
        <v>343</v>
      </c>
    </row>
    <row r="160" spans="1:10" s="11" customFormat="1" x14ac:dyDescent="0.2">
      <c r="A160" s="8">
        <v>43669</v>
      </c>
      <c r="B160" s="12" t="s">
        <v>3</v>
      </c>
      <c r="C160" s="113">
        <v>3753</v>
      </c>
      <c r="D160" s="12" t="s">
        <v>83</v>
      </c>
      <c r="E160" s="12" t="s">
        <v>4</v>
      </c>
      <c r="F160" s="12" t="s">
        <v>5</v>
      </c>
      <c r="G160" s="12" t="s">
        <v>151</v>
      </c>
      <c r="H160" s="12"/>
      <c r="I160" s="9">
        <v>24</v>
      </c>
      <c r="J160" s="9">
        <v>20</v>
      </c>
    </row>
    <row r="161" spans="1:10" s="11" customFormat="1" x14ac:dyDescent="0.2">
      <c r="A161" s="8">
        <v>43669</v>
      </c>
      <c r="B161" s="12" t="s">
        <v>3</v>
      </c>
      <c r="C161" s="113">
        <v>7763</v>
      </c>
      <c r="D161" s="12" t="s">
        <v>47</v>
      </c>
      <c r="E161" s="12" t="s">
        <v>4</v>
      </c>
      <c r="F161" s="12" t="s">
        <v>6</v>
      </c>
      <c r="G161" s="12" t="s">
        <v>2045</v>
      </c>
      <c r="H161" s="12"/>
      <c r="I161" s="9">
        <v>51</v>
      </c>
      <c r="J161" s="9">
        <v>49</v>
      </c>
    </row>
    <row r="162" spans="1:10" s="11" customFormat="1" x14ac:dyDescent="0.2">
      <c r="A162" s="8">
        <v>43669</v>
      </c>
      <c r="B162" s="12" t="s">
        <v>3</v>
      </c>
      <c r="C162" s="113">
        <v>4642</v>
      </c>
      <c r="D162" s="12" t="s">
        <v>40</v>
      </c>
      <c r="E162" s="12" t="s">
        <v>6</v>
      </c>
      <c r="F162" s="12" t="s">
        <v>4</v>
      </c>
      <c r="G162" s="12" t="s">
        <v>1252</v>
      </c>
      <c r="H162" s="12"/>
      <c r="I162" s="9">
        <v>4</v>
      </c>
      <c r="J162" s="9">
        <v>2</v>
      </c>
    </row>
    <row r="163" spans="1:10" s="11" customFormat="1" x14ac:dyDescent="0.2">
      <c r="A163" s="8">
        <v>43670</v>
      </c>
      <c r="B163" s="12" t="s">
        <v>1512</v>
      </c>
      <c r="C163" s="113">
        <v>1624</v>
      </c>
      <c r="D163" s="12" t="s">
        <v>2046</v>
      </c>
      <c r="E163" s="12" t="s">
        <v>6</v>
      </c>
      <c r="F163" s="12" t="s">
        <v>15</v>
      </c>
      <c r="G163" s="12" t="s">
        <v>2047</v>
      </c>
      <c r="H163" s="12"/>
      <c r="I163" s="9"/>
      <c r="J163" s="9"/>
    </row>
    <row r="164" spans="1:10" s="11" customFormat="1" x14ac:dyDescent="0.2">
      <c r="A164" s="8">
        <v>43670</v>
      </c>
      <c r="B164" s="12" t="s">
        <v>6</v>
      </c>
      <c r="C164" s="113">
        <v>57310</v>
      </c>
      <c r="D164" s="12" t="s">
        <v>219</v>
      </c>
      <c r="E164" s="12" t="s">
        <v>6</v>
      </c>
      <c r="F164" s="12" t="s">
        <v>15</v>
      </c>
      <c r="G164" s="12" t="s">
        <v>23</v>
      </c>
      <c r="H164" s="12"/>
      <c r="I164" s="9">
        <v>46</v>
      </c>
      <c r="J164" s="9">
        <v>47</v>
      </c>
    </row>
    <row r="165" spans="1:10" s="11" customFormat="1" x14ac:dyDescent="0.2">
      <c r="A165" s="8">
        <v>43670</v>
      </c>
      <c r="B165" s="12" t="s">
        <v>3</v>
      </c>
      <c r="C165" s="113">
        <v>2628</v>
      </c>
      <c r="D165" s="12" t="s">
        <v>92</v>
      </c>
      <c r="E165" s="12" t="s">
        <v>15</v>
      </c>
      <c r="F165" s="12" t="s">
        <v>11</v>
      </c>
      <c r="G165" s="12" t="s">
        <v>151</v>
      </c>
      <c r="H165" s="12"/>
      <c r="I165" s="9">
        <v>26</v>
      </c>
      <c r="J165" s="9">
        <v>27</v>
      </c>
    </row>
    <row r="166" spans="1:10" s="11" customFormat="1" x14ac:dyDescent="0.2">
      <c r="A166" s="8">
        <v>43670</v>
      </c>
      <c r="B166" s="12" t="s">
        <v>3</v>
      </c>
      <c r="C166" s="113">
        <v>6673</v>
      </c>
      <c r="D166" s="12" t="s">
        <v>232</v>
      </c>
      <c r="E166" s="12" t="s">
        <v>4</v>
      </c>
      <c r="F166" s="12" t="s">
        <v>5</v>
      </c>
      <c r="G166" s="12" t="s">
        <v>326</v>
      </c>
      <c r="H166" s="12"/>
      <c r="I166" s="9">
        <v>53</v>
      </c>
      <c r="J166" s="9">
        <v>59</v>
      </c>
    </row>
    <row r="167" spans="1:10" s="11" customFormat="1" x14ac:dyDescent="0.2">
      <c r="A167" s="8">
        <v>43670</v>
      </c>
      <c r="B167" s="12" t="s">
        <v>3</v>
      </c>
      <c r="C167" s="113">
        <v>5353</v>
      </c>
      <c r="D167" s="12" t="s">
        <v>1058</v>
      </c>
      <c r="E167" s="12" t="s">
        <v>6</v>
      </c>
      <c r="F167" s="12" t="s">
        <v>4</v>
      </c>
      <c r="G167" s="12" t="s">
        <v>151</v>
      </c>
      <c r="H167" s="12"/>
      <c r="I167" s="9">
        <v>31</v>
      </c>
      <c r="J167" s="9">
        <v>37</v>
      </c>
    </row>
    <row r="168" spans="1:10" s="11" customFormat="1" x14ac:dyDescent="0.2">
      <c r="A168" s="8">
        <v>43670</v>
      </c>
      <c r="B168" s="12" t="s">
        <v>234</v>
      </c>
      <c r="C168" s="113">
        <v>8401</v>
      </c>
      <c r="D168" s="12" t="s">
        <v>2048</v>
      </c>
      <c r="E168" s="12" t="s">
        <v>234</v>
      </c>
      <c r="F168" s="12" t="s">
        <v>15</v>
      </c>
      <c r="G168" s="12" t="s">
        <v>422</v>
      </c>
      <c r="H168" s="12"/>
      <c r="I168" s="9"/>
      <c r="J168" s="9"/>
    </row>
    <row r="169" spans="1:10" s="11" customFormat="1" x14ac:dyDescent="0.2">
      <c r="A169" s="8">
        <v>43670</v>
      </c>
      <c r="B169" s="12" t="s">
        <v>5</v>
      </c>
      <c r="C169" s="113">
        <v>5436</v>
      </c>
      <c r="D169" s="12" t="s">
        <v>1106</v>
      </c>
      <c r="E169" s="12" t="s">
        <v>5</v>
      </c>
      <c r="F169" s="12" t="s">
        <v>10</v>
      </c>
      <c r="G169" s="12" t="s">
        <v>292</v>
      </c>
      <c r="H169" s="12"/>
      <c r="I169" s="9">
        <v>20</v>
      </c>
      <c r="J169" s="9">
        <v>16</v>
      </c>
    </row>
    <row r="170" spans="1:10" s="11" customFormat="1" x14ac:dyDescent="0.2">
      <c r="A170" s="8">
        <v>43670</v>
      </c>
      <c r="B170" s="12" t="s">
        <v>3</v>
      </c>
      <c r="C170" s="113">
        <v>4995</v>
      </c>
      <c r="D170" s="12" t="s">
        <v>2041</v>
      </c>
      <c r="E170" s="12" t="s">
        <v>16</v>
      </c>
      <c r="F170" s="12" t="s">
        <v>4</v>
      </c>
      <c r="G170" s="12" t="s">
        <v>194</v>
      </c>
      <c r="H170" s="12"/>
      <c r="I170" s="9">
        <v>16</v>
      </c>
      <c r="J170" s="9">
        <v>98</v>
      </c>
    </row>
    <row r="171" spans="1:10" s="11" customFormat="1" x14ac:dyDescent="0.2">
      <c r="A171" s="8">
        <v>43670</v>
      </c>
      <c r="B171" s="12" t="s">
        <v>6</v>
      </c>
      <c r="C171" s="113">
        <v>57650</v>
      </c>
      <c r="D171" s="12" t="s">
        <v>712</v>
      </c>
      <c r="E171" s="12" t="s">
        <v>6</v>
      </c>
      <c r="F171" s="12" t="s">
        <v>221</v>
      </c>
      <c r="G171" s="12" t="s">
        <v>151</v>
      </c>
      <c r="H171" s="12"/>
      <c r="I171" s="9">
        <v>29</v>
      </c>
      <c r="J171" s="9">
        <v>28</v>
      </c>
    </row>
    <row r="172" spans="1:10" s="11" customFormat="1" x14ac:dyDescent="0.2">
      <c r="A172" s="8">
        <v>43670</v>
      </c>
      <c r="B172" s="12" t="s">
        <v>5</v>
      </c>
      <c r="C172" s="113">
        <v>54636</v>
      </c>
      <c r="D172" s="12" t="s">
        <v>2049</v>
      </c>
      <c r="E172" s="12" t="s">
        <v>15</v>
      </c>
      <c r="F172" s="12" t="s">
        <v>5</v>
      </c>
      <c r="G172" s="12" t="s">
        <v>23</v>
      </c>
      <c r="H172" s="12"/>
      <c r="I172" s="9">
        <v>82</v>
      </c>
      <c r="J172" s="9">
        <v>88</v>
      </c>
    </row>
    <row r="173" spans="1:10" s="11" customFormat="1" x14ac:dyDescent="0.2">
      <c r="A173" s="8">
        <v>43670</v>
      </c>
      <c r="B173" s="12" t="s">
        <v>3</v>
      </c>
      <c r="C173" s="113">
        <v>6617</v>
      </c>
      <c r="D173" s="12" t="s">
        <v>238</v>
      </c>
      <c r="E173" s="12" t="s">
        <v>5</v>
      </c>
      <c r="F173" s="12" t="s">
        <v>6</v>
      </c>
      <c r="G173" s="12" t="s">
        <v>194</v>
      </c>
      <c r="H173" s="12"/>
      <c r="I173" s="9">
        <v>58</v>
      </c>
      <c r="J173" s="9">
        <v>60</v>
      </c>
    </row>
    <row r="174" spans="1:10" s="11" customFormat="1" x14ac:dyDescent="0.2">
      <c r="A174" s="8">
        <v>43671</v>
      </c>
      <c r="B174" s="12" t="s">
        <v>6</v>
      </c>
      <c r="C174" s="113">
        <v>54400</v>
      </c>
      <c r="D174" s="12" t="s">
        <v>1640</v>
      </c>
      <c r="E174" s="12" t="s">
        <v>6</v>
      </c>
      <c r="F174" s="12" t="s">
        <v>15</v>
      </c>
      <c r="G174" s="12" t="s">
        <v>2050</v>
      </c>
      <c r="H174" s="12"/>
      <c r="I174" s="9">
        <v>25</v>
      </c>
      <c r="J174" s="9">
        <v>22</v>
      </c>
    </row>
    <row r="175" spans="1:10" s="11" customFormat="1" x14ac:dyDescent="0.2">
      <c r="A175" s="8">
        <v>43671</v>
      </c>
      <c r="B175" s="12" t="s">
        <v>6</v>
      </c>
      <c r="C175" s="113">
        <v>42110</v>
      </c>
      <c r="D175" s="12" t="s">
        <v>2051</v>
      </c>
      <c r="E175" s="12" t="s">
        <v>6</v>
      </c>
      <c r="F175" s="12" t="s">
        <v>15</v>
      </c>
      <c r="G175" s="12" t="s">
        <v>292</v>
      </c>
      <c r="H175" s="12"/>
      <c r="I175" s="9"/>
      <c r="J175" s="9"/>
    </row>
    <row r="176" spans="1:10" s="11" customFormat="1" x14ac:dyDescent="0.2">
      <c r="A176" s="8">
        <v>43671</v>
      </c>
      <c r="B176" s="12" t="s">
        <v>2052</v>
      </c>
      <c r="C176" s="48"/>
      <c r="D176" s="12" t="s">
        <v>2053</v>
      </c>
      <c r="E176" s="12" t="s">
        <v>1293</v>
      </c>
      <c r="F176" s="12" t="s">
        <v>15</v>
      </c>
      <c r="G176" s="12" t="s">
        <v>151</v>
      </c>
      <c r="H176" s="12"/>
      <c r="I176" s="9"/>
      <c r="J176" s="9"/>
    </row>
    <row r="177" spans="1:10" s="11" customFormat="1" x14ac:dyDescent="0.2">
      <c r="A177" s="8">
        <v>43671</v>
      </c>
      <c r="B177" s="12" t="s">
        <v>234</v>
      </c>
      <c r="C177" s="48" t="s">
        <v>2054</v>
      </c>
      <c r="D177" s="12" t="s">
        <v>2055</v>
      </c>
      <c r="E177" s="12" t="s">
        <v>234</v>
      </c>
      <c r="F177" s="12" t="s">
        <v>221</v>
      </c>
      <c r="G177" s="12" t="s">
        <v>319</v>
      </c>
      <c r="H177" s="12"/>
      <c r="I177" s="9"/>
      <c r="J177" s="9"/>
    </row>
    <row r="178" spans="1:10" s="11" customFormat="1" x14ac:dyDescent="0.2">
      <c r="A178" s="8">
        <v>43671</v>
      </c>
      <c r="B178" s="12" t="s">
        <v>6</v>
      </c>
      <c r="C178" s="113">
        <v>57300</v>
      </c>
      <c r="D178" s="12" t="s">
        <v>198</v>
      </c>
      <c r="E178" s="12" t="s">
        <v>6</v>
      </c>
      <c r="F178" s="12" t="s">
        <v>15</v>
      </c>
      <c r="G178" s="12" t="s">
        <v>151</v>
      </c>
      <c r="H178" s="12"/>
      <c r="I178" s="9">
        <v>39</v>
      </c>
      <c r="J178" s="9">
        <v>47</v>
      </c>
    </row>
    <row r="179" spans="1:10" s="11" customFormat="1" x14ac:dyDescent="0.2">
      <c r="A179" s="8">
        <v>43671</v>
      </c>
      <c r="B179" s="12" t="s">
        <v>3</v>
      </c>
      <c r="C179" s="113">
        <v>1542</v>
      </c>
      <c r="D179" s="12" t="s">
        <v>92</v>
      </c>
      <c r="E179" s="12" t="s">
        <v>15</v>
      </c>
      <c r="F179" s="12" t="s">
        <v>15</v>
      </c>
      <c r="G179" s="12" t="s">
        <v>151</v>
      </c>
      <c r="H179" s="12"/>
      <c r="I179" s="9">
        <v>30</v>
      </c>
      <c r="J179" s="9">
        <v>30</v>
      </c>
    </row>
    <row r="180" spans="1:10" s="11" customFormat="1" x14ac:dyDescent="0.2">
      <c r="A180" s="8">
        <v>43671</v>
      </c>
      <c r="B180" s="12" t="s">
        <v>3</v>
      </c>
      <c r="C180" s="113">
        <v>6833</v>
      </c>
      <c r="D180" s="12" t="s">
        <v>1277</v>
      </c>
      <c r="E180" s="12" t="s">
        <v>19</v>
      </c>
      <c r="F180" s="12" t="s">
        <v>99</v>
      </c>
      <c r="G180" s="12" t="s">
        <v>151</v>
      </c>
      <c r="H180" s="12"/>
      <c r="I180" s="9">
        <v>40</v>
      </c>
      <c r="J180" s="9">
        <v>54</v>
      </c>
    </row>
    <row r="181" spans="1:10" s="11" customFormat="1" x14ac:dyDescent="0.2">
      <c r="A181" s="8">
        <v>43671</v>
      </c>
      <c r="B181" s="12" t="s">
        <v>6</v>
      </c>
      <c r="C181" s="113">
        <v>55100</v>
      </c>
      <c r="D181" s="12" t="s">
        <v>2056</v>
      </c>
      <c r="E181" s="12" t="s">
        <v>6</v>
      </c>
      <c r="F181" s="12" t="s">
        <v>15</v>
      </c>
      <c r="G181" s="12" t="s">
        <v>1988</v>
      </c>
      <c r="H181" s="12"/>
      <c r="I181" s="9">
        <v>77</v>
      </c>
      <c r="J181" s="9">
        <v>75</v>
      </c>
    </row>
    <row r="182" spans="1:10" s="11" customFormat="1" x14ac:dyDescent="0.2">
      <c r="A182" s="8">
        <v>43671</v>
      </c>
      <c r="B182" s="12" t="s">
        <v>3</v>
      </c>
      <c r="C182" s="113">
        <v>6131</v>
      </c>
      <c r="D182" s="12" t="s">
        <v>48</v>
      </c>
      <c r="E182" s="12" t="s">
        <v>4</v>
      </c>
      <c r="F182" s="12" t="s">
        <v>6</v>
      </c>
      <c r="G182" s="12" t="s">
        <v>2057</v>
      </c>
      <c r="H182" s="12"/>
      <c r="I182" s="9">
        <v>34</v>
      </c>
      <c r="J182" s="9">
        <v>43</v>
      </c>
    </row>
    <row r="183" spans="1:10" s="11" customFormat="1" x14ac:dyDescent="0.2">
      <c r="A183" s="8">
        <v>43671</v>
      </c>
      <c r="B183" s="12" t="s">
        <v>3</v>
      </c>
      <c r="C183" s="113">
        <v>4981</v>
      </c>
      <c r="D183" s="12" t="s">
        <v>111</v>
      </c>
      <c r="E183" s="12" t="s">
        <v>4</v>
      </c>
      <c r="F183" s="12" t="s">
        <v>6</v>
      </c>
      <c r="G183" s="12" t="s">
        <v>151</v>
      </c>
      <c r="H183" s="12"/>
      <c r="I183" s="9">
        <v>15</v>
      </c>
      <c r="J183" s="9">
        <v>10</v>
      </c>
    </row>
    <row r="184" spans="1:10" s="11" customFormat="1" x14ac:dyDescent="0.2">
      <c r="A184" s="8">
        <v>43672</v>
      </c>
      <c r="B184" s="12" t="s">
        <v>234</v>
      </c>
      <c r="C184" s="169" t="s">
        <v>2068</v>
      </c>
      <c r="D184" s="12" t="s">
        <v>2069</v>
      </c>
      <c r="E184" s="12" t="s">
        <v>234</v>
      </c>
      <c r="F184" s="12" t="s">
        <v>15</v>
      </c>
      <c r="G184" s="12" t="s">
        <v>319</v>
      </c>
      <c r="H184" s="12"/>
      <c r="I184" s="9"/>
      <c r="J184" s="9"/>
    </row>
    <row r="185" spans="1:10" s="11" customFormat="1" x14ac:dyDescent="0.2">
      <c r="A185" s="8">
        <v>43672</v>
      </c>
      <c r="B185" s="12" t="s">
        <v>6</v>
      </c>
      <c r="C185" s="113">
        <v>54870</v>
      </c>
      <c r="D185" s="12" t="s">
        <v>713</v>
      </c>
      <c r="E185" s="12" t="s">
        <v>6</v>
      </c>
      <c r="F185" s="12" t="s">
        <v>15</v>
      </c>
      <c r="G185" s="12" t="s">
        <v>194</v>
      </c>
      <c r="H185" s="12"/>
      <c r="I185" s="9">
        <v>29</v>
      </c>
      <c r="J185" s="9">
        <v>22</v>
      </c>
    </row>
    <row r="186" spans="1:10" s="11" customFormat="1" x14ac:dyDescent="0.2">
      <c r="A186" s="8">
        <v>43672</v>
      </c>
      <c r="B186" s="12" t="s">
        <v>3</v>
      </c>
      <c r="C186" s="113">
        <v>9053</v>
      </c>
      <c r="D186" s="12" t="s">
        <v>63</v>
      </c>
      <c r="E186" s="12" t="s">
        <v>6</v>
      </c>
      <c r="F186" s="12" t="s">
        <v>6</v>
      </c>
      <c r="G186" s="12" t="s">
        <v>477</v>
      </c>
      <c r="H186" s="12"/>
      <c r="I186" s="9">
        <v>51</v>
      </c>
      <c r="J186" s="9">
        <v>62</v>
      </c>
    </row>
    <row r="187" spans="1:10" s="11" customFormat="1" x14ac:dyDescent="0.2">
      <c r="A187" s="8">
        <v>43672</v>
      </c>
      <c r="B187" s="12" t="s">
        <v>5</v>
      </c>
      <c r="C187" s="113">
        <v>54317</v>
      </c>
      <c r="D187" s="12" t="s">
        <v>1008</v>
      </c>
      <c r="E187" s="12" t="s">
        <v>15</v>
      </c>
      <c r="F187" s="12" t="s">
        <v>5</v>
      </c>
      <c r="G187" s="12" t="s">
        <v>151</v>
      </c>
      <c r="H187" s="12"/>
      <c r="I187" s="9">
        <v>61</v>
      </c>
      <c r="J187" s="9">
        <v>91</v>
      </c>
    </row>
    <row r="188" spans="1:10" s="11" customFormat="1" x14ac:dyDescent="0.2">
      <c r="A188" s="8">
        <v>43672</v>
      </c>
      <c r="B188" s="12" t="s">
        <v>1671</v>
      </c>
      <c r="C188" s="159" t="s">
        <v>2070</v>
      </c>
      <c r="D188" s="12" t="s">
        <v>2071</v>
      </c>
      <c r="E188" s="12" t="s">
        <v>12</v>
      </c>
      <c r="F188" s="12" t="s">
        <v>15</v>
      </c>
      <c r="G188" s="12" t="s">
        <v>292</v>
      </c>
      <c r="H188" s="12"/>
      <c r="I188" s="9"/>
      <c r="J188" s="9"/>
    </row>
    <row r="189" spans="1:10" s="11" customFormat="1" x14ac:dyDescent="0.2">
      <c r="A189" s="8">
        <v>43672</v>
      </c>
      <c r="B189" s="12" t="s">
        <v>3</v>
      </c>
      <c r="C189" s="113">
        <v>6312</v>
      </c>
      <c r="D189" s="12" t="s">
        <v>1990</v>
      </c>
      <c r="E189" s="12" t="s">
        <v>4</v>
      </c>
      <c r="F189" s="12" t="s">
        <v>260</v>
      </c>
      <c r="G189" s="12" t="s">
        <v>100</v>
      </c>
      <c r="H189" s="12"/>
      <c r="I189" s="9">
        <v>55</v>
      </c>
      <c r="J189" s="9">
        <v>63</v>
      </c>
    </row>
    <row r="190" spans="1:10" s="11" customFormat="1" x14ac:dyDescent="0.2">
      <c r="A190" s="8">
        <v>43672</v>
      </c>
      <c r="B190" s="12" t="s">
        <v>3</v>
      </c>
      <c r="C190" s="113">
        <v>6985</v>
      </c>
      <c r="D190" s="12" t="s">
        <v>1814</v>
      </c>
      <c r="E190" s="12" t="s">
        <v>4</v>
      </c>
      <c r="F190" s="12" t="s">
        <v>6</v>
      </c>
      <c r="G190" s="12" t="s">
        <v>194</v>
      </c>
      <c r="H190" s="12"/>
      <c r="I190" s="9">
        <v>32</v>
      </c>
      <c r="J190" s="9">
        <v>38</v>
      </c>
    </row>
    <row r="191" spans="1:10" s="11" customFormat="1" x14ac:dyDescent="0.2">
      <c r="A191" s="8">
        <v>43672</v>
      </c>
      <c r="B191" s="12" t="s">
        <v>3</v>
      </c>
      <c r="C191" s="113">
        <v>4434</v>
      </c>
      <c r="D191" s="12" t="s">
        <v>61</v>
      </c>
      <c r="E191" s="12" t="s">
        <v>16</v>
      </c>
      <c r="F191" s="12" t="s">
        <v>4</v>
      </c>
      <c r="G191" s="12" t="s">
        <v>163</v>
      </c>
      <c r="H191" s="12"/>
      <c r="I191" s="9">
        <v>9</v>
      </c>
      <c r="J191" s="9">
        <v>5</v>
      </c>
    </row>
    <row r="192" spans="1:10" s="11" customFormat="1" x14ac:dyDescent="0.2">
      <c r="A192" s="8">
        <v>43672</v>
      </c>
      <c r="B192" s="12" t="s">
        <v>2072</v>
      </c>
      <c r="C192" s="159" t="s">
        <v>2073</v>
      </c>
      <c r="D192" s="12" t="s">
        <v>2101</v>
      </c>
      <c r="E192" s="12" t="s">
        <v>15</v>
      </c>
      <c r="F192" s="12" t="s">
        <v>18</v>
      </c>
      <c r="G192" s="12" t="s">
        <v>37</v>
      </c>
      <c r="H192" s="12"/>
      <c r="I192" s="9"/>
      <c r="J192" s="9"/>
    </row>
    <row r="193" spans="1:10" s="11" customFormat="1" x14ac:dyDescent="0.2">
      <c r="A193" s="8">
        <v>43672</v>
      </c>
      <c r="B193" s="12" t="s">
        <v>3</v>
      </c>
      <c r="C193" s="113">
        <v>8383</v>
      </c>
      <c r="D193" s="12" t="s">
        <v>117</v>
      </c>
      <c r="E193" s="12" t="s">
        <v>4</v>
      </c>
      <c r="F193" s="12" t="s">
        <v>5</v>
      </c>
      <c r="G193" s="12" t="s">
        <v>151</v>
      </c>
      <c r="H193" s="12"/>
      <c r="I193" s="9">
        <v>27</v>
      </c>
      <c r="J193" s="9">
        <v>21</v>
      </c>
    </row>
    <row r="194" spans="1:10" s="11" customFormat="1" x14ac:dyDescent="0.2">
      <c r="A194" s="8">
        <v>43672</v>
      </c>
      <c r="B194" s="12" t="s">
        <v>234</v>
      </c>
      <c r="C194" s="169" t="s">
        <v>2075</v>
      </c>
      <c r="D194" s="12" t="s">
        <v>2019</v>
      </c>
      <c r="E194" s="12" t="s">
        <v>234</v>
      </c>
      <c r="F194" s="12" t="s">
        <v>15</v>
      </c>
      <c r="G194" s="12" t="s">
        <v>319</v>
      </c>
      <c r="H194" s="12"/>
      <c r="I194" s="9"/>
      <c r="J194" s="9"/>
    </row>
    <row r="195" spans="1:10" x14ac:dyDescent="0.2">
      <c r="A195" s="8">
        <v>43673</v>
      </c>
      <c r="B195" s="12" t="s">
        <v>5</v>
      </c>
      <c r="C195" s="113">
        <v>82110</v>
      </c>
      <c r="D195" s="12" t="s">
        <v>2076</v>
      </c>
      <c r="E195" s="12" t="s">
        <v>5</v>
      </c>
      <c r="F195" s="12" t="s">
        <v>5</v>
      </c>
      <c r="G195" s="12" t="s">
        <v>172</v>
      </c>
      <c r="H195" s="12"/>
      <c r="I195" s="9">
        <v>318</v>
      </c>
      <c r="J195" s="9">
        <v>518</v>
      </c>
    </row>
    <row r="196" spans="1:10" x14ac:dyDescent="0.2">
      <c r="A196" s="8">
        <v>43673</v>
      </c>
      <c r="B196" s="12" t="s">
        <v>3</v>
      </c>
      <c r="C196" s="113">
        <v>4211</v>
      </c>
      <c r="D196" s="12" t="s">
        <v>506</v>
      </c>
      <c r="E196" s="12" t="s">
        <v>18</v>
      </c>
      <c r="F196" s="12" t="s">
        <v>6</v>
      </c>
      <c r="G196" s="12" t="s">
        <v>152</v>
      </c>
      <c r="H196" s="12"/>
      <c r="I196" s="9">
        <v>13</v>
      </c>
      <c r="J196" s="9">
        <v>7</v>
      </c>
    </row>
    <row r="197" spans="1:10" x14ac:dyDescent="0.2">
      <c r="A197" s="8">
        <v>43673</v>
      </c>
      <c r="B197" s="12" t="s">
        <v>14</v>
      </c>
      <c r="C197" s="113">
        <v>5170</v>
      </c>
      <c r="D197" s="12" t="s">
        <v>2077</v>
      </c>
      <c r="E197" s="12" t="s">
        <v>6</v>
      </c>
      <c r="F197" s="12" t="s">
        <v>6</v>
      </c>
      <c r="G197" s="12" t="s">
        <v>172</v>
      </c>
      <c r="H197" s="12"/>
      <c r="I197" s="9">
        <v>96</v>
      </c>
      <c r="J197" s="9">
        <v>150</v>
      </c>
    </row>
    <row r="198" spans="1:10" x14ac:dyDescent="0.2">
      <c r="A198" s="8">
        <v>43673</v>
      </c>
      <c r="B198" s="12" t="s">
        <v>6</v>
      </c>
      <c r="C198" s="113">
        <v>51000</v>
      </c>
      <c r="D198" s="12" t="s">
        <v>2078</v>
      </c>
      <c r="E198" s="12" t="s">
        <v>6</v>
      </c>
      <c r="F198" s="12" t="s">
        <v>6</v>
      </c>
      <c r="G198" s="12" t="s">
        <v>863</v>
      </c>
      <c r="H198" s="12"/>
      <c r="I198" s="9">
        <v>119</v>
      </c>
      <c r="J198" s="9">
        <v>171</v>
      </c>
    </row>
    <row r="199" spans="1:10" x14ac:dyDescent="0.2">
      <c r="A199" s="8">
        <v>43673</v>
      </c>
      <c r="B199" s="12" t="s">
        <v>3</v>
      </c>
      <c r="C199" s="113">
        <v>7157</v>
      </c>
      <c r="D199" s="12" t="s">
        <v>162</v>
      </c>
      <c r="E199" s="12" t="s">
        <v>15</v>
      </c>
      <c r="F199" s="12" t="s">
        <v>6</v>
      </c>
      <c r="G199" s="12" t="s">
        <v>172</v>
      </c>
      <c r="H199" s="12"/>
      <c r="I199" s="9">
        <v>35</v>
      </c>
      <c r="J199" s="9">
        <v>43</v>
      </c>
    </row>
    <row r="200" spans="1:10" x14ac:dyDescent="0.2">
      <c r="A200" s="8">
        <v>43673</v>
      </c>
      <c r="B200" s="12" t="s">
        <v>3</v>
      </c>
      <c r="C200" s="113">
        <v>9283</v>
      </c>
      <c r="D200" s="12" t="s">
        <v>88</v>
      </c>
      <c r="E200" s="12" t="s">
        <v>4</v>
      </c>
      <c r="F200" s="12" t="s">
        <v>4</v>
      </c>
      <c r="G200" s="12" t="s">
        <v>153</v>
      </c>
      <c r="H200" s="12"/>
      <c r="I200" s="9">
        <v>46</v>
      </c>
      <c r="J200" s="9">
        <v>67</v>
      </c>
    </row>
    <row r="201" spans="1:10" x14ac:dyDescent="0.2">
      <c r="A201" s="8">
        <v>43673</v>
      </c>
      <c r="B201" s="12" t="s">
        <v>6</v>
      </c>
      <c r="C201" s="113">
        <v>59500</v>
      </c>
      <c r="D201" s="12" t="s">
        <v>2079</v>
      </c>
      <c r="E201" s="12" t="s">
        <v>6</v>
      </c>
      <c r="F201" s="12" t="s">
        <v>6</v>
      </c>
      <c r="G201" s="12" t="s">
        <v>2110</v>
      </c>
      <c r="H201" s="12"/>
      <c r="I201" s="158" t="s">
        <v>2118</v>
      </c>
      <c r="J201" s="158" t="s">
        <v>2119</v>
      </c>
    </row>
    <row r="202" spans="1:10" x14ac:dyDescent="0.2">
      <c r="A202" s="8">
        <v>43673</v>
      </c>
      <c r="B202" s="12" t="s">
        <v>3</v>
      </c>
      <c r="C202" s="113">
        <v>4795</v>
      </c>
      <c r="D202" s="12" t="s">
        <v>252</v>
      </c>
      <c r="E202" s="12" t="s">
        <v>4</v>
      </c>
      <c r="F202" s="12" t="s">
        <v>4</v>
      </c>
      <c r="G202" s="12" t="s">
        <v>37</v>
      </c>
      <c r="H202" s="12"/>
      <c r="I202" s="9">
        <v>12</v>
      </c>
      <c r="J202" s="9">
        <v>6</v>
      </c>
    </row>
    <row r="203" spans="1:10" x14ac:dyDescent="0.2">
      <c r="A203" s="8">
        <v>43673</v>
      </c>
      <c r="B203" s="12" t="s">
        <v>234</v>
      </c>
      <c r="C203" s="48" t="s">
        <v>2080</v>
      </c>
      <c r="D203" s="12" t="s">
        <v>2081</v>
      </c>
      <c r="E203" s="12" t="s">
        <v>1676</v>
      </c>
      <c r="F203" s="12" t="s">
        <v>15</v>
      </c>
      <c r="G203" s="12" t="s">
        <v>172</v>
      </c>
      <c r="H203" s="12"/>
      <c r="I203" s="158" t="s">
        <v>1846</v>
      </c>
      <c r="J203" s="158" t="s">
        <v>2117</v>
      </c>
    </row>
    <row r="204" spans="1:10" x14ac:dyDescent="0.2">
      <c r="A204" s="8">
        <v>43673</v>
      </c>
      <c r="B204" s="12" t="s">
        <v>234</v>
      </c>
      <c r="C204" s="48" t="s">
        <v>2082</v>
      </c>
      <c r="D204" s="12" t="s">
        <v>2083</v>
      </c>
      <c r="E204" s="12" t="s">
        <v>1676</v>
      </c>
      <c r="F204" s="12" t="s">
        <v>15</v>
      </c>
      <c r="G204" s="12" t="s">
        <v>2102</v>
      </c>
      <c r="H204" s="12"/>
      <c r="I204" s="158" t="s">
        <v>2115</v>
      </c>
      <c r="J204" s="158" t="s">
        <v>2116</v>
      </c>
    </row>
    <row r="205" spans="1:10" x14ac:dyDescent="0.2">
      <c r="A205" s="8">
        <v>43673</v>
      </c>
      <c r="B205" s="12" t="s">
        <v>234</v>
      </c>
      <c r="C205" s="48" t="s">
        <v>2084</v>
      </c>
      <c r="D205" s="12" t="s">
        <v>2085</v>
      </c>
      <c r="E205" s="12" t="s">
        <v>1676</v>
      </c>
      <c r="F205" s="12" t="s">
        <v>15</v>
      </c>
      <c r="G205" s="12" t="s">
        <v>2109</v>
      </c>
      <c r="H205" s="12"/>
      <c r="I205" s="158" t="s">
        <v>2113</v>
      </c>
      <c r="J205" s="158" t="s">
        <v>2114</v>
      </c>
    </row>
    <row r="206" spans="1:10" x14ac:dyDescent="0.2">
      <c r="A206" s="8">
        <v>43673</v>
      </c>
      <c r="B206" s="12" t="s">
        <v>3</v>
      </c>
      <c r="C206" s="113">
        <v>8507</v>
      </c>
      <c r="D206" s="12" t="s">
        <v>454</v>
      </c>
      <c r="E206" s="12" t="s">
        <v>15</v>
      </c>
      <c r="F206" s="12" t="s">
        <v>15</v>
      </c>
      <c r="G206" s="12" t="s">
        <v>172</v>
      </c>
      <c r="H206" s="12"/>
      <c r="I206" s="9">
        <v>41</v>
      </c>
      <c r="J206" s="9">
        <v>34</v>
      </c>
    </row>
    <row r="207" spans="1:10" x14ac:dyDescent="0.2">
      <c r="A207" s="8">
        <v>43673</v>
      </c>
      <c r="B207" s="12" t="s">
        <v>3</v>
      </c>
      <c r="C207" s="113">
        <v>7465</v>
      </c>
      <c r="D207" s="12" t="s">
        <v>2086</v>
      </c>
      <c r="E207" s="12" t="s">
        <v>4</v>
      </c>
      <c r="F207" s="12" t="s">
        <v>4</v>
      </c>
      <c r="G207" s="12" t="s">
        <v>177</v>
      </c>
      <c r="H207" s="12"/>
      <c r="I207" s="9">
        <v>44</v>
      </c>
      <c r="J207" s="9">
        <v>59</v>
      </c>
    </row>
    <row r="208" spans="1:10" x14ac:dyDescent="0.2">
      <c r="A208" s="8">
        <v>43673</v>
      </c>
      <c r="B208" s="12" t="s">
        <v>234</v>
      </c>
      <c r="C208" s="48" t="s">
        <v>2087</v>
      </c>
      <c r="D208" s="12" t="s">
        <v>2088</v>
      </c>
      <c r="E208" s="12" t="s">
        <v>1676</v>
      </c>
      <c r="F208" s="12" t="s">
        <v>270</v>
      </c>
      <c r="G208" s="12" t="s">
        <v>2089</v>
      </c>
      <c r="H208" s="12"/>
      <c r="I208" s="158" t="s">
        <v>2107</v>
      </c>
      <c r="J208" s="158" t="s">
        <v>2108</v>
      </c>
    </row>
    <row r="209" spans="1:10" x14ac:dyDescent="0.2">
      <c r="A209" s="8">
        <v>43673</v>
      </c>
      <c r="B209" s="12" t="s">
        <v>3</v>
      </c>
      <c r="C209" s="113">
        <v>8181</v>
      </c>
      <c r="D209" s="12" t="s">
        <v>53</v>
      </c>
      <c r="E209" s="12" t="s">
        <v>4</v>
      </c>
      <c r="F209" s="12" t="s">
        <v>15</v>
      </c>
      <c r="G209" s="12" t="s">
        <v>177</v>
      </c>
      <c r="H209" s="12"/>
      <c r="I209" s="9">
        <v>23</v>
      </c>
      <c r="J209" s="9">
        <v>31</v>
      </c>
    </row>
    <row r="210" spans="1:10" x14ac:dyDescent="0.2">
      <c r="A210" s="8">
        <v>43673</v>
      </c>
      <c r="B210" s="12" t="s">
        <v>14</v>
      </c>
      <c r="C210" s="113">
        <v>6790</v>
      </c>
      <c r="D210" s="12" t="s">
        <v>168</v>
      </c>
      <c r="E210" s="12" t="s">
        <v>6</v>
      </c>
      <c r="F210" s="12" t="s">
        <v>15</v>
      </c>
      <c r="G210" s="12" t="s">
        <v>172</v>
      </c>
      <c r="H210" s="12"/>
      <c r="I210" s="9">
        <v>17</v>
      </c>
      <c r="J210" s="9">
        <v>12</v>
      </c>
    </row>
    <row r="211" spans="1:10" x14ac:dyDescent="0.2">
      <c r="A211" s="8">
        <v>43673</v>
      </c>
      <c r="B211" s="12" t="s">
        <v>3</v>
      </c>
      <c r="C211" s="113">
        <v>1232</v>
      </c>
      <c r="D211" s="12" t="s">
        <v>92</v>
      </c>
      <c r="E211" s="12" t="s">
        <v>6</v>
      </c>
      <c r="F211" s="12" t="s">
        <v>4</v>
      </c>
      <c r="G211" s="12" t="s">
        <v>172</v>
      </c>
      <c r="H211" s="12"/>
      <c r="I211" s="9">
        <v>21</v>
      </c>
      <c r="J211" s="9">
        <v>26</v>
      </c>
    </row>
    <row r="212" spans="1:10" x14ac:dyDescent="0.2">
      <c r="A212" s="8">
        <v>43673</v>
      </c>
      <c r="B212" s="12" t="s">
        <v>234</v>
      </c>
      <c r="C212" s="113">
        <v>8406</v>
      </c>
      <c r="D212" s="12" t="s">
        <v>2090</v>
      </c>
      <c r="E212" s="12" t="s">
        <v>5</v>
      </c>
      <c r="F212" s="12" t="s">
        <v>5</v>
      </c>
      <c r="G212" s="12" t="s">
        <v>290</v>
      </c>
      <c r="H212" s="12"/>
      <c r="I212" s="158" t="s">
        <v>2105</v>
      </c>
      <c r="J212" s="158" t="s">
        <v>2106</v>
      </c>
    </row>
    <row r="213" spans="1:10" x14ac:dyDescent="0.2">
      <c r="A213" s="8">
        <v>43673</v>
      </c>
      <c r="B213" s="12" t="s">
        <v>6</v>
      </c>
      <c r="C213" s="113">
        <v>54860</v>
      </c>
      <c r="D213" s="12" t="s">
        <v>324</v>
      </c>
      <c r="E213" s="12" t="s">
        <v>6</v>
      </c>
      <c r="F213" s="12" t="s">
        <v>6</v>
      </c>
      <c r="G213" s="12" t="s">
        <v>172</v>
      </c>
      <c r="H213" s="12"/>
      <c r="I213" s="9">
        <v>16</v>
      </c>
      <c r="J213" s="9">
        <v>13</v>
      </c>
    </row>
    <row r="214" spans="1:10" x14ac:dyDescent="0.2">
      <c r="A214" s="8">
        <v>43673</v>
      </c>
      <c r="B214" s="12" t="s">
        <v>3</v>
      </c>
      <c r="C214" s="113">
        <v>4924</v>
      </c>
      <c r="D214" s="12" t="s">
        <v>55</v>
      </c>
      <c r="E214" s="12" t="s">
        <v>4</v>
      </c>
      <c r="F214" s="12" t="s">
        <v>4</v>
      </c>
      <c r="G214" s="12" t="s">
        <v>177</v>
      </c>
      <c r="H214" s="12"/>
      <c r="I214" s="9">
        <v>12</v>
      </c>
      <c r="J214" s="9">
        <v>8</v>
      </c>
    </row>
    <row r="215" spans="1:10" x14ac:dyDescent="0.2">
      <c r="A215" s="8">
        <v>43673</v>
      </c>
      <c r="B215" s="12" t="s">
        <v>234</v>
      </c>
      <c r="C215" s="48" t="s">
        <v>2091</v>
      </c>
      <c r="D215" s="12" t="s">
        <v>2092</v>
      </c>
      <c r="E215" s="12" t="s">
        <v>234</v>
      </c>
      <c r="F215" s="12" t="s">
        <v>234</v>
      </c>
      <c r="G215" s="12" t="s">
        <v>172</v>
      </c>
      <c r="H215" s="12"/>
      <c r="I215" s="158" t="s">
        <v>2103</v>
      </c>
      <c r="J215" s="158" t="s">
        <v>2104</v>
      </c>
    </row>
    <row r="216" spans="1:10" x14ac:dyDescent="0.2">
      <c r="A216" s="8">
        <v>43673</v>
      </c>
      <c r="B216" s="12" t="s">
        <v>6</v>
      </c>
      <c r="C216" s="113">
        <v>57655</v>
      </c>
      <c r="D216" s="12" t="s">
        <v>266</v>
      </c>
      <c r="E216" s="12" t="s">
        <v>6</v>
      </c>
      <c r="F216" s="12" t="s">
        <v>6</v>
      </c>
      <c r="G216" s="12" t="s">
        <v>177</v>
      </c>
      <c r="H216" s="12"/>
      <c r="I216" s="9">
        <v>26</v>
      </c>
      <c r="J216" s="9">
        <v>24</v>
      </c>
    </row>
    <row r="217" spans="1:10" x14ac:dyDescent="0.2">
      <c r="A217" s="8">
        <v>43673</v>
      </c>
      <c r="B217" s="12" t="s">
        <v>3</v>
      </c>
      <c r="C217" s="113">
        <v>6799</v>
      </c>
      <c r="D217" s="12" t="s">
        <v>49</v>
      </c>
      <c r="E217" s="12" t="s">
        <v>5</v>
      </c>
      <c r="F217" s="12" t="s">
        <v>5</v>
      </c>
      <c r="G217" s="12" t="s">
        <v>152</v>
      </c>
      <c r="H217" s="12"/>
      <c r="I217" s="9">
        <v>34</v>
      </c>
      <c r="J217" s="9">
        <v>53</v>
      </c>
    </row>
    <row r="218" spans="1:10" x14ac:dyDescent="0.2">
      <c r="A218" s="8">
        <v>43673</v>
      </c>
      <c r="B218" s="12" t="s">
        <v>14</v>
      </c>
      <c r="C218" s="113">
        <v>6700</v>
      </c>
      <c r="D218" s="12" t="s">
        <v>127</v>
      </c>
      <c r="E218" s="12" t="s">
        <v>6</v>
      </c>
      <c r="F218" s="12" t="s">
        <v>6</v>
      </c>
      <c r="G218" s="12" t="s">
        <v>863</v>
      </c>
      <c r="H218" s="12"/>
      <c r="I218" s="9">
        <v>32</v>
      </c>
      <c r="J218" s="9">
        <v>25</v>
      </c>
    </row>
    <row r="219" spans="1:10" x14ac:dyDescent="0.2">
      <c r="A219" s="8">
        <v>43673</v>
      </c>
      <c r="B219" s="12" t="s">
        <v>6</v>
      </c>
      <c r="C219" s="113">
        <v>57100</v>
      </c>
      <c r="D219" s="12" t="s">
        <v>2093</v>
      </c>
      <c r="E219" s="12" t="s">
        <v>6</v>
      </c>
      <c r="F219" s="12" t="s">
        <v>6</v>
      </c>
      <c r="G219" s="12" t="s">
        <v>2094</v>
      </c>
      <c r="H219" s="12"/>
      <c r="I219" s="9">
        <v>33</v>
      </c>
      <c r="J219" s="9">
        <v>42</v>
      </c>
    </row>
    <row r="220" spans="1:10" x14ac:dyDescent="0.2">
      <c r="A220" s="8">
        <v>43673</v>
      </c>
      <c r="B220" s="12" t="s">
        <v>3</v>
      </c>
      <c r="C220" s="113">
        <v>3574</v>
      </c>
      <c r="D220" s="12" t="s">
        <v>67</v>
      </c>
      <c r="E220" s="12" t="s">
        <v>4</v>
      </c>
      <c r="F220" s="12" t="s">
        <v>4</v>
      </c>
      <c r="G220" s="12" t="s">
        <v>172</v>
      </c>
      <c r="H220" s="12"/>
      <c r="I220" s="9">
        <v>16</v>
      </c>
      <c r="J220" s="9">
        <v>19</v>
      </c>
    </row>
    <row r="221" spans="1:10" x14ac:dyDescent="0.2">
      <c r="A221" s="8">
        <v>43673</v>
      </c>
      <c r="B221" s="12" t="s">
        <v>14</v>
      </c>
      <c r="C221" s="113">
        <v>6760</v>
      </c>
      <c r="D221" s="12" t="s">
        <v>257</v>
      </c>
      <c r="E221" s="12" t="s">
        <v>6</v>
      </c>
      <c r="F221" s="12" t="s">
        <v>6</v>
      </c>
      <c r="G221" s="12" t="s">
        <v>2095</v>
      </c>
      <c r="H221" s="12"/>
      <c r="I221" s="9">
        <v>40</v>
      </c>
      <c r="J221" s="9">
        <v>34</v>
      </c>
    </row>
    <row r="222" spans="1:10" x14ac:dyDescent="0.2">
      <c r="A222" s="8">
        <v>43673</v>
      </c>
      <c r="B222" s="12" t="s">
        <v>3</v>
      </c>
      <c r="C222" s="113">
        <v>1420</v>
      </c>
      <c r="D222" s="12" t="s">
        <v>92</v>
      </c>
      <c r="E222" s="12" t="s">
        <v>12</v>
      </c>
      <c r="F222" s="12" t="s">
        <v>6</v>
      </c>
      <c r="G222" s="12" t="s">
        <v>2096</v>
      </c>
      <c r="H222" s="12"/>
      <c r="I222" s="9">
        <v>21</v>
      </c>
      <c r="J222" s="9">
        <v>25</v>
      </c>
    </row>
    <row r="223" spans="1:10" x14ac:dyDescent="0.2">
      <c r="A223" s="8">
        <v>43673</v>
      </c>
      <c r="B223" s="12" t="s">
        <v>5</v>
      </c>
      <c r="C223" s="113">
        <v>54329</v>
      </c>
      <c r="D223" s="12" t="s">
        <v>224</v>
      </c>
      <c r="E223" s="12" t="s">
        <v>2097</v>
      </c>
      <c r="F223" s="12" t="s">
        <v>4</v>
      </c>
      <c r="G223" s="12" t="s">
        <v>863</v>
      </c>
      <c r="H223" s="12"/>
      <c r="I223" s="9">
        <v>21</v>
      </c>
      <c r="J223" s="9">
        <v>25</v>
      </c>
    </row>
    <row r="224" spans="1:10" x14ac:dyDescent="0.2">
      <c r="A224" s="8">
        <v>43673</v>
      </c>
      <c r="B224" s="12" t="s">
        <v>3</v>
      </c>
      <c r="C224" s="113">
        <v>1321</v>
      </c>
      <c r="D224" s="12" t="s">
        <v>92</v>
      </c>
      <c r="E224" s="12" t="s">
        <v>4</v>
      </c>
      <c r="F224" s="12" t="s">
        <v>4</v>
      </c>
      <c r="G224" s="12" t="s">
        <v>177</v>
      </c>
      <c r="H224" s="12"/>
      <c r="I224" s="9">
        <v>18</v>
      </c>
      <c r="J224" s="9">
        <v>22</v>
      </c>
    </row>
    <row r="225" spans="1:10" x14ac:dyDescent="0.2">
      <c r="A225" s="8">
        <v>43673</v>
      </c>
      <c r="B225" s="12" t="s">
        <v>234</v>
      </c>
      <c r="C225" s="48" t="s">
        <v>2098</v>
      </c>
      <c r="D225" s="12" t="s">
        <v>2099</v>
      </c>
      <c r="E225" s="12" t="s">
        <v>270</v>
      </c>
      <c r="F225" s="12" t="s">
        <v>15</v>
      </c>
      <c r="G225" s="12" t="s">
        <v>279</v>
      </c>
      <c r="H225" s="12"/>
      <c r="I225" s="87" t="s">
        <v>2111</v>
      </c>
      <c r="J225" s="87" t="s">
        <v>2112</v>
      </c>
    </row>
    <row r="226" spans="1:10" x14ac:dyDescent="0.2">
      <c r="A226" s="8">
        <v>43673</v>
      </c>
      <c r="B226" s="12" t="s">
        <v>6</v>
      </c>
      <c r="C226" s="113">
        <v>57390</v>
      </c>
      <c r="D226" s="12" t="s">
        <v>137</v>
      </c>
      <c r="E226" s="12" t="s">
        <v>2100</v>
      </c>
      <c r="F226" s="12" t="s">
        <v>6</v>
      </c>
      <c r="G226" s="12" t="s">
        <v>172</v>
      </c>
      <c r="H226" s="12"/>
      <c r="I226" s="9">
        <v>14</v>
      </c>
      <c r="J226" s="9">
        <v>11</v>
      </c>
    </row>
    <row r="227" spans="1:10" s="11" customFormat="1" x14ac:dyDescent="0.2">
      <c r="A227" s="8">
        <v>43674</v>
      </c>
      <c r="B227" s="12" t="s">
        <v>3</v>
      </c>
      <c r="C227" s="113">
        <v>5762</v>
      </c>
      <c r="D227" s="12" t="s">
        <v>2122</v>
      </c>
      <c r="E227" s="12" t="s">
        <v>4</v>
      </c>
      <c r="F227" s="12" t="s">
        <v>4</v>
      </c>
      <c r="G227" s="12" t="s">
        <v>172</v>
      </c>
      <c r="H227" s="12"/>
      <c r="I227" s="9">
        <v>25</v>
      </c>
      <c r="J227" s="9">
        <v>32</v>
      </c>
    </row>
    <row r="228" spans="1:10" s="11" customFormat="1" x14ac:dyDescent="0.2">
      <c r="A228" s="8">
        <v>43674</v>
      </c>
      <c r="B228" s="12" t="s">
        <v>3</v>
      </c>
      <c r="C228" s="113">
        <v>5772</v>
      </c>
      <c r="D228" s="12" t="s">
        <v>2122</v>
      </c>
      <c r="E228" s="12" t="s">
        <v>4</v>
      </c>
      <c r="F228" s="12" t="s">
        <v>4</v>
      </c>
      <c r="G228" s="12" t="s">
        <v>2141</v>
      </c>
      <c r="H228" s="12"/>
      <c r="I228" s="9">
        <v>25</v>
      </c>
      <c r="J228" s="9">
        <v>31</v>
      </c>
    </row>
    <row r="229" spans="1:10" s="11" customFormat="1" x14ac:dyDescent="0.2">
      <c r="A229" s="8">
        <v>43674</v>
      </c>
      <c r="B229" s="12" t="s">
        <v>3</v>
      </c>
      <c r="C229" s="113">
        <v>9837</v>
      </c>
      <c r="D229" s="12" t="s">
        <v>1817</v>
      </c>
      <c r="E229" s="12" t="s">
        <v>4</v>
      </c>
      <c r="F229" s="12" t="s">
        <v>4</v>
      </c>
      <c r="G229" s="12" t="s">
        <v>2123</v>
      </c>
      <c r="H229" s="12"/>
      <c r="I229" s="9">
        <v>58</v>
      </c>
      <c r="J229" s="9">
        <v>87</v>
      </c>
    </row>
    <row r="230" spans="1:10" s="11" customFormat="1" x14ac:dyDescent="0.2">
      <c r="A230" s="8">
        <v>43674</v>
      </c>
      <c r="B230" s="12" t="s">
        <v>6</v>
      </c>
      <c r="C230" s="113">
        <v>59710</v>
      </c>
      <c r="D230" s="12" t="s">
        <v>2124</v>
      </c>
      <c r="E230" s="12" t="s">
        <v>6</v>
      </c>
      <c r="F230" s="12" t="s">
        <v>6</v>
      </c>
      <c r="G230" s="12" t="s">
        <v>863</v>
      </c>
      <c r="H230" s="12"/>
      <c r="I230" s="9">
        <v>174</v>
      </c>
      <c r="J230" s="9">
        <v>303</v>
      </c>
    </row>
    <row r="231" spans="1:10" s="11" customFormat="1" x14ac:dyDescent="0.2">
      <c r="A231" s="8">
        <v>43674</v>
      </c>
      <c r="B231" s="12" t="s">
        <v>3</v>
      </c>
      <c r="C231" s="113">
        <v>9283</v>
      </c>
      <c r="D231" s="12" t="s">
        <v>88</v>
      </c>
      <c r="E231" s="12" t="s">
        <v>4</v>
      </c>
      <c r="F231" s="12" t="s">
        <v>4</v>
      </c>
      <c r="G231" s="12" t="s">
        <v>152</v>
      </c>
      <c r="H231" s="12"/>
      <c r="I231" s="9">
        <v>46</v>
      </c>
      <c r="J231" s="9">
        <v>67</v>
      </c>
    </row>
    <row r="232" spans="1:10" s="11" customFormat="1" x14ac:dyDescent="0.2">
      <c r="A232" s="8">
        <v>43674</v>
      </c>
      <c r="B232" s="12" t="s">
        <v>234</v>
      </c>
      <c r="C232" s="169" t="s">
        <v>2125</v>
      </c>
      <c r="D232" s="12" t="s">
        <v>2126</v>
      </c>
      <c r="E232" s="12" t="s">
        <v>234</v>
      </c>
      <c r="F232" s="12" t="s">
        <v>234</v>
      </c>
      <c r="G232" s="12" t="s">
        <v>151</v>
      </c>
      <c r="H232" s="12"/>
      <c r="I232" s="87" t="s">
        <v>2142</v>
      </c>
      <c r="J232" s="87" t="s">
        <v>2143</v>
      </c>
    </row>
    <row r="233" spans="1:10" s="11" customFormat="1" x14ac:dyDescent="0.2">
      <c r="A233" s="8">
        <v>43674</v>
      </c>
      <c r="B233" s="12" t="s">
        <v>234</v>
      </c>
      <c r="C233" s="169" t="s">
        <v>2127</v>
      </c>
      <c r="D233" s="12" t="s">
        <v>2128</v>
      </c>
      <c r="E233" s="12" t="s">
        <v>234</v>
      </c>
      <c r="F233" s="12" t="s">
        <v>234</v>
      </c>
      <c r="G233" s="12" t="s">
        <v>2129</v>
      </c>
      <c r="H233" s="12"/>
      <c r="I233" s="9">
        <v>121</v>
      </c>
      <c r="J233" s="9">
        <v>197</v>
      </c>
    </row>
    <row r="234" spans="1:10" s="11" customFormat="1" x14ac:dyDescent="0.2">
      <c r="A234" s="8">
        <v>43674</v>
      </c>
      <c r="B234" s="12" t="s">
        <v>14</v>
      </c>
      <c r="C234" s="113">
        <v>7500</v>
      </c>
      <c r="D234" s="12" t="s">
        <v>2130</v>
      </c>
      <c r="E234" s="12" t="s">
        <v>6</v>
      </c>
      <c r="F234" s="12" t="s">
        <v>15</v>
      </c>
      <c r="G234" s="12" t="s">
        <v>1794</v>
      </c>
      <c r="H234" s="12"/>
      <c r="I234" s="9">
        <v>156</v>
      </c>
      <c r="J234" s="9">
        <v>274</v>
      </c>
    </row>
    <row r="235" spans="1:10" s="11" customFormat="1" x14ac:dyDescent="0.2">
      <c r="A235" s="8">
        <v>43674</v>
      </c>
      <c r="B235" s="12" t="s">
        <v>3</v>
      </c>
      <c r="C235" s="113">
        <v>7511</v>
      </c>
      <c r="D235" s="12" t="s">
        <v>251</v>
      </c>
      <c r="E235" s="12" t="s">
        <v>4</v>
      </c>
      <c r="F235" s="12" t="s">
        <v>5</v>
      </c>
      <c r="G235" s="12" t="s">
        <v>152</v>
      </c>
      <c r="H235" s="12"/>
      <c r="I235" s="9">
        <v>34</v>
      </c>
      <c r="J235" s="9">
        <v>47</v>
      </c>
    </row>
    <row r="236" spans="1:10" s="11" customFormat="1" x14ac:dyDescent="0.2">
      <c r="A236" s="8">
        <v>43674</v>
      </c>
      <c r="B236" s="12" t="s">
        <v>3</v>
      </c>
      <c r="C236" s="113">
        <v>1372</v>
      </c>
      <c r="D236" s="12" t="s">
        <v>92</v>
      </c>
      <c r="E236" s="12" t="s">
        <v>15</v>
      </c>
      <c r="F236" s="12" t="s">
        <v>15</v>
      </c>
      <c r="G236" s="12" t="s">
        <v>887</v>
      </c>
      <c r="H236" s="12"/>
      <c r="I236" s="9">
        <v>25</v>
      </c>
      <c r="J236" s="9">
        <v>34</v>
      </c>
    </row>
    <row r="237" spans="1:10" s="11" customFormat="1" x14ac:dyDescent="0.2">
      <c r="A237" s="8">
        <v>43674</v>
      </c>
      <c r="B237" s="12" t="s">
        <v>6</v>
      </c>
      <c r="C237" s="113">
        <v>54590</v>
      </c>
      <c r="D237" s="12" t="s">
        <v>1991</v>
      </c>
      <c r="E237" s="12" t="s">
        <v>6</v>
      </c>
      <c r="F237" s="12" t="s">
        <v>6</v>
      </c>
      <c r="G237" s="12" t="s">
        <v>163</v>
      </c>
      <c r="H237" s="12"/>
      <c r="I237" s="9">
        <v>8</v>
      </c>
      <c r="J237" s="9" t="s">
        <v>365</v>
      </c>
    </row>
    <row r="238" spans="1:10" s="11" customFormat="1" x14ac:dyDescent="0.2">
      <c r="A238" s="8">
        <v>43674</v>
      </c>
      <c r="B238" s="12" t="s">
        <v>3</v>
      </c>
      <c r="C238" s="113">
        <v>7333</v>
      </c>
      <c r="D238" s="12" t="s">
        <v>39</v>
      </c>
      <c r="E238" s="12" t="s">
        <v>5</v>
      </c>
      <c r="F238" s="12" t="s">
        <v>2131</v>
      </c>
      <c r="G238" s="12" t="s">
        <v>2132</v>
      </c>
      <c r="H238" s="12"/>
      <c r="I238" s="9">
        <v>30</v>
      </c>
      <c r="J238" s="9">
        <v>36</v>
      </c>
    </row>
    <row r="239" spans="1:10" s="11" customFormat="1" x14ac:dyDescent="0.2">
      <c r="A239" s="8">
        <v>43674</v>
      </c>
      <c r="B239" s="12" t="s">
        <v>14</v>
      </c>
      <c r="C239" s="113">
        <v>8000</v>
      </c>
      <c r="D239" s="12" t="s">
        <v>2133</v>
      </c>
      <c r="E239" s="12" t="s">
        <v>234</v>
      </c>
      <c r="F239" s="12" t="s">
        <v>2134</v>
      </c>
      <c r="G239" s="12" t="s">
        <v>308</v>
      </c>
      <c r="H239" s="12"/>
      <c r="I239" s="9">
        <v>186</v>
      </c>
      <c r="J239" s="9">
        <v>314</v>
      </c>
    </row>
    <row r="240" spans="1:10" s="11" customFormat="1" x14ac:dyDescent="0.2">
      <c r="A240" s="8">
        <v>43674</v>
      </c>
      <c r="B240" s="12" t="s">
        <v>3</v>
      </c>
      <c r="C240" s="113">
        <v>8237</v>
      </c>
      <c r="D240" s="12" t="s">
        <v>64</v>
      </c>
      <c r="E240" s="12" t="s">
        <v>4</v>
      </c>
      <c r="F240" s="12" t="s">
        <v>4</v>
      </c>
      <c r="G240" s="12" t="s">
        <v>172</v>
      </c>
      <c r="H240" s="12"/>
      <c r="I240" s="9">
        <v>22</v>
      </c>
      <c r="J240" s="9">
        <v>19</v>
      </c>
    </row>
    <row r="241" spans="1:10" s="11" customFormat="1" x14ac:dyDescent="0.2">
      <c r="A241" s="8">
        <v>43674</v>
      </c>
      <c r="B241" s="12" t="s">
        <v>6</v>
      </c>
      <c r="C241" s="113">
        <v>57920</v>
      </c>
      <c r="D241" s="12" t="s">
        <v>2135</v>
      </c>
      <c r="E241" s="12" t="s">
        <v>6</v>
      </c>
      <c r="F241" s="12" t="s">
        <v>6</v>
      </c>
      <c r="G241" s="12" t="s">
        <v>23</v>
      </c>
      <c r="H241" s="12"/>
      <c r="I241" s="9">
        <v>41</v>
      </c>
      <c r="J241" s="9">
        <v>57</v>
      </c>
    </row>
    <row r="242" spans="1:10" s="11" customFormat="1" x14ac:dyDescent="0.2">
      <c r="A242" s="8">
        <v>43674</v>
      </c>
      <c r="B242" s="12" t="s">
        <v>6</v>
      </c>
      <c r="C242" s="113">
        <v>57530</v>
      </c>
      <c r="D242" s="12" t="s">
        <v>2136</v>
      </c>
      <c r="E242" s="12" t="s">
        <v>6</v>
      </c>
      <c r="F242" s="12" t="s">
        <v>6</v>
      </c>
      <c r="G242" s="12" t="s">
        <v>172</v>
      </c>
      <c r="H242" s="12"/>
      <c r="I242" s="9">
        <v>50</v>
      </c>
      <c r="J242" s="9">
        <v>79</v>
      </c>
    </row>
    <row r="243" spans="1:10" s="11" customFormat="1" x14ac:dyDescent="0.2">
      <c r="A243" s="8">
        <v>43674</v>
      </c>
      <c r="B243" s="12" t="s">
        <v>3</v>
      </c>
      <c r="C243" s="113">
        <v>5370</v>
      </c>
      <c r="D243" s="12" t="s">
        <v>58</v>
      </c>
      <c r="E243" s="12" t="s">
        <v>4</v>
      </c>
      <c r="F243" s="12" t="s">
        <v>4</v>
      </c>
      <c r="G243" s="12" t="s">
        <v>167</v>
      </c>
      <c r="H243" s="12"/>
      <c r="I243" s="9">
        <v>29</v>
      </c>
      <c r="J243" s="9">
        <v>42</v>
      </c>
    </row>
    <row r="244" spans="1:10" s="11" customFormat="1" x14ac:dyDescent="0.2">
      <c r="A244" s="8">
        <v>43674</v>
      </c>
      <c r="B244" s="12" t="s">
        <v>3</v>
      </c>
      <c r="C244" s="113">
        <v>7330</v>
      </c>
      <c r="D244" s="12" t="s">
        <v>65</v>
      </c>
      <c r="E244" s="12" t="s">
        <v>4</v>
      </c>
      <c r="F244" s="12" t="s">
        <v>4</v>
      </c>
      <c r="G244" s="12" t="s">
        <v>172</v>
      </c>
      <c r="H244" s="12"/>
      <c r="I244" s="9">
        <v>29</v>
      </c>
      <c r="J244" s="9">
        <v>36</v>
      </c>
    </row>
    <row r="245" spans="1:10" s="11" customFormat="1" x14ac:dyDescent="0.2">
      <c r="A245" s="8">
        <v>43674</v>
      </c>
      <c r="B245" s="12" t="s">
        <v>6</v>
      </c>
      <c r="C245" s="113">
        <v>54135</v>
      </c>
      <c r="D245" s="12" t="s">
        <v>2137</v>
      </c>
      <c r="E245" s="12" t="s">
        <v>6</v>
      </c>
      <c r="F245" s="12" t="s">
        <v>6</v>
      </c>
      <c r="G245" s="12" t="s">
        <v>312</v>
      </c>
      <c r="H245" s="12"/>
      <c r="I245" s="9">
        <v>23</v>
      </c>
      <c r="J245" s="9">
        <v>22</v>
      </c>
    </row>
    <row r="246" spans="1:10" s="11" customFormat="1" x14ac:dyDescent="0.2">
      <c r="A246" s="8">
        <v>43674</v>
      </c>
      <c r="B246" s="12" t="s">
        <v>14</v>
      </c>
      <c r="C246" s="113">
        <v>9900</v>
      </c>
      <c r="D246" s="12" t="s">
        <v>2138</v>
      </c>
      <c r="E246" s="12" t="s">
        <v>234</v>
      </c>
      <c r="F246" s="12" t="s">
        <v>6</v>
      </c>
      <c r="G246" s="12" t="s">
        <v>172</v>
      </c>
      <c r="H246" s="12"/>
      <c r="I246" s="9">
        <v>179</v>
      </c>
      <c r="J246" s="9">
        <v>293</v>
      </c>
    </row>
    <row r="247" spans="1:10" s="11" customFormat="1" x14ac:dyDescent="0.2">
      <c r="A247" s="8">
        <v>43674</v>
      </c>
      <c r="B247" s="12" t="s">
        <v>3</v>
      </c>
      <c r="C247" s="113">
        <v>4434</v>
      </c>
      <c r="D247" s="12" t="s">
        <v>46</v>
      </c>
      <c r="E247" s="12" t="s">
        <v>16</v>
      </c>
      <c r="F247" s="12" t="s">
        <v>4</v>
      </c>
      <c r="G247" s="12" t="s">
        <v>177</v>
      </c>
      <c r="H247" s="12"/>
      <c r="I247" s="9">
        <v>5</v>
      </c>
      <c r="J247" s="9" t="s">
        <v>2139</v>
      </c>
    </row>
    <row r="248" spans="1:10" s="11" customFormat="1" x14ac:dyDescent="0.2">
      <c r="A248" s="8">
        <v>43674</v>
      </c>
      <c r="B248" s="12" t="s">
        <v>3</v>
      </c>
      <c r="C248" s="113">
        <v>1236</v>
      </c>
      <c r="D248" s="12" t="s">
        <v>92</v>
      </c>
      <c r="E248" s="12" t="s">
        <v>11</v>
      </c>
      <c r="F248" s="12" t="s">
        <v>15</v>
      </c>
      <c r="G248" s="12" t="s">
        <v>172</v>
      </c>
      <c r="H248" s="12"/>
      <c r="I248" s="9">
        <v>19</v>
      </c>
      <c r="J248" s="9">
        <v>23</v>
      </c>
    </row>
    <row r="249" spans="1:10" s="11" customFormat="1" x14ac:dyDescent="0.2">
      <c r="A249" s="8">
        <v>43674</v>
      </c>
      <c r="B249" s="12" t="s">
        <v>3</v>
      </c>
      <c r="C249" s="113">
        <v>1471</v>
      </c>
      <c r="D249" s="12" t="s">
        <v>92</v>
      </c>
      <c r="E249" s="12" t="s">
        <v>15</v>
      </c>
      <c r="F249" s="12" t="s">
        <v>15</v>
      </c>
      <c r="G249" s="12" t="s">
        <v>177</v>
      </c>
      <c r="H249" s="12"/>
      <c r="I249" s="9">
        <v>18</v>
      </c>
      <c r="J249" s="9">
        <v>24</v>
      </c>
    </row>
    <row r="250" spans="1:10" s="11" customFormat="1" x14ac:dyDescent="0.2">
      <c r="A250" s="8">
        <v>43674</v>
      </c>
      <c r="B250" s="12" t="s">
        <v>3</v>
      </c>
      <c r="C250" s="113">
        <v>57570</v>
      </c>
      <c r="D250" s="12" t="s">
        <v>2140</v>
      </c>
      <c r="E250" s="12" t="s">
        <v>6</v>
      </c>
      <c r="F250" s="12" t="s">
        <v>6</v>
      </c>
      <c r="G250" s="12" t="s">
        <v>177</v>
      </c>
      <c r="H250" s="12"/>
      <c r="I250" s="9">
        <v>18</v>
      </c>
      <c r="J250" s="9">
        <v>26</v>
      </c>
    </row>
    <row r="251" spans="1:10" s="11" customFormat="1" x14ac:dyDescent="0.2">
      <c r="A251" s="8">
        <v>43674</v>
      </c>
      <c r="B251" s="12" t="s">
        <v>3</v>
      </c>
      <c r="C251" s="113">
        <v>6980</v>
      </c>
      <c r="D251" s="12" t="s">
        <v>73</v>
      </c>
      <c r="E251" s="12" t="s">
        <v>12</v>
      </c>
      <c r="F251" s="12" t="s">
        <v>6</v>
      </c>
      <c r="G251" s="12" t="s">
        <v>887</v>
      </c>
      <c r="H251" s="12"/>
      <c r="I251" s="9">
        <v>27</v>
      </c>
      <c r="J251" s="9">
        <v>41</v>
      </c>
    </row>
    <row r="252" spans="1:10" s="11" customFormat="1" x14ac:dyDescent="0.2">
      <c r="A252" s="8">
        <v>43674</v>
      </c>
      <c r="B252" s="12" t="s">
        <v>3</v>
      </c>
      <c r="C252" s="113">
        <v>1250</v>
      </c>
      <c r="D252" s="12" t="s">
        <v>92</v>
      </c>
      <c r="E252" s="12" t="s">
        <v>4</v>
      </c>
      <c r="F252" s="12" t="s">
        <v>4</v>
      </c>
      <c r="G252" s="12" t="s">
        <v>177</v>
      </c>
      <c r="H252" s="12"/>
      <c r="I252" s="9">
        <v>25</v>
      </c>
      <c r="J252" s="9">
        <v>27</v>
      </c>
    </row>
    <row r="253" spans="1:10" s="11" customFormat="1" x14ac:dyDescent="0.2">
      <c r="A253" s="8">
        <v>43674</v>
      </c>
      <c r="B253" s="12" t="s">
        <v>3</v>
      </c>
      <c r="C253" s="113">
        <v>2265</v>
      </c>
      <c r="D253" s="12" t="s">
        <v>92</v>
      </c>
      <c r="E253" s="12" t="s">
        <v>16</v>
      </c>
      <c r="F253" s="12" t="s">
        <v>6</v>
      </c>
      <c r="G253" s="12" t="s">
        <v>2144</v>
      </c>
      <c r="H253" s="12"/>
      <c r="I253" s="9">
        <v>19</v>
      </c>
      <c r="J253" s="9">
        <v>24</v>
      </c>
    </row>
    <row r="254" spans="1:10" s="11" customFormat="1" x14ac:dyDescent="0.2">
      <c r="A254" s="8">
        <v>43675</v>
      </c>
      <c r="B254" s="12" t="s">
        <v>6</v>
      </c>
      <c r="C254" s="113">
        <v>54310</v>
      </c>
      <c r="D254" s="12" t="s">
        <v>323</v>
      </c>
      <c r="E254" s="12" t="s">
        <v>6</v>
      </c>
      <c r="F254" s="12" t="s">
        <v>6</v>
      </c>
      <c r="G254" s="12" t="s">
        <v>477</v>
      </c>
      <c r="H254" s="12"/>
      <c r="I254" s="9">
        <v>45</v>
      </c>
      <c r="J254" s="9">
        <v>43</v>
      </c>
    </row>
    <row r="255" spans="1:10" s="11" customFormat="1" x14ac:dyDescent="0.2">
      <c r="A255" s="8">
        <v>43675</v>
      </c>
      <c r="B255" s="12" t="s">
        <v>3</v>
      </c>
      <c r="C255" s="113">
        <v>6370</v>
      </c>
      <c r="D255" s="12" t="s">
        <v>912</v>
      </c>
      <c r="E255" s="12" t="s">
        <v>4</v>
      </c>
      <c r="F255" s="12" t="s">
        <v>5</v>
      </c>
      <c r="G255" s="12" t="s">
        <v>151</v>
      </c>
      <c r="H255" s="12"/>
      <c r="I255" s="9">
        <v>49</v>
      </c>
      <c r="J255" s="9">
        <v>59</v>
      </c>
    </row>
    <row r="256" spans="1:10" s="11" customFormat="1" x14ac:dyDescent="0.2">
      <c r="A256" s="8">
        <v>43675</v>
      </c>
      <c r="B256" s="12" t="s">
        <v>14</v>
      </c>
      <c r="C256" s="113">
        <v>6700</v>
      </c>
      <c r="D256" s="12" t="s">
        <v>127</v>
      </c>
      <c r="E256" s="12" t="s">
        <v>6</v>
      </c>
      <c r="F256" s="12" t="s">
        <v>15</v>
      </c>
      <c r="G256" s="12" t="s">
        <v>151</v>
      </c>
      <c r="H256" s="12"/>
      <c r="I256" s="9">
        <v>34</v>
      </c>
      <c r="J256" s="9">
        <v>26</v>
      </c>
    </row>
    <row r="257" spans="1:10" s="11" customFormat="1" x14ac:dyDescent="0.2">
      <c r="A257" s="8">
        <v>43675</v>
      </c>
      <c r="B257" s="12" t="s">
        <v>3</v>
      </c>
      <c r="C257" s="113">
        <v>7317</v>
      </c>
      <c r="D257" s="12" t="s">
        <v>1017</v>
      </c>
      <c r="E257" s="12" t="s">
        <v>2145</v>
      </c>
      <c r="F257" s="12" t="s">
        <v>15</v>
      </c>
      <c r="G257" s="12" t="s">
        <v>319</v>
      </c>
      <c r="H257" s="12"/>
      <c r="I257" s="9">
        <v>36</v>
      </c>
      <c r="J257" s="9">
        <v>37</v>
      </c>
    </row>
    <row r="258" spans="1:10" s="11" customFormat="1" x14ac:dyDescent="0.2">
      <c r="A258" s="8">
        <v>43675</v>
      </c>
      <c r="B258" s="12" t="s">
        <v>3</v>
      </c>
      <c r="C258" s="113">
        <v>5465</v>
      </c>
      <c r="D258" s="12" t="s">
        <v>396</v>
      </c>
      <c r="E258" s="12" t="s">
        <v>5</v>
      </c>
      <c r="F258" s="12" t="s">
        <v>15</v>
      </c>
      <c r="G258" s="12" t="s">
        <v>37</v>
      </c>
      <c r="H258" s="12"/>
      <c r="I258" s="9">
        <v>32</v>
      </c>
      <c r="J258" s="9">
        <v>37</v>
      </c>
    </row>
    <row r="259" spans="1:10" s="11" customFormat="1" x14ac:dyDescent="0.2">
      <c r="A259" s="8">
        <v>43675</v>
      </c>
      <c r="B259" s="12" t="s">
        <v>1671</v>
      </c>
      <c r="C259" s="113">
        <v>540077</v>
      </c>
      <c r="D259" s="12" t="s">
        <v>2146</v>
      </c>
      <c r="E259" s="12" t="s">
        <v>12</v>
      </c>
      <c r="F259" s="12" t="s">
        <v>15</v>
      </c>
      <c r="G259" s="12" t="s">
        <v>151</v>
      </c>
      <c r="H259" s="12"/>
      <c r="I259" s="9"/>
      <c r="J259" s="9"/>
    </row>
    <row r="260" spans="1:10" s="11" customFormat="1" x14ac:dyDescent="0.2">
      <c r="A260" s="8">
        <v>43676</v>
      </c>
      <c r="B260" s="12" t="s">
        <v>6</v>
      </c>
      <c r="C260" s="113">
        <v>54400</v>
      </c>
      <c r="D260" s="12" t="s">
        <v>1640</v>
      </c>
      <c r="E260" s="12" t="s">
        <v>6</v>
      </c>
      <c r="F260" s="12" t="s">
        <v>15</v>
      </c>
      <c r="G260" s="12" t="s">
        <v>151</v>
      </c>
      <c r="H260" s="12"/>
      <c r="I260" s="9">
        <v>25</v>
      </c>
      <c r="J260" s="9">
        <v>22</v>
      </c>
    </row>
    <row r="261" spans="1:10" s="11" customFormat="1" x14ac:dyDescent="0.2">
      <c r="A261" s="8">
        <v>43676</v>
      </c>
      <c r="B261" s="12" t="s">
        <v>3</v>
      </c>
      <c r="C261" s="113">
        <v>9116</v>
      </c>
      <c r="D261" s="12" t="s">
        <v>121</v>
      </c>
      <c r="E261" s="12" t="s">
        <v>4</v>
      </c>
      <c r="F261" s="12" t="s">
        <v>99</v>
      </c>
      <c r="G261" s="12" t="s">
        <v>151</v>
      </c>
      <c r="H261" s="12"/>
      <c r="I261" s="9">
        <v>43</v>
      </c>
      <c r="J261" s="9">
        <v>61</v>
      </c>
    </row>
    <row r="262" spans="1:10" s="11" customFormat="1" x14ac:dyDescent="0.2">
      <c r="A262" s="8">
        <v>43676</v>
      </c>
      <c r="B262" s="12" t="s">
        <v>5</v>
      </c>
      <c r="C262" s="113">
        <v>54441</v>
      </c>
      <c r="D262" s="12" t="s">
        <v>484</v>
      </c>
      <c r="E262" s="12" t="s">
        <v>5</v>
      </c>
      <c r="F262" s="12" t="s">
        <v>15</v>
      </c>
      <c r="G262" s="12" t="s">
        <v>319</v>
      </c>
      <c r="H262" s="12"/>
      <c r="I262" s="9">
        <v>52</v>
      </c>
      <c r="J262" s="9">
        <v>70</v>
      </c>
    </row>
    <row r="263" spans="1:10" s="11" customFormat="1" x14ac:dyDescent="0.2">
      <c r="A263" s="8">
        <v>43676</v>
      </c>
      <c r="B263" s="12" t="s">
        <v>3</v>
      </c>
      <c r="C263" s="113">
        <v>2153</v>
      </c>
      <c r="D263" s="12" t="s">
        <v>92</v>
      </c>
      <c r="E263" s="12" t="s">
        <v>6</v>
      </c>
      <c r="F263" s="12" t="s">
        <v>15</v>
      </c>
      <c r="G263" s="12" t="s">
        <v>1252</v>
      </c>
      <c r="H263" s="12"/>
      <c r="I263" s="9">
        <v>21</v>
      </c>
      <c r="J263" s="9">
        <v>24</v>
      </c>
    </row>
    <row r="264" spans="1:10" s="11" customFormat="1" x14ac:dyDescent="0.2">
      <c r="A264" s="8">
        <v>43676</v>
      </c>
      <c r="B264" s="12" t="s">
        <v>6</v>
      </c>
      <c r="C264" s="113">
        <v>54260</v>
      </c>
      <c r="D264" s="12" t="s">
        <v>2147</v>
      </c>
      <c r="E264" s="12" t="s">
        <v>6</v>
      </c>
      <c r="F264" s="12" t="s">
        <v>15</v>
      </c>
      <c r="G264" s="12" t="s">
        <v>292</v>
      </c>
      <c r="H264" s="12"/>
      <c r="I264" s="9">
        <v>100</v>
      </c>
      <c r="J264" s="9">
        <v>141</v>
      </c>
    </row>
    <row r="265" spans="1:10" s="11" customFormat="1" x14ac:dyDescent="0.2">
      <c r="A265" s="8">
        <v>43676</v>
      </c>
      <c r="B265" s="12" t="s">
        <v>5</v>
      </c>
      <c r="C265" s="113">
        <v>55758</v>
      </c>
      <c r="D265" s="12" t="s">
        <v>2148</v>
      </c>
      <c r="E265" s="12" t="s">
        <v>5</v>
      </c>
      <c r="F265" s="12" t="s">
        <v>15</v>
      </c>
      <c r="G265" s="12" t="s">
        <v>477</v>
      </c>
      <c r="H265" s="12"/>
      <c r="I265" s="9">
        <v>93</v>
      </c>
      <c r="J265" s="9">
        <v>129</v>
      </c>
    </row>
    <row r="266" spans="1:10" s="11" customFormat="1" x14ac:dyDescent="0.2">
      <c r="A266" s="8">
        <v>43676</v>
      </c>
      <c r="B266" s="12" t="s">
        <v>6</v>
      </c>
      <c r="C266" s="113">
        <v>57000</v>
      </c>
      <c r="D266" s="12" t="s">
        <v>211</v>
      </c>
      <c r="E266" s="12" t="s">
        <v>6</v>
      </c>
      <c r="F266" s="12" t="s">
        <v>6</v>
      </c>
      <c r="G266" s="12" t="s">
        <v>151</v>
      </c>
      <c r="H266" s="12"/>
      <c r="I266" s="9">
        <v>54</v>
      </c>
      <c r="J266" s="9">
        <v>63</v>
      </c>
    </row>
    <row r="267" spans="1:10" s="11" customFormat="1" x14ac:dyDescent="0.2">
      <c r="A267" s="8">
        <v>43676</v>
      </c>
      <c r="B267" s="12" t="s">
        <v>3</v>
      </c>
      <c r="C267" s="113">
        <v>6638</v>
      </c>
      <c r="D267" s="12" t="s">
        <v>238</v>
      </c>
      <c r="E267" s="12" t="s">
        <v>2149</v>
      </c>
      <c r="F267" s="12" t="s">
        <v>15</v>
      </c>
      <c r="G267" s="12" t="s">
        <v>151</v>
      </c>
      <c r="H267" s="12"/>
      <c r="I267" s="9">
        <v>43</v>
      </c>
      <c r="J267" s="9">
        <v>62</v>
      </c>
    </row>
    <row r="268" spans="1:10" s="11" customFormat="1" x14ac:dyDescent="0.2">
      <c r="A268" s="8">
        <v>43676</v>
      </c>
      <c r="B268" s="12" t="s">
        <v>6</v>
      </c>
      <c r="C268" s="113">
        <v>21560</v>
      </c>
      <c r="D268" s="12" t="s">
        <v>2150</v>
      </c>
      <c r="E268" s="12" t="s">
        <v>6</v>
      </c>
      <c r="F268" s="12" t="s">
        <v>15</v>
      </c>
      <c r="G268" s="12" t="s">
        <v>292</v>
      </c>
      <c r="H268" s="12"/>
      <c r="I268" s="9">
        <v>203</v>
      </c>
      <c r="J268" s="9">
        <v>329</v>
      </c>
    </row>
    <row r="269" spans="1:10" s="11" customFormat="1" x14ac:dyDescent="0.2">
      <c r="A269" s="8">
        <v>43676</v>
      </c>
      <c r="B269" s="12" t="s">
        <v>6</v>
      </c>
      <c r="C269" s="113">
        <v>54620</v>
      </c>
      <c r="D269" s="12" t="s">
        <v>2151</v>
      </c>
      <c r="E269" s="12" t="s">
        <v>6</v>
      </c>
      <c r="F269" s="12" t="s">
        <v>15</v>
      </c>
      <c r="G269" s="12" t="s">
        <v>2152</v>
      </c>
      <c r="H269" s="12"/>
      <c r="I269" s="9">
        <v>28</v>
      </c>
      <c r="J269" s="9">
        <v>21</v>
      </c>
    </row>
    <row r="270" spans="1:10" s="11" customFormat="1" x14ac:dyDescent="0.2">
      <c r="A270" s="8">
        <v>43677</v>
      </c>
      <c r="B270" s="12" t="s">
        <v>3</v>
      </c>
      <c r="C270" s="113">
        <v>4421</v>
      </c>
      <c r="D270" s="12" t="s">
        <v>61</v>
      </c>
      <c r="E270" s="12" t="s">
        <v>4</v>
      </c>
      <c r="F270" s="12" t="s">
        <v>6</v>
      </c>
      <c r="G270" s="12" t="s">
        <v>2156</v>
      </c>
      <c r="H270" s="12"/>
      <c r="I270" s="9">
        <v>6</v>
      </c>
      <c r="J270" s="9">
        <v>4</v>
      </c>
    </row>
    <row r="271" spans="1:10" s="11" customFormat="1" x14ac:dyDescent="0.2">
      <c r="A271" s="8">
        <v>43677</v>
      </c>
      <c r="B271" s="12" t="s">
        <v>3</v>
      </c>
      <c r="C271" s="113">
        <v>2241</v>
      </c>
      <c r="D271" s="12" t="s">
        <v>92</v>
      </c>
      <c r="E271" s="12" t="s">
        <v>4</v>
      </c>
      <c r="F271" s="12" t="s">
        <v>6</v>
      </c>
      <c r="G271" s="12" t="s">
        <v>151</v>
      </c>
      <c r="H271" s="12"/>
      <c r="I271" s="9">
        <v>26</v>
      </c>
      <c r="J271" s="9">
        <v>29</v>
      </c>
    </row>
    <row r="272" spans="1:10" s="11" customFormat="1" x14ac:dyDescent="0.2">
      <c r="A272" s="8">
        <v>43677</v>
      </c>
      <c r="B272" s="12" t="s">
        <v>6</v>
      </c>
      <c r="C272" s="113">
        <v>54350</v>
      </c>
      <c r="D272" s="12" t="s">
        <v>2001</v>
      </c>
      <c r="E272" s="12" t="s">
        <v>6</v>
      </c>
      <c r="F272" s="12" t="s">
        <v>6</v>
      </c>
      <c r="G272" s="12" t="s">
        <v>23</v>
      </c>
      <c r="H272" s="12"/>
      <c r="I272" s="9">
        <v>19</v>
      </c>
      <c r="J272" s="9">
        <v>14</v>
      </c>
    </row>
    <row r="273" spans="1:10" s="11" customFormat="1" x14ac:dyDescent="0.2">
      <c r="A273" s="8">
        <v>43677</v>
      </c>
      <c r="B273" s="12" t="s">
        <v>3</v>
      </c>
      <c r="C273" s="113">
        <v>4460</v>
      </c>
      <c r="D273" s="12" t="s">
        <v>46</v>
      </c>
      <c r="E273" s="12" t="s">
        <v>10</v>
      </c>
      <c r="F273" s="12" t="s">
        <v>6</v>
      </c>
      <c r="G273" s="12" t="s">
        <v>23</v>
      </c>
      <c r="H273" s="12"/>
      <c r="I273" s="9">
        <v>7</v>
      </c>
      <c r="J273" s="9">
        <v>4</v>
      </c>
    </row>
    <row r="274" spans="1:10" s="11" customFormat="1" x14ac:dyDescent="0.2">
      <c r="A274" s="8">
        <v>43677</v>
      </c>
      <c r="B274" s="12" t="s">
        <v>3</v>
      </c>
      <c r="C274" s="113">
        <v>9144</v>
      </c>
      <c r="D274" s="12" t="s">
        <v>1658</v>
      </c>
      <c r="E274" s="12" t="s">
        <v>4</v>
      </c>
      <c r="F274" s="12" t="s">
        <v>5</v>
      </c>
      <c r="G274" s="12" t="s">
        <v>151</v>
      </c>
      <c r="H274" s="12"/>
      <c r="I274" s="9">
        <v>55</v>
      </c>
      <c r="J274" s="9">
        <v>50</v>
      </c>
    </row>
    <row r="275" spans="1:10" s="11" customFormat="1" x14ac:dyDescent="0.2">
      <c r="A275" s="8">
        <v>43677</v>
      </c>
      <c r="B275" s="12" t="s">
        <v>234</v>
      </c>
      <c r="C275" s="169" t="s">
        <v>2157</v>
      </c>
      <c r="D275" s="12" t="s">
        <v>2158</v>
      </c>
      <c r="E275" s="12" t="s">
        <v>234</v>
      </c>
      <c r="F275" s="12" t="s">
        <v>15</v>
      </c>
      <c r="G275" s="12" t="s">
        <v>477</v>
      </c>
      <c r="H275" s="12"/>
      <c r="I275" s="9">
        <v>216</v>
      </c>
      <c r="J275" s="9">
        <v>326</v>
      </c>
    </row>
    <row r="276" spans="1:10" s="11" customFormat="1" x14ac:dyDescent="0.2">
      <c r="A276" s="8">
        <v>43677</v>
      </c>
      <c r="B276" s="12" t="s">
        <v>234</v>
      </c>
      <c r="C276" s="169" t="s">
        <v>2159</v>
      </c>
      <c r="D276" s="12" t="s">
        <v>2160</v>
      </c>
      <c r="E276" s="12" t="s">
        <v>234</v>
      </c>
      <c r="F276" s="12" t="s">
        <v>15</v>
      </c>
      <c r="G276" s="12" t="s">
        <v>151</v>
      </c>
      <c r="H276" s="12"/>
      <c r="I276" s="9"/>
      <c r="J276" s="9"/>
    </row>
    <row r="277" spans="1:10" s="11" customFormat="1" x14ac:dyDescent="0.2">
      <c r="A277" s="8">
        <v>43677</v>
      </c>
      <c r="B277" s="12" t="s">
        <v>3</v>
      </c>
      <c r="C277" s="113">
        <v>8156</v>
      </c>
      <c r="D277" s="12" t="s">
        <v>53</v>
      </c>
      <c r="E277" s="12" t="s">
        <v>11</v>
      </c>
      <c r="F277" s="12" t="s">
        <v>15</v>
      </c>
      <c r="G277" s="12" t="s">
        <v>2161</v>
      </c>
      <c r="H277" s="12"/>
      <c r="I277" s="9">
        <v>25</v>
      </c>
      <c r="J277" s="9">
        <v>31</v>
      </c>
    </row>
    <row r="278" spans="1:10" s="11" customFormat="1" x14ac:dyDescent="0.2">
      <c r="A278" s="8">
        <v>43677</v>
      </c>
      <c r="B278" s="12" t="s">
        <v>14</v>
      </c>
      <c r="C278" s="113">
        <v>6791</v>
      </c>
      <c r="D278" s="12" t="s">
        <v>136</v>
      </c>
      <c r="E278" s="12" t="s">
        <v>6</v>
      </c>
      <c r="F278" s="12" t="s">
        <v>8</v>
      </c>
      <c r="G278" s="12" t="s">
        <v>151</v>
      </c>
      <c r="H278" s="12"/>
      <c r="I278" s="9">
        <v>15</v>
      </c>
      <c r="J278" s="9">
        <v>12</v>
      </c>
    </row>
    <row r="279" spans="1:10" s="11" customFormat="1" x14ac:dyDescent="0.2">
      <c r="A279" s="8">
        <v>43677</v>
      </c>
      <c r="B279" s="12" t="s">
        <v>6</v>
      </c>
      <c r="C279" s="113">
        <v>55170</v>
      </c>
      <c r="D279" s="12" t="s">
        <v>2162</v>
      </c>
      <c r="E279" s="12" t="s">
        <v>6</v>
      </c>
      <c r="F279" s="12" t="s">
        <v>6</v>
      </c>
      <c r="G279" s="12" t="s">
        <v>151</v>
      </c>
      <c r="H279" s="12"/>
      <c r="I279" s="9">
        <v>134</v>
      </c>
      <c r="J279" s="9">
        <v>202</v>
      </c>
    </row>
    <row r="280" spans="1:10" s="11" customFormat="1" x14ac:dyDescent="0.2">
      <c r="A280" s="8">
        <v>43677</v>
      </c>
      <c r="B280" s="12" t="s">
        <v>234</v>
      </c>
      <c r="C280" s="113">
        <v>2201</v>
      </c>
      <c r="D280" s="12" t="s">
        <v>2163</v>
      </c>
      <c r="E280" s="12" t="s">
        <v>234</v>
      </c>
      <c r="F280" s="12" t="s">
        <v>15</v>
      </c>
      <c r="G280" s="12" t="s">
        <v>292</v>
      </c>
      <c r="H280" s="12"/>
      <c r="I280" s="9"/>
      <c r="J280" s="9"/>
    </row>
    <row r="281" spans="1:10" s="11" customFormat="1" x14ac:dyDescent="0.2">
      <c r="A281" s="8">
        <v>43677</v>
      </c>
      <c r="B281" s="12" t="s">
        <v>6</v>
      </c>
      <c r="C281" s="113">
        <v>57530</v>
      </c>
      <c r="D281" s="12" t="s">
        <v>709</v>
      </c>
      <c r="E281" s="12" t="s">
        <v>6</v>
      </c>
      <c r="F281" s="12" t="s">
        <v>15</v>
      </c>
      <c r="G281" s="12" t="s">
        <v>23</v>
      </c>
      <c r="H281" s="12"/>
      <c r="I281" s="9">
        <v>66</v>
      </c>
      <c r="J281" s="9">
        <v>81</v>
      </c>
    </row>
    <row r="282" spans="1:10" s="11" customFormat="1" x14ac:dyDescent="0.2">
      <c r="A282" s="8">
        <v>43677</v>
      </c>
      <c r="B282" s="12" t="s">
        <v>3</v>
      </c>
      <c r="C282" s="113">
        <v>4408</v>
      </c>
      <c r="D282" s="12" t="s">
        <v>61</v>
      </c>
      <c r="E282" s="12" t="s">
        <v>2164</v>
      </c>
      <c r="F282" s="12" t="s">
        <v>15</v>
      </c>
      <c r="G282" s="12" t="s">
        <v>37</v>
      </c>
      <c r="H282" s="12"/>
      <c r="I282" s="9">
        <v>9</v>
      </c>
      <c r="J282" s="9">
        <v>5</v>
      </c>
    </row>
    <row r="283" spans="1:10" s="11" customFormat="1" x14ac:dyDescent="0.2">
      <c r="A283" s="8">
        <v>43677</v>
      </c>
      <c r="B283" s="12" t="s">
        <v>3</v>
      </c>
      <c r="C283" s="113">
        <v>4050</v>
      </c>
      <c r="D283" s="12" t="s">
        <v>506</v>
      </c>
      <c r="E283" s="12" t="s">
        <v>189</v>
      </c>
      <c r="F283" s="12" t="s">
        <v>15</v>
      </c>
      <c r="G283" s="12" t="s">
        <v>2165</v>
      </c>
      <c r="H283" s="12"/>
      <c r="I283" s="9">
        <v>14</v>
      </c>
      <c r="J283" s="9">
        <v>9</v>
      </c>
    </row>
    <row r="284" spans="1:10" s="11" customFormat="1" x14ac:dyDescent="0.2">
      <c r="A284" s="8">
        <v>43677</v>
      </c>
      <c r="B284" s="12" t="s">
        <v>3</v>
      </c>
      <c r="C284" s="113">
        <v>4994</v>
      </c>
      <c r="D284" s="12" t="s">
        <v>199</v>
      </c>
      <c r="E284" s="12" t="s">
        <v>15</v>
      </c>
      <c r="F284" s="12" t="s">
        <v>2044</v>
      </c>
      <c r="G284" s="12" t="s">
        <v>23</v>
      </c>
      <c r="H284" s="12"/>
      <c r="I284" s="9">
        <v>15</v>
      </c>
      <c r="J284" s="9">
        <v>10</v>
      </c>
    </row>
    <row r="285" spans="1:10" s="11" customFormat="1" x14ac:dyDescent="0.2">
      <c r="A285" s="8">
        <v>43677</v>
      </c>
      <c r="B285" s="12" t="s">
        <v>3</v>
      </c>
      <c r="C285" s="113">
        <v>4670</v>
      </c>
      <c r="D285" s="12" t="s">
        <v>40</v>
      </c>
      <c r="E285" s="12" t="s">
        <v>4</v>
      </c>
      <c r="F285" s="12" t="s">
        <v>6</v>
      </c>
      <c r="G285" s="12" t="s">
        <v>2166</v>
      </c>
      <c r="H285" s="12"/>
      <c r="I285" s="9">
        <v>4</v>
      </c>
      <c r="J285" s="9">
        <v>2</v>
      </c>
    </row>
    <row r="286" spans="1:10" s="11" customFormat="1" x14ac:dyDescent="0.2">
      <c r="A286" s="8">
        <v>43677</v>
      </c>
      <c r="B286" s="12" t="s">
        <v>3</v>
      </c>
      <c r="C286" s="113">
        <v>1530</v>
      </c>
      <c r="D286" s="12" t="s">
        <v>92</v>
      </c>
      <c r="E286" s="12" t="s">
        <v>333</v>
      </c>
      <c r="F286" s="12" t="s">
        <v>5</v>
      </c>
      <c r="G286" s="12" t="s">
        <v>194</v>
      </c>
      <c r="H286" s="12"/>
      <c r="I286" s="9">
        <v>26</v>
      </c>
      <c r="J286" s="9">
        <v>28</v>
      </c>
    </row>
    <row r="287" spans="1:10" s="11" customFormat="1" x14ac:dyDescent="0.2">
      <c r="A287" s="8">
        <v>43677</v>
      </c>
      <c r="B287" s="12" t="s">
        <v>5</v>
      </c>
      <c r="C287" s="113">
        <v>1445</v>
      </c>
      <c r="D287" s="12" t="s">
        <v>2168</v>
      </c>
      <c r="E287" s="12" t="s">
        <v>5</v>
      </c>
      <c r="F287" s="12" t="s">
        <v>15</v>
      </c>
      <c r="G287" s="12" t="s">
        <v>151</v>
      </c>
      <c r="H287" s="12"/>
      <c r="I287" s="9"/>
      <c r="J287" s="9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59AFB-9114-9340-A513-14C6C776C363}">
  <dimension ref="A2:O300"/>
  <sheetViews>
    <sheetView topLeftCell="A268" zoomScale="114" zoomScaleNormal="114" workbookViewId="0">
      <selection activeCell="H287" sqref="H2:H287"/>
    </sheetView>
  </sheetViews>
  <sheetFormatPr baseColWidth="10" defaultRowHeight="15" x14ac:dyDescent="0.2"/>
  <cols>
    <col min="4" max="4" width="20" customWidth="1"/>
    <col min="7" max="7" width="32.1640625" customWidth="1"/>
    <col min="8" max="8" width="30.5" customWidth="1"/>
  </cols>
  <sheetData>
    <row r="2" spans="1:10" s="11" customFormat="1" x14ac:dyDescent="0.2">
      <c r="A2" s="8">
        <v>43647</v>
      </c>
      <c r="B2" s="12" t="s">
        <v>14</v>
      </c>
      <c r="C2" s="113">
        <v>6750</v>
      </c>
      <c r="D2" s="12" t="s">
        <v>160</v>
      </c>
      <c r="E2" s="12" t="s">
        <v>6</v>
      </c>
      <c r="F2" s="12" t="s">
        <v>234</v>
      </c>
      <c r="G2" s="12" t="s">
        <v>23</v>
      </c>
      <c r="H2" s="12"/>
      <c r="I2" s="9">
        <v>26</v>
      </c>
      <c r="J2" s="9">
        <v>19</v>
      </c>
    </row>
    <row r="3" spans="1:10" s="11" customFormat="1" x14ac:dyDescent="0.2">
      <c r="A3" s="8">
        <v>43647</v>
      </c>
      <c r="B3" s="12" t="s">
        <v>14</v>
      </c>
      <c r="C3" s="113">
        <v>6700</v>
      </c>
      <c r="D3" s="12" t="s">
        <v>127</v>
      </c>
      <c r="E3" s="12" t="s">
        <v>6</v>
      </c>
      <c r="F3" s="12" t="s">
        <v>6</v>
      </c>
      <c r="G3" s="12" t="s">
        <v>152</v>
      </c>
      <c r="H3" s="12"/>
      <c r="I3" s="9">
        <v>26</v>
      </c>
      <c r="J3" s="9">
        <v>36</v>
      </c>
    </row>
    <row r="4" spans="1:10" s="11" customFormat="1" x14ac:dyDescent="0.2">
      <c r="A4" s="8">
        <v>43647</v>
      </c>
      <c r="B4" s="12" t="s">
        <v>14</v>
      </c>
      <c r="C4" s="113">
        <v>2812</v>
      </c>
      <c r="D4" s="12" t="s">
        <v>1961</v>
      </c>
      <c r="E4" s="12" t="s">
        <v>6</v>
      </c>
      <c r="F4" s="12" t="s">
        <v>6</v>
      </c>
      <c r="G4" s="12" t="s">
        <v>1962</v>
      </c>
      <c r="H4" s="12"/>
      <c r="I4" s="9">
        <v>111</v>
      </c>
      <c r="J4" s="9">
        <v>275</v>
      </c>
    </row>
    <row r="5" spans="1:10" s="11" customFormat="1" x14ac:dyDescent="0.2">
      <c r="A5" s="8">
        <v>43649</v>
      </c>
      <c r="B5" s="12" t="s">
        <v>14</v>
      </c>
      <c r="C5" s="113">
        <v>6600</v>
      </c>
      <c r="D5" s="12" t="s">
        <v>1963</v>
      </c>
      <c r="E5" s="12" t="s">
        <v>8</v>
      </c>
      <c r="F5" s="12" t="s">
        <v>6</v>
      </c>
      <c r="G5" s="12" t="s">
        <v>172</v>
      </c>
      <c r="H5" s="12"/>
      <c r="I5" s="9">
        <v>59</v>
      </c>
      <c r="J5" s="9">
        <v>83</v>
      </c>
    </row>
    <row r="6" spans="1:10" s="11" customFormat="1" x14ac:dyDescent="0.2">
      <c r="A6" s="8">
        <v>43649</v>
      </c>
      <c r="B6" s="12" t="s">
        <v>14</v>
      </c>
      <c r="C6" s="113">
        <v>2300</v>
      </c>
      <c r="D6" s="12" t="s">
        <v>1964</v>
      </c>
      <c r="E6" s="12" t="s">
        <v>1965</v>
      </c>
      <c r="F6" s="12" t="s">
        <v>7</v>
      </c>
      <c r="G6" s="12" t="s">
        <v>279</v>
      </c>
      <c r="H6" s="12"/>
      <c r="I6" s="9">
        <v>174</v>
      </c>
      <c r="J6" s="9">
        <v>276</v>
      </c>
    </row>
    <row r="7" spans="1:10" s="11" customFormat="1" x14ac:dyDescent="0.2">
      <c r="A7" s="8">
        <v>43652</v>
      </c>
      <c r="B7" s="12" t="s">
        <v>14</v>
      </c>
      <c r="C7" s="113">
        <v>6700</v>
      </c>
      <c r="D7" s="12" t="s">
        <v>127</v>
      </c>
      <c r="E7" s="12" t="s">
        <v>6</v>
      </c>
      <c r="F7" s="12" t="s">
        <v>15</v>
      </c>
      <c r="G7" s="12" t="s">
        <v>292</v>
      </c>
      <c r="H7" s="12"/>
      <c r="I7" s="9">
        <v>33</v>
      </c>
      <c r="J7" s="9">
        <v>27</v>
      </c>
    </row>
    <row r="8" spans="1:10" s="11" customFormat="1" x14ac:dyDescent="0.2">
      <c r="A8" s="8">
        <v>43653</v>
      </c>
      <c r="B8" s="12" t="s">
        <v>14</v>
      </c>
      <c r="C8" s="113">
        <v>6717</v>
      </c>
      <c r="D8" s="12" t="s">
        <v>1783</v>
      </c>
      <c r="E8" s="12" t="s">
        <v>6</v>
      </c>
      <c r="F8" s="12" t="s">
        <v>15</v>
      </c>
      <c r="G8" s="12" t="s">
        <v>292</v>
      </c>
      <c r="H8" s="12"/>
      <c r="I8" s="9">
        <v>41</v>
      </c>
      <c r="J8" s="9">
        <v>37</v>
      </c>
    </row>
    <row r="9" spans="1:10" s="11" customFormat="1" x14ac:dyDescent="0.2">
      <c r="A9" s="8">
        <v>43657</v>
      </c>
      <c r="B9" s="12" t="s">
        <v>14</v>
      </c>
      <c r="C9" s="113">
        <v>6120</v>
      </c>
      <c r="D9" s="12" t="s">
        <v>1984</v>
      </c>
      <c r="E9" s="12" t="s">
        <v>6</v>
      </c>
      <c r="F9" s="12" t="s">
        <v>15</v>
      </c>
      <c r="G9" s="12" t="s">
        <v>1985</v>
      </c>
      <c r="H9" s="12"/>
      <c r="I9" s="9">
        <v>123</v>
      </c>
      <c r="J9" s="9">
        <v>182</v>
      </c>
    </row>
    <row r="10" spans="1:10" s="11" customFormat="1" x14ac:dyDescent="0.2">
      <c r="A10" s="8">
        <v>43657</v>
      </c>
      <c r="B10" s="12" t="s">
        <v>14</v>
      </c>
      <c r="C10" s="113">
        <v>2240</v>
      </c>
      <c r="D10" s="12" t="s">
        <v>92</v>
      </c>
      <c r="E10" s="12" t="s">
        <v>234</v>
      </c>
      <c r="F10" s="12" t="s">
        <v>5</v>
      </c>
      <c r="G10" s="12" t="s">
        <v>1988</v>
      </c>
      <c r="H10" s="12"/>
      <c r="I10" s="9">
        <v>27</v>
      </c>
      <c r="J10" s="9">
        <v>26</v>
      </c>
    </row>
    <row r="11" spans="1:10" s="11" customFormat="1" x14ac:dyDescent="0.2">
      <c r="A11" s="8">
        <v>43658</v>
      </c>
      <c r="B11" s="12" t="s">
        <v>14</v>
      </c>
      <c r="C11" s="113">
        <v>9242</v>
      </c>
      <c r="D11" s="12" t="s">
        <v>1999</v>
      </c>
      <c r="E11" s="12" t="s">
        <v>234</v>
      </c>
      <c r="F11" s="12" t="s">
        <v>15</v>
      </c>
      <c r="G11" s="12" t="s">
        <v>2000</v>
      </c>
      <c r="H11" s="12"/>
      <c r="I11" s="9">
        <v>176</v>
      </c>
      <c r="J11" s="9">
        <v>267</v>
      </c>
    </row>
    <row r="12" spans="1:10" s="11" customFormat="1" x14ac:dyDescent="0.2">
      <c r="A12" s="8">
        <v>43660</v>
      </c>
      <c r="B12" s="12" t="s">
        <v>14</v>
      </c>
      <c r="C12" s="113">
        <v>6700</v>
      </c>
      <c r="D12" s="12" t="s">
        <v>127</v>
      </c>
      <c r="E12" s="12" t="s">
        <v>6</v>
      </c>
      <c r="F12" s="12" t="s">
        <v>6</v>
      </c>
      <c r="G12" s="12" t="s">
        <v>23</v>
      </c>
      <c r="H12" s="12"/>
      <c r="I12" s="9">
        <v>30</v>
      </c>
      <c r="J12" s="9">
        <v>26</v>
      </c>
    </row>
    <row r="13" spans="1:10" s="11" customFormat="1" x14ac:dyDescent="0.2">
      <c r="A13" s="8">
        <v>43660</v>
      </c>
      <c r="B13" s="12" t="s">
        <v>14</v>
      </c>
      <c r="C13" s="113">
        <v>6800</v>
      </c>
      <c r="D13" s="12" t="s">
        <v>288</v>
      </c>
      <c r="E13" s="12" t="s">
        <v>6</v>
      </c>
      <c r="F13" s="12" t="s">
        <v>6</v>
      </c>
      <c r="G13" s="12" t="s">
        <v>152</v>
      </c>
      <c r="H13" s="12"/>
      <c r="I13" s="9">
        <v>50</v>
      </c>
      <c r="J13" s="9">
        <v>71</v>
      </c>
    </row>
    <row r="14" spans="1:10" s="11" customFormat="1" x14ac:dyDescent="0.2">
      <c r="A14" s="8">
        <v>43663</v>
      </c>
      <c r="B14" s="12" t="s">
        <v>14</v>
      </c>
      <c r="C14" s="113">
        <v>2200</v>
      </c>
      <c r="D14" s="12" t="s">
        <v>2024</v>
      </c>
      <c r="E14" s="12" t="s">
        <v>234</v>
      </c>
      <c r="F14" s="12" t="s">
        <v>15</v>
      </c>
      <c r="G14" s="12" t="s">
        <v>292</v>
      </c>
      <c r="H14" s="12"/>
      <c r="I14" s="9">
        <v>158</v>
      </c>
      <c r="J14" s="9">
        <v>261</v>
      </c>
    </row>
    <row r="15" spans="1:10" s="11" customFormat="1" x14ac:dyDescent="0.2">
      <c r="A15" s="8">
        <v>43664</v>
      </c>
      <c r="B15" s="12" t="s">
        <v>14</v>
      </c>
      <c r="C15" s="113">
        <v>6700</v>
      </c>
      <c r="D15" s="12" t="s">
        <v>127</v>
      </c>
      <c r="E15" s="12" t="s">
        <v>6</v>
      </c>
      <c r="F15" s="12" t="s">
        <v>6</v>
      </c>
      <c r="G15" s="12" t="s">
        <v>151</v>
      </c>
      <c r="H15" s="12"/>
      <c r="I15" s="9">
        <v>37</v>
      </c>
      <c r="J15" s="9">
        <v>24</v>
      </c>
    </row>
    <row r="16" spans="1:10" s="11" customFormat="1" x14ac:dyDescent="0.2">
      <c r="A16" s="8">
        <v>43665</v>
      </c>
      <c r="B16" s="12" t="s">
        <v>14</v>
      </c>
      <c r="C16" s="113">
        <v>1200</v>
      </c>
      <c r="D16" s="12" t="s">
        <v>250</v>
      </c>
      <c r="E16" s="12" t="s">
        <v>15</v>
      </c>
      <c r="F16" s="12" t="s">
        <v>15</v>
      </c>
      <c r="G16" s="12" t="s">
        <v>303</v>
      </c>
      <c r="H16" s="12"/>
      <c r="I16" s="9">
        <v>131</v>
      </c>
      <c r="J16" s="9">
        <v>208</v>
      </c>
    </row>
    <row r="17" spans="1:10" s="11" customFormat="1" x14ac:dyDescent="0.2">
      <c r="A17" s="8">
        <v>43666</v>
      </c>
      <c r="B17" s="12" t="s">
        <v>14</v>
      </c>
      <c r="C17" s="113">
        <v>6700</v>
      </c>
      <c r="D17" s="12" t="s">
        <v>127</v>
      </c>
      <c r="E17" s="12" t="s">
        <v>2036</v>
      </c>
      <c r="F17" s="12" t="s">
        <v>15</v>
      </c>
      <c r="G17" s="12" t="s">
        <v>477</v>
      </c>
      <c r="H17" s="12"/>
      <c r="I17" s="9">
        <v>31</v>
      </c>
      <c r="J17" s="9">
        <v>23</v>
      </c>
    </row>
    <row r="18" spans="1:10" s="11" customFormat="1" x14ac:dyDescent="0.2">
      <c r="A18" s="8">
        <v>43666</v>
      </c>
      <c r="B18" s="12" t="s">
        <v>14</v>
      </c>
      <c r="C18" s="113">
        <v>6780</v>
      </c>
      <c r="D18" s="12" t="s">
        <v>142</v>
      </c>
      <c r="E18" s="12" t="s">
        <v>187</v>
      </c>
      <c r="F18" s="12" t="s">
        <v>33</v>
      </c>
      <c r="G18" s="12" t="s">
        <v>151</v>
      </c>
      <c r="H18" s="12"/>
      <c r="I18" s="9">
        <v>25</v>
      </c>
      <c r="J18" s="9">
        <v>18</v>
      </c>
    </row>
    <row r="19" spans="1:10" s="11" customFormat="1" x14ac:dyDescent="0.2">
      <c r="A19" s="8">
        <v>43666</v>
      </c>
      <c r="B19" s="12" t="s">
        <v>14</v>
      </c>
      <c r="C19" s="113">
        <v>5660</v>
      </c>
      <c r="D19" s="12" t="s">
        <v>2037</v>
      </c>
      <c r="E19" s="12" t="s">
        <v>6</v>
      </c>
      <c r="F19" s="12" t="s">
        <v>234</v>
      </c>
      <c r="G19" s="12" t="s">
        <v>292</v>
      </c>
      <c r="H19" s="12"/>
      <c r="I19" s="9">
        <v>115</v>
      </c>
      <c r="J19" s="9">
        <v>188</v>
      </c>
    </row>
    <row r="20" spans="1:10" s="11" customFormat="1" x14ac:dyDescent="0.2">
      <c r="A20" s="8">
        <v>43666</v>
      </c>
      <c r="B20" s="12" t="s">
        <v>14</v>
      </c>
      <c r="C20" s="113">
        <v>6810</v>
      </c>
      <c r="D20" s="12" t="s">
        <v>297</v>
      </c>
      <c r="E20" s="12" t="s">
        <v>6</v>
      </c>
      <c r="F20" s="12" t="s">
        <v>2038</v>
      </c>
      <c r="G20" s="12" t="s">
        <v>151</v>
      </c>
      <c r="H20" s="12"/>
      <c r="I20" s="9">
        <v>52</v>
      </c>
      <c r="J20" s="9">
        <v>52</v>
      </c>
    </row>
    <row r="21" spans="1:10" s="11" customFormat="1" x14ac:dyDescent="0.2">
      <c r="A21" s="8">
        <v>43673</v>
      </c>
      <c r="B21" s="12" t="s">
        <v>14</v>
      </c>
      <c r="C21" s="113">
        <v>5170</v>
      </c>
      <c r="D21" s="12" t="s">
        <v>2077</v>
      </c>
      <c r="E21" s="12" t="s">
        <v>6</v>
      </c>
      <c r="F21" s="12" t="s">
        <v>6</v>
      </c>
      <c r="G21" s="12" t="s">
        <v>172</v>
      </c>
      <c r="H21" s="12"/>
      <c r="I21" s="9">
        <v>96</v>
      </c>
      <c r="J21" s="9">
        <v>150</v>
      </c>
    </row>
    <row r="22" spans="1:10" s="11" customFormat="1" x14ac:dyDescent="0.2">
      <c r="A22" s="8">
        <v>43673</v>
      </c>
      <c r="B22" s="12" t="s">
        <v>14</v>
      </c>
      <c r="C22" s="113">
        <v>6790</v>
      </c>
      <c r="D22" s="12" t="s">
        <v>168</v>
      </c>
      <c r="E22" s="12" t="s">
        <v>6</v>
      </c>
      <c r="F22" s="12" t="s">
        <v>15</v>
      </c>
      <c r="G22" s="12" t="s">
        <v>172</v>
      </c>
      <c r="H22" s="12"/>
      <c r="I22" s="9">
        <v>17</v>
      </c>
      <c r="J22" s="9">
        <v>12</v>
      </c>
    </row>
    <row r="23" spans="1:10" s="11" customFormat="1" x14ac:dyDescent="0.2">
      <c r="A23" s="8">
        <v>43673</v>
      </c>
      <c r="B23" s="12" t="s">
        <v>14</v>
      </c>
      <c r="C23" s="113">
        <v>6700</v>
      </c>
      <c r="D23" s="12" t="s">
        <v>127</v>
      </c>
      <c r="E23" s="12" t="s">
        <v>6</v>
      </c>
      <c r="F23" s="12" t="s">
        <v>6</v>
      </c>
      <c r="G23" s="12" t="s">
        <v>863</v>
      </c>
      <c r="H23" s="12"/>
      <c r="I23" s="9">
        <v>32</v>
      </c>
      <c r="J23" s="9">
        <v>25</v>
      </c>
    </row>
    <row r="24" spans="1:10" s="11" customFormat="1" x14ac:dyDescent="0.2">
      <c r="A24" s="8">
        <v>43673</v>
      </c>
      <c r="B24" s="12" t="s">
        <v>14</v>
      </c>
      <c r="C24" s="113">
        <v>6760</v>
      </c>
      <c r="D24" s="12" t="s">
        <v>257</v>
      </c>
      <c r="E24" s="12" t="s">
        <v>6</v>
      </c>
      <c r="F24" s="12" t="s">
        <v>6</v>
      </c>
      <c r="G24" s="12" t="s">
        <v>2095</v>
      </c>
      <c r="H24" s="12"/>
      <c r="I24" s="9">
        <v>40</v>
      </c>
      <c r="J24" s="9">
        <v>34</v>
      </c>
    </row>
    <row r="25" spans="1:10" s="11" customFormat="1" x14ac:dyDescent="0.2">
      <c r="A25" s="8">
        <v>43674</v>
      </c>
      <c r="B25" s="12" t="s">
        <v>14</v>
      </c>
      <c r="C25" s="113">
        <v>7500</v>
      </c>
      <c r="D25" s="12" t="s">
        <v>2130</v>
      </c>
      <c r="E25" s="12" t="s">
        <v>6</v>
      </c>
      <c r="F25" s="12" t="s">
        <v>15</v>
      </c>
      <c r="G25" s="12" t="s">
        <v>1794</v>
      </c>
      <c r="H25" s="12"/>
      <c r="I25" s="9">
        <v>156</v>
      </c>
      <c r="J25" s="9">
        <v>274</v>
      </c>
    </row>
    <row r="26" spans="1:10" s="11" customFormat="1" x14ac:dyDescent="0.2">
      <c r="A26" s="8">
        <v>43674</v>
      </c>
      <c r="B26" s="12" t="s">
        <v>14</v>
      </c>
      <c r="C26" s="113">
        <v>8000</v>
      </c>
      <c r="D26" s="12" t="s">
        <v>2133</v>
      </c>
      <c r="E26" s="12" t="s">
        <v>234</v>
      </c>
      <c r="F26" s="12" t="s">
        <v>2134</v>
      </c>
      <c r="G26" s="12" t="s">
        <v>308</v>
      </c>
      <c r="H26" s="12"/>
      <c r="I26" s="9">
        <v>186</v>
      </c>
      <c r="J26" s="9">
        <v>314</v>
      </c>
    </row>
    <row r="27" spans="1:10" s="11" customFormat="1" x14ac:dyDescent="0.2">
      <c r="A27" s="8">
        <v>43674</v>
      </c>
      <c r="B27" s="12" t="s">
        <v>14</v>
      </c>
      <c r="C27" s="113">
        <v>9900</v>
      </c>
      <c r="D27" s="12" t="s">
        <v>2138</v>
      </c>
      <c r="E27" s="12" t="s">
        <v>234</v>
      </c>
      <c r="F27" s="12" t="s">
        <v>6</v>
      </c>
      <c r="G27" s="12" t="s">
        <v>172</v>
      </c>
      <c r="H27" s="12"/>
      <c r="I27" s="9">
        <v>179</v>
      </c>
      <c r="J27" s="9">
        <v>293</v>
      </c>
    </row>
    <row r="28" spans="1:10" s="11" customFormat="1" x14ac:dyDescent="0.2">
      <c r="A28" s="8">
        <v>43675</v>
      </c>
      <c r="B28" s="12" t="s">
        <v>14</v>
      </c>
      <c r="C28" s="113">
        <v>6700</v>
      </c>
      <c r="D28" s="12" t="s">
        <v>127</v>
      </c>
      <c r="E28" s="12" t="s">
        <v>6</v>
      </c>
      <c r="F28" s="12" t="s">
        <v>15</v>
      </c>
      <c r="G28" s="12" t="s">
        <v>151</v>
      </c>
      <c r="H28" s="12"/>
      <c r="I28" s="9">
        <v>34</v>
      </c>
      <c r="J28" s="9">
        <v>26</v>
      </c>
    </row>
    <row r="29" spans="1:10" s="11" customFormat="1" x14ac:dyDescent="0.2">
      <c r="A29" s="8">
        <v>43677</v>
      </c>
      <c r="B29" s="12" t="s">
        <v>14</v>
      </c>
      <c r="C29" s="113">
        <v>6791</v>
      </c>
      <c r="D29" s="12" t="s">
        <v>136</v>
      </c>
      <c r="E29" s="12" t="s">
        <v>6</v>
      </c>
      <c r="F29" s="12" t="s">
        <v>8</v>
      </c>
      <c r="G29" s="12" t="s">
        <v>151</v>
      </c>
      <c r="H29" s="12"/>
      <c r="I29" s="9">
        <v>15</v>
      </c>
      <c r="J29" s="9">
        <v>12</v>
      </c>
    </row>
    <row r="30" spans="1:10" s="11" customFormat="1" x14ac:dyDescent="0.2">
      <c r="A30" s="8">
        <v>43655</v>
      </c>
      <c r="B30" s="12" t="s">
        <v>1979</v>
      </c>
      <c r="C30" s="48" t="s">
        <v>1980</v>
      </c>
      <c r="D30" s="12" t="s">
        <v>1981</v>
      </c>
      <c r="E30" s="12" t="s">
        <v>15</v>
      </c>
      <c r="F30" s="12" t="s">
        <v>6</v>
      </c>
      <c r="G30" s="12" t="s">
        <v>292</v>
      </c>
      <c r="H30" s="12"/>
      <c r="I30" s="9"/>
      <c r="J30" s="9"/>
    </row>
    <row r="31" spans="1:10" s="11" customFormat="1" x14ac:dyDescent="0.2">
      <c r="A31" s="8">
        <v>43667</v>
      </c>
      <c r="B31" s="12" t="s">
        <v>1580</v>
      </c>
      <c r="C31" s="113">
        <v>510000</v>
      </c>
      <c r="D31" s="12" t="s">
        <v>2039</v>
      </c>
      <c r="E31" s="12" t="s">
        <v>11</v>
      </c>
      <c r="F31" s="12" t="s">
        <v>15</v>
      </c>
      <c r="G31" s="12" t="s">
        <v>163</v>
      </c>
      <c r="H31" s="12"/>
      <c r="I31" s="9"/>
      <c r="J31" s="9"/>
    </row>
    <row r="32" spans="1:10" s="11" customFormat="1" x14ac:dyDescent="0.2">
      <c r="A32" s="8">
        <v>43653</v>
      </c>
      <c r="B32" s="12" t="s">
        <v>1969</v>
      </c>
      <c r="C32" s="113">
        <v>7430</v>
      </c>
      <c r="D32" s="12" t="s">
        <v>1970</v>
      </c>
      <c r="E32" s="12" t="s">
        <v>187</v>
      </c>
      <c r="F32" s="12" t="s">
        <v>15</v>
      </c>
      <c r="G32" s="12" t="s">
        <v>292</v>
      </c>
      <c r="H32" s="12"/>
      <c r="I32" s="9"/>
      <c r="J32" s="9"/>
    </row>
    <row r="33" spans="1:10" s="11" customFormat="1" x14ac:dyDescent="0.2">
      <c r="A33" s="8">
        <v>43657</v>
      </c>
      <c r="B33" s="12" t="s">
        <v>1969</v>
      </c>
      <c r="C33" s="113">
        <v>4534</v>
      </c>
      <c r="D33" s="12" t="s">
        <v>1983</v>
      </c>
      <c r="E33" s="12" t="s">
        <v>187</v>
      </c>
      <c r="F33" s="12" t="s">
        <v>15</v>
      </c>
      <c r="G33" s="12" t="s">
        <v>292</v>
      </c>
      <c r="H33" s="12"/>
      <c r="I33" s="9"/>
      <c r="J33" s="9"/>
    </row>
    <row r="34" spans="1:10" s="11" customFormat="1" x14ac:dyDescent="0.2">
      <c r="A34" s="8">
        <v>43660</v>
      </c>
      <c r="B34" s="12" t="s">
        <v>1969</v>
      </c>
      <c r="C34" s="113">
        <v>8723</v>
      </c>
      <c r="D34" s="12" t="s">
        <v>2006</v>
      </c>
      <c r="E34" s="12" t="s">
        <v>187</v>
      </c>
      <c r="F34" s="12" t="s">
        <v>15</v>
      </c>
      <c r="G34" s="12" t="s">
        <v>1794</v>
      </c>
      <c r="H34" s="12"/>
      <c r="I34" s="9"/>
      <c r="J34" s="9"/>
    </row>
    <row r="35" spans="1:10" s="11" customFormat="1" x14ac:dyDescent="0.2">
      <c r="A35" s="8">
        <v>43647</v>
      </c>
      <c r="B35" s="12" t="s">
        <v>5</v>
      </c>
      <c r="C35" s="113">
        <v>54634</v>
      </c>
      <c r="D35" s="12" t="s">
        <v>1956</v>
      </c>
      <c r="E35" s="12" t="s">
        <v>15</v>
      </c>
      <c r="F35" s="12" t="s">
        <v>15</v>
      </c>
      <c r="G35" s="12" t="s">
        <v>37</v>
      </c>
      <c r="H35" s="12"/>
      <c r="I35" s="9">
        <v>63</v>
      </c>
      <c r="J35" s="9">
        <v>95</v>
      </c>
    </row>
    <row r="36" spans="1:10" s="11" customFormat="1" x14ac:dyDescent="0.2">
      <c r="A36" s="8">
        <v>43651</v>
      </c>
      <c r="B36" s="12" t="s">
        <v>5</v>
      </c>
      <c r="C36" s="113">
        <v>54338</v>
      </c>
      <c r="D36" s="12" t="s">
        <v>1967</v>
      </c>
      <c r="E36" s="12" t="s">
        <v>5</v>
      </c>
      <c r="F36" s="12" t="s">
        <v>5</v>
      </c>
      <c r="G36" s="12" t="s">
        <v>172</v>
      </c>
      <c r="H36" s="12"/>
      <c r="I36" s="9">
        <v>57</v>
      </c>
      <c r="J36" s="9">
        <v>83</v>
      </c>
    </row>
    <row r="37" spans="1:10" s="11" customFormat="1" x14ac:dyDescent="0.2">
      <c r="A37" s="8">
        <v>43653</v>
      </c>
      <c r="B37" s="12" t="s">
        <v>5</v>
      </c>
      <c r="C37" s="113">
        <v>13055</v>
      </c>
      <c r="D37" s="12" t="s">
        <v>1968</v>
      </c>
      <c r="E37" s="12" t="s">
        <v>5</v>
      </c>
      <c r="F37" s="12" t="s">
        <v>15</v>
      </c>
      <c r="G37" s="12" t="s">
        <v>477</v>
      </c>
      <c r="H37" s="12"/>
      <c r="I37" s="9"/>
      <c r="J37" s="9"/>
    </row>
    <row r="38" spans="1:10" s="11" customFormat="1" x14ac:dyDescent="0.2">
      <c r="A38" s="8">
        <v>43654</v>
      </c>
      <c r="B38" s="12" t="s">
        <v>5</v>
      </c>
      <c r="C38" s="113">
        <v>64732</v>
      </c>
      <c r="D38" s="12" t="s">
        <v>1974</v>
      </c>
      <c r="E38" s="12" t="s">
        <v>5</v>
      </c>
      <c r="F38" s="12" t="s">
        <v>15</v>
      </c>
      <c r="G38" s="12" t="s">
        <v>151</v>
      </c>
      <c r="H38" s="12"/>
      <c r="I38" s="9">
        <v>207</v>
      </c>
      <c r="J38" s="9">
        <v>307</v>
      </c>
    </row>
    <row r="39" spans="1:10" s="11" customFormat="1" x14ac:dyDescent="0.2">
      <c r="A39" s="8">
        <v>43654</v>
      </c>
      <c r="B39" s="12" t="s">
        <v>5</v>
      </c>
      <c r="C39" s="113">
        <v>12209</v>
      </c>
      <c r="D39" s="12" t="s">
        <v>1968</v>
      </c>
      <c r="E39" s="12" t="s">
        <v>5</v>
      </c>
      <c r="F39" s="12" t="s">
        <v>15</v>
      </c>
      <c r="G39" s="12" t="s">
        <v>1976</v>
      </c>
      <c r="H39" s="12"/>
      <c r="I39" s="9"/>
      <c r="J39" s="9"/>
    </row>
    <row r="40" spans="1:10" s="11" customFormat="1" x14ac:dyDescent="0.2">
      <c r="A40" s="8">
        <v>43657</v>
      </c>
      <c r="B40" s="12" t="s">
        <v>5</v>
      </c>
      <c r="C40" s="113">
        <v>20146</v>
      </c>
      <c r="D40" s="12" t="s">
        <v>1986</v>
      </c>
      <c r="E40" s="12" t="s">
        <v>5</v>
      </c>
      <c r="F40" s="12" t="s">
        <v>15</v>
      </c>
      <c r="G40" s="12" t="s">
        <v>1987</v>
      </c>
      <c r="H40" s="12"/>
      <c r="I40" s="9"/>
      <c r="J40" s="9"/>
    </row>
    <row r="41" spans="1:10" s="11" customFormat="1" x14ac:dyDescent="0.2">
      <c r="A41" s="8">
        <v>43657</v>
      </c>
      <c r="B41" s="12" t="s">
        <v>5</v>
      </c>
      <c r="C41" s="113">
        <v>54441</v>
      </c>
      <c r="D41" s="12" t="s">
        <v>1989</v>
      </c>
      <c r="E41" s="12" t="s">
        <v>5</v>
      </c>
      <c r="F41" s="12" t="s">
        <v>4</v>
      </c>
      <c r="G41" s="12" t="s">
        <v>151</v>
      </c>
      <c r="H41" s="12"/>
      <c r="I41" s="9">
        <v>54</v>
      </c>
      <c r="J41" s="9">
        <v>70</v>
      </c>
    </row>
    <row r="42" spans="1:10" s="11" customFormat="1" x14ac:dyDescent="0.2">
      <c r="A42" s="8">
        <v>43658</v>
      </c>
      <c r="B42" s="12" t="s">
        <v>5</v>
      </c>
      <c r="C42" s="113">
        <v>66706</v>
      </c>
      <c r="D42" s="12" t="s">
        <v>97</v>
      </c>
      <c r="E42" s="12" t="s">
        <v>5</v>
      </c>
      <c r="F42" s="12" t="s">
        <v>15</v>
      </c>
      <c r="G42" s="12" t="s">
        <v>1830</v>
      </c>
      <c r="H42" s="12"/>
      <c r="I42" s="9">
        <v>46</v>
      </c>
      <c r="J42" s="9">
        <v>45</v>
      </c>
    </row>
    <row r="43" spans="1:10" s="11" customFormat="1" x14ac:dyDescent="0.2">
      <c r="A43" s="8">
        <v>43659</v>
      </c>
      <c r="B43" s="12" t="s">
        <v>5</v>
      </c>
      <c r="C43" s="113">
        <v>54292</v>
      </c>
      <c r="D43" s="12" t="s">
        <v>154</v>
      </c>
      <c r="E43" s="12" t="s">
        <v>5</v>
      </c>
      <c r="F43" s="12" t="s">
        <v>5</v>
      </c>
      <c r="G43" s="12" t="s">
        <v>23</v>
      </c>
      <c r="H43" s="12"/>
      <c r="I43" s="9">
        <v>53</v>
      </c>
      <c r="J43" s="9">
        <v>84</v>
      </c>
    </row>
    <row r="44" spans="1:10" s="11" customFormat="1" x14ac:dyDescent="0.2">
      <c r="A44" s="8">
        <v>43661</v>
      </c>
      <c r="B44" s="12" t="s">
        <v>5</v>
      </c>
      <c r="C44" s="113">
        <v>66740</v>
      </c>
      <c r="D44" s="12" t="s">
        <v>2011</v>
      </c>
      <c r="E44" s="12" t="s">
        <v>5</v>
      </c>
      <c r="F44" s="12" t="s">
        <v>15</v>
      </c>
      <c r="G44" s="12" t="s">
        <v>477</v>
      </c>
      <c r="H44" s="12"/>
      <c r="I44" s="9">
        <v>53</v>
      </c>
      <c r="J44" s="9">
        <v>82</v>
      </c>
    </row>
    <row r="45" spans="1:10" s="11" customFormat="1" x14ac:dyDescent="0.2">
      <c r="A45" s="8">
        <v>43665</v>
      </c>
      <c r="B45" s="12" t="s">
        <v>5</v>
      </c>
      <c r="C45" s="113">
        <v>22763</v>
      </c>
      <c r="D45" s="12" t="s">
        <v>2035</v>
      </c>
      <c r="E45" s="12" t="s">
        <v>5</v>
      </c>
      <c r="F45" s="12" t="s">
        <v>5</v>
      </c>
      <c r="G45" s="12" t="s">
        <v>35</v>
      </c>
      <c r="H45" s="12"/>
      <c r="I45" s="9">
        <v>646</v>
      </c>
      <c r="J45" s="9">
        <v>387</v>
      </c>
    </row>
    <row r="46" spans="1:10" s="11" customFormat="1" x14ac:dyDescent="0.2">
      <c r="A46" s="8">
        <v>43670</v>
      </c>
      <c r="B46" s="12" t="s">
        <v>5</v>
      </c>
      <c r="C46" s="113">
        <v>5436</v>
      </c>
      <c r="D46" s="12" t="s">
        <v>1106</v>
      </c>
      <c r="E46" s="12" t="s">
        <v>5</v>
      </c>
      <c r="F46" s="12" t="s">
        <v>10</v>
      </c>
      <c r="G46" s="12" t="s">
        <v>292</v>
      </c>
      <c r="H46" s="12"/>
      <c r="I46" s="9">
        <v>20</v>
      </c>
      <c r="J46" s="9">
        <v>16</v>
      </c>
    </row>
    <row r="47" spans="1:10" s="11" customFormat="1" x14ac:dyDescent="0.2">
      <c r="A47" s="8">
        <v>43670</v>
      </c>
      <c r="B47" s="12" t="s">
        <v>5</v>
      </c>
      <c r="C47" s="113">
        <v>54636</v>
      </c>
      <c r="D47" s="12" t="s">
        <v>2049</v>
      </c>
      <c r="E47" s="12" t="s">
        <v>15</v>
      </c>
      <c r="F47" s="12" t="s">
        <v>5</v>
      </c>
      <c r="G47" s="12" t="s">
        <v>23</v>
      </c>
      <c r="H47" s="12"/>
      <c r="I47" s="9">
        <v>82</v>
      </c>
      <c r="J47" s="9">
        <v>88</v>
      </c>
    </row>
    <row r="48" spans="1:10" s="11" customFormat="1" x14ac:dyDescent="0.2">
      <c r="A48" s="8">
        <v>43672</v>
      </c>
      <c r="B48" s="12" t="s">
        <v>5</v>
      </c>
      <c r="C48" s="113">
        <v>54317</v>
      </c>
      <c r="D48" s="12" t="s">
        <v>1008</v>
      </c>
      <c r="E48" s="12" t="s">
        <v>15</v>
      </c>
      <c r="F48" s="12" t="s">
        <v>5</v>
      </c>
      <c r="G48" s="12" t="s">
        <v>151</v>
      </c>
      <c r="H48" s="12"/>
      <c r="I48" s="9">
        <v>61</v>
      </c>
      <c r="J48" s="9">
        <v>91</v>
      </c>
    </row>
    <row r="49" spans="1:10" s="11" customFormat="1" x14ac:dyDescent="0.2">
      <c r="A49" s="8">
        <v>43673</v>
      </c>
      <c r="B49" s="12" t="s">
        <v>5</v>
      </c>
      <c r="C49" s="113">
        <v>82110</v>
      </c>
      <c r="D49" s="12" t="s">
        <v>2076</v>
      </c>
      <c r="E49" s="12" t="s">
        <v>5</v>
      </c>
      <c r="F49" s="12" t="s">
        <v>5</v>
      </c>
      <c r="G49" s="12" t="s">
        <v>172</v>
      </c>
      <c r="H49" s="12"/>
      <c r="I49" s="9">
        <v>318</v>
      </c>
      <c r="J49" s="9">
        <v>518</v>
      </c>
    </row>
    <row r="50" spans="1:10" s="11" customFormat="1" x14ac:dyDescent="0.2">
      <c r="A50" s="8">
        <v>43673</v>
      </c>
      <c r="B50" s="12" t="s">
        <v>5</v>
      </c>
      <c r="C50" s="113">
        <v>54329</v>
      </c>
      <c r="D50" s="12" t="s">
        <v>224</v>
      </c>
      <c r="E50" s="12" t="s">
        <v>2097</v>
      </c>
      <c r="F50" s="12" t="s">
        <v>4</v>
      </c>
      <c r="G50" s="12" t="s">
        <v>863</v>
      </c>
      <c r="H50" s="12"/>
      <c r="I50" s="9">
        <v>21</v>
      </c>
      <c r="J50" s="9">
        <v>25</v>
      </c>
    </row>
    <row r="51" spans="1:10" s="11" customFormat="1" x14ac:dyDescent="0.2">
      <c r="A51" s="8">
        <v>43676</v>
      </c>
      <c r="B51" s="12" t="s">
        <v>5</v>
      </c>
      <c r="C51" s="113">
        <v>54441</v>
      </c>
      <c r="D51" s="12" t="s">
        <v>484</v>
      </c>
      <c r="E51" s="12" t="s">
        <v>5</v>
      </c>
      <c r="F51" s="12" t="s">
        <v>15</v>
      </c>
      <c r="G51" s="12" t="s">
        <v>319</v>
      </c>
      <c r="H51" s="12"/>
      <c r="I51" s="9">
        <v>52</v>
      </c>
      <c r="J51" s="9">
        <v>70</v>
      </c>
    </row>
    <row r="52" spans="1:10" s="11" customFormat="1" x14ac:dyDescent="0.2">
      <c r="A52" s="8">
        <v>43676</v>
      </c>
      <c r="B52" s="12" t="s">
        <v>5</v>
      </c>
      <c r="C52" s="113">
        <v>55758</v>
      </c>
      <c r="D52" s="12" t="s">
        <v>2148</v>
      </c>
      <c r="E52" s="12" t="s">
        <v>5</v>
      </c>
      <c r="F52" s="12" t="s">
        <v>15</v>
      </c>
      <c r="G52" s="12" t="s">
        <v>477</v>
      </c>
      <c r="H52" s="12"/>
      <c r="I52" s="9">
        <v>93</v>
      </c>
      <c r="J52" s="9">
        <v>129</v>
      </c>
    </row>
    <row r="53" spans="1:10" s="11" customFormat="1" x14ac:dyDescent="0.2">
      <c r="A53" s="8">
        <v>43677</v>
      </c>
      <c r="B53" s="12" t="s">
        <v>5</v>
      </c>
      <c r="C53" s="113">
        <v>1445</v>
      </c>
      <c r="D53" s="12" t="s">
        <v>2168</v>
      </c>
      <c r="E53" s="12" t="s">
        <v>5</v>
      </c>
      <c r="F53" s="12" t="s">
        <v>15</v>
      </c>
      <c r="G53" s="12" t="s">
        <v>151</v>
      </c>
      <c r="H53" s="12"/>
      <c r="I53" s="9"/>
      <c r="J53" s="9"/>
    </row>
    <row r="54" spans="1:10" s="11" customFormat="1" x14ac:dyDescent="0.2">
      <c r="A54" s="8">
        <v>43650</v>
      </c>
      <c r="B54" s="12" t="s">
        <v>6</v>
      </c>
      <c r="C54" s="113">
        <v>50500</v>
      </c>
      <c r="D54" s="12" t="s">
        <v>1966</v>
      </c>
      <c r="E54" s="12" t="s">
        <v>6</v>
      </c>
      <c r="F54" s="12" t="s">
        <v>6</v>
      </c>
      <c r="G54" s="12" t="s">
        <v>303</v>
      </c>
      <c r="H54" s="12"/>
      <c r="I54" s="9">
        <v>70</v>
      </c>
      <c r="J54" s="9">
        <v>69</v>
      </c>
    </row>
    <row r="55" spans="1:10" s="11" customFormat="1" x14ac:dyDescent="0.2">
      <c r="A55" s="8">
        <v>43652</v>
      </c>
      <c r="B55" s="12" t="s">
        <v>6</v>
      </c>
      <c r="C55" s="113">
        <v>57710</v>
      </c>
      <c r="D55" s="12" t="s">
        <v>147</v>
      </c>
      <c r="E55" s="12" t="s">
        <v>6</v>
      </c>
      <c r="F55" s="12" t="s">
        <v>6</v>
      </c>
      <c r="G55" s="12" t="s">
        <v>23</v>
      </c>
      <c r="H55" s="12"/>
      <c r="I55" s="9">
        <v>32</v>
      </c>
      <c r="J55" s="9">
        <v>21</v>
      </c>
    </row>
    <row r="56" spans="1:10" s="11" customFormat="1" x14ac:dyDescent="0.2">
      <c r="A56" s="8">
        <v>43653</v>
      </c>
      <c r="B56" s="12" t="s">
        <v>6</v>
      </c>
      <c r="C56" s="113">
        <v>54430</v>
      </c>
      <c r="D56" s="12" t="s">
        <v>218</v>
      </c>
      <c r="E56" s="12" t="s">
        <v>6</v>
      </c>
      <c r="F56" s="12" t="s">
        <v>15</v>
      </c>
      <c r="G56" s="12" t="s">
        <v>151</v>
      </c>
      <c r="H56" s="12"/>
      <c r="I56" s="9">
        <v>25</v>
      </c>
      <c r="J56" s="9">
        <v>20</v>
      </c>
    </row>
    <row r="57" spans="1:10" s="11" customFormat="1" x14ac:dyDescent="0.2">
      <c r="A57" s="8">
        <v>43653</v>
      </c>
      <c r="B57" s="12" t="s">
        <v>6</v>
      </c>
      <c r="C57" s="113">
        <v>54122</v>
      </c>
      <c r="D57" s="12" t="s">
        <v>1971</v>
      </c>
      <c r="E57" s="12" t="s">
        <v>6</v>
      </c>
      <c r="F57" s="12" t="s">
        <v>15</v>
      </c>
      <c r="G57" s="12" t="s">
        <v>319</v>
      </c>
      <c r="H57" s="12"/>
      <c r="I57" s="9">
        <v>116</v>
      </c>
      <c r="J57" s="9">
        <v>177</v>
      </c>
    </row>
    <row r="58" spans="1:10" s="11" customFormat="1" x14ac:dyDescent="0.2">
      <c r="A58" s="8">
        <v>43653</v>
      </c>
      <c r="B58" s="12" t="s">
        <v>6</v>
      </c>
      <c r="C58" s="113">
        <v>57530</v>
      </c>
      <c r="D58" s="12" t="s">
        <v>1972</v>
      </c>
      <c r="E58" s="12" t="s">
        <v>6</v>
      </c>
      <c r="F58" s="12" t="s">
        <v>15</v>
      </c>
      <c r="G58" s="12" t="s">
        <v>1973</v>
      </c>
      <c r="H58" s="12"/>
      <c r="I58" s="9">
        <v>67</v>
      </c>
      <c r="J58" s="9">
        <v>82</v>
      </c>
    </row>
    <row r="59" spans="1:10" s="11" customFormat="1" x14ac:dyDescent="0.2">
      <c r="A59" s="8">
        <v>43654</v>
      </c>
      <c r="B59" s="12" t="s">
        <v>6</v>
      </c>
      <c r="C59" s="113">
        <v>57655</v>
      </c>
      <c r="D59" s="12" t="s">
        <v>266</v>
      </c>
      <c r="E59" s="12" t="s">
        <v>6</v>
      </c>
      <c r="F59" s="12" t="s">
        <v>15</v>
      </c>
      <c r="G59" s="12" t="s">
        <v>292</v>
      </c>
      <c r="H59" s="12"/>
      <c r="I59" s="9">
        <v>33</v>
      </c>
      <c r="J59" s="9">
        <v>25</v>
      </c>
    </row>
    <row r="60" spans="1:10" s="11" customFormat="1" x14ac:dyDescent="0.2">
      <c r="A60" s="8">
        <v>43655</v>
      </c>
      <c r="B60" s="12" t="s">
        <v>6</v>
      </c>
      <c r="C60" s="113">
        <v>57150</v>
      </c>
      <c r="D60" s="12" t="s">
        <v>984</v>
      </c>
      <c r="E60" s="12" t="s">
        <v>6</v>
      </c>
      <c r="F60" s="12" t="s">
        <v>15</v>
      </c>
      <c r="G60" s="12" t="s">
        <v>151</v>
      </c>
      <c r="H60" s="12"/>
      <c r="I60" s="9">
        <v>66</v>
      </c>
      <c r="J60" s="9">
        <v>100</v>
      </c>
    </row>
    <row r="61" spans="1:10" s="11" customFormat="1" x14ac:dyDescent="0.2">
      <c r="A61" s="8">
        <v>43655</v>
      </c>
      <c r="B61" s="12" t="s">
        <v>6</v>
      </c>
      <c r="C61" s="113">
        <v>57480</v>
      </c>
      <c r="D61" s="12" t="s">
        <v>656</v>
      </c>
      <c r="E61" s="12" t="s">
        <v>6</v>
      </c>
      <c r="F61" s="12" t="s">
        <v>5</v>
      </c>
      <c r="G61" s="12" t="s">
        <v>151</v>
      </c>
      <c r="H61" s="12"/>
      <c r="I61" s="9">
        <v>48</v>
      </c>
      <c r="J61" s="9">
        <v>51</v>
      </c>
    </row>
    <row r="62" spans="1:10" s="11" customFormat="1" x14ac:dyDescent="0.2">
      <c r="A62" s="8">
        <v>43655</v>
      </c>
      <c r="B62" s="12" t="s">
        <v>6</v>
      </c>
      <c r="C62" s="113">
        <v>57100</v>
      </c>
      <c r="D62" s="12" t="s">
        <v>141</v>
      </c>
      <c r="E62" s="12" t="s">
        <v>6</v>
      </c>
      <c r="F62" s="12" t="s">
        <v>18</v>
      </c>
      <c r="G62" s="12" t="s">
        <v>151</v>
      </c>
      <c r="H62" s="12"/>
      <c r="I62" s="9">
        <v>47</v>
      </c>
      <c r="J62" s="9">
        <v>41</v>
      </c>
    </row>
    <row r="63" spans="1:10" s="11" customFormat="1" x14ac:dyDescent="0.2">
      <c r="A63" s="8">
        <v>43655</v>
      </c>
      <c r="B63" s="12" t="s">
        <v>6</v>
      </c>
      <c r="C63" s="113">
        <v>57050</v>
      </c>
      <c r="D63" s="12" t="s">
        <v>330</v>
      </c>
      <c r="E63" s="12" t="s">
        <v>6</v>
      </c>
      <c r="F63" s="12" t="s">
        <v>15</v>
      </c>
      <c r="G63" s="12" t="s">
        <v>37</v>
      </c>
      <c r="H63" s="12"/>
      <c r="I63" s="9">
        <v>56</v>
      </c>
      <c r="J63" s="9">
        <v>65</v>
      </c>
    </row>
    <row r="64" spans="1:10" s="11" customFormat="1" x14ac:dyDescent="0.2">
      <c r="A64" s="8">
        <v>43655</v>
      </c>
      <c r="B64" s="12" t="s">
        <v>6</v>
      </c>
      <c r="C64" s="113">
        <v>54135</v>
      </c>
      <c r="D64" s="12" t="s">
        <v>1106</v>
      </c>
      <c r="E64" s="12" t="s">
        <v>6</v>
      </c>
      <c r="F64" s="12" t="s">
        <v>15</v>
      </c>
      <c r="G64" s="12" t="s">
        <v>151</v>
      </c>
      <c r="H64" s="12"/>
      <c r="I64" s="9">
        <v>21</v>
      </c>
      <c r="J64" s="9">
        <v>17</v>
      </c>
    </row>
    <row r="65" spans="1:10" s="11" customFormat="1" x14ac:dyDescent="0.2">
      <c r="A65" s="8">
        <v>43655</v>
      </c>
      <c r="B65" s="12" t="s">
        <v>6</v>
      </c>
      <c r="C65" s="113">
        <v>55100</v>
      </c>
      <c r="D65" s="12" t="s">
        <v>1966</v>
      </c>
      <c r="E65" s="12" t="s">
        <v>12</v>
      </c>
      <c r="F65" s="12" t="s">
        <v>6</v>
      </c>
      <c r="G65" s="12" t="s">
        <v>1982</v>
      </c>
      <c r="H65" s="12"/>
      <c r="I65" s="9">
        <v>78</v>
      </c>
      <c r="J65" s="9">
        <v>76</v>
      </c>
    </row>
    <row r="66" spans="1:10" s="11" customFormat="1" x14ac:dyDescent="0.2">
      <c r="A66" s="8">
        <v>43655</v>
      </c>
      <c r="B66" s="12" t="s">
        <v>6</v>
      </c>
      <c r="C66" s="113">
        <v>54400</v>
      </c>
      <c r="D66" s="12" t="s">
        <v>1640</v>
      </c>
      <c r="E66" s="12" t="s">
        <v>6</v>
      </c>
      <c r="F66" s="12" t="s">
        <v>6</v>
      </c>
      <c r="G66" s="12" t="s">
        <v>23</v>
      </c>
      <c r="H66" s="12"/>
      <c r="I66" s="9">
        <v>28</v>
      </c>
      <c r="J66" s="9">
        <v>23</v>
      </c>
    </row>
    <row r="67" spans="1:10" s="11" customFormat="1" x14ac:dyDescent="0.2">
      <c r="A67" s="8">
        <v>43656</v>
      </c>
      <c r="B67" s="12" t="s">
        <v>6</v>
      </c>
      <c r="C67" s="113">
        <v>57710</v>
      </c>
      <c r="D67" s="12" t="s">
        <v>147</v>
      </c>
      <c r="E67" s="12" t="s">
        <v>6</v>
      </c>
      <c r="F67" s="12" t="s">
        <v>9</v>
      </c>
      <c r="G67" s="12" t="s">
        <v>23</v>
      </c>
      <c r="H67" s="12"/>
      <c r="I67" s="9">
        <v>33</v>
      </c>
      <c r="J67" s="9">
        <v>24</v>
      </c>
    </row>
    <row r="68" spans="1:10" s="11" customFormat="1" x14ac:dyDescent="0.2">
      <c r="A68" s="8">
        <v>43657</v>
      </c>
      <c r="B68" s="12" t="s">
        <v>6</v>
      </c>
      <c r="C68" s="113">
        <v>54590</v>
      </c>
      <c r="D68" s="12" t="s">
        <v>1991</v>
      </c>
      <c r="E68" s="12" t="s">
        <v>6</v>
      </c>
      <c r="F68" s="12" t="s">
        <v>6</v>
      </c>
      <c r="G68" s="12" t="s">
        <v>151</v>
      </c>
      <c r="H68" s="12"/>
      <c r="I68" s="9">
        <v>28</v>
      </c>
      <c r="J68" s="9">
        <v>10</v>
      </c>
    </row>
    <row r="69" spans="1:10" s="11" customFormat="1" x14ac:dyDescent="0.2">
      <c r="A69" s="8">
        <v>43657</v>
      </c>
      <c r="B69" s="12" t="s">
        <v>6</v>
      </c>
      <c r="C69" s="113">
        <v>57860</v>
      </c>
      <c r="D69" s="12" t="s">
        <v>1072</v>
      </c>
      <c r="E69" s="12" t="s">
        <v>6</v>
      </c>
      <c r="F69" s="12" t="s">
        <v>15</v>
      </c>
      <c r="G69" s="12" t="s">
        <v>151</v>
      </c>
      <c r="H69" s="12"/>
      <c r="I69" s="9">
        <v>49</v>
      </c>
      <c r="J69" s="9">
        <v>56</v>
      </c>
    </row>
    <row r="70" spans="1:10" s="11" customFormat="1" x14ac:dyDescent="0.2">
      <c r="A70" s="8">
        <v>43657</v>
      </c>
      <c r="B70" s="12" t="s">
        <v>6</v>
      </c>
      <c r="C70" s="113">
        <v>57320</v>
      </c>
      <c r="D70" s="12" t="s">
        <v>1994</v>
      </c>
      <c r="E70" s="12" t="s">
        <v>6</v>
      </c>
      <c r="F70" s="12" t="s">
        <v>15</v>
      </c>
      <c r="G70" s="12" t="s">
        <v>422</v>
      </c>
      <c r="H70" s="12"/>
      <c r="I70" s="9">
        <v>60</v>
      </c>
      <c r="J70" s="9">
        <v>69</v>
      </c>
    </row>
    <row r="71" spans="1:10" s="11" customFormat="1" x14ac:dyDescent="0.2">
      <c r="A71" s="8">
        <v>43658</v>
      </c>
      <c r="B71" s="12" t="s">
        <v>6</v>
      </c>
      <c r="C71" s="113">
        <v>54400</v>
      </c>
      <c r="D71" s="12" t="s">
        <v>1640</v>
      </c>
      <c r="E71" s="12" t="s">
        <v>15</v>
      </c>
      <c r="F71" s="12" t="s">
        <v>214</v>
      </c>
      <c r="G71" s="12" t="s">
        <v>163</v>
      </c>
      <c r="H71" s="12"/>
      <c r="I71" s="9">
        <v>28</v>
      </c>
      <c r="J71" s="9">
        <v>23</v>
      </c>
    </row>
    <row r="72" spans="1:10" s="11" customFormat="1" x14ac:dyDescent="0.2">
      <c r="A72" s="8">
        <v>43658</v>
      </c>
      <c r="B72" s="12" t="s">
        <v>6</v>
      </c>
      <c r="C72" s="113">
        <v>54190</v>
      </c>
      <c r="D72" s="12" t="s">
        <v>1998</v>
      </c>
      <c r="E72" s="12" t="s">
        <v>6</v>
      </c>
      <c r="F72" s="12" t="s">
        <v>15</v>
      </c>
      <c r="G72" s="12" t="s">
        <v>477</v>
      </c>
      <c r="H72" s="12"/>
      <c r="I72" s="9">
        <v>26</v>
      </c>
      <c r="J72" s="9">
        <v>16</v>
      </c>
    </row>
    <row r="73" spans="1:10" s="11" customFormat="1" x14ac:dyDescent="0.2">
      <c r="A73" s="8">
        <v>43658</v>
      </c>
      <c r="B73" s="12" t="s">
        <v>6</v>
      </c>
      <c r="C73" s="113">
        <v>54350</v>
      </c>
      <c r="D73" s="12" t="s">
        <v>2001</v>
      </c>
      <c r="E73" s="12" t="s">
        <v>6</v>
      </c>
      <c r="F73" s="12" t="s">
        <v>15</v>
      </c>
      <c r="G73" s="12" t="s">
        <v>292</v>
      </c>
      <c r="H73" s="12"/>
      <c r="I73" s="9">
        <v>26</v>
      </c>
      <c r="J73" s="9">
        <v>15</v>
      </c>
    </row>
    <row r="74" spans="1:10" s="11" customFormat="1" x14ac:dyDescent="0.2">
      <c r="A74" s="8">
        <v>43659</v>
      </c>
      <c r="B74" s="12" t="s">
        <v>6</v>
      </c>
      <c r="C74" s="113">
        <v>57480</v>
      </c>
      <c r="D74" s="12" t="s">
        <v>2005</v>
      </c>
      <c r="E74" s="12" t="s">
        <v>6</v>
      </c>
      <c r="F74" s="12" t="s">
        <v>4</v>
      </c>
      <c r="G74" s="12" t="s">
        <v>37</v>
      </c>
      <c r="H74" s="12"/>
      <c r="I74" s="9">
        <v>40</v>
      </c>
      <c r="J74" s="9">
        <v>51</v>
      </c>
    </row>
    <row r="75" spans="1:10" s="11" customFormat="1" x14ac:dyDescent="0.2">
      <c r="A75" s="8">
        <v>43659</v>
      </c>
      <c r="B75" s="12" t="s">
        <v>6</v>
      </c>
      <c r="C75" s="113">
        <v>54720</v>
      </c>
      <c r="D75" s="12" t="s">
        <v>240</v>
      </c>
      <c r="E75" s="12" t="s">
        <v>6</v>
      </c>
      <c r="F75" s="12" t="s">
        <v>6</v>
      </c>
      <c r="G75" s="12" t="s">
        <v>172</v>
      </c>
      <c r="H75" s="12"/>
      <c r="I75" s="9">
        <v>22</v>
      </c>
      <c r="J75" s="9">
        <v>18</v>
      </c>
    </row>
    <row r="76" spans="1:10" s="11" customFormat="1" x14ac:dyDescent="0.2">
      <c r="A76" s="8">
        <v>43659</v>
      </c>
      <c r="B76" s="12" t="s">
        <v>6</v>
      </c>
      <c r="C76" s="113">
        <v>54350</v>
      </c>
      <c r="D76" s="12" t="s">
        <v>2001</v>
      </c>
      <c r="E76" s="12" t="s">
        <v>6</v>
      </c>
      <c r="F76" s="12" t="s">
        <v>6</v>
      </c>
      <c r="G76" s="12" t="s">
        <v>172</v>
      </c>
      <c r="H76" s="12"/>
      <c r="I76" s="9">
        <v>21</v>
      </c>
      <c r="J76" s="9">
        <v>14</v>
      </c>
    </row>
    <row r="77" spans="1:10" s="11" customFormat="1" x14ac:dyDescent="0.2">
      <c r="A77" s="8">
        <v>43660</v>
      </c>
      <c r="B77" s="12" t="s">
        <v>6</v>
      </c>
      <c r="C77" s="113">
        <v>54730</v>
      </c>
      <c r="D77" s="12" t="s">
        <v>345</v>
      </c>
      <c r="E77" s="12" t="s">
        <v>6</v>
      </c>
      <c r="F77" s="12" t="s">
        <v>6</v>
      </c>
      <c r="G77" s="12" t="s">
        <v>172</v>
      </c>
      <c r="H77" s="12"/>
      <c r="I77" s="9">
        <v>26</v>
      </c>
      <c r="J77" s="9">
        <v>24</v>
      </c>
    </row>
    <row r="78" spans="1:10" s="11" customFormat="1" x14ac:dyDescent="0.2">
      <c r="A78" s="8">
        <v>43660</v>
      </c>
      <c r="B78" s="12" t="s">
        <v>6</v>
      </c>
      <c r="C78" s="113">
        <v>52000</v>
      </c>
      <c r="D78" s="12" t="s">
        <v>2007</v>
      </c>
      <c r="E78" s="12" t="s">
        <v>6</v>
      </c>
      <c r="F78" s="12" t="s">
        <v>6</v>
      </c>
      <c r="G78" s="12" t="s">
        <v>172</v>
      </c>
      <c r="H78" s="12"/>
      <c r="I78" s="9">
        <v>162</v>
      </c>
      <c r="J78" s="9">
        <v>260</v>
      </c>
    </row>
    <row r="79" spans="1:10" s="11" customFormat="1" x14ac:dyDescent="0.2">
      <c r="A79" s="8">
        <v>43661</v>
      </c>
      <c r="B79" s="12" t="s">
        <v>6</v>
      </c>
      <c r="C79" s="113">
        <v>57880</v>
      </c>
      <c r="D79" s="12" t="s">
        <v>2008</v>
      </c>
      <c r="E79" s="12" t="s">
        <v>6</v>
      </c>
      <c r="F79" s="12" t="s">
        <v>5</v>
      </c>
      <c r="G79" s="12" t="s">
        <v>2009</v>
      </c>
      <c r="H79" s="12"/>
      <c r="I79" s="9">
        <v>78</v>
      </c>
      <c r="J79" s="9">
        <v>100</v>
      </c>
    </row>
    <row r="80" spans="1:10" s="11" customFormat="1" x14ac:dyDescent="0.2">
      <c r="A80" s="8">
        <v>43661</v>
      </c>
      <c r="B80" s="12" t="s">
        <v>6</v>
      </c>
      <c r="C80" s="113">
        <v>57190</v>
      </c>
      <c r="D80" s="12" t="s">
        <v>174</v>
      </c>
      <c r="E80" s="12" t="s">
        <v>6</v>
      </c>
      <c r="F80" s="12" t="s">
        <v>6</v>
      </c>
      <c r="G80" s="12" t="s">
        <v>2010</v>
      </c>
      <c r="H80" s="12"/>
      <c r="I80" s="9">
        <v>37</v>
      </c>
      <c r="J80" s="9">
        <v>39</v>
      </c>
    </row>
    <row r="81" spans="1:10" s="11" customFormat="1" x14ac:dyDescent="0.2">
      <c r="A81" s="8">
        <v>43661</v>
      </c>
      <c r="B81" s="12" t="s">
        <v>6</v>
      </c>
      <c r="C81" s="113">
        <v>57570</v>
      </c>
      <c r="D81" s="12" t="s">
        <v>72</v>
      </c>
      <c r="E81" s="12" t="s">
        <v>6</v>
      </c>
      <c r="F81" s="12" t="s">
        <v>15</v>
      </c>
      <c r="G81" s="12" t="s">
        <v>151</v>
      </c>
      <c r="H81" s="12"/>
      <c r="I81" s="9">
        <v>37</v>
      </c>
      <c r="J81" s="9">
        <v>36</v>
      </c>
    </row>
    <row r="82" spans="1:10" s="11" customFormat="1" x14ac:dyDescent="0.2">
      <c r="A82" s="8">
        <v>43661</v>
      </c>
      <c r="B82" s="12" t="s">
        <v>6</v>
      </c>
      <c r="C82" s="113">
        <v>57270</v>
      </c>
      <c r="D82" s="12" t="s">
        <v>161</v>
      </c>
      <c r="E82" s="12" t="s">
        <v>6</v>
      </c>
      <c r="F82" s="12" t="s">
        <v>6</v>
      </c>
      <c r="G82" s="12" t="s">
        <v>194</v>
      </c>
      <c r="H82" s="12"/>
      <c r="I82" s="9">
        <v>41</v>
      </c>
      <c r="J82" s="9">
        <v>46</v>
      </c>
    </row>
    <row r="83" spans="1:10" s="11" customFormat="1" x14ac:dyDescent="0.2">
      <c r="A83" s="8">
        <v>43662</v>
      </c>
      <c r="B83" s="12" t="s">
        <v>6</v>
      </c>
      <c r="C83" s="113">
        <v>59480</v>
      </c>
      <c r="D83" s="12" t="s">
        <v>2014</v>
      </c>
      <c r="E83" s="12" t="s">
        <v>6</v>
      </c>
      <c r="F83" s="12" t="s">
        <v>15</v>
      </c>
      <c r="G83" s="12" t="s">
        <v>172</v>
      </c>
      <c r="H83" s="12"/>
      <c r="I83" s="9">
        <v>187</v>
      </c>
      <c r="J83" s="9">
        <v>320</v>
      </c>
    </row>
    <row r="84" spans="1:10" s="11" customFormat="1" x14ac:dyDescent="0.2">
      <c r="A84" s="8">
        <v>43662</v>
      </c>
      <c r="B84" s="12" t="s">
        <v>6</v>
      </c>
      <c r="C84" s="113">
        <v>54260</v>
      </c>
      <c r="D84" s="12" t="s">
        <v>2022</v>
      </c>
      <c r="E84" s="12" t="s">
        <v>6</v>
      </c>
      <c r="F84" s="12" t="s">
        <v>6</v>
      </c>
      <c r="G84" s="12" t="s">
        <v>35</v>
      </c>
      <c r="H84" s="12"/>
      <c r="I84" s="9">
        <v>40</v>
      </c>
      <c r="J84" s="9">
        <v>40</v>
      </c>
    </row>
    <row r="85" spans="1:10" s="11" customFormat="1" x14ac:dyDescent="0.2">
      <c r="A85" s="8">
        <v>43662</v>
      </c>
      <c r="B85" s="12" t="s">
        <v>6</v>
      </c>
      <c r="C85" s="113">
        <v>54400</v>
      </c>
      <c r="D85" s="12" t="s">
        <v>179</v>
      </c>
      <c r="E85" s="12" t="s">
        <v>6</v>
      </c>
      <c r="F85" s="12" t="s">
        <v>6</v>
      </c>
      <c r="G85" s="12" t="s">
        <v>151</v>
      </c>
      <c r="H85" s="12"/>
      <c r="I85" s="9">
        <v>21</v>
      </c>
      <c r="J85" s="9">
        <v>18</v>
      </c>
    </row>
    <row r="86" spans="1:10" s="11" customFormat="1" x14ac:dyDescent="0.2">
      <c r="A86" s="8">
        <v>43662</v>
      </c>
      <c r="B86" s="12" t="s">
        <v>6</v>
      </c>
      <c r="C86" s="113">
        <v>57540</v>
      </c>
      <c r="D86" s="12" t="s">
        <v>2023</v>
      </c>
      <c r="E86" s="12" t="s">
        <v>6</v>
      </c>
      <c r="F86" s="12" t="s">
        <v>6</v>
      </c>
      <c r="G86" s="12" t="s">
        <v>172</v>
      </c>
      <c r="H86" s="12"/>
      <c r="I86" s="9">
        <v>78</v>
      </c>
      <c r="J86" s="9">
        <v>99</v>
      </c>
    </row>
    <row r="87" spans="1:10" s="11" customFormat="1" x14ac:dyDescent="0.2">
      <c r="A87" s="8">
        <v>43663</v>
      </c>
      <c r="B87" s="12" t="s">
        <v>6</v>
      </c>
      <c r="C87" s="113">
        <v>57330</v>
      </c>
      <c r="D87" s="12" t="s">
        <v>164</v>
      </c>
      <c r="E87" s="12" t="s">
        <v>6</v>
      </c>
      <c r="F87" s="12" t="s">
        <v>15</v>
      </c>
      <c r="G87" s="12" t="s">
        <v>1860</v>
      </c>
      <c r="H87" s="12"/>
      <c r="I87" s="9">
        <v>35</v>
      </c>
      <c r="J87" s="9">
        <v>29</v>
      </c>
    </row>
    <row r="88" spans="1:10" s="11" customFormat="1" x14ac:dyDescent="0.2">
      <c r="A88" s="8">
        <v>43663</v>
      </c>
      <c r="B88" s="12" t="s">
        <v>6</v>
      </c>
      <c r="C88" s="113">
        <v>54730</v>
      </c>
      <c r="D88" s="12" t="s">
        <v>345</v>
      </c>
      <c r="E88" s="12" t="s">
        <v>6</v>
      </c>
      <c r="F88" s="12" t="s">
        <v>6</v>
      </c>
      <c r="G88" s="12" t="s">
        <v>1073</v>
      </c>
      <c r="H88" s="12"/>
      <c r="I88" s="9">
        <v>37</v>
      </c>
      <c r="J88" s="9">
        <v>30</v>
      </c>
    </row>
    <row r="89" spans="1:10" s="11" customFormat="1" x14ac:dyDescent="0.2">
      <c r="A89" s="8">
        <v>43663</v>
      </c>
      <c r="B89" s="12" t="s">
        <v>6</v>
      </c>
      <c r="C89" s="113">
        <v>54590</v>
      </c>
      <c r="D89" s="12" t="s">
        <v>2026</v>
      </c>
      <c r="E89" s="12" t="s">
        <v>6</v>
      </c>
      <c r="F89" s="12" t="s">
        <v>6</v>
      </c>
      <c r="G89" s="12" t="s">
        <v>477</v>
      </c>
      <c r="H89" s="12"/>
      <c r="I89" s="9">
        <v>27</v>
      </c>
      <c r="J89" s="9">
        <v>10</v>
      </c>
    </row>
    <row r="90" spans="1:10" s="11" customFormat="1" x14ac:dyDescent="0.2">
      <c r="A90" s="8">
        <v>43663</v>
      </c>
      <c r="B90" s="12" t="s">
        <v>6</v>
      </c>
      <c r="C90" s="113">
        <v>68660</v>
      </c>
      <c r="D90" s="12" t="s">
        <v>2027</v>
      </c>
      <c r="E90" s="12" t="s">
        <v>6</v>
      </c>
      <c r="F90" s="12" t="s">
        <v>6</v>
      </c>
      <c r="G90" s="12" t="s">
        <v>477</v>
      </c>
      <c r="H90" s="12"/>
      <c r="I90" s="9">
        <v>158</v>
      </c>
      <c r="J90" s="9">
        <v>238</v>
      </c>
    </row>
    <row r="91" spans="1:10" s="11" customFormat="1" x14ac:dyDescent="0.2">
      <c r="A91" s="8">
        <v>43663</v>
      </c>
      <c r="B91" s="12" t="s">
        <v>6</v>
      </c>
      <c r="C91" s="113">
        <v>63000</v>
      </c>
      <c r="D91" s="12" t="s">
        <v>2028</v>
      </c>
      <c r="E91" s="12" t="s">
        <v>6</v>
      </c>
      <c r="F91" s="12" t="s">
        <v>2029</v>
      </c>
      <c r="G91" s="12" t="s">
        <v>477</v>
      </c>
      <c r="H91" s="12"/>
      <c r="I91" s="9"/>
      <c r="J91" s="9"/>
    </row>
    <row r="92" spans="1:10" s="11" customFormat="1" x14ac:dyDescent="0.2">
      <c r="A92" s="8">
        <v>43664</v>
      </c>
      <c r="B92" s="12" t="s">
        <v>6</v>
      </c>
      <c r="C92" s="113">
        <v>97615</v>
      </c>
      <c r="D92" s="12"/>
      <c r="E92" s="12" t="s">
        <v>6</v>
      </c>
      <c r="F92" s="12" t="s">
        <v>15</v>
      </c>
      <c r="G92" s="12" t="s">
        <v>151</v>
      </c>
      <c r="H92" s="12"/>
      <c r="I92" s="9"/>
      <c r="J92" s="9"/>
    </row>
    <row r="93" spans="1:10" s="11" customFormat="1" x14ac:dyDescent="0.2">
      <c r="A93" s="8">
        <v>43665</v>
      </c>
      <c r="B93" s="12" t="s">
        <v>6</v>
      </c>
      <c r="C93" s="113">
        <v>54860</v>
      </c>
      <c r="D93" s="12" t="s">
        <v>324</v>
      </c>
      <c r="E93" s="12" t="s">
        <v>6</v>
      </c>
      <c r="F93" s="12" t="s">
        <v>6</v>
      </c>
      <c r="G93" s="12" t="s">
        <v>151</v>
      </c>
      <c r="H93" s="12"/>
      <c r="I93" s="9">
        <v>16</v>
      </c>
      <c r="J93" s="9">
        <v>13</v>
      </c>
    </row>
    <row r="94" spans="1:10" s="11" customFormat="1" x14ac:dyDescent="0.2">
      <c r="A94" s="8">
        <v>43667</v>
      </c>
      <c r="B94" s="12" t="s">
        <v>6</v>
      </c>
      <c r="C94" s="113">
        <v>57570</v>
      </c>
      <c r="D94" s="12" t="s">
        <v>72</v>
      </c>
      <c r="E94" s="12" t="s">
        <v>6</v>
      </c>
      <c r="F94" s="12" t="s">
        <v>8</v>
      </c>
      <c r="G94" s="12" t="s">
        <v>292</v>
      </c>
      <c r="H94" s="12"/>
      <c r="I94" s="9">
        <v>34</v>
      </c>
      <c r="J94" s="9">
        <v>36</v>
      </c>
    </row>
    <row r="95" spans="1:10" s="11" customFormat="1" x14ac:dyDescent="0.2">
      <c r="A95" s="8">
        <v>43668</v>
      </c>
      <c r="B95" s="12" t="s">
        <v>6</v>
      </c>
      <c r="C95" s="113">
        <v>57330</v>
      </c>
      <c r="D95" s="12" t="s">
        <v>315</v>
      </c>
      <c r="E95" s="12" t="s">
        <v>6</v>
      </c>
      <c r="F95" s="12" t="s">
        <v>15</v>
      </c>
      <c r="G95" s="12" t="s">
        <v>151</v>
      </c>
      <c r="H95" s="12"/>
      <c r="I95" s="9">
        <v>26</v>
      </c>
      <c r="J95" s="9">
        <v>29</v>
      </c>
    </row>
    <row r="96" spans="1:10" s="11" customFormat="1" x14ac:dyDescent="0.2">
      <c r="A96" s="8">
        <v>43670</v>
      </c>
      <c r="B96" s="12" t="s">
        <v>6</v>
      </c>
      <c r="C96" s="113">
        <v>57310</v>
      </c>
      <c r="D96" s="12" t="s">
        <v>219</v>
      </c>
      <c r="E96" s="12" t="s">
        <v>6</v>
      </c>
      <c r="F96" s="12" t="s">
        <v>15</v>
      </c>
      <c r="G96" s="12" t="s">
        <v>23</v>
      </c>
      <c r="H96" s="12"/>
      <c r="I96" s="9">
        <v>46</v>
      </c>
      <c r="J96" s="9">
        <v>47</v>
      </c>
    </row>
    <row r="97" spans="1:10" s="11" customFormat="1" x14ac:dyDescent="0.2">
      <c r="A97" s="8">
        <v>43670</v>
      </c>
      <c r="B97" s="12" t="s">
        <v>6</v>
      </c>
      <c r="C97" s="113">
        <v>57650</v>
      </c>
      <c r="D97" s="12" t="s">
        <v>712</v>
      </c>
      <c r="E97" s="12" t="s">
        <v>6</v>
      </c>
      <c r="F97" s="12" t="s">
        <v>221</v>
      </c>
      <c r="G97" s="12" t="s">
        <v>151</v>
      </c>
      <c r="H97" s="12"/>
      <c r="I97" s="9">
        <v>29</v>
      </c>
      <c r="J97" s="9">
        <v>28</v>
      </c>
    </row>
    <row r="98" spans="1:10" s="11" customFormat="1" x14ac:dyDescent="0.2">
      <c r="A98" s="8">
        <v>43671</v>
      </c>
      <c r="B98" s="12" t="s">
        <v>6</v>
      </c>
      <c r="C98" s="113">
        <v>54400</v>
      </c>
      <c r="D98" s="12" t="s">
        <v>1640</v>
      </c>
      <c r="E98" s="12" t="s">
        <v>6</v>
      </c>
      <c r="F98" s="12" t="s">
        <v>15</v>
      </c>
      <c r="G98" s="12" t="s">
        <v>2050</v>
      </c>
      <c r="H98" s="12"/>
      <c r="I98" s="9">
        <v>25</v>
      </c>
      <c r="J98" s="9">
        <v>22</v>
      </c>
    </row>
    <row r="99" spans="1:10" s="11" customFormat="1" x14ac:dyDescent="0.2">
      <c r="A99" s="8">
        <v>43671</v>
      </c>
      <c r="B99" s="12" t="s">
        <v>6</v>
      </c>
      <c r="C99" s="113">
        <v>42110</v>
      </c>
      <c r="D99" s="12" t="s">
        <v>2051</v>
      </c>
      <c r="E99" s="12" t="s">
        <v>6</v>
      </c>
      <c r="F99" s="12" t="s">
        <v>15</v>
      </c>
      <c r="G99" s="12" t="s">
        <v>292</v>
      </c>
      <c r="H99" s="12"/>
      <c r="I99" s="9"/>
      <c r="J99" s="9"/>
    </row>
    <row r="100" spans="1:10" s="11" customFormat="1" x14ac:dyDescent="0.2">
      <c r="A100" s="8">
        <v>43671</v>
      </c>
      <c r="B100" s="12" t="s">
        <v>6</v>
      </c>
      <c r="C100" s="113">
        <v>57300</v>
      </c>
      <c r="D100" s="12" t="s">
        <v>198</v>
      </c>
      <c r="E100" s="12" t="s">
        <v>6</v>
      </c>
      <c r="F100" s="12" t="s">
        <v>15</v>
      </c>
      <c r="G100" s="12" t="s">
        <v>151</v>
      </c>
      <c r="H100" s="12"/>
      <c r="I100" s="9">
        <v>39</v>
      </c>
      <c r="J100" s="9">
        <v>47</v>
      </c>
    </row>
    <row r="101" spans="1:10" s="11" customFormat="1" x14ac:dyDescent="0.2">
      <c r="A101" s="8">
        <v>43671</v>
      </c>
      <c r="B101" s="12" t="s">
        <v>6</v>
      </c>
      <c r="C101" s="113">
        <v>55100</v>
      </c>
      <c r="D101" s="12" t="s">
        <v>2056</v>
      </c>
      <c r="E101" s="12" t="s">
        <v>6</v>
      </c>
      <c r="F101" s="12" t="s">
        <v>15</v>
      </c>
      <c r="G101" s="12" t="s">
        <v>1988</v>
      </c>
      <c r="H101" s="12"/>
      <c r="I101" s="9">
        <v>77</v>
      </c>
      <c r="J101" s="9">
        <v>75</v>
      </c>
    </row>
    <row r="102" spans="1:10" s="11" customFormat="1" x14ac:dyDescent="0.2">
      <c r="A102" s="8">
        <v>43672</v>
      </c>
      <c r="B102" s="12" t="s">
        <v>6</v>
      </c>
      <c r="C102" s="113">
        <v>54870</v>
      </c>
      <c r="D102" s="12" t="s">
        <v>713</v>
      </c>
      <c r="E102" s="12" t="s">
        <v>6</v>
      </c>
      <c r="F102" s="12" t="s">
        <v>15</v>
      </c>
      <c r="G102" s="12" t="s">
        <v>194</v>
      </c>
      <c r="H102" s="12"/>
      <c r="I102" s="9">
        <v>29</v>
      </c>
      <c r="J102" s="9">
        <v>22</v>
      </c>
    </row>
    <row r="103" spans="1:10" s="11" customFormat="1" x14ac:dyDescent="0.2">
      <c r="A103" s="8">
        <v>43673</v>
      </c>
      <c r="B103" s="12" t="s">
        <v>6</v>
      </c>
      <c r="C103" s="113">
        <v>51000</v>
      </c>
      <c r="D103" s="12" t="s">
        <v>2078</v>
      </c>
      <c r="E103" s="12" t="s">
        <v>6</v>
      </c>
      <c r="F103" s="12" t="s">
        <v>6</v>
      </c>
      <c r="G103" s="12" t="s">
        <v>863</v>
      </c>
      <c r="H103" s="12"/>
      <c r="I103" s="9">
        <v>119</v>
      </c>
      <c r="J103" s="9">
        <v>171</v>
      </c>
    </row>
    <row r="104" spans="1:10" s="11" customFormat="1" x14ac:dyDescent="0.2">
      <c r="A104" s="8">
        <v>43673</v>
      </c>
      <c r="B104" s="12" t="s">
        <v>6</v>
      </c>
      <c r="C104" s="113">
        <v>59500</v>
      </c>
      <c r="D104" s="12" t="s">
        <v>2079</v>
      </c>
      <c r="E104" s="12" t="s">
        <v>6</v>
      </c>
      <c r="F104" s="12" t="s">
        <v>6</v>
      </c>
      <c r="G104" s="12" t="s">
        <v>2110</v>
      </c>
      <c r="H104" s="12"/>
      <c r="I104" s="158" t="s">
        <v>2118</v>
      </c>
      <c r="J104" s="158" t="s">
        <v>2119</v>
      </c>
    </row>
    <row r="105" spans="1:10" s="11" customFormat="1" x14ac:dyDescent="0.2">
      <c r="A105" s="8">
        <v>43673</v>
      </c>
      <c r="B105" s="12" t="s">
        <v>6</v>
      </c>
      <c r="C105" s="113">
        <v>54860</v>
      </c>
      <c r="D105" s="12" t="s">
        <v>324</v>
      </c>
      <c r="E105" s="12" t="s">
        <v>6</v>
      </c>
      <c r="F105" s="12" t="s">
        <v>6</v>
      </c>
      <c r="G105" s="12" t="s">
        <v>172</v>
      </c>
      <c r="H105" s="12"/>
      <c r="I105" s="9">
        <v>16</v>
      </c>
      <c r="J105" s="9">
        <v>13</v>
      </c>
    </row>
    <row r="106" spans="1:10" s="11" customFormat="1" x14ac:dyDescent="0.2">
      <c r="A106" s="8">
        <v>43673</v>
      </c>
      <c r="B106" s="12" t="s">
        <v>6</v>
      </c>
      <c r="C106" s="113">
        <v>57655</v>
      </c>
      <c r="D106" s="12" t="s">
        <v>266</v>
      </c>
      <c r="E106" s="12" t="s">
        <v>6</v>
      </c>
      <c r="F106" s="12" t="s">
        <v>6</v>
      </c>
      <c r="G106" s="12" t="s">
        <v>177</v>
      </c>
      <c r="H106" s="12"/>
      <c r="I106" s="9">
        <v>26</v>
      </c>
      <c r="J106" s="9">
        <v>24</v>
      </c>
    </row>
    <row r="107" spans="1:10" s="11" customFormat="1" x14ac:dyDescent="0.2">
      <c r="A107" s="8">
        <v>43673</v>
      </c>
      <c r="B107" s="12" t="s">
        <v>6</v>
      </c>
      <c r="C107" s="113">
        <v>57100</v>
      </c>
      <c r="D107" s="12" t="s">
        <v>2093</v>
      </c>
      <c r="E107" s="12" t="s">
        <v>6</v>
      </c>
      <c r="F107" s="12" t="s">
        <v>6</v>
      </c>
      <c r="G107" s="12" t="s">
        <v>2094</v>
      </c>
      <c r="H107" s="12"/>
      <c r="I107" s="9">
        <v>33</v>
      </c>
      <c r="J107" s="9">
        <v>42</v>
      </c>
    </row>
    <row r="108" spans="1:10" s="11" customFormat="1" x14ac:dyDescent="0.2">
      <c r="A108" s="8">
        <v>43673</v>
      </c>
      <c r="B108" s="12" t="s">
        <v>6</v>
      </c>
      <c r="C108" s="113">
        <v>57390</v>
      </c>
      <c r="D108" s="12" t="s">
        <v>137</v>
      </c>
      <c r="E108" s="12" t="s">
        <v>2100</v>
      </c>
      <c r="F108" s="12" t="s">
        <v>6</v>
      </c>
      <c r="G108" s="12" t="s">
        <v>172</v>
      </c>
      <c r="H108" s="12"/>
      <c r="I108" s="9">
        <v>14</v>
      </c>
      <c r="J108" s="9">
        <v>11</v>
      </c>
    </row>
    <row r="109" spans="1:10" s="11" customFormat="1" x14ac:dyDescent="0.2">
      <c r="A109" s="8">
        <v>43674</v>
      </c>
      <c r="B109" s="12" t="s">
        <v>6</v>
      </c>
      <c r="C109" s="113">
        <v>59710</v>
      </c>
      <c r="D109" s="12" t="s">
        <v>2124</v>
      </c>
      <c r="E109" s="12" t="s">
        <v>6</v>
      </c>
      <c r="F109" s="12" t="s">
        <v>6</v>
      </c>
      <c r="G109" s="12" t="s">
        <v>863</v>
      </c>
      <c r="H109" s="12"/>
      <c r="I109" s="9">
        <v>174</v>
      </c>
      <c r="J109" s="9">
        <v>303</v>
      </c>
    </row>
    <row r="110" spans="1:10" s="11" customFormat="1" x14ac:dyDescent="0.2">
      <c r="A110" s="8">
        <v>43674</v>
      </c>
      <c r="B110" s="12" t="s">
        <v>6</v>
      </c>
      <c r="C110" s="113">
        <v>54590</v>
      </c>
      <c r="D110" s="12" t="s">
        <v>1991</v>
      </c>
      <c r="E110" s="12" t="s">
        <v>6</v>
      </c>
      <c r="F110" s="12" t="s">
        <v>6</v>
      </c>
      <c r="G110" s="12" t="s">
        <v>163</v>
      </c>
      <c r="H110" s="12"/>
      <c r="I110" s="9">
        <v>8</v>
      </c>
      <c r="J110" s="9" t="s">
        <v>365</v>
      </c>
    </row>
    <row r="111" spans="1:10" s="11" customFormat="1" x14ac:dyDescent="0.2">
      <c r="A111" s="8">
        <v>43674</v>
      </c>
      <c r="B111" s="12" t="s">
        <v>6</v>
      </c>
      <c r="C111" s="113">
        <v>57920</v>
      </c>
      <c r="D111" s="12" t="s">
        <v>2135</v>
      </c>
      <c r="E111" s="12" t="s">
        <v>6</v>
      </c>
      <c r="F111" s="12" t="s">
        <v>6</v>
      </c>
      <c r="G111" s="12" t="s">
        <v>23</v>
      </c>
      <c r="H111" s="12"/>
      <c r="I111" s="9">
        <v>41</v>
      </c>
      <c r="J111" s="9">
        <v>57</v>
      </c>
    </row>
    <row r="112" spans="1:10" s="11" customFormat="1" x14ac:dyDescent="0.2">
      <c r="A112" s="8">
        <v>43674</v>
      </c>
      <c r="B112" s="12" t="s">
        <v>6</v>
      </c>
      <c r="C112" s="113">
        <v>57530</v>
      </c>
      <c r="D112" s="12" t="s">
        <v>2136</v>
      </c>
      <c r="E112" s="12" t="s">
        <v>6</v>
      </c>
      <c r="F112" s="12" t="s">
        <v>6</v>
      </c>
      <c r="G112" s="12" t="s">
        <v>172</v>
      </c>
      <c r="H112" s="12"/>
      <c r="I112" s="9">
        <v>50</v>
      </c>
      <c r="J112" s="9">
        <v>79</v>
      </c>
    </row>
    <row r="113" spans="1:10" s="11" customFormat="1" x14ac:dyDescent="0.2">
      <c r="A113" s="8">
        <v>43674</v>
      </c>
      <c r="B113" s="12" t="s">
        <v>6</v>
      </c>
      <c r="C113" s="113">
        <v>54135</v>
      </c>
      <c r="D113" s="12" t="s">
        <v>2137</v>
      </c>
      <c r="E113" s="12" t="s">
        <v>6</v>
      </c>
      <c r="F113" s="12" t="s">
        <v>6</v>
      </c>
      <c r="G113" s="12" t="s">
        <v>312</v>
      </c>
      <c r="H113" s="12"/>
      <c r="I113" s="9">
        <v>23</v>
      </c>
      <c r="J113" s="9">
        <v>22</v>
      </c>
    </row>
    <row r="114" spans="1:10" s="11" customFormat="1" x14ac:dyDescent="0.2">
      <c r="A114" s="8">
        <v>43675</v>
      </c>
      <c r="B114" s="12" t="s">
        <v>6</v>
      </c>
      <c r="C114" s="113">
        <v>54310</v>
      </c>
      <c r="D114" s="12" t="s">
        <v>323</v>
      </c>
      <c r="E114" s="12" t="s">
        <v>6</v>
      </c>
      <c r="F114" s="12" t="s">
        <v>6</v>
      </c>
      <c r="G114" s="12" t="s">
        <v>477</v>
      </c>
      <c r="H114" s="12"/>
      <c r="I114" s="9">
        <v>45</v>
      </c>
      <c r="J114" s="9">
        <v>43</v>
      </c>
    </row>
    <row r="115" spans="1:10" s="11" customFormat="1" x14ac:dyDescent="0.2">
      <c r="A115" s="8">
        <v>43676</v>
      </c>
      <c r="B115" s="12" t="s">
        <v>6</v>
      </c>
      <c r="C115" s="113">
        <v>54400</v>
      </c>
      <c r="D115" s="12" t="s">
        <v>1640</v>
      </c>
      <c r="E115" s="12" t="s">
        <v>6</v>
      </c>
      <c r="F115" s="12" t="s">
        <v>15</v>
      </c>
      <c r="G115" s="12" t="s">
        <v>151</v>
      </c>
      <c r="H115" s="12"/>
      <c r="I115" s="9">
        <v>25</v>
      </c>
      <c r="J115" s="9">
        <v>22</v>
      </c>
    </row>
    <row r="116" spans="1:10" s="11" customFormat="1" x14ac:dyDescent="0.2">
      <c r="A116" s="8">
        <v>43676</v>
      </c>
      <c r="B116" s="12" t="s">
        <v>6</v>
      </c>
      <c r="C116" s="113">
        <v>54260</v>
      </c>
      <c r="D116" s="12" t="s">
        <v>2147</v>
      </c>
      <c r="E116" s="12" t="s">
        <v>6</v>
      </c>
      <c r="F116" s="12" t="s">
        <v>15</v>
      </c>
      <c r="G116" s="12" t="s">
        <v>292</v>
      </c>
      <c r="H116" s="12"/>
      <c r="I116" s="9">
        <v>100</v>
      </c>
      <c r="J116" s="9">
        <v>141</v>
      </c>
    </row>
    <row r="117" spans="1:10" s="11" customFormat="1" x14ac:dyDescent="0.2">
      <c r="A117" s="8">
        <v>43676</v>
      </c>
      <c r="B117" s="12" t="s">
        <v>6</v>
      </c>
      <c r="C117" s="113">
        <v>57000</v>
      </c>
      <c r="D117" s="12" t="s">
        <v>211</v>
      </c>
      <c r="E117" s="12" t="s">
        <v>6</v>
      </c>
      <c r="F117" s="12" t="s">
        <v>6</v>
      </c>
      <c r="G117" s="12" t="s">
        <v>151</v>
      </c>
      <c r="H117" s="12"/>
      <c r="I117" s="9">
        <v>54</v>
      </c>
      <c r="J117" s="9">
        <v>63</v>
      </c>
    </row>
    <row r="118" spans="1:10" s="11" customFormat="1" x14ac:dyDescent="0.2">
      <c r="A118" s="8">
        <v>43676</v>
      </c>
      <c r="B118" s="12" t="s">
        <v>6</v>
      </c>
      <c r="C118" s="113">
        <v>21560</v>
      </c>
      <c r="D118" s="12" t="s">
        <v>2150</v>
      </c>
      <c r="E118" s="12" t="s">
        <v>6</v>
      </c>
      <c r="F118" s="12" t="s">
        <v>15</v>
      </c>
      <c r="G118" s="12" t="s">
        <v>292</v>
      </c>
      <c r="H118" s="12"/>
      <c r="I118" s="9">
        <v>203</v>
      </c>
      <c r="J118" s="9">
        <v>329</v>
      </c>
    </row>
    <row r="119" spans="1:10" s="11" customFormat="1" x14ac:dyDescent="0.2">
      <c r="A119" s="8">
        <v>43676</v>
      </c>
      <c r="B119" s="12" t="s">
        <v>6</v>
      </c>
      <c r="C119" s="113">
        <v>54620</v>
      </c>
      <c r="D119" s="12" t="s">
        <v>2151</v>
      </c>
      <c r="E119" s="12" t="s">
        <v>6</v>
      </c>
      <c r="F119" s="12" t="s">
        <v>15</v>
      </c>
      <c r="G119" s="12" t="s">
        <v>2152</v>
      </c>
      <c r="H119" s="12"/>
      <c r="I119" s="9">
        <v>28</v>
      </c>
      <c r="J119" s="9">
        <v>21</v>
      </c>
    </row>
    <row r="120" spans="1:10" s="11" customFormat="1" x14ac:dyDescent="0.2">
      <c r="A120" s="8">
        <v>43677</v>
      </c>
      <c r="B120" s="12" t="s">
        <v>6</v>
      </c>
      <c r="C120" s="113">
        <v>54350</v>
      </c>
      <c r="D120" s="12" t="s">
        <v>2001</v>
      </c>
      <c r="E120" s="12" t="s">
        <v>6</v>
      </c>
      <c r="F120" s="12" t="s">
        <v>6</v>
      </c>
      <c r="G120" s="12" t="s">
        <v>23</v>
      </c>
      <c r="H120" s="12"/>
      <c r="I120" s="9">
        <v>19</v>
      </c>
      <c r="J120" s="9">
        <v>14</v>
      </c>
    </row>
    <row r="121" spans="1:10" s="11" customFormat="1" x14ac:dyDescent="0.2">
      <c r="A121" s="8">
        <v>43677</v>
      </c>
      <c r="B121" s="12" t="s">
        <v>6</v>
      </c>
      <c r="C121" s="113">
        <v>55170</v>
      </c>
      <c r="D121" s="12" t="s">
        <v>2162</v>
      </c>
      <c r="E121" s="12" t="s">
        <v>6</v>
      </c>
      <c r="F121" s="12" t="s">
        <v>6</v>
      </c>
      <c r="G121" s="12" t="s">
        <v>151</v>
      </c>
      <c r="H121" s="12"/>
      <c r="I121" s="9">
        <v>134</v>
      </c>
      <c r="J121" s="9">
        <v>202</v>
      </c>
    </row>
    <row r="122" spans="1:10" s="11" customFormat="1" x14ac:dyDescent="0.2">
      <c r="A122" s="8">
        <v>43677</v>
      </c>
      <c r="B122" s="12" t="s">
        <v>6</v>
      </c>
      <c r="C122" s="113">
        <v>57530</v>
      </c>
      <c r="D122" s="12" t="s">
        <v>709</v>
      </c>
      <c r="E122" s="12" t="s">
        <v>6</v>
      </c>
      <c r="F122" s="12" t="s">
        <v>15</v>
      </c>
      <c r="G122" s="12" t="s">
        <v>23</v>
      </c>
      <c r="H122" s="12"/>
      <c r="I122" s="9">
        <v>66</v>
      </c>
      <c r="J122" s="9">
        <v>81</v>
      </c>
    </row>
    <row r="123" spans="1:10" s="11" customFormat="1" x14ac:dyDescent="0.2">
      <c r="A123" s="8">
        <v>43671</v>
      </c>
      <c r="B123" s="12" t="s">
        <v>2052</v>
      </c>
      <c r="C123" s="169" t="s">
        <v>2067</v>
      </c>
      <c r="D123" s="12" t="s">
        <v>2053</v>
      </c>
      <c r="E123" s="12" t="s">
        <v>1293</v>
      </c>
      <c r="F123" s="12" t="s">
        <v>15</v>
      </c>
      <c r="G123" s="12" t="s">
        <v>151</v>
      </c>
      <c r="H123" s="12"/>
      <c r="I123" s="9"/>
      <c r="J123" s="9"/>
    </row>
    <row r="124" spans="1:10" s="11" customFormat="1" x14ac:dyDescent="0.2">
      <c r="A124" s="8">
        <v>43648</v>
      </c>
      <c r="B124" s="12" t="s">
        <v>3</v>
      </c>
      <c r="C124" s="113">
        <v>8448</v>
      </c>
      <c r="D124" s="12" t="s">
        <v>149</v>
      </c>
      <c r="E124" s="12" t="s">
        <v>18</v>
      </c>
      <c r="F124" s="12" t="s">
        <v>15</v>
      </c>
      <c r="G124" s="12" t="s">
        <v>172</v>
      </c>
      <c r="H124" s="12"/>
      <c r="I124" s="9">
        <v>30</v>
      </c>
      <c r="J124" s="9">
        <v>20</v>
      </c>
    </row>
    <row r="125" spans="1:10" s="11" customFormat="1" x14ac:dyDescent="0.2">
      <c r="A125" s="8">
        <v>43648</v>
      </c>
      <c r="B125" s="12" t="s">
        <v>3</v>
      </c>
      <c r="C125" s="113">
        <v>8495</v>
      </c>
      <c r="D125" s="12" t="s">
        <v>289</v>
      </c>
      <c r="E125" s="12" t="s">
        <v>6</v>
      </c>
      <c r="F125" s="12" t="s">
        <v>4</v>
      </c>
      <c r="G125" s="12" t="s">
        <v>172</v>
      </c>
      <c r="H125" s="12"/>
      <c r="I125" s="9">
        <v>34</v>
      </c>
      <c r="J125" s="9">
        <v>29</v>
      </c>
    </row>
    <row r="126" spans="1:10" s="11" customFormat="1" x14ac:dyDescent="0.2">
      <c r="A126" s="8">
        <v>43649</v>
      </c>
      <c r="B126" s="12" t="s">
        <v>3</v>
      </c>
      <c r="C126" s="113">
        <v>2152</v>
      </c>
      <c r="D126" s="12" t="s">
        <v>92</v>
      </c>
      <c r="E126" s="12" t="s">
        <v>6</v>
      </c>
      <c r="F126" s="12" t="s">
        <v>6</v>
      </c>
      <c r="G126" s="12" t="s">
        <v>151</v>
      </c>
      <c r="H126" s="12"/>
      <c r="I126" s="9">
        <v>30</v>
      </c>
      <c r="J126" s="9">
        <v>39</v>
      </c>
    </row>
    <row r="127" spans="1:10" s="11" customFormat="1" x14ac:dyDescent="0.2">
      <c r="A127" s="8">
        <v>43651</v>
      </c>
      <c r="B127" s="12" t="s">
        <v>3</v>
      </c>
      <c r="C127" s="113">
        <v>4402</v>
      </c>
      <c r="D127" s="12" t="s">
        <v>50</v>
      </c>
      <c r="E127" s="12" t="s">
        <v>157</v>
      </c>
      <c r="F127" s="12" t="s">
        <v>15</v>
      </c>
      <c r="G127" s="12" t="s">
        <v>151</v>
      </c>
      <c r="H127" s="12"/>
      <c r="I127" s="9">
        <v>8</v>
      </c>
      <c r="J127" s="9" t="s">
        <v>460</v>
      </c>
    </row>
    <row r="128" spans="1:10" s="11" customFormat="1" x14ac:dyDescent="0.2">
      <c r="A128" s="8">
        <v>43651</v>
      </c>
      <c r="B128" s="12" t="s">
        <v>3</v>
      </c>
      <c r="C128" s="113">
        <v>7347</v>
      </c>
      <c r="D128" s="12" t="s">
        <v>39</v>
      </c>
      <c r="E128" s="12" t="s">
        <v>18</v>
      </c>
      <c r="F128" s="12" t="s">
        <v>6</v>
      </c>
      <c r="G128" s="12" t="s">
        <v>151</v>
      </c>
      <c r="H128" s="12"/>
      <c r="I128" s="9">
        <v>34</v>
      </c>
      <c r="J128" s="9">
        <v>36</v>
      </c>
    </row>
    <row r="129" spans="1:10" s="11" customFormat="1" x14ac:dyDescent="0.2">
      <c r="A129" s="8">
        <v>43651</v>
      </c>
      <c r="B129" s="12" t="s">
        <v>3</v>
      </c>
      <c r="C129" s="113">
        <v>1471</v>
      </c>
      <c r="D129" s="12" t="s">
        <v>92</v>
      </c>
      <c r="E129" s="12" t="s">
        <v>4</v>
      </c>
      <c r="F129" s="12" t="s">
        <v>4</v>
      </c>
      <c r="G129" s="12" t="s">
        <v>151</v>
      </c>
      <c r="H129" s="12"/>
      <c r="I129" s="9">
        <v>22</v>
      </c>
      <c r="J129" s="9">
        <v>24</v>
      </c>
    </row>
    <row r="130" spans="1:10" s="11" customFormat="1" x14ac:dyDescent="0.2">
      <c r="A130" s="8">
        <v>43652</v>
      </c>
      <c r="B130" s="12" t="s">
        <v>3</v>
      </c>
      <c r="C130" s="113">
        <v>4631</v>
      </c>
      <c r="D130" s="12" t="s">
        <v>40</v>
      </c>
      <c r="E130" s="12" t="s">
        <v>15</v>
      </c>
      <c r="F130" s="12" t="s">
        <v>6</v>
      </c>
      <c r="G130" s="12" t="s">
        <v>37</v>
      </c>
      <c r="H130" s="12"/>
      <c r="I130" s="9">
        <v>5</v>
      </c>
      <c r="J130" s="9">
        <v>2</v>
      </c>
    </row>
    <row r="131" spans="1:10" s="11" customFormat="1" x14ac:dyDescent="0.2">
      <c r="A131" s="8">
        <v>43654</v>
      </c>
      <c r="B131" s="12" t="s">
        <v>3</v>
      </c>
      <c r="C131" s="113">
        <v>3790</v>
      </c>
      <c r="D131" s="12" t="s">
        <v>82</v>
      </c>
      <c r="E131" s="12" t="s">
        <v>1975</v>
      </c>
      <c r="F131" s="12" t="s">
        <v>4</v>
      </c>
      <c r="G131" s="12" t="s">
        <v>151</v>
      </c>
      <c r="H131" s="12"/>
      <c r="I131" s="9">
        <v>20</v>
      </c>
      <c r="J131" s="9">
        <v>18</v>
      </c>
    </row>
    <row r="132" spans="1:10" s="11" customFormat="1" x14ac:dyDescent="0.2">
      <c r="A132" s="8">
        <v>43654</v>
      </c>
      <c r="B132" s="12" t="s">
        <v>3</v>
      </c>
      <c r="C132" s="113">
        <v>6637</v>
      </c>
      <c r="D132" s="12" t="s">
        <v>232</v>
      </c>
      <c r="E132" s="12" t="s">
        <v>16</v>
      </c>
      <c r="F132" s="12" t="s">
        <v>15</v>
      </c>
      <c r="G132" s="12" t="s">
        <v>292</v>
      </c>
      <c r="H132" s="12"/>
      <c r="I132" s="9">
        <v>46</v>
      </c>
      <c r="J132" s="9">
        <v>59</v>
      </c>
    </row>
    <row r="133" spans="1:10" s="11" customFormat="1" x14ac:dyDescent="0.2">
      <c r="A133" s="8">
        <v>43654</v>
      </c>
      <c r="B133" s="12" t="s">
        <v>3</v>
      </c>
      <c r="C133" s="113">
        <v>2629</v>
      </c>
      <c r="D133" s="12" t="s">
        <v>92</v>
      </c>
      <c r="E133" s="12" t="s">
        <v>1978</v>
      </c>
      <c r="F133" s="12" t="s">
        <v>15</v>
      </c>
      <c r="G133" s="12" t="s">
        <v>422</v>
      </c>
      <c r="H133" s="12"/>
      <c r="I133" s="9"/>
      <c r="J133" s="9"/>
    </row>
    <row r="134" spans="1:10" s="11" customFormat="1" x14ac:dyDescent="0.2">
      <c r="A134" s="8">
        <v>43655</v>
      </c>
      <c r="B134" s="12" t="s">
        <v>3</v>
      </c>
      <c r="C134" s="113">
        <v>2629</v>
      </c>
      <c r="D134" s="12" t="s">
        <v>92</v>
      </c>
      <c r="E134" s="12" t="s">
        <v>6</v>
      </c>
      <c r="F134" s="12" t="s">
        <v>15</v>
      </c>
      <c r="G134" s="12" t="s">
        <v>151</v>
      </c>
      <c r="H134" s="12"/>
      <c r="I134" s="9">
        <v>22</v>
      </c>
      <c r="J134" s="9">
        <v>23</v>
      </c>
    </row>
    <row r="135" spans="1:10" s="11" customFormat="1" x14ac:dyDescent="0.2">
      <c r="A135" s="8">
        <v>43655</v>
      </c>
      <c r="B135" s="12" t="s">
        <v>3</v>
      </c>
      <c r="C135" s="113">
        <v>8410</v>
      </c>
      <c r="D135" s="12" t="s">
        <v>149</v>
      </c>
      <c r="E135" s="12" t="s">
        <v>6</v>
      </c>
      <c r="F135" s="12" t="s">
        <v>15</v>
      </c>
      <c r="G135" s="12" t="s">
        <v>558</v>
      </c>
      <c r="H135" s="12"/>
      <c r="I135" s="9">
        <v>32</v>
      </c>
      <c r="J135" s="9">
        <v>20</v>
      </c>
    </row>
    <row r="136" spans="1:10" s="11" customFormat="1" x14ac:dyDescent="0.2">
      <c r="A136" s="8">
        <v>43655</v>
      </c>
      <c r="B136" s="12" t="s">
        <v>3</v>
      </c>
      <c r="C136" s="113">
        <v>2156</v>
      </c>
      <c r="D136" s="12" t="s">
        <v>92</v>
      </c>
      <c r="E136" s="12" t="s">
        <v>6</v>
      </c>
      <c r="F136" s="12" t="s">
        <v>15</v>
      </c>
      <c r="G136" s="12" t="s">
        <v>614</v>
      </c>
      <c r="H136" s="12"/>
      <c r="I136" s="9">
        <v>33</v>
      </c>
      <c r="J136" s="9">
        <v>31</v>
      </c>
    </row>
    <row r="137" spans="1:10" s="11" customFormat="1" x14ac:dyDescent="0.2">
      <c r="A137" s="8">
        <v>43657</v>
      </c>
      <c r="B137" s="12" t="s">
        <v>3</v>
      </c>
      <c r="C137" s="113">
        <v>1635</v>
      </c>
      <c r="D137" s="12" t="s">
        <v>92</v>
      </c>
      <c r="E137" s="12" t="s">
        <v>6</v>
      </c>
      <c r="F137" s="12" t="s">
        <v>6</v>
      </c>
      <c r="G137" s="12" t="s">
        <v>151</v>
      </c>
      <c r="H137" s="12"/>
      <c r="I137" s="9">
        <v>27</v>
      </c>
      <c r="J137" s="9">
        <v>26</v>
      </c>
    </row>
    <row r="138" spans="1:10" s="11" customFormat="1" x14ac:dyDescent="0.2">
      <c r="A138" s="8">
        <v>43657</v>
      </c>
      <c r="B138" s="12" t="s">
        <v>3</v>
      </c>
      <c r="C138" s="113">
        <v>1534</v>
      </c>
      <c r="D138" s="12" t="s">
        <v>92</v>
      </c>
      <c r="E138" s="12" t="s">
        <v>6</v>
      </c>
      <c r="F138" s="12" t="s">
        <v>6</v>
      </c>
      <c r="G138" s="12" t="s">
        <v>151</v>
      </c>
      <c r="H138" s="12"/>
      <c r="I138" s="9">
        <v>22</v>
      </c>
      <c r="J138" s="9">
        <v>23</v>
      </c>
    </row>
    <row r="139" spans="1:10" s="11" customFormat="1" x14ac:dyDescent="0.2">
      <c r="A139" s="8">
        <v>43657</v>
      </c>
      <c r="B139" s="12" t="s">
        <v>3</v>
      </c>
      <c r="C139" s="113">
        <v>6313</v>
      </c>
      <c r="D139" s="12" t="s">
        <v>1990</v>
      </c>
      <c r="E139" s="12" t="s">
        <v>6</v>
      </c>
      <c r="F139" s="12" t="s">
        <v>15</v>
      </c>
      <c r="G139" s="12" t="s">
        <v>292</v>
      </c>
      <c r="H139" s="12"/>
      <c r="I139" s="9">
        <v>60</v>
      </c>
      <c r="J139" s="9">
        <v>64</v>
      </c>
    </row>
    <row r="140" spans="1:10" s="11" customFormat="1" x14ac:dyDescent="0.2">
      <c r="A140" s="8">
        <v>43657</v>
      </c>
      <c r="B140" s="12" t="s">
        <v>3</v>
      </c>
      <c r="C140" s="113">
        <v>1452</v>
      </c>
      <c r="D140" s="12" t="s">
        <v>92</v>
      </c>
      <c r="E140" s="12" t="s">
        <v>15</v>
      </c>
      <c r="F140" s="12" t="s">
        <v>18</v>
      </c>
      <c r="G140" s="12" t="s">
        <v>319</v>
      </c>
      <c r="H140" s="12"/>
      <c r="I140" s="9">
        <v>25</v>
      </c>
      <c r="J140" s="9">
        <v>25</v>
      </c>
    </row>
    <row r="141" spans="1:10" s="11" customFormat="1" x14ac:dyDescent="0.2">
      <c r="A141" s="8">
        <v>43658</v>
      </c>
      <c r="B141" s="12" t="s">
        <v>3</v>
      </c>
      <c r="C141" s="113">
        <v>5423</v>
      </c>
      <c r="D141" s="12" t="s">
        <v>345</v>
      </c>
      <c r="E141" s="12" t="s">
        <v>4</v>
      </c>
      <c r="F141" s="12" t="s">
        <v>5</v>
      </c>
      <c r="G141" s="12" t="s">
        <v>37</v>
      </c>
      <c r="H141" s="12"/>
      <c r="I141" s="9">
        <v>32</v>
      </c>
      <c r="J141" s="9">
        <v>27</v>
      </c>
    </row>
    <row r="142" spans="1:10" s="11" customFormat="1" x14ac:dyDescent="0.2">
      <c r="A142" s="8">
        <v>43658</v>
      </c>
      <c r="B142" s="12" t="s">
        <v>3</v>
      </c>
      <c r="C142" s="113">
        <v>4360</v>
      </c>
      <c r="D142" s="12" t="s">
        <v>506</v>
      </c>
      <c r="E142" s="12" t="s">
        <v>9</v>
      </c>
      <c r="F142" s="12" t="s">
        <v>15</v>
      </c>
      <c r="G142" s="12" t="s">
        <v>23</v>
      </c>
      <c r="H142" s="12"/>
      <c r="I142" s="9">
        <v>18</v>
      </c>
      <c r="J142" s="9">
        <v>10</v>
      </c>
    </row>
    <row r="143" spans="1:10" s="11" customFormat="1" x14ac:dyDescent="0.2">
      <c r="A143" s="8">
        <v>43659</v>
      </c>
      <c r="B143" s="12" t="s">
        <v>3</v>
      </c>
      <c r="C143" s="113">
        <v>5371</v>
      </c>
      <c r="D143" s="12" t="s">
        <v>58</v>
      </c>
      <c r="E143" s="12" t="s">
        <v>5</v>
      </c>
      <c r="F143" s="12" t="s">
        <v>2002</v>
      </c>
      <c r="G143" s="12" t="s">
        <v>2003</v>
      </c>
      <c r="H143" s="12"/>
      <c r="I143" s="9">
        <v>28</v>
      </c>
      <c r="J143" s="9">
        <v>40</v>
      </c>
    </row>
    <row r="144" spans="1:10" s="11" customFormat="1" x14ac:dyDescent="0.2">
      <c r="A144" s="8">
        <v>43659</v>
      </c>
      <c r="B144" s="12" t="s">
        <v>3</v>
      </c>
      <c r="C144" s="113">
        <v>5755</v>
      </c>
      <c r="D144" s="12" t="s">
        <v>128</v>
      </c>
      <c r="E144" s="12" t="s">
        <v>31</v>
      </c>
      <c r="F144" s="12" t="s">
        <v>6</v>
      </c>
      <c r="G144" s="12" t="s">
        <v>172</v>
      </c>
      <c r="H144" s="12"/>
      <c r="I144" s="9">
        <v>21</v>
      </c>
      <c r="J144" s="9">
        <v>27</v>
      </c>
    </row>
    <row r="145" spans="1:10" s="11" customFormat="1" x14ac:dyDescent="0.2">
      <c r="A145" s="8">
        <v>43659</v>
      </c>
      <c r="B145" s="12" t="s">
        <v>3</v>
      </c>
      <c r="C145" s="113">
        <v>7432</v>
      </c>
      <c r="D145" s="12" t="s">
        <v>2004</v>
      </c>
      <c r="E145" s="12" t="s">
        <v>4</v>
      </c>
      <c r="F145" s="12" t="s">
        <v>4</v>
      </c>
      <c r="G145" s="12" t="s">
        <v>151</v>
      </c>
      <c r="H145" s="12"/>
      <c r="I145" s="9">
        <v>35</v>
      </c>
      <c r="J145" s="9">
        <v>48</v>
      </c>
    </row>
    <row r="146" spans="1:10" s="11" customFormat="1" x14ac:dyDescent="0.2">
      <c r="A146" s="8">
        <v>43659</v>
      </c>
      <c r="B146" s="12" t="s">
        <v>3</v>
      </c>
      <c r="C146" s="113">
        <v>1815</v>
      </c>
      <c r="D146" s="12" t="s">
        <v>92</v>
      </c>
      <c r="E146" s="12" t="s">
        <v>4</v>
      </c>
      <c r="F146" s="12" t="s">
        <v>4</v>
      </c>
      <c r="G146" s="12" t="s">
        <v>35</v>
      </c>
      <c r="H146" s="12"/>
      <c r="I146" s="9">
        <v>23</v>
      </c>
      <c r="J146" s="9">
        <v>27</v>
      </c>
    </row>
    <row r="147" spans="1:10" s="11" customFormat="1" x14ac:dyDescent="0.2">
      <c r="A147" s="8">
        <v>43659</v>
      </c>
      <c r="B147" s="12" t="s">
        <v>3</v>
      </c>
      <c r="C147" s="113">
        <v>6212</v>
      </c>
      <c r="D147" s="12" t="s">
        <v>110</v>
      </c>
      <c r="E147" s="12" t="s">
        <v>4</v>
      </c>
      <c r="F147" s="12" t="s">
        <v>4</v>
      </c>
      <c r="G147" s="12" t="s">
        <v>167</v>
      </c>
      <c r="H147" s="12"/>
      <c r="I147" s="9">
        <v>23</v>
      </c>
      <c r="J147" s="9">
        <v>27</v>
      </c>
    </row>
    <row r="148" spans="1:10" s="11" customFormat="1" x14ac:dyDescent="0.2">
      <c r="A148" s="8">
        <v>43659</v>
      </c>
      <c r="B148" s="12" t="s">
        <v>3</v>
      </c>
      <c r="C148" s="113">
        <v>6830</v>
      </c>
      <c r="D148" s="12" t="s">
        <v>1167</v>
      </c>
      <c r="E148" s="12" t="s">
        <v>4</v>
      </c>
      <c r="F148" s="12" t="s">
        <v>4</v>
      </c>
      <c r="G148" s="12" t="s">
        <v>37</v>
      </c>
      <c r="H148" s="12"/>
      <c r="I148" s="9">
        <v>39</v>
      </c>
      <c r="J148" s="9">
        <v>58</v>
      </c>
    </row>
    <row r="149" spans="1:10" s="11" customFormat="1" x14ac:dyDescent="0.2">
      <c r="A149" s="8">
        <v>43659</v>
      </c>
      <c r="B149" s="12" t="s">
        <v>3</v>
      </c>
      <c r="C149" s="113">
        <v>1628</v>
      </c>
      <c r="D149" s="12" t="s">
        <v>92</v>
      </c>
      <c r="E149" s="12" t="s">
        <v>6</v>
      </c>
      <c r="F149" s="12" t="s">
        <v>6</v>
      </c>
      <c r="G149" s="12" t="s">
        <v>151</v>
      </c>
      <c r="H149" s="12"/>
      <c r="I149" s="9">
        <v>25</v>
      </c>
      <c r="J149" s="9">
        <v>30</v>
      </c>
    </row>
    <row r="150" spans="1:10" s="11" customFormat="1" x14ac:dyDescent="0.2">
      <c r="A150" s="8">
        <v>43659</v>
      </c>
      <c r="B150" s="12" t="s">
        <v>3</v>
      </c>
      <c r="C150" s="113">
        <v>57100</v>
      </c>
      <c r="D150" s="12" t="s">
        <v>141</v>
      </c>
      <c r="E150" s="12" t="s">
        <v>18</v>
      </c>
      <c r="F150" s="12" t="s">
        <v>6</v>
      </c>
      <c r="G150" s="12" t="s">
        <v>151</v>
      </c>
      <c r="H150" s="12"/>
      <c r="I150" s="9">
        <v>34</v>
      </c>
      <c r="J150" s="9">
        <v>41</v>
      </c>
    </row>
    <row r="151" spans="1:10" s="11" customFormat="1" x14ac:dyDescent="0.2">
      <c r="A151" s="8">
        <v>43660</v>
      </c>
      <c r="B151" s="12" t="s">
        <v>3</v>
      </c>
      <c r="C151" s="113">
        <v>1215</v>
      </c>
      <c r="D151" s="12" t="s">
        <v>92</v>
      </c>
      <c r="E151" s="12" t="s">
        <v>5</v>
      </c>
      <c r="F151" s="12" t="s">
        <v>5</v>
      </c>
      <c r="G151" s="12" t="s">
        <v>172</v>
      </c>
      <c r="H151" s="12"/>
      <c r="I151" s="9">
        <v>19</v>
      </c>
      <c r="J151" s="9">
        <v>25</v>
      </c>
    </row>
    <row r="152" spans="1:10" s="11" customFormat="1" x14ac:dyDescent="0.2">
      <c r="A152" s="8">
        <v>43660</v>
      </c>
      <c r="B152" s="12" t="s">
        <v>3</v>
      </c>
      <c r="C152" s="113">
        <v>4408</v>
      </c>
      <c r="D152" s="12" t="s">
        <v>50</v>
      </c>
      <c r="E152" s="12" t="s">
        <v>8</v>
      </c>
      <c r="F152" s="12" t="s">
        <v>6</v>
      </c>
      <c r="G152" s="12" t="s">
        <v>172</v>
      </c>
      <c r="H152" s="12"/>
      <c r="I152" s="9" t="s">
        <v>419</v>
      </c>
      <c r="J152" s="9">
        <v>8</v>
      </c>
    </row>
    <row r="153" spans="1:10" s="11" customFormat="1" x14ac:dyDescent="0.2">
      <c r="A153" s="8">
        <v>43660</v>
      </c>
      <c r="B153" s="12" t="s">
        <v>3</v>
      </c>
      <c r="C153" s="113">
        <v>8447</v>
      </c>
      <c r="D153" s="12" t="s">
        <v>149</v>
      </c>
      <c r="E153" s="12" t="s">
        <v>4</v>
      </c>
      <c r="F153" s="12" t="s">
        <v>4</v>
      </c>
      <c r="G153" s="12" t="s">
        <v>796</v>
      </c>
      <c r="H153" s="12"/>
      <c r="I153" s="9">
        <v>25</v>
      </c>
      <c r="J153" s="9">
        <v>21</v>
      </c>
    </row>
    <row r="154" spans="1:10" s="11" customFormat="1" x14ac:dyDescent="0.2">
      <c r="A154" s="8">
        <v>43660</v>
      </c>
      <c r="B154" s="12" t="s">
        <v>3</v>
      </c>
      <c r="C154" s="113">
        <v>4599</v>
      </c>
      <c r="D154" s="12" t="s">
        <v>40</v>
      </c>
      <c r="E154" s="12" t="s">
        <v>4</v>
      </c>
      <c r="F154" s="12" t="s">
        <v>4</v>
      </c>
      <c r="G154" s="12" t="s">
        <v>312</v>
      </c>
      <c r="H154" s="12"/>
      <c r="I154" s="9">
        <v>8</v>
      </c>
      <c r="J154" s="9">
        <v>2</v>
      </c>
    </row>
    <row r="155" spans="1:10" s="11" customFormat="1" x14ac:dyDescent="0.2">
      <c r="A155" s="8">
        <v>43661</v>
      </c>
      <c r="B155" s="12" t="s">
        <v>3</v>
      </c>
      <c r="C155" s="113">
        <v>4475</v>
      </c>
      <c r="D155" s="12" t="s">
        <v>50</v>
      </c>
      <c r="E155" s="12" t="s">
        <v>4</v>
      </c>
      <c r="F155" s="12" t="s">
        <v>6</v>
      </c>
      <c r="G155" s="12" t="s">
        <v>194</v>
      </c>
      <c r="H155" s="12"/>
      <c r="I155" s="9">
        <v>8</v>
      </c>
      <c r="J155" s="9">
        <v>5</v>
      </c>
    </row>
    <row r="156" spans="1:10" s="11" customFormat="1" x14ac:dyDescent="0.2">
      <c r="A156" s="8">
        <v>43661</v>
      </c>
      <c r="B156" s="12" t="s">
        <v>3</v>
      </c>
      <c r="C156" s="113">
        <v>9144</v>
      </c>
      <c r="D156" s="12" t="s">
        <v>1658</v>
      </c>
      <c r="E156" s="12" t="s">
        <v>4</v>
      </c>
      <c r="F156" s="12" t="s">
        <v>6</v>
      </c>
      <c r="G156" s="12" t="s">
        <v>516</v>
      </c>
      <c r="H156" s="12"/>
      <c r="I156" s="9">
        <v>56</v>
      </c>
      <c r="J156" s="9">
        <v>50</v>
      </c>
    </row>
    <row r="157" spans="1:10" s="11" customFormat="1" x14ac:dyDescent="0.2">
      <c r="A157" s="8">
        <v>43661</v>
      </c>
      <c r="B157" s="12" t="s">
        <v>3</v>
      </c>
      <c r="C157" s="113">
        <v>4406</v>
      </c>
      <c r="D157" s="12" t="s">
        <v>50</v>
      </c>
      <c r="E157" s="12" t="s">
        <v>4</v>
      </c>
      <c r="F157" s="12" t="s">
        <v>140</v>
      </c>
      <c r="G157" s="12" t="s">
        <v>151</v>
      </c>
      <c r="H157" s="12"/>
      <c r="I157" s="9">
        <v>10</v>
      </c>
      <c r="J157" s="9">
        <v>5</v>
      </c>
    </row>
    <row r="158" spans="1:10" s="11" customFormat="1" x14ac:dyDescent="0.2">
      <c r="A158" s="8">
        <v>43661</v>
      </c>
      <c r="B158" s="12" t="s">
        <v>3</v>
      </c>
      <c r="C158" s="113">
        <v>7430</v>
      </c>
      <c r="D158" s="12" t="s">
        <v>1836</v>
      </c>
      <c r="E158" s="12" t="s">
        <v>187</v>
      </c>
      <c r="F158" s="12" t="s">
        <v>4</v>
      </c>
      <c r="G158" s="12" t="s">
        <v>37</v>
      </c>
      <c r="H158" s="12"/>
      <c r="I158" s="9">
        <v>46</v>
      </c>
      <c r="J158" s="9">
        <v>53</v>
      </c>
    </row>
    <row r="159" spans="1:10" s="11" customFormat="1" x14ac:dyDescent="0.2">
      <c r="A159" s="8">
        <v>43661</v>
      </c>
      <c r="B159" s="12" t="s">
        <v>3</v>
      </c>
      <c r="C159" s="113">
        <v>8479</v>
      </c>
      <c r="D159" s="12" t="s">
        <v>274</v>
      </c>
      <c r="E159" s="12" t="s">
        <v>4</v>
      </c>
      <c r="F159" s="12" t="s">
        <v>6</v>
      </c>
      <c r="G159" s="12" t="s">
        <v>37</v>
      </c>
      <c r="H159" s="12"/>
      <c r="I159" s="9">
        <v>31</v>
      </c>
      <c r="J159" s="9">
        <v>30</v>
      </c>
    </row>
    <row r="160" spans="1:10" s="11" customFormat="1" x14ac:dyDescent="0.2">
      <c r="A160" s="8">
        <v>43661</v>
      </c>
      <c r="B160" s="12" t="s">
        <v>3</v>
      </c>
      <c r="C160" s="113">
        <v>2739</v>
      </c>
      <c r="D160" s="12" t="s">
        <v>92</v>
      </c>
      <c r="E160" s="12" t="s">
        <v>4</v>
      </c>
      <c r="F160" s="12" t="s">
        <v>6</v>
      </c>
      <c r="G160" s="12" t="s">
        <v>194</v>
      </c>
      <c r="H160" s="12"/>
      <c r="I160" s="9">
        <v>30</v>
      </c>
      <c r="J160" s="9">
        <v>27</v>
      </c>
    </row>
    <row r="161" spans="1:10" s="11" customFormat="1" x14ac:dyDescent="0.2">
      <c r="A161" s="8">
        <v>43661</v>
      </c>
      <c r="B161" s="12" t="s">
        <v>3</v>
      </c>
      <c r="C161" s="113">
        <v>1254</v>
      </c>
      <c r="D161" s="12" t="s">
        <v>92</v>
      </c>
      <c r="E161" s="12" t="s">
        <v>4</v>
      </c>
      <c r="F161" s="12" t="s">
        <v>6</v>
      </c>
      <c r="G161" s="12" t="s">
        <v>2012</v>
      </c>
      <c r="H161" s="12"/>
      <c r="I161" s="9">
        <v>22</v>
      </c>
      <c r="J161" s="9">
        <v>24</v>
      </c>
    </row>
    <row r="162" spans="1:10" s="11" customFormat="1" x14ac:dyDescent="0.2">
      <c r="A162" s="8">
        <v>43661</v>
      </c>
      <c r="B162" s="12" t="s">
        <v>3</v>
      </c>
      <c r="C162" s="113">
        <v>3543</v>
      </c>
      <c r="D162" s="12" t="s">
        <v>67</v>
      </c>
      <c r="E162" s="12" t="s">
        <v>4</v>
      </c>
      <c r="F162" s="12" t="s">
        <v>4</v>
      </c>
      <c r="G162" s="12" t="s">
        <v>194</v>
      </c>
      <c r="H162" s="12"/>
      <c r="I162" s="9">
        <v>20</v>
      </c>
      <c r="J162" s="9">
        <v>19</v>
      </c>
    </row>
    <row r="163" spans="1:10" s="11" customFormat="1" x14ac:dyDescent="0.2">
      <c r="A163" s="8">
        <v>43662</v>
      </c>
      <c r="B163" s="12" t="s">
        <v>3</v>
      </c>
      <c r="C163" s="113">
        <v>5367</v>
      </c>
      <c r="D163" s="12" t="s">
        <v>58</v>
      </c>
      <c r="E163" s="12" t="s">
        <v>4</v>
      </c>
      <c r="F163" s="12" t="s">
        <v>4</v>
      </c>
      <c r="G163" s="12" t="s">
        <v>172</v>
      </c>
      <c r="H163" s="12"/>
      <c r="I163" s="9">
        <v>34</v>
      </c>
      <c r="J163" s="9">
        <v>42</v>
      </c>
    </row>
    <row r="164" spans="1:10" s="11" customFormat="1" x14ac:dyDescent="0.2">
      <c r="A164" s="8">
        <v>43662</v>
      </c>
      <c r="B164" s="12" t="s">
        <v>3</v>
      </c>
      <c r="C164" s="113">
        <v>7371</v>
      </c>
      <c r="D164" s="12" t="s">
        <v>1165</v>
      </c>
      <c r="E164" s="12" t="s">
        <v>5</v>
      </c>
      <c r="F164" s="12" t="s">
        <v>4</v>
      </c>
      <c r="G164" s="12" t="s">
        <v>172</v>
      </c>
      <c r="H164" s="12"/>
      <c r="I164" s="9">
        <v>37</v>
      </c>
      <c r="J164" s="9">
        <v>38</v>
      </c>
    </row>
    <row r="165" spans="1:10" s="11" customFormat="1" x14ac:dyDescent="0.2">
      <c r="A165" s="8">
        <v>43662</v>
      </c>
      <c r="B165" s="12" t="s">
        <v>3</v>
      </c>
      <c r="C165" s="113">
        <v>4438</v>
      </c>
      <c r="D165" s="12" t="s">
        <v>61</v>
      </c>
      <c r="E165" s="12" t="s">
        <v>2013</v>
      </c>
      <c r="F165" s="12" t="s">
        <v>307</v>
      </c>
      <c r="G165" s="12"/>
      <c r="H165" s="12"/>
      <c r="I165" s="9">
        <v>5</v>
      </c>
      <c r="J165" s="9">
        <v>3</v>
      </c>
    </row>
    <row r="166" spans="1:10" s="11" customFormat="1" x14ac:dyDescent="0.2">
      <c r="A166" s="8">
        <v>43662</v>
      </c>
      <c r="B166" s="12" t="s">
        <v>3</v>
      </c>
      <c r="C166" s="113">
        <v>5681</v>
      </c>
      <c r="D166" s="12" t="s">
        <v>2015</v>
      </c>
      <c r="E166" s="12" t="s">
        <v>2016</v>
      </c>
      <c r="F166" s="12" t="s">
        <v>6</v>
      </c>
      <c r="G166" s="12" t="s">
        <v>2017</v>
      </c>
      <c r="H166" s="12"/>
      <c r="I166" s="9">
        <v>30</v>
      </c>
      <c r="J166" s="9">
        <v>34</v>
      </c>
    </row>
    <row r="167" spans="1:10" s="11" customFormat="1" x14ac:dyDescent="0.2">
      <c r="A167" s="8">
        <v>43662</v>
      </c>
      <c r="B167" s="12" t="s">
        <v>3</v>
      </c>
      <c r="C167" s="113">
        <v>3321</v>
      </c>
      <c r="D167" s="12" t="s">
        <v>1040</v>
      </c>
      <c r="E167" s="12" t="s">
        <v>4</v>
      </c>
      <c r="F167" s="12" t="s">
        <v>6</v>
      </c>
      <c r="G167" s="12" t="s">
        <v>151</v>
      </c>
      <c r="H167" s="12"/>
      <c r="I167" s="9">
        <v>26</v>
      </c>
      <c r="J167" s="9">
        <v>26</v>
      </c>
    </row>
    <row r="168" spans="1:10" s="11" customFormat="1" x14ac:dyDescent="0.2">
      <c r="A168" s="8">
        <v>43662</v>
      </c>
      <c r="B168" s="12" t="s">
        <v>3</v>
      </c>
      <c r="C168" s="113">
        <v>2448</v>
      </c>
      <c r="D168" s="12" t="s">
        <v>92</v>
      </c>
      <c r="E168" s="12" t="s">
        <v>6</v>
      </c>
      <c r="F168" s="12" t="s">
        <v>6</v>
      </c>
      <c r="G168" s="12" t="s">
        <v>312</v>
      </c>
      <c r="H168" s="12"/>
      <c r="I168" s="9">
        <v>28</v>
      </c>
      <c r="J168" s="9">
        <v>27</v>
      </c>
    </row>
    <row r="169" spans="1:10" s="11" customFormat="1" x14ac:dyDescent="0.2">
      <c r="A169" s="8">
        <v>43663</v>
      </c>
      <c r="B169" s="12" t="s">
        <v>3</v>
      </c>
      <c r="C169" s="113">
        <v>3377</v>
      </c>
      <c r="D169" s="12" t="s">
        <v>54</v>
      </c>
      <c r="E169" s="12" t="s">
        <v>18</v>
      </c>
      <c r="F169" s="12" t="s">
        <v>33</v>
      </c>
      <c r="G169" s="12" t="s">
        <v>477</v>
      </c>
      <c r="H169" s="12"/>
      <c r="I169" s="9">
        <v>21</v>
      </c>
      <c r="J169" s="9">
        <v>17</v>
      </c>
    </row>
    <row r="170" spans="1:10" s="11" customFormat="1" x14ac:dyDescent="0.2">
      <c r="A170" s="8">
        <v>43663</v>
      </c>
      <c r="B170" s="12" t="s">
        <v>3</v>
      </c>
      <c r="C170" s="113">
        <v>4459</v>
      </c>
      <c r="D170" s="12" t="s">
        <v>61</v>
      </c>
      <c r="E170" s="12" t="s">
        <v>5</v>
      </c>
      <c r="F170" s="12" t="s">
        <v>4</v>
      </c>
      <c r="G170" s="12" t="s">
        <v>163</v>
      </c>
      <c r="H170" s="12"/>
      <c r="I170" s="9">
        <v>9</v>
      </c>
      <c r="J170" s="9">
        <v>5</v>
      </c>
    </row>
    <row r="171" spans="1:10" s="11" customFormat="1" x14ac:dyDescent="0.2">
      <c r="A171" s="8">
        <v>43663</v>
      </c>
      <c r="B171" s="12" t="s">
        <v>3</v>
      </c>
      <c r="C171" s="113">
        <v>4440</v>
      </c>
      <c r="D171" s="12" t="s">
        <v>61</v>
      </c>
      <c r="E171" s="12" t="s">
        <v>4</v>
      </c>
      <c r="F171" s="12" t="s">
        <v>4</v>
      </c>
      <c r="G171" s="12" t="s">
        <v>151</v>
      </c>
      <c r="H171" s="12"/>
      <c r="I171" s="9">
        <v>8</v>
      </c>
      <c r="J171" s="9">
        <v>4</v>
      </c>
    </row>
    <row r="172" spans="1:10" s="11" customFormat="1" x14ac:dyDescent="0.2">
      <c r="A172" s="8">
        <v>43663</v>
      </c>
      <c r="B172" s="12" t="s">
        <v>3</v>
      </c>
      <c r="C172" s="113">
        <v>1355</v>
      </c>
      <c r="D172" s="12" t="s">
        <v>92</v>
      </c>
      <c r="E172" s="12" t="s">
        <v>4</v>
      </c>
      <c r="F172" s="12" t="s">
        <v>6</v>
      </c>
      <c r="G172" s="12" t="s">
        <v>194</v>
      </c>
      <c r="H172" s="12"/>
      <c r="I172" s="9">
        <v>26</v>
      </c>
      <c r="J172" s="9">
        <v>30</v>
      </c>
    </row>
    <row r="173" spans="1:10" s="11" customFormat="1" x14ac:dyDescent="0.2">
      <c r="A173" s="8">
        <v>43663</v>
      </c>
      <c r="B173" s="12" t="s">
        <v>3</v>
      </c>
      <c r="C173" s="113">
        <v>4815</v>
      </c>
      <c r="D173" s="12" t="s">
        <v>113</v>
      </c>
      <c r="E173" s="12" t="s">
        <v>4</v>
      </c>
      <c r="F173" s="12" t="s">
        <v>6</v>
      </c>
      <c r="G173" s="12" t="s">
        <v>37</v>
      </c>
      <c r="H173" s="12"/>
      <c r="I173" s="9">
        <v>12</v>
      </c>
      <c r="J173" s="9">
        <v>8</v>
      </c>
    </row>
    <row r="174" spans="1:10" s="11" customFormat="1" x14ac:dyDescent="0.2">
      <c r="A174" s="8">
        <v>43664</v>
      </c>
      <c r="B174" s="12" t="s">
        <v>3</v>
      </c>
      <c r="C174" s="113">
        <v>4601</v>
      </c>
      <c r="D174" s="12" t="s">
        <v>40</v>
      </c>
      <c r="E174" s="12" t="s">
        <v>4</v>
      </c>
      <c r="F174" s="12" t="s">
        <v>4</v>
      </c>
      <c r="G174" s="12" t="s">
        <v>103</v>
      </c>
      <c r="H174" s="12"/>
      <c r="I174" s="9">
        <v>5</v>
      </c>
      <c r="J174" s="9">
        <v>2</v>
      </c>
    </row>
    <row r="175" spans="1:10" s="11" customFormat="1" x14ac:dyDescent="0.2">
      <c r="A175" s="8">
        <v>43664</v>
      </c>
      <c r="B175" s="12" t="s">
        <v>3</v>
      </c>
      <c r="C175" s="113">
        <v>3372</v>
      </c>
      <c r="D175" s="12" t="s">
        <v>54</v>
      </c>
      <c r="E175" s="12" t="s">
        <v>4</v>
      </c>
      <c r="F175" s="12" t="s">
        <v>2030</v>
      </c>
      <c r="G175" s="12" t="s">
        <v>2031</v>
      </c>
      <c r="H175" s="12"/>
      <c r="I175" s="9">
        <v>20</v>
      </c>
      <c r="J175" s="9">
        <v>20</v>
      </c>
    </row>
    <row r="176" spans="1:10" s="11" customFormat="1" x14ac:dyDescent="0.2">
      <c r="A176" s="8">
        <v>43664</v>
      </c>
      <c r="B176" s="12" t="s">
        <v>3</v>
      </c>
      <c r="C176" s="113">
        <v>8186</v>
      </c>
      <c r="D176" s="12" t="s">
        <v>1698</v>
      </c>
      <c r="E176" s="12" t="s">
        <v>15</v>
      </c>
      <c r="F176" s="12" t="s">
        <v>15</v>
      </c>
      <c r="G176" s="12" t="s">
        <v>35</v>
      </c>
      <c r="H176" s="12"/>
      <c r="I176" s="9">
        <v>30</v>
      </c>
      <c r="J176" s="9">
        <v>27</v>
      </c>
    </row>
    <row r="177" spans="1:10" s="11" customFormat="1" x14ac:dyDescent="0.2">
      <c r="A177" s="8">
        <v>43664</v>
      </c>
      <c r="B177" s="12" t="s">
        <v>3</v>
      </c>
      <c r="C177" s="113">
        <v>7640</v>
      </c>
      <c r="D177" s="12" t="s">
        <v>1815</v>
      </c>
      <c r="E177" s="12" t="s">
        <v>4</v>
      </c>
      <c r="F177" s="12" t="s">
        <v>4</v>
      </c>
      <c r="G177" s="12" t="s">
        <v>558</v>
      </c>
      <c r="H177" s="12"/>
      <c r="I177" s="9">
        <v>46</v>
      </c>
      <c r="J177" s="9">
        <v>55</v>
      </c>
    </row>
    <row r="178" spans="1:10" s="11" customFormat="1" x14ac:dyDescent="0.2">
      <c r="A178" s="8">
        <v>43665</v>
      </c>
      <c r="B178" s="12" t="s">
        <v>3</v>
      </c>
      <c r="C178" s="113">
        <v>4396</v>
      </c>
      <c r="D178" s="12" t="s">
        <v>70</v>
      </c>
      <c r="E178" s="12" t="s">
        <v>4</v>
      </c>
      <c r="F178" s="12" t="s">
        <v>4</v>
      </c>
      <c r="G178" s="12" t="s">
        <v>37</v>
      </c>
      <c r="H178" s="12"/>
      <c r="I178" s="9">
        <v>15</v>
      </c>
      <c r="J178" s="9">
        <v>15</v>
      </c>
    </row>
    <row r="179" spans="1:10" s="11" customFormat="1" x14ac:dyDescent="0.2">
      <c r="A179" s="8">
        <v>43665</v>
      </c>
      <c r="B179" s="12" t="s">
        <v>3</v>
      </c>
      <c r="C179" s="113">
        <v>4735</v>
      </c>
      <c r="D179" s="12" t="s">
        <v>75</v>
      </c>
      <c r="E179" s="12" t="s">
        <v>16</v>
      </c>
      <c r="F179" s="12" t="s">
        <v>6</v>
      </c>
      <c r="G179" s="12" t="s">
        <v>37</v>
      </c>
      <c r="H179" s="12"/>
      <c r="I179" s="9">
        <v>11</v>
      </c>
      <c r="J179" s="9">
        <v>7</v>
      </c>
    </row>
    <row r="180" spans="1:10" s="11" customFormat="1" x14ac:dyDescent="0.2">
      <c r="A180" s="8">
        <v>43665</v>
      </c>
      <c r="B180" s="12" t="s">
        <v>3</v>
      </c>
      <c r="C180" s="113">
        <v>1321</v>
      </c>
      <c r="D180" s="12" t="s">
        <v>92</v>
      </c>
      <c r="E180" s="12" t="s">
        <v>4</v>
      </c>
      <c r="F180" s="12" t="s">
        <v>4</v>
      </c>
      <c r="G180" s="12" t="s">
        <v>2034</v>
      </c>
      <c r="H180" s="12"/>
      <c r="I180" s="9">
        <v>20</v>
      </c>
      <c r="J180" s="9">
        <v>22</v>
      </c>
    </row>
    <row r="181" spans="1:10" s="11" customFormat="1" x14ac:dyDescent="0.2">
      <c r="A181" s="8">
        <v>43665</v>
      </c>
      <c r="B181" s="12" t="s">
        <v>3</v>
      </c>
      <c r="C181" s="113">
        <v>3653</v>
      </c>
      <c r="D181" s="12" t="s">
        <v>76</v>
      </c>
      <c r="E181" s="12" t="s">
        <v>5</v>
      </c>
      <c r="F181" s="12" t="s">
        <v>5</v>
      </c>
      <c r="G181" s="12" t="s">
        <v>151</v>
      </c>
      <c r="H181" s="12"/>
      <c r="I181" s="9">
        <v>17</v>
      </c>
      <c r="J181" s="9">
        <v>17</v>
      </c>
    </row>
    <row r="182" spans="1:10" s="11" customFormat="1" x14ac:dyDescent="0.2">
      <c r="A182" s="8">
        <v>43666</v>
      </c>
      <c r="B182" s="12" t="s">
        <v>3</v>
      </c>
      <c r="C182" s="113">
        <v>4361</v>
      </c>
      <c r="D182" s="12" t="s">
        <v>506</v>
      </c>
      <c r="E182" s="12" t="s">
        <v>10</v>
      </c>
      <c r="F182" s="12" t="s">
        <v>6</v>
      </c>
      <c r="G182" s="12" t="s">
        <v>194</v>
      </c>
      <c r="H182" s="12"/>
      <c r="I182" s="9">
        <v>13</v>
      </c>
      <c r="J182" s="9">
        <v>7</v>
      </c>
    </row>
    <row r="183" spans="1:10" s="11" customFormat="1" x14ac:dyDescent="0.2">
      <c r="A183" s="8">
        <v>43666</v>
      </c>
      <c r="B183" s="12" t="s">
        <v>3</v>
      </c>
      <c r="C183" s="113">
        <v>8079</v>
      </c>
      <c r="D183" s="12" t="s">
        <v>41</v>
      </c>
      <c r="E183" s="12" t="s">
        <v>12</v>
      </c>
      <c r="F183" s="12" t="s">
        <v>6</v>
      </c>
      <c r="G183" s="12" t="s">
        <v>37</v>
      </c>
      <c r="H183" s="12"/>
      <c r="I183" s="9">
        <v>22</v>
      </c>
      <c r="J183" s="9">
        <v>19</v>
      </c>
    </row>
    <row r="184" spans="1:10" s="11" customFormat="1" x14ac:dyDescent="0.2">
      <c r="A184" s="8">
        <v>43666</v>
      </c>
      <c r="B184" s="12" t="s">
        <v>3</v>
      </c>
      <c r="C184" s="113">
        <v>1530</v>
      </c>
      <c r="D184" s="12" t="s">
        <v>92</v>
      </c>
      <c r="E184" s="12" t="s">
        <v>6</v>
      </c>
      <c r="F184" s="12" t="s">
        <v>15</v>
      </c>
      <c r="G184" s="12" t="s">
        <v>326</v>
      </c>
      <c r="H184" s="12"/>
      <c r="I184" s="9">
        <v>25</v>
      </c>
      <c r="J184" s="9">
        <v>28</v>
      </c>
    </row>
    <row r="185" spans="1:10" s="11" customFormat="1" x14ac:dyDescent="0.2">
      <c r="A185" s="8">
        <v>43666</v>
      </c>
      <c r="B185" s="12" t="s">
        <v>3</v>
      </c>
      <c r="C185" s="113">
        <v>4720</v>
      </c>
      <c r="D185" s="12" t="s">
        <v>75</v>
      </c>
      <c r="E185" s="12" t="s">
        <v>4</v>
      </c>
      <c r="F185" s="12" t="s">
        <v>6</v>
      </c>
      <c r="G185" s="12" t="s">
        <v>37</v>
      </c>
      <c r="H185" s="12"/>
      <c r="I185" s="9">
        <v>10</v>
      </c>
      <c r="J185" s="9">
        <v>7</v>
      </c>
    </row>
    <row r="186" spans="1:10" s="11" customFormat="1" x14ac:dyDescent="0.2">
      <c r="A186" s="8">
        <v>43666</v>
      </c>
      <c r="B186" s="12" t="s">
        <v>3</v>
      </c>
      <c r="C186" s="113">
        <v>3863</v>
      </c>
      <c r="D186" s="12" t="s">
        <v>116</v>
      </c>
      <c r="E186" s="12" t="s">
        <v>4</v>
      </c>
      <c r="F186" s="12" t="s">
        <v>5</v>
      </c>
      <c r="G186" s="12" t="s">
        <v>194</v>
      </c>
      <c r="H186" s="12"/>
      <c r="I186" s="9">
        <v>15</v>
      </c>
      <c r="J186" s="9">
        <v>14</v>
      </c>
    </row>
    <row r="187" spans="1:10" s="11" customFormat="1" x14ac:dyDescent="0.2">
      <c r="A187" s="8">
        <v>43667</v>
      </c>
      <c r="B187" s="12" t="s">
        <v>3</v>
      </c>
      <c r="C187" s="113">
        <v>2449</v>
      </c>
      <c r="D187" s="12" t="s">
        <v>92</v>
      </c>
      <c r="E187" s="12" t="s">
        <v>6</v>
      </c>
      <c r="F187" s="12" t="s">
        <v>15</v>
      </c>
      <c r="G187" s="12" t="s">
        <v>1114</v>
      </c>
      <c r="H187" s="12"/>
      <c r="I187" s="9">
        <v>27</v>
      </c>
      <c r="J187" s="9">
        <v>27</v>
      </c>
    </row>
    <row r="188" spans="1:10" s="11" customFormat="1" x14ac:dyDescent="0.2">
      <c r="A188" s="8">
        <v>43668</v>
      </c>
      <c r="B188" s="12" t="s">
        <v>3</v>
      </c>
      <c r="C188" s="113">
        <v>3825</v>
      </c>
      <c r="D188" s="12" t="s">
        <v>116</v>
      </c>
      <c r="E188" s="12" t="s">
        <v>4</v>
      </c>
      <c r="F188" s="12" t="s">
        <v>6</v>
      </c>
      <c r="G188" s="12" t="s">
        <v>151</v>
      </c>
      <c r="H188" s="12"/>
      <c r="I188" s="9">
        <v>17</v>
      </c>
      <c r="J188" s="9">
        <v>14</v>
      </c>
    </row>
    <row r="189" spans="1:10" s="11" customFormat="1" x14ac:dyDescent="0.2">
      <c r="A189" s="8">
        <v>43668</v>
      </c>
      <c r="B189" s="12" t="s">
        <v>3</v>
      </c>
      <c r="C189" s="113">
        <v>4750</v>
      </c>
      <c r="D189" s="12" t="s">
        <v>75</v>
      </c>
      <c r="E189" s="12" t="s">
        <v>4</v>
      </c>
      <c r="F189" s="12" t="s">
        <v>5</v>
      </c>
      <c r="G189" s="12" t="s">
        <v>222</v>
      </c>
      <c r="H189" s="12"/>
      <c r="I189" s="9">
        <v>9</v>
      </c>
      <c r="J189" s="9">
        <v>5</v>
      </c>
    </row>
    <row r="190" spans="1:10" s="11" customFormat="1" x14ac:dyDescent="0.2">
      <c r="A190" s="8">
        <v>43668</v>
      </c>
      <c r="B190" s="12" t="s">
        <v>3</v>
      </c>
      <c r="C190" s="113">
        <v>4995</v>
      </c>
      <c r="D190" s="12" t="s">
        <v>2041</v>
      </c>
      <c r="E190" s="12" t="s">
        <v>16</v>
      </c>
      <c r="F190" s="12" t="s">
        <v>4</v>
      </c>
      <c r="G190" s="12" t="s">
        <v>163</v>
      </c>
      <c r="H190" s="12"/>
      <c r="I190" s="9">
        <v>16</v>
      </c>
      <c r="J190" s="9">
        <v>10</v>
      </c>
    </row>
    <row r="191" spans="1:10" s="11" customFormat="1" x14ac:dyDescent="0.2">
      <c r="A191" s="8">
        <v>43668</v>
      </c>
      <c r="B191" s="12" t="s">
        <v>3</v>
      </c>
      <c r="C191" s="113">
        <v>3311</v>
      </c>
      <c r="D191" s="12" t="s">
        <v>131</v>
      </c>
      <c r="E191" s="12" t="s">
        <v>18</v>
      </c>
      <c r="F191" s="12" t="s">
        <v>15</v>
      </c>
      <c r="G191" s="12" t="s">
        <v>23</v>
      </c>
      <c r="H191" s="12"/>
      <c r="I191" s="9">
        <v>20</v>
      </c>
      <c r="J191" s="9">
        <v>21</v>
      </c>
    </row>
    <row r="192" spans="1:10" s="11" customFormat="1" x14ac:dyDescent="0.2">
      <c r="A192" s="8">
        <v>43668</v>
      </c>
      <c r="B192" s="12" t="s">
        <v>3</v>
      </c>
      <c r="C192" s="113">
        <v>2632</v>
      </c>
      <c r="D192" s="12" t="s">
        <v>66</v>
      </c>
      <c r="E192" s="12" t="s">
        <v>4</v>
      </c>
      <c r="F192" s="12" t="s">
        <v>6</v>
      </c>
      <c r="G192" s="12" t="s">
        <v>151</v>
      </c>
      <c r="H192" s="12"/>
      <c r="I192" s="9">
        <v>28</v>
      </c>
      <c r="J192" s="9">
        <v>33</v>
      </c>
    </row>
    <row r="193" spans="1:10" s="11" customFormat="1" x14ac:dyDescent="0.2">
      <c r="A193" s="8">
        <v>43668</v>
      </c>
      <c r="B193" s="12" t="s">
        <v>3</v>
      </c>
      <c r="C193" s="113">
        <v>4932</v>
      </c>
      <c r="D193" s="12" t="s">
        <v>265</v>
      </c>
      <c r="E193" s="12" t="s">
        <v>6</v>
      </c>
      <c r="F193" s="12" t="s">
        <v>6</v>
      </c>
      <c r="G193" s="12" t="s">
        <v>151</v>
      </c>
      <c r="H193" s="12"/>
      <c r="I193" s="9">
        <v>12</v>
      </c>
      <c r="J193" s="9">
        <v>7</v>
      </c>
    </row>
    <row r="194" spans="1:10" s="11" customFormat="1" x14ac:dyDescent="0.2">
      <c r="A194" s="8">
        <v>43669</v>
      </c>
      <c r="B194" s="12" t="s">
        <v>3</v>
      </c>
      <c r="C194" s="48" t="s">
        <v>2065</v>
      </c>
      <c r="D194" s="12" t="s">
        <v>67</v>
      </c>
      <c r="E194" s="12" t="s">
        <v>6</v>
      </c>
      <c r="F194" s="12" t="s">
        <v>8</v>
      </c>
      <c r="G194" s="12" t="s">
        <v>477</v>
      </c>
      <c r="H194" s="12"/>
      <c r="I194" s="9">
        <v>21</v>
      </c>
      <c r="J194" s="9">
        <v>13</v>
      </c>
    </row>
    <row r="195" spans="1:10" x14ac:dyDescent="0.2">
      <c r="A195" s="8">
        <v>43669</v>
      </c>
      <c r="B195" s="12" t="s">
        <v>3</v>
      </c>
      <c r="C195" s="113">
        <v>3753</v>
      </c>
      <c r="D195" s="12" t="s">
        <v>83</v>
      </c>
      <c r="E195" s="12" t="s">
        <v>4</v>
      </c>
      <c r="F195" s="12" t="s">
        <v>5</v>
      </c>
      <c r="G195" s="12" t="s">
        <v>151</v>
      </c>
      <c r="H195" s="12"/>
      <c r="I195" s="9">
        <v>24</v>
      </c>
      <c r="J195" s="9">
        <v>20</v>
      </c>
    </row>
    <row r="196" spans="1:10" x14ac:dyDescent="0.2">
      <c r="A196" s="8">
        <v>43669</v>
      </c>
      <c r="B196" s="12" t="s">
        <v>3</v>
      </c>
      <c r="C196" s="113">
        <v>7763</v>
      </c>
      <c r="D196" s="12" t="s">
        <v>47</v>
      </c>
      <c r="E196" s="12" t="s">
        <v>4</v>
      </c>
      <c r="F196" s="12" t="s">
        <v>6</v>
      </c>
      <c r="G196" s="12" t="s">
        <v>2045</v>
      </c>
      <c r="H196" s="12"/>
      <c r="I196" s="9">
        <v>51</v>
      </c>
      <c r="J196" s="9">
        <v>49</v>
      </c>
    </row>
    <row r="197" spans="1:10" x14ac:dyDescent="0.2">
      <c r="A197" s="8">
        <v>43669</v>
      </c>
      <c r="B197" s="12" t="s">
        <v>3</v>
      </c>
      <c r="C197" s="113">
        <v>4642</v>
      </c>
      <c r="D197" s="12" t="s">
        <v>40</v>
      </c>
      <c r="E197" s="12" t="s">
        <v>6</v>
      </c>
      <c r="F197" s="12" t="s">
        <v>4</v>
      </c>
      <c r="G197" s="12" t="s">
        <v>1252</v>
      </c>
      <c r="H197" s="12"/>
      <c r="I197" s="9">
        <v>4</v>
      </c>
      <c r="J197" s="9">
        <v>2</v>
      </c>
    </row>
    <row r="198" spans="1:10" x14ac:dyDescent="0.2">
      <c r="A198" s="8">
        <v>43670</v>
      </c>
      <c r="B198" s="12" t="s">
        <v>3</v>
      </c>
      <c r="C198" s="113">
        <v>2628</v>
      </c>
      <c r="D198" s="12" t="s">
        <v>92</v>
      </c>
      <c r="E198" s="12" t="s">
        <v>15</v>
      </c>
      <c r="F198" s="12" t="s">
        <v>11</v>
      </c>
      <c r="G198" s="12" t="s">
        <v>151</v>
      </c>
      <c r="H198" s="12"/>
      <c r="I198" s="9">
        <v>26</v>
      </c>
      <c r="J198" s="9">
        <v>27</v>
      </c>
    </row>
    <row r="199" spans="1:10" x14ac:dyDescent="0.2">
      <c r="A199" s="8">
        <v>43670</v>
      </c>
      <c r="B199" s="12" t="s">
        <v>3</v>
      </c>
      <c r="C199" s="113">
        <v>6673</v>
      </c>
      <c r="D199" s="12" t="s">
        <v>232</v>
      </c>
      <c r="E199" s="12" t="s">
        <v>4</v>
      </c>
      <c r="F199" s="12" t="s">
        <v>5</v>
      </c>
      <c r="G199" s="12" t="s">
        <v>326</v>
      </c>
      <c r="H199" s="12"/>
      <c r="I199" s="9">
        <v>53</v>
      </c>
      <c r="J199" s="9">
        <v>59</v>
      </c>
    </row>
    <row r="200" spans="1:10" x14ac:dyDescent="0.2">
      <c r="A200" s="8">
        <v>43670</v>
      </c>
      <c r="B200" s="12" t="s">
        <v>3</v>
      </c>
      <c r="C200" s="113">
        <v>5353</v>
      </c>
      <c r="D200" s="12" t="s">
        <v>1058</v>
      </c>
      <c r="E200" s="12" t="s">
        <v>6</v>
      </c>
      <c r="F200" s="12" t="s">
        <v>4</v>
      </c>
      <c r="G200" s="12" t="s">
        <v>151</v>
      </c>
      <c r="H200" s="12"/>
      <c r="I200" s="9">
        <v>31</v>
      </c>
      <c r="J200" s="9">
        <v>37</v>
      </c>
    </row>
    <row r="201" spans="1:10" x14ac:dyDescent="0.2">
      <c r="A201" s="8">
        <v>43670</v>
      </c>
      <c r="B201" s="12" t="s">
        <v>3</v>
      </c>
      <c r="C201" s="113">
        <v>4995</v>
      </c>
      <c r="D201" s="12" t="s">
        <v>2041</v>
      </c>
      <c r="E201" s="12" t="s">
        <v>16</v>
      </c>
      <c r="F201" s="12" t="s">
        <v>4</v>
      </c>
      <c r="G201" s="12" t="s">
        <v>194</v>
      </c>
      <c r="H201" s="12"/>
      <c r="I201" s="9">
        <v>16</v>
      </c>
      <c r="J201" s="9">
        <v>98</v>
      </c>
    </row>
    <row r="202" spans="1:10" x14ac:dyDescent="0.2">
      <c r="A202" s="8">
        <v>43670</v>
      </c>
      <c r="B202" s="12" t="s">
        <v>3</v>
      </c>
      <c r="C202" s="113">
        <v>6617</v>
      </c>
      <c r="D202" s="12" t="s">
        <v>238</v>
      </c>
      <c r="E202" s="12" t="s">
        <v>5</v>
      </c>
      <c r="F202" s="12" t="s">
        <v>6</v>
      </c>
      <c r="G202" s="12" t="s">
        <v>194</v>
      </c>
      <c r="H202" s="12"/>
      <c r="I202" s="9">
        <v>58</v>
      </c>
      <c r="J202" s="9">
        <v>60</v>
      </c>
    </row>
    <row r="203" spans="1:10" x14ac:dyDescent="0.2">
      <c r="A203" s="8">
        <v>43671</v>
      </c>
      <c r="B203" s="12" t="s">
        <v>3</v>
      </c>
      <c r="C203" s="113">
        <v>1542</v>
      </c>
      <c r="D203" s="12" t="s">
        <v>92</v>
      </c>
      <c r="E203" s="12" t="s">
        <v>15</v>
      </c>
      <c r="F203" s="12" t="s">
        <v>15</v>
      </c>
      <c r="G203" s="12" t="s">
        <v>151</v>
      </c>
      <c r="H203" s="12"/>
      <c r="I203" s="9">
        <v>30</v>
      </c>
      <c r="J203" s="9">
        <v>30</v>
      </c>
    </row>
    <row r="204" spans="1:10" x14ac:dyDescent="0.2">
      <c r="A204" s="8">
        <v>43671</v>
      </c>
      <c r="B204" s="12" t="s">
        <v>3</v>
      </c>
      <c r="C204" s="113">
        <v>6833</v>
      </c>
      <c r="D204" s="12" t="s">
        <v>1277</v>
      </c>
      <c r="E204" s="12" t="s">
        <v>19</v>
      </c>
      <c r="F204" s="12" t="s">
        <v>99</v>
      </c>
      <c r="G204" s="12" t="s">
        <v>151</v>
      </c>
      <c r="H204" s="12"/>
      <c r="I204" s="9">
        <v>40</v>
      </c>
      <c r="J204" s="9">
        <v>54</v>
      </c>
    </row>
    <row r="205" spans="1:10" x14ac:dyDescent="0.2">
      <c r="A205" s="8">
        <v>43671</v>
      </c>
      <c r="B205" s="12" t="s">
        <v>3</v>
      </c>
      <c r="C205" s="113">
        <v>6131</v>
      </c>
      <c r="D205" s="12" t="s">
        <v>48</v>
      </c>
      <c r="E205" s="12" t="s">
        <v>4</v>
      </c>
      <c r="F205" s="12" t="s">
        <v>6</v>
      </c>
      <c r="G205" s="12" t="s">
        <v>2057</v>
      </c>
      <c r="H205" s="12"/>
      <c r="I205" s="9">
        <v>34</v>
      </c>
      <c r="J205" s="9">
        <v>43</v>
      </c>
    </row>
    <row r="206" spans="1:10" x14ac:dyDescent="0.2">
      <c r="A206" s="8">
        <v>43671</v>
      </c>
      <c r="B206" s="12" t="s">
        <v>3</v>
      </c>
      <c r="C206" s="113">
        <v>4981</v>
      </c>
      <c r="D206" s="12" t="s">
        <v>111</v>
      </c>
      <c r="E206" s="12" t="s">
        <v>4</v>
      </c>
      <c r="F206" s="12" t="s">
        <v>6</v>
      </c>
      <c r="G206" s="12" t="s">
        <v>151</v>
      </c>
      <c r="H206" s="12"/>
      <c r="I206" s="9">
        <v>15</v>
      </c>
      <c r="J206" s="9">
        <v>10</v>
      </c>
    </row>
    <row r="207" spans="1:10" x14ac:dyDescent="0.2">
      <c r="A207" s="8">
        <v>43672</v>
      </c>
      <c r="B207" s="12" t="s">
        <v>3</v>
      </c>
      <c r="C207" s="113">
        <v>9053</v>
      </c>
      <c r="D207" s="12" t="s">
        <v>63</v>
      </c>
      <c r="E207" s="12" t="s">
        <v>6</v>
      </c>
      <c r="F207" s="12" t="s">
        <v>6</v>
      </c>
      <c r="G207" s="12" t="s">
        <v>477</v>
      </c>
      <c r="H207" s="12"/>
      <c r="I207" s="9">
        <v>51</v>
      </c>
      <c r="J207" s="9">
        <v>62</v>
      </c>
    </row>
    <row r="208" spans="1:10" x14ac:dyDescent="0.2">
      <c r="A208" s="8">
        <v>43672</v>
      </c>
      <c r="B208" s="12" t="s">
        <v>3</v>
      </c>
      <c r="C208" s="113">
        <v>6312</v>
      </c>
      <c r="D208" s="12" t="s">
        <v>1990</v>
      </c>
      <c r="E208" s="12" t="s">
        <v>4</v>
      </c>
      <c r="F208" s="12" t="s">
        <v>260</v>
      </c>
      <c r="G208" s="12" t="s">
        <v>100</v>
      </c>
      <c r="H208" s="12"/>
      <c r="I208" s="9">
        <v>55</v>
      </c>
      <c r="J208" s="9">
        <v>63</v>
      </c>
    </row>
    <row r="209" spans="1:10" x14ac:dyDescent="0.2">
      <c r="A209" s="8">
        <v>43672</v>
      </c>
      <c r="B209" s="12" t="s">
        <v>3</v>
      </c>
      <c r="C209" s="113">
        <v>6985</v>
      </c>
      <c r="D209" s="12" t="s">
        <v>1814</v>
      </c>
      <c r="E209" s="12" t="s">
        <v>4</v>
      </c>
      <c r="F209" s="12" t="s">
        <v>6</v>
      </c>
      <c r="G209" s="12" t="s">
        <v>194</v>
      </c>
      <c r="H209" s="12"/>
      <c r="I209" s="9">
        <v>32</v>
      </c>
      <c r="J209" s="9">
        <v>38</v>
      </c>
    </row>
    <row r="210" spans="1:10" x14ac:dyDescent="0.2">
      <c r="A210" s="8">
        <v>43672</v>
      </c>
      <c r="B210" s="12" t="s">
        <v>3</v>
      </c>
      <c r="C210" s="113">
        <v>4434</v>
      </c>
      <c r="D210" s="12" t="s">
        <v>61</v>
      </c>
      <c r="E210" s="12" t="s">
        <v>16</v>
      </c>
      <c r="F210" s="12" t="s">
        <v>4</v>
      </c>
      <c r="G210" s="12" t="s">
        <v>163</v>
      </c>
      <c r="H210" s="12"/>
      <c r="I210" s="9">
        <v>9</v>
      </c>
      <c r="J210" s="9">
        <v>5</v>
      </c>
    </row>
    <row r="211" spans="1:10" x14ac:dyDescent="0.2">
      <c r="A211" s="8">
        <v>43672</v>
      </c>
      <c r="B211" s="12" t="s">
        <v>3</v>
      </c>
      <c r="C211" s="113">
        <v>8383</v>
      </c>
      <c r="D211" s="12" t="s">
        <v>117</v>
      </c>
      <c r="E211" s="12" t="s">
        <v>4</v>
      </c>
      <c r="F211" s="12" t="s">
        <v>5</v>
      </c>
      <c r="G211" s="12" t="s">
        <v>151</v>
      </c>
      <c r="H211" s="12"/>
      <c r="I211" s="9">
        <v>27</v>
      </c>
      <c r="J211" s="9">
        <v>21</v>
      </c>
    </row>
    <row r="212" spans="1:10" x14ac:dyDescent="0.2">
      <c r="A212" s="8">
        <v>43673</v>
      </c>
      <c r="B212" s="12" t="s">
        <v>3</v>
      </c>
      <c r="C212" s="113">
        <v>4211</v>
      </c>
      <c r="D212" s="12" t="s">
        <v>506</v>
      </c>
      <c r="E212" s="12" t="s">
        <v>18</v>
      </c>
      <c r="F212" s="12" t="s">
        <v>6</v>
      </c>
      <c r="G212" s="12" t="s">
        <v>152</v>
      </c>
      <c r="H212" s="12"/>
      <c r="I212" s="9">
        <v>13</v>
      </c>
      <c r="J212" s="9">
        <v>7</v>
      </c>
    </row>
    <row r="213" spans="1:10" x14ac:dyDescent="0.2">
      <c r="A213" s="8">
        <v>43673</v>
      </c>
      <c r="B213" s="12" t="s">
        <v>3</v>
      </c>
      <c r="C213" s="113">
        <v>7157</v>
      </c>
      <c r="D213" s="12" t="s">
        <v>162</v>
      </c>
      <c r="E213" s="12" t="s">
        <v>15</v>
      </c>
      <c r="F213" s="12" t="s">
        <v>6</v>
      </c>
      <c r="G213" s="12" t="s">
        <v>172</v>
      </c>
      <c r="H213" s="12"/>
      <c r="I213" s="9">
        <v>35</v>
      </c>
      <c r="J213" s="9">
        <v>43</v>
      </c>
    </row>
    <row r="214" spans="1:10" x14ac:dyDescent="0.2">
      <c r="A214" s="8">
        <v>43673</v>
      </c>
      <c r="B214" s="12" t="s">
        <v>3</v>
      </c>
      <c r="C214" s="113">
        <v>9283</v>
      </c>
      <c r="D214" s="12" t="s">
        <v>88</v>
      </c>
      <c r="E214" s="12" t="s">
        <v>4</v>
      </c>
      <c r="F214" s="12" t="s">
        <v>4</v>
      </c>
      <c r="G214" s="12" t="s">
        <v>153</v>
      </c>
      <c r="H214" s="12"/>
      <c r="I214" s="9">
        <v>46</v>
      </c>
      <c r="J214" s="9">
        <v>67</v>
      </c>
    </row>
    <row r="215" spans="1:10" x14ac:dyDescent="0.2">
      <c r="A215" s="8">
        <v>43673</v>
      </c>
      <c r="B215" s="12" t="s">
        <v>3</v>
      </c>
      <c r="C215" s="113">
        <v>4795</v>
      </c>
      <c r="D215" s="12" t="s">
        <v>252</v>
      </c>
      <c r="E215" s="12" t="s">
        <v>4</v>
      </c>
      <c r="F215" s="12" t="s">
        <v>4</v>
      </c>
      <c r="G215" s="12" t="s">
        <v>37</v>
      </c>
      <c r="H215" s="12"/>
      <c r="I215" s="9">
        <v>12</v>
      </c>
      <c r="J215" s="9">
        <v>6</v>
      </c>
    </row>
    <row r="216" spans="1:10" x14ac:dyDescent="0.2">
      <c r="A216" s="8">
        <v>43673</v>
      </c>
      <c r="B216" s="12" t="s">
        <v>3</v>
      </c>
      <c r="C216" s="113">
        <v>8507</v>
      </c>
      <c r="D216" s="12" t="s">
        <v>454</v>
      </c>
      <c r="E216" s="12" t="s">
        <v>15</v>
      </c>
      <c r="F216" s="12" t="s">
        <v>15</v>
      </c>
      <c r="G216" s="12" t="s">
        <v>172</v>
      </c>
      <c r="H216" s="12"/>
      <c r="I216" s="9">
        <v>41</v>
      </c>
      <c r="J216" s="9">
        <v>34</v>
      </c>
    </row>
    <row r="217" spans="1:10" x14ac:dyDescent="0.2">
      <c r="A217" s="8">
        <v>43673</v>
      </c>
      <c r="B217" s="12" t="s">
        <v>3</v>
      </c>
      <c r="C217" s="113">
        <v>7465</v>
      </c>
      <c r="D217" s="12" t="s">
        <v>2086</v>
      </c>
      <c r="E217" s="12" t="s">
        <v>4</v>
      </c>
      <c r="F217" s="12" t="s">
        <v>4</v>
      </c>
      <c r="G217" s="12" t="s">
        <v>177</v>
      </c>
      <c r="H217" s="12"/>
      <c r="I217" s="9">
        <v>44</v>
      </c>
      <c r="J217" s="9">
        <v>59</v>
      </c>
    </row>
    <row r="218" spans="1:10" x14ac:dyDescent="0.2">
      <c r="A218" s="8">
        <v>43673</v>
      </c>
      <c r="B218" s="12" t="s">
        <v>3</v>
      </c>
      <c r="C218" s="113">
        <v>8181</v>
      </c>
      <c r="D218" s="12" t="s">
        <v>53</v>
      </c>
      <c r="E218" s="12" t="s">
        <v>4</v>
      </c>
      <c r="F218" s="12" t="s">
        <v>15</v>
      </c>
      <c r="G218" s="12" t="s">
        <v>177</v>
      </c>
      <c r="H218" s="12"/>
      <c r="I218" s="9">
        <v>23</v>
      </c>
      <c r="J218" s="9">
        <v>31</v>
      </c>
    </row>
    <row r="219" spans="1:10" x14ac:dyDescent="0.2">
      <c r="A219" s="8">
        <v>43673</v>
      </c>
      <c r="B219" s="12" t="s">
        <v>3</v>
      </c>
      <c r="C219" s="113">
        <v>1232</v>
      </c>
      <c r="D219" s="12" t="s">
        <v>92</v>
      </c>
      <c r="E219" s="12" t="s">
        <v>6</v>
      </c>
      <c r="F219" s="12" t="s">
        <v>4</v>
      </c>
      <c r="G219" s="12" t="s">
        <v>172</v>
      </c>
      <c r="H219" s="12"/>
      <c r="I219" s="9">
        <v>21</v>
      </c>
      <c r="J219" s="9">
        <v>26</v>
      </c>
    </row>
    <row r="220" spans="1:10" x14ac:dyDescent="0.2">
      <c r="A220" s="8">
        <v>43673</v>
      </c>
      <c r="B220" s="12" t="s">
        <v>3</v>
      </c>
      <c r="C220" s="113">
        <v>4924</v>
      </c>
      <c r="D220" s="12" t="s">
        <v>55</v>
      </c>
      <c r="E220" s="12" t="s">
        <v>4</v>
      </c>
      <c r="F220" s="12" t="s">
        <v>4</v>
      </c>
      <c r="G220" s="12" t="s">
        <v>177</v>
      </c>
      <c r="H220" s="12"/>
      <c r="I220" s="9">
        <v>12</v>
      </c>
      <c r="J220" s="9">
        <v>8</v>
      </c>
    </row>
    <row r="221" spans="1:10" x14ac:dyDescent="0.2">
      <c r="A221" s="8">
        <v>43673</v>
      </c>
      <c r="B221" s="12" t="s">
        <v>3</v>
      </c>
      <c r="C221" s="113">
        <v>6799</v>
      </c>
      <c r="D221" s="12" t="s">
        <v>49</v>
      </c>
      <c r="E221" s="12" t="s">
        <v>5</v>
      </c>
      <c r="F221" s="12" t="s">
        <v>5</v>
      </c>
      <c r="G221" s="12" t="s">
        <v>152</v>
      </c>
      <c r="H221" s="12"/>
      <c r="I221" s="9">
        <v>34</v>
      </c>
      <c r="J221" s="9">
        <v>53</v>
      </c>
    </row>
    <row r="222" spans="1:10" x14ac:dyDescent="0.2">
      <c r="A222" s="8">
        <v>43673</v>
      </c>
      <c r="B222" s="12" t="s">
        <v>3</v>
      </c>
      <c r="C222" s="113">
        <v>3574</v>
      </c>
      <c r="D222" s="12" t="s">
        <v>67</v>
      </c>
      <c r="E222" s="12" t="s">
        <v>4</v>
      </c>
      <c r="F222" s="12" t="s">
        <v>4</v>
      </c>
      <c r="G222" s="12" t="s">
        <v>172</v>
      </c>
      <c r="H222" s="12"/>
      <c r="I222" s="9">
        <v>16</v>
      </c>
      <c r="J222" s="9">
        <v>19</v>
      </c>
    </row>
    <row r="223" spans="1:10" x14ac:dyDescent="0.2">
      <c r="A223" s="8">
        <v>43673</v>
      </c>
      <c r="B223" s="12" t="s">
        <v>3</v>
      </c>
      <c r="C223" s="113">
        <v>1420</v>
      </c>
      <c r="D223" s="12" t="s">
        <v>92</v>
      </c>
      <c r="E223" s="12" t="s">
        <v>12</v>
      </c>
      <c r="F223" s="12" t="s">
        <v>6</v>
      </c>
      <c r="G223" s="12" t="s">
        <v>2096</v>
      </c>
      <c r="H223" s="12"/>
      <c r="I223" s="9">
        <v>21</v>
      </c>
      <c r="J223" s="9">
        <v>25</v>
      </c>
    </row>
    <row r="224" spans="1:10" x14ac:dyDescent="0.2">
      <c r="A224" s="8">
        <v>43673</v>
      </c>
      <c r="B224" s="12" t="s">
        <v>3</v>
      </c>
      <c r="C224" s="113">
        <v>1321</v>
      </c>
      <c r="D224" s="12" t="s">
        <v>92</v>
      </c>
      <c r="E224" s="12" t="s">
        <v>4</v>
      </c>
      <c r="F224" s="12" t="s">
        <v>4</v>
      </c>
      <c r="G224" s="12" t="s">
        <v>177</v>
      </c>
      <c r="H224" s="12"/>
      <c r="I224" s="9">
        <v>18</v>
      </c>
      <c r="J224" s="9">
        <v>22</v>
      </c>
    </row>
    <row r="225" spans="1:10" x14ac:dyDescent="0.2">
      <c r="A225" s="8">
        <v>43674</v>
      </c>
      <c r="B225" s="12" t="s">
        <v>3</v>
      </c>
      <c r="C225" s="113">
        <v>5762</v>
      </c>
      <c r="D225" s="12" t="s">
        <v>2122</v>
      </c>
      <c r="E225" s="12" t="s">
        <v>4</v>
      </c>
      <c r="F225" s="12" t="s">
        <v>4</v>
      </c>
      <c r="G225" s="12" t="s">
        <v>172</v>
      </c>
      <c r="H225" s="12"/>
      <c r="I225" s="9">
        <v>25</v>
      </c>
      <c r="J225" s="9">
        <v>32</v>
      </c>
    </row>
    <row r="226" spans="1:10" x14ac:dyDescent="0.2">
      <c r="A226" s="8">
        <v>43674</v>
      </c>
      <c r="B226" s="12" t="s">
        <v>3</v>
      </c>
      <c r="C226" s="113">
        <v>5772</v>
      </c>
      <c r="D226" s="12" t="s">
        <v>2122</v>
      </c>
      <c r="E226" s="12" t="s">
        <v>4</v>
      </c>
      <c r="F226" s="12" t="s">
        <v>4</v>
      </c>
      <c r="G226" s="12" t="s">
        <v>2141</v>
      </c>
      <c r="H226" s="12"/>
      <c r="I226" s="9">
        <v>25</v>
      </c>
      <c r="J226" s="9">
        <v>31</v>
      </c>
    </row>
    <row r="227" spans="1:10" s="11" customFormat="1" x14ac:dyDescent="0.2">
      <c r="A227" s="8">
        <v>43674</v>
      </c>
      <c r="B227" s="12" t="s">
        <v>3</v>
      </c>
      <c r="C227" s="113">
        <v>9837</v>
      </c>
      <c r="D227" s="12" t="s">
        <v>1817</v>
      </c>
      <c r="E227" s="12" t="s">
        <v>4</v>
      </c>
      <c r="F227" s="12" t="s">
        <v>4</v>
      </c>
      <c r="G227" s="12" t="s">
        <v>2123</v>
      </c>
      <c r="H227" s="12"/>
      <c r="I227" s="9">
        <v>58</v>
      </c>
      <c r="J227" s="9">
        <v>87</v>
      </c>
    </row>
    <row r="228" spans="1:10" s="11" customFormat="1" x14ac:dyDescent="0.2">
      <c r="A228" s="8">
        <v>43674</v>
      </c>
      <c r="B228" s="12" t="s">
        <v>3</v>
      </c>
      <c r="C228" s="113">
        <v>9283</v>
      </c>
      <c r="D228" s="12" t="s">
        <v>88</v>
      </c>
      <c r="E228" s="12" t="s">
        <v>4</v>
      </c>
      <c r="F228" s="12" t="s">
        <v>4</v>
      </c>
      <c r="G228" s="12" t="s">
        <v>152</v>
      </c>
      <c r="H228" s="12"/>
      <c r="I228" s="9">
        <v>46</v>
      </c>
      <c r="J228" s="9">
        <v>67</v>
      </c>
    </row>
    <row r="229" spans="1:10" s="11" customFormat="1" x14ac:dyDescent="0.2">
      <c r="A229" s="8">
        <v>43674</v>
      </c>
      <c r="B229" s="12" t="s">
        <v>3</v>
      </c>
      <c r="C229" s="113">
        <v>7511</v>
      </c>
      <c r="D229" s="12" t="s">
        <v>251</v>
      </c>
      <c r="E229" s="12" t="s">
        <v>4</v>
      </c>
      <c r="F229" s="12" t="s">
        <v>5</v>
      </c>
      <c r="G229" s="12" t="s">
        <v>152</v>
      </c>
      <c r="H229" s="12"/>
      <c r="I229" s="9">
        <v>34</v>
      </c>
      <c r="J229" s="9">
        <v>47</v>
      </c>
    </row>
    <row r="230" spans="1:10" s="11" customFormat="1" x14ac:dyDescent="0.2">
      <c r="A230" s="8">
        <v>43674</v>
      </c>
      <c r="B230" s="12" t="s">
        <v>3</v>
      </c>
      <c r="C230" s="113">
        <v>1372</v>
      </c>
      <c r="D230" s="12" t="s">
        <v>92</v>
      </c>
      <c r="E230" s="12" t="s">
        <v>15</v>
      </c>
      <c r="F230" s="12" t="s">
        <v>15</v>
      </c>
      <c r="G230" s="12" t="s">
        <v>887</v>
      </c>
      <c r="H230" s="12"/>
      <c r="I230" s="9">
        <v>25</v>
      </c>
      <c r="J230" s="9">
        <v>34</v>
      </c>
    </row>
    <row r="231" spans="1:10" s="11" customFormat="1" x14ac:dyDescent="0.2">
      <c r="A231" s="8">
        <v>43674</v>
      </c>
      <c r="B231" s="12" t="s">
        <v>3</v>
      </c>
      <c r="C231" s="113">
        <v>7333</v>
      </c>
      <c r="D231" s="12" t="s">
        <v>39</v>
      </c>
      <c r="E231" s="12" t="s">
        <v>5</v>
      </c>
      <c r="F231" s="12" t="s">
        <v>2131</v>
      </c>
      <c r="G231" s="12" t="s">
        <v>2132</v>
      </c>
      <c r="H231" s="12"/>
      <c r="I231" s="9">
        <v>30</v>
      </c>
      <c r="J231" s="9">
        <v>36</v>
      </c>
    </row>
    <row r="232" spans="1:10" s="11" customFormat="1" x14ac:dyDescent="0.2">
      <c r="A232" s="8">
        <v>43674</v>
      </c>
      <c r="B232" s="12" t="s">
        <v>3</v>
      </c>
      <c r="C232" s="113">
        <v>8237</v>
      </c>
      <c r="D232" s="12" t="s">
        <v>64</v>
      </c>
      <c r="E232" s="12" t="s">
        <v>4</v>
      </c>
      <c r="F232" s="12" t="s">
        <v>4</v>
      </c>
      <c r="G232" s="12" t="s">
        <v>172</v>
      </c>
      <c r="H232" s="12"/>
      <c r="I232" s="9">
        <v>22</v>
      </c>
      <c r="J232" s="9">
        <v>19</v>
      </c>
    </row>
    <row r="233" spans="1:10" s="11" customFormat="1" x14ac:dyDescent="0.2">
      <c r="A233" s="8">
        <v>43674</v>
      </c>
      <c r="B233" s="12" t="s">
        <v>3</v>
      </c>
      <c r="C233" s="113">
        <v>5370</v>
      </c>
      <c r="D233" s="12" t="s">
        <v>58</v>
      </c>
      <c r="E233" s="12" t="s">
        <v>4</v>
      </c>
      <c r="F233" s="12" t="s">
        <v>4</v>
      </c>
      <c r="G233" s="12" t="s">
        <v>167</v>
      </c>
      <c r="H233" s="12"/>
      <c r="I233" s="9">
        <v>29</v>
      </c>
      <c r="J233" s="9">
        <v>42</v>
      </c>
    </row>
    <row r="234" spans="1:10" s="11" customFormat="1" x14ac:dyDescent="0.2">
      <c r="A234" s="8">
        <v>43674</v>
      </c>
      <c r="B234" s="12" t="s">
        <v>3</v>
      </c>
      <c r="C234" s="113">
        <v>7330</v>
      </c>
      <c r="D234" s="12" t="s">
        <v>65</v>
      </c>
      <c r="E234" s="12" t="s">
        <v>4</v>
      </c>
      <c r="F234" s="12" t="s">
        <v>4</v>
      </c>
      <c r="G234" s="12" t="s">
        <v>172</v>
      </c>
      <c r="H234" s="12"/>
      <c r="I234" s="9">
        <v>29</v>
      </c>
      <c r="J234" s="9">
        <v>36</v>
      </c>
    </row>
    <row r="235" spans="1:10" s="11" customFormat="1" x14ac:dyDescent="0.2">
      <c r="A235" s="8">
        <v>43674</v>
      </c>
      <c r="B235" s="12" t="s">
        <v>3</v>
      </c>
      <c r="C235" s="113">
        <v>4434</v>
      </c>
      <c r="D235" s="12" t="s">
        <v>46</v>
      </c>
      <c r="E235" s="12" t="s">
        <v>16</v>
      </c>
      <c r="F235" s="12" t="s">
        <v>4</v>
      </c>
      <c r="G235" s="12" t="s">
        <v>177</v>
      </c>
      <c r="H235" s="12"/>
      <c r="I235" s="9">
        <v>5</v>
      </c>
      <c r="J235" s="9" t="s">
        <v>2139</v>
      </c>
    </row>
    <row r="236" spans="1:10" s="11" customFormat="1" x14ac:dyDescent="0.2">
      <c r="A236" s="8">
        <v>43674</v>
      </c>
      <c r="B236" s="12" t="s">
        <v>3</v>
      </c>
      <c r="C236" s="113">
        <v>1236</v>
      </c>
      <c r="D236" s="12" t="s">
        <v>92</v>
      </c>
      <c r="E236" s="12" t="s">
        <v>11</v>
      </c>
      <c r="F236" s="12" t="s">
        <v>15</v>
      </c>
      <c r="G236" s="12" t="s">
        <v>172</v>
      </c>
      <c r="H236" s="12"/>
      <c r="I236" s="9">
        <v>19</v>
      </c>
      <c r="J236" s="9">
        <v>23</v>
      </c>
    </row>
    <row r="237" spans="1:10" s="11" customFormat="1" x14ac:dyDescent="0.2">
      <c r="A237" s="8">
        <v>43674</v>
      </c>
      <c r="B237" s="12" t="s">
        <v>3</v>
      </c>
      <c r="C237" s="113">
        <v>1471</v>
      </c>
      <c r="D237" s="12" t="s">
        <v>92</v>
      </c>
      <c r="E237" s="12" t="s">
        <v>15</v>
      </c>
      <c r="F237" s="12" t="s">
        <v>15</v>
      </c>
      <c r="G237" s="12" t="s">
        <v>177</v>
      </c>
      <c r="H237" s="12"/>
      <c r="I237" s="9">
        <v>18</v>
      </c>
      <c r="J237" s="9">
        <v>24</v>
      </c>
    </row>
    <row r="238" spans="1:10" s="11" customFormat="1" x14ac:dyDescent="0.2">
      <c r="A238" s="8">
        <v>43674</v>
      </c>
      <c r="B238" s="12" t="s">
        <v>3</v>
      </c>
      <c r="C238" s="113">
        <v>57570</v>
      </c>
      <c r="D238" s="12" t="s">
        <v>2140</v>
      </c>
      <c r="E238" s="12" t="s">
        <v>6</v>
      </c>
      <c r="F238" s="12" t="s">
        <v>6</v>
      </c>
      <c r="G238" s="12" t="s">
        <v>177</v>
      </c>
      <c r="H238" s="12"/>
      <c r="I238" s="9">
        <v>18</v>
      </c>
      <c r="J238" s="9">
        <v>26</v>
      </c>
    </row>
    <row r="239" spans="1:10" s="11" customFormat="1" x14ac:dyDescent="0.2">
      <c r="A239" s="8">
        <v>43674</v>
      </c>
      <c r="B239" s="12" t="s">
        <v>3</v>
      </c>
      <c r="C239" s="113">
        <v>6980</v>
      </c>
      <c r="D239" s="12" t="s">
        <v>73</v>
      </c>
      <c r="E239" s="12" t="s">
        <v>12</v>
      </c>
      <c r="F239" s="12" t="s">
        <v>6</v>
      </c>
      <c r="G239" s="12" t="s">
        <v>887</v>
      </c>
      <c r="H239" s="12"/>
      <c r="I239" s="9">
        <v>27</v>
      </c>
      <c r="J239" s="9">
        <v>41</v>
      </c>
    </row>
    <row r="240" spans="1:10" s="11" customFormat="1" x14ac:dyDescent="0.2">
      <c r="A240" s="8">
        <v>43674</v>
      </c>
      <c r="B240" s="12" t="s">
        <v>3</v>
      </c>
      <c r="C240" s="113">
        <v>1250</v>
      </c>
      <c r="D240" s="12" t="s">
        <v>92</v>
      </c>
      <c r="E240" s="12" t="s">
        <v>4</v>
      </c>
      <c r="F240" s="12" t="s">
        <v>4</v>
      </c>
      <c r="G240" s="12" t="s">
        <v>177</v>
      </c>
      <c r="H240" s="12"/>
      <c r="I240" s="9">
        <v>25</v>
      </c>
      <c r="J240" s="9">
        <v>27</v>
      </c>
    </row>
    <row r="241" spans="1:10" s="11" customFormat="1" x14ac:dyDescent="0.2">
      <c r="A241" s="8">
        <v>43674</v>
      </c>
      <c r="B241" s="12" t="s">
        <v>3</v>
      </c>
      <c r="C241" s="113">
        <v>2265</v>
      </c>
      <c r="D241" s="12" t="s">
        <v>92</v>
      </c>
      <c r="E241" s="12" t="s">
        <v>16</v>
      </c>
      <c r="F241" s="12" t="s">
        <v>6</v>
      </c>
      <c r="G241" s="12" t="s">
        <v>2144</v>
      </c>
      <c r="H241" s="12"/>
      <c r="I241" s="9">
        <v>19</v>
      </c>
      <c r="J241" s="9">
        <v>24</v>
      </c>
    </row>
    <row r="242" spans="1:10" s="11" customFormat="1" x14ac:dyDescent="0.2">
      <c r="A242" s="8">
        <v>43675</v>
      </c>
      <c r="B242" s="12" t="s">
        <v>3</v>
      </c>
      <c r="C242" s="113">
        <v>6370</v>
      </c>
      <c r="D242" s="12" t="s">
        <v>912</v>
      </c>
      <c r="E242" s="12" t="s">
        <v>4</v>
      </c>
      <c r="F242" s="12" t="s">
        <v>5</v>
      </c>
      <c r="G242" s="12" t="s">
        <v>151</v>
      </c>
      <c r="H242" s="12"/>
      <c r="I242" s="9">
        <v>49</v>
      </c>
      <c r="J242" s="9">
        <v>59</v>
      </c>
    </row>
    <row r="243" spans="1:10" s="11" customFormat="1" x14ac:dyDescent="0.2">
      <c r="A243" s="8">
        <v>43675</v>
      </c>
      <c r="B243" s="12" t="s">
        <v>3</v>
      </c>
      <c r="C243" s="113">
        <v>7317</v>
      </c>
      <c r="D243" s="12" t="s">
        <v>1017</v>
      </c>
      <c r="E243" s="12" t="s">
        <v>2145</v>
      </c>
      <c r="F243" s="12" t="s">
        <v>15</v>
      </c>
      <c r="G243" s="12" t="s">
        <v>319</v>
      </c>
      <c r="H243" s="12"/>
      <c r="I243" s="9">
        <v>36</v>
      </c>
      <c r="J243" s="9">
        <v>37</v>
      </c>
    </row>
    <row r="244" spans="1:10" s="11" customFormat="1" x14ac:dyDescent="0.2">
      <c r="A244" s="8">
        <v>43675</v>
      </c>
      <c r="B244" s="12" t="s">
        <v>3</v>
      </c>
      <c r="C244" s="113">
        <v>5465</v>
      </c>
      <c r="D244" s="12" t="s">
        <v>396</v>
      </c>
      <c r="E244" s="12" t="s">
        <v>5</v>
      </c>
      <c r="F244" s="12" t="s">
        <v>15</v>
      </c>
      <c r="G244" s="12" t="s">
        <v>37</v>
      </c>
      <c r="H244" s="12"/>
      <c r="I244" s="9">
        <v>32</v>
      </c>
      <c r="J244" s="9">
        <v>37</v>
      </c>
    </row>
    <row r="245" spans="1:10" s="11" customFormat="1" x14ac:dyDescent="0.2">
      <c r="A245" s="8">
        <v>43676</v>
      </c>
      <c r="B245" s="12" t="s">
        <v>3</v>
      </c>
      <c r="C245" s="113">
        <v>9116</v>
      </c>
      <c r="D245" s="12" t="s">
        <v>121</v>
      </c>
      <c r="E245" s="12" t="s">
        <v>4</v>
      </c>
      <c r="F245" s="12" t="s">
        <v>99</v>
      </c>
      <c r="G245" s="12" t="s">
        <v>151</v>
      </c>
      <c r="H245" s="12"/>
      <c r="I245" s="9">
        <v>43</v>
      </c>
      <c r="J245" s="9">
        <v>61</v>
      </c>
    </row>
    <row r="246" spans="1:10" s="11" customFormat="1" x14ac:dyDescent="0.2">
      <c r="A246" s="8">
        <v>43676</v>
      </c>
      <c r="B246" s="12" t="s">
        <v>3</v>
      </c>
      <c r="C246" s="113">
        <v>2153</v>
      </c>
      <c r="D246" s="12" t="s">
        <v>92</v>
      </c>
      <c r="E246" s="12" t="s">
        <v>6</v>
      </c>
      <c r="F246" s="12" t="s">
        <v>15</v>
      </c>
      <c r="G246" s="12" t="s">
        <v>1252</v>
      </c>
      <c r="H246" s="12"/>
      <c r="I246" s="9">
        <v>21</v>
      </c>
      <c r="J246" s="9">
        <v>24</v>
      </c>
    </row>
    <row r="247" spans="1:10" s="11" customFormat="1" x14ac:dyDescent="0.2">
      <c r="A247" s="8">
        <v>43676</v>
      </c>
      <c r="B247" s="12" t="s">
        <v>3</v>
      </c>
      <c r="C247" s="113">
        <v>6638</v>
      </c>
      <c r="D247" s="12" t="s">
        <v>238</v>
      </c>
      <c r="E247" s="12" t="s">
        <v>2149</v>
      </c>
      <c r="F247" s="12" t="s">
        <v>15</v>
      </c>
      <c r="G247" s="12" t="s">
        <v>151</v>
      </c>
      <c r="H247" s="12"/>
      <c r="I247" s="9">
        <v>43</v>
      </c>
      <c r="J247" s="9">
        <v>62</v>
      </c>
    </row>
    <row r="248" spans="1:10" s="11" customFormat="1" x14ac:dyDescent="0.2">
      <c r="A248" s="8">
        <v>43677</v>
      </c>
      <c r="B248" s="12" t="s">
        <v>3</v>
      </c>
      <c r="C248" s="113">
        <v>4421</v>
      </c>
      <c r="D248" s="12" t="s">
        <v>61</v>
      </c>
      <c r="E248" s="12" t="s">
        <v>4</v>
      </c>
      <c r="F248" s="12" t="s">
        <v>6</v>
      </c>
      <c r="G248" s="12" t="s">
        <v>2156</v>
      </c>
      <c r="H248" s="12"/>
      <c r="I248" s="9">
        <v>6</v>
      </c>
      <c r="J248" s="9">
        <v>4</v>
      </c>
    </row>
    <row r="249" spans="1:10" s="11" customFormat="1" x14ac:dyDescent="0.2">
      <c r="A249" s="8">
        <v>43677</v>
      </c>
      <c r="B249" s="12" t="s">
        <v>3</v>
      </c>
      <c r="C249" s="113">
        <v>2241</v>
      </c>
      <c r="D249" s="12" t="s">
        <v>92</v>
      </c>
      <c r="E249" s="12" t="s">
        <v>4</v>
      </c>
      <c r="F249" s="12" t="s">
        <v>6</v>
      </c>
      <c r="G249" s="12" t="s">
        <v>151</v>
      </c>
      <c r="H249" s="12"/>
      <c r="I249" s="9">
        <v>26</v>
      </c>
      <c r="J249" s="9">
        <v>29</v>
      </c>
    </row>
    <row r="250" spans="1:10" s="11" customFormat="1" x14ac:dyDescent="0.2">
      <c r="A250" s="8">
        <v>43677</v>
      </c>
      <c r="B250" s="12" t="s">
        <v>3</v>
      </c>
      <c r="C250" s="113">
        <v>4460</v>
      </c>
      <c r="D250" s="12" t="s">
        <v>46</v>
      </c>
      <c r="E250" s="12" t="s">
        <v>10</v>
      </c>
      <c r="F250" s="12" t="s">
        <v>6</v>
      </c>
      <c r="G250" s="12" t="s">
        <v>23</v>
      </c>
      <c r="H250" s="12"/>
      <c r="I250" s="9">
        <v>7</v>
      </c>
      <c r="J250" s="9">
        <v>4</v>
      </c>
    </row>
    <row r="251" spans="1:10" s="11" customFormat="1" x14ac:dyDescent="0.2">
      <c r="A251" s="8">
        <v>43677</v>
      </c>
      <c r="B251" s="12" t="s">
        <v>3</v>
      </c>
      <c r="C251" s="113">
        <v>9144</v>
      </c>
      <c r="D251" s="12" t="s">
        <v>1658</v>
      </c>
      <c r="E251" s="12" t="s">
        <v>4</v>
      </c>
      <c r="F251" s="12" t="s">
        <v>5</v>
      </c>
      <c r="G251" s="12" t="s">
        <v>151</v>
      </c>
      <c r="H251" s="12"/>
      <c r="I251" s="9">
        <v>55</v>
      </c>
      <c r="J251" s="9">
        <v>50</v>
      </c>
    </row>
    <row r="252" spans="1:10" s="11" customFormat="1" x14ac:dyDescent="0.2">
      <c r="A252" s="8">
        <v>43677</v>
      </c>
      <c r="B252" s="12" t="s">
        <v>3</v>
      </c>
      <c r="C252" s="113">
        <v>8156</v>
      </c>
      <c r="D252" s="12" t="s">
        <v>53</v>
      </c>
      <c r="E252" s="12" t="s">
        <v>11</v>
      </c>
      <c r="F252" s="12" t="s">
        <v>15</v>
      </c>
      <c r="G252" s="12" t="s">
        <v>2161</v>
      </c>
      <c r="H252" s="12"/>
      <c r="I252" s="9">
        <v>25</v>
      </c>
      <c r="J252" s="9">
        <v>31</v>
      </c>
    </row>
    <row r="253" spans="1:10" s="11" customFormat="1" x14ac:dyDescent="0.2">
      <c r="A253" s="8">
        <v>43677</v>
      </c>
      <c r="B253" s="12" t="s">
        <v>3</v>
      </c>
      <c r="C253" s="113">
        <v>4408</v>
      </c>
      <c r="D253" s="12" t="s">
        <v>61</v>
      </c>
      <c r="E253" s="12" t="s">
        <v>2164</v>
      </c>
      <c r="F253" s="12" t="s">
        <v>15</v>
      </c>
      <c r="G253" s="12" t="s">
        <v>37</v>
      </c>
      <c r="H253" s="12"/>
      <c r="I253" s="9">
        <v>9</v>
      </c>
      <c r="J253" s="9">
        <v>5</v>
      </c>
    </row>
    <row r="254" spans="1:10" s="11" customFormat="1" x14ac:dyDescent="0.2">
      <c r="A254" s="8">
        <v>43677</v>
      </c>
      <c r="B254" s="12" t="s">
        <v>3</v>
      </c>
      <c r="C254" s="113">
        <v>4050</v>
      </c>
      <c r="D254" s="12" t="s">
        <v>506</v>
      </c>
      <c r="E254" s="12" t="s">
        <v>189</v>
      </c>
      <c r="F254" s="12" t="s">
        <v>15</v>
      </c>
      <c r="G254" s="12" t="s">
        <v>2165</v>
      </c>
      <c r="H254" s="12"/>
      <c r="I254" s="9">
        <v>14</v>
      </c>
      <c r="J254" s="9">
        <v>9</v>
      </c>
    </row>
    <row r="255" spans="1:10" s="11" customFormat="1" x14ac:dyDescent="0.2">
      <c r="A255" s="8">
        <v>43677</v>
      </c>
      <c r="B255" s="12" t="s">
        <v>3</v>
      </c>
      <c r="C255" s="113">
        <v>4994</v>
      </c>
      <c r="D255" s="12" t="s">
        <v>199</v>
      </c>
      <c r="E255" s="12" t="s">
        <v>15</v>
      </c>
      <c r="F255" s="12" t="s">
        <v>2044</v>
      </c>
      <c r="G255" s="12" t="s">
        <v>23</v>
      </c>
      <c r="H255" s="12"/>
      <c r="I255" s="9">
        <v>15</v>
      </c>
      <c r="J255" s="9">
        <v>10</v>
      </c>
    </row>
    <row r="256" spans="1:10" s="11" customFormat="1" x14ac:dyDescent="0.2">
      <c r="A256" s="8">
        <v>43677</v>
      </c>
      <c r="B256" s="12" t="s">
        <v>3</v>
      </c>
      <c r="C256" s="113">
        <v>4670</v>
      </c>
      <c r="D256" s="12" t="s">
        <v>40</v>
      </c>
      <c r="E256" s="12" t="s">
        <v>4</v>
      </c>
      <c r="F256" s="12" t="s">
        <v>6</v>
      </c>
      <c r="G256" s="12" t="s">
        <v>2166</v>
      </c>
      <c r="H256" s="12"/>
      <c r="I256" s="9">
        <v>4</v>
      </c>
      <c r="J256" s="9">
        <v>2</v>
      </c>
    </row>
    <row r="257" spans="1:10" s="11" customFormat="1" x14ac:dyDescent="0.2">
      <c r="A257" s="8">
        <v>43677</v>
      </c>
      <c r="B257" s="12" t="s">
        <v>3</v>
      </c>
      <c r="C257" s="113">
        <v>1530</v>
      </c>
      <c r="D257" s="12" t="s">
        <v>92</v>
      </c>
      <c r="E257" s="12" t="s">
        <v>333</v>
      </c>
      <c r="F257" s="12" t="s">
        <v>5</v>
      </c>
      <c r="G257" s="12" t="s">
        <v>194</v>
      </c>
      <c r="H257" s="12"/>
      <c r="I257" s="9">
        <v>26</v>
      </c>
      <c r="J257" s="9">
        <v>28</v>
      </c>
    </row>
    <row r="258" spans="1:10" s="11" customFormat="1" x14ac:dyDescent="0.2">
      <c r="A258" s="8">
        <v>43647</v>
      </c>
      <c r="B258" s="12" t="s">
        <v>234</v>
      </c>
      <c r="C258" s="48" t="s">
        <v>1957</v>
      </c>
      <c r="D258" s="12" t="s">
        <v>1958</v>
      </c>
      <c r="E258" s="12" t="s">
        <v>234</v>
      </c>
      <c r="F258" s="12" t="s">
        <v>15</v>
      </c>
      <c r="G258" s="12" t="s">
        <v>172</v>
      </c>
      <c r="H258" s="12"/>
      <c r="I258" s="9">
        <v>255</v>
      </c>
      <c r="J258" s="9">
        <v>412</v>
      </c>
    </row>
    <row r="259" spans="1:10" s="11" customFormat="1" x14ac:dyDescent="0.2">
      <c r="A259" s="8">
        <v>43657</v>
      </c>
      <c r="B259" s="12" t="s">
        <v>234</v>
      </c>
      <c r="C259" s="48" t="s">
        <v>1992</v>
      </c>
      <c r="D259" s="12" t="s">
        <v>816</v>
      </c>
      <c r="E259" s="12" t="s">
        <v>234</v>
      </c>
      <c r="F259" s="12" t="s">
        <v>15</v>
      </c>
      <c r="G259" s="12" t="s">
        <v>1993</v>
      </c>
      <c r="H259" s="12"/>
      <c r="I259" s="9">
        <v>202</v>
      </c>
      <c r="J259" s="9">
        <v>319</v>
      </c>
    </row>
    <row r="260" spans="1:10" s="11" customFormat="1" x14ac:dyDescent="0.2">
      <c r="A260" s="8">
        <v>43662</v>
      </c>
      <c r="B260" s="12" t="s">
        <v>234</v>
      </c>
      <c r="C260" s="48" t="s">
        <v>2018</v>
      </c>
      <c r="D260" s="12" t="s">
        <v>2019</v>
      </c>
      <c r="E260" s="12" t="s">
        <v>15</v>
      </c>
      <c r="F260" s="12" t="s">
        <v>15</v>
      </c>
      <c r="G260" s="12" t="s">
        <v>172</v>
      </c>
      <c r="H260" s="12"/>
      <c r="I260" s="9">
        <v>256</v>
      </c>
      <c r="J260" s="9">
        <v>409</v>
      </c>
    </row>
    <row r="261" spans="1:10" s="11" customFormat="1" x14ac:dyDescent="0.2">
      <c r="A261" s="8">
        <v>43662</v>
      </c>
      <c r="B261" s="12" t="s">
        <v>234</v>
      </c>
      <c r="C261" s="48" t="s">
        <v>2020</v>
      </c>
      <c r="D261" s="12" t="s">
        <v>2021</v>
      </c>
      <c r="E261" s="12" t="s">
        <v>234</v>
      </c>
      <c r="F261" s="12" t="s">
        <v>15</v>
      </c>
      <c r="G261" s="12" t="s">
        <v>1794</v>
      </c>
      <c r="H261" s="12"/>
      <c r="I261" s="9">
        <v>269</v>
      </c>
      <c r="J261" s="9">
        <v>435</v>
      </c>
    </row>
    <row r="262" spans="1:10" s="11" customFormat="1" x14ac:dyDescent="0.2">
      <c r="A262" s="8">
        <v>43663</v>
      </c>
      <c r="B262" s="12" t="s">
        <v>234</v>
      </c>
      <c r="C262" s="113">
        <v>6596</v>
      </c>
      <c r="D262" s="12" t="s">
        <v>2025</v>
      </c>
      <c r="E262" s="12" t="s">
        <v>6</v>
      </c>
      <c r="F262" s="12" t="s">
        <v>15</v>
      </c>
      <c r="G262" s="12" t="s">
        <v>319</v>
      </c>
      <c r="H262" s="12"/>
      <c r="I262" s="9">
        <v>192</v>
      </c>
      <c r="J262" s="9">
        <v>317</v>
      </c>
    </row>
    <row r="263" spans="1:10" s="11" customFormat="1" x14ac:dyDescent="0.2">
      <c r="A263" s="8">
        <v>43665</v>
      </c>
      <c r="B263" s="12" t="s">
        <v>234</v>
      </c>
      <c r="C263" s="48" t="s">
        <v>2032</v>
      </c>
      <c r="D263" s="12" t="s">
        <v>2033</v>
      </c>
      <c r="E263" s="12" t="s">
        <v>15</v>
      </c>
      <c r="F263" s="12" t="s">
        <v>15</v>
      </c>
      <c r="G263" s="12" t="s">
        <v>172</v>
      </c>
      <c r="H263" s="12"/>
      <c r="I263" s="9">
        <v>238</v>
      </c>
      <c r="J263" s="9">
        <v>385</v>
      </c>
    </row>
    <row r="264" spans="1:10" s="11" customFormat="1" x14ac:dyDescent="0.2">
      <c r="A264" s="8">
        <v>43669</v>
      </c>
      <c r="B264" s="12" t="s">
        <v>234</v>
      </c>
      <c r="C264" s="48" t="s">
        <v>2042</v>
      </c>
      <c r="D264" s="12" t="s">
        <v>2043</v>
      </c>
      <c r="E264" s="12" t="s">
        <v>2044</v>
      </c>
      <c r="F264" s="12" t="s">
        <v>234</v>
      </c>
      <c r="G264" s="12" t="s">
        <v>290</v>
      </c>
      <c r="H264" s="12"/>
      <c r="I264" s="9">
        <v>210</v>
      </c>
      <c r="J264" s="9">
        <v>343</v>
      </c>
    </row>
    <row r="265" spans="1:10" s="11" customFormat="1" x14ac:dyDescent="0.2">
      <c r="A265" s="8">
        <v>43670</v>
      </c>
      <c r="B265" s="12" t="s">
        <v>234</v>
      </c>
      <c r="C265" s="113">
        <v>8401</v>
      </c>
      <c r="D265" s="12" t="s">
        <v>2048</v>
      </c>
      <c r="E265" s="12" t="s">
        <v>234</v>
      </c>
      <c r="F265" s="12" t="s">
        <v>15</v>
      </c>
      <c r="G265" s="12" t="s">
        <v>422</v>
      </c>
      <c r="H265" s="12"/>
      <c r="I265" s="9"/>
      <c r="J265" s="9"/>
    </row>
    <row r="266" spans="1:10" s="11" customFormat="1" x14ac:dyDescent="0.2">
      <c r="A266" s="8">
        <v>43671</v>
      </c>
      <c r="B266" s="12" t="s">
        <v>234</v>
      </c>
      <c r="C266" s="48" t="s">
        <v>2054</v>
      </c>
      <c r="D266" s="12" t="s">
        <v>2055</v>
      </c>
      <c r="E266" s="12" t="s">
        <v>234</v>
      </c>
      <c r="F266" s="12" t="s">
        <v>221</v>
      </c>
      <c r="G266" s="12" t="s">
        <v>319</v>
      </c>
      <c r="H266" s="12"/>
      <c r="I266" s="9"/>
      <c r="J266" s="9"/>
    </row>
    <row r="267" spans="1:10" s="11" customFormat="1" x14ac:dyDescent="0.2">
      <c r="A267" s="8">
        <v>43672</v>
      </c>
      <c r="B267" s="12" t="s">
        <v>234</v>
      </c>
      <c r="C267" s="169" t="s">
        <v>2068</v>
      </c>
      <c r="D267" s="12" t="s">
        <v>2069</v>
      </c>
      <c r="E267" s="12" t="s">
        <v>234</v>
      </c>
      <c r="F267" s="12" t="s">
        <v>15</v>
      </c>
      <c r="G267" s="12" t="s">
        <v>319</v>
      </c>
      <c r="H267" s="12"/>
      <c r="I267" s="9"/>
      <c r="J267" s="9"/>
    </row>
    <row r="268" spans="1:10" s="11" customFormat="1" x14ac:dyDescent="0.2">
      <c r="A268" s="8">
        <v>43672</v>
      </c>
      <c r="B268" s="12" t="s">
        <v>234</v>
      </c>
      <c r="C268" s="169" t="s">
        <v>2075</v>
      </c>
      <c r="D268" s="12" t="s">
        <v>2019</v>
      </c>
      <c r="E268" s="12" t="s">
        <v>234</v>
      </c>
      <c r="F268" s="12" t="s">
        <v>15</v>
      </c>
      <c r="G268" s="12" t="s">
        <v>319</v>
      </c>
      <c r="H268" s="12"/>
      <c r="I268" s="9"/>
      <c r="J268" s="9"/>
    </row>
    <row r="269" spans="1:10" s="11" customFormat="1" x14ac:dyDescent="0.2">
      <c r="A269" s="8">
        <v>43673</v>
      </c>
      <c r="B269" s="12" t="s">
        <v>234</v>
      </c>
      <c r="C269" s="48" t="s">
        <v>2080</v>
      </c>
      <c r="D269" s="12" t="s">
        <v>2081</v>
      </c>
      <c r="E269" s="12" t="s">
        <v>1676</v>
      </c>
      <c r="F269" s="12" t="s">
        <v>15</v>
      </c>
      <c r="G269" s="12" t="s">
        <v>172</v>
      </c>
      <c r="H269" s="12"/>
      <c r="I269" s="158" t="s">
        <v>1846</v>
      </c>
      <c r="J269" s="158" t="s">
        <v>2117</v>
      </c>
    </row>
    <row r="270" spans="1:10" s="11" customFormat="1" x14ac:dyDescent="0.2">
      <c r="A270" s="8">
        <v>43673</v>
      </c>
      <c r="B270" s="12" t="s">
        <v>234</v>
      </c>
      <c r="C270" s="48" t="s">
        <v>2082</v>
      </c>
      <c r="D270" s="12" t="s">
        <v>2083</v>
      </c>
      <c r="E270" s="12" t="s">
        <v>1676</v>
      </c>
      <c r="F270" s="12" t="s">
        <v>15</v>
      </c>
      <c r="G270" s="12" t="s">
        <v>2102</v>
      </c>
      <c r="H270" s="12"/>
      <c r="I270" s="158" t="s">
        <v>2115</v>
      </c>
      <c r="J270" s="158" t="s">
        <v>2116</v>
      </c>
    </row>
    <row r="271" spans="1:10" s="11" customFormat="1" x14ac:dyDescent="0.2">
      <c r="A271" s="8">
        <v>43673</v>
      </c>
      <c r="B271" s="12" t="s">
        <v>234</v>
      </c>
      <c r="C271" s="48" t="s">
        <v>2084</v>
      </c>
      <c r="D271" s="12" t="s">
        <v>2085</v>
      </c>
      <c r="E271" s="12" t="s">
        <v>1676</v>
      </c>
      <c r="F271" s="12" t="s">
        <v>15</v>
      </c>
      <c r="G271" s="12" t="s">
        <v>2109</v>
      </c>
      <c r="H271" s="12"/>
      <c r="I271" s="158" t="s">
        <v>2113</v>
      </c>
      <c r="J271" s="158" t="s">
        <v>2114</v>
      </c>
    </row>
    <row r="272" spans="1:10" s="11" customFormat="1" x14ac:dyDescent="0.2">
      <c r="A272" s="8">
        <v>43673</v>
      </c>
      <c r="B272" s="12" t="s">
        <v>234</v>
      </c>
      <c r="C272" s="48" t="s">
        <v>2087</v>
      </c>
      <c r="D272" s="12" t="s">
        <v>2088</v>
      </c>
      <c r="E272" s="12" t="s">
        <v>1676</v>
      </c>
      <c r="F272" s="12" t="s">
        <v>270</v>
      </c>
      <c r="G272" s="12" t="s">
        <v>2089</v>
      </c>
      <c r="H272" s="12"/>
      <c r="I272" s="158" t="s">
        <v>2107</v>
      </c>
      <c r="J272" s="158" t="s">
        <v>2108</v>
      </c>
    </row>
    <row r="273" spans="1:10" s="11" customFormat="1" x14ac:dyDescent="0.2">
      <c r="A273" s="8">
        <v>43673</v>
      </c>
      <c r="B273" s="12" t="s">
        <v>234</v>
      </c>
      <c r="C273" s="113">
        <v>8406</v>
      </c>
      <c r="D273" s="12" t="s">
        <v>2090</v>
      </c>
      <c r="E273" s="12" t="s">
        <v>5</v>
      </c>
      <c r="F273" s="12" t="s">
        <v>5</v>
      </c>
      <c r="G273" s="12" t="s">
        <v>290</v>
      </c>
      <c r="H273" s="12"/>
      <c r="I273" s="158" t="s">
        <v>2105</v>
      </c>
      <c r="J273" s="158" t="s">
        <v>2106</v>
      </c>
    </row>
    <row r="274" spans="1:10" s="11" customFormat="1" x14ac:dyDescent="0.2">
      <c r="A274" s="8">
        <v>43673</v>
      </c>
      <c r="B274" s="12" t="s">
        <v>234</v>
      </c>
      <c r="C274" s="48" t="s">
        <v>2091</v>
      </c>
      <c r="D274" s="12" t="s">
        <v>2092</v>
      </c>
      <c r="E274" s="12" t="s">
        <v>234</v>
      </c>
      <c r="F274" s="12" t="s">
        <v>234</v>
      </c>
      <c r="G274" s="12" t="s">
        <v>172</v>
      </c>
      <c r="H274" s="12"/>
      <c r="I274" s="158" t="s">
        <v>2103</v>
      </c>
      <c r="J274" s="158" t="s">
        <v>2104</v>
      </c>
    </row>
    <row r="275" spans="1:10" s="11" customFormat="1" x14ac:dyDescent="0.2">
      <c r="A275" s="8">
        <v>43673</v>
      </c>
      <c r="B275" s="12" t="s">
        <v>234</v>
      </c>
      <c r="C275" s="48" t="s">
        <v>2098</v>
      </c>
      <c r="D275" s="12" t="s">
        <v>2099</v>
      </c>
      <c r="E275" s="12" t="s">
        <v>270</v>
      </c>
      <c r="F275" s="12" t="s">
        <v>15</v>
      </c>
      <c r="G275" s="12" t="s">
        <v>279</v>
      </c>
      <c r="H275" s="12"/>
      <c r="I275" s="158" t="s">
        <v>2111</v>
      </c>
      <c r="J275" s="158" t="s">
        <v>2112</v>
      </c>
    </row>
    <row r="276" spans="1:10" s="11" customFormat="1" x14ac:dyDescent="0.2">
      <c r="A276" s="8">
        <v>43674</v>
      </c>
      <c r="B276" s="12" t="s">
        <v>234</v>
      </c>
      <c r="C276" s="169" t="s">
        <v>2125</v>
      </c>
      <c r="D276" s="12" t="s">
        <v>2126</v>
      </c>
      <c r="E276" s="12" t="s">
        <v>234</v>
      </c>
      <c r="F276" s="12" t="s">
        <v>234</v>
      </c>
      <c r="G276" s="12" t="s">
        <v>151</v>
      </c>
      <c r="H276" s="12"/>
      <c r="I276" s="87" t="s">
        <v>2142</v>
      </c>
      <c r="J276" s="87" t="s">
        <v>2143</v>
      </c>
    </row>
    <row r="277" spans="1:10" s="11" customFormat="1" x14ac:dyDescent="0.2">
      <c r="A277" s="8">
        <v>43674</v>
      </c>
      <c r="B277" s="12" t="s">
        <v>234</v>
      </c>
      <c r="C277" s="169" t="s">
        <v>2127</v>
      </c>
      <c r="D277" s="12" t="s">
        <v>2128</v>
      </c>
      <c r="E277" s="12" t="s">
        <v>234</v>
      </c>
      <c r="F277" s="12" t="s">
        <v>234</v>
      </c>
      <c r="G277" s="12" t="s">
        <v>2129</v>
      </c>
      <c r="H277" s="12"/>
      <c r="I277" s="9">
        <v>121</v>
      </c>
      <c r="J277" s="9">
        <v>197</v>
      </c>
    </row>
    <row r="278" spans="1:10" s="11" customFormat="1" x14ac:dyDescent="0.2">
      <c r="A278" s="8">
        <v>43677</v>
      </c>
      <c r="B278" s="12" t="s">
        <v>234</v>
      </c>
      <c r="C278" s="169" t="s">
        <v>2157</v>
      </c>
      <c r="D278" s="12" t="s">
        <v>2158</v>
      </c>
      <c r="E278" s="12" t="s">
        <v>234</v>
      </c>
      <c r="F278" s="12" t="s">
        <v>15</v>
      </c>
      <c r="G278" s="12" t="s">
        <v>477</v>
      </c>
      <c r="H278" s="12"/>
      <c r="I278" s="9">
        <v>216</v>
      </c>
      <c r="J278" s="9">
        <v>326</v>
      </c>
    </row>
    <row r="279" spans="1:10" s="11" customFormat="1" x14ac:dyDescent="0.2">
      <c r="A279" s="8">
        <v>43677</v>
      </c>
      <c r="B279" s="12" t="s">
        <v>234</v>
      </c>
      <c r="C279" s="169" t="s">
        <v>2159</v>
      </c>
      <c r="D279" s="12" t="s">
        <v>2160</v>
      </c>
      <c r="E279" s="12" t="s">
        <v>234</v>
      </c>
      <c r="F279" s="12" t="s">
        <v>15</v>
      </c>
      <c r="G279" s="12" t="s">
        <v>151</v>
      </c>
      <c r="H279" s="12"/>
      <c r="I279" s="9"/>
      <c r="J279" s="9"/>
    </row>
    <row r="280" spans="1:10" s="11" customFormat="1" x14ac:dyDescent="0.2">
      <c r="A280" s="8">
        <v>43677</v>
      </c>
      <c r="B280" s="12" t="s">
        <v>234</v>
      </c>
      <c r="C280" s="113">
        <v>2201</v>
      </c>
      <c r="D280" s="12" t="s">
        <v>2163</v>
      </c>
      <c r="E280" s="12" t="s">
        <v>234</v>
      </c>
      <c r="F280" s="12" t="s">
        <v>15</v>
      </c>
      <c r="G280" s="12" t="s">
        <v>292</v>
      </c>
      <c r="H280" s="12"/>
      <c r="I280" s="9"/>
      <c r="J280" s="9"/>
    </row>
    <row r="281" spans="1:10" s="11" customFormat="1" x14ac:dyDescent="0.2">
      <c r="A281" s="8">
        <v>43667</v>
      </c>
      <c r="B281" s="12" t="s">
        <v>2040</v>
      </c>
      <c r="C281" s="169" t="s">
        <v>2066</v>
      </c>
      <c r="D281" s="12"/>
      <c r="E281" s="12" t="s">
        <v>157</v>
      </c>
      <c r="F281" s="12" t="s">
        <v>15</v>
      </c>
      <c r="G281" s="12" t="s">
        <v>292</v>
      </c>
      <c r="H281" s="12"/>
      <c r="I281" s="9"/>
      <c r="J281" s="9"/>
    </row>
    <row r="282" spans="1:10" s="11" customFormat="1" x14ac:dyDescent="0.2">
      <c r="A282" s="8">
        <v>43672</v>
      </c>
      <c r="B282" s="12" t="s">
        <v>1671</v>
      </c>
      <c r="C282" s="159" t="s">
        <v>2070</v>
      </c>
      <c r="D282" s="12" t="s">
        <v>2071</v>
      </c>
      <c r="E282" s="12" t="s">
        <v>12</v>
      </c>
      <c r="F282" s="12" t="s">
        <v>15</v>
      </c>
      <c r="G282" s="12" t="s">
        <v>292</v>
      </c>
      <c r="H282" s="12"/>
      <c r="I282" s="9"/>
      <c r="J282" s="9"/>
    </row>
    <row r="283" spans="1:10" s="11" customFormat="1" x14ac:dyDescent="0.2">
      <c r="A283" s="8">
        <v>43675</v>
      </c>
      <c r="B283" s="12" t="s">
        <v>1671</v>
      </c>
      <c r="C283" s="113">
        <v>540077</v>
      </c>
      <c r="D283" s="12" t="s">
        <v>2146</v>
      </c>
      <c r="E283" s="12" t="s">
        <v>12</v>
      </c>
      <c r="F283" s="12" t="s">
        <v>15</v>
      </c>
      <c r="G283" s="12" t="s">
        <v>151</v>
      </c>
      <c r="H283" s="12"/>
      <c r="I283" s="9"/>
      <c r="J283" s="9"/>
    </row>
    <row r="284" spans="1:10" s="11" customFormat="1" x14ac:dyDescent="0.2">
      <c r="A284" s="8">
        <v>43658</v>
      </c>
      <c r="B284" s="12" t="s">
        <v>1512</v>
      </c>
      <c r="C284" s="113">
        <v>3014</v>
      </c>
      <c r="D284" s="12" t="s">
        <v>1996</v>
      </c>
      <c r="E284" s="12" t="s">
        <v>307</v>
      </c>
      <c r="F284" s="12" t="s">
        <v>15</v>
      </c>
      <c r="G284" s="12" t="s">
        <v>1997</v>
      </c>
      <c r="H284" s="12"/>
      <c r="I284" s="9"/>
      <c r="J284" s="9"/>
    </row>
    <row r="285" spans="1:10" s="11" customFormat="1" x14ac:dyDescent="0.2">
      <c r="A285" s="8">
        <v>43670</v>
      </c>
      <c r="B285" s="12" t="s">
        <v>1512</v>
      </c>
      <c r="C285" s="113">
        <v>1624</v>
      </c>
      <c r="D285" s="12" t="s">
        <v>2064</v>
      </c>
      <c r="E285" s="12" t="s">
        <v>6</v>
      </c>
      <c r="F285" s="12" t="s">
        <v>15</v>
      </c>
      <c r="G285" s="12" t="s">
        <v>2047</v>
      </c>
      <c r="H285" s="12"/>
      <c r="I285" s="9"/>
      <c r="J285" s="9"/>
    </row>
    <row r="286" spans="1:10" s="11" customFormat="1" x14ac:dyDescent="0.2">
      <c r="A286" s="8">
        <v>43647</v>
      </c>
      <c r="B286" s="12" t="s">
        <v>1512</v>
      </c>
      <c r="C286" s="113">
        <v>1423</v>
      </c>
      <c r="D286" s="12" t="s">
        <v>1960</v>
      </c>
      <c r="E286" s="12" t="s">
        <v>6</v>
      </c>
      <c r="F286" s="12" t="s">
        <v>6</v>
      </c>
      <c r="G286" s="12" t="s">
        <v>249</v>
      </c>
      <c r="H286" s="12"/>
      <c r="I286" s="9">
        <v>298</v>
      </c>
      <c r="J286" s="9">
        <v>409</v>
      </c>
    </row>
    <row r="287" spans="1:10" s="11" customFormat="1" x14ac:dyDescent="0.2">
      <c r="A287" s="8">
        <v>43672</v>
      </c>
      <c r="B287" s="12" t="s">
        <v>183</v>
      </c>
      <c r="C287" s="159" t="s">
        <v>2073</v>
      </c>
      <c r="D287" s="12" t="s">
        <v>2074</v>
      </c>
      <c r="E287" s="12" t="s">
        <v>15</v>
      </c>
      <c r="F287" s="12" t="s">
        <v>18</v>
      </c>
      <c r="G287" s="12" t="s">
        <v>37</v>
      </c>
      <c r="H287" s="12"/>
      <c r="I287" s="9"/>
      <c r="J287" s="9"/>
    </row>
    <row r="288" spans="1:10" s="11" customFormat="1" x14ac:dyDescent="0.2">
      <c r="A288" s="86"/>
      <c r="B288" s="33"/>
      <c r="C288" s="170"/>
      <c r="D288" s="33"/>
      <c r="E288" s="33"/>
      <c r="F288" s="33"/>
      <c r="G288" s="33"/>
      <c r="H288" s="33"/>
      <c r="I288" s="30"/>
      <c r="J288" s="30"/>
    </row>
    <row r="292" spans="1:15" ht="16" thickBot="1" x14ac:dyDescent="0.25"/>
    <row r="293" spans="1:15" x14ac:dyDescent="0.2">
      <c r="B293" s="53" t="s">
        <v>1288</v>
      </c>
      <c r="C293" s="54"/>
      <c r="D293" s="53" t="s">
        <v>1162</v>
      </c>
      <c r="E293" s="54"/>
      <c r="F293" s="53" t="s">
        <v>1163</v>
      </c>
      <c r="G293" s="54"/>
      <c r="H293" s="53" t="s">
        <v>1189</v>
      </c>
      <c r="I293" s="54"/>
      <c r="J293" s="53" t="s">
        <v>1678</v>
      </c>
      <c r="K293" s="54"/>
      <c r="L293" s="53" t="s">
        <v>1874</v>
      </c>
      <c r="M293" s="54"/>
      <c r="N293" s="53" t="s">
        <v>2058</v>
      </c>
      <c r="O293" s="54"/>
    </row>
    <row r="294" spans="1:15" x14ac:dyDescent="0.2">
      <c r="A294" t="s">
        <v>3</v>
      </c>
      <c r="B294" s="55">
        <v>266</v>
      </c>
      <c r="C294" s="56">
        <v>0.77325581395348841</v>
      </c>
      <c r="D294" s="55">
        <v>205</v>
      </c>
      <c r="E294" s="56">
        <v>0.48926014319809069</v>
      </c>
      <c r="F294" s="55">
        <v>188</v>
      </c>
      <c r="G294" s="56">
        <v>0.58766233766233766</v>
      </c>
      <c r="H294" s="55">
        <v>260</v>
      </c>
      <c r="I294" s="56">
        <v>0.61757719714964365</v>
      </c>
      <c r="J294" s="55">
        <v>282</v>
      </c>
      <c r="K294" s="56">
        <v>0.7103274559193955</v>
      </c>
      <c r="L294" s="55">
        <v>69</v>
      </c>
      <c r="M294" s="56">
        <v>0.54761904761904767</v>
      </c>
      <c r="N294" s="55">
        <f>227-109+6+10</f>
        <v>134</v>
      </c>
      <c r="O294" s="56">
        <f>N294/$N$300</f>
        <v>0.46853146853146854</v>
      </c>
    </row>
    <row r="295" spans="1:15" x14ac:dyDescent="0.2">
      <c r="A295" t="s">
        <v>6</v>
      </c>
      <c r="B295" s="55">
        <v>34</v>
      </c>
      <c r="C295" s="56">
        <v>9.8837209302325577E-2</v>
      </c>
      <c r="D295" s="55">
        <v>184</v>
      </c>
      <c r="E295" s="56">
        <v>0.43914081145584727</v>
      </c>
      <c r="F295" s="55">
        <v>71</v>
      </c>
      <c r="G295" s="56">
        <v>0.22727272727272727</v>
      </c>
      <c r="H295" s="55">
        <v>95</v>
      </c>
      <c r="I295" s="56">
        <v>0.22565320665083136</v>
      </c>
      <c r="J295" s="55">
        <v>72</v>
      </c>
      <c r="K295" s="56">
        <v>0.181360201511335</v>
      </c>
      <c r="L295" s="55">
        <v>22</v>
      </c>
      <c r="M295" s="56">
        <v>0.17460317460317459</v>
      </c>
      <c r="N295" s="55">
        <f>100-45+5+6+3</f>
        <v>69</v>
      </c>
      <c r="O295" s="56">
        <f t="shared" ref="O295:O299" si="0">N295/$N$300</f>
        <v>0.24125874125874125</v>
      </c>
    </row>
    <row r="296" spans="1:15" x14ac:dyDescent="0.2">
      <c r="A296" t="s">
        <v>14</v>
      </c>
      <c r="B296" s="55">
        <v>23</v>
      </c>
      <c r="C296" s="56">
        <v>6.6860465116279064E-2</v>
      </c>
      <c r="D296" s="55">
        <v>7</v>
      </c>
      <c r="E296" s="56">
        <v>1.6706443914081145E-2</v>
      </c>
      <c r="F296" s="55">
        <v>28</v>
      </c>
      <c r="G296" s="56">
        <v>9.0909090909090912E-2</v>
      </c>
      <c r="H296" s="55">
        <v>26</v>
      </c>
      <c r="I296" s="56">
        <v>6.1757719714964368E-2</v>
      </c>
      <c r="J296" s="55">
        <v>5</v>
      </c>
      <c r="K296" s="56">
        <v>1.2594458438287154E-2</v>
      </c>
      <c r="L296" s="55">
        <v>9</v>
      </c>
      <c r="M296" s="56">
        <v>7.1428571428571425E-2</v>
      </c>
      <c r="N296" s="55">
        <v>28</v>
      </c>
      <c r="O296" s="56">
        <f t="shared" si="0"/>
        <v>9.7902097902097904E-2</v>
      </c>
    </row>
    <row r="297" spans="1:15" x14ac:dyDescent="0.2">
      <c r="A297" t="s">
        <v>5</v>
      </c>
      <c r="B297" s="55">
        <v>16</v>
      </c>
      <c r="C297" s="56">
        <v>4.6511627906976744E-2</v>
      </c>
      <c r="D297" s="55">
        <v>18</v>
      </c>
      <c r="E297" s="56">
        <v>4.2959427207637228E-2</v>
      </c>
      <c r="F297" s="55">
        <v>29</v>
      </c>
      <c r="G297" s="56">
        <v>9.4155844155844159E-2</v>
      </c>
      <c r="H297" s="55">
        <v>18</v>
      </c>
      <c r="I297" s="56">
        <v>4.2755344418052253E-2</v>
      </c>
      <c r="J297" s="55">
        <v>24</v>
      </c>
      <c r="K297" s="56">
        <v>6.0453400503778336E-2</v>
      </c>
      <c r="L297" s="55">
        <v>21</v>
      </c>
      <c r="M297" s="56">
        <v>0.16666666666666666</v>
      </c>
      <c r="N297" s="55">
        <f>16+3</f>
        <v>19</v>
      </c>
      <c r="O297" s="56">
        <f t="shared" si="0"/>
        <v>6.6433566433566432E-2</v>
      </c>
    </row>
    <row r="298" spans="1:15" x14ac:dyDescent="0.2">
      <c r="A298" t="s">
        <v>234</v>
      </c>
      <c r="B298" s="55">
        <v>1</v>
      </c>
      <c r="C298" s="56">
        <v>0</v>
      </c>
      <c r="D298" s="55">
        <v>2</v>
      </c>
      <c r="E298" s="56">
        <v>4.7732696897374704E-3</v>
      </c>
      <c r="F298" s="55">
        <v>0</v>
      </c>
      <c r="G298" s="56">
        <v>0</v>
      </c>
      <c r="H298" s="55">
        <v>6</v>
      </c>
      <c r="I298" s="56">
        <v>4.2755344418052253E-2</v>
      </c>
      <c r="J298" s="55">
        <v>8</v>
      </c>
      <c r="K298" s="56">
        <v>2.0151133501259445E-2</v>
      </c>
      <c r="L298" s="55">
        <v>1</v>
      </c>
      <c r="M298" s="56">
        <v>7.9365079365079361E-3</v>
      </c>
      <c r="N298" s="55">
        <f>220-202+2+3</f>
        <v>23</v>
      </c>
      <c r="O298" s="56">
        <f t="shared" si="0"/>
        <v>8.0419580419580416E-2</v>
      </c>
    </row>
    <row r="299" spans="1:15" x14ac:dyDescent="0.2">
      <c r="A299" t="s">
        <v>915</v>
      </c>
      <c r="B299" s="55">
        <v>5</v>
      </c>
      <c r="C299" s="56">
        <v>1.4534883720930232E-2</v>
      </c>
      <c r="D299" s="55">
        <v>3</v>
      </c>
      <c r="E299" s="56">
        <v>7.1599045346062056E-3</v>
      </c>
      <c r="F299" s="55">
        <v>0</v>
      </c>
      <c r="G299" s="56">
        <v>0</v>
      </c>
      <c r="H299" s="55">
        <v>22</v>
      </c>
      <c r="I299" s="56">
        <v>5.2256532066508314E-2</v>
      </c>
      <c r="J299" s="55">
        <v>6</v>
      </c>
      <c r="K299" s="56">
        <v>1.5113350125944584E-2</v>
      </c>
      <c r="L299" s="55">
        <v>4</v>
      </c>
      <c r="M299" s="56">
        <v>3.1746031746031744E-2</v>
      </c>
      <c r="N299" s="55">
        <f>10+2+1</f>
        <v>13</v>
      </c>
      <c r="O299" s="56">
        <f t="shared" si="0"/>
        <v>4.5454545454545456E-2</v>
      </c>
    </row>
    <row r="300" spans="1:15" ht="16" thickBot="1" x14ac:dyDescent="0.25">
      <c r="B300" s="57">
        <v>344</v>
      </c>
      <c r="C300" s="58">
        <v>1</v>
      </c>
      <c r="D300" s="57">
        <v>419</v>
      </c>
      <c r="E300" s="58">
        <v>1</v>
      </c>
      <c r="F300" s="57">
        <v>316</v>
      </c>
      <c r="G300" s="58">
        <v>1</v>
      </c>
      <c r="H300" s="57">
        <v>421</v>
      </c>
      <c r="I300" s="58">
        <v>0.99999999999999989</v>
      </c>
      <c r="J300" s="57">
        <v>397</v>
      </c>
      <c r="K300" s="58">
        <v>1</v>
      </c>
      <c r="L300" s="57">
        <v>126</v>
      </c>
      <c r="M300" s="58">
        <v>1</v>
      </c>
      <c r="N300" s="57">
        <f>SUM(N294:N299)</f>
        <v>286</v>
      </c>
      <c r="O300" s="60">
        <f>SUM(O294:O299)</f>
        <v>1</v>
      </c>
    </row>
  </sheetData>
  <sortState ref="A3:J287">
    <sortCondition ref="B287"/>
  </sortState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5B35F-B36F-B845-81B0-24E0A1D59ABA}">
  <dimension ref="A2:O307"/>
  <sheetViews>
    <sheetView topLeftCell="A266" zoomScale="97" zoomScaleNormal="97" workbookViewId="0">
      <selection activeCell="H287" sqref="H2:H287"/>
    </sheetView>
  </sheetViews>
  <sheetFormatPr baseColWidth="10" defaultRowHeight="15" x14ac:dyDescent="0.2"/>
  <cols>
    <col min="7" max="7" width="40.33203125" customWidth="1"/>
  </cols>
  <sheetData>
    <row r="2" spans="1:10" s="11" customFormat="1" x14ac:dyDescent="0.2">
      <c r="A2" s="8">
        <v>43661</v>
      </c>
      <c r="B2" s="12" t="s">
        <v>3</v>
      </c>
      <c r="C2" s="113">
        <v>4475</v>
      </c>
      <c r="D2" s="12" t="s">
        <v>50</v>
      </c>
      <c r="E2" s="12" t="s">
        <v>4</v>
      </c>
      <c r="F2" s="12" t="s">
        <v>6</v>
      </c>
      <c r="G2" s="12" t="s">
        <v>194</v>
      </c>
      <c r="H2" s="12"/>
      <c r="I2" s="9">
        <v>8</v>
      </c>
      <c r="J2" s="9">
        <v>5</v>
      </c>
    </row>
    <row r="3" spans="1:10" s="11" customFormat="1" x14ac:dyDescent="0.2">
      <c r="A3" s="8">
        <v>43661</v>
      </c>
      <c r="B3" s="12" t="s">
        <v>6</v>
      </c>
      <c r="C3" s="113">
        <v>57270</v>
      </c>
      <c r="D3" s="12" t="s">
        <v>161</v>
      </c>
      <c r="E3" s="12" t="s">
        <v>6</v>
      </c>
      <c r="F3" s="12" t="s">
        <v>6</v>
      </c>
      <c r="G3" s="12" t="s">
        <v>194</v>
      </c>
      <c r="H3" s="12"/>
      <c r="I3" s="9">
        <v>41</v>
      </c>
      <c r="J3" s="9">
        <v>46</v>
      </c>
    </row>
    <row r="4" spans="1:10" s="11" customFormat="1" x14ac:dyDescent="0.2">
      <c r="A4" s="8">
        <v>43661</v>
      </c>
      <c r="B4" s="12" t="s">
        <v>3</v>
      </c>
      <c r="C4" s="113">
        <v>2739</v>
      </c>
      <c r="D4" s="12" t="s">
        <v>92</v>
      </c>
      <c r="E4" s="12" t="s">
        <v>4</v>
      </c>
      <c r="F4" s="12" t="s">
        <v>6</v>
      </c>
      <c r="G4" s="12" t="s">
        <v>194</v>
      </c>
      <c r="H4" s="12"/>
      <c r="I4" s="9">
        <v>30</v>
      </c>
      <c r="J4" s="9">
        <v>27</v>
      </c>
    </row>
    <row r="5" spans="1:10" s="11" customFormat="1" x14ac:dyDescent="0.2">
      <c r="A5" s="8">
        <v>43661</v>
      </c>
      <c r="B5" s="12" t="s">
        <v>3</v>
      </c>
      <c r="C5" s="113">
        <v>3543</v>
      </c>
      <c r="D5" s="12" t="s">
        <v>67</v>
      </c>
      <c r="E5" s="12" t="s">
        <v>4</v>
      </c>
      <c r="F5" s="12" t="s">
        <v>4</v>
      </c>
      <c r="G5" s="12" t="s">
        <v>194</v>
      </c>
      <c r="H5" s="12"/>
      <c r="I5" s="9">
        <v>20</v>
      </c>
      <c r="J5" s="9">
        <v>19</v>
      </c>
    </row>
    <row r="6" spans="1:10" s="11" customFormat="1" x14ac:dyDescent="0.2">
      <c r="A6" s="8">
        <v>43663</v>
      </c>
      <c r="B6" s="12" t="s">
        <v>3</v>
      </c>
      <c r="C6" s="113">
        <v>1355</v>
      </c>
      <c r="D6" s="12" t="s">
        <v>92</v>
      </c>
      <c r="E6" s="12" t="s">
        <v>4</v>
      </c>
      <c r="F6" s="12" t="s">
        <v>6</v>
      </c>
      <c r="G6" s="12" t="s">
        <v>194</v>
      </c>
      <c r="H6" s="12"/>
      <c r="I6" s="9">
        <v>26</v>
      </c>
      <c r="J6" s="9">
        <v>30</v>
      </c>
    </row>
    <row r="7" spans="1:10" s="11" customFormat="1" x14ac:dyDescent="0.2">
      <c r="A7" s="8">
        <v>43666</v>
      </c>
      <c r="B7" s="12" t="s">
        <v>3</v>
      </c>
      <c r="C7" s="113">
        <v>4361</v>
      </c>
      <c r="D7" s="12" t="s">
        <v>506</v>
      </c>
      <c r="E7" s="12" t="s">
        <v>10</v>
      </c>
      <c r="F7" s="12" t="s">
        <v>6</v>
      </c>
      <c r="G7" s="12" t="s">
        <v>194</v>
      </c>
      <c r="H7" s="12"/>
      <c r="I7" s="9">
        <v>13</v>
      </c>
      <c r="J7" s="9">
        <v>7</v>
      </c>
    </row>
    <row r="8" spans="1:10" s="11" customFormat="1" x14ac:dyDescent="0.2">
      <c r="A8" s="8">
        <v>43666</v>
      </c>
      <c r="B8" s="12" t="s">
        <v>3</v>
      </c>
      <c r="C8" s="113">
        <v>3863</v>
      </c>
      <c r="D8" s="12" t="s">
        <v>116</v>
      </c>
      <c r="E8" s="12" t="s">
        <v>4</v>
      </c>
      <c r="F8" s="12" t="s">
        <v>5</v>
      </c>
      <c r="G8" s="12" t="s">
        <v>194</v>
      </c>
      <c r="H8" s="12"/>
      <c r="I8" s="9">
        <v>15</v>
      </c>
      <c r="J8" s="9">
        <v>14</v>
      </c>
    </row>
    <row r="9" spans="1:10" s="11" customFormat="1" x14ac:dyDescent="0.2">
      <c r="A9" s="8">
        <v>43670</v>
      </c>
      <c r="B9" s="12" t="s">
        <v>3</v>
      </c>
      <c r="C9" s="113">
        <v>4995</v>
      </c>
      <c r="D9" s="12" t="s">
        <v>2041</v>
      </c>
      <c r="E9" s="12" t="s">
        <v>16</v>
      </c>
      <c r="F9" s="12" t="s">
        <v>4</v>
      </c>
      <c r="G9" s="12" t="s">
        <v>194</v>
      </c>
      <c r="H9" s="12"/>
      <c r="I9" s="9">
        <v>16</v>
      </c>
      <c r="J9" s="9">
        <v>98</v>
      </c>
    </row>
    <row r="10" spans="1:10" s="11" customFormat="1" x14ac:dyDescent="0.2">
      <c r="A10" s="8">
        <v>43670</v>
      </c>
      <c r="B10" s="12" t="s">
        <v>3</v>
      </c>
      <c r="C10" s="113">
        <v>6617</v>
      </c>
      <c r="D10" s="12" t="s">
        <v>238</v>
      </c>
      <c r="E10" s="12" t="s">
        <v>5</v>
      </c>
      <c r="F10" s="12" t="s">
        <v>6</v>
      </c>
      <c r="G10" s="12" t="s">
        <v>194</v>
      </c>
      <c r="H10" s="12"/>
      <c r="I10" s="9">
        <v>58</v>
      </c>
      <c r="J10" s="9">
        <v>60</v>
      </c>
    </row>
    <row r="11" spans="1:10" s="11" customFormat="1" x14ac:dyDescent="0.2">
      <c r="A11" s="8">
        <v>43672</v>
      </c>
      <c r="B11" s="12" t="s">
        <v>6</v>
      </c>
      <c r="C11" s="113">
        <v>54870</v>
      </c>
      <c r="D11" s="12" t="s">
        <v>713</v>
      </c>
      <c r="E11" s="12" t="s">
        <v>6</v>
      </c>
      <c r="F11" s="12" t="s">
        <v>15</v>
      </c>
      <c r="G11" s="12" t="s">
        <v>194</v>
      </c>
      <c r="H11" s="12"/>
      <c r="I11" s="9">
        <v>29</v>
      </c>
      <c r="J11" s="9">
        <v>22</v>
      </c>
    </row>
    <row r="12" spans="1:10" s="11" customFormat="1" x14ac:dyDescent="0.2">
      <c r="A12" s="8">
        <v>43672</v>
      </c>
      <c r="B12" s="12" t="s">
        <v>3</v>
      </c>
      <c r="C12" s="113">
        <v>6985</v>
      </c>
      <c r="D12" s="12" t="s">
        <v>1814</v>
      </c>
      <c r="E12" s="12" t="s">
        <v>4</v>
      </c>
      <c r="F12" s="12" t="s">
        <v>6</v>
      </c>
      <c r="G12" s="12" t="s">
        <v>194</v>
      </c>
      <c r="H12" s="12"/>
      <c r="I12" s="9">
        <v>32</v>
      </c>
      <c r="J12" s="9">
        <v>38</v>
      </c>
    </row>
    <row r="13" spans="1:10" s="11" customFormat="1" x14ac:dyDescent="0.2">
      <c r="A13" s="8">
        <v>43677</v>
      </c>
      <c r="B13" s="12" t="s">
        <v>3</v>
      </c>
      <c r="C13" s="113">
        <v>1530</v>
      </c>
      <c r="D13" s="12" t="s">
        <v>92</v>
      </c>
      <c r="E13" s="12" t="s">
        <v>333</v>
      </c>
      <c r="F13" s="12" t="s">
        <v>5</v>
      </c>
      <c r="G13" s="12" t="s">
        <v>194</v>
      </c>
      <c r="H13" s="12"/>
      <c r="I13" s="9">
        <v>26</v>
      </c>
      <c r="J13" s="9">
        <v>28</v>
      </c>
    </row>
    <row r="14" spans="1:10" s="11" customFormat="1" x14ac:dyDescent="0.2">
      <c r="A14" s="8">
        <v>43647</v>
      </c>
      <c r="B14" s="12" t="s">
        <v>14</v>
      </c>
      <c r="C14" s="113">
        <v>6700</v>
      </c>
      <c r="D14" s="12" t="s">
        <v>127</v>
      </c>
      <c r="E14" s="12" t="s">
        <v>6</v>
      </c>
      <c r="F14" s="12" t="s">
        <v>6</v>
      </c>
      <c r="G14" s="12" t="s">
        <v>152</v>
      </c>
      <c r="H14" s="12"/>
      <c r="I14" s="9">
        <v>26</v>
      </c>
      <c r="J14" s="9">
        <v>36</v>
      </c>
    </row>
    <row r="15" spans="1:10" s="11" customFormat="1" x14ac:dyDescent="0.2">
      <c r="A15" s="8">
        <v>43660</v>
      </c>
      <c r="B15" s="12" t="s">
        <v>14</v>
      </c>
      <c r="C15" s="113">
        <v>6800</v>
      </c>
      <c r="D15" s="12" t="s">
        <v>288</v>
      </c>
      <c r="E15" s="12" t="s">
        <v>6</v>
      </c>
      <c r="F15" s="12" t="s">
        <v>6</v>
      </c>
      <c r="G15" s="12" t="s">
        <v>152</v>
      </c>
      <c r="H15" s="12"/>
      <c r="I15" s="9">
        <v>50</v>
      </c>
      <c r="J15" s="9">
        <v>71</v>
      </c>
    </row>
    <row r="16" spans="1:10" s="11" customFormat="1" x14ac:dyDescent="0.2">
      <c r="A16" s="8">
        <v>43673</v>
      </c>
      <c r="B16" s="12" t="s">
        <v>3</v>
      </c>
      <c r="C16" s="113">
        <v>4211</v>
      </c>
      <c r="D16" s="12" t="s">
        <v>506</v>
      </c>
      <c r="E16" s="12" t="s">
        <v>18</v>
      </c>
      <c r="F16" s="12" t="s">
        <v>6</v>
      </c>
      <c r="G16" s="12" t="s">
        <v>152</v>
      </c>
      <c r="H16" s="12"/>
      <c r="I16" s="9">
        <v>13</v>
      </c>
      <c r="J16" s="9">
        <v>7</v>
      </c>
    </row>
    <row r="17" spans="1:10" s="11" customFormat="1" x14ac:dyDescent="0.2">
      <c r="A17" s="8">
        <v>43673</v>
      </c>
      <c r="B17" s="12" t="s">
        <v>3</v>
      </c>
      <c r="C17" s="113">
        <v>6799</v>
      </c>
      <c r="D17" s="12" t="s">
        <v>49</v>
      </c>
      <c r="E17" s="12" t="s">
        <v>5</v>
      </c>
      <c r="F17" s="12" t="s">
        <v>5</v>
      </c>
      <c r="G17" s="12" t="s">
        <v>152</v>
      </c>
      <c r="H17" s="12"/>
      <c r="I17" s="9">
        <v>34</v>
      </c>
      <c r="J17" s="9">
        <v>53</v>
      </c>
    </row>
    <row r="18" spans="1:10" s="11" customFormat="1" x14ac:dyDescent="0.2">
      <c r="A18" s="8">
        <v>43674</v>
      </c>
      <c r="B18" s="12" t="s">
        <v>3</v>
      </c>
      <c r="C18" s="113">
        <v>9283</v>
      </c>
      <c r="D18" s="12" t="s">
        <v>88</v>
      </c>
      <c r="E18" s="12" t="s">
        <v>4</v>
      </c>
      <c r="F18" s="12" t="s">
        <v>4</v>
      </c>
      <c r="G18" s="12" t="s">
        <v>152</v>
      </c>
      <c r="H18" s="12"/>
      <c r="I18" s="9">
        <v>46</v>
      </c>
      <c r="J18" s="9">
        <v>67</v>
      </c>
    </row>
    <row r="19" spans="1:10" s="11" customFormat="1" x14ac:dyDescent="0.2">
      <c r="A19" s="8">
        <v>43674</v>
      </c>
      <c r="B19" s="12" t="s">
        <v>3</v>
      </c>
      <c r="C19" s="113">
        <v>7511</v>
      </c>
      <c r="D19" s="12" t="s">
        <v>251</v>
      </c>
      <c r="E19" s="12" t="s">
        <v>4</v>
      </c>
      <c r="F19" s="12" t="s">
        <v>5</v>
      </c>
      <c r="G19" s="12" t="s">
        <v>152</v>
      </c>
      <c r="H19" s="12"/>
      <c r="I19" s="9">
        <v>34</v>
      </c>
      <c r="J19" s="9">
        <v>47</v>
      </c>
    </row>
    <row r="20" spans="1:10" s="11" customFormat="1" x14ac:dyDescent="0.2">
      <c r="A20" s="8">
        <v>43668</v>
      </c>
      <c r="B20" s="12" t="s">
        <v>3</v>
      </c>
      <c r="C20" s="113">
        <v>4750</v>
      </c>
      <c r="D20" s="12" t="s">
        <v>75</v>
      </c>
      <c r="E20" s="12" t="s">
        <v>4</v>
      </c>
      <c r="F20" s="12" t="s">
        <v>5</v>
      </c>
      <c r="G20" s="12" t="s">
        <v>222</v>
      </c>
      <c r="H20" s="12"/>
      <c r="I20" s="9">
        <v>9</v>
      </c>
      <c r="J20" s="9">
        <v>5</v>
      </c>
    </row>
    <row r="21" spans="1:10" s="11" customFormat="1" x14ac:dyDescent="0.2">
      <c r="A21" s="8">
        <v>43660</v>
      </c>
      <c r="B21" s="12" t="s">
        <v>3</v>
      </c>
      <c r="C21" s="113">
        <v>4599</v>
      </c>
      <c r="D21" s="12" t="s">
        <v>40</v>
      </c>
      <c r="E21" s="12" t="s">
        <v>4</v>
      </c>
      <c r="F21" s="12" t="s">
        <v>4</v>
      </c>
      <c r="G21" s="12" t="s">
        <v>312</v>
      </c>
      <c r="H21" s="12"/>
      <c r="I21" s="9">
        <v>8</v>
      </c>
      <c r="J21" s="9">
        <v>2</v>
      </c>
    </row>
    <row r="22" spans="1:10" s="11" customFormat="1" x14ac:dyDescent="0.2">
      <c r="A22" s="8">
        <v>43662</v>
      </c>
      <c r="B22" s="12" t="s">
        <v>3</v>
      </c>
      <c r="C22" s="113">
        <v>2448</v>
      </c>
      <c r="D22" s="12" t="s">
        <v>92</v>
      </c>
      <c r="E22" s="12" t="s">
        <v>6</v>
      </c>
      <c r="F22" s="12" t="s">
        <v>6</v>
      </c>
      <c r="G22" s="12" t="s">
        <v>312</v>
      </c>
      <c r="H22" s="12"/>
      <c r="I22" s="9">
        <v>28</v>
      </c>
      <c r="J22" s="9">
        <v>27</v>
      </c>
    </row>
    <row r="23" spans="1:10" s="11" customFormat="1" x14ac:dyDescent="0.2">
      <c r="A23" s="8">
        <v>43674</v>
      </c>
      <c r="B23" s="12" t="s">
        <v>6</v>
      </c>
      <c r="C23" s="113">
        <v>54135</v>
      </c>
      <c r="D23" s="12" t="s">
        <v>2137</v>
      </c>
      <c r="E23" s="12" t="s">
        <v>6</v>
      </c>
      <c r="F23" s="12" t="s">
        <v>6</v>
      </c>
      <c r="G23" s="12" t="s">
        <v>312</v>
      </c>
      <c r="H23" s="12"/>
      <c r="I23" s="9">
        <v>23</v>
      </c>
      <c r="J23" s="9">
        <v>22</v>
      </c>
    </row>
    <row r="24" spans="1:10" s="11" customFormat="1" x14ac:dyDescent="0.2">
      <c r="A24" s="8">
        <v>43674</v>
      </c>
      <c r="B24" s="12" t="s">
        <v>3</v>
      </c>
      <c r="C24" s="113">
        <v>1372</v>
      </c>
      <c r="D24" s="12" t="s">
        <v>92</v>
      </c>
      <c r="E24" s="12" t="s">
        <v>15</v>
      </c>
      <c r="F24" s="12" t="s">
        <v>15</v>
      </c>
      <c r="G24" s="12" t="s">
        <v>887</v>
      </c>
      <c r="H24" s="12"/>
      <c r="I24" s="9">
        <v>25</v>
      </c>
      <c r="J24" s="9">
        <v>34</v>
      </c>
    </row>
    <row r="25" spans="1:10" s="11" customFormat="1" x14ac:dyDescent="0.2">
      <c r="A25" s="8">
        <v>43674</v>
      </c>
      <c r="B25" s="12" t="s">
        <v>3</v>
      </c>
      <c r="C25" s="113">
        <v>6980</v>
      </c>
      <c r="D25" s="12" t="s">
        <v>73</v>
      </c>
      <c r="E25" s="12" t="s">
        <v>12</v>
      </c>
      <c r="F25" s="12" t="s">
        <v>6</v>
      </c>
      <c r="G25" s="12" t="s">
        <v>887</v>
      </c>
      <c r="H25" s="12"/>
      <c r="I25" s="9">
        <v>27</v>
      </c>
      <c r="J25" s="9">
        <v>41</v>
      </c>
    </row>
    <row r="26" spans="1:10" s="11" customFormat="1" x14ac:dyDescent="0.2">
      <c r="A26" s="8">
        <v>43660</v>
      </c>
      <c r="B26" s="12" t="s">
        <v>3</v>
      </c>
      <c r="C26" s="113">
        <v>8447</v>
      </c>
      <c r="D26" s="12" t="s">
        <v>149</v>
      </c>
      <c r="E26" s="12" t="s">
        <v>4</v>
      </c>
      <c r="F26" s="12" t="s">
        <v>4</v>
      </c>
      <c r="G26" s="12" t="s">
        <v>796</v>
      </c>
      <c r="H26" s="12"/>
      <c r="I26" s="9">
        <v>25</v>
      </c>
      <c r="J26" s="9">
        <v>21</v>
      </c>
    </row>
    <row r="27" spans="1:10" s="11" customFormat="1" x14ac:dyDescent="0.2">
      <c r="A27" s="8">
        <v>43669</v>
      </c>
      <c r="B27" s="12" t="s">
        <v>3</v>
      </c>
      <c r="C27" s="113">
        <v>4642</v>
      </c>
      <c r="D27" s="12" t="s">
        <v>40</v>
      </c>
      <c r="E27" s="12" t="s">
        <v>6</v>
      </c>
      <c r="F27" s="12" t="s">
        <v>4</v>
      </c>
      <c r="G27" s="12" t="s">
        <v>1252</v>
      </c>
      <c r="H27" s="12"/>
      <c r="I27" s="9">
        <v>4</v>
      </c>
      <c r="J27" s="9">
        <v>2</v>
      </c>
    </row>
    <row r="28" spans="1:10" s="11" customFormat="1" x14ac:dyDescent="0.2">
      <c r="A28" s="8">
        <v>43676</v>
      </c>
      <c r="B28" s="12" t="s">
        <v>3</v>
      </c>
      <c r="C28" s="113">
        <v>2153</v>
      </c>
      <c r="D28" s="12" t="s">
        <v>92</v>
      </c>
      <c r="E28" s="12" t="s">
        <v>6</v>
      </c>
      <c r="F28" s="12" t="s">
        <v>15</v>
      </c>
      <c r="G28" s="12" t="s">
        <v>1252</v>
      </c>
      <c r="H28" s="12"/>
      <c r="I28" s="9">
        <v>21</v>
      </c>
      <c r="J28" s="9">
        <v>24</v>
      </c>
    </row>
    <row r="29" spans="1:10" s="11" customFormat="1" x14ac:dyDescent="0.2">
      <c r="A29" s="8">
        <v>43655</v>
      </c>
      <c r="B29" s="12" t="s">
        <v>3</v>
      </c>
      <c r="C29" s="113">
        <v>2156</v>
      </c>
      <c r="D29" s="12" t="s">
        <v>92</v>
      </c>
      <c r="E29" s="12" t="s">
        <v>6</v>
      </c>
      <c r="F29" s="12" t="s">
        <v>15</v>
      </c>
      <c r="G29" s="12" t="s">
        <v>614</v>
      </c>
      <c r="H29" s="12"/>
      <c r="I29" s="9">
        <v>33</v>
      </c>
      <c r="J29" s="9">
        <v>31</v>
      </c>
    </row>
    <row r="30" spans="1:10" s="11" customFormat="1" x14ac:dyDescent="0.2">
      <c r="A30" s="8">
        <v>43673</v>
      </c>
      <c r="B30" s="12" t="s">
        <v>3</v>
      </c>
      <c r="C30" s="113">
        <v>7465</v>
      </c>
      <c r="D30" s="12" t="s">
        <v>2086</v>
      </c>
      <c r="E30" s="12" t="s">
        <v>4</v>
      </c>
      <c r="F30" s="12" t="s">
        <v>4</v>
      </c>
      <c r="G30" s="12" t="s">
        <v>177</v>
      </c>
      <c r="H30" s="12"/>
      <c r="I30" s="9">
        <v>44</v>
      </c>
      <c r="J30" s="9">
        <v>59</v>
      </c>
    </row>
    <row r="31" spans="1:10" s="11" customFormat="1" x14ac:dyDescent="0.2">
      <c r="A31" s="8">
        <v>43673</v>
      </c>
      <c r="B31" s="12" t="s">
        <v>3</v>
      </c>
      <c r="C31" s="113">
        <v>8181</v>
      </c>
      <c r="D31" s="12" t="s">
        <v>53</v>
      </c>
      <c r="E31" s="12" t="s">
        <v>4</v>
      </c>
      <c r="F31" s="12" t="s">
        <v>15</v>
      </c>
      <c r="G31" s="12" t="s">
        <v>177</v>
      </c>
      <c r="H31" s="12"/>
      <c r="I31" s="9">
        <v>23</v>
      </c>
      <c r="J31" s="9">
        <v>31</v>
      </c>
    </row>
    <row r="32" spans="1:10" s="11" customFormat="1" x14ac:dyDescent="0.2">
      <c r="A32" s="8">
        <v>43673</v>
      </c>
      <c r="B32" s="12" t="s">
        <v>3</v>
      </c>
      <c r="C32" s="113">
        <v>4924</v>
      </c>
      <c r="D32" s="12" t="s">
        <v>55</v>
      </c>
      <c r="E32" s="12" t="s">
        <v>4</v>
      </c>
      <c r="F32" s="12" t="s">
        <v>4</v>
      </c>
      <c r="G32" s="12" t="s">
        <v>177</v>
      </c>
      <c r="H32" s="12"/>
      <c r="I32" s="9">
        <v>12</v>
      </c>
      <c r="J32" s="9">
        <v>8</v>
      </c>
    </row>
    <row r="33" spans="1:10" s="11" customFormat="1" x14ac:dyDescent="0.2">
      <c r="A33" s="8">
        <v>43673</v>
      </c>
      <c r="B33" s="12" t="s">
        <v>6</v>
      </c>
      <c r="C33" s="113">
        <v>57655</v>
      </c>
      <c r="D33" s="12" t="s">
        <v>266</v>
      </c>
      <c r="E33" s="12" t="s">
        <v>6</v>
      </c>
      <c r="F33" s="12" t="s">
        <v>6</v>
      </c>
      <c r="G33" s="12" t="s">
        <v>177</v>
      </c>
      <c r="H33" s="12"/>
      <c r="I33" s="9">
        <v>26</v>
      </c>
      <c r="J33" s="9">
        <v>24</v>
      </c>
    </row>
    <row r="34" spans="1:10" s="11" customFormat="1" x14ac:dyDescent="0.2">
      <c r="A34" s="8">
        <v>43673</v>
      </c>
      <c r="B34" s="12" t="s">
        <v>3</v>
      </c>
      <c r="C34" s="113">
        <v>1321</v>
      </c>
      <c r="D34" s="12" t="s">
        <v>92</v>
      </c>
      <c r="E34" s="12" t="s">
        <v>4</v>
      </c>
      <c r="F34" s="12" t="s">
        <v>4</v>
      </c>
      <c r="G34" s="12" t="s">
        <v>177</v>
      </c>
      <c r="H34" s="12"/>
      <c r="I34" s="9">
        <v>18</v>
      </c>
      <c r="J34" s="9">
        <v>22</v>
      </c>
    </row>
    <row r="35" spans="1:10" s="11" customFormat="1" x14ac:dyDescent="0.2">
      <c r="A35" s="8">
        <v>43674</v>
      </c>
      <c r="B35" s="12" t="s">
        <v>3</v>
      </c>
      <c r="C35" s="113">
        <v>4434</v>
      </c>
      <c r="D35" s="12" t="s">
        <v>46</v>
      </c>
      <c r="E35" s="12" t="s">
        <v>16</v>
      </c>
      <c r="F35" s="12" t="s">
        <v>4</v>
      </c>
      <c r="G35" s="12" t="s">
        <v>177</v>
      </c>
      <c r="H35" s="12"/>
      <c r="I35" s="9">
        <v>5</v>
      </c>
      <c r="J35" s="9" t="s">
        <v>2139</v>
      </c>
    </row>
    <row r="36" spans="1:10" s="11" customFormat="1" x14ac:dyDescent="0.2">
      <c r="A36" s="8">
        <v>43674</v>
      </c>
      <c r="B36" s="12" t="s">
        <v>3</v>
      </c>
      <c r="C36" s="113">
        <v>1471</v>
      </c>
      <c r="D36" s="12" t="s">
        <v>92</v>
      </c>
      <c r="E36" s="12" t="s">
        <v>15</v>
      </c>
      <c r="F36" s="12" t="s">
        <v>15</v>
      </c>
      <c r="G36" s="12" t="s">
        <v>177</v>
      </c>
      <c r="H36" s="12"/>
      <c r="I36" s="9">
        <v>18</v>
      </c>
      <c r="J36" s="9">
        <v>24</v>
      </c>
    </row>
    <row r="37" spans="1:10" s="11" customFormat="1" x14ac:dyDescent="0.2">
      <c r="A37" s="8">
        <v>43674</v>
      </c>
      <c r="B37" s="12" t="s">
        <v>3</v>
      </c>
      <c r="C37" s="113">
        <v>57570</v>
      </c>
      <c r="D37" s="12" t="s">
        <v>2140</v>
      </c>
      <c r="E37" s="12" t="s">
        <v>6</v>
      </c>
      <c r="F37" s="12" t="s">
        <v>6</v>
      </c>
      <c r="G37" s="12" t="s">
        <v>177</v>
      </c>
      <c r="H37" s="12"/>
      <c r="I37" s="9">
        <v>18</v>
      </c>
      <c r="J37" s="9">
        <v>26</v>
      </c>
    </row>
    <row r="38" spans="1:10" s="11" customFormat="1" x14ac:dyDescent="0.2">
      <c r="A38" s="8">
        <v>43674</v>
      </c>
      <c r="B38" s="12" t="s">
        <v>3</v>
      </c>
      <c r="C38" s="113">
        <v>1250</v>
      </c>
      <c r="D38" s="12" t="s">
        <v>92</v>
      </c>
      <c r="E38" s="12" t="s">
        <v>4</v>
      </c>
      <c r="F38" s="12" t="s">
        <v>4</v>
      </c>
      <c r="G38" s="12" t="s">
        <v>177</v>
      </c>
      <c r="H38" s="12"/>
      <c r="I38" s="9">
        <v>25</v>
      </c>
      <c r="J38" s="9">
        <v>27</v>
      </c>
    </row>
    <row r="39" spans="1:10" s="11" customFormat="1" x14ac:dyDescent="0.2">
      <c r="A39" s="8">
        <v>43649</v>
      </c>
      <c r="B39" s="12" t="s">
        <v>3</v>
      </c>
      <c r="C39" s="113">
        <v>2152</v>
      </c>
      <c r="D39" s="12" t="s">
        <v>92</v>
      </c>
      <c r="E39" s="12" t="s">
        <v>6</v>
      </c>
      <c r="F39" s="12" t="s">
        <v>6</v>
      </c>
      <c r="G39" s="12" t="s">
        <v>151</v>
      </c>
      <c r="H39" s="12"/>
      <c r="I39" s="9">
        <v>30</v>
      </c>
      <c r="J39" s="9">
        <v>39</v>
      </c>
    </row>
    <row r="40" spans="1:10" s="11" customFormat="1" x14ac:dyDescent="0.2">
      <c r="A40" s="8">
        <v>43651</v>
      </c>
      <c r="B40" s="12" t="s">
        <v>3</v>
      </c>
      <c r="C40" s="113">
        <v>4402</v>
      </c>
      <c r="D40" s="12" t="s">
        <v>50</v>
      </c>
      <c r="E40" s="12" t="s">
        <v>157</v>
      </c>
      <c r="F40" s="12" t="s">
        <v>15</v>
      </c>
      <c r="G40" s="12" t="s">
        <v>151</v>
      </c>
      <c r="H40" s="12"/>
      <c r="I40" s="9">
        <v>8</v>
      </c>
      <c r="J40" s="9" t="s">
        <v>460</v>
      </c>
    </row>
    <row r="41" spans="1:10" s="11" customFormat="1" x14ac:dyDescent="0.2">
      <c r="A41" s="8">
        <v>43651</v>
      </c>
      <c r="B41" s="12" t="s">
        <v>3</v>
      </c>
      <c r="C41" s="113">
        <v>7347</v>
      </c>
      <c r="D41" s="12" t="s">
        <v>39</v>
      </c>
      <c r="E41" s="12" t="s">
        <v>18</v>
      </c>
      <c r="F41" s="12" t="s">
        <v>6</v>
      </c>
      <c r="G41" s="12" t="s">
        <v>151</v>
      </c>
      <c r="H41" s="12"/>
      <c r="I41" s="9">
        <v>34</v>
      </c>
      <c r="J41" s="9">
        <v>36</v>
      </c>
    </row>
    <row r="42" spans="1:10" s="11" customFormat="1" x14ac:dyDescent="0.2">
      <c r="A42" s="8">
        <v>43651</v>
      </c>
      <c r="B42" s="12" t="s">
        <v>3</v>
      </c>
      <c r="C42" s="113">
        <v>1471</v>
      </c>
      <c r="D42" s="12" t="s">
        <v>92</v>
      </c>
      <c r="E42" s="12" t="s">
        <v>4</v>
      </c>
      <c r="F42" s="12" t="s">
        <v>4</v>
      </c>
      <c r="G42" s="12" t="s">
        <v>151</v>
      </c>
      <c r="H42" s="12"/>
      <c r="I42" s="9">
        <v>22</v>
      </c>
      <c r="J42" s="9">
        <v>24</v>
      </c>
    </row>
    <row r="43" spans="1:10" s="11" customFormat="1" x14ac:dyDescent="0.2">
      <c r="A43" s="8">
        <v>43653</v>
      </c>
      <c r="B43" s="12" t="s">
        <v>6</v>
      </c>
      <c r="C43" s="113">
        <v>54430</v>
      </c>
      <c r="D43" s="12" t="s">
        <v>218</v>
      </c>
      <c r="E43" s="12" t="s">
        <v>6</v>
      </c>
      <c r="F43" s="12" t="s">
        <v>15</v>
      </c>
      <c r="G43" s="12" t="s">
        <v>151</v>
      </c>
      <c r="H43" s="12"/>
      <c r="I43" s="9">
        <v>25</v>
      </c>
      <c r="J43" s="9">
        <v>20</v>
      </c>
    </row>
    <row r="44" spans="1:10" s="11" customFormat="1" x14ac:dyDescent="0.2">
      <c r="A44" s="8">
        <v>43654</v>
      </c>
      <c r="B44" s="12" t="s">
        <v>5</v>
      </c>
      <c r="C44" s="113">
        <v>64732</v>
      </c>
      <c r="D44" s="12" t="s">
        <v>1974</v>
      </c>
      <c r="E44" s="12" t="s">
        <v>5</v>
      </c>
      <c r="F44" s="12" t="s">
        <v>15</v>
      </c>
      <c r="G44" s="12" t="s">
        <v>151</v>
      </c>
      <c r="H44" s="12"/>
      <c r="I44" s="9">
        <v>207</v>
      </c>
      <c r="J44" s="9">
        <v>307</v>
      </c>
    </row>
    <row r="45" spans="1:10" s="11" customFormat="1" x14ac:dyDescent="0.2">
      <c r="A45" s="8">
        <v>43654</v>
      </c>
      <c r="B45" s="12" t="s">
        <v>3</v>
      </c>
      <c r="C45" s="113">
        <v>3790</v>
      </c>
      <c r="D45" s="12" t="s">
        <v>82</v>
      </c>
      <c r="E45" s="12" t="s">
        <v>1975</v>
      </c>
      <c r="F45" s="12" t="s">
        <v>4</v>
      </c>
      <c r="G45" s="12" t="s">
        <v>151</v>
      </c>
      <c r="H45" s="12"/>
      <c r="I45" s="9">
        <v>20</v>
      </c>
      <c r="J45" s="9">
        <v>18</v>
      </c>
    </row>
    <row r="46" spans="1:10" s="11" customFormat="1" x14ac:dyDescent="0.2">
      <c r="A46" s="8">
        <v>43655</v>
      </c>
      <c r="B46" s="12" t="s">
        <v>6</v>
      </c>
      <c r="C46" s="113">
        <v>57150</v>
      </c>
      <c r="D46" s="12" t="s">
        <v>984</v>
      </c>
      <c r="E46" s="12" t="s">
        <v>6</v>
      </c>
      <c r="F46" s="12" t="s">
        <v>15</v>
      </c>
      <c r="G46" s="12" t="s">
        <v>151</v>
      </c>
      <c r="H46" s="12"/>
      <c r="I46" s="9">
        <v>66</v>
      </c>
      <c r="J46" s="9">
        <v>100</v>
      </c>
    </row>
    <row r="47" spans="1:10" s="11" customFormat="1" x14ac:dyDescent="0.2">
      <c r="A47" s="8">
        <v>43655</v>
      </c>
      <c r="B47" s="12" t="s">
        <v>6</v>
      </c>
      <c r="C47" s="113">
        <v>57480</v>
      </c>
      <c r="D47" s="12" t="s">
        <v>656</v>
      </c>
      <c r="E47" s="12" t="s">
        <v>6</v>
      </c>
      <c r="F47" s="12" t="s">
        <v>5</v>
      </c>
      <c r="G47" s="12" t="s">
        <v>151</v>
      </c>
      <c r="H47" s="12"/>
      <c r="I47" s="9">
        <v>48</v>
      </c>
      <c r="J47" s="9">
        <v>51</v>
      </c>
    </row>
    <row r="48" spans="1:10" s="11" customFormat="1" x14ac:dyDescent="0.2">
      <c r="A48" s="8">
        <v>43655</v>
      </c>
      <c r="B48" s="12" t="s">
        <v>6</v>
      </c>
      <c r="C48" s="113">
        <v>57100</v>
      </c>
      <c r="D48" s="12" t="s">
        <v>141</v>
      </c>
      <c r="E48" s="12" t="s">
        <v>6</v>
      </c>
      <c r="F48" s="12" t="s">
        <v>18</v>
      </c>
      <c r="G48" s="12" t="s">
        <v>151</v>
      </c>
      <c r="H48" s="12"/>
      <c r="I48" s="9">
        <v>47</v>
      </c>
      <c r="J48" s="9">
        <v>41</v>
      </c>
    </row>
    <row r="49" spans="1:10" s="11" customFormat="1" x14ac:dyDescent="0.2">
      <c r="A49" s="8">
        <v>43655</v>
      </c>
      <c r="B49" s="12" t="s">
        <v>3</v>
      </c>
      <c r="C49" s="113">
        <v>2629</v>
      </c>
      <c r="D49" s="12" t="s">
        <v>92</v>
      </c>
      <c r="E49" s="12" t="s">
        <v>6</v>
      </c>
      <c r="F49" s="12" t="s">
        <v>15</v>
      </c>
      <c r="G49" s="12" t="s">
        <v>151</v>
      </c>
      <c r="H49" s="12"/>
      <c r="I49" s="9">
        <v>22</v>
      </c>
      <c r="J49" s="9">
        <v>23</v>
      </c>
    </row>
    <row r="50" spans="1:10" s="11" customFormat="1" x14ac:dyDescent="0.2">
      <c r="A50" s="8">
        <v>43655</v>
      </c>
      <c r="B50" s="12" t="s">
        <v>6</v>
      </c>
      <c r="C50" s="113">
        <v>54135</v>
      </c>
      <c r="D50" s="12" t="s">
        <v>1106</v>
      </c>
      <c r="E50" s="12" t="s">
        <v>6</v>
      </c>
      <c r="F50" s="12" t="s">
        <v>15</v>
      </c>
      <c r="G50" s="12" t="s">
        <v>151</v>
      </c>
      <c r="H50" s="12"/>
      <c r="I50" s="9">
        <v>21</v>
      </c>
      <c r="J50" s="9">
        <v>17</v>
      </c>
    </row>
    <row r="51" spans="1:10" s="11" customFormat="1" x14ac:dyDescent="0.2">
      <c r="A51" s="8">
        <v>43657</v>
      </c>
      <c r="B51" s="12" t="s">
        <v>5</v>
      </c>
      <c r="C51" s="113">
        <v>54441</v>
      </c>
      <c r="D51" s="12" t="s">
        <v>1989</v>
      </c>
      <c r="E51" s="12" t="s">
        <v>5</v>
      </c>
      <c r="F51" s="12" t="s">
        <v>4</v>
      </c>
      <c r="G51" s="12" t="s">
        <v>151</v>
      </c>
      <c r="H51" s="12"/>
      <c r="I51" s="9">
        <v>54</v>
      </c>
      <c r="J51" s="9">
        <v>70</v>
      </c>
    </row>
    <row r="52" spans="1:10" s="11" customFormat="1" x14ac:dyDescent="0.2">
      <c r="A52" s="8">
        <v>43657</v>
      </c>
      <c r="B52" s="12" t="s">
        <v>3</v>
      </c>
      <c r="C52" s="113">
        <v>1635</v>
      </c>
      <c r="D52" s="12" t="s">
        <v>92</v>
      </c>
      <c r="E52" s="12" t="s">
        <v>6</v>
      </c>
      <c r="F52" s="12" t="s">
        <v>6</v>
      </c>
      <c r="G52" s="12" t="s">
        <v>151</v>
      </c>
      <c r="H52" s="12"/>
      <c r="I52" s="9">
        <v>27</v>
      </c>
      <c r="J52" s="9">
        <v>26</v>
      </c>
    </row>
    <row r="53" spans="1:10" s="11" customFormat="1" x14ac:dyDescent="0.2">
      <c r="A53" s="8">
        <v>43657</v>
      </c>
      <c r="B53" s="12" t="s">
        <v>3</v>
      </c>
      <c r="C53" s="113">
        <v>1534</v>
      </c>
      <c r="D53" s="12" t="s">
        <v>92</v>
      </c>
      <c r="E53" s="12" t="s">
        <v>6</v>
      </c>
      <c r="F53" s="12" t="s">
        <v>6</v>
      </c>
      <c r="G53" s="12" t="s">
        <v>151</v>
      </c>
      <c r="H53" s="12"/>
      <c r="I53" s="9">
        <v>22</v>
      </c>
      <c r="J53" s="9">
        <v>23</v>
      </c>
    </row>
    <row r="54" spans="1:10" s="11" customFormat="1" x14ac:dyDescent="0.2">
      <c r="A54" s="8">
        <v>43657</v>
      </c>
      <c r="B54" s="12" t="s">
        <v>6</v>
      </c>
      <c r="C54" s="113">
        <v>54590</v>
      </c>
      <c r="D54" s="12" t="s">
        <v>1991</v>
      </c>
      <c r="E54" s="12" t="s">
        <v>6</v>
      </c>
      <c r="F54" s="12" t="s">
        <v>6</v>
      </c>
      <c r="G54" s="12" t="s">
        <v>151</v>
      </c>
      <c r="H54" s="12"/>
      <c r="I54" s="9">
        <v>28</v>
      </c>
      <c r="J54" s="9">
        <v>10</v>
      </c>
    </row>
    <row r="55" spans="1:10" s="11" customFormat="1" x14ac:dyDescent="0.2">
      <c r="A55" s="8">
        <v>43657</v>
      </c>
      <c r="B55" s="12" t="s">
        <v>6</v>
      </c>
      <c r="C55" s="113">
        <v>57860</v>
      </c>
      <c r="D55" s="12" t="s">
        <v>1072</v>
      </c>
      <c r="E55" s="12" t="s">
        <v>6</v>
      </c>
      <c r="F55" s="12" t="s">
        <v>15</v>
      </c>
      <c r="G55" s="12" t="s">
        <v>151</v>
      </c>
      <c r="H55" s="12"/>
      <c r="I55" s="9">
        <v>49</v>
      </c>
      <c r="J55" s="9">
        <v>56</v>
      </c>
    </row>
    <row r="56" spans="1:10" s="11" customFormat="1" x14ac:dyDescent="0.2">
      <c r="A56" s="8">
        <v>43659</v>
      </c>
      <c r="B56" s="12" t="s">
        <v>3</v>
      </c>
      <c r="C56" s="113">
        <v>7432</v>
      </c>
      <c r="D56" s="12" t="s">
        <v>2004</v>
      </c>
      <c r="E56" s="12" t="s">
        <v>4</v>
      </c>
      <c r="F56" s="12" t="s">
        <v>4</v>
      </c>
      <c r="G56" s="12" t="s">
        <v>151</v>
      </c>
      <c r="H56" s="12"/>
      <c r="I56" s="9">
        <v>35</v>
      </c>
      <c r="J56" s="9">
        <v>48</v>
      </c>
    </row>
    <row r="57" spans="1:10" s="11" customFormat="1" x14ac:dyDescent="0.2">
      <c r="A57" s="8">
        <v>43659</v>
      </c>
      <c r="B57" s="12" t="s">
        <v>3</v>
      </c>
      <c r="C57" s="113">
        <v>1628</v>
      </c>
      <c r="D57" s="12" t="s">
        <v>92</v>
      </c>
      <c r="E57" s="12" t="s">
        <v>6</v>
      </c>
      <c r="F57" s="12" t="s">
        <v>6</v>
      </c>
      <c r="G57" s="12" t="s">
        <v>151</v>
      </c>
      <c r="H57" s="12"/>
      <c r="I57" s="9">
        <v>25</v>
      </c>
      <c r="J57" s="9">
        <v>30</v>
      </c>
    </row>
    <row r="58" spans="1:10" s="11" customFormat="1" x14ac:dyDescent="0.2">
      <c r="A58" s="8">
        <v>43659</v>
      </c>
      <c r="B58" s="12" t="s">
        <v>3</v>
      </c>
      <c r="C58" s="113">
        <v>57100</v>
      </c>
      <c r="D58" s="12" t="s">
        <v>141</v>
      </c>
      <c r="E58" s="12" t="s">
        <v>18</v>
      </c>
      <c r="F58" s="12" t="s">
        <v>6</v>
      </c>
      <c r="G58" s="12" t="s">
        <v>151</v>
      </c>
      <c r="H58" s="12"/>
      <c r="I58" s="9">
        <v>34</v>
      </c>
      <c r="J58" s="9">
        <v>41</v>
      </c>
    </row>
    <row r="59" spans="1:10" s="11" customFormat="1" x14ac:dyDescent="0.2">
      <c r="A59" s="8">
        <v>43661</v>
      </c>
      <c r="B59" s="12" t="s">
        <v>3</v>
      </c>
      <c r="C59" s="113">
        <v>4406</v>
      </c>
      <c r="D59" s="12" t="s">
        <v>50</v>
      </c>
      <c r="E59" s="12" t="s">
        <v>4</v>
      </c>
      <c r="F59" s="12" t="s">
        <v>140</v>
      </c>
      <c r="G59" s="12" t="s">
        <v>151</v>
      </c>
      <c r="H59" s="12"/>
      <c r="I59" s="9">
        <v>10</v>
      </c>
      <c r="J59" s="9">
        <v>5</v>
      </c>
    </row>
    <row r="60" spans="1:10" s="11" customFormat="1" x14ac:dyDescent="0.2">
      <c r="A60" s="8">
        <v>43661</v>
      </c>
      <c r="B60" s="12" t="s">
        <v>6</v>
      </c>
      <c r="C60" s="113">
        <v>57570</v>
      </c>
      <c r="D60" s="12" t="s">
        <v>72</v>
      </c>
      <c r="E60" s="12" t="s">
        <v>6</v>
      </c>
      <c r="F60" s="12" t="s">
        <v>15</v>
      </c>
      <c r="G60" s="12" t="s">
        <v>151</v>
      </c>
      <c r="H60" s="12"/>
      <c r="I60" s="9">
        <v>37</v>
      </c>
      <c r="J60" s="9">
        <v>36</v>
      </c>
    </row>
    <row r="61" spans="1:10" s="11" customFormat="1" x14ac:dyDescent="0.2">
      <c r="A61" s="8">
        <v>43662</v>
      </c>
      <c r="B61" s="12" t="s">
        <v>3</v>
      </c>
      <c r="C61" s="113">
        <v>3321</v>
      </c>
      <c r="D61" s="12" t="s">
        <v>1040</v>
      </c>
      <c r="E61" s="12" t="s">
        <v>4</v>
      </c>
      <c r="F61" s="12" t="s">
        <v>6</v>
      </c>
      <c r="G61" s="12" t="s">
        <v>151</v>
      </c>
      <c r="H61" s="12"/>
      <c r="I61" s="9">
        <v>26</v>
      </c>
      <c r="J61" s="9">
        <v>26</v>
      </c>
    </row>
    <row r="62" spans="1:10" s="11" customFormat="1" x14ac:dyDescent="0.2">
      <c r="A62" s="8">
        <v>43662</v>
      </c>
      <c r="B62" s="12" t="s">
        <v>6</v>
      </c>
      <c r="C62" s="113">
        <v>54400</v>
      </c>
      <c r="D62" s="12" t="s">
        <v>179</v>
      </c>
      <c r="E62" s="12" t="s">
        <v>6</v>
      </c>
      <c r="F62" s="12" t="s">
        <v>6</v>
      </c>
      <c r="G62" s="12" t="s">
        <v>151</v>
      </c>
      <c r="H62" s="12"/>
      <c r="I62" s="9">
        <v>21</v>
      </c>
      <c r="J62" s="9">
        <v>18</v>
      </c>
    </row>
    <row r="63" spans="1:10" s="11" customFormat="1" x14ac:dyDescent="0.2">
      <c r="A63" s="8">
        <v>43663</v>
      </c>
      <c r="B63" s="12" t="s">
        <v>3</v>
      </c>
      <c r="C63" s="113">
        <v>4440</v>
      </c>
      <c r="D63" s="12" t="s">
        <v>61</v>
      </c>
      <c r="E63" s="12" t="s">
        <v>4</v>
      </c>
      <c r="F63" s="12" t="s">
        <v>4</v>
      </c>
      <c r="G63" s="12" t="s">
        <v>151</v>
      </c>
      <c r="H63" s="12"/>
      <c r="I63" s="9">
        <v>8</v>
      </c>
      <c r="J63" s="9">
        <v>4</v>
      </c>
    </row>
    <row r="64" spans="1:10" s="11" customFormat="1" x14ac:dyDescent="0.2">
      <c r="A64" s="8">
        <v>43664</v>
      </c>
      <c r="B64" s="12" t="s">
        <v>6</v>
      </c>
      <c r="C64" s="113">
        <v>97615</v>
      </c>
      <c r="D64" s="12"/>
      <c r="E64" s="12" t="s">
        <v>6</v>
      </c>
      <c r="F64" s="12" t="s">
        <v>15</v>
      </c>
      <c r="G64" s="12" t="s">
        <v>151</v>
      </c>
      <c r="H64" s="12"/>
      <c r="I64" s="9"/>
      <c r="J64" s="9"/>
    </row>
    <row r="65" spans="1:10" s="11" customFormat="1" x14ac:dyDescent="0.2">
      <c r="A65" s="8">
        <v>43664</v>
      </c>
      <c r="B65" s="12" t="s">
        <v>14</v>
      </c>
      <c r="C65" s="113">
        <v>6700</v>
      </c>
      <c r="D65" s="12" t="s">
        <v>127</v>
      </c>
      <c r="E65" s="12" t="s">
        <v>6</v>
      </c>
      <c r="F65" s="12" t="s">
        <v>6</v>
      </c>
      <c r="G65" s="12" t="s">
        <v>151</v>
      </c>
      <c r="H65" s="12"/>
      <c r="I65" s="9">
        <v>37</v>
      </c>
      <c r="J65" s="9">
        <v>24</v>
      </c>
    </row>
    <row r="66" spans="1:10" s="11" customFormat="1" x14ac:dyDescent="0.2">
      <c r="A66" s="8">
        <v>43665</v>
      </c>
      <c r="B66" s="12" t="s">
        <v>6</v>
      </c>
      <c r="C66" s="113">
        <v>54860</v>
      </c>
      <c r="D66" s="12" t="s">
        <v>324</v>
      </c>
      <c r="E66" s="12" t="s">
        <v>6</v>
      </c>
      <c r="F66" s="12" t="s">
        <v>6</v>
      </c>
      <c r="G66" s="12" t="s">
        <v>151</v>
      </c>
      <c r="H66" s="12"/>
      <c r="I66" s="9">
        <v>16</v>
      </c>
      <c r="J66" s="9">
        <v>13</v>
      </c>
    </row>
    <row r="67" spans="1:10" s="11" customFormat="1" x14ac:dyDescent="0.2">
      <c r="A67" s="8">
        <v>43665</v>
      </c>
      <c r="B67" s="12" t="s">
        <v>3</v>
      </c>
      <c r="C67" s="113">
        <v>3653</v>
      </c>
      <c r="D67" s="12" t="s">
        <v>76</v>
      </c>
      <c r="E67" s="12" t="s">
        <v>5</v>
      </c>
      <c r="F67" s="12" t="s">
        <v>5</v>
      </c>
      <c r="G67" s="12" t="s">
        <v>151</v>
      </c>
      <c r="H67" s="12"/>
      <c r="I67" s="9">
        <v>17</v>
      </c>
      <c r="J67" s="9">
        <v>17</v>
      </c>
    </row>
    <row r="68" spans="1:10" s="11" customFormat="1" x14ac:dyDescent="0.2">
      <c r="A68" s="8">
        <v>43666</v>
      </c>
      <c r="B68" s="12" t="s">
        <v>14</v>
      </c>
      <c r="C68" s="113">
        <v>6780</v>
      </c>
      <c r="D68" s="12" t="s">
        <v>142</v>
      </c>
      <c r="E68" s="12" t="s">
        <v>187</v>
      </c>
      <c r="F68" s="12" t="s">
        <v>33</v>
      </c>
      <c r="G68" s="12" t="s">
        <v>151</v>
      </c>
      <c r="H68" s="12"/>
      <c r="I68" s="9">
        <v>25</v>
      </c>
      <c r="J68" s="9">
        <v>18</v>
      </c>
    </row>
    <row r="69" spans="1:10" s="11" customFormat="1" x14ac:dyDescent="0.2">
      <c r="A69" s="8">
        <v>43666</v>
      </c>
      <c r="B69" s="12" t="s">
        <v>14</v>
      </c>
      <c r="C69" s="113">
        <v>6810</v>
      </c>
      <c r="D69" s="12" t="s">
        <v>297</v>
      </c>
      <c r="E69" s="12" t="s">
        <v>6</v>
      </c>
      <c r="F69" s="12" t="s">
        <v>2038</v>
      </c>
      <c r="G69" s="12" t="s">
        <v>151</v>
      </c>
      <c r="H69" s="12"/>
      <c r="I69" s="9">
        <v>52</v>
      </c>
      <c r="J69" s="9">
        <v>52</v>
      </c>
    </row>
    <row r="70" spans="1:10" s="11" customFormat="1" x14ac:dyDescent="0.2">
      <c r="A70" s="8">
        <v>43668</v>
      </c>
      <c r="B70" s="12" t="s">
        <v>3</v>
      </c>
      <c r="C70" s="113">
        <v>3825</v>
      </c>
      <c r="D70" s="12" t="s">
        <v>116</v>
      </c>
      <c r="E70" s="12" t="s">
        <v>4</v>
      </c>
      <c r="F70" s="12" t="s">
        <v>6</v>
      </c>
      <c r="G70" s="12" t="s">
        <v>151</v>
      </c>
      <c r="H70" s="12"/>
      <c r="I70" s="9">
        <v>17</v>
      </c>
      <c r="J70" s="9">
        <v>14</v>
      </c>
    </row>
    <row r="71" spans="1:10" s="11" customFormat="1" x14ac:dyDescent="0.2">
      <c r="A71" s="8">
        <v>43668</v>
      </c>
      <c r="B71" s="12" t="s">
        <v>3</v>
      </c>
      <c r="C71" s="113">
        <v>2632</v>
      </c>
      <c r="D71" s="12" t="s">
        <v>66</v>
      </c>
      <c r="E71" s="12" t="s">
        <v>4</v>
      </c>
      <c r="F71" s="12" t="s">
        <v>6</v>
      </c>
      <c r="G71" s="12" t="s">
        <v>151</v>
      </c>
      <c r="H71" s="12"/>
      <c r="I71" s="9">
        <v>28</v>
      </c>
      <c r="J71" s="9">
        <v>33</v>
      </c>
    </row>
    <row r="72" spans="1:10" s="11" customFormat="1" x14ac:dyDescent="0.2">
      <c r="A72" s="8">
        <v>43668</v>
      </c>
      <c r="B72" s="12" t="s">
        <v>6</v>
      </c>
      <c r="C72" s="113">
        <v>57330</v>
      </c>
      <c r="D72" s="12" t="s">
        <v>315</v>
      </c>
      <c r="E72" s="12" t="s">
        <v>6</v>
      </c>
      <c r="F72" s="12" t="s">
        <v>15</v>
      </c>
      <c r="G72" s="12" t="s">
        <v>151</v>
      </c>
      <c r="H72" s="12"/>
      <c r="I72" s="9">
        <v>26</v>
      </c>
      <c r="J72" s="9">
        <v>29</v>
      </c>
    </row>
    <row r="73" spans="1:10" s="11" customFormat="1" x14ac:dyDescent="0.2">
      <c r="A73" s="8">
        <v>43668</v>
      </c>
      <c r="B73" s="12" t="s">
        <v>3</v>
      </c>
      <c r="C73" s="113">
        <v>4932</v>
      </c>
      <c r="D73" s="12" t="s">
        <v>265</v>
      </c>
      <c r="E73" s="12" t="s">
        <v>6</v>
      </c>
      <c r="F73" s="12" t="s">
        <v>6</v>
      </c>
      <c r="G73" s="12" t="s">
        <v>151</v>
      </c>
      <c r="H73" s="12"/>
      <c r="I73" s="9">
        <v>12</v>
      </c>
      <c r="J73" s="9">
        <v>7</v>
      </c>
    </row>
    <row r="74" spans="1:10" s="11" customFormat="1" x14ac:dyDescent="0.2">
      <c r="A74" s="8">
        <v>43669</v>
      </c>
      <c r="B74" s="12" t="s">
        <v>3</v>
      </c>
      <c r="C74" s="113">
        <v>3753</v>
      </c>
      <c r="D74" s="12" t="s">
        <v>83</v>
      </c>
      <c r="E74" s="12" t="s">
        <v>4</v>
      </c>
      <c r="F74" s="12" t="s">
        <v>5</v>
      </c>
      <c r="G74" s="12" t="s">
        <v>151</v>
      </c>
      <c r="H74" s="12"/>
      <c r="I74" s="9">
        <v>24</v>
      </c>
      <c r="J74" s="9">
        <v>20</v>
      </c>
    </row>
    <row r="75" spans="1:10" s="11" customFormat="1" x14ac:dyDescent="0.2">
      <c r="A75" s="8">
        <v>43670</v>
      </c>
      <c r="B75" s="12" t="s">
        <v>3</v>
      </c>
      <c r="C75" s="113">
        <v>2628</v>
      </c>
      <c r="D75" s="12" t="s">
        <v>92</v>
      </c>
      <c r="E75" s="12" t="s">
        <v>15</v>
      </c>
      <c r="F75" s="12" t="s">
        <v>11</v>
      </c>
      <c r="G75" s="12" t="s">
        <v>151</v>
      </c>
      <c r="H75" s="12"/>
      <c r="I75" s="9">
        <v>26</v>
      </c>
      <c r="J75" s="9">
        <v>27</v>
      </c>
    </row>
    <row r="76" spans="1:10" s="11" customFormat="1" x14ac:dyDescent="0.2">
      <c r="A76" s="8">
        <v>43670</v>
      </c>
      <c r="B76" s="12" t="s">
        <v>3</v>
      </c>
      <c r="C76" s="113">
        <v>5353</v>
      </c>
      <c r="D76" s="12" t="s">
        <v>1058</v>
      </c>
      <c r="E76" s="12" t="s">
        <v>6</v>
      </c>
      <c r="F76" s="12" t="s">
        <v>4</v>
      </c>
      <c r="G76" s="12" t="s">
        <v>151</v>
      </c>
      <c r="H76" s="12"/>
      <c r="I76" s="9">
        <v>31</v>
      </c>
      <c r="J76" s="9">
        <v>37</v>
      </c>
    </row>
    <row r="77" spans="1:10" s="11" customFormat="1" x14ac:dyDescent="0.2">
      <c r="A77" s="8">
        <v>43670</v>
      </c>
      <c r="B77" s="12" t="s">
        <v>6</v>
      </c>
      <c r="C77" s="113">
        <v>57650</v>
      </c>
      <c r="D77" s="12" t="s">
        <v>712</v>
      </c>
      <c r="E77" s="12" t="s">
        <v>6</v>
      </c>
      <c r="F77" s="12" t="s">
        <v>221</v>
      </c>
      <c r="G77" s="12" t="s">
        <v>151</v>
      </c>
      <c r="H77" s="12"/>
      <c r="I77" s="9">
        <v>29</v>
      </c>
      <c r="J77" s="9">
        <v>28</v>
      </c>
    </row>
    <row r="78" spans="1:10" s="11" customFormat="1" x14ac:dyDescent="0.2">
      <c r="A78" s="8">
        <v>43671</v>
      </c>
      <c r="B78" s="12" t="s">
        <v>2052</v>
      </c>
      <c r="C78" s="48"/>
      <c r="D78" s="12" t="s">
        <v>2053</v>
      </c>
      <c r="E78" s="12" t="s">
        <v>1293</v>
      </c>
      <c r="F78" s="12" t="s">
        <v>15</v>
      </c>
      <c r="G78" s="12" t="s">
        <v>151</v>
      </c>
      <c r="H78" s="12"/>
      <c r="I78" s="9"/>
      <c r="J78" s="9"/>
    </row>
    <row r="79" spans="1:10" s="11" customFormat="1" x14ac:dyDescent="0.2">
      <c r="A79" s="8">
        <v>43671</v>
      </c>
      <c r="B79" s="12" t="s">
        <v>6</v>
      </c>
      <c r="C79" s="113">
        <v>57300</v>
      </c>
      <c r="D79" s="12" t="s">
        <v>198</v>
      </c>
      <c r="E79" s="12" t="s">
        <v>6</v>
      </c>
      <c r="F79" s="12" t="s">
        <v>15</v>
      </c>
      <c r="G79" s="12" t="s">
        <v>151</v>
      </c>
      <c r="H79" s="12"/>
      <c r="I79" s="9">
        <v>39</v>
      </c>
      <c r="J79" s="9">
        <v>47</v>
      </c>
    </row>
    <row r="80" spans="1:10" s="11" customFormat="1" x14ac:dyDescent="0.2">
      <c r="A80" s="8">
        <v>43671</v>
      </c>
      <c r="B80" s="12" t="s">
        <v>3</v>
      </c>
      <c r="C80" s="113">
        <v>1542</v>
      </c>
      <c r="D80" s="12" t="s">
        <v>92</v>
      </c>
      <c r="E80" s="12" t="s">
        <v>15</v>
      </c>
      <c r="F80" s="12" t="s">
        <v>15</v>
      </c>
      <c r="G80" s="12" t="s">
        <v>151</v>
      </c>
      <c r="H80" s="12"/>
      <c r="I80" s="9">
        <v>30</v>
      </c>
      <c r="J80" s="9">
        <v>30</v>
      </c>
    </row>
    <row r="81" spans="1:10" s="11" customFormat="1" x14ac:dyDescent="0.2">
      <c r="A81" s="8">
        <v>43671</v>
      </c>
      <c r="B81" s="12" t="s">
        <v>3</v>
      </c>
      <c r="C81" s="113">
        <v>6833</v>
      </c>
      <c r="D81" s="12" t="s">
        <v>1277</v>
      </c>
      <c r="E81" s="12" t="s">
        <v>19</v>
      </c>
      <c r="F81" s="12" t="s">
        <v>99</v>
      </c>
      <c r="G81" s="12" t="s">
        <v>151</v>
      </c>
      <c r="H81" s="12"/>
      <c r="I81" s="9">
        <v>40</v>
      </c>
      <c r="J81" s="9">
        <v>54</v>
      </c>
    </row>
    <row r="82" spans="1:10" s="11" customFormat="1" x14ac:dyDescent="0.2">
      <c r="A82" s="8">
        <v>43671</v>
      </c>
      <c r="B82" s="12" t="s">
        <v>3</v>
      </c>
      <c r="C82" s="113">
        <v>4981</v>
      </c>
      <c r="D82" s="12" t="s">
        <v>111</v>
      </c>
      <c r="E82" s="12" t="s">
        <v>4</v>
      </c>
      <c r="F82" s="12" t="s">
        <v>6</v>
      </c>
      <c r="G82" s="12" t="s">
        <v>151</v>
      </c>
      <c r="H82" s="12"/>
      <c r="I82" s="9">
        <v>15</v>
      </c>
      <c r="J82" s="9">
        <v>10</v>
      </c>
    </row>
    <row r="83" spans="1:10" s="11" customFormat="1" x14ac:dyDescent="0.2">
      <c r="A83" s="8">
        <v>43672</v>
      </c>
      <c r="B83" s="12" t="s">
        <v>5</v>
      </c>
      <c r="C83" s="113">
        <v>54317</v>
      </c>
      <c r="D83" s="12" t="s">
        <v>1008</v>
      </c>
      <c r="E83" s="12" t="s">
        <v>15</v>
      </c>
      <c r="F83" s="12" t="s">
        <v>5</v>
      </c>
      <c r="G83" s="12" t="s">
        <v>151</v>
      </c>
      <c r="H83" s="12"/>
      <c r="I83" s="9">
        <v>61</v>
      </c>
      <c r="J83" s="9">
        <v>91</v>
      </c>
    </row>
    <row r="84" spans="1:10" s="11" customFormat="1" x14ac:dyDescent="0.2">
      <c r="A84" s="8">
        <v>43672</v>
      </c>
      <c r="B84" s="12" t="s">
        <v>3</v>
      </c>
      <c r="C84" s="113">
        <v>8383</v>
      </c>
      <c r="D84" s="12" t="s">
        <v>117</v>
      </c>
      <c r="E84" s="12" t="s">
        <v>4</v>
      </c>
      <c r="F84" s="12" t="s">
        <v>5</v>
      </c>
      <c r="G84" s="12" t="s">
        <v>151</v>
      </c>
      <c r="H84" s="12"/>
      <c r="I84" s="9">
        <v>27</v>
      </c>
      <c r="J84" s="9">
        <v>21</v>
      </c>
    </row>
    <row r="85" spans="1:10" s="11" customFormat="1" x14ac:dyDescent="0.2">
      <c r="A85" s="8">
        <v>43674</v>
      </c>
      <c r="B85" s="12" t="s">
        <v>234</v>
      </c>
      <c r="C85" s="169" t="s">
        <v>2125</v>
      </c>
      <c r="D85" s="12" t="s">
        <v>2126</v>
      </c>
      <c r="E85" s="12" t="s">
        <v>234</v>
      </c>
      <c r="F85" s="12" t="s">
        <v>234</v>
      </c>
      <c r="G85" s="12" t="s">
        <v>151</v>
      </c>
      <c r="H85" s="12"/>
      <c r="I85" s="87" t="s">
        <v>2142</v>
      </c>
      <c r="J85" s="87" t="s">
        <v>2143</v>
      </c>
    </row>
    <row r="86" spans="1:10" s="11" customFormat="1" x14ac:dyDescent="0.2">
      <c r="A86" s="8">
        <v>43675</v>
      </c>
      <c r="B86" s="12" t="s">
        <v>3</v>
      </c>
      <c r="C86" s="113">
        <v>6370</v>
      </c>
      <c r="D86" s="12" t="s">
        <v>912</v>
      </c>
      <c r="E86" s="12" t="s">
        <v>4</v>
      </c>
      <c r="F86" s="12" t="s">
        <v>5</v>
      </c>
      <c r="G86" s="12" t="s">
        <v>151</v>
      </c>
      <c r="H86" s="12"/>
      <c r="I86" s="9">
        <v>49</v>
      </c>
      <c r="J86" s="9">
        <v>59</v>
      </c>
    </row>
    <row r="87" spans="1:10" s="11" customFormat="1" x14ac:dyDescent="0.2">
      <c r="A87" s="8">
        <v>43675</v>
      </c>
      <c r="B87" s="12" t="s">
        <v>14</v>
      </c>
      <c r="C87" s="113">
        <v>6700</v>
      </c>
      <c r="D87" s="12" t="s">
        <v>127</v>
      </c>
      <c r="E87" s="12" t="s">
        <v>6</v>
      </c>
      <c r="F87" s="12" t="s">
        <v>15</v>
      </c>
      <c r="G87" s="12" t="s">
        <v>151</v>
      </c>
      <c r="H87" s="12"/>
      <c r="I87" s="9">
        <v>34</v>
      </c>
      <c r="J87" s="9">
        <v>26</v>
      </c>
    </row>
    <row r="88" spans="1:10" s="11" customFormat="1" x14ac:dyDescent="0.2">
      <c r="A88" s="8">
        <v>43675</v>
      </c>
      <c r="B88" s="12" t="s">
        <v>1671</v>
      </c>
      <c r="C88" s="113">
        <v>540077</v>
      </c>
      <c r="D88" s="12" t="s">
        <v>2146</v>
      </c>
      <c r="E88" s="12" t="s">
        <v>12</v>
      </c>
      <c r="F88" s="12" t="s">
        <v>15</v>
      </c>
      <c r="G88" s="12" t="s">
        <v>151</v>
      </c>
      <c r="H88" s="12"/>
      <c r="I88" s="9"/>
      <c r="J88" s="9"/>
    </row>
    <row r="89" spans="1:10" s="11" customFormat="1" x14ac:dyDescent="0.2">
      <c r="A89" s="8">
        <v>43676</v>
      </c>
      <c r="B89" s="12" t="s">
        <v>6</v>
      </c>
      <c r="C89" s="113">
        <v>54400</v>
      </c>
      <c r="D89" s="12" t="s">
        <v>1640</v>
      </c>
      <c r="E89" s="12" t="s">
        <v>6</v>
      </c>
      <c r="F89" s="12" t="s">
        <v>15</v>
      </c>
      <c r="G89" s="12" t="s">
        <v>151</v>
      </c>
      <c r="H89" s="12"/>
      <c r="I89" s="9">
        <v>25</v>
      </c>
      <c r="J89" s="9">
        <v>22</v>
      </c>
    </row>
    <row r="90" spans="1:10" s="11" customFormat="1" x14ac:dyDescent="0.2">
      <c r="A90" s="8">
        <v>43676</v>
      </c>
      <c r="B90" s="12" t="s">
        <v>3</v>
      </c>
      <c r="C90" s="113">
        <v>9116</v>
      </c>
      <c r="D90" s="12" t="s">
        <v>121</v>
      </c>
      <c r="E90" s="12" t="s">
        <v>4</v>
      </c>
      <c r="F90" s="12" t="s">
        <v>99</v>
      </c>
      <c r="G90" s="12" t="s">
        <v>151</v>
      </c>
      <c r="H90" s="12"/>
      <c r="I90" s="9">
        <v>43</v>
      </c>
      <c r="J90" s="9">
        <v>61</v>
      </c>
    </row>
    <row r="91" spans="1:10" s="11" customFormat="1" x14ac:dyDescent="0.2">
      <c r="A91" s="8">
        <v>43676</v>
      </c>
      <c r="B91" s="12" t="s">
        <v>6</v>
      </c>
      <c r="C91" s="113">
        <v>57000</v>
      </c>
      <c r="D91" s="12" t="s">
        <v>211</v>
      </c>
      <c r="E91" s="12" t="s">
        <v>6</v>
      </c>
      <c r="F91" s="12" t="s">
        <v>6</v>
      </c>
      <c r="G91" s="12" t="s">
        <v>151</v>
      </c>
      <c r="H91" s="12"/>
      <c r="I91" s="9">
        <v>54</v>
      </c>
      <c r="J91" s="9">
        <v>63</v>
      </c>
    </row>
    <row r="92" spans="1:10" s="11" customFormat="1" x14ac:dyDescent="0.2">
      <c r="A92" s="8">
        <v>43676</v>
      </c>
      <c r="B92" s="12" t="s">
        <v>3</v>
      </c>
      <c r="C92" s="113">
        <v>6638</v>
      </c>
      <c r="D92" s="12" t="s">
        <v>238</v>
      </c>
      <c r="E92" s="12" t="s">
        <v>2149</v>
      </c>
      <c r="F92" s="12" t="s">
        <v>15</v>
      </c>
      <c r="G92" s="12" t="s">
        <v>151</v>
      </c>
      <c r="H92" s="12"/>
      <c r="I92" s="9">
        <v>43</v>
      </c>
      <c r="J92" s="9">
        <v>62</v>
      </c>
    </row>
    <row r="93" spans="1:10" s="11" customFormat="1" x14ac:dyDescent="0.2">
      <c r="A93" s="8">
        <v>43677</v>
      </c>
      <c r="B93" s="12" t="s">
        <v>3</v>
      </c>
      <c r="C93" s="113">
        <v>2241</v>
      </c>
      <c r="D93" s="12" t="s">
        <v>92</v>
      </c>
      <c r="E93" s="12" t="s">
        <v>4</v>
      </c>
      <c r="F93" s="12" t="s">
        <v>6</v>
      </c>
      <c r="G93" s="12" t="s">
        <v>151</v>
      </c>
      <c r="H93" s="12"/>
      <c r="I93" s="9">
        <v>26</v>
      </c>
      <c r="J93" s="9">
        <v>29</v>
      </c>
    </row>
    <row r="94" spans="1:10" s="11" customFormat="1" x14ac:dyDescent="0.2">
      <c r="A94" s="8">
        <v>43677</v>
      </c>
      <c r="B94" s="12" t="s">
        <v>3</v>
      </c>
      <c r="C94" s="113">
        <v>9144</v>
      </c>
      <c r="D94" s="12" t="s">
        <v>1658</v>
      </c>
      <c r="E94" s="12" t="s">
        <v>4</v>
      </c>
      <c r="F94" s="12" t="s">
        <v>5</v>
      </c>
      <c r="G94" s="12" t="s">
        <v>151</v>
      </c>
      <c r="H94" s="12"/>
      <c r="I94" s="9">
        <v>55</v>
      </c>
      <c r="J94" s="9">
        <v>50</v>
      </c>
    </row>
    <row r="95" spans="1:10" s="11" customFormat="1" x14ac:dyDescent="0.2">
      <c r="A95" s="8">
        <v>43677</v>
      </c>
      <c r="B95" s="12" t="s">
        <v>234</v>
      </c>
      <c r="C95" s="169" t="s">
        <v>2159</v>
      </c>
      <c r="D95" s="12" t="s">
        <v>2160</v>
      </c>
      <c r="E95" s="12" t="s">
        <v>234</v>
      </c>
      <c r="F95" s="12" t="s">
        <v>15</v>
      </c>
      <c r="G95" s="12" t="s">
        <v>151</v>
      </c>
      <c r="H95" s="12"/>
      <c r="I95" s="9"/>
      <c r="J95" s="9"/>
    </row>
    <row r="96" spans="1:10" s="11" customFormat="1" x14ac:dyDescent="0.2">
      <c r="A96" s="8">
        <v>43677</v>
      </c>
      <c r="B96" s="12" t="s">
        <v>14</v>
      </c>
      <c r="C96" s="113">
        <v>6791</v>
      </c>
      <c r="D96" s="12" t="s">
        <v>136</v>
      </c>
      <c r="E96" s="12" t="s">
        <v>6</v>
      </c>
      <c r="F96" s="12" t="s">
        <v>8</v>
      </c>
      <c r="G96" s="12" t="s">
        <v>151</v>
      </c>
      <c r="H96" s="12"/>
      <c r="I96" s="9">
        <v>15</v>
      </c>
      <c r="J96" s="9">
        <v>12</v>
      </c>
    </row>
    <row r="97" spans="1:10" s="11" customFormat="1" x14ac:dyDescent="0.2">
      <c r="A97" s="8">
        <v>43677</v>
      </c>
      <c r="B97" s="12" t="s">
        <v>6</v>
      </c>
      <c r="C97" s="113">
        <v>55170</v>
      </c>
      <c r="D97" s="12" t="s">
        <v>2162</v>
      </c>
      <c r="E97" s="12" t="s">
        <v>6</v>
      </c>
      <c r="F97" s="12" t="s">
        <v>6</v>
      </c>
      <c r="G97" s="12" t="s">
        <v>151</v>
      </c>
      <c r="H97" s="12"/>
      <c r="I97" s="9">
        <v>134</v>
      </c>
      <c r="J97" s="9">
        <v>202</v>
      </c>
    </row>
    <row r="98" spans="1:10" s="11" customFormat="1" x14ac:dyDescent="0.2">
      <c r="A98" s="8">
        <v>43677</v>
      </c>
      <c r="B98" s="12" t="s">
        <v>5</v>
      </c>
      <c r="C98" s="113">
        <v>1445</v>
      </c>
      <c r="D98" s="12" t="s">
        <v>2168</v>
      </c>
      <c r="E98" s="12" t="s">
        <v>5</v>
      </c>
      <c r="F98" s="12" t="s">
        <v>15</v>
      </c>
      <c r="G98" s="12" t="s">
        <v>151</v>
      </c>
      <c r="H98" s="12"/>
      <c r="I98" s="9"/>
      <c r="J98" s="9"/>
    </row>
    <row r="99" spans="1:10" s="11" customFormat="1" x14ac:dyDescent="0.2">
      <c r="A99" s="8">
        <v>43662</v>
      </c>
      <c r="B99" s="12" t="s">
        <v>3</v>
      </c>
      <c r="C99" s="113">
        <v>4438</v>
      </c>
      <c r="D99" s="12" t="s">
        <v>61</v>
      </c>
      <c r="E99" s="12" t="s">
        <v>2013</v>
      </c>
      <c r="F99" s="12" t="s">
        <v>307</v>
      </c>
      <c r="G99" s="12" t="s">
        <v>308</v>
      </c>
      <c r="H99" s="12"/>
      <c r="I99" s="9">
        <v>5</v>
      </c>
      <c r="J99" s="9">
        <v>3</v>
      </c>
    </row>
    <row r="100" spans="1:10" s="11" customFormat="1" x14ac:dyDescent="0.2">
      <c r="A100" s="8">
        <v>43674</v>
      </c>
      <c r="B100" s="12" t="s">
        <v>14</v>
      </c>
      <c r="C100" s="113">
        <v>8000</v>
      </c>
      <c r="D100" s="12" t="s">
        <v>2133</v>
      </c>
      <c r="E100" s="12" t="s">
        <v>234</v>
      </c>
      <c r="F100" s="12" t="s">
        <v>2134</v>
      </c>
      <c r="G100" s="12" t="s">
        <v>308</v>
      </c>
      <c r="H100" s="12"/>
      <c r="I100" s="9">
        <v>186</v>
      </c>
      <c r="J100" s="9">
        <v>314</v>
      </c>
    </row>
    <row r="101" spans="1:10" s="11" customFormat="1" x14ac:dyDescent="0.2">
      <c r="A101" s="8">
        <v>43677</v>
      </c>
      <c r="B101" s="12" t="s">
        <v>3</v>
      </c>
      <c r="C101" s="113">
        <v>4421</v>
      </c>
      <c r="D101" s="12" t="s">
        <v>61</v>
      </c>
      <c r="E101" s="12" t="s">
        <v>4</v>
      </c>
      <c r="F101" s="12" t="s">
        <v>6</v>
      </c>
      <c r="G101" s="12" t="s">
        <v>2169</v>
      </c>
      <c r="H101" s="12"/>
      <c r="I101" s="9">
        <v>6</v>
      </c>
      <c r="J101" s="9">
        <v>4</v>
      </c>
    </row>
    <row r="102" spans="1:10" s="11" customFormat="1" x14ac:dyDescent="0.2">
      <c r="A102" s="8">
        <v>43659</v>
      </c>
      <c r="B102" s="12" t="s">
        <v>3</v>
      </c>
      <c r="C102" s="113">
        <v>1815</v>
      </c>
      <c r="D102" s="12" t="s">
        <v>92</v>
      </c>
      <c r="E102" s="12" t="s">
        <v>4</v>
      </c>
      <c r="F102" s="12" t="s">
        <v>4</v>
      </c>
      <c r="G102" s="12" t="s">
        <v>863</v>
      </c>
      <c r="H102" s="12"/>
      <c r="I102" s="9">
        <v>23</v>
      </c>
      <c r="J102" s="9">
        <v>27</v>
      </c>
    </row>
    <row r="103" spans="1:10" s="11" customFormat="1" x14ac:dyDescent="0.2">
      <c r="A103" s="8">
        <v>43662</v>
      </c>
      <c r="B103" s="12" t="s">
        <v>6</v>
      </c>
      <c r="C103" s="113">
        <v>54260</v>
      </c>
      <c r="D103" s="12" t="s">
        <v>2022</v>
      </c>
      <c r="E103" s="12" t="s">
        <v>6</v>
      </c>
      <c r="F103" s="12" t="s">
        <v>6</v>
      </c>
      <c r="G103" s="12" t="s">
        <v>863</v>
      </c>
      <c r="H103" s="12"/>
      <c r="I103" s="9">
        <v>40</v>
      </c>
      <c r="J103" s="9">
        <v>40</v>
      </c>
    </row>
    <row r="104" spans="1:10" s="11" customFormat="1" x14ac:dyDescent="0.2">
      <c r="A104" s="8">
        <v>43664</v>
      </c>
      <c r="B104" s="12" t="s">
        <v>3</v>
      </c>
      <c r="C104" s="113">
        <v>8186</v>
      </c>
      <c r="D104" s="12" t="s">
        <v>1698</v>
      </c>
      <c r="E104" s="12" t="s">
        <v>15</v>
      </c>
      <c r="F104" s="12" t="s">
        <v>15</v>
      </c>
      <c r="G104" s="12" t="s">
        <v>863</v>
      </c>
      <c r="H104" s="12"/>
      <c r="I104" s="9">
        <v>30</v>
      </c>
      <c r="J104" s="9">
        <v>27</v>
      </c>
    </row>
    <row r="105" spans="1:10" s="11" customFormat="1" x14ac:dyDescent="0.2">
      <c r="A105" s="8">
        <v>43665</v>
      </c>
      <c r="B105" s="12" t="s">
        <v>5</v>
      </c>
      <c r="C105" s="113">
        <v>22763</v>
      </c>
      <c r="D105" s="12" t="s">
        <v>2035</v>
      </c>
      <c r="E105" s="12" t="s">
        <v>5</v>
      </c>
      <c r="F105" s="12" t="s">
        <v>5</v>
      </c>
      <c r="G105" s="12" t="s">
        <v>863</v>
      </c>
      <c r="H105" s="12"/>
      <c r="I105" s="9">
        <v>646</v>
      </c>
      <c r="J105" s="9">
        <v>387</v>
      </c>
    </row>
    <row r="106" spans="1:10" s="11" customFormat="1" x14ac:dyDescent="0.2">
      <c r="A106" s="8">
        <v>43673</v>
      </c>
      <c r="B106" s="12" t="s">
        <v>6</v>
      </c>
      <c r="C106" s="113">
        <v>51000</v>
      </c>
      <c r="D106" s="12" t="s">
        <v>2078</v>
      </c>
      <c r="E106" s="12" t="s">
        <v>6</v>
      </c>
      <c r="F106" s="12" t="s">
        <v>6</v>
      </c>
      <c r="G106" s="12" t="s">
        <v>863</v>
      </c>
      <c r="H106" s="12"/>
      <c r="I106" s="9">
        <v>119</v>
      </c>
      <c r="J106" s="9">
        <v>171</v>
      </c>
    </row>
    <row r="107" spans="1:10" s="11" customFormat="1" x14ac:dyDescent="0.2">
      <c r="A107" s="8">
        <v>43673</v>
      </c>
      <c r="B107" s="12" t="s">
        <v>14</v>
      </c>
      <c r="C107" s="113">
        <v>6700</v>
      </c>
      <c r="D107" s="12" t="s">
        <v>127</v>
      </c>
      <c r="E107" s="12" t="s">
        <v>6</v>
      </c>
      <c r="F107" s="12" t="s">
        <v>6</v>
      </c>
      <c r="G107" s="12" t="s">
        <v>863</v>
      </c>
      <c r="H107" s="12"/>
      <c r="I107" s="9">
        <v>32</v>
      </c>
      <c r="J107" s="9">
        <v>25</v>
      </c>
    </row>
    <row r="108" spans="1:10" s="11" customFormat="1" x14ac:dyDescent="0.2">
      <c r="A108" s="8">
        <v>43673</v>
      </c>
      <c r="B108" s="12" t="s">
        <v>5</v>
      </c>
      <c r="C108" s="113">
        <v>54329</v>
      </c>
      <c r="D108" s="12" t="s">
        <v>224</v>
      </c>
      <c r="E108" s="12" t="s">
        <v>2097</v>
      </c>
      <c r="F108" s="12" t="s">
        <v>4</v>
      </c>
      <c r="G108" s="12" t="s">
        <v>863</v>
      </c>
      <c r="H108" s="12"/>
      <c r="I108" s="9">
        <v>21</v>
      </c>
      <c r="J108" s="9">
        <v>25</v>
      </c>
    </row>
    <row r="109" spans="1:10" s="11" customFormat="1" x14ac:dyDescent="0.2">
      <c r="A109" s="8">
        <v>43674</v>
      </c>
      <c r="B109" s="12" t="s">
        <v>6</v>
      </c>
      <c r="C109" s="113">
        <v>59710</v>
      </c>
      <c r="D109" s="12" t="s">
        <v>2124</v>
      </c>
      <c r="E109" s="12" t="s">
        <v>6</v>
      </c>
      <c r="F109" s="12" t="s">
        <v>6</v>
      </c>
      <c r="G109" s="12" t="s">
        <v>863</v>
      </c>
      <c r="H109" s="12"/>
      <c r="I109" s="9">
        <v>174</v>
      </c>
      <c r="J109" s="9">
        <v>303</v>
      </c>
    </row>
    <row r="110" spans="1:10" s="11" customFormat="1" x14ac:dyDescent="0.2">
      <c r="A110" s="8">
        <v>43676</v>
      </c>
      <c r="B110" s="12" t="s">
        <v>6</v>
      </c>
      <c r="C110" s="113">
        <v>54620</v>
      </c>
      <c r="D110" s="12" t="s">
        <v>2151</v>
      </c>
      <c r="E110" s="12" t="s">
        <v>6</v>
      </c>
      <c r="F110" s="12" t="s">
        <v>15</v>
      </c>
      <c r="G110" s="12" t="s">
        <v>2155</v>
      </c>
      <c r="H110" s="12"/>
      <c r="I110" s="9">
        <v>28</v>
      </c>
      <c r="J110" s="9">
        <v>21</v>
      </c>
    </row>
    <row r="111" spans="1:10" s="11" customFormat="1" x14ac:dyDescent="0.2">
      <c r="A111" s="8">
        <v>43647</v>
      </c>
      <c r="B111" s="12" t="s">
        <v>1959</v>
      </c>
      <c r="C111" s="113">
        <v>1423</v>
      </c>
      <c r="D111" s="12" t="s">
        <v>1960</v>
      </c>
      <c r="E111" s="12" t="s">
        <v>6</v>
      </c>
      <c r="F111" s="12" t="s">
        <v>6</v>
      </c>
      <c r="G111" s="12" t="s">
        <v>976</v>
      </c>
      <c r="H111" s="12"/>
      <c r="I111" s="9">
        <v>298</v>
      </c>
      <c r="J111" s="9">
        <v>409</v>
      </c>
    </row>
    <row r="112" spans="1:10" s="11" customFormat="1" x14ac:dyDescent="0.2">
      <c r="A112" s="8">
        <v>43673</v>
      </c>
      <c r="B112" s="12" t="s">
        <v>234</v>
      </c>
      <c r="C112" s="48" t="s">
        <v>2084</v>
      </c>
      <c r="D112" s="12" t="s">
        <v>2085</v>
      </c>
      <c r="E112" s="12" t="s">
        <v>1676</v>
      </c>
      <c r="F112" s="12" t="s">
        <v>15</v>
      </c>
      <c r="G112" s="12" t="s">
        <v>2109</v>
      </c>
      <c r="H112" s="12"/>
      <c r="I112" s="158" t="s">
        <v>2113</v>
      </c>
      <c r="J112" s="158" t="s">
        <v>2114</v>
      </c>
    </row>
    <row r="113" spans="1:10" s="11" customFormat="1" x14ac:dyDescent="0.2">
      <c r="A113" s="8">
        <v>43673</v>
      </c>
      <c r="B113" s="12" t="s">
        <v>6</v>
      </c>
      <c r="C113" s="113">
        <v>57100</v>
      </c>
      <c r="D113" s="12" t="s">
        <v>2093</v>
      </c>
      <c r="E113" s="12" t="s">
        <v>6</v>
      </c>
      <c r="F113" s="12" t="s">
        <v>6</v>
      </c>
      <c r="G113" s="12" t="s">
        <v>2120</v>
      </c>
      <c r="H113" s="12"/>
      <c r="I113" s="9">
        <v>33</v>
      </c>
      <c r="J113" s="9">
        <v>42</v>
      </c>
    </row>
    <row r="114" spans="1:10" s="11" customFormat="1" x14ac:dyDescent="0.2">
      <c r="A114" s="8">
        <v>43677</v>
      </c>
      <c r="B114" s="12" t="s">
        <v>3</v>
      </c>
      <c r="C114" s="113">
        <v>4670</v>
      </c>
      <c r="D114" s="12" t="s">
        <v>40</v>
      </c>
      <c r="E114" s="12" t="s">
        <v>4</v>
      </c>
      <c r="F114" s="12" t="s">
        <v>6</v>
      </c>
      <c r="G114" s="12" t="s">
        <v>2170</v>
      </c>
      <c r="H114" s="12"/>
      <c r="I114" s="9">
        <v>4</v>
      </c>
      <c r="J114" s="9">
        <v>2</v>
      </c>
    </row>
    <row r="115" spans="1:10" s="11" customFormat="1" x14ac:dyDescent="0.2">
      <c r="A115" s="8">
        <v>43661</v>
      </c>
      <c r="B115" s="12" t="s">
        <v>6</v>
      </c>
      <c r="C115" s="113">
        <v>57880</v>
      </c>
      <c r="D115" s="12" t="s">
        <v>2008</v>
      </c>
      <c r="E115" s="12" t="s">
        <v>6</v>
      </c>
      <c r="F115" s="12" t="s">
        <v>5</v>
      </c>
      <c r="G115" s="12" t="s">
        <v>2009</v>
      </c>
      <c r="H115" s="12"/>
      <c r="I115" s="9">
        <v>78</v>
      </c>
      <c r="J115" s="9">
        <v>100</v>
      </c>
    </row>
    <row r="116" spans="1:10" s="11" customFormat="1" x14ac:dyDescent="0.2">
      <c r="A116" s="8">
        <v>43654</v>
      </c>
      <c r="B116" s="12" t="s">
        <v>5</v>
      </c>
      <c r="C116" s="113">
        <v>12209</v>
      </c>
      <c r="D116" s="12" t="s">
        <v>1968</v>
      </c>
      <c r="E116" s="12" t="s">
        <v>5</v>
      </c>
      <c r="F116" s="12" t="s">
        <v>15</v>
      </c>
      <c r="G116" s="12" t="s">
        <v>1976</v>
      </c>
      <c r="H116" s="12"/>
      <c r="I116" s="9"/>
      <c r="J116" s="9"/>
    </row>
    <row r="117" spans="1:10" s="11" customFormat="1" x14ac:dyDescent="0.2">
      <c r="A117" s="8">
        <v>43671</v>
      </c>
      <c r="B117" s="12" t="s">
        <v>3</v>
      </c>
      <c r="C117" s="113">
        <v>6131</v>
      </c>
      <c r="D117" s="12" t="s">
        <v>48</v>
      </c>
      <c r="E117" s="12" t="s">
        <v>4</v>
      </c>
      <c r="F117" s="12" t="s">
        <v>6</v>
      </c>
      <c r="G117" s="12" t="s">
        <v>2057</v>
      </c>
      <c r="H117" s="12"/>
      <c r="I117" s="9">
        <v>34</v>
      </c>
      <c r="J117" s="9">
        <v>43</v>
      </c>
    </row>
    <row r="118" spans="1:10" s="11" customFormat="1" x14ac:dyDescent="0.2">
      <c r="A118" s="8">
        <v>43647</v>
      </c>
      <c r="B118" s="12" t="s">
        <v>5</v>
      </c>
      <c r="C118" s="113">
        <v>54634</v>
      </c>
      <c r="D118" s="12" t="s">
        <v>1956</v>
      </c>
      <c r="E118" s="12" t="s">
        <v>15</v>
      </c>
      <c r="F118" s="12" t="s">
        <v>15</v>
      </c>
      <c r="G118" s="12" t="s">
        <v>37</v>
      </c>
      <c r="H118" s="12"/>
      <c r="I118" s="9">
        <v>63</v>
      </c>
      <c r="J118" s="9">
        <v>95</v>
      </c>
    </row>
    <row r="119" spans="1:10" s="11" customFormat="1" x14ac:dyDescent="0.2">
      <c r="A119" s="8">
        <v>43652</v>
      </c>
      <c r="B119" s="12" t="s">
        <v>3</v>
      </c>
      <c r="C119" s="113">
        <v>4631</v>
      </c>
      <c r="D119" s="12" t="s">
        <v>40</v>
      </c>
      <c r="E119" s="12" t="s">
        <v>15</v>
      </c>
      <c r="F119" s="12" t="s">
        <v>6</v>
      </c>
      <c r="G119" s="12" t="s">
        <v>37</v>
      </c>
      <c r="H119" s="12"/>
      <c r="I119" s="9">
        <v>5</v>
      </c>
      <c r="J119" s="9">
        <v>2</v>
      </c>
    </row>
    <row r="120" spans="1:10" s="11" customFormat="1" x14ac:dyDescent="0.2">
      <c r="A120" s="8">
        <v>43655</v>
      </c>
      <c r="B120" s="12" t="s">
        <v>6</v>
      </c>
      <c r="C120" s="113">
        <v>57050</v>
      </c>
      <c r="D120" s="12" t="s">
        <v>330</v>
      </c>
      <c r="E120" s="12" t="s">
        <v>6</v>
      </c>
      <c r="F120" s="12" t="s">
        <v>15</v>
      </c>
      <c r="G120" s="12" t="s">
        <v>37</v>
      </c>
      <c r="H120" s="12"/>
      <c r="I120" s="9">
        <v>56</v>
      </c>
      <c r="J120" s="9">
        <v>65</v>
      </c>
    </row>
    <row r="121" spans="1:10" s="11" customFormat="1" x14ac:dyDescent="0.2">
      <c r="A121" s="8">
        <v>43658</v>
      </c>
      <c r="B121" s="12" t="s">
        <v>3</v>
      </c>
      <c r="C121" s="113">
        <v>5423</v>
      </c>
      <c r="D121" s="12" t="s">
        <v>345</v>
      </c>
      <c r="E121" s="12" t="s">
        <v>4</v>
      </c>
      <c r="F121" s="12" t="s">
        <v>5</v>
      </c>
      <c r="G121" s="12" t="s">
        <v>37</v>
      </c>
      <c r="H121" s="12"/>
      <c r="I121" s="9">
        <v>32</v>
      </c>
      <c r="J121" s="9">
        <v>27</v>
      </c>
    </row>
    <row r="122" spans="1:10" s="11" customFormat="1" x14ac:dyDescent="0.2">
      <c r="A122" s="8">
        <v>43659</v>
      </c>
      <c r="B122" s="12" t="s">
        <v>6</v>
      </c>
      <c r="C122" s="113">
        <v>57480</v>
      </c>
      <c r="D122" s="12" t="s">
        <v>2005</v>
      </c>
      <c r="E122" s="12" t="s">
        <v>6</v>
      </c>
      <c r="F122" s="12" t="s">
        <v>4</v>
      </c>
      <c r="G122" s="12" t="s">
        <v>37</v>
      </c>
      <c r="H122" s="12"/>
      <c r="I122" s="9">
        <v>40</v>
      </c>
      <c r="J122" s="9">
        <v>51</v>
      </c>
    </row>
    <row r="123" spans="1:10" s="11" customFormat="1" x14ac:dyDescent="0.2">
      <c r="A123" s="8">
        <v>43659</v>
      </c>
      <c r="B123" s="12" t="s">
        <v>3</v>
      </c>
      <c r="C123" s="113">
        <v>6830</v>
      </c>
      <c r="D123" s="12" t="s">
        <v>1167</v>
      </c>
      <c r="E123" s="12" t="s">
        <v>4</v>
      </c>
      <c r="F123" s="12" t="s">
        <v>4</v>
      </c>
      <c r="G123" s="12" t="s">
        <v>37</v>
      </c>
      <c r="H123" s="12"/>
      <c r="I123" s="9">
        <v>39</v>
      </c>
      <c r="J123" s="9">
        <v>58</v>
      </c>
    </row>
    <row r="124" spans="1:10" s="11" customFormat="1" x14ac:dyDescent="0.2">
      <c r="A124" s="8">
        <v>43661</v>
      </c>
      <c r="B124" s="12" t="s">
        <v>3</v>
      </c>
      <c r="C124" s="113">
        <v>7430</v>
      </c>
      <c r="D124" s="12" t="s">
        <v>1836</v>
      </c>
      <c r="E124" s="12" t="s">
        <v>187</v>
      </c>
      <c r="F124" s="12" t="s">
        <v>4</v>
      </c>
      <c r="G124" s="12" t="s">
        <v>37</v>
      </c>
      <c r="H124" s="12"/>
      <c r="I124" s="9">
        <v>46</v>
      </c>
      <c r="J124" s="9">
        <v>53</v>
      </c>
    </row>
    <row r="125" spans="1:10" s="11" customFormat="1" x14ac:dyDescent="0.2">
      <c r="A125" s="8">
        <v>43661</v>
      </c>
      <c r="B125" s="12" t="s">
        <v>3</v>
      </c>
      <c r="C125" s="113">
        <v>8479</v>
      </c>
      <c r="D125" s="12" t="s">
        <v>274</v>
      </c>
      <c r="E125" s="12" t="s">
        <v>4</v>
      </c>
      <c r="F125" s="12" t="s">
        <v>6</v>
      </c>
      <c r="G125" s="12" t="s">
        <v>37</v>
      </c>
      <c r="H125" s="12"/>
      <c r="I125" s="9">
        <v>31</v>
      </c>
      <c r="J125" s="9">
        <v>30</v>
      </c>
    </row>
    <row r="126" spans="1:10" s="11" customFormat="1" x14ac:dyDescent="0.2">
      <c r="A126" s="8">
        <v>43663</v>
      </c>
      <c r="B126" s="12" t="s">
        <v>3</v>
      </c>
      <c r="C126" s="113">
        <v>4815</v>
      </c>
      <c r="D126" s="12" t="s">
        <v>113</v>
      </c>
      <c r="E126" s="12" t="s">
        <v>4</v>
      </c>
      <c r="F126" s="12" t="s">
        <v>6</v>
      </c>
      <c r="G126" s="12" t="s">
        <v>37</v>
      </c>
      <c r="H126" s="12"/>
      <c r="I126" s="9">
        <v>12</v>
      </c>
      <c r="J126" s="9">
        <v>8</v>
      </c>
    </row>
    <row r="127" spans="1:10" s="11" customFormat="1" x14ac:dyDescent="0.2">
      <c r="A127" s="8">
        <v>43665</v>
      </c>
      <c r="B127" s="12" t="s">
        <v>3</v>
      </c>
      <c r="C127" s="113">
        <v>4396</v>
      </c>
      <c r="D127" s="12" t="s">
        <v>70</v>
      </c>
      <c r="E127" s="12" t="s">
        <v>4</v>
      </c>
      <c r="F127" s="12" t="s">
        <v>4</v>
      </c>
      <c r="G127" s="12" t="s">
        <v>37</v>
      </c>
      <c r="H127" s="12"/>
      <c r="I127" s="9">
        <v>15</v>
      </c>
      <c r="J127" s="9">
        <v>15</v>
      </c>
    </row>
    <row r="128" spans="1:10" s="11" customFormat="1" x14ac:dyDescent="0.2">
      <c r="A128" s="8">
        <v>43665</v>
      </c>
      <c r="B128" s="12" t="s">
        <v>3</v>
      </c>
      <c r="C128" s="113">
        <v>4735</v>
      </c>
      <c r="D128" s="12" t="s">
        <v>75</v>
      </c>
      <c r="E128" s="12" t="s">
        <v>16</v>
      </c>
      <c r="F128" s="12" t="s">
        <v>6</v>
      </c>
      <c r="G128" s="12" t="s">
        <v>37</v>
      </c>
      <c r="H128" s="12"/>
      <c r="I128" s="9">
        <v>11</v>
      </c>
      <c r="J128" s="9">
        <v>7</v>
      </c>
    </row>
    <row r="129" spans="1:10" s="11" customFormat="1" x14ac:dyDescent="0.2">
      <c r="A129" s="8">
        <v>43666</v>
      </c>
      <c r="B129" s="12" t="s">
        <v>3</v>
      </c>
      <c r="C129" s="113">
        <v>8079</v>
      </c>
      <c r="D129" s="12" t="s">
        <v>41</v>
      </c>
      <c r="E129" s="12" t="s">
        <v>12</v>
      </c>
      <c r="F129" s="12" t="s">
        <v>6</v>
      </c>
      <c r="G129" s="12" t="s">
        <v>37</v>
      </c>
      <c r="H129" s="12"/>
      <c r="I129" s="9">
        <v>22</v>
      </c>
      <c r="J129" s="9">
        <v>19</v>
      </c>
    </row>
    <row r="130" spans="1:10" s="11" customFormat="1" x14ac:dyDescent="0.2">
      <c r="A130" s="8">
        <v>43666</v>
      </c>
      <c r="B130" s="12" t="s">
        <v>3</v>
      </c>
      <c r="C130" s="113">
        <v>4720</v>
      </c>
      <c r="D130" s="12" t="s">
        <v>75</v>
      </c>
      <c r="E130" s="12" t="s">
        <v>4</v>
      </c>
      <c r="F130" s="12" t="s">
        <v>6</v>
      </c>
      <c r="G130" s="12" t="s">
        <v>37</v>
      </c>
      <c r="H130" s="12"/>
      <c r="I130" s="9">
        <v>10</v>
      </c>
      <c r="J130" s="9">
        <v>7</v>
      </c>
    </row>
    <row r="131" spans="1:10" s="11" customFormat="1" x14ac:dyDescent="0.2">
      <c r="A131" s="8">
        <v>43672</v>
      </c>
      <c r="B131" s="12" t="s">
        <v>2072</v>
      </c>
      <c r="C131" s="159" t="s">
        <v>2073</v>
      </c>
      <c r="D131" s="12" t="s">
        <v>2074</v>
      </c>
      <c r="E131" s="12" t="s">
        <v>15</v>
      </c>
      <c r="F131" s="12" t="s">
        <v>18</v>
      </c>
      <c r="G131" s="12" t="s">
        <v>37</v>
      </c>
      <c r="H131" s="12"/>
      <c r="I131" s="9"/>
      <c r="J131" s="9"/>
    </row>
    <row r="132" spans="1:10" s="11" customFormat="1" x14ac:dyDescent="0.2">
      <c r="A132" s="8">
        <v>43673</v>
      </c>
      <c r="B132" s="12" t="s">
        <v>3</v>
      </c>
      <c r="C132" s="113">
        <v>4795</v>
      </c>
      <c r="D132" s="12" t="s">
        <v>252</v>
      </c>
      <c r="E132" s="12" t="s">
        <v>4</v>
      </c>
      <c r="F132" s="12" t="s">
        <v>4</v>
      </c>
      <c r="G132" s="12" t="s">
        <v>37</v>
      </c>
      <c r="H132" s="12"/>
      <c r="I132" s="9">
        <v>12</v>
      </c>
      <c r="J132" s="9">
        <v>6</v>
      </c>
    </row>
    <row r="133" spans="1:10" s="11" customFormat="1" x14ac:dyDescent="0.2">
      <c r="A133" s="8">
        <v>43675</v>
      </c>
      <c r="B133" s="12" t="s">
        <v>3</v>
      </c>
      <c r="C133" s="113">
        <v>5465</v>
      </c>
      <c r="D133" s="12" t="s">
        <v>396</v>
      </c>
      <c r="E133" s="12" t="s">
        <v>5</v>
      </c>
      <c r="F133" s="12" t="s">
        <v>15</v>
      </c>
      <c r="G133" s="12" t="s">
        <v>37</v>
      </c>
      <c r="H133" s="12"/>
      <c r="I133" s="9">
        <v>32</v>
      </c>
      <c r="J133" s="9">
        <v>37</v>
      </c>
    </row>
    <row r="134" spans="1:10" s="11" customFormat="1" x14ac:dyDescent="0.2">
      <c r="A134" s="8">
        <v>43677</v>
      </c>
      <c r="B134" s="12" t="s">
        <v>3</v>
      </c>
      <c r="C134" s="113">
        <v>4408</v>
      </c>
      <c r="D134" s="12" t="s">
        <v>61</v>
      </c>
      <c r="E134" s="12" t="s">
        <v>2164</v>
      </c>
      <c r="F134" s="12" t="s">
        <v>15</v>
      </c>
      <c r="G134" s="12" t="s">
        <v>37</v>
      </c>
      <c r="H134" s="12"/>
      <c r="I134" s="9">
        <v>9</v>
      </c>
      <c r="J134" s="9">
        <v>5</v>
      </c>
    </row>
    <row r="135" spans="1:10" s="11" customFormat="1" x14ac:dyDescent="0.2">
      <c r="A135" s="8">
        <v>43659</v>
      </c>
      <c r="B135" s="12" t="s">
        <v>3</v>
      </c>
      <c r="C135" s="113">
        <v>6212</v>
      </c>
      <c r="D135" s="12" t="s">
        <v>110</v>
      </c>
      <c r="E135" s="12" t="s">
        <v>4</v>
      </c>
      <c r="F135" s="12" t="s">
        <v>4</v>
      </c>
      <c r="G135" s="12" t="s">
        <v>167</v>
      </c>
      <c r="H135" s="12"/>
      <c r="I135" s="9">
        <v>23</v>
      </c>
      <c r="J135" s="9">
        <v>27</v>
      </c>
    </row>
    <row r="136" spans="1:10" s="11" customFormat="1" x14ac:dyDescent="0.2">
      <c r="A136" s="8">
        <v>43674</v>
      </c>
      <c r="B136" s="12" t="s">
        <v>3</v>
      </c>
      <c r="C136" s="113">
        <v>5370</v>
      </c>
      <c r="D136" s="12" t="s">
        <v>58</v>
      </c>
      <c r="E136" s="12" t="s">
        <v>4</v>
      </c>
      <c r="F136" s="12" t="s">
        <v>4</v>
      </c>
      <c r="G136" s="12" t="s">
        <v>167</v>
      </c>
      <c r="H136" s="12"/>
      <c r="I136" s="9">
        <v>29</v>
      </c>
      <c r="J136" s="9">
        <v>42</v>
      </c>
    </row>
    <row r="137" spans="1:10" s="11" customFormat="1" x14ac:dyDescent="0.2">
      <c r="A137" s="8">
        <v>43661</v>
      </c>
      <c r="B137" s="12" t="s">
        <v>3</v>
      </c>
      <c r="C137" s="113">
        <v>1254</v>
      </c>
      <c r="D137" s="12" t="s">
        <v>92</v>
      </c>
      <c r="E137" s="12" t="s">
        <v>4</v>
      </c>
      <c r="F137" s="12" t="s">
        <v>6</v>
      </c>
      <c r="G137" s="12" t="s">
        <v>2060</v>
      </c>
      <c r="H137" s="12"/>
      <c r="I137" s="9">
        <v>22</v>
      </c>
      <c r="J137" s="9">
        <v>24</v>
      </c>
    </row>
    <row r="138" spans="1:10" s="11" customFormat="1" x14ac:dyDescent="0.2">
      <c r="A138" s="8">
        <v>43674</v>
      </c>
      <c r="B138" s="12" t="s">
        <v>3</v>
      </c>
      <c r="C138" s="113">
        <v>5772</v>
      </c>
      <c r="D138" s="12" t="s">
        <v>2122</v>
      </c>
      <c r="E138" s="12" t="s">
        <v>4</v>
      </c>
      <c r="F138" s="12" t="s">
        <v>4</v>
      </c>
      <c r="G138" s="12" t="s">
        <v>2141</v>
      </c>
      <c r="H138" s="12"/>
      <c r="I138" s="9">
        <v>25</v>
      </c>
      <c r="J138" s="9">
        <v>31</v>
      </c>
    </row>
    <row r="139" spans="1:10" s="11" customFormat="1" x14ac:dyDescent="0.2">
      <c r="A139" s="8">
        <v>43673</v>
      </c>
      <c r="B139" s="12" t="s">
        <v>3</v>
      </c>
      <c r="C139" s="113">
        <v>1420</v>
      </c>
      <c r="D139" s="12" t="s">
        <v>92</v>
      </c>
      <c r="E139" s="12" t="s">
        <v>12</v>
      </c>
      <c r="F139" s="12" t="s">
        <v>6</v>
      </c>
      <c r="G139" s="12" t="s">
        <v>2096</v>
      </c>
      <c r="H139" s="12"/>
      <c r="I139" s="9">
        <v>21</v>
      </c>
      <c r="J139" s="9">
        <v>25</v>
      </c>
    </row>
    <row r="140" spans="1:10" s="11" customFormat="1" x14ac:dyDescent="0.2">
      <c r="A140" s="8">
        <v>43647</v>
      </c>
      <c r="B140" s="12" t="s">
        <v>14</v>
      </c>
      <c r="C140" s="113">
        <v>6750</v>
      </c>
      <c r="D140" s="12" t="s">
        <v>160</v>
      </c>
      <c r="E140" s="12" t="s">
        <v>6</v>
      </c>
      <c r="F140" s="12" t="s">
        <v>234</v>
      </c>
      <c r="G140" s="12" t="s">
        <v>23</v>
      </c>
      <c r="H140" s="12"/>
      <c r="I140" s="9">
        <v>26</v>
      </c>
      <c r="J140" s="9">
        <v>19</v>
      </c>
    </row>
    <row r="141" spans="1:10" s="11" customFormat="1" x14ac:dyDescent="0.2">
      <c r="A141" s="8">
        <v>43652</v>
      </c>
      <c r="B141" s="12" t="s">
        <v>6</v>
      </c>
      <c r="C141" s="113">
        <v>57710</v>
      </c>
      <c r="D141" s="12" t="s">
        <v>147</v>
      </c>
      <c r="E141" s="12" t="s">
        <v>6</v>
      </c>
      <c r="F141" s="12" t="s">
        <v>6</v>
      </c>
      <c r="G141" s="12" t="s">
        <v>23</v>
      </c>
      <c r="H141" s="12"/>
      <c r="I141" s="9">
        <v>32</v>
      </c>
      <c r="J141" s="9">
        <v>21</v>
      </c>
    </row>
    <row r="142" spans="1:10" s="11" customFormat="1" x14ac:dyDescent="0.2">
      <c r="A142" s="8">
        <v>43655</v>
      </c>
      <c r="B142" s="12" t="s">
        <v>6</v>
      </c>
      <c r="C142" s="113">
        <v>54400</v>
      </c>
      <c r="D142" s="12" t="s">
        <v>1640</v>
      </c>
      <c r="E142" s="12" t="s">
        <v>6</v>
      </c>
      <c r="F142" s="12" t="s">
        <v>6</v>
      </c>
      <c r="G142" s="12" t="s">
        <v>23</v>
      </c>
      <c r="H142" s="12"/>
      <c r="I142" s="9">
        <v>28</v>
      </c>
      <c r="J142" s="9">
        <v>23</v>
      </c>
    </row>
    <row r="143" spans="1:10" s="11" customFormat="1" x14ac:dyDescent="0.2">
      <c r="A143" s="8">
        <v>43656</v>
      </c>
      <c r="B143" s="12" t="s">
        <v>6</v>
      </c>
      <c r="C143" s="113">
        <v>57710</v>
      </c>
      <c r="D143" s="12" t="s">
        <v>147</v>
      </c>
      <c r="E143" s="12" t="s">
        <v>6</v>
      </c>
      <c r="F143" s="12" t="s">
        <v>9</v>
      </c>
      <c r="G143" s="12" t="s">
        <v>23</v>
      </c>
      <c r="H143" s="12"/>
      <c r="I143" s="9">
        <v>33</v>
      </c>
      <c r="J143" s="9">
        <v>24</v>
      </c>
    </row>
    <row r="144" spans="1:10" s="11" customFormat="1" x14ac:dyDescent="0.2">
      <c r="A144" s="8">
        <v>43658</v>
      </c>
      <c r="B144" s="12" t="s">
        <v>3</v>
      </c>
      <c r="C144" s="113">
        <v>4360</v>
      </c>
      <c r="D144" s="12" t="s">
        <v>506</v>
      </c>
      <c r="E144" s="12" t="s">
        <v>9</v>
      </c>
      <c r="F144" s="12" t="s">
        <v>15</v>
      </c>
      <c r="G144" s="12" t="s">
        <v>23</v>
      </c>
      <c r="H144" s="12"/>
      <c r="I144" s="9">
        <v>18</v>
      </c>
      <c r="J144" s="9">
        <v>10</v>
      </c>
    </row>
    <row r="145" spans="1:10" s="11" customFormat="1" x14ac:dyDescent="0.2">
      <c r="A145" s="8">
        <v>43659</v>
      </c>
      <c r="B145" s="12" t="s">
        <v>5</v>
      </c>
      <c r="C145" s="113">
        <v>54292</v>
      </c>
      <c r="D145" s="12" t="s">
        <v>154</v>
      </c>
      <c r="E145" s="12" t="s">
        <v>5</v>
      </c>
      <c r="F145" s="12" t="s">
        <v>5</v>
      </c>
      <c r="G145" s="12" t="s">
        <v>23</v>
      </c>
      <c r="H145" s="12"/>
      <c r="I145" s="9">
        <v>53</v>
      </c>
      <c r="J145" s="9">
        <v>84</v>
      </c>
    </row>
    <row r="146" spans="1:10" s="11" customFormat="1" x14ac:dyDescent="0.2">
      <c r="A146" s="8">
        <v>43660</v>
      </c>
      <c r="B146" s="12" t="s">
        <v>14</v>
      </c>
      <c r="C146" s="113">
        <v>6700</v>
      </c>
      <c r="D146" s="12" t="s">
        <v>127</v>
      </c>
      <c r="E146" s="12" t="s">
        <v>6</v>
      </c>
      <c r="F146" s="12" t="s">
        <v>6</v>
      </c>
      <c r="G146" s="12" t="s">
        <v>23</v>
      </c>
      <c r="H146" s="12"/>
      <c r="I146" s="9">
        <v>30</v>
      </c>
      <c r="J146" s="9">
        <v>26</v>
      </c>
    </row>
    <row r="147" spans="1:10" s="11" customFormat="1" x14ac:dyDescent="0.2">
      <c r="A147" s="8">
        <v>43668</v>
      </c>
      <c r="B147" s="12" t="s">
        <v>3</v>
      </c>
      <c r="C147" s="113">
        <v>3311</v>
      </c>
      <c r="D147" s="12" t="s">
        <v>131</v>
      </c>
      <c r="E147" s="12" t="s">
        <v>18</v>
      </c>
      <c r="F147" s="12" t="s">
        <v>15</v>
      </c>
      <c r="G147" s="12" t="s">
        <v>23</v>
      </c>
      <c r="H147" s="12"/>
      <c r="I147" s="9">
        <v>20</v>
      </c>
      <c r="J147" s="9">
        <v>21</v>
      </c>
    </row>
    <row r="148" spans="1:10" s="11" customFormat="1" x14ac:dyDescent="0.2">
      <c r="A148" s="8">
        <v>43670</v>
      </c>
      <c r="B148" s="12" t="s">
        <v>6</v>
      </c>
      <c r="C148" s="113">
        <v>57310</v>
      </c>
      <c r="D148" s="12" t="s">
        <v>219</v>
      </c>
      <c r="E148" s="12" t="s">
        <v>6</v>
      </c>
      <c r="F148" s="12" t="s">
        <v>15</v>
      </c>
      <c r="G148" s="12" t="s">
        <v>23</v>
      </c>
      <c r="H148" s="12"/>
      <c r="I148" s="9">
        <v>46</v>
      </c>
      <c r="J148" s="9">
        <v>47</v>
      </c>
    </row>
    <row r="149" spans="1:10" s="11" customFormat="1" x14ac:dyDescent="0.2">
      <c r="A149" s="8">
        <v>43670</v>
      </c>
      <c r="B149" s="12" t="s">
        <v>5</v>
      </c>
      <c r="C149" s="113">
        <v>54636</v>
      </c>
      <c r="D149" s="12" t="s">
        <v>2049</v>
      </c>
      <c r="E149" s="12" t="s">
        <v>15</v>
      </c>
      <c r="F149" s="12" t="s">
        <v>5</v>
      </c>
      <c r="G149" s="12" t="s">
        <v>23</v>
      </c>
      <c r="H149" s="12"/>
      <c r="I149" s="9">
        <v>82</v>
      </c>
      <c r="J149" s="9">
        <v>88</v>
      </c>
    </row>
    <row r="150" spans="1:10" s="11" customFormat="1" x14ac:dyDescent="0.2">
      <c r="A150" s="8">
        <v>43674</v>
      </c>
      <c r="B150" s="12" t="s">
        <v>6</v>
      </c>
      <c r="C150" s="113">
        <v>57920</v>
      </c>
      <c r="D150" s="12" t="s">
        <v>2135</v>
      </c>
      <c r="E150" s="12" t="s">
        <v>6</v>
      </c>
      <c r="F150" s="12" t="s">
        <v>6</v>
      </c>
      <c r="G150" s="12" t="s">
        <v>23</v>
      </c>
      <c r="H150" s="12"/>
      <c r="I150" s="9">
        <v>41</v>
      </c>
      <c r="J150" s="9">
        <v>57</v>
      </c>
    </row>
    <row r="151" spans="1:10" s="11" customFormat="1" x14ac:dyDescent="0.2">
      <c r="A151" s="8">
        <v>43677</v>
      </c>
      <c r="B151" s="12" t="s">
        <v>6</v>
      </c>
      <c r="C151" s="113">
        <v>54350</v>
      </c>
      <c r="D151" s="12" t="s">
        <v>2001</v>
      </c>
      <c r="E151" s="12" t="s">
        <v>6</v>
      </c>
      <c r="F151" s="12" t="s">
        <v>6</v>
      </c>
      <c r="G151" s="12" t="s">
        <v>23</v>
      </c>
      <c r="H151" s="12"/>
      <c r="I151" s="9">
        <v>19</v>
      </c>
      <c r="J151" s="9">
        <v>14</v>
      </c>
    </row>
    <row r="152" spans="1:10" s="11" customFormat="1" x14ac:dyDescent="0.2">
      <c r="A152" s="8">
        <v>43677</v>
      </c>
      <c r="B152" s="12" t="s">
        <v>3</v>
      </c>
      <c r="C152" s="113">
        <v>4460</v>
      </c>
      <c r="D152" s="12" t="s">
        <v>46</v>
      </c>
      <c r="E152" s="12" t="s">
        <v>10</v>
      </c>
      <c r="F152" s="12" t="s">
        <v>6</v>
      </c>
      <c r="G152" s="12" t="s">
        <v>23</v>
      </c>
      <c r="H152" s="12"/>
      <c r="I152" s="9">
        <v>7</v>
      </c>
      <c r="J152" s="9">
        <v>4</v>
      </c>
    </row>
    <row r="153" spans="1:10" s="11" customFormat="1" x14ac:dyDescent="0.2">
      <c r="A153" s="8">
        <v>43677</v>
      </c>
      <c r="B153" s="12" t="s">
        <v>6</v>
      </c>
      <c r="C153" s="113">
        <v>57530</v>
      </c>
      <c r="D153" s="12" t="s">
        <v>709</v>
      </c>
      <c r="E153" s="12" t="s">
        <v>6</v>
      </c>
      <c r="F153" s="12" t="s">
        <v>15</v>
      </c>
      <c r="G153" s="12" t="s">
        <v>23</v>
      </c>
      <c r="H153" s="12"/>
      <c r="I153" s="9">
        <v>66</v>
      </c>
      <c r="J153" s="9">
        <v>81</v>
      </c>
    </row>
    <row r="154" spans="1:10" s="11" customFormat="1" x14ac:dyDescent="0.2">
      <c r="A154" s="8">
        <v>43677</v>
      </c>
      <c r="B154" s="12" t="s">
        <v>3</v>
      </c>
      <c r="C154" s="113">
        <v>4994</v>
      </c>
      <c r="D154" s="12" t="s">
        <v>199</v>
      </c>
      <c r="E154" s="12" t="s">
        <v>15</v>
      </c>
      <c r="F154" s="12" t="s">
        <v>2044</v>
      </c>
      <c r="G154" s="12" t="s">
        <v>23</v>
      </c>
      <c r="H154" s="12"/>
      <c r="I154" s="9">
        <v>15</v>
      </c>
      <c r="J154" s="9">
        <v>10</v>
      </c>
    </row>
    <row r="155" spans="1:10" s="11" customFormat="1" x14ac:dyDescent="0.2">
      <c r="A155" s="8">
        <v>43677</v>
      </c>
      <c r="B155" s="12" t="s">
        <v>3</v>
      </c>
      <c r="C155" s="113">
        <v>4050</v>
      </c>
      <c r="D155" s="12" t="s">
        <v>506</v>
      </c>
      <c r="E155" s="12" t="s">
        <v>189</v>
      </c>
      <c r="F155" s="12" t="s">
        <v>15</v>
      </c>
      <c r="G155" s="12" t="s">
        <v>2165</v>
      </c>
      <c r="H155" s="12"/>
      <c r="I155" s="9">
        <v>14</v>
      </c>
      <c r="J155" s="9">
        <v>9</v>
      </c>
    </row>
    <row r="156" spans="1:10" s="11" customFormat="1" x14ac:dyDescent="0.2">
      <c r="A156" s="8">
        <v>43658</v>
      </c>
      <c r="B156" s="12" t="s">
        <v>1995</v>
      </c>
      <c r="C156" s="113">
        <v>3014</v>
      </c>
      <c r="D156" s="12" t="s">
        <v>1996</v>
      </c>
      <c r="E156" s="12" t="s">
        <v>307</v>
      </c>
      <c r="F156" s="12" t="s">
        <v>15</v>
      </c>
      <c r="G156" s="12" t="s">
        <v>104</v>
      </c>
      <c r="H156" s="12"/>
      <c r="I156" s="9"/>
      <c r="J156" s="9"/>
    </row>
    <row r="157" spans="1:10" s="11" customFormat="1" x14ac:dyDescent="0.2">
      <c r="A157" s="8">
        <v>43647</v>
      </c>
      <c r="B157" s="12" t="s">
        <v>234</v>
      </c>
      <c r="C157" s="48" t="s">
        <v>1957</v>
      </c>
      <c r="D157" s="12" t="s">
        <v>1958</v>
      </c>
      <c r="E157" s="12" t="s">
        <v>234</v>
      </c>
      <c r="F157" s="12" t="s">
        <v>15</v>
      </c>
      <c r="G157" s="12" t="s">
        <v>172</v>
      </c>
      <c r="H157" s="12"/>
      <c r="I157" s="9">
        <v>255</v>
      </c>
      <c r="J157" s="9">
        <v>412</v>
      </c>
    </row>
    <row r="158" spans="1:10" s="11" customFormat="1" x14ac:dyDescent="0.2">
      <c r="A158" s="8">
        <v>43648</v>
      </c>
      <c r="B158" s="12" t="s">
        <v>3</v>
      </c>
      <c r="C158" s="113">
        <v>8448</v>
      </c>
      <c r="D158" s="12" t="s">
        <v>149</v>
      </c>
      <c r="E158" s="12" t="s">
        <v>18</v>
      </c>
      <c r="F158" s="12" t="s">
        <v>15</v>
      </c>
      <c r="G158" s="12" t="s">
        <v>172</v>
      </c>
      <c r="H158" s="12"/>
      <c r="I158" s="9">
        <v>30</v>
      </c>
      <c r="J158" s="9">
        <v>20</v>
      </c>
    </row>
    <row r="159" spans="1:10" s="11" customFormat="1" x14ac:dyDescent="0.2">
      <c r="A159" s="8">
        <v>43648</v>
      </c>
      <c r="B159" s="12" t="s">
        <v>3</v>
      </c>
      <c r="C159" s="113">
        <v>8495</v>
      </c>
      <c r="D159" s="12" t="s">
        <v>289</v>
      </c>
      <c r="E159" s="12" t="s">
        <v>6</v>
      </c>
      <c r="F159" s="12" t="s">
        <v>4</v>
      </c>
      <c r="G159" s="12" t="s">
        <v>172</v>
      </c>
      <c r="H159" s="12"/>
      <c r="I159" s="9">
        <v>34</v>
      </c>
      <c r="J159" s="9">
        <v>29</v>
      </c>
    </row>
    <row r="160" spans="1:10" s="11" customFormat="1" x14ac:dyDescent="0.2">
      <c r="A160" s="8">
        <v>43649</v>
      </c>
      <c r="B160" s="12" t="s">
        <v>14</v>
      </c>
      <c r="C160" s="113">
        <v>6600</v>
      </c>
      <c r="D160" s="12" t="s">
        <v>1963</v>
      </c>
      <c r="E160" s="12" t="s">
        <v>8</v>
      </c>
      <c r="F160" s="12" t="s">
        <v>6</v>
      </c>
      <c r="G160" s="12" t="s">
        <v>172</v>
      </c>
      <c r="H160" s="12"/>
      <c r="I160" s="9">
        <v>59</v>
      </c>
      <c r="J160" s="9">
        <v>83</v>
      </c>
    </row>
    <row r="161" spans="1:10" s="11" customFormat="1" x14ac:dyDescent="0.2">
      <c r="A161" s="8">
        <v>43651</v>
      </c>
      <c r="B161" s="12" t="s">
        <v>5</v>
      </c>
      <c r="C161" s="113">
        <v>54338</v>
      </c>
      <c r="D161" s="12" t="s">
        <v>1967</v>
      </c>
      <c r="E161" s="12" t="s">
        <v>5</v>
      </c>
      <c r="F161" s="12" t="s">
        <v>5</v>
      </c>
      <c r="G161" s="12" t="s">
        <v>172</v>
      </c>
      <c r="H161" s="12"/>
      <c r="I161" s="9">
        <v>57</v>
      </c>
      <c r="J161" s="9">
        <v>83</v>
      </c>
    </row>
    <row r="162" spans="1:10" s="11" customFormat="1" x14ac:dyDescent="0.2">
      <c r="A162" s="8">
        <v>43659</v>
      </c>
      <c r="B162" s="12" t="s">
        <v>3</v>
      </c>
      <c r="C162" s="113">
        <v>5755</v>
      </c>
      <c r="D162" s="12" t="s">
        <v>128</v>
      </c>
      <c r="E162" s="12" t="s">
        <v>31</v>
      </c>
      <c r="F162" s="12" t="s">
        <v>6</v>
      </c>
      <c r="G162" s="12" t="s">
        <v>172</v>
      </c>
      <c r="H162" s="12"/>
      <c r="I162" s="9">
        <v>21</v>
      </c>
      <c r="J162" s="9">
        <v>27</v>
      </c>
    </row>
    <row r="163" spans="1:10" s="11" customFormat="1" x14ac:dyDescent="0.2">
      <c r="A163" s="8">
        <v>43659</v>
      </c>
      <c r="B163" s="12" t="s">
        <v>6</v>
      </c>
      <c r="C163" s="113">
        <v>54720</v>
      </c>
      <c r="D163" s="12" t="s">
        <v>240</v>
      </c>
      <c r="E163" s="12" t="s">
        <v>6</v>
      </c>
      <c r="F163" s="12" t="s">
        <v>6</v>
      </c>
      <c r="G163" s="12" t="s">
        <v>172</v>
      </c>
      <c r="H163" s="12"/>
      <c r="I163" s="9">
        <v>22</v>
      </c>
      <c r="J163" s="9">
        <v>18</v>
      </c>
    </row>
    <row r="164" spans="1:10" s="11" customFormat="1" x14ac:dyDescent="0.2">
      <c r="A164" s="8">
        <v>43659</v>
      </c>
      <c r="B164" s="12" t="s">
        <v>6</v>
      </c>
      <c r="C164" s="113">
        <v>54350</v>
      </c>
      <c r="D164" s="12" t="s">
        <v>2001</v>
      </c>
      <c r="E164" s="12" t="s">
        <v>6</v>
      </c>
      <c r="F164" s="12" t="s">
        <v>6</v>
      </c>
      <c r="G164" s="12" t="s">
        <v>172</v>
      </c>
      <c r="H164" s="12"/>
      <c r="I164" s="9">
        <v>21</v>
      </c>
      <c r="J164" s="9">
        <v>14</v>
      </c>
    </row>
    <row r="165" spans="1:10" s="11" customFormat="1" x14ac:dyDescent="0.2">
      <c r="A165" s="8">
        <v>43660</v>
      </c>
      <c r="B165" s="12" t="s">
        <v>3</v>
      </c>
      <c r="C165" s="113">
        <v>1215</v>
      </c>
      <c r="D165" s="12" t="s">
        <v>92</v>
      </c>
      <c r="E165" s="12" t="s">
        <v>5</v>
      </c>
      <c r="F165" s="12" t="s">
        <v>5</v>
      </c>
      <c r="G165" s="12" t="s">
        <v>172</v>
      </c>
      <c r="H165" s="12"/>
      <c r="I165" s="9">
        <v>19</v>
      </c>
      <c r="J165" s="9">
        <v>25</v>
      </c>
    </row>
    <row r="166" spans="1:10" s="11" customFormat="1" x14ac:dyDescent="0.2">
      <c r="A166" s="8">
        <v>43660</v>
      </c>
      <c r="B166" s="12" t="s">
        <v>6</v>
      </c>
      <c r="C166" s="113">
        <v>54730</v>
      </c>
      <c r="D166" s="12" t="s">
        <v>345</v>
      </c>
      <c r="E166" s="12" t="s">
        <v>6</v>
      </c>
      <c r="F166" s="12" t="s">
        <v>6</v>
      </c>
      <c r="G166" s="12" t="s">
        <v>172</v>
      </c>
      <c r="H166" s="12"/>
      <c r="I166" s="9">
        <v>26</v>
      </c>
      <c r="J166" s="9">
        <v>24</v>
      </c>
    </row>
    <row r="167" spans="1:10" s="11" customFormat="1" x14ac:dyDescent="0.2">
      <c r="A167" s="8">
        <v>43660</v>
      </c>
      <c r="B167" s="12" t="s">
        <v>3</v>
      </c>
      <c r="C167" s="113">
        <v>4408</v>
      </c>
      <c r="D167" s="12" t="s">
        <v>50</v>
      </c>
      <c r="E167" s="12" t="s">
        <v>8</v>
      </c>
      <c r="F167" s="12" t="s">
        <v>6</v>
      </c>
      <c r="G167" s="12" t="s">
        <v>172</v>
      </c>
      <c r="H167" s="12"/>
      <c r="I167" s="9" t="s">
        <v>419</v>
      </c>
      <c r="J167" s="9">
        <v>8</v>
      </c>
    </row>
    <row r="168" spans="1:10" s="11" customFormat="1" x14ac:dyDescent="0.2">
      <c r="A168" s="8">
        <v>43660</v>
      </c>
      <c r="B168" s="12" t="s">
        <v>6</v>
      </c>
      <c r="C168" s="113">
        <v>52000</v>
      </c>
      <c r="D168" s="12" t="s">
        <v>2007</v>
      </c>
      <c r="E168" s="12" t="s">
        <v>6</v>
      </c>
      <c r="F168" s="12" t="s">
        <v>6</v>
      </c>
      <c r="G168" s="12" t="s">
        <v>172</v>
      </c>
      <c r="H168" s="12"/>
      <c r="I168" s="9">
        <v>162</v>
      </c>
      <c r="J168" s="9">
        <v>260</v>
      </c>
    </row>
    <row r="169" spans="1:10" s="11" customFormat="1" x14ac:dyDescent="0.2">
      <c r="A169" s="8">
        <v>43662</v>
      </c>
      <c r="B169" s="12" t="s">
        <v>3</v>
      </c>
      <c r="C169" s="113">
        <v>5367</v>
      </c>
      <c r="D169" s="12" t="s">
        <v>58</v>
      </c>
      <c r="E169" s="12" t="s">
        <v>4</v>
      </c>
      <c r="F169" s="12" t="s">
        <v>4</v>
      </c>
      <c r="G169" s="12" t="s">
        <v>172</v>
      </c>
      <c r="H169" s="12"/>
      <c r="I169" s="9">
        <v>34</v>
      </c>
      <c r="J169" s="9">
        <v>42</v>
      </c>
    </row>
    <row r="170" spans="1:10" s="11" customFormat="1" x14ac:dyDescent="0.2">
      <c r="A170" s="8">
        <v>43662</v>
      </c>
      <c r="B170" s="12" t="s">
        <v>3</v>
      </c>
      <c r="C170" s="113">
        <v>7371</v>
      </c>
      <c r="D170" s="12" t="s">
        <v>1165</v>
      </c>
      <c r="E170" s="12" t="s">
        <v>5</v>
      </c>
      <c r="F170" s="12" t="s">
        <v>4</v>
      </c>
      <c r="G170" s="12" t="s">
        <v>172</v>
      </c>
      <c r="H170" s="12"/>
      <c r="I170" s="9">
        <v>37</v>
      </c>
      <c r="J170" s="9">
        <v>38</v>
      </c>
    </row>
    <row r="171" spans="1:10" s="11" customFormat="1" x14ac:dyDescent="0.2">
      <c r="A171" s="8">
        <v>43662</v>
      </c>
      <c r="B171" s="12" t="s">
        <v>6</v>
      </c>
      <c r="C171" s="113">
        <v>59480</v>
      </c>
      <c r="D171" s="12" t="s">
        <v>2014</v>
      </c>
      <c r="E171" s="12" t="s">
        <v>6</v>
      </c>
      <c r="F171" s="12" t="s">
        <v>15</v>
      </c>
      <c r="G171" s="12" t="s">
        <v>172</v>
      </c>
      <c r="H171" s="12"/>
      <c r="I171" s="9">
        <v>187</v>
      </c>
      <c r="J171" s="9">
        <v>320</v>
      </c>
    </row>
    <row r="172" spans="1:10" s="11" customFormat="1" x14ac:dyDescent="0.2">
      <c r="A172" s="8">
        <v>43662</v>
      </c>
      <c r="B172" s="12" t="s">
        <v>234</v>
      </c>
      <c r="C172" s="48" t="s">
        <v>2018</v>
      </c>
      <c r="D172" s="12" t="s">
        <v>2019</v>
      </c>
      <c r="E172" s="12" t="s">
        <v>15</v>
      </c>
      <c r="F172" s="12" t="s">
        <v>15</v>
      </c>
      <c r="G172" s="12" t="s">
        <v>172</v>
      </c>
      <c r="H172" s="12"/>
      <c r="I172" s="9">
        <v>256</v>
      </c>
      <c r="J172" s="9">
        <v>409</v>
      </c>
    </row>
    <row r="173" spans="1:10" s="11" customFormat="1" x14ac:dyDescent="0.2">
      <c r="A173" s="8">
        <v>43662</v>
      </c>
      <c r="B173" s="12" t="s">
        <v>6</v>
      </c>
      <c r="C173" s="113">
        <v>57540</v>
      </c>
      <c r="D173" s="12" t="s">
        <v>2023</v>
      </c>
      <c r="E173" s="12" t="s">
        <v>6</v>
      </c>
      <c r="F173" s="12" t="s">
        <v>6</v>
      </c>
      <c r="G173" s="12" t="s">
        <v>172</v>
      </c>
      <c r="H173" s="12"/>
      <c r="I173" s="9">
        <v>78</v>
      </c>
      <c r="J173" s="9">
        <v>99</v>
      </c>
    </row>
    <row r="174" spans="1:10" s="11" customFormat="1" x14ac:dyDescent="0.2">
      <c r="A174" s="8">
        <v>43665</v>
      </c>
      <c r="B174" s="12" t="s">
        <v>234</v>
      </c>
      <c r="C174" s="48" t="s">
        <v>2032</v>
      </c>
      <c r="D174" s="12" t="s">
        <v>2033</v>
      </c>
      <c r="E174" s="12" t="s">
        <v>15</v>
      </c>
      <c r="F174" s="12" t="s">
        <v>15</v>
      </c>
      <c r="G174" s="12" t="s">
        <v>172</v>
      </c>
      <c r="H174" s="12"/>
      <c r="I174" s="9">
        <v>238</v>
      </c>
      <c r="J174" s="9">
        <v>385</v>
      </c>
    </row>
    <row r="175" spans="1:10" s="11" customFormat="1" x14ac:dyDescent="0.2">
      <c r="A175" s="8">
        <v>43673</v>
      </c>
      <c r="B175" s="12" t="s">
        <v>5</v>
      </c>
      <c r="C175" s="113">
        <v>82110</v>
      </c>
      <c r="D175" s="12" t="s">
        <v>2076</v>
      </c>
      <c r="E175" s="12" t="s">
        <v>5</v>
      </c>
      <c r="F175" s="12" t="s">
        <v>5</v>
      </c>
      <c r="G175" s="12" t="s">
        <v>172</v>
      </c>
      <c r="H175" s="12"/>
      <c r="I175" s="9">
        <v>318</v>
      </c>
      <c r="J175" s="9">
        <v>518</v>
      </c>
    </row>
    <row r="176" spans="1:10" s="11" customFormat="1" x14ac:dyDescent="0.2">
      <c r="A176" s="8">
        <v>43673</v>
      </c>
      <c r="B176" s="12" t="s">
        <v>14</v>
      </c>
      <c r="C176" s="113">
        <v>5170</v>
      </c>
      <c r="D176" s="12" t="s">
        <v>2077</v>
      </c>
      <c r="E176" s="12" t="s">
        <v>6</v>
      </c>
      <c r="F176" s="12" t="s">
        <v>6</v>
      </c>
      <c r="G176" s="12" t="s">
        <v>172</v>
      </c>
      <c r="H176" s="12"/>
      <c r="I176" s="9">
        <v>96</v>
      </c>
      <c r="J176" s="9">
        <v>150</v>
      </c>
    </row>
    <row r="177" spans="1:10" s="11" customFormat="1" x14ac:dyDescent="0.2">
      <c r="A177" s="8">
        <v>43673</v>
      </c>
      <c r="B177" s="12" t="s">
        <v>3</v>
      </c>
      <c r="C177" s="113">
        <v>7157</v>
      </c>
      <c r="D177" s="12" t="s">
        <v>162</v>
      </c>
      <c r="E177" s="12" t="s">
        <v>15</v>
      </c>
      <c r="F177" s="12" t="s">
        <v>6</v>
      </c>
      <c r="G177" s="12" t="s">
        <v>172</v>
      </c>
      <c r="H177" s="12"/>
      <c r="I177" s="9">
        <v>35</v>
      </c>
      <c r="J177" s="9">
        <v>43</v>
      </c>
    </row>
    <row r="178" spans="1:10" s="11" customFormat="1" x14ac:dyDescent="0.2">
      <c r="A178" s="8">
        <v>43673</v>
      </c>
      <c r="B178" s="12" t="s">
        <v>234</v>
      </c>
      <c r="C178" s="48" t="s">
        <v>2080</v>
      </c>
      <c r="D178" s="12" t="s">
        <v>2081</v>
      </c>
      <c r="E178" s="12" t="s">
        <v>1676</v>
      </c>
      <c r="F178" s="12" t="s">
        <v>15</v>
      </c>
      <c r="G178" s="12" t="s">
        <v>172</v>
      </c>
      <c r="H178" s="12"/>
      <c r="I178" s="158" t="s">
        <v>1846</v>
      </c>
      <c r="J178" s="158" t="s">
        <v>2117</v>
      </c>
    </row>
    <row r="179" spans="1:10" s="11" customFormat="1" x14ac:dyDescent="0.2">
      <c r="A179" s="8">
        <v>43673</v>
      </c>
      <c r="B179" s="12" t="s">
        <v>3</v>
      </c>
      <c r="C179" s="113">
        <v>8507</v>
      </c>
      <c r="D179" s="12" t="s">
        <v>454</v>
      </c>
      <c r="E179" s="12" t="s">
        <v>15</v>
      </c>
      <c r="F179" s="12" t="s">
        <v>15</v>
      </c>
      <c r="G179" s="12" t="s">
        <v>172</v>
      </c>
      <c r="H179" s="12"/>
      <c r="I179" s="9">
        <v>41</v>
      </c>
      <c r="J179" s="9">
        <v>34</v>
      </c>
    </row>
    <row r="180" spans="1:10" s="11" customFormat="1" x14ac:dyDescent="0.2">
      <c r="A180" s="8">
        <v>43673</v>
      </c>
      <c r="B180" s="12" t="s">
        <v>14</v>
      </c>
      <c r="C180" s="113">
        <v>6790</v>
      </c>
      <c r="D180" s="12" t="s">
        <v>168</v>
      </c>
      <c r="E180" s="12" t="s">
        <v>6</v>
      </c>
      <c r="F180" s="12" t="s">
        <v>15</v>
      </c>
      <c r="G180" s="12" t="s">
        <v>172</v>
      </c>
      <c r="H180" s="12"/>
      <c r="I180" s="9">
        <v>17</v>
      </c>
      <c r="J180" s="9">
        <v>12</v>
      </c>
    </row>
    <row r="181" spans="1:10" s="11" customFormat="1" x14ac:dyDescent="0.2">
      <c r="A181" s="8">
        <v>43673</v>
      </c>
      <c r="B181" s="12" t="s">
        <v>3</v>
      </c>
      <c r="C181" s="113">
        <v>1232</v>
      </c>
      <c r="D181" s="12" t="s">
        <v>92</v>
      </c>
      <c r="E181" s="12" t="s">
        <v>6</v>
      </c>
      <c r="F181" s="12" t="s">
        <v>4</v>
      </c>
      <c r="G181" s="12" t="s">
        <v>172</v>
      </c>
      <c r="H181" s="12"/>
      <c r="I181" s="9">
        <v>21</v>
      </c>
      <c r="J181" s="9">
        <v>26</v>
      </c>
    </row>
    <row r="182" spans="1:10" s="11" customFormat="1" x14ac:dyDescent="0.2">
      <c r="A182" s="8">
        <v>43673</v>
      </c>
      <c r="B182" s="12" t="s">
        <v>6</v>
      </c>
      <c r="C182" s="113">
        <v>54860</v>
      </c>
      <c r="D182" s="12" t="s">
        <v>324</v>
      </c>
      <c r="E182" s="12" t="s">
        <v>6</v>
      </c>
      <c r="F182" s="12" t="s">
        <v>6</v>
      </c>
      <c r="G182" s="12" t="s">
        <v>172</v>
      </c>
      <c r="H182" s="12"/>
      <c r="I182" s="9">
        <v>16</v>
      </c>
      <c r="J182" s="9">
        <v>13</v>
      </c>
    </row>
    <row r="183" spans="1:10" s="11" customFormat="1" x14ac:dyDescent="0.2">
      <c r="A183" s="8">
        <v>43673</v>
      </c>
      <c r="B183" s="12" t="s">
        <v>234</v>
      </c>
      <c r="C183" s="48" t="s">
        <v>2091</v>
      </c>
      <c r="D183" s="12" t="s">
        <v>2092</v>
      </c>
      <c r="E183" s="12" t="s">
        <v>234</v>
      </c>
      <c r="F183" s="12" t="s">
        <v>234</v>
      </c>
      <c r="G183" s="12" t="s">
        <v>172</v>
      </c>
      <c r="H183" s="12"/>
      <c r="I183" s="158" t="s">
        <v>2103</v>
      </c>
      <c r="J183" s="158" t="s">
        <v>2104</v>
      </c>
    </row>
    <row r="184" spans="1:10" s="11" customFormat="1" x14ac:dyDescent="0.2">
      <c r="A184" s="8">
        <v>43673</v>
      </c>
      <c r="B184" s="12" t="s">
        <v>3</v>
      </c>
      <c r="C184" s="113">
        <v>3574</v>
      </c>
      <c r="D184" s="12" t="s">
        <v>67</v>
      </c>
      <c r="E184" s="12" t="s">
        <v>4</v>
      </c>
      <c r="F184" s="12" t="s">
        <v>4</v>
      </c>
      <c r="G184" s="12" t="s">
        <v>172</v>
      </c>
      <c r="H184" s="12"/>
      <c r="I184" s="9">
        <v>16</v>
      </c>
      <c r="J184" s="9">
        <v>19</v>
      </c>
    </row>
    <row r="185" spans="1:10" s="11" customFormat="1" x14ac:dyDescent="0.2">
      <c r="A185" s="8">
        <v>43673</v>
      </c>
      <c r="B185" s="12" t="s">
        <v>6</v>
      </c>
      <c r="C185" s="113">
        <v>57390</v>
      </c>
      <c r="D185" s="12" t="s">
        <v>137</v>
      </c>
      <c r="E185" s="12" t="s">
        <v>2100</v>
      </c>
      <c r="F185" s="12" t="s">
        <v>6</v>
      </c>
      <c r="G185" s="12" t="s">
        <v>172</v>
      </c>
      <c r="H185" s="12"/>
      <c r="I185" s="9">
        <v>14</v>
      </c>
      <c r="J185" s="9">
        <v>11</v>
      </c>
    </row>
    <row r="186" spans="1:10" s="11" customFormat="1" x14ac:dyDescent="0.2">
      <c r="A186" s="8">
        <v>43674</v>
      </c>
      <c r="B186" s="12" t="s">
        <v>3</v>
      </c>
      <c r="C186" s="113">
        <v>5762</v>
      </c>
      <c r="D186" s="12" t="s">
        <v>2122</v>
      </c>
      <c r="E186" s="12" t="s">
        <v>4</v>
      </c>
      <c r="F186" s="12" t="s">
        <v>4</v>
      </c>
      <c r="G186" s="12" t="s">
        <v>172</v>
      </c>
      <c r="H186" s="12"/>
      <c r="I186" s="9">
        <v>25</v>
      </c>
      <c r="J186" s="9">
        <v>32</v>
      </c>
    </row>
    <row r="187" spans="1:10" s="11" customFormat="1" x14ac:dyDescent="0.2">
      <c r="A187" s="8">
        <v>43674</v>
      </c>
      <c r="B187" s="12" t="s">
        <v>3</v>
      </c>
      <c r="C187" s="113">
        <v>8237</v>
      </c>
      <c r="D187" s="12" t="s">
        <v>64</v>
      </c>
      <c r="E187" s="12" t="s">
        <v>4</v>
      </c>
      <c r="F187" s="12" t="s">
        <v>4</v>
      </c>
      <c r="G187" s="12" t="s">
        <v>172</v>
      </c>
      <c r="H187" s="12"/>
      <c r="I187" s="9">
        <v>22</v>
      </c>
      <c r="J187" s="9">
        <v>19</v>
      </c>
    </row>
    <row r="188" spans="1:10" s="11" customFormat="1" x14ac:dyDescent="0.2">
      <c r="A188" s="8">
        <v>43674</v>
      </c>
      <c r="B188" s="12" t="s">
        <v>6</v>
      </c>
      <c r="C188" s="113">
        <v>57530</v>
      </c>
      <c r="D188" s="12" t="s">
        <v>2136</v>
      </c>
      <c r="E188" s="12" t="s">
        <v>6</v>
      </c>
      <c r="F188" s="12" t="s">
        <v>6</v>
      </c>
      <c r="G188" s="12" t="s">
        <v>172</v>
      </c>
      <c r="H188" s="12"/>
      <c r="I188" s="9">
        <v>50</v>
      </c>
      <c r="J188" s="9">
        <v>79</v>
      </c>
    </row>
    <row r="189" spans="1:10" s="11" customFormat="1" x14ac:dyDescent="0.2">
      <c r="A189" s="8">
        <v>43674</v>
      </c>
      <c r="B189" s="12" t="s">
        <v>3</v>
      </c>
      <c r="C189" s="113">
        <v>7330</v>
      </c>
      <c r="D189" s="12" t="s">
        <v>65</v>
      </c>
      <c r="E189" s="12" t="s">
        <v>4</v>
      </c>
      <c r="F189" s="12" t="s">
        <v>4</v>
      </c>
      <c r="G189" s="12" t="s">
        <v>172</v>
      </c>
      <c r="H189" s="12"/>
      <c r="I189" s="9">
        <v>29</v>
      </c>
      <c r="J189" s="9">
        <v>36</v>
      </c>
    </row>
    <row r="190" spans="1:10" s="11" customFormat="1" x14ac:dyDescent="0.2">
      <c r="A190" s="8">
        <v>43674</v>
      </c>
      <c r="B190" s="12" t="s">
        <v>14</v>
      </c>
      <c r="C190" s="113">
        <v>9900</v>
      </c>
      <c r="D190" s="12" t="s">
        <v>2138</v>
      </c>
      <c r="E190" s="12" t="s">
        <v>234</v>
      </c>
      <c r="F190" s="12" t="s">
        <v>6</v>
      </c>
      <c r="G190" s="12" t="s">
        <v>172</v>
      </c>
      <c r="H190" s="12"/>
      <c r="I190" s="9">
        <v>179</v>
      </c>
      <c r="J190" s="9">
        <v>293</v>
      </c>
    </row>
    <row r="191" spans="1:10" s="11" customFormat="1" x14ac:dyDescent="0.2">
      <c r="A191" s="8">
        <v>43674</v>
      </c>
      <c r="B191" s="12" t="s">
        <v>3</v>
      </c>
      <c r="C191" s="113">
        <v>1236</v>
      </c>
      <c r="D191" s="12" t="s">
        <v>92</v>
      </c>
      <c r="E191" s="12" t="s">
        <v>11</v>
      </c>
      <c r="F191" s="12" t="s">
        <v>15</v>
      </c>
      <c r="G191" s="12" t="s">
        <v>172</v>
      </c>
      <c r="H191" s="12"/>
      <c r="I191" s="9">
        <v>19</v>
      </c>
      <c r="J191" s="9">
        <v>23</v>
      </c>
    </row>
    <row r="192" spans="1:10" s="11" customFormat="1" x14ac:dyDescent="0.2">
      <c r="A192" s="8">
        <v>43670</v>
      </c>
      <c r="B192" s="12" t="s">
        <v>1512</v>
      </c>
      <c r="C192" s="113">
        <v>1624</v>
      </c>
      <c r="D192" s="12" t="s">
        <v>2046</v>
      </c>
      <c r="E192" s="12" t="s">
        <v>6</v>
      </c>
      <c r="F192" s="12" t="s">
        <v>15</v>
      </c>
      <c r="G192" s="12" t="s">
        <v>2047</v>
      </c>
      <c r="H192" s="12"/>
      <c r="I192" s="9"/>
      <c r="J192" s="9"/>
    </row>
    <row r="193" spans="1:10" s="11" customFormat="1" x14ac:dyDescent="0.2">
      <c r="A193" s="8">
        <v>43657</v>
      </c>
      <c r="B193" s="12" t="s">
        <v>14</v>
      </c>
      <c r="C193" s="113">
        <v>6120</v>
      </c>
      <c r="D193" s="12" t="s">
        <v>1984</v>
      </c>
      <c r="E193" s="12" t="s">
        <v>6</v>
      </c>
      <c r="F193" s="12" t="s">
        <v>15</v>
      </c>
      <c r="G193" s="12" t="s">
        <v>1985</v>
      </c>
      <c r="H193" s="12"/>
      <c r="I193" s="9">
        <v>123</v>
      </c>
      <c r="J193" s="9">
        <v>182</v>
      </c>
    </row>
    <row r="194" spans="1:10" s="11" customFormat="1" x14ac:dyDescent="0.2">
      <c r="A194" s="8">
        <v>43657</v>
      </c>
      <c r="B194" s="12" t="s">
        <v>5</v>
      </c>
      <c r="C194" s="113">
        <v>20146</v>
      </c>
      <c r="D194" s="12" t="s">
        <v>1986</v>
      </c>
      <c r="E194" s="12" t="s">
        <v>5</v>
      </c>
      <c r="F194" s="12" t="s">
        <v>15</v>
      </c>
      <c r="G194" s="12" t="s">
        <v>1987</v>
      </c>
      <c r="H194" s="12"/>
      <c r="I194" s="9"/>
      <c r="J194" s="9"/>
    </row>
    <row r="195" spans="1:10" x14ac:dyDescent="0.2">
      <c r="A195" s="8">
        <v>43655</v>
      </c>
      <c r="B195" s="12" t="s">
        <v>6</v>
      </c>
      <c r="C195" s="113">
        <v>55100</v>
      </c>
      <c r="D195" s="12" t="s">
        <v>1966</v>
      </c>
      <c r="E195" s="12" t="s">
        <v>12</v>
      </c>
      <c r="F195" s="12" t="s">
        <v>6</v>
      </c>
      <c r="G195" s="12" t="s">
        <v>1982</v>
      </c>
      <c r="H195" s="12"/>
      <c r="I195" s="9">
        <v>78</v>
      </c>
      <c r="J195" s="9">
        <v>76</v>
      </c>
    </row>
    <row r="196" spans="1:10" x14ac:dyDescent="0.2">
      <c r="A196" s="8">
        <v>43663</v>
      </c>
      <c r="B196" s="12" t="s">
        <v>6</v>
      </c>
      <c r="C196" s="113">
        <v>57330</v>
      </c>
      <c r="D196" s="12" t="s">
        <v>164</v>
      </c>
      <c r="E196" s="12" t="s">
        <v>6</v>
      </c>
      <c r="F196" s="12" t="s">
        <v>15</v>
      </c>
      <c r="G196" s="12" t="s">
        <v>1860</v>
      </c>
      <c r="H196" s="12"/>
      <c r="I196" s="9">
        <v>35</v>
      </c>
      <c r="J196" s="9">
        <v>29</v>
      </c>
    </row>
    <row r="197" spans="1:10" x14ac:dyDescent="0.2">
      <c r="A197" s="8">
        <v>43661</v>
      </c>
      <c r="B197" s="12" t="s">
        <v>6</v>
      </c>
      <c r="C197" s="113">
        <v>57190</v>
      </c>
      <c r="D197" s="12" t="s">
        <v>174</v>
      </c>
      <c r="E197" s="12" t="s">
        <v>6</v>
      </c>
      <c r="F197" s="12" t="s">
        <v>6</v>
      </c>
      <c r="G197" s="12" t="s">
        <v>2010</v>
      </c>
      <c r="H197" s="12"/>
      <c r="I197" s="9">
        <v>37</v>
      </c>
      <c r="J197" s="9">
        <v>39</v>
      </c>
    </row>
    <row r="198" spans="1:10" x14ac:dyDescent="0.2">
      <c r="A198" s="8">
        <v>43663</v>
      </c>
      <c r="B198" s="12" t="s">
        <v>6</v>
      </c>
      <c r="C198" s="113">
        <v>54730</v>
      </c>
      <c r="D198" s="12" t="s">
        <v>345</v>
      </c>
      <c r="E198" s="12" t="s">
        <v>6</v>
      </c>
      <c r="F198" s="12" t="s">
        <v>6</v>
      </c>
      <c r="G198" s="12" t="s">
        <v>1073</v>
      </c>
      <c r="H198" s="12"/>
      <c r="I198" s="9">
        <v>37</v>
      </c>
      <c r="J198" s="9">
        <v>30</v>
      </c>
    </row>
    <row r="199" spans="1:10" x14ac:dyDescent="0.2">
      <c r="A199" s="8">
        <v>43657</v>
      </c>
      <c r="B199" s="12" t="s">
        <v>234</v>
      </c>
      <c r="C199" s="48" t="s">
        <v>1992</v>
      </c>
      <c r="D199" s="12" t="s">
        <v>816</v>
      </c>
      <c r="E199" s="12" t="s">
        <v>234</v>
      </c>
      <c r="F199" s="12" t="s">
        <v>15</v>
      </c>
      <c r="G199" s="12" t="s">
        <v>1993</v>
      </c>
      <c r="H199" s="12"/>
      <c r="I199" s="9">
        <v>202</v>
      </c>
      <c r="J199" s="9">
        <v>319</v>
      </c>
    </row>
    <row r="200" spans="1:10" x14ac:dyDescent="0.2">
      <c r="A200" s="8">
        <v>43657</v>
      </c>
      <c r="B200" s="12" t="s">
        <v>14</v>
      </c>
      <c r="C200" s="113">
        <v>2240</v>
      </c>
      <c r="D200" s="12" t="s">
        <v>92</v>
      </c>
      <c r="E200" s="12" t="s">
        <v>234</v>
      </c>
      <c r="F200" s="12" t="s">
        <v>5</v>
      </c>
      <c r="G200" s="12" t="s">
        <v>1988</v>
      </c>
      <c r="H200" s="12"/>
      <c r="I200" s="9">
        <v>27</v>
      </c>
      <c r="J200" s="9">
        <v>26</v>
      </c>
    </row>
    <row r="201" spans="1:10" x14ac:dyDescent="0.2">
      <c r="A201" s="8">
        <v>43671</v>
      </c>
      <c r="B201" s="12" t="s">
        <v>6</v>
      </c>
      <c r="C201" s="113">
        <v>55100</v>
      </c>
      <c r="D201" s="12" t="s">
        <v>2056</v>
      </c>
      <c r="E201" s="12" t="s">
        <v>6</v>
      </c>
      <c r="F201" s="12" t="s">
        <v>15</v>
      </c>
      <c r="G201" s="12" t="s">
        <v>1988</v>
      </c>
      <c r="H201" s="12"/>
      <c r="I201" s="9">
        <v>77</v>
      </c>
      <c r="J201" s="9">
        <v>75</v>
      </c>
    </row>
    <row r="202" spans="1:10" x14ac:dyDescent="0.2">
      <c r="A202" s="8">
        <v>43658</v>
      </c>
      <c r="B202" s="12" t="s">
        <v>5</v>
      </c>
      <c r="C202" s="113">
        <v>66706</v>
      </c>
      <c r="D202" s="12" t="s">
        <v>97</v>
      </c>
      <c r="E202" s="12" t="s">
        <v>5</v>
      </c>
      <c r="F202" s="12" t="s">
        <v>15</v>
      </c>
      <c r="G202" s="12" t="s">
        <v>1830</v>
      </c>
      <c r="H202" s="12"/>
      <c r="I202" s="9">
        <v>46</v>
      </c>
      <c r="J202" s="9">
        <v>45</v>
      </c>
    </row>
    <row r="203" spans="1:10" x14ac:dyDescent="0.2">
      <c r="A203" s="8">
        <v>43653</v>
      </c>
      <c r="B203" s="12" t="s">
        <v>6</v>
      </c>
      <c r="C203" s="113">
        <v>57530</v>
      </c>
      <c r="D203" s="12" t="s">
        <v>1972</v>
      </c>
      <c r="E203" s="12" t="s">
        <v>6</v>
      </c>
      <c r="F203" s="12" t="s">
        <v>15</v>
      </c>
      <c r="G203" s="12" t="s">
        <v>1973</v>
      </c>
      <c r="H203" s="12"/>
      <c r="I203" s="9">
        <v>67</v>
      </c>
      <c r="J203" s="9">
        <v>82</v>
      </c>
    </row>
    <row r="204" spans="1:10" x14ac:dyDescent="0.2">
      <c r="A204" s="8">
        <v>43653</v>
      </c>
      <c r="B204" s="12" t="s">
        <v>5</v>
      </c>
      <c r="C204" s="113">
        <v>13055</v>
      </c>
      <c r="D204" s="12" t="s">
        <v>1968</v>
      </c>
      <c r="E204" s="12" t="s">
        <v>5</v>
      </c>
      <c r="F204" s="12" t="s">
        <v>15</v>
      </c>
      <c r="G204" s="12" t="s">
        <v>477</v>
      </c>
      <c r="H204" s="12"/>
      <c r="I204" s="9"/>
      <c r="J204" s="9"/>
    </row>
    <row r="205" spans="1:10" x14ac:dyDescent="0.2">
      <c r="A205" s="8">
        <v>43658</v>
      </c>
      <c r="B205" s="12" t="s">
        <v>6</v>
      </c>
      <c r="C205" s="113">
        <v>54190</v>
      </c>
      <c r="D205" s="12" t="s">
        <v>1998</v>
      </c>
      <c r="E205" s="12" t="s">
        <v>6</v>
      </c>
      <c r="F205" s="12" t="s">
        <v>15</v>
      </c>
      <c r="G205" s="12" t="s">
        <v>477</v>
      </c>
      <c r="H205" s="12"/>
      <c r="I205" s="9">
        <v>26</v>
      </c>
      <c r="J205" s="9">
        <v>16</v>
      </c>
    </row>
    <row r="206" spans="1:10" x14ac:dyDescent="0.2">
      <c r="A206" s="8">
        <v>43661</v>
      </c>
      <c r="B206" s="12" t="s">
        <v>5</v>
      </c>
      <c r="C206" s="113">
        <v>66740</v>
      </c>
      <c r="D206" s="12" t="s">
        <v>2011</v>
      </c>
      <c r="E206" s="12" t="s">
        <v>5</v>
      </c>
      <c r="F206" s="12" t="s">
        <v>15</v>
      </c>
      <c r="G206" s="12" t="s">
        <v>477</v>
      </c>
      <c r="H206" s="12"/>
      <c r="I206" s="9">
        <v>53</v>
      </c>
      <c r="J206" s="9">
        <v>82</v>
      </c>
    </row>
    <row r="207" spans="1:10" x14ac:dyDescent="0.2">
      <c r="A207" s="8">
        <v>43663</v>
      </c>
      <c r="B207" s="12" t="s">
        <v>3</v>
      </c>
      <c r="C207" s="113">
        <v>3377</v>
      </c>
      <c r="D207" s="12" t="s">
        <v>54</v>
      </c>
      <c r="E207" s="12" t="s">
        <v>18</v>
      </c>
      <c r="F207" s="12" t="s">
        <v>33</v>
      </c>
      <c r="G207" s="12" t="s">
        <v>477</v>
      </c>
      <c r="H207" s="12"/>
      <c r="I207" s="9">
        <v>21</v>
      </c>
      <c r="J207" s="9">
        <v>17</v>
      </c>
    </row>
    <row r="208" spans="1:10" x14ac:dyDescent="0.2">
      <c r="A208" s="8">
        <v>43663</v>
      </c>
      <c r="B208" s="12" t="s">
        <v>6</v>
      </c>
      <c r="C208" s="113">
        <v>54590</v>
      </c>
      <c r="D208" s="12" t="s">
        <v>2026</v>
      </c>
      <c r="E208" s="12" t="s">
        <v>6</v>
      </c>
      <c r="F208" s="12" t="s">
        <v>6</v>
      </c>
      <c r="G208" s="12" t="s">
        <v>477</v>
      </c>
      <c r="H208" s="12"/>
      <c r="I208" s="9">
        <v>27</v>
      </c>
      <c r="J208" s="9">
        <v>10</v>
      </c>
    </row>
    <row r="209" spans="1:10" x14ac:dyDescent="0.2">
      <c r="A209" s="8">
        <v>43663</v>
      </c>
      <c r="B209" s="12" t="s">
        <v>6</v>
      </c>
      <c r="C209" s="113">
        <v>68660</v>
      </c>
      <c r="D209" s="12" t="s">
        <v>2027</v>
      </c>
      <c r="E209" s="12" t="s">
        <v>6</v>
      </c>
      <c r="F209" s="12" t="s">
        <v>6</v>
      </c>
      <c r="G209" s="12" t="s">
        <v>477</v>
      </c>
      <c r="H209" s="12"/>
      <c r="I209" s="9">
        <v>158</v>
      </c>
      <c r="J209" s="9">
        <v>238</v>
      </c>
    </row>
    <row r="210" spans="1:10" x14ac:dyDescent="0.2">
      <c r="A210" s="8">
        <v>43663</v>
      </c>
      <c r="B210" s="12" t="s">
        <v>6</v>
      </c>
      <c r="C210" s="113">
        <v>63000</v>
      </c>
      <c r="D210" s="12" t="s">
        <v>2028</v>
      </c>
      <c r="E210" s="12" t="s">
        <v>6</v>
      </c>
      <c r="F210" s="12" t="s">
        <v>2029</v>
      </c>
      <c r="G210" s="12" t="s">
        <v>477</v>
      </c>
      <c r="H210" s="12"/>
      <c r="I210" s="9"/>
      <c r="J210" s="9"/>
    </row>
    <row r="211" spans="1:10" x14ac:dyDescent="0.2">
      <c r="A211" s="8">
        <v>43666</v>
      </c>
      <c r="B211" s="12" t="s">
        <v>14</v>
      </c>
      <c r="C211" s="113">
        <v>6700</v>
      </c>
      <c r="D211" s="12" t="s">
        <v>127</v>
      </c>
      <c r="E211" s="12" t="s">
        <v>2036</v>
      </c>
      <c r="F211" s="12" t="s">
        <v>15</v>
      </c>
      <c r="G211" s="12" t="s">
        <v>477</v>
      </c>
      <c r="H211" s="12"/>
      <c r="I211" s="9">
        <v>31</v>
      </c>
      <c r="J211" s="9">
        <v>23</v>
      </c>
    </row>
    <row r="212" spans="1:10" x14ac:dyDescent="0.2">
      <c r="A212" s="8">
        <v>43669</v>
      </c>
      <c r="B212" s="12" t="s">
        <v>3</v>
      </c>
      <c r="C212" s="48" t="s">
        <v>1977</v>
      </c>
      <c r="D212" s="12" t="s">
        <v>67</v>
      </c>
      <c r="E212" s="12" t="s">
        <v>6</v>
      </c>
      <c r="F212" s="12" t="s">
        <v>8</v>
      </c>
      <c r="G212" s="12" t="s">
        <v>477</v>
      </c>
      <c r="H212" s="12"/>
      <c r="I212" s="9">
        <v>21</v>
      </c>
      <c r="J212" s="9">
        <v>13</v>
      </c>
    </row>
    <row r="213" spans="1:10" x14ac:dyDescent="0.2">
      <c r="A213" s="8">
        <v>43672</v>
      </c>
      <c r="B213" s="12" t="s">
        <v>3</v>
      </c>
      <c r="C213" s="113">
        <v>9053</v>
      </c>
      <c r="D213" s="12" t="s">
        <v>63</v>
      </c>
      <c r="E213" s="12" t="s">
        <v>6</v>
      </c>
      <c r="F213" s="12" t="s">
        <v>6</v>
      </c>
      <c r="G213" s="12" t="s">
        <v>477</v>
      </c>
      <c r="H213" s="12"/>
      <c r="I213" s="9">
        <v>51</v>
      </c>
      <c r="J213" s="9">
        <v>62</v>
      </c>
    </row>
    <row r="214" spans="1:10" x14ac:dyDescent="0.2">
      <c r="A214" s="8">
        <v>43675</v>
      </c>
      <c r="B214" s="12" t="s">
        <v>6</v>
      </c>
      <c r="C214" s="113">
        <v>54310</v>
      </c>
      <c r="D214" s="12" t="s">
        <v>323</v>
      </c>
      <c r="E214" s="12" t="s">
        <v>6</v>
      </c>
      <c r="F214" s="12" t="s">
        <v>6</v>
      </c>
      <c r="G214" s="12" t="s">
        <v>477</v>
      </c>
      <c r="H214" s="12"/>
      <c r="I214" s="9">
        <v>45</v>
      </c>
      <c r="J214" s="9">
        <v>43</v>
      </c>
    </row>
    <row r="215" spans="1:10" x14ac:dyDescent="0.2">
      <c r="A215" s="8">
        <v>43676</v>
      </c>
      <c r="B215" s="12" t="s">
        <v>5</v>
      </c>
      <c r="C215" s="113">
        <v>55758</v>
      </c>
      <c r="D215" s="12" t="s">
        <v>2148</v>
      </c>
      <c r="E215" s="12" t="s">
        <v>5</v>
      </c>
      <c r="F215" s="12" t="s">
        <v>15</v>
      </c>
      <c r="G215" s="12" t="s">
        <v>477</v>
      </c>
      <c r="H215" s="12"/>
      <c r="I215" s="9">
        <v>93</v>
      </c>
      <c r="J215" s="9">
        <v>129</v>
      </c>
    </row>
    <row r="216" spans="1:10" x14ac:dyDescent="0.2">
      <c r="A216" s="8">
        <v>43677</v>
      </c>
      <c r="B216" s="12" t="s">
        <v>234</v>
      </c>
      <c r="C216" s="169" t="s">
        <v>2157</v>
      </c>
      <c r="D216" s="12" t="s">
        <v>2158</v>
      </c>
      <c r="E216" s="12" t="s">
        <v>234</v>
      </c>
      <c r="F216" s="12" t="s">
        <v>15</v>
      </c>
      <c r="G216" s="12" t="s">
        <v>477</v>
      </c>
      <c r="H216" s="12"/>
      <c r="I216" s="9">
        <v>216</v>
      </c>
      <c r="J216" s="9">
        <v>326</v>
      </c>
    </row>
    <row r="217" spans="1:10" x14ac:dyDescent="0.2">
      <c r="A217" s="8">
        <v>43677</v>
      </c>
      <c r="B217" s="12" t="s">
        <v>3</v>
      </c>
      <c r="C217" s="113">
        <v>8156</v>
      </c>
      <c r="D217" s="12" t="s">
        <v>53</v>
      </c>
      <c r="E217" s="12" t="s">
        <v>11</v>
      </c>
      <c r="F217" s="12" t="s">
        <v>15</v>
      </c>
      <c r="G217" s="12" t="s">
        <v>2161</v>
      </c>
      <c r="H217" s="12"/>
      <c r="I217" s="9">
        <v>25</v>
      </c>
      <c r="J217" s="9">
        <v>31</v>
      </c>
    </row>
    <row r="218" spans="1:10" x14ac:dyDescent="0.2">
      <c r="A218" s="8">
        <v>43654</v>
      </c>
      <c r="B218" s="12" t="s">
        <v>3</v>
      </c>
      <c r="C218" s="48" t="s">
        <v>1977</v>
      </c>
      <c r="D218" s="12" t="s">
        <v>92</v>
      </c>
      <c r="E218" s="12" t="s">
        <v>1978</v>
      </c>
      <c r="F218" s="12" t="s">
        <v>15</v>
      </c>
      <c r="G218" s="12" t="s">
        <v>422</v>
      </c>
      <c r="H218" s="12"/>
      <c r="I218" s="9"/>
      <c r="J218" s="9"/>
    </row>
    <row r="219" spans="1:10" x14ac:dyDescent="0.2">
      <c r="A219" s="8">
        <v>43657</v>
      </c>
      <c r="B219" s="12" t="s">
        <v>6</v>
      </c>
      <c r="C219" s="113">
        <v>57320</v>
      </c>
      <c r="D219" s="12" t="s">
        <v>1994</v>
      </c>
      <c r="E219" s="12" t="s">
        <v>6</v>
      </c>
      <c r="F219" s="12" t="s">
        <v>15</v>
      </c>
      <c r="G219" s="12" t="s">
        <v>422</v>
      </c>
      <c r="H219" s="12"/>
      <c r="I219" s="9">
        <v>60</v>
      </c>
      <c r="J219" s="9">
        <v>69</v>
      </c>
    </row>
    <row r="220" spans="1:10" x14ac:dyDescent="0.2">
      <c r="A220" s="8">
        <v>43670</v>
      </c>
      <c r="B220" s="12" t="s">
        <v>234</v>
      </c>
      <c r="C220" s="113">
        <v>8401</v>
      </c>
      <c r="D220" s="12" t="s">
        <v>2048</v>
      </c>
      <c r="E220" s="12" t="s">
        <v>234</v>
      </c>
      <c r="F220" s="12" t="s">
        <v>15</v>
      </c>
      <c r="G220" s="12" t="s">
        <v>422</v>
      </c>
      <c r="H220" s="12"/>
      <c r="I220" s="9"/>
      <c r="J220" s="9"/>
    </row>
    <row r="221" spans="1:10" x14ac:dyDescent="0.2">
      <c r="A221" s="8">
        <v>43650</v>
      </c>
      <c r="B221" s="12" t="s">
        <v>6</v>
      </c>
      <c r="C221" s="113">
        <v>50500</v>
      </c>
      <c r="D221" s="12" t="s">
        <v>1966</v>
      </c>
      <c r="E221" s="12" t="s">
        <v>6</v>
      </c>
      <c r="F221" s="12" t="s">
        <v>6</v>
      </c>
      <c r="G221" s="12" t="s">
        <v>303</v>
      </c>
      <c r="H221" s="12"/>
      <c r="I221" s="9">
        <v>70</v>
      </c>
      <c r="J221" s="9">
        <v>69</v>
      </c>
    </row>
    <row r="222" spans="1:10" x14ac:dyDescent="0.2">
      <c r="A222" s="8">
        <v>43665</v>
      </c>
      <c r="B222" s="12" t="s">
        <v>14</v>
      </c>
      <c r="C222" s="113">
        <v>1200</v>
      </c>
      <c r="D222" s="12" t="s">
        <v>250</v>
      </c>
      <c r="E222" s="12" t="s">
        <v>15</v>
      </c>
      <c r="F222" s="12" t="s">
        <v>15</v>
      </c>
      <c r="G222" s="12" t="s">
        <v>303</v>
      </c>
      <c r="H222" s="12"/>
      <c r="I222" s="9">
        <v>131</v>
      </c>
      <c r="J222" s="9">
        <v>208</v>
      </c>
    </row>
    <row r="223" spans="1:10" x14ac:dyDescent="0.2">
      <c r="A223" s="8">
        <v>43673</v>
      </c>
      <c r="B223" s="12" t="s">
        <v>234</v>
      </c>
      <c r="C223" s="48" t="s">
        <v>2087</v>
      </c>
      <c r="D223" s="12" t="s">
        <v>2088</v>
      </c>
      <c r="E223" s="12" t="s">
        <v>1676</v>
      </c>
      <c r="F223" s="12" t="s">
        <v>270</v>
      </c>
      <c r="G223" s="12" t="s">
        <v>2089</v>
      </c>
      <c r="H223" s="12"/>
      <c r="I223" s="158" t="s">
        <v>2107</v>
      </c>
      <c r="J223" s="158" t="s">
        <v>2108</v>
      </c>
    </row>
    <row r="224" spans="1:10" x14ac:dyDescent="0.2">
      <c r="A224" s="8">
        <v>43653</v>
      </c>
      <c r="B224" s="12" t="s">
        <v>6</v>
      </c>
      <c r="C224" s="113">
        <v>54122</v>
      </c>
      <c r="D224" s="12" t="s">
        <v>1971</v>
      </c>
      <c r="E224" s="12" t="s">
        <v>6</v>
      </c>
      <c r="F224" s="12" t="s">
        <v>15</v>
      </c>
      <c r="G224" s="12" t="s">
        <v>319</v>
      </c>
      <c r="H224" s="12"/>
      <c r="I224" s="9">
        <v>116</v>
      </c>
      <c r="J224" s="9">
        <v>177</v>
      </c>
    </row>
    <row r="225" spans="1:10" x14ac:dyDescent="0.2">
      <c r="A225" s="8">
        <v>43657</v>
      </c>
      <c r="B225" s="12" t="s">
        <v>3</v>
      </c>
      <c r="C225" s="113">
        <v>1452</v>
      </c>
      <c r="D225" s="12" t="s">
        <v>92</v>
      </c>
      <c r="E225" s="12" t="s">
        <v>15</v>
      </c>
      <c r="F225" s="12" t="s">
        <v>18</v>
      </c>
      <c r="G225" s="12" t="s">
        <v>319</v>
      </c>
      <c r="H225" s="12"/>
      <c r="I225" s="9">
        <v>25</v>
      </c>
      <c r="J225" s="9">
        <v>25</v>
      </c>
    </row>
    <row r="226" spans="1:10" x14ac:dyDescent="0.2">
      <c r="A226" s="8">
        <v>43663</v>
      </c>
      <c r="B226" s="12" t="s">
        <v>234</v>
      </c>
      <c r="C226" s="113">
        <v>6596</v>
      </c>
      <c r="D226" s="12" t="s">
        <v>2025</v>
      </c>
      <c r="E226" s="12" t="s">
        <v>6</v>
      </c>
      <c r="F226" s="12" t="s">
        <v>15</v>
      </c>
      <c r="G226" s="12" t="s">
        <v>319</v>
      </c>
      <c r="H226" s="12"/>
      <c r="I226" s="9">
        <v>192</v>
      </c>
      <c r="J226" s="9">
        <v>317</v>
      </c>
    </row>
    <row r="227" spans="1:10" s="11" customFormat="1" x14ac:dyDescent="0.2">
      <c r="A227" s="8">
        <v>43671</v>
      </c>
      <c r="B227" s="12" t="s">
        <v>234</v>
      </c>
      <c r="C227" s="48" t="s">
        <v>2054</v>
      </c>
      <c r="D227" s="12" t="s">
        <v>2055</v>
      </c>
      <c r="E227" s="12" t="s">
        <v>234</v>
      </c>
      <c r="F227" s="12" t="s">
        <v>221</v>
      </c>
      <c r="G227" s="12" t="s">
        <v>319</v>
      </c>
      <c r="H227" s="12"/>
      <c r="I227" s="9"/>
      <c r="J227" s="9"/>
    </row>
    <row r="228" spans="1:10" s="11" customFormat="1" x14ac:dyDescent="0.2">
      <c r="A228" s="8">
        <v>43672</v>
      </c>
      <c r="B228" s="12" t="s">
        <v>234</v>
      </c>
      <c r="C228" s="169" t="s">
        <v>2068</v>
      </c>
      <c r="D228" s="12" t="s">
        <v>2069</v>
      </c>
      <c r="E228" s="12" t="s">
        <v>234</v>
      </c>
      <c r="F228" s="12" t="s">
        <v>15</v>
      </c>
      <c r="G228" s="12" t="s">
        <v>319</v>
      </c>
      <c r="H228" s="12"/>
      <c r="I228" s="9"/>
      <c r="J228" s="9"/>
    </row>
    <row r="229" spans="1:10" s="11" customFormat="1" x14ac:dyDescent="0.2">
      <c r="A229" s="8">
        <v>43672</v>
      </c>
      <c r="B229" s="12" t="s">
        <v>234</v>
      </c>
      <c r="C229" s="169" t="s">
        <v>2075</v>
      </c>
      <c r="D229" s="12" t="s">
        <v>2019</v>
      </c>
      <c r="E229" s="12" t="s">
        <v>234</v>
      </c>
      <c r="F229" s="12" t="s">
        <v>15</v>
      </c>
      <c r="G229" s="12" t="s">
        <v>319</v>
      </c>
      <c r="H229" s="12"/>
      <c r="I229" s="9"/>
      <c r="J229" s="9"/>
    </row>
    <row r="230" spans="1:10" s="11" customFormat="1" x14ac:dyDescent="0.2">
      <c r="A230" s="8">
        <v>43675</v>
      </c>
      <c r="B230" s="12" t="s">
        <v>3</v>
      </c>
      <c r="C230" s="113">
        <v>7317</v>
      </c>
      <c r="D230" s="12" t="s">
        <v>1017</v>
      </c>
      <c r="E230" s="12" t="s">
        <v>2145</v>
      </c>
      <c r="F230" s="12" t="s">
        <v>15</v>
      </c>
      <c r="G230" s="12" t="s">
        <v>319</v>
      </c>
      <c r="H230" s="12"/>
      <c r="I230" s="9">
        <v>36</v>
      </c>
      <c r="J230" s="9">
        <v>37</v>
      </c>
    </row>
    <row r="231" spans="1:10" s="11" customFormat="1" x14ac:dyDescent="0.2">
      <c r="A231" s="8">
        <v>43676</v>
      </c>
      <c r="B231" s="12" t="s">
        <v>5</v>
      </c>
      <c r="C231" s="113">
        <v>54441</v>
      </c>
      <c r="D231" s="12" t="s">
        <v>484</v>
      </c>
      <c r="E231" s="12" t="s">
        <v>5</v>
      </c>
      <c r="F231" s="12" t="s">
        <v>15</v>
      </c>
      <c r="G231" s="12" t="s">
        <v>319</v>
      </c>
      <c r="H231" s="12"/>
      <c r="I231" s="9">
        <v>52</v>
      </c>
      <c r="J231" s="9">
        <v>70</v>
      </c>
    </row>
    <row r="232" spans="1:10" s="11" customFormat="1" x14ac:dyDescent="0.2">
      <c r="A232" s="8">
        <v>43674</v>
      </c>
      <c r="B232" s="12" t="s">
        <v>234</v>
      </c>
      <c r="C232" s="169" t="s">
        <v>2127</v>
      </c>
      <c r="D232" s="12" t="s">
        <v>2128</v>
      </c>
      <c r="E232" s="12" t="s">
        <v>234</v>
      </c>
      <c r="F232" s="12" t="s">
        <v>234</v>
      </c>
      <c r="G232" s="12" t="s">
        <v>2129</v>
      </c>
      <c r="H232" s="12"/>
      <c r="I232" s="9">
        <v>121</v>
      </c>
      <c r="J232" s="9">
        <v>197</v>
      </c>
    </row>
    <row r="233" spans="1:10" s="11" customFormat="1" x14ac:dyDescent="0.2">
      <c r="A233" s="8">
        <v>43671</v>
      </c>
      <c r="B233" s="12" t="s">
        <v>6</v>
      </c>
      <c r="C233" s="113">
        <v>54400</v>
      </c>
      <c r="D233" s="12" t="s">
        <v>1640</v>
      </c>
      <c r="E233" s="12" t="s">
        <v>6</v>
      </c>
      <c r="F233" s="12" t="s">
        <v>15</v>
      </c>
      <c r="G233" s="12" t="s">
        <v>2062</v>
      </c>
      <c r="H233" s="12"/>
      <c r="I233" s="9">
        <v>25</v>
      </c>
      <c r="J233" s="9">
        <v>22</v>
      </c>
    </row>
    <row r="234" spans="1:10" s="11" customFormat="1" x14ac:dyDescent="0.2">
      <c r="A234" s="8">
        <v>43674</v>
      </c>
      <c r="B234" s="12" t="s">
        <v>14</v>
      </c>
      <c r="C234" s="113">
        <v>7500</v>
      </c>
      <c r="D234" s="12" t="s">
        <v>2130</v>
      </c>
      <c r="E234" s="12" t="s">
        <v>6</v>
      </c>
      <c r="F234" s="12" t="s">
        <v>15</v>
      </c>
      <c r="G234" s="12" t="s">
        <v>1794</v>
      </c>
      <c r="H234" s="12"/>
      <c r="I234" s="9">
        <v>156</v>
      </c>
      <c r="J234" s="9">
        <v>274</v>
      </c>
    </row>
    <row r="235" spans="1:10" s="11" customFormat="1" x14ac:dyDescent="0.2">
      <c r="A235" s="8">
        <v>43673</v>
      </c>
      <c r="B235" s="12" t="s">
        <v>234</v>
      </c>
      <c r="C235" s="48" t="s">
        <v>2098</v>
      </c>
      <c r="D235" s="12" t="s">
        <v>2099</v>
      </c>
      <c r="E235" s="12" t="s">
        <v>270</v>
      </c>
      <c r="F235" s="12" t="s">
        <v>15</v>
      </c>
      <c r="G235" s="12" t="s">
        <v>279</v>
      </c>
      <c r="H235" s="12"/>
      <c r="I235" s="158" t="s">
        <v>2111</v>
      </c>
      <c r="J235" s="158" t="s">
        <v>2112</v>
      </c>
    </row>
    <row r="236" spans="1:10" s="11" customFormat="1" x14ac:dyDescent="0.2">
      <c r="A236" s="8">
        <v>43674</v>
      </c>
      <c r="B236" s="12" t="s">
        <v>3</v>
      </c>
      <c r="C236" s="113">
        <v>7333</v>
      </c>
      <c r="D236" s="12" t="s">
        <v>39</v>
      </c>
      <c r="E236" s="12" t="s">
        <v>5</v>
      </c>
      <c r="F236" s="12" t="s">
        <v>2131</v>
      </c>
      <c r="G236" s="12" t="s">
        <v>2132</v>
      </c>
      <c r="H236" s="12"/>
      <c r="I236" s="9">
        <v>30</v>
      </c>
      <c r="J236" s="9">
        <v>36</v>
      </c>
    </row>
    <row r="237" spans="1:10" s="11" customFormat="1" x14ac:dyDescent="0.2">
      <c r="A237" s="8">
        <v>43673</v>
      </c>
      <c r="B237" s="12" t="s">
        <v>14</v>
      </c>
      <c r="C237" s="113">
        <v>6760</v>
      </c>
      <c r="D237" s="12" t="s">
        <v>257</v>
      </c>
      <c r="E237" s="12" t="s">
        <v>6</v>
      </c>
      <c r="F237" s="12" t="s">
        <v>6</v>
      </c>
      <c r="G237" s="12" t="s">
        <v>2095</v>
      </c>
      <c r="H237" s="12"/>
      <c r="I237" s="9">
        <v>40</v>
      </c>
      <c r="J237" s="9">
        <v>34</v>
      </c>
    </row>
    <row r="238" spans="1:10" s="11" customFormat="1" x14ac:dyDescent="0.2">
      <c r="A238" s="8">
        <v>43664</v>
      </c>
      <c r="B238" s="12" t="s">
        <v>3</v>
      </c>
      <c r="C238" s="113">
        <v>3372</v>
      </c>
      <c r="D238" s="12" t="s">
        <v>54</v>
      </c>
      <c r="E238" s="12" t="s">
        <v>4</v>
      </c>
      <c r="F238" s="12" t="s">
        <v>2030</v>
      </c>
      <c r="G238" s="12" t="s">
        <v>2031</v>
      </c>
      <c r="H238" s="12"/>
      <c r="I238" s="9">
        <v>20</v>
      </c>
      <c r="J238" s="9">
        <v>20</v>
      </c>
    </row>
    <row r="239" spans="1:10" s="11" customFormat="1" x14ac:dyDescent="0.2">
      <c r="A239" s="8">
        <v>43674</v>
      </c>
      <c r="B239" s="12" t="s">
        <v>3</v>
      </c>
      <c r="C239" s="113">
        <v>9837</v>
      </c>
      <c r="D239" s="12" t="s">
        <v>1817</v>
      </c>
      <c r="E239" s="12" t="s">
        <v>4</v>
      </c>
      <c r="F239" s="12" t="s">
        <v>4</v>
      </c>
      <c r="G239" s="12" t="s">
        <v>2123</v>
      </c>
      <c r="H239" s="12"/>
      <c r="I239" s="9">
        <v>58</v>
      </c>
      <c r="J239" s="9">
        <v>87</v>
      </c>
    </row>
    <row r="240" spans="1:10" s="11" customFormat="1" x14ac:dyDescent="0.2">
      <c r="A240" s="8">
        <v>43658</v>
      </c>
      <c r="B240" s="12" t="s">
        <v>6</v>
      </c>
      <c r="C240" s="113">
        <v>54400</v>
      </c>
      <c r="D240" s="12" t="s">
        <v>1640</v>
      </c>
      <c r="E240" s="12" t="s">
        <v>15</v>
      </c>
      <c r="F240" s="12" t="s">
        <v>214</v>
      </c>
      <c r="G240" s="12" t="s">
        <v>163</v>
      </c>
      <c r="H240" s="12"/>
      <c r="I240" s="9">
        <v>28</v>
      </c>
      <c r="J240" s="9">
        <v>23</v>
      </c>
    </row>
    <row r="241" spans="1:10" s="11" customFormat="1" x14ac:dyDescent="0.2">
      <c r="A241" s="8">
        <v>43663</v>
      </c>
      <c r="B241" s="12" t="s">
        <v>3</v>
      </c>
      <c r="C241" s="113">
        <v>4459</v>
      </c>
      <c r="D241" s="12" t="s">
        <v>61</v>
      </c>
      <c r="E241" s="12" t="s">
        <v>5</v>
      </c>
      <c r="F241" s="12" t="s">
        <v>4</v>
      </c>
      <c r="G241" s="12" t="s">
        <v>163</v>
      </c>
      <c r="H241" s="12"/>
      <c r="I241" s="9">
        <v>9</v>
      </c>
      <c r="J241" s="9">
        <v>5</v>
      </c>
    </row>
    <row r="242" spans="1:10" s="11" customFormat="1" x14ac:dyDescent="0.2">
      <c r="A242" s="8">
        <v>43667</v>
      </c>
      <c r="B242" s="12" t="s">
        <v>1580</v>
      </c>
      <c r="C242" s="113">
        <v>510000</v>
      </c>
      <c r="D242" s="12" t="s">
        <v>2039</v>
      </c>
      <c r="E242" s="12" t="s">
        <v>11</v>
      </c>
      <c r="F242" s="12" t="s">
        <v>15</v>
      </c>
      <c r="G242" s="12" t="s">
        <v>163</v>
      </c>
      <c r="H242" s="12"/>
      <c r="I242" s="9"/>
      <c r="J242" s="9"/>
    </row>
    <row r="243" spans="1:10" s="11" customFormat="1" x14ac:dyDescent="0.2">
      <c r="A243" s="8">
        <v>43668</v>
      </c>
      <c r="B243" s="12" t="s">
        <v>3</v>
      </c>
      <c r="C243" s="113">
        <v>4995</v>
      </c>
      <c r="D243" s="12" t="s">
        <v>2041</v>
      </c>
      <c r="E243" s="12" t="s">
        <v>16</v>
      </c>
      <c r="F243" s="12" t="s">
        <v>4</v>
      </c>
      <c r="G243" s="12" t="s">
        <v>163</v>
      </c>
      <c r="H243" s="12"/>
      <c r="I243" s="9">
        <v>16</v>
      </c>
      <c r="J243" s="9">
        <v>10</v>
      </c>
    </row>
    <row r="244" spans="1:10" s="11" customFormat="1" x14ac:dyDescent="0.2">
      <c r="A244" s="8">
        <v>43672</v>
      </c>
      <c r="B244" s="12" t="s">
        <v>3</v>
      </c>
      <c r="C244" s="113">
        <v>4434</v>
      </c>
      <c r="D244" s="12" t="s">
        <v>61</v>
      </c>
      <c r="E244" s="12" t="s">
        <v>16</v>
      </c>
      <c r="F244" s="12" t="s">
        <v>4</v>
      </c>
      <c r="G244" s="12" t="s">
        <v>163</v>
      </c>
      <c r="H244" s="12"/>
      <c r="I244" s="9">
        <v>9</v>
      </c>
      <c r="J244" s="9">
        <v>5</v>
      </c>
    </row>
    <row r="245" spans="1:10" s="11" customFormat="1" x14ac:dyDescent="0.2">
      <c r="A245" s="8">
        <v>43674</v>
      </c>
      <c r="B245" s="12" t="s">
        <v>6</v>
      </c>
      <c r="C245" s="113">
        <v>54590</v>
      </c>
      <c r="D245" s="12" t="s">
        <v>1991</v>
      </c>
      <c r="E245" s="12" t="s">
        <v>6</v>
      </c>
      <c r="F245" s="12" t="s">
        <v>6</v>
      </c>
      <c r="G245" s="12" t="s">
        <v>163</v>
      </c>
      <c r="H245" s="12"/>
      <c r="I245" s="9">
        <v>8</v>
      </c>
      <c r="J245" s="9" t="s">
        <v>365</v>
      </c>
    </row>
    <row r="246" spans="1:10" s="11" customFormat="1" x14ac:dyDescent="0.2">
      <c r="A246" s="8">
        <v>43664</v>
      </c>
      <c r="B246" s="12" t="s">
        <v>3</v>
      </c>
      <c r="C246" s="113">
        <v>4601</v>
      </c>
      <c r="D246" s="12" t="s">
        <v>40</v>
      </c>
      <c r="E246" s="12" t="s">
        <v>4</v>
      </c>
      <c r="F246" s="12" t="s">
        <v>4</v>
      </c>
      <c r="G246" s="12" t="s">
        <v>977</v>
      </c>
      <c r="H246" s="12"/>
      <c r="I246" s="9">
        <v>5</v>
      </c>
      <c r="J246" s="9">
        <v>2</v>
      </c>
    </row>
    <row r="247" spans="1:10" s="11" customFormat="1" x14ac:dyDescent="0.2">
      <c r="A247" s="8">
        <v>43673</v>
      </c>
      <c r="B247" s="12" t="s">
        <v>3</v>
      </c>
      <c r="C247" s="113">
        <v>9283</v>
      </c>
      <c r="D247" s="12" t="s">
        <v>88</v>
      </c>
      <c r="E247" s="12" t="s">
        <v>4</v>
      </c>
      <c r="F247" s="12" t="s">
        <v>4</v>
      </c>
      <c r="G247" s="12" t="s">
        <v>153</v>
      </c>
      <c r="H247" s="12"/>
      <c r="I247" s="9">
        <v>46</v>
      </c>
      <c r="J247" s="9">
        <v>67</v>
      </c>
    </row>
    <row r="248" spans="1:10" s="11" customFormat="1" x14ac:dyDescent="0.2">
      <c r="A248" s="8">
        <v>43669</v>
      </c>
      <c r="B248" s="12" t="s">
        <v>3</v>
      </c>
      <c r="C248" s="113">
        <v>7763</v>
      </c>
      <c r="D248" s="12" t="s">
        <v>47</v>
      </c>
      <c r="E248" s="12" t="s">
        <v>4</v>
      </c>
      <c r="F248" s="12" t="s">
        <v>6</v>
      </c>
      <c r="G248" s="12" t="s">
        <v>2045</v>
      </c>
      <c r="H248" s="12"/>
      <c r="I248" s="9">
        <v>51</v>
      </c>
      <c r="J248" s="9">
        <v>49</v>
      </c>
    </row>
    <row r="249" spans="1:10" s="11" customFormat="1" x14ac:dyDescent="0.2">
      <c r="A249" s="8">
        <v>43655</v>
      </c>
      <c r="B249" s="12" t="s">
        <v>3</v>
      </c>
      <c r="C249" s="113">
        <v>8410</v>
      </c>
      <c r="D249" s="12" t="s">
        <v>149</v>
      </c>
      <c r="E249" s="12" t="s">
        <v>6</v>
      </c>
      <c r="F249" s="12" t="s">
        <v>15</v>
      </c>
      <c r="G249" s="12" t="s">
        <v>902</v>
      </c>
      <c r="H249" s="12"/>
      <c r="I249" s="9">
        <v>32</v>
      </c>
      <c r="J249" s="9">
        <v>20</v>
      </c>
    </row>
    <row r="250" spans="1:10" s="11" customFormat="1" x14ac:dyDescent="0.2">
      <c r="A250" s="8">
        <v>43664</v>
      </c>
      <c r="B250" s="12" t="s">
        <v>3</v>
      </c>
      <c r="C250" s="113">
        <v>7640</v>
      </c>
      <c r="D250" s="12" t="s">
        <v>1815</v>
      </c>
      <c r="E250" s="12" t="s">
        <v>4</v>
      </c>
      <c r="F250" s="12" t="s">
        <v>4</v>
      </c>
      <c r="G250" s="12" t="s">
        <v>902</v>
      </c>
      <c r="H250" s="12"/>
      <c r="I250" s="9">
        <v>46</v>
      </c>
      <c r="J250" s="9">
        <v>55</v>
      </c>
    </row>
    <row r="251" spans="1:10" s="11" customFormat="1" x14ac:dyDescent="0.2">
      <c r="A251" s="8">
        <v>43667</v>
      </c>
      <c r="B251" s="12" t="s">
        <v>3</v>
      </c>
      <c r="C251" s="113">
        <v>2449</v>
      </c>
      <c r="D251" s="12" t="s">
        <v>92</v>
      </c>
      <c r="E251" s="12" t="s">
        <v>6</v>
      </c>
      <c r="F251" s="12" t="s">
        <v>15</v>
      </c>
      <c r="G251" s="12" t="s">
        <v>897</v>
      </c>
      <c r="H251" s="12"/>
      <c r="I251" s="9">
        <v>27</v>
      </c>
      <c r="J251" s="9">
        <v>27</v>
      </c>
    </row>
    <row r="252" spans="1:10" s="11" customFormat="1" x14ac:dyDescent="0.2">
      <c r="A252" s="8">
        <v>43659</v>
      </c>
      <c r="B252" s="12" t="s">
        <v>3</v>
      </c>
      <c r="C252" s="113">
        <v>5371</v>
      </c>
      <c r="D252" s="12" t="s">
        <v>58</v>
      </c>
      <c r="E252" s="12" t="s">
        <v>5</v>
      </c>
      <c r="F252" s="12" t="s">
        <v>2002</v>
      </c>
      <c r="G252" s="12" t="s">
        <v>2059</v>
      </c>
      <c r="H252" s="12"/>
      <c r="I252" s="9">
        <v>28</v>
      </c>
      <c r="J252" s="9">
        <v>40</v>
      </c>
    </row>
    <row r="253" spans="1:10" s="11" customFormat="1" x14ac:dyDescent="0.2">
      <c r="A253" s="8">
        <v>43665</v>
      </c>
      <c r="B253" s="12" t="s">
        <v>3</v>
      </c>
      <c r="C253" s="113">
        <v>1321</v>
      </c>
      <c r="D253" s="12" t="s">
        <v>92</v>
      </c>
      <c r="E253" s="12" t="s">
        <v>4</v>
      </c>
      <c r="F253" s="12" t="s">
        <v>4</v>
      </c>
      <c r="G253" s="12" t="s">
        <v>2061</v>
      </c>
      <c r="H253" s="12"/>
      <c r="I253" s="9">
        <v>20</v>
      </c>
      <c r="J253" s="9">
        <v>22</v>
      </c>
    </row>
    <row r="254" spans="1:10" s="11" customFormat="1" x14ac:dyDescent="0.2">
      <c r="A254" s="8">
        <v>43674</v>
      </c>
      <c r="B254" s="12" t="s">
        <v>3</v>
      </c>
      <c r="C254" s="113">
        <v>2265</v>
      </c>
      <c r="D254" s="12" t="s">
        <v>92</v>
      </c>
      <c r="E254" s="12" t="s">
        <v>16</v>
      </c>
      <c r="F254" s="12" t="s">
        <v>6</v>
      </c>
      <c r="G254" s="12" t="s">
        <v>2144</v>
      </c>
      <c r="H254" s="12"/>
      <c r="I254" s="9">
        <v>19</v>
      </c>
      <c r="J254" s="9">
        <v>24</v>
      </c>
    </row>
    <row r="255" spans="1:10" s="11" customFormat="1" x14ac:dyDescent="0.2">
      <c r="A255" s="8">
        <v>43666</v>
      </c>
      <c r="B255" s="12" t="s">
        <v>3</v>
      </c>
      <c r="C255" s="113">
        <v>1530</v>
      </c>
      <c r="D255" s="12" t="s">
        <v>92</v>
      </c>
      <c r="E255" s="12" t="s">
        <v>6</v>
      </c>
      <c r="F255" s="12" t="s">
        <v>15</v>
      </c>
      <c r="G255" s="12" t="s">
        <v>326</v>
      </c>
      <c r="H255" s="12"/>
      <c r="I255" s="9">
        <v>25</v>
      </c>
      <c r="J255" s="9">
        <v>28</v>
      </c>
    </row>
    <row r="256" spans="1:10" s="11" customFormat="1" x14ac:dyDescent="0.2">
      <c r="A256" s="8">
        <v>43670</v>
      </c>
      <c r="B256" s="12" t="s">
        <v>3</v>
      </c>
      <c r="C256" s="113">
        <v>6673</v>
      </c>
      <c r="D256" s="12" t="s">
        <v>232</v>
      </c>
      <c r="E256" s="12" t="s">
        <v>4</v>
      </c>
      <c r="F256" s="12" t="s">
        <v>5</v>
      </c>
      <c r="G256" s="12" t="s">
        <v>326</v>
      </c>
      <c r="H256" s="12"/>
      <c r="I256" s="9">
        <v>53</v>
      </c>
      <c r="J256" s="9">
        <v>59</v>
      </c>
    </row>
    <row r="257" spans="1:10" s="11" customFormat="1" x14ac:dyDescent="0.2">
      <c r="A257" s="8">
        <v>43647</v>
      </c>
      <c r="B257" s="12" t="s">
        <v>14</v>
      </c>
      <c r="C257" s="113">
        <v>2812</v>
      </c>
      <c r="D257" s="12" t="s">
        <v>1961</v>
      </c>
      <c r="E257" s="12" t="s">
        <v>6</v>
      </c>
      <c r="F257" s="12" t="s">
        <v>6</v>
      </c>
      <c r="G257" s="12" t="s">
        <v>1962</v>
      </c>
      <c r="H257" s="12"/>
      <c r="I257" s="9">
        <v>111</v>
      </c>
      <c r="J257" s="9">
        <v>275</v>
      </c>
    </row>
    <row r="258" spans="1:10" s="11" customFormat="1" x14ac:dyDescent="0.2">
      <c r="A258" s="8">
        <v>43661</v>
      </c>
      <c r="B258" s="12" t="s">
        <v>3</v>
      </c>
      <c r="C258" s="113">
        <v>9144</v>
      </c>
      <c r="D258" s="12" t="s">
        <v>1658</v>
      </c>
      <c r="E258" s="12" t="s">
        <v>4</v>
      </c>
      <c r="F258" s="12" t="s">
        <v>6</v>
      </c>
      <c r="G258" s="12" t="s">
        <v>516</v>
      </c>
      <c r="H258" s="12"/>
      <c r="I258" s="9">
        <v>56</v>
      </c>
      <c r="J258" s="9">
        <v>50</v>
      </c>
    </row>
    <row r="259" spans="1:10" s="11" customFormat="1" x14ac:dyDescent="0.2">
      <c r="A259" s="8">
        <v>43672</v>
      </c>
      <c r="B259" s="12" t="s">
        <v>3</v>
      </c>
      <c r="C259" s="113">
        <v>6312</v>
      </c>
      <c r="D259" s="12" t="s">
        <v>1990</v>
      </c>
      <c r="E259" s="12" t="s">
        <v>4</v>
      </c>
      <c r="F259" s="12" t="s">
        <v>260</v>
      </c>
      <c r="G259" s="12" t="s">
        <v>100</v>
      </c>
      <c r="H259" s="12"/>
      <c r="I259" s="9">
        <v>55</v>
      </c>
      <c r="J259" s="9">
        <v>63</v>
      </c>
    </row>
    <row r="260" spans="1:10" s="11" customFormat="1" x14ac:dyDescent="0.2">
      <c r="A260" s="8">
        <v>43669</v>
      </c>
      <c r="B260" s="12" t="s">
        <v>234</v>
      </c>
      <c r="C260" s="48" t="s">
        <v>2042</v>
      </c>
      <c r="D260" s="12" t="s">
        <v>2043</v>
      </c>
      <c r="E260" s="12" t="s">
        <v>2044</v>
      </c>
      <c r="F260" s="12" t="s">
        <v>234</v>
      </c>
      <c r="G260" s="12" t="s">
        <v>290</v>
      </c>
      <c r="H260" s="12"/>
      <c r="I260" s="9">
        <v>210</v>
      </c>
      <c r="J260" s="9">
        <v>343</v>
      </c>
    </row>
    <row r="261" spans="1:10" s="11" customFormat="1" x14ac:dyDescent="0.2">
      <c r="A261" s="8">
        <v>43673</v>
      </c>
      <c r="B261" s="12" t="s">
        <v>234</v>
      </c>
      <c r="C261" s="113">
        <v>8406</v>
      </c>
      <c r="D261" s="12" t="s">
        <v>2090</v>
      </c>
      <c r="E261" s="12" t="s">
        <v>5</v>
      </c>
      <c r="F261" s="12" t="s">
        <v>5</v>
      </c>
      <c r="G261" s="12" t="s">
        <v>290</v>
      </c>
      <c r="H261" s="12"/>
      <c r="I261" s="158" t="s">
        <v>2105</v>
      </c>
      <c r="J261" s="158" t="s">
        <v>2106</v>
      </c>
    </row>
    <row r="262" spans="1:10" s="11" customFormat="1" x14ac:dyDescent="0.2">
      <c r="A262" s="8">
        <v>43662</v>
      </c>
      <c r="B262" s="12" t="s">
        <v>3</v>
      </c>
      <c r="C262" s="113">
        <v>5681</v>
      </c>
      <c r="D262" s="12" t="s">
        <v>2015</v>
      </c>
      <c r="E262" s="12" t="s">
        <v>2016</v>
      </c>
      <c r="F262" s="12" t="s">
        <v>6</v>
      </c>
      <c r="G262" s="12" t="s">
        <v>2017</v>
      </c>
      <c r="H262" s="12"/>
      <c r="I262" s="9">
        <v>30</v>
      </c>
      <c r="J262" s="9">
        <v>34</v>
      </c>
    </row>
    <row r="263" spans="1:10" s="11" customFormat="1" x14ac:dyDescent="0.2">
      <c r="A263" s="8">
        <v>43673</v>
      </c>
      <c r="B263" s="12" t="s">
        <v>234</v>
      </c>
      <c r="C263" s="48" t="s">
        <v>2082</v>
      </c>
      <c r="D263" s="12" t="s">
        <v>2083</v>
      </c>
      <c r="E263" s="12" t="s">
        <v>1676</v>
      </c>
      <c r="F263" s="12" t="s">
        <v>15</v>
      </c>
      <c r="G263" s="12" t="s">
        <v>2121</v>
      </c>
      <c r="H263" s="12"/>
      <c r="I263" s="158" t="s">
        <v>2115</v>
      </c>
      <c r="J263" s="158" t="s">
        <v>2116</v>
      </c>
    </row>
    <row r="264" spans="1:10" s="11" customFormat="1" x14ac:dyDescent="0.2">
      <c r="A264" s="8">
        <v>43652</v>
      </c>
      <c r="B264" s="12" t="s">
        <v>14</v>
      </c>
      <c r="C264" s="113">
        <v>6700</v>
      </c>
      <c r="D264" s="12" t="s">
        <v>127</v>
      </c>
      <c r="E264" s="12" t="s">
        <v>6</v>
      </c>
      <c r="F264" s="12" t="s">
        <v>15</v>
      </c>
      <c r="G264" s="12" t="s">
        <v>292</v>
      </c>
      <c r="H264" s="12"/>
      <c r="I264" s="9">
        <v>33</v>
      </c>
      <c r="J264" s="9">
        <v>27</v>
      </c>
    </row>
    <row r="265" spans="1:10" s="11" customFormat="1" x14ac:dyDescent="0.2">
      <c r="A265" s="8">
        <v>43653</v>
      </c>
      <c r="B265" s="12" t="s">
        <v>1969</v>
      </c>
      <c r="C265" s="113">
        <v>7430</v>
      </c>
      <c r="D265" s="12" t="s">
        <v>1970</v>
      </c>
      <c r="E265" s="12" t="s">
        <v>187</v>
      </c>
      <c r="F265" s="12" t="s">
        <v>15</v>
      </c>
      <c r="G265" s="12" t="s">
        <v>292</v>
      </c>
      <c r="H265" s="12"/>
      <c r="I265" s="9"/>
      <c r="J265" s="9"/>
    </row>
    <row r="266" spans="1:10" s="11" customFormat="1" x14ac:dyDescent="0.2">
      <c r="A266" s="8">
        <v>43653</v>
      </c>
      <c r="B266" s="12" t="s">
        <v>14</v>
      </c>
      <c r="C266" s="113">
        <v>6717</v>
      </c>
      <c r="D266" s="12" t="s">
        <v>1783</v>
      </c>
      <c r="E266" s="12" t="s">
        <v>6</v>
      </c>
      <c r="F266" s="12" t="s">
        <v>15</v>
      </c>
      <c r="G266" s="12" t="s">
        <v>292</v>
      </c>
      <c r="H266" s="12"/>
      <c r="I266" s="9">
        <v>41</v>
      </c>
      <c r="J266" s="9">
        <v>37</v>
      </c>
    </row>
    <row r="267" spans="1:10" s="11" customFormat="1" x14ac:dyDescent="0.2">
      <c r="A267" s="8">
        <v>43654</v>
      </c>
      <c r="B267" s="12" t="s">
        <v>6</v>
      </c>
      <c r="C267" s="113">
        <v>57655</v>
      </c>
      <c r="D267" s="12" t="s">
        <v>266</v>
      </c>
      <c r="E267" s="12" t="s">
        <v>6</v>
      </c>
      <c r="F267" s="12" t="s">
        <v>15</v>
      </c>
      <c r="G267" s="12" t="s">
        <v>292</v>
      </c>
      <c r="H267" s="12"/>
      <c r="I267" s="9">
        <v>33</v>
      </c>
      <c r="J267" s="9">
        <v>25</v>
      </c>
    </row>
    <row r="268" spans="1:10" s="11" customFormat="1" x14ac:dyDescent="0.2">
      <c r="A268" s="8">
        <v>43654</v>
      </c>
      <c r="B268" s="12" t="s">
        <v>3</v>
      </c>
      <c r="C268" s="113">
        <v>6637</v>
      </c>
      <c r="D268" s="12" t="s">
        <v>232</v>
      </c>
      <c r="E268" s="12" t="s">
        <v>16</v>
      </c>
      <c r="F268" s="12" t="s">
        <v>15</v>
      </c>
      <c r="G268" s="12" t="s">
        <v>292</v>
      </c>
      <c r="H268" s="12"/>
      <c r="I268" s="9">
        <v>46</v>
      </c>
      <c r="J268" s="9">
        <v>59</v>
      </c>
    </row>
    <row r="269" spans="1:10" s="11" customFormat="1" x14ac:dyDescent="0.2">
      <c r="A269" s="8">
        <v>43655</v>
      </c>
      <c r="B269" s="12" t="s">
        <v>1979</v>
      </c>
      <c r="C269" s="48" t="s">
        <v>1980</v>
      </c>
      <c r="D269" s="12" t="s">
        <v>1981</v>
      </c>
      <c r="E269" s="12" t="s">
        <v>15</v>
      </c>
      <c r="F269" s="12" t="s">
        <v>6</v>
      </c>
      <c r="G269" s="12" t="s">
        <v>292</v>
      </c>
      <c r="H269" s="12"/>
      <c r="I269" s="9"/>
      <c r="J269" s="9"/>
    </row>
    <row r="270" spans="1:10" s="11" customFormat="1" x14ac:dyDescent="0.2">
      <c r="A270" s="8">
        <v>43657</v>
      </c>
      <c r="B270" s="12" t="s">
        <v>1969</v>
      </c>
      <c r="C270" s="113">
        <v>4534</v>
      </c>
      <c r="D270" s="12" t="s">
        <v>1983</v>
      </c>
      <c r="E270" s="12" t="s">
        <v>187</v>
      </c>
      <c r="F270" s="12" t="s">
        <v>15</v>
      </c>
      <c r="G270" s="12" t="s">
        <v>292</v>
      </c>
      <c r="H270" s="12"/>
      <c r="I270" s="9"/>
      <c r="J270" s="9"/>
    </row>
    <row r="271" spans="1:10" s="11" customFormat="1" x14ac:dyDescent="0.2">
      <c r="A271" s="8">
        <v>43657</v>
      </c>
      <c r="B271" s="12" t="s">
        <v>3</v>
      </c>
      <c r="C271" s="113">
        <v>6313</v>
      </c>
      <c r="D271" s="12" t="s">
        <v>1990</v>
      </c>
      <c r="E271" s="12" t="s">
        <v>6</v>
      </c>
      <c r="F271" s="12" t="s">
        <v>15</v>
      </c>
      <c r="G271" s="12" t="s">
        <v>292</v>
      </c>
      <c r="H271" s="12"/>
      <c r="I271" s="9">
        <v>60</v>
      </c>
      <c r="J271" s="9">
        <v>64</v>
      </c>
    </row>
    <row r="272" spans="1:10" s="11" customFormat="1" x14ac:dyDescent="0.2">
      <c r="A272" s="8">
        <v>43658</v>
      </c>
      <c r="B272" s="12" t="s">
        <v>6</v>
      </c>
      <c r="C272" s="113">
        <v>54350</v>
      </c>
      <c r="D272" s="12" t="s">
        <v>2001</v>
      </c>
      <c r="E272" s="12" t="s">
        <v>6</v>
      </c>
      <c r="F272" s="12" t="s">
        <v>15</v>
      </c>
      <c r="G272" s="12" t="s">
        <v>292</v>
      </c>
      <c r="H272" s="12"/>
      <c r="I272" s="9">
        <v>26</v>
      </c>
      <c r="J272" s="9">
        <v>15</v>
      </c>
    </row>
    <row r="273" spans="1:10" s="11" customFormat="1" x14ac:dyDescent="0.2">
      <c r="A273" s="8">
        <v>43663</v>
      </c>
      <c r="B273" s="12" t="s">
        <v>14</v>
      </c>
      <c r="C273" s="113">
        <v>2200</v>
      </c>
      <c r="D273" s="12" t="s">
        <v>2024</v>
      </c>
      <c r="E273" s="12" t="s">
        <v>234</v>
      </c>
      <c r="F273" s="12" t="s">
        <v>15</v>
      </c>
      <c r="G273" s="12" t="s">
        <v>292</v>
      </c>
      <c r="H273" s="12"/>
      <c r="I273" s="9">
        <v>158</v>
      </c>
      <c r="J273" s="9">
        <v>261</v>
      </c>
    </row>
    <row r="274" spans="1:10" s="11" customFormat="1" x14ac:dyDescent="0.2">
      <c r="A274" s="8">
        <v>43666</v>
      </c>
      <c r="B274" s="12" t="s">
        <v>14</v>
      </c>
      <c r="C274" s="113">
        <v>5660</v>
      </c>
      <c r="D274" s="12" t="s">
        <v>2037</v>
      </c>
      <c r="E274" s="12" t="s">
        <v>6</v>
      </c>
      <c r="F274" s="12" t="s">
        <v>234</v>
      </c>
      <c r="G274" s="12" t="s">
        <v>292</v>
      </c>
      <c r="H274" s="12"/>
      <c r="I274" s="9">
        <v>115</v>
      </c>
      <c r="J274" s="9">
        <v>188</v>
      </c>
    </row>
    <row r="275" spans="1:10" s="11" customFormat="1" x14ac:dyDescent="0.2">
      <c r="A275" s="8">
        <v>43667</v>
      </c>
      <c r="B275" s="12" t="s">
        <v>2040</v>
      </c>
      <c r="C275" s="48"/>
      <c r="D275" s="12"/>
      <c r="E275" s="12" t="s">
        <v>157</v>
      </c>
      <c r="F275" s="12" t="s">
        <v>15</v>
      </c>
      <c r="G275" s="12" t="s">
        <v>292</v>
      </c>
      <c r="H275" s="12"/>
      <c r="I275" s="9"/>
      <c r="J275" s="9"/>
    </row>
    <row r="276" spans="1:10" s="11" customFormat="1" x14ac:dyDescent="0.2">
      <c r="A276" s="8">
        <v>43667</v>
      </c>
      <c r="B276" s="12" t="s">
        <v>6</v>
      </c>
      <c r="C276" s="113">
        <v>57570</v>
      </c>
      <c r="D276" s="12" t="s">
        <v>72</v>
      </c>
      <c r="E276" s="12" t="s">
        <v>6</v>
      </c>
      <c r="F276" s="12" t="s">
        <v>8</v>
      </c>
      <c r="G276" s="12" t="s">
        <v>292</v>
      </c>
      <c r="H276" s="12"/>
      <c r="I276" s="9">
        <v>34</v>
      </c>
      <c r="J276" s="9">
        <v>36</v>
      </c>
    </row>
    <row r="277" spans="1:10" s="11" customFormat="1" x14ac:dyDescent="0.2">
      <c r="A277" s="8">
        <v>43670</v>
      </c>
      <c r="B277" s="12" t="s">
        <v>5</v>
      </c>
      <c r="C277" s="113">
        <v>5436</v>
      </c>
      <c r="D277" s="12" t="s">
        <v>1106</v>
      </c>
      <c r="E277" s="12" t="s">
        <v>5</v>
      </c>
      <c r="F277" s="12" t="s">
        <v>10</v>
      </c>
      <c r="G277" s="12" t="s">
        <v>292</v>
      </c>
      <c r="H277" s="12"/>
      <c r="I277" s="9">
        <v>20</v>
      </c>
      <c r="J277" s="9">
        <v>16</v>
      </c>
    </row>
    <row r="278" spans="1:10" s="11" customFormat="1" x14ac:dyDescent="0.2">
      <c r="A278" s="8">
        <v>43671</v>
      </c>
      <c r="B278" s="12" t="s">
        <v>6</v>
      </c>
      <c r="C278" s="113">
        <v>42110</v>
      </c>
      <c r="D278" s="12" t="s">
        <v>2051</v>
      </c>
      <c r="E278" s="12" t="s">
        <v>6</v>
      </c>
      <c r="F278" s="12" t="s">
        <v>15</v>
      </c>
      <c r="G278" s="12" t="s">
        <v>292</v>
      </c>
      <c r="H278" s="12"/>
      <c r="I278" s="9"/>
      <c r="J278" s="9"/>
    </row>
    <row r="279" spans="1:10" s="11" customFormat="1" x14ac:dyDescent="0.2">
      <c r="A279" s="8">
        <v>43672</v>
      </c>
      <c r="B279" s="12" t="s">
        <v>1671</v>
      </c>
      <c r="C279" s="159" t="s">
        <v>2070</v>
      </c>
      <c r="D279" s="12" t="s">
        <v>2071</v>
      </c>
      <c r="E279" s="12" t="s">
        <v>12</v>
      </c>
      <c r="F279" s="12" t="s">
        <v>15</v>
      </c>
      <c r="G279" s="12" t="s">
        <v>292</v>
      </c>
      <c r="H279" s="12"/>
      <c r="I279" s="9"/>
      <c r="J279" s="9"/>
    </row>
    <row r="280" spans="1:10" s="11" customFormat="1" x14ac:dyDescent="0.2">
      <c r="A280" s="8">
        <v>43676</v>
      </c>
      <c r="B280" s="12" t="s">
        <v>6</v>
      </c>
      <c r="C280" s="113">
        <v>54260</v>
      </c>
      <c r="D280" s="12" t="s">
        <v>2147</v>
      </c>
      <c r="E280" s="12" t="s">
        <v>6</v>
      </c>
      <c r="F280" s="12" t="s">
        <v>15</v>
      </c>
      <c r="G280" s="12" t="s">
        <v>292</v>
      </c>
      <c r="H280" s="12"/>
      <c r="I280" s="9">
        <v>100</v>
      </c>
      <c r="J280" s="9">
        <v>141</v>
      </c>
    </row>
    <row r="281" spans="1:10" s="11" customFormat="1" x14ac:dyDescent="0.2">
      <c r="A281" s="8">
        <v>43676</v>
      </c>
      <c r="B281" s="12" t="s">
        <v>6</v>
      </c>
      <c r="C281" s="113">
        <v>21560</v>
      </c>
      <c r="D281" s="12" t="s">
        <v>2150</v>
      </c>
      <c r="E281" s="12" t="s">
        <v>6</v>
      </c>
      <c r="F281" s="12" t="s">
        <v>15</v>
      </c>
      <c r="G281" s="12" t="s">
        <v>292</v>
      </c>
      <c r="H281" s="12"/>
      <c r="I281" s="9">
        <v>203</v>
      </c>
      <c r="J281" s="9">
        <v>329</v>
      </c>
    </row>
    <row r="282" spans="1:10" s="11" customFormat="1" x14ac:dyDescent="0.2">
      <c r="A282" s="8">
        <v>43677</v>
      </c>
      <c r="B282" s="12" t="s">
        <v>234</v>
      </c>
      <c r="C282" s="113">
        <v>2201</v>
      </c>
      <c r="D282" s="12" t="s">
        <v>2163</v>
      </c>
      <c r="E282" s="12" t="s">
        <v>234</v>
      </c>
      <c r="F282" s="12" t="s">
        <v>15</v>
      </c>
      <c r="G282" s="12" t="s">
        <v>292</v>
      </c>
      <c r="H282" s="12"/>
      <c r="I282" s="9"/>
      <c r="J282" s="9"/>
    </row>
    <row r="283" spans="1:10" s="11" customFormat="1" x14ac:dyDescent="0.2">
      <c r="A283" s="8">
        <v>43660</v>
      </c>
      <c r="B283" s="12" t="s">
        <v>1969</v>
      </c>
      <c r="C283" s="113">
        <v>8723</v>
      </c>
      <c r="D283" s="12" t="s">
        <v>2006</v>
      </c>
      <c r="E283" s="12" t="s">
        <v>187</v>
      </c>
      <c r="F283" s="12" t="s">
        <v>15</v>
      </c>
      <c r="G283" s="12" t="s">
        <v>2063</v>
      </c>
      <c r="H283" s="12"/>
      <c r="I283" s="9"/>
      <c r="J283" s="9"/>
    </row>
    <row r="284" spans="1:10" s="11" customFormat="1" x14ac:dyDescent="0.2">
      <c r="A284" s="8">
        <v>43662</v>
      </c>
      <c r="B284" s="12" t="s">
        <v>234</v>
      </c>
      <c r="C284" s="48" t="s">
        <v>2020</v>
      </c>
      <c r="D284" s="12" t="s">
        <v>2021</v>
      </c>
      <c r="E284" s="12" t="s">
        <v>234</v>
      </c>
      <c r="F284" s="12" t="s">
        <v>15</v>
      </c>
      <c r="G284" s="12" t="s">
        <v>2063</v>
      </c>
      <c r="H284" s="12"/>
      <c r="I284" s="9">
        <v>269</v>
      </c>
      <c r="J284" s="9">
        <v>435</v>
      </c>
    </row>
    <row r="285" spans="1:10" s="11" customFormat="1" x14ac:dyDescent="0.2">
      <c r="A285" s="8">
        <v>43649</v>
      </c>
      <c r="B285" s="12" t="s">
        <v>14</v>
      </c>
      <c r="C285" s="113">
        <v>2300</v>
      </c>
      <c r="D285" s="12" t="s">
        <v>1964</v>
      </c>
      <c r="E285" s="12" t="s">
        <v>1965</v>
      </c>
      <c r="F285" s="12" t="s">
        <v>7</v>
      </c>
      <c r="G285" s="12" t="s">
        <v>2063</v>
      </c>
      <c r="H285" s="12"/>
      <c r="I285" s="9">
        <v>174</v>
      </c>
      <c r="J285" s="9">
        <v>276</v>
      </c>
    </row>
    <row r="286" spans="1:10" s="11" customFormat="1" x14ac:dyDescent="0.2">
      <c r="A286" s="8">
        <v>43673</v>
      </c>
      <c r="B286" s="12" t="s">
        <v>6</v>
      </c>
      <c r="C286" s="113">
        <v>59500</v>
      </c>
      <c r="D286" s="12" t="s">
        <v>2079</v>
      </c>
      <c r="E286" s="12" t="s">
        <v>6</v>
      </c>
      <c r="F286" s="12" t="s">
        <v>6</v>
      </c>
      <c r="G286" s="12" t="s">
        <v>2110</v>
      </c>
      <c r="H286" s="12"/>
      <c r="I286" s="158" t="s">
        <v>2118</v>
      </c>
      <c r="J286" s="158" t="s">
        <v>2119</v>
      </c>
    </row>
    <row r="287" spans="1:10" s="11" customFormat="1" x14ac:dyDescent="0.2">
      <c r="A287" s="8">
        <v>43658</v>
      </c>
      <c r="B287" s="12" t="s">
        <v>14</v>
      </c>
      <c r="C287" s="113">
        <v>9242</v>
      </c>
      <c r="D287" s="12" t="s">
        <v>1999</v>
      </c>
      <c r="E287" s="12" t="s">
        <v>234</v>
      </c>
      <c r="F287" s="12" t="s">
        <v>15</v>
      </c>
      <c r="G287" s="12" t="s">
        <v>2000</v>
      </c>
      <c r="H287" s="12"/>
      <c r="I287" s="9">
        <v>176</v>
      </c>
      <c r="J287" s="9">
        <v>267</v>
      </c>
    </row>
    <row r="288" spans="1:10" s="11" customFormat="1" x14ac:dyDescent="0.2">
      <c r="A288" s="86"/>
      <c r="B288" s="33"/>
      <c r="C288" s="114"/>
      <c r="D288" s="33"/>
      <c r="E288" s="33"/>
      <c r="F288" s="33"/>
      <c r="G288" s="33"/>
      <c r="H288" s="33"/>
      <c r="I288" s="30"/>
      <c r="J288" s="30"/>
    </row>
    <row r="289" spans="1:15" s="11" customFormat="1" x14ac:dyDescent="0.2">
      <c r="A289" s="86"/>
      <c r="B289" s="33"/>
      <c r="C289" s="114"/>
      <c r="D289" s="33"/>
      <c r="E289" s="33"/>
      <c r="F289" s="33"/>
      <c r="G289" s="33"/>
      <c r="H289" s="33"/>
      <c r="I289" s="30"/>
      <c r="J289" s="30"/>
    </row>
    <row r="295" spans="1:15" ht="16" thickBot="1" x14ac:dyDescent="0.25"/>
    <row r="296" spans="1:15" x14ac:dyDescent="0.2">
      <c r="B296" s="53" t="s">
        <v>1049</v>
      </c>
      <c r="C296" s="150"/>
      <c r="D296" s="53" t="s">
        <v>1154</v>
      </c>
      <c r="E296" s="54"/>
      <c r="F296" s="53" t="s">
        <v>1155</v>
      </c>
      <c r="G296" s="54"/>
      <c r="H296" s="53" t="s">
        <v>1669</v>
      </c>
      <c r="I296" s="54"/>
      <c r="J296" s="53" t="s">
        <v>1670</v>
      </c>
      <c r="K296" s="150"/>
      <c r="L296" s="53" t="s">
        <v>1874</v>
      </c>
      <c r="M296" s="150"/>
      <c r="N296" s="167" t="s">
        <v>2058</v>
      </c>
      <c r="O296" s="168"/>
    </row>
    <row r="297" spans="1:15" x14ac:dyDescent="0.2">
      <c r="A297" t="s">
        <v>916</v>
      </c>
      <c r="B297" s="141">
        <v>40</v>
      </c>
      <c r="C297" s="147">
        <v>0.11627906976744186</v>
      </c>
      <c r="D297" s="141">
        <v>49</v>
      </c>
      <c r="E297" s="142">
        <v>0.11694510739856802</v>
      </c>
      <c r="F297" s="141">
        <v>21</v>
      </c>
      <c r="G297" s="151">
        <v>6.1889250814332247E-2</v>
      </c>
      <c r="H297" s="141">
        <v>44</v>
      </c>
      <c r="I297" s="142">
        <v>0.10451306413301663</v>
      </c>
      <c r="J297" s="141">
        <v>40</v>
      </c>
      <c r="K297" s="147">
        <v>0.10050251256281408</v>
      </c>
      <c r="L297" s="160">
        <v>16</v>
      </c>
      <c r="M297" s="147">
        <v>0.12698412698412698</v>
      </c>
      <c r="N297" s="78">
        <v>28</v>
      </c>
      <c r="O297" s="56">
        <f>N297/$N$306</f>
        <v>9.7902097902097904E-2</v>
      </c>
    </row>
    <row r="298" spans="1:15" x14ac:dyDescent="0.2">
      <c r="A298" t="s">
        <v>308</v>
      </c>
      <c r="B298" s="143">
        <v>97</v>
      </c>
      <c r="C298" s="148">
        <v>0.28197674418604651</v>
      </c>
      <c r="D298" s="143">
        <v>115</v>
      </c>
      <c r="E298" s="144">
        <v>0.27446300715990452</v>
      </c>
      <c r="F298" s="143">
        <v>111</v>
      </c>
      <c r="G298" s="152">
        <v>0.36156351791530944</v>
      </c>
      <c r="H298" s="143">
        <v>111</v>
      </c>
      <c r="I298" s="144">
        <v>0.26365795724465557</v>
      </c>
      <c r="J298" s="143">
        <v>100</v>
      </c>
      <c r="K298" s="148">
        <v>0.25125628140703515</v>
      </c>
      <c r="L298" s="55">
        <v>21</v>
      </c>
      <c r="M298" s="148">
        <v>0.16666666666666666</v>
      </c>
      <c r="N298" s="55">
        <f>114-29</f>
        <v>85</v>
      </c>
      <c r="O298" s="56">
        <f t="shared" ref="O298:O305" si="0">N298/$N$306</f>
        <v>0.29720279720279719</v>
      </c>
    </row>
    <row r="299" spans="1:15" x14ac:dyDescent="0.2">
      <c r="A299" t="s">
        <v>284</v>
      </c>
      <c r="B299" s="143">
        <v>43</v>
      </c>
      <c r="C299" s="148">
        <v>0.125</v>
      </c>
      <c r="D299" s="143">
        <v>36</v>
      </c>
      <c r="E299" s="144">
        <v>8.5918854415274457E-2</v>
      </c>
      <c r="F299" s="143">
        <v>21</v>
      </c>
      <c r="G299" s="152">
        <v>6.8403908794788276E-2</v>
      </c>
      <c r="H299" s="143">
        <v>57</v>
      </c>
      <c r="I299" s="144">
        <v>0.1163895486935867</v>
      </c>
      <c r="J299" s="143">
        <v>51</v>
      </c>
      <c r="K299" s="148">
        <v>0.12814070351758794</v>
      </c>
      <c r="L299" s="55">
        <v>14</v>
      </c>
      <c r="M299" s="148">
        <v>0.1111111111111111</v>
      </c>
      <c r="N299" s="55">
        <f>138-117</f>
        <v>21</v>
      </c>
      <c r="O299" s="56">
        <f t="shared" si="0"/>
        <v>7.3426573426573424E-2</v>
      </c>
    </row>
    <row r="300" spans="1:15" x14ac:dyDescent="0.2">
      <c r="A300" t="s">
        <v>922</v>
      </c>
      <c r="B300" s="143">
        <v>29</v>
      </c>
      <c r="C300" s="148">
        <v>8.4302325581395346E-2</v>
      </c>
      <c r="D300" s="143">
        <v>26</v>
      </c>
      <c r="E300" s="144">
        <v>6.205250596658711E-2</v>
      </c>
      <c r="F300" s="143">
        <v>16</v>
      </c>
      <c r="G300" s="152">
        <v>5.2117263843648211E-2</v>
      </c>
      <c r="H300" s="143">
        <v>27</v>
      </c>
      <c r="I300" s="144">
        <v>6.413301662707839E-2</v>
      </c>
      <c r="J300" s="143">
        <v>23</v>
      </c>
      <c r="K300" s="148">
        <v>5.7788944723618091E-2</v>
      </c>
      <c r="L300" s="78">
        <v>4</v>
      </c>
      <c r="M300" s="148">
        <v>3.1746031746031744E-2</v>
      </c>
      <c r="N300" s="55">
        <v>11</v>
      </c>
      <c r="O300" s="56">
        <f t="shared" si="0"/>
        <v>3.8461538461538464E-2</v>
      </c>
    </row>
    <row r="301" spans="1:15" x14ac:dyDescent="0.2">
      <c r="A301" t="s">
        <v>23</v>
      </c>
      <c r="B301" s="143">
        <v>17</v>
      </c>
      <c r="C301" s="148">
        <v>4.9418604651162788E-2</v>
      </c>
      <c r="D301" s="143">
        <v>76</v>
      </c>
      <c r="E301" s="144">
        <v>0.18138424821002386</v>
      </c>
      <c r="F301" s="143">
        <v>33</v>
      </c>
      <c r="G301" s="152">
        <v>0.10749185667752444</v>
      </c>
      <c r="H301" s="143">
        <v>30</v>
      </c>
      <c r="I301" s="144">
        <v>7.1258907363420429E-2</v>
      </c>
      <c r="J301" s="143">
        <v>74</v>
      </c>
      <c r="K301" s="148">
        <v>0.18592964824120603</v>
      </c>
      <c r="L301" s="55">
        <v>17</v>
      </c>
      <c r="M301" s="148">
        <v>0.13492063492063491</v>
      </c>
      <c r="N301" s="55">
        <v>17</v>
      </c>
      <c r="O301" s="56">
        <f t="shared" si="0"/>
        <v>5.944055944055944E-2</v>
      </c>
    </row>
    <row r="302" spans="1:15" x14ac:dyDescent="0.2">
      <c r="A302" t="s">
        <v>923</v>
      </c>
      <c r="B302" s="143">
        <v>60</v>
      </c>
      <c r="C302" s="148">
        <v>0.1744186046511628</v>
      </c>
      <c r="D302" s="143">
        <v>58</v>
      </c>
      <c r="E302" s="144">
        <v>0.13842482100238662</v>
      </c>
      <c r="F302" s="143">
        <v>56</v>
      </c>
      <c r="G302" s="152">
        <v>0.18241042345276873</v>
      </c>
      <c r="H302" s="143">
        <v>86</v>
      </c>
      <c r="I302" s="144">
        <v>0.20427553444180521</v>
      </c>
      <c r="J302" s="143">
        <v>64</v>
      </c>
      <c r="K302" s="148">
        <v>0.16080402010050251</v>
      </c>
      <c r="L302" s="55">
        <v>37</v>
      </c>
      <c r="M302" s="148">
        <v>0.29365079365079366</v>
      </c>
      <c r="N302" s="55">
        <f>180-117+7+2</f>
        <v>72</v>
      </c>
      <c r="O302" s="56">
        <f t="shared" si="0"/>
        <v>0.25174825174825177</v>
      </c>
    </row>
    <row r="303" spans="1:15" x14ac:dyDescent="0.2">
      <c r="A303" t="s">
        <v>924</v>
      </c>
      <c r="B303" s="143">
        <v>15</v>
      </c>
      <c r="C303" s="148">
        <v>4.3604651162790699E-2</v>
      </c>
      <c r="D303" s="143">
        <v>15</v>
      </c>
      <c r="E303" s="144">
        <v>3.5799522673031027E-2</v>
      </c>
      <c r="F303" s="143">
        <v>15</v>
      </c>
      <c r="G303" s="152">
        <v>4.8859934853420196E-2</v>
      </c>
      <c r="H303" s="143">
        <v>30</v>
      </c>
      <c r="I303" s="144">
        <v>7.1258907363420429E-2</v>
      </c>
      <c r="J303" s="143">
        <v>20</v>
      </c>
      <c r="K303" s="148">
        <v>3.7688442211055273E-2</v>
      </c>
      <c r="L303" s="55">
        <v>12</v>
      </c>
      <c r="M303" s="148">
        <v>9.5238095238095233E-2</v>
      </c>
      <c r="N303" s="55">
        <v>25</v>
      </c>
      <c r="O303" s="56">
        <f t="shared" si="0"/>
        <v>8.7412587412587409E-2</v>
      </c>
    </row>
    <row r="304" spans="1:15" x14ac:dyDescent="0.2">
      <c r="A304" t="s">
        <v>925</v>
      </c>
      <c r="B304" s="143">
        <v>12</v>
      </c>
      <c r="C304" s="148">
        <v>3.4883720930232558E-2</v>
      </c>
      <c r="D304" s="143">
        <v>14</v>
      </c>
      <c r="E304" s="144">
        <v>3.3412887828162291E-2</v>
      </c>
      <c r="F304" s="143">
        <v>9</v>
      </c>
      <c r="G304" s="152">
        <v>2.9315960912052116E-2</v>
      </c>
      <c r="H304" s="143">
        <v>24</v>
      </c>
      <c r="I304" s="144">
        <v>5.4631828978622329E-2</v>
      </c>
      <c r="J304" s="143">
        <v>7</v>
      </c>
      <c r="K304" s="148">
        <v>1.7587939698492462E-2</v>
      </c>
      <c r="L304" s="55">
        <v>4</v>
      </c>
      <c r="M304" s="148">
        <v>3.1746031746031744E-2</v>
      </c>
      <c r="N304" s="55">
        <v>8</v>
      </c>
      <c r="O304" s="56">
        <f t="shared" si="0"/>
        <v>2.7972027972027972E-2</v>
      </c>
    </row>
    <row r="305" spans="1:15" x14ac:dyDescent="0.2">
      <c r="A305" t="s">
        <v>915</v>
      </c>
      <c r="B305" s="143">
        <v>31</v>
      </c>
      <c r="C305" s="148">
        <v>9.0116279069767435E-2</v>
      </c>
      <c r="D305" s="143">
        <v>30</v>
      </c>
      <c r="E305" s="144">
        <v>7.1599045346062054E-2</v>
      </c>
      <c r="F305" s="143">
        <v>27</v>
      </c>
      <c r="G305" s="152">
        <v>8.7947882736156349E-2</v>
      </c>
      <c r="H305" s="143">
        <v>21</v>
      </c>
      <c r="I305" s="144">
        <v>4.9881235154394299E-2</v>
      </c>
      <c r="J305" s="143">
        <v>24</v>
      </c>
      <c r="K305" s="148">
        <v>6.030150753768844E-2</v>
      </c>
      <c r="L305" s="55">
        <v>1</v>
      </c>
      <c r="M305" s="148">
        <v>7.9365079365079361E-3</v>
      </c>
      <c r="N305" s="55">
        <f>17+2</f>
        <v>19</v>
      </c>
      <c r="O305" s="56">
        <f t="shared" si="0"/>
        <v>6.6433566433566432E-2</v>
      </c>
    </row>
    <row r="306" spans="1:15" ht="16" thickBot="1" x14ac:dyDescent="0.25">
      <c r="B306" s="145">
        <v>344</v>
      </c>
      <c r="C306" s="149">
        <v>0.52325581395348841</v>
      </c>
      <c r="D306" s="145">
        <v>419</v>
      </c>
      <c r="E306" s="146">
        <v>0.47732696897374699</v>
      </c>
      <c r="F306" s="145">
        <v>307</v>
      </c>
      <c r="G306" s="153">
        <v>0.49185667752442996</v>
      </c>
      <c r="H306" s="145">
        <v>421</v>
      </c>
      <c r="I306" s="146">
        <v>0.48456057007125891</v>
      </c>
      <c r="J306" s="145">
        <v>398</v>
      </c>
      <c r="K306" s="149">
        <v>0.47989949748743715</v>
      </c>
      <c r="L306" s="57">
        <v>126</v>
      </c>
      <c r="M306" s="166">
        <v>1</v>
      </c>
      <c r="N306" s="57">
        <f>SUM(N297:N305)</f>
        <v>286</v>
      </c>
      <c r="O306" s="60">
        <f>SUM(O297:O305)</f>
        <v>1</v>
      </c>
    </row>
    <row r="307" spans="1:15" x14ac:dyDescent="0.2">
      <c r="C307" s="157">
        <v>0.52325581395348841</v>
      </c>
      <c r="D307" s="156"/>
      <c r="E307" s="157">
        <v>0.47732696897374699</v>
      </c>
      <c r="F307" s="156"/>
      <c r="G307" s="157">
        <v>0.49185667752442996</v>
      </c>
      <c r="H307" s="156"/>
      <c r="I307" s="157">
        <v>0.48456057007125891</v>
      </c>
      <c r="J307" s="156"/>
      <c r="K307" s="157">
        <v>0.47989949748743715</v>
      </c>
      <c r="L307" s="156"/>
      <c r="M307" s="157">
        <v>0.40476190476190471</v>
      </c>
      <c r="O307" s="157">
        <f>SUM(O297:O299)</f>
        <v>0.46853146853146854</v>
      </c>
    </row>
  </sheetData>
  <sortState ref="A2:J287">
    <sortCondition ref="G287"/>
  </sortState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9E3DA-6A9D-3B4C-B09B-D84F75DD1B4C}">
  <dimension ref="A2:J296"/>
  <sheetViews>
    <sheetView topLeftCell="A266" workbookViewId="0">
      <selection activeCell="H287" sqref="H2:H287"/>
    </sheetView>
  </sheetViews>
  <sheetFormatPr baseColWidth="10" defaultRowHeight="15" x14ac:dyDescent="0.2"/>
  <cols>
    <col min="4" max="4" width="30.1640625" customWidth="1"/>
    <col min="7" max="7" width="25.5" customWidth="1"/>
    <col min="8" max="8" width="35.5" customWidth="1"/>
  </cols>
  <sheetData>
    <row r="2" spans="1:10" s="11" customFormat="1" x14ac:dyDescent="0.2">
      <c r="A2" s="8">
        <v>43647</v>
      </c>
      <c r="B2" s="12" t="s">
        <v>5</v>
      </c>
      <c r="C2" s="113">
        <v>54634</v>
      </c>
      <c r="D2" s="12" t="s">
        <v>1956</v>
      </c>
      <c r="E2" s="12" t="s">
        <v>15</v>
      </c>
      <c r="F2" s="12" t="s">
        <v>15</v>
      </c>
      <c r="G2" s="12" t="s">
        <v>37</v>
      </c>
      <c r="H2" s="12"/>
      <c r="I2" s="9">
        <v>63</v>
      </c>
      <c r="J2" s="9">
        <v>95</v>
      </c>
    </row>
    <row r="3" spans="1:10" s="11" customFormat="1" x14ac:dyDescent="0.2">
      <c r="A3" s="8">
        <v>43647</v>
      </c>
      <c r="B3" s="12" t="s">
        <v>234</v>
      </c>
      <c r="C3" s="48" t="s">
        <v>1957</v>
      </c>
      <c r="D3" s="12" t="s">
        <v>1958</v>
      </c>
      <c r="E3" s="12" t="s">
        <v>234</v>
      </c>
      <c r="F3" s="12" t="s">
        <v>15</v>
      </c>
      <c r="G3" s="12" t="s">
        <v>172</v>
      </c>
      <c r="H3" s="12"/>
      <c r="I3" s="9">
        <v>255</v>
      </c>
      <c r="J3" s="9">
        <v>412</v>
      </c>
    </row>
    <row r="4" spans="1:10" s="11" customFormat="1" x14ac:dyDescent="0.2">
      <c r="A4" s="8">
        <v>43662</v>
      </c>
      <c r="B4" s="12" t="s">
        <v>234</v>
      </c>
      <c r="C4" s="48" t="s">
        <v>2018</v>
      </c>
      <c r="D4" s="12" t="s">
        <v>2019</v>
      </c>
      <c r="E4" s="12" t="s">
        <v>15</v>
      </c>
      <c r="F4" s="12" t="s">
        <v>15</v>
      </c>
      <c r="G4" s="12" t="s">
        <v>172</v>
      </c>
      <c r="H4" s="12"/>
      <c r="I4" s="9">
        <v>256</v>
      </c>
      <c r="J4" s="9">
        <v>409</v>
      </c>
    </row>
    <row r="5" spans="1:10" s="11" customFormat="1" x14ac:dyDescent="0.2">
      <c r="A5" s="8">
        <v>43672</v>
      </c>
      <c r="B5" s="12" t="s">
        <v>234</v>
      </c>
      <c r="C5" s="169" t="s">
        <v>2075</v>
      </c>
      <c r="D5" s="12" t="s">
        <v>2019</v>
      </c>
      <c r="E5" s="12" t="s">
        <v>234</v>
      </c>
      <c r="F5" s="12" t="s">
        <v>15</v>
      </c>
      <c r="G5" s="12" t="s">
        <v>319</v>
      </c>
      <c r="H5" s="12"/>
      <c r="I5" s="9"/>
      <c r="J5" s="9"/>
    </row>
    <row r="6" spans="1:10" s="11" customFormat="1" x14ac:dyDescent="0.2">
      <c r="A6" s="8">
        <v>43647</v>
      </c>
      <c r="B6" s="12" t="s">
        <v>14</v>
      </c>
      <c r="C6" s="113">
        <v>2812</v>
      </c>
      <c r="D6" s="12" t="s">
        <v>1961</v>
      </c>
      <c r="E6" s="12" t="s">
        <v>6</v>
      </c>
      <c r="F6" s="12" t="s">
        <v>6</v>
      </c>
      <c r="G6" s="12" t="s">
        <v>1962</v>
      </c>
      <c r="H6" s="12"/>
      <c r="I6" s="9">
        <v>111</v>
      </c>
      <c r="J6" s="9">
        <v>275</v>
      </c>
    </row>
    <row r="7" spans="1:10" s="11" customFormat="1" x14ac:dyDescent="0.2">
      <c r="A7" s="8">
        <v>43647</v>
      </c>
      <c r="B7" s="12" t="s">
        <v>14</v>
      </c>
      <c r="C7" s="113">
        <v>6700</v>
      </c>
      <c r="D7" s="12" t="s">
        <v>127</v>
      </c>
      <c r="E7" s="12" t="s">
        <v>6</v>
      </c>
      <c r="F7" s="12" t="s">
        <v>6</v>
      </c>
      <c r="G7" s="12" t="s">
        <v>152</v>
      </c>
      <c r="H7" s="12"/>
      <c r="I7" s="9">
        <v>26</v>
      </c>
      <c r="J7" s="9">
        <v>36</v>
      </c>
    </row>
    <row r="8" spans="1:10" s="11" customFormat="1" x14ac:dyDescent="0.2">
      <c r="A8" s="8">
        <v>43652</v>
      </c>
      <c r="B8" s="12" t="s">
        <v>14</v>
      </c>
      <c r="C8" s="113">
        <v>6700</v>
      </c>
      <c r="D8" s="12" t="s">
        <v>127</v>
      </c>
      <c r="E8" s="12" t="s">
        <v>6</v>
      </c>
      <c r="F8" s="12" t="s">
        <v>15</v>
      </c>
      <c r="G8" s="12" t="s">
        <v>292</v>
      </c>
      <c r="H8" s="12"/>
      <c r="I8" s="9">
        <v>33</v>
      </c>
      <c r="J8" s="9">
        <v>27</v>
      </c>
    </row>
    <row r="9" spans="1:10" s="11" customFormat="1" x14ac:dyDescent="0.2">
      <c r="A9" s="8">
        <v>43660</v>
      </c>
      <c r="B9" s="12" t="s">
        <v>14</v>
      </c>
      <c r="C9" s="113">
        <v>6700</v>
      </c>
      <c r="D9" s="12" t="s">
        <v>127</v>
      </c>
      <c r="E9" s="12" t="s">
        <v>6</v>
      </c>
      <c r="F9" s="12" t="s">
        <v>6</v>
      </c>
      <c r="G9" s="12" t="s">
        <v>23</v>
      </c>
      <c r="H9" s="12"/>
      <c r="I9" s="9">
        <v>30</v>
      </c>
      <c r="J9" s="9">
        <v>26</v>
      </c>
    </row>
    <row r="10" spans="1:10" s="11" customFormat="1" x14ac:dyDescent="0.2">
      <c r="A10" s="8">
        <v>43664</v>
      </c>
      <c r="B10" s="12" t="s">
        <v>14</v>
      </c>
      <c r="C10" s="113">
        <v>6700</v>
      </c>
      <c r="D10" s="12" t="s">
        <v>127</v>
      </c>
      <c r="E10" s="12" t="s">
        <v>6</v>
      </c>
      <c r="F10" s="12" t="s">
        <v>6</v>
      </c>
      <c r="G10" s="12" t="s">
        <v>151</v>
      </c>
      <c r="H10" s="12"/>
      <c r="I10" s="9">
        <v>37</v>
      </c>
      <c r="J10" s="9">
        <v>24</v>
      </c>
    </row>
    <row r="11" spans="1:10" s="11" customFormat="1" x14ac:dyDescent="0.2">
      <c r="A11" s="8">
        <v>43666</v>
      </c>
      <c r="B11" s="12" t="s">
        <v>14</v>
      </c>
      <c r="C11" s="113">
        <v>6700</v>
      </c>
      <c r="D11" s="12" t="s">
        <v>127</v>
      </c>
      <c r="E11" s="12" t="s">
        <v>2036</v>
      </c>
      <c r="F11" s="12" t="s">
        <v>15</v>
      </c>
      <c r="G11" s="12" t="s">
        <v>477</v>
      </c>
      <c r="H11" s="12"/>
      <c r="I11" s="9">
        <v>31</v>
      </c>
      <c r="J11" s="9">
        <v>23</v>
      </c>
    </row>
    <row r="12" spans="1:10" s="11" customFormat="1" x14ac:dyDescent="0.2">
      <c r="A12" s="8">
        <v>43673</v>
      </c>
      <c r="B12" s="12" t="s">
        <v>14</v>
      </c>
      <c r="C12" s="113">
        <v>6700</v>
      </c>
      <c r="D12" s="12" t="s">
        <v>127</v>
      </c>
      <c r="E12" s="12" t="s">
        <v>6</v>
      </c>
      <c r="F12" s="12" t="s">
        <v>6</v>
      </c>
      <c r="G12" s="12" t="s">
        <v>863</v>
      </c>
      <c r="H12" s="12"/>
      <c r="I12" s="9">
        <v>32</v>
      </c>
      <c r="J12" s="9">
        <v>25</v>
      </c>
    </row>
    <row r="13" spans="1:10" s="11" customFormat="1" x14ac:dyDescent="0.2">
      <c r="A13" s="8">
        <v>43675</v>
      </c>
      <c r="B13" s="12" t="s">
        <v>14</v>
      </c>
      <c r="C13" s="113">
        <v>6700</v>
      </c>
      <c r="D13" s="12" t="s">
        <v>127</v>
      </c>
      <c r="E13" s="12" t="s">
        <v>6</v>
      </c>
      <c r="F13" s="12" t="s">
        <v>15</v>
      </c>
      <c r="G13" s="12" t="s">
        <v>151</v>
      </c>
      <c r="H13" s="12"/>
      <c r="I13" s="9">
        <v>34</v>
      </c>
      <c r="J13" s="9">
        <v>26</v>
      </c>
    </row>
    <row r="14" spans="1:10" s="11" customFormat="1" x14ac:dyDescent="0.2">
      <c r="A14" s="8">
        <v>43671</v>
      </c>
      <c r="B14" s="12" t="s">
        <v>234</v>
      </c>
      <c r="C14" s="48" t="s">
        <v>2054</v>
      </c>
      <c r="D14" s="12" t="s">
        <v>2055</v>
      </c>
      <c r="E14" s="12" t="s">
        <v>234</v>
      </c>
      <c r="F14" s="12" t="s">
        <v>221</v>
      </c>
      <c r="G14" s="12" t="s">
        <v>319</v>
      </c>
      <c r="H14" s="12"/>
      <c r="I14" s="31"/>
      <c r="J14" s="31"/>
    </row>
    <row r="15" spans="1:10" s="11" customFormat="1" x14ac:dyDescent="0.2">
      <c r="A15" s="8">
        <v>43653</v>
      </c>
      <c r="B15" s="12" t="s">
        <v>14</v>
      </c>
      <c r="C15" s="113">
        <v>6717</v>
      </c>
      <c r="D15" s="12" t="s">
        <v>1783</v>
      </c>
      <c r="E15" s="12" t="s">
        <v>6</v>
      </c>
      <c r="F15" s="12" t="s">
        <v>15</v>
      </c>
      <c r="G15" s="12" t="s">
        <v>292</v>
      </c>
      <c r="H15" s="12"/>
      <c r="I15" s="9">
        <v>41</v>
      </c>
      <c r="J15" s="9">
        <v>37</v>
      </c>
    </row>
    <row r="16" spans="1:10" s="11" customFormat="1" x14ac:dyDescent="0.2">
      <c r="A16" s="8">
        <v>43673</v>
      </c>
      <c r="B16" s="12" t="s">
        <v>14</v>
      </c>
      <c r="C16" s="113">
        <v>6790</v>
      </c>
      <c r="D16" s="12" t="s">
        <v>168</v>
      </c>
      <c r="E16" s="12" t="s">
        <v>6</v>
      </c>
      <c r="F16" s="12" t="s">
        <v>15</v>
      </c>
      <c r="G16" s="12" t="s">
        <v>172</v>
      </c>
      <c r="H16" s="12"/>
      <c r="I16" s="9">
        <v>17</v>
      </c>
      <c r="J16" s="9">
        <v>12</v>
      </c>
    </row>
    <row r="17" spans="1:10" s="11" customFormat="1" x14ac:dyDescent="0.2">
      <c r="A17" s="8">
        <v>43673</v>
      </c>
      <c r="B17" s="12" t="s">
        <v>6</v>
      </c>
      <c r="C17" s="113">
        <v>57390</v>
      </c>
      <c r="D17" s="12" t="s">
        <v>137</v>
      </c>
      <c r="E17" s="12" t="s">
        <v>2100</v>
      </c>
      <c r="F17" s="12" t="s">
        <v>6</v>
      </c>
      <c r="G17" s="12" t="s">
        <v>172</v>
      </c>
      <c r="H17" s="12"/>
      <c r="I17" s="9">
        <v>14</v>
      </c>
      <c r="J17" s="9">
        <v>11</v>
      </c>
    </row>
    <row r="18" spans="1:10" s="11" customFormat="1" x14ac:dyDescent="0.2">
      <c r="A18" s="8">
        <v>43652</v>
      </c>
      <c r="B18" s="12" t="s">
        <v>6</v>
      </c>
      <c r="C18" s="113">
        <v>57710</v>
      </c>
      <c r="D18" s="12" t="s">
        <v>147</v>
      </c>
      <c r="E18" s="12" t="s">
        <v>6</v>
      </c>
      <c r="F18" s="12" t="s">
        <v>6</v>
      </c>
      <c r="G18" s="12" t="s">
        <v>23</v>
      </c>
      <c r="H18" s="12"/>
      <c r="I18" s="9">
        <v>32</v>
      </c>
      <c r="J18" s="9">
        <v>21</v>
      </c>
    </row>
    <row r="19" spans="1:10" s="11" customFormat="1" x14ac:dyDescent="0.2">
      <c r="A19" s="8">
        <v>43656</v>
      </c>
      <c r="B19" s="12" t="s">
        <v>6</v>
      </c>
      <c r="C19" s="113">
        <v>57710</v>
      </c>
      <c r="D19" s="12" t="s">
        <v>147</v>
      </c>
      <c r="E19" s="12" t="s">
        <v>6</v>
      </c>
      <c r="F19" s="12" t="s">
        <v>9</v>
      </c>
      <c r="G19" s="12" t="s">
        <v>23</v>
      </c>
      <c r="H19" s="12"/>
      <c r="I19" s="9">
        <v>33</v>
      </c>
      <c r="J19" s="9">
        <v>24</v>
      </c>
    </row>
    <row r="20" spans="1:10" s="11" customFormat="1" x14ac:dyDescent="0.2">
      <c r="A20" s="8">
        <v>43654</v>
      </c>
      <c r="B20" s="12" t="s">
        <v>5</v>
      </c>
      <c r="C20" s="113">
        <v>64732</v>
      </c>
      <c r="D20" s="12" t="s">
        <v>1974</v>
      </c>
      <c r="E20" s="12" t="s">
        <v>5</v>
      </c>
      <c r="F20" s="12" t="s">
        <v>15</v>
      </c>
      <c r="G20" s="12" t="s">
        <v>151</v>
      </c>
      <c r="H20" s="12"/>
      <c r="I20" s="9">
        <v>207</v>
      </c>
      <c r="J20" s="9">
        <v>307</v>
      </c>
    </row>
    <row r="21" spans="1:10" s="11" customFormat="1" x14ac:dyDescent="0.2">
      <c r="A21" s="8">
        <v>43674</v>
      </c>
      <c r="B21" s="12" t="s">
        <v>14</v>
      </c>
      <c r="C21" s="113">
        <v>9900</v>
      </c>
      <c r="D21" s="12" t="s">
        <v>2138</v>
      </c>
      <c r="E21" s="12" t="s">
        <v>234</v>
      </c>
      <c r="F21" s="12" t="s">
        <v>6</v>
      </c>
      <c r="G21" s="12" t="s">
        <v>172</v>
      </c>
      <c r="H21" s="12"/>
      <c r="I21" s="87" t="s">
        <v>2153</v>
      </c>
      <c r="J21" s="87" t="s">
        <v>2154</v>
      </c>
    </row>
    <row r="22" spans="1:10" s="11" customFormat="1" x14ac:dyDescent="0.2">
      <c r="A22" s="8">
        <v>43673</v>
      </c>
      <c r="B22" s="12" t="s">
        <v>3</v>
      </c>
      <c r="C22" s="113">
        <v>4924</v>
      </c>
      <c r="D22" s="12" t="s">
        <v>55</v>
      </c>
      <c r="E22" s="12" t="s">
        <v>4</v>
      </c>
      <c r="F22" s="12" t="s">
        <v>4</v>
      </c>
      <c r="G22" s="12" t="s">
        <v>177</v>
      </c>
      <c r="H22" s="12"/>
      <c r="I22" s="9">
        <v>12</v>
      </c>
      <c r="J22" s="9">
        <v>8</v>
      </c>
    </row>
    <row r="23" spans="1:10" s="11" customFormat="1" x14ac:dyDescent="0.2">
      <c r="A23" s="8">
        <v>43649</v>
      </c>
      <c r="B23" s="12" t="s">
        <v>14</v>
      </c>
      <c r="C23" s="113">
        <v>6600</v>
      </c>
      <c r="D23" s="12" t="s">
        <v>1963</v>
      </c>
      <c r="E23" s="12" t="s">
        <v>8</v>
      </c>
      <c r="F23" s="12" t="s">
        <v>6</v>
      </c>
      <c r="G23" s="12" t="s">
        <v>172</v>
      </c>
      <c r="H23" s="12"/>
      <c r="I23" s="9">
        <v>59</v>
      </c>
      <c r="J23" s="9">
        <v>83</v>
      </c>
    </row>
    <row r="24" spans="1:10" s="11" customFormat="1" x14ac:dyDescent="0.2">
      <c r="A24" s="8">
        <v>43667</v>
      </c>
      <c r="B24" s="12" t="s">
        <v>1580</v>
      </c>
      <c r="C24" s="113">
        <v>510000</v>
      </c>
      <c r="D24" s="12" t="s">
        <v>2039</v>
      </c>
      <c r="E24" s="12" t="s">
        <v>11</v>
      </c>
      <c r="F24" s="12" t="s">
        <v>15</v>
      </c>
      <c r="G24" s="12" t="s">
        <v>163</v>
      </c>
      <c r="H24" s="12"/>
      <c r="I24" s="31"/>
      <c r="J24" s="31"/>
    </row>
    <row r="25" spans="1:10" s="11" customFormat="1" x14ac:dyDescent="0.2">
      <c r="A25" s="8">
        <v>43657</v>
      </c>
      <c r="B25" s="12" t="s">
        <v>3</v>
      </c>
      <c r="C25" s="113">
        <v>6313</v>
      </c>
      <c r="D25" s="12" t="s">
        <v>1990</v>
      </c>
      <c r="E25" s="12" t="s">
        <v>6</v>
      </c>
      <c r="F25" s="12" t="s">
        <v>15</v>
      </c>
      <c r="G25" s="12" t="s">
        <v>292</v>
      </c>
      <c r="H25" s="12"/>
      <c r="I25" s="9">
        <v>60</v>
      </c>
      <c r="J25" s="9">
        <v>64</v>
      </c>
    </row>
    <row r="26" spans="1:10" s="11" customFormat="1" x14ac:dyDescent="0.2">
      <c r="A26" s="8">
        <v>43672</v>
      </c>
      <c r="B26" s="12" t="s">
        <v>3</v>
      </c>
      <c r="C26" s="113">
        <v>6312</v>
      </c>
      <c r="D26" s="12" t="s">
        <v>1990</v>
      </c>
      <c r="E26" s="12" t="s">
        <v>4</v>
      </c>
      <c r="F26" s="12" t="s">
        <v>260</v>
      </c>
      <c r="G26" s="12" t="s">
        <v>100</v>
      </c>
      <c r="H26" s="12"/>
      <c r="I26" s="9">
        <v>55</v>
      </c>
      <c r="J26" s="9">
        <v>63</v>
      </c>
    </row>
    <row r="27" spans="1:10" s="11" customFormat="1" x14ac:dyDescent="0.2">
      <c r="A27" s="8">
        <v>43671</v>
      </c>
      <c r="B27" s="12" t="s">
        <v>6</v>
      </c>
      <c r="C27" s="113">
        <v>55100</v>
      </c>
      <c r="D27" s="12" t="s">
        <v>2056</v>
      </c>
      <c r="E27" s="12" t="s">
        <v>6</v>
      </c>
      <c r="F27" s="12" t="s">
        <v>15</v>
      </c>
      <c r="G27" s="12" t="s">
        <v>1988</v>
      </c>
      <c r="H27" s="12"/>
      <c r="I27" s="9">
        <v>77</v>
      </c>
      <c r="J27" s="9">
        <v>75</v>
      </c>
    </row>
    <row r="28" spans="1:10" s="11" customFormat="1" x14ac:dyDescent="0.2">
      <c r="A28" s="8">
        <v>43651</v>
      </c>
      <c r="B28" s="12" t="s">
        <v>3</v>
      </c>
      <c r="C28" s="113">
        <v>4402</v>
      </c>
      <c r="D28" s="12" t="s">
        <v>50</v>
      </c>
      <c r="E28" s="12" t="s">
        <v>157</v>
      </c>
      <c r="F28" s="12" t="s">
        <v>15</v>
      </c>
      <c r="G28" s="12" t="s">
        <v>151</v>
      </c>
      <c r="H28" s="12"/>
      <c r="I28" s="9">
        <v>8</v>
      </c>
      <c r="J28" s="9" t="s">
        <v>460</v>
      </c>
    </row>
    <row r="29" spans="1:10" s="11" customFormat="1" x14ac:dyDescent="0.2">
      <c r="A29" s="8">
        <v>43660</v>
      </c>
      <c r="B29" s="12" t="s">
        <v>3</v>
      </c>
      <c r="C29" s="113">
        <v>4408</v>
      </c>
      <c r="D29" s="12" t="s">
        <v>50</v>
      </c>
      <c r="E29" s="12" t="s">
        <v>8</v>
      </c>
      <c r="F29" s="12" t="s">
        <v>6</v>
      </c>
      <c r="G29" s="12" t="s">
        <v>172</v>
      </c>
      <c r="H29" s="12"/>
      <c r="I29" s="9">
        <v>5</v>
      </c>
      <c r="J29" s="9">
        <v>8</v>
      </c>
    </row>
    <row r="30" spans="1:10" s="11" customFormat="1" x14ac:dyDescent="0.2">
      <c r="A30" s="8">
        <v>43661</v>
      </c>
      <c r="B30" s="12" t="s">
        <v>3</v>
      </c>
      <c r="C30" s="113">
        <v>4475</v>
      </c>
      <c r="D30" s="12" t="s">
        <v>50</v>
      </c>
      <c r="E30" s="12" t="s">
        <v>4</v>
      </c>
      <c r="F30" s="12" t="s">
        <v>6</v>
      </c>
      <c r="G30" s="12" t="s">
        <v>194</v>
      </c>
      <c r="H30" s="12"/>
      <c r="I30" s="9">
        <v>8</v>
      </c>
      <c r="J30" s="9">
        <v>5</v>
      </c>
    </row>
    <row r="31" spans="1:10" s="11" customFormat="1" x14ac:dyDescent="0.2">
      <c r="A31" s="8">
        <v>43661</v>
      </c>
      <c r="B31" s="12" t="s">
        <v>3</v>
      </c>
      <c r="C31" s="113">
        <v>4406</v>
      </c>
      <c r="D31" s="12" t="s">
        <v>50</v>
      </c>
      <c r="E31" s="12" t="s">
        <v>4</v>
      </c>
      <c r="F31" s="12" t="s">
        <v>140</v>
      </c>
      <c r="G31" s="12" t="s">
        <v>151</v>
      </c>
      <c r="H31" s="12"/>
      <c r="I31" s="9">
        <v>10</v>
      </c>
      <c r="J31" s="9">
        <v>5</v>
      </c>
    </row>
    <row r="32" spans="1:10" s="11" customFormat="1" x14ac:dyDescent="0.2">
      <c r="A32" s="8">
        <v>43659</v>
      </c>
      <c r="B32" s="12" t="s">
        <v>3</v>
      </c>
      <c r="C32" s="113">
        <v>6830</v>
      </c>
      <c r="D32" s="12" t="s">
        <v>1167</v>
      </c>
      <c r="E32" s="12" t="s">
        <v>4</v>
      </c>
      <c r="F32" s="12" t="s">
        <v>4</v>
      </c>
      <c r="G32" s="12" t="s">
        <v>37</v>
      </c>
      <c r="H32" s="12"/>
      <c r="I32" s="9">
        <v>39</v>
      </c>
      <c r="J32" s="9">
        <v>58</v>
      </c>
    </row>
    <row r="33" spans="1:10" s="11" customFormat="1" x14ac:dyDescent="0.2">
      <c r="A33" s="8">
        <v>43662</v>
      </c>
      <c r="B33" s="12" t="s">
        <v>3</v>
      </c>
      <c r="C33" s="113">
        <v>3321</v>
      </c>
      <c r="D33" s="12" t="s">
        <v>1040</v>
      </c>
      <c r="E33" s="12" t="s">
        <v>4</v>
      </c>
      <c r="F33" s="12" t="s">
        <v>6</v>
      </c>
      <c r="G33" s="12" t="s">
        <v>151</v>
      </c>
      <c r="H33" s="12"/>
      <c r="I33" s="9">
        <v>26</v>
      </c>
      <c r="J33" s="9">
        <v>26</v>
      </c>
    </row>
    <row r="34" spans="1:10" s="11" customFormat="1" x14ac:dyDescent="0.2">
      <c r="A34" s="8">
        <v>43653</v>
      </c>
      <c r="B34" s="12" t="s">
        <v>5</v>
      </c>
      <c r="C34" s="113">
        <v>13055</v>
      </c>
      <c r="D34" s="12" t="s">
        <v>1968</v>
      </c>
      <c r="E34" s="12" t="s">
        <v>5</v>
      </c>
      <c r="F34" s="12" t="s">
        <v>15</v>
      </c>
      <c r="G34" s="12" t="s">
        <v>477</v>
      </c>
      <c r="H34" s="12"/>
      <c r="I34" s="31"/>
      <c r="J34" s="31"/>
    </row>
    <row r="35" spans="1:10" s="11" customFormat="1" x14ac:dyDescent="0.2">
      <c r="A35" s="8">
        <v>43654</v>
      </c>
      <c r="B35" s="12" t="s">
        <v>5</v>
      </c>
      <c r="C35" s="113">
        <v>12209</v>
      </c>
      <c r="D35" s="12" t="s">
        <v>1968</v>
      </c>
      <c r="E35" s="12" t="s">
        <v>5</v>
      </c>
      <c r="F35" s="12" t="s">
        <v>15</v>
      </c>
      <c r="G35" s="12" t="s">
        <v>1976</v>
      </c>
      <c r="H35" s="12"/>
      <c r="I35" s="31"/>
      <c r="J35" s="31"/>
    </row>
    <row r="36" spans="1:10" s="11" customFormat="1" x14ac:dyDescent="0.2">
      <c r="A36" s="8">
        <v>43658</v>
      </c>
      <c r="B36" s="12" t="s">
        <v>1995</v>
      </c>
      <c r="C36" s="113">
        <v>3014</v>
      </c>
      <c r="D36" s="12" t="s">
        <v>1996</v>
      </c>
      <c r="E36" s="12" t="s">
        <v>307</v>
      </c>
      <c r="F36" s="12" t="s">
        <v>15</v>
      </c>
      <c r="G36" s="12" t="s">
        <v>1997</v>
      </c>
      <c r="H36" s="12"/>
      <c r="I36" s="31"/>
      <c r="J36" s="31"/>
    </row>
    <row r="37" spans="1:10" s="11" customFormat="1" x14ac:dyDescent="0.2">
      <c r="A37" s="8">
        <v>43666</v>
      </c>
      <c r="B37" s="12" t="s">
        <v>3</v>
      </c>
      <c r="C37" s="113">
        <v>8079</v>
      </c>
      <c r="D37" s="12" t="s">
        <v>41</v>
      </c>
      <c r="E37" s="12" t="s">
        <v>12</v>
      </c>
      <c r="F37" s="12" t="s">
        <v>6</v>
      </c>
      <c r="G37" s="12" t="s">
        <v>37</v>
      </c>
      <c r="H37" s="12"/>
      <c r="I37" s="9">
        <v>22</v>
      </c>
      <c r="J37" s="9">
        <v>19</v>
      </c>
    </row>
    <row r="38" spans="1:10" s="11" customFormat="1" x14ac:dyDescent="0.2">
      <c r="A38" s="8">
        <v>43668</v>
      </c>
      <c r="B38" s="12" t="s">
        <v>3</v>
      </c>
      <c r="C38" s="113">
        <v>3311</v>
      </c>
      <c r="D38" s="12" t="s">
        <v>131</v>
      </c>
      <c r="E38" s="12" t="s">
        <v>18</v>
      </c>
      <c r="F38" s="12" t="s">
        <v>15</v>
      </c>
      <c r="G38" s="12" t="s">
        <v>23</v>
      </c>
      <c r="H38" s="12"/>
      <c r="I38" s="9">
        <v>20</v>
      </c>
      <c r="J38" s="9">
        <v>21</v>
      </c>
    </row>
    <row r="39" spans="1:10" s="11" customFormat="1" x14ac:dyDescent="0.2">
      <c r="A39" s="8">
        <v>43676</v>
      </c>
      <c r="B39" s="12" t="s">
        <v>6</v>
      </c>
      <c r="C39" s="113">
        <v>54620</v>
      </c>
      <c r="D39" s="12" t="s">
        <v>2151</v>
      </c>
      <c r="E39" s="12" t="s">
        <v>6</v>
      </c>
      <c r="F39" s="12" t="s">
        <v>15</v>
      </c>
      <c r="G39" s="12" t="s">
        <v>2152</v>
      </c>
      <c r="H39" s="12"/>
      <c r="I39" s="9">
        <v>28</v>
      </c>
      <c r="J39" s="9">
        <v>21</v>
      </c>
    </row>
    <row r="40" spans="1:10" s="11" customFormat="1" x14ac:dyDescent="0.2">
      <c r="A40" s="8">
        <v>43669</v>
      </c>
      <c r="B40" s="12" t="s">
        <v>3</v>
      </c>
      <c r="C40" s="113">
        <v>7763</v>
      </c>
      <c r="D40" s="12" t="s">
        <v>47</v>
      </c>
      <c r="E40" s="12" t="s">
        <v>4</v>
      </c>
      <c r="F40" s="12" t="s">
        <v>6</v>
      </c>
      <c r="G40" s="12" t="s">
        <v>2045</v>
      </c>
      <c r="H40" s="12"/>
      <c r="I40" s="9">
        <v>51</v>
      </c>
      <c r="J40" s="9">
        <v>49</v>
      </c>
    </row>
    <row r="41" spans="1:10" s="11" customFormat="1" x14ac:dyDescent="0.2">
      <c r="A41" s="8">
        <v>43671</v>
      </c>
      <c r="B41" s="12" t="s">
        <v>3</v>
      </c>
      <c r="C41" s="113">
        <v>6833</v>
      </c>
      <c r="D41" s="12" t="s">
        <v>1277</v>
      </c>
      <c r="E41" s="12" t="s">
        <v>19</v>
      </c>
      <c r="F41" s="12" t="s">
        <v>99</v>
      </c>
      <c r="G41" s="12" t="s">
        <v>151</v>
      </c>
      <c r="H41" s="12"/>
      <c r="I41" s="9">
        <v>40</v>
      </c>
      <c r="J41" s="9">
        <v>54</v>
      </c>
    </row>
    <row r="42" spans="1:10" s="11" customFormat="1" x14ac:dyDescent="0.2">
      <c r="A42" s="8">
        <v>43654</v>
      </c>
      <c r="B42" s="12" t="s">
        <v>6</v>
      </c>
      <c r="C42" s="113">
        <v>57655</v>
      </c>
      <c r="D42" s="12" t="s">
        <v>266</v>
      </c>
      <c r="E42" s="12" t="s">
        <v>6</v>
      </c>
      <c r="F42" s="12" t="s">
        <v>15</v>
      </c>
      <c r="G42" s="12" t="s">
        <v>292</v>
      </c>
      <c r="H42" s="12"/>
      <c r="I42" s="9">
        <v>33</v>
      </c>
      <c r="J42" s="9">
        <v>25</v>
      </c>
    </row>
    <row r="43" spans="1:10" s="11" customFormat="1" x14ac:dyDescent="0.2">
      <c r="A43" s="8">
        <v>43673</v>
      </c>
      <c r="B43" s="12" t="s">
        <v>6</v>
      </c>
      <c r="C43" s="113">
        <v>57655</v>
      </c>
      <c r="D43" s="12" t="s">
        <v>266</v>
      </c>
      <c r="E43" s="12" t="s">
        <v>6</v>
      </c>
      <c r="F43" s="12" t="s">
        <v>6</v>
      </c>
      <c r="G43" s="12" t="s">
        <v>177</v>
      </c>
      <c r="H43" s="12"/>
      <c r="I43" s="9">
        <v>26</v>
      </c>
      <c r="J43" s="9">
        <v>24</v>
      </c>
    </row>
    <row r="44" spans="1:10" s="11" customFormat="1" x14ac:dyDescent="0.2">
      <c r="A44" s="8">
        <v>43670</v>
      </c>
      <c r="B44" s="12" t="s">
        <v>6</v>
      </c>
      <c r="C44" s="113">
        <v>57310</v>
      </c>
      <c r="D44" s="12" t="s">
        <v>219</v>
      </c>
      <c r="E44" s="12" t="s">
        <v>6</v>
      </c>
      <c r="F44" s="12" t="s">
        <v>15</v>
      </c>
      <c r="G44" s="12" t="s">
        <v>23</v>
      </c>
      <c r="H44" s="12"/>
      <c r="I44" s="9">
        <v>46</v>
      </c>
      <c r="J44" s="9">
        <v>47</v>
      </c>
    </row>
    <row r="45" spans="1:10" s="11" customFormat="1" x14ac:dyDescent="0.2">
      <c r="A45" s="8">
        <v>43658</v>
      </c>
      <c r="B45" s="12" t="s">
        <v>6</v>
      </c>
      <c r="C45" s="113">
        <v>54190</v>
      </c>
      <c r="D45" s="12" t="s">
        <v>1998</v>
      </c>
      <c r="E45" s="12" t="s">
        <v>6</v>
      </c>
      <c r="F45" s="12" t="s">
        <v>15</v>
      </c>
      <c r="G45" s="12" t="s">
        <v>477</v>
      </c>
      <c r="H45" s="12"/>
      <c r="I45" s="9">
        <v>26</v>
      </c>
      <c r="J45" s="9">
        <v>16</v>
      </c>
    </row>
    <row r="46" spans="1:10" s="11" customFormat="1" x14ac:dyDescent="0.2">
      <c r="A46" s="8">
        <v>43657</v>
      </c>
      <c r="B46" s="12" t="s">
        <v>6</v>
      </c>
      <c r="C46" s="113">
        <v>57320</v>
      </c>
      <c r="D46" s="12" t="s">
        <v>1994</v>
      </c>
      <c r="E46" s="12" t="s">
        <v>6</v>
      </c>
      <c r="F46" s="12" t="s">
        <v>15</v>
      </c>
      <c r="G46" s="12" t="s">
        <v>422</v>
      </c>
      <c r="H46" s="12"/>
      <c r="I46" s="9">
        <v>60</v>
      </c>
      <c r="J46" s="9">
        <v>69</v>
      </c>
    </row>
    <row r="47" spans="1:10" s="11" customFormat="1" x14ac:dyDescent="0.2">
      <c r="A47" s="8">
        <v>43673</v>
      </c>
      <c r="B47" s="12" t="s">
        <v>3</v>
      </c>
      <c r="C47" s="113">
        <v>8181</v>
      </c>
      <c r="D47" s="12" t="s">
        <v>53</v>
      </c>
      <c r="E47" s="12" t="s">
        <v>4</v>
      </c>
      <c r="F47" s="12" t="s">
        <v>15</v>
      </c>
      <c r="G47" s="12" t="s">
        <v>177</v>
      </c>
      <c r="H47" s="12"/>
      <c r="I47" s="9">
        <v>23</v>
      </c>
      <c r="J47" s="9">
        <v>31</v>
      </c>
    </row>
    <row r="48" spans="1:10" s="11" customFormat="1" x14ac:dyDescent="0.2">
      <c r="A48" s="8">
        <v>43665</v>
      </c>
      <c r="B48" s="12" t="s">
        <v>14</v>
      </c>
      <c r="C48" s="113">
        <v>1200</v>
      </c>
      <c r="D48" s="12" t="s">
        <v>250</v>
      </c>
      <c r="E48" s="12" t="s">
        <v>15</v>
      </c>
      <c r="F48" s="12" t="s">
        <v>15</v>
      </c>
      <c r="G48" s="12" t="s">
        <v>303</v>
      </c>
      <c r="H48" s="12"/>
      <c r="I48" s="9">
        <v>131</v>
      </c>
      <c r="J48" s="9">
        <v>208</v>
      </c>
    </row>
    <row r="49" spans="1:10" s="11" customFormat="1" x14ac:dyDescent="0.2">
      <c r="A49" s="8">
        <v>43673</v>
      </c>
      <c r="B49" s="12" t="s">
        <v>6</v>
      </c>
      <c r="C49" s="113">
        <v>51000</v>
      </c>
      <c r="D49" s="12" t="s">
        <v>2078</v>
      </c>
      <c r="E49" s="12" t="s">
        <v>6</v>
      </c>
      <c r="F49" s="12" t="s">
        <v>6</v>
      </c>
      <c r="G49" s="12" t="s">
        <v>863</v>
      </c>
      <c r="H49" s="12"/>
      <c r="I49" s="9">
        <v>119</v>
      </c>
      <c r="J49" s="9">
        <v>171</v>
      </c>
    </row>
    <row r="50" spans="1:10" s="11" customFormat="1" x14ac:dyDescent="0.2">
      <c r="A50" s="8">
        <v>43671</v>
      </c>
      <c r="B50" s="12" t="s">
        <v>6</v>
      </c>
      <c r="C50" s="113">
        <v>42110</v>
      </c>
      <c r="D50" s="12" t="s">
        <v>2051</v>
      </c>
      <c r="E50" s="12" t="s">
        <v>6</v>
      </c>
      <c r="F50" s="12" t="s">
        <v>15</v>
      </c>
      <c r="G50" s="12" t="s">
        <v>292</v>
      </c>
      <c r="H50" s="12"/>
      <c r="I50" s="31"/>
      <c r="J50" s="31"/>
    </row>
    <row r="51" spans="1:10" s="11" customFormat="1" x14ac:dyDescent="0.2">
      <c r="A51" s="8">
        <v>43660</v>
      </c>
      <c r="B51" s="12" t="s">
        <v>6</v>
      </c>
      <c r="C51" s="113">
        <v>52000</v>
      </c>
      <c r="D51" s="12" t="s">
        <v>2007</v>
      </c>
      <c r="E51" s="12" t="s">
        <v>6</v>
      </c>
      <c r="F51" s="12" t="s">
        <v>6</v>
      </c>
      <c r="G51" s="12" t="s">
        <v>172</v>
      </c>
      <c r="H51" s="12"/>
      <c r="I51" s="9">
        <v>162</v>
      </c>
      <c r="J51" s="9">
        <v>260</v>
      </c>
    </row>
    <row r="52" spans="1:10" s="11" customFormat="1" x14ac:dyDescent="0.2">
      <c r="A52" s="8">
        <v>43666</v>
      </c>
      <c r="B52" s="12" t="s">
        <v>14</v>
      </c>
      <c r="C52" s="113">
        <v>6810</v>
      </c>
      <c r="D52" s="12" t="s">
        <v>297</v>
      </c>
      <c r="E52" s="12" t="s">
        <v>6</v>
      </c>
      <c r="F52" s="12" t="s">
        <v>2038</v>
      </c>
      <c r="G52" s="12" t="s">
        <v>151</v>
      </c>
      <c r="H52" s="12"/>
      <c r="I52" s="9">
        <v>52</v>
      </c>
      <c r="J52" s="9">
        <v>52</v>
      </c>
    </row>
    <row r="53" spans="1:10" s="11" customFormat="1" x14ac:dyDescent="0.2">
      <c r="A53" s="8">
        <v>43664</v>
      </c>
      <c r="B53" s="12" t="s">
        <v>3</v>
      </c>
      <c r="C53" s="113">
        <v>7640</v>
      </c>
      <c r="D53" s="12" t="s">
        <v>1815</v>
      </c>
      <c r="E53" s="12" t="s">
        <v>4</v>
      </c>
      <c r="F53" s="12" t="s">
        <v>4</v>
      </c>
      <c r="G53" s="12" t="s">
        <v>558</v>
      </c>
      <c r="H53" s="12"/>
      <c r="I53" s="9">
        <v>46</v>
      </c>
      <c r="J53" s="9">
        <v>55</v>
      </c>
    </row>
    <row r="54" spans="1:10" s="11" customFormat="1" x14ac:dyDescent="0.2">
      <c r="A54" s="8">
        <v>43663</v>
      </c>
      <c r="B54" s="12" t="s">
        <v>6</v>
      </c>
      <c r="C54" s="113">
        <v>63000</v>
      </c>
      <c r="D54" s="12" t="s">
        <v>2028</v>
      </c>
      <c r="E54" s="12" t="s">
        <v>6</v>
      </c>
      <c r="F54" s="12" t="s">
        <v>2029</v>
      </c>
      <c r="G54" s="12" t="s">
        <v>477</v>
      </c>
      <c r="H54" s="12"/>
      <c r="I54" s="31"/>
      <c r="J54" s="31"/>
    </row>
    <row r="55" spans="1:10" s="11" customFormat="1" x14ac:dyDescent="0.2">
      <c r="A55" s="8">
        <v>43659</v>
      </c>
      <c r="B55" s="12" t="s">
        <v>3</v>
      </c>
      <c r="C55" s="113">
        <v>6212</v>
      </c>
      <c r="D55" s="12" t="s">
        <v>110</v>
      </c>
      <c r="E55" s="12" t="s">
        <v>4</v>
      </c>
      <c r="F55" s="12" t="s">
        <v>4</v>
      </c>
      <c r="G55" s="12" t="s">
        <v>167</v>
      </c>
      <c r="H55" s="12"/>
      <c r="I55" s="9">
        <v>23</v>
      </c>
      <c r="J55" s="9">
        <v>27</v>
      </c>
    </row>
    <row r="56" spans="1:10" s="11" customFormat="1" x14ac:dyDescent="0.2">
      <c r="A56" s="8">
        <v>43672</v>
      </c>
      <c r="B56" s="12" t="s">
        <v>1671</v>
      </c>
      <c r="C56" s="159" t="s">
        <v>2070</v>
      </c>
      <c r="D56" s="12" t="s">
        <v>2071</v>
      </c>
      <c r="E56" s="12" t="s">
        <v>12</v>
      </c>
      <c r="F56" s="12" t="s">
        <v>15</v>
      </c>
      <c r="G56" s="12" t="s">
        <v>292</v>
      </c>
      <c r="H56" s="12"/>
      <c r="I56" s="9"/>
      <c r="J56" s="9"/>
    </row>
    <row r="57" spans="1:10" s="11" customFormat="1" x14ac:dyDescent="0.2">
      <c r="A57" s="8">
        <v>43655</v>
      </c>
      <c r="B57" s="12" t="s">
        <v>6</v>
      </c>
      <c r="C57" s="113">
        <v>54400</v>
      </c>
      <c r="D57" s="12" t="s">
        <v>1640</v>
      </c>
      <c r="E57" s="12" t="s">
        <v>6</v>
      </c>
      <c r="F57" s="12" t="s">
        <v>6</v>
      </c>
      <c r="G57" s="12" t="s">
        <v>23</v>
      </c>
      <c r="H57" s="12"/>
      <c r="I57" s="9">
        <v>28</v>
      </c>
      <c r="J57" s="9">
        <v>23</v>
      </c>
    </row>
    <row r="58" spans="1:10" s="11" customFormat="1" x14ac:dyDescent="0.2">
      <c r="A58" s="8">
        <v>43658</v>
      </c>
      <c r="B58" s="12" t="s">
        <v>6</v>
      </c>
      <c r="C58" s="113">
        <v>54400</v>
      </c>
      <c r="D58" s="12" t="s">
        <v>1640</v>
      </c>
      <c r="E58" s="12" t="s">
        <v>15</v>
      </c>
      <c r="F58" s="12" t="s">
        <v>214</v>
      </c>
      <c r="G58" s="12" t="s">
        <v>163</v>
      </c>
      <c r="H58" s="12"/>
      <c r="I58" s="9">
        <v>28</v>
      </c>
      <c r="J58" s="9">
        <v>23</v>
      </c>
    </row>
    <row r="59" spans="1:10" s="11" customFormat="1" x14ac:dyDescent="0.2">
      <c r="A59" s="8">
        <v>43671</v>
      </c>
      <c r="B59" s="12" t="s">
        <v>6</v>
      </c>
      <c r="C59" s="113">
        <v>54400</v>
      </c>
      <c r="D59" s="12" t="s">
        <v>1640</v>
      </c>
      <c r="E59" s="12" t="s">
        <v>6</v>
      </c>
      <c r="F59" s="12" t="s">
        <v>15</v>
      </c>
      <c r="G59" s="12" t="s">
        <v>2050</v>
      </c>
      <c r="H59" s="12"/>
      <c r="I59" s="9">
        <v>25</v>
      </c>
      <c r="J59" s="9">
        <v>22</v>
      </c>
    </row>
    <row r="60" spans="1:10" s="11" customFormat="1" x14ac:dyDescent="0.2">
      <c r="A60" s="8">
        <v>43676</v>
      </c>
      <c r="B60" s="12" t="s">
        <v>6</v>
      </c>
      <c r="C60" s="113">
        <v>54400</v>
      </c>
      <c r="D60" s="12" t="s">
        <v>1640</v>
      </c>
      <c r="E60" s="12" t="s">
        <v>6</v>
      </c>
      <c r="F60" s="12" t="s">
        <v>15</v>
      </c>
      <c r="G60" s="12" t="s">
        <v>151</v>
      </c>
      <c r="H60" s="12"/>
      <c r="I60" s="9">
        <v>25</v>
      </c>
      <c r="J60" s="9">
        <v>22</v>
      </c>
    </row>
    <row r="61" spans="1:10" s="11" customFormat="1" x14ac:dyDescent="0.2">
      <c r="A61" s="8">
        <v>43666</v>
      </c>
      <c r="B61" s="12" t="s">
        <v>14</v>
      </c>
      <c r="C61" s="113">
        <v>5660</v>
      </c>
      <c r="D61" s="12" t="s">
        <v>2037</v>
      </c>
      <c r="E61" s="12" t="s">
        <v>6</v>
      </c>
      <c r="F61" s="12" t="s">
        <v>234</v>
      </c>
      <c r="G61" s="12" t="s">
        <v>292</v>
      </c>
      <c r="H61" s="12"/>
      <c r="I61" s="9">
        <v>115</v>
      </c>
      <c r="J61" s="9">
        <v>188</v>
      </c>
    </row>
    <row r="62" spans="1:10" s="11" customFormat="1" x14ac:dyDescent="0.2">
      <c r="A62" s="8">
        <v>43655</v>
      </c>
      <c r="B62" s="12" t="s">
        <v>6</v>
      </c>
      <c r="C62" s="113">
        <v>57150</v>
      </c>
      <c r="D62" s="12" t="s">
        <v>984</v>
      </c>
      <c r="E62" s="12" t="s">
        <v>6</v>
      </c>
      <c r="F62" s="12" t="s">
        <v>15</v>
      </c>
      <c r="G62" s="12" t="s">
        <v>151</v>
      </c>
      <c r="H62" s="12"/>
      <c r="I62" s="9">
        <v>66</v>
      </c>
      <c r="J62" s="9">
        <v>100</v>
      </c>
    </row>
    <row r="63" spans="1:10" s="11" customFormat="1" x14ac:dyDescent="0.2">
      <c r="A63" s="8">
        <v>43674</v>
      </c>
      <c r="B63" s="12" t="s">
        <v>14</v>
      </c>
      <c r="C63" s="113">
        <v>8000</v>
      </c>
      <c r="D63" s="12" t="s">
        <v>2133</v>
      </c>
      <c r="E63" s="12" t="s">
        <v>234</v>
      </c>
      <c r="F63" s="12" t="s">
        <v>2134</v>
      </c>
      <c r="G63" s="12" t="s">
        <v>308</v>
      </c>
      <c r="H63" s="12"/>
      <c r="I63" s="9">
        <v>186</v>
      </c>
      <c r="J63" s="9">
        <v>314</v>
      </c>
    </row>
    <row r="64" spans="1:10" s="11" customFormat="1" x14ac:dyDescent="0.2">
      <c r="A64" s="8">
        <v>43659</v>
      </c>
      <c r="B64" s="12" t="s">
        <v>6</v>
      </c>
      <c r="C64" s="113">
        <v>54720</v>
      </c>
      <c r="D64" s="12" t="s">
        <v>240</v>
      </c>
      <c r="E64" s="12" t="s">
        <v>6</v>
      </c>
      <c r="F64" s="12" t="s">
        <v>6</v>
      </c>
      <c r="G64" s="12" t="s">
        <v>172</v>
      </c>
      <c r="H64" s="12"/>
      <c r="I64" s="9">
        <v>22</v>
      </c>
      <c r="J64" s="9">
        <v>18</v>
      </c>
    </row>
    <row r="65" spans="1:10" s="11" customFormat="1" x14ac:dyDescent="0.2">
      <c r="A65" s="8">
        <v>43662</v>
      </c>
      <c r="B65" s="12" t="s">
        <v>234</v>
      </c>
      <c r="C65" s="48" t="s">
        <v>2020</v>
      </c>
      <c r="D65" s="12" t="s">
        <v>2021</v>
      </c>
      <c r="E65" s="12" t="s">
        <v>234</v>
      </c>
      <c r="F65" s="12" t="s">
        <v>15</v>
      </c>
      <c r="G65" s="12" t="s">
        <v>1794</v>
      </c>
      <c r="H65" s="12"/>
      <c r="I65" s="9">
        <v>269</v>
      </c>
      <c r="J65" s="9">
        <v>435</v>
      </c>
    </row>
    <row r="66" spans="1:10" s="11" customFormat="1" x14ac:dyDescent="0.2">
      <c r="A66" s="8">
        <v>43662</v>
      </c>
      <c r="B66" s="12" t="s">
        <v>3</v>
      </c>
      <c r="C66" s="113">
        <v>5681</v>
      </c>
      <c r="D66" s="12" t="s">
        <v>2015</v>
      </c>
      <c r="E66" s="12" t="s">
        <v>2016</v>
      </c>
      <c r="F66" s="12" t="s">
        <v>6</v>
      </c>
      <c r="G66" s="12" t="s">
        <v>2017</v>
      </c>
      <c r="H66" s="12"/>
      <c r="I66" s="9">
        <v>30</v>
      </c>
      <c r="J66" s="9">
        <v>34</v>
      </c>
    </row>
    <row r="67" spans="1:10" s="11" customFormat="1" x14ac:dyDescent="0.2">
      <c r="A67" s="8">
        <v>43673</v>
      </c>
      <c r="B67" s="12" t="s">
        <v>234</v>
      </c>
      <c r="C67" s="48" t="s">
        <v>2080</v>
      </c>
      <c r="D67" s="12" t="s">
        <v>2081</v>
      </c>
      <c r="E67" s="12" t="s">
        <v>1676</v>
      </c>
      <c r="F67" s="12" t="s">
        <v>15</v>
      </c>
      <c r="G67" s="12" t="s">
        <v>172</v>
      </c>
      <c r="H67" s="12"/>
      <c r="I67" s="158" t="s">
        <v>1846</v>
      </c>
      <c r="J67" s="158" t="s">
        <v>2117</v>
      </c>
    </row>
    <row r="68" spans="1:10" s="11" customFormat="1" x14ac:dyDescent="0.2">
      <c r="A68" s="8">
        <v>43673</v>
      </c>
      <c r="B68" s="12" t="s">
        <v>234</v>
      </c>
      <c r="C68" s="48" t="s">
        <v>2084</v>
      </c>
      <c r="D68" s="12" t="s">
        <v>2085</v>
      </c>
      <c r="E68" s="12" t="s">
        <v>1676</v>
      </c>
      <c r="F68" s="12" t="s">
        <v>15</v>
      </c>
      <c r="G68" s="12" t="s">
        <v>2109</v>
      </c>
      <c r="H68" s="12"/>
      <c r="I68" s="158" t="s">
        <v>2113</v>
      </c>
      <c r="J68" s="158" t="s">
        <v>2114</v>
      </c>
    </row>
    <row r="69" spans="1:10" s="11" customFormat="1" x14ac:dyDescent="0.2">
      <c r="A69" s="8">
        <v>43673</v>
      </c>
      <c r="B69" s="12" t="s">
        <v>3</v>
      </c>
      <c r="C69" s="113">
        <v>9283</v>
      </c>
      <c r="D69" s="12" t="s">
        <v>88</v>
      </c>
      <c r="E69" s="12" t="s">
        <v>4</v>
      </c>
      <c r="F69" s="12" t="s">
        <v>4</v>
      </c>
      <c r="G69" s="12" t="s">
        <v>153</v>
      </c>
      <c r="H69" s="12"/>
      <c r="I69" s="9">
        <v>46</v>
      </c>
      <c r="J69" s="9">
        <v>67</v>
      </c>
    </row>
    <row r="70" spans="1:10" s="11" customFormat="1" x14ac:dyDescent="0.2">
      <c r="A70" s="8">
        <v>43674</v>
      </c>
      <c r="B70" s="12" t="s">
        <v>3</v>
      </c>
      <c r="C70" s="113">
        <v>9283</v>
      </c>
      <c r="D70" s="12" t="s">
        <v>88</v>
      </c>
      <c r="E70" s="12" t="s">
        <v>4</v>
      </c>
      <c r="F70" s="12" t="s">
        <v>4</v>
      </c>
      <c r="G70" s="12" t="s">
        <v>152</v>
      </c>
      <c r="H70" s="12"/>
      <c r="I70" s="9">
        <v>46</v>
      </c>
      <c r="J70" s="9">
        <v>67</v>
      </c>
    </row>
    <row r="71" spans="1:10" s="11" customFormat="1" x14ac:dyDescent="0.2">
      <c r="A71" s="8">
        <v>43652</v>
      </c>
      <c r="B71" s="12" t="s">
        <v>3</v>
      </c>
      <c r="C71" s="113">
        <v>4631</v>
      </c>
      <c r="D71" s="12" t="s">
        <v>40</v>
      </c>
      <c r="E71" s="12" t="s">
        <v>15</v>
      </c>
      <c r="F71" s="12" t="s">
        <v>6</v>
      </c>
      <c r="G71" s="12" t="s">
        <v>37</v>
      </c>
      <c r="H71" s="12"/>
      <c r="I71" s="9">
        <v>5</v>
      </c>
      <c r="J71" s="9">
        <v>2</v>
      </c>
    </row>
    <row r="72" spans="1:10" s="11" customFormat="1" x14ac:dyDescent="0.2">
      <c r="A72" s="8">
        <v>43660</v>
      </c>
      <c r="B72" s="12" t="s">
        <v>3</v>
      </c>
      <c r="C72" s="113">
        <v>4599</v>
      </c>
      <c r="D72" s="12" t="s">
        <v>40</v>
      </c>
      <c r="E72" s="12" t="s">
        <v>4</v>
      </c>
      <c r="F72" s="12" t="s">
        <v>4</v>
      </c>
      <c r="G72" s="12" t="s">
        <v>312</v>
      </c>
      <c r="H72" s="12"/>
      <c r="I72" s="9">
        <v>8</v>
      </c>
      <c r="J72" s="9">
        <v>2</v>
      </c>
    </row>
    <row r="73" spans="1:10" s="11" customFormat="1" x14ac:dyDescent="0.2">
      <c r="A73" s="8">
        <v>43664</v>
      </c>
      <c r="B73" s="12" t="s">
        <v>3</v>
      </c>
      <c r="C73" s="113">
        <v>4601</v>
      </c>
      <c r="D73" s="12" t="s">
        <v>40</v>
      </c>
      <c r="E73" s="12" t="s">
        <v>4</v>
      </c>
      <c r="F73" s="12" t="s">
        <v>4</v>
      </c>
      <c r="G73" s="12" t="s">
        <v>103</v>
      </c>
      <c r="H73" s="12"/>
      <c r="I73" s="9">
        <v>5</v>
      </c>
      <c r="J73" s="9">
        <v>2</v>
      </c>
    </row>
    <row r="74" spans="1:10" s="11" customFormat="1" x14ac:dyDescent="0.2">
      <c r="A74" s="8">
        <v>43669</v>
      </c>
      <c r="B74" s="12" t="s">
        <v>3</v>
      </c>
      <c r="C74" s="113">
        <v>4642</v>
      </c>
      <c r="D74" s="12" t="s">
        <v>40</v>
      </c>
      <c r="E74" s="12" t="s">
        <v>6</v>
      </c>
      <c r="F74" s="12" t="s">
        <v>4</v>
      </c>
      <c r="G74" s="12" t="s">
        <v>1252</v>
      </c>
      <c r="H74" s="12"/>
      <c r="I74" s="9">
        <v>4</v>
      </c>
      <c r="J74" s="9">
        <v>2</v>
      </c>
    </row>
    <row r="75" spans="1:10" s="11" customFormat="1" x14ac:dyDescent="0.2">
      <c r="A75" s="8">
        <v>43676</v>
      </c>
      <c r="B75" s="12" t="s">
        <v>6</v>
      </c>
      <c r="C75" s="113">
        <v>21560</v>
      </c>
      <c r="D75" s="12" t="s">
        <v>2150</v>
      </c>
      <c r="E75" s="12" t="s">
        <v>6</v>
      </c>
      <c r="F75" s="12" t="s">
        <v>15</v>
      </c>
      <c r="G75" s="12" t="s">
        <v>292</v>
      </c>
      <c r="H75" s="12"/>
      <c r="I75" s="9">
        <v>203</v>
      </c>
      <c r="J75" s="9">
        <v>329</v>
      </c>
    </row>
    <row r="76" spans="1:10" s="11" customFormat="1" x14ac:dyDescent="0.2">
      <c r="A76" s="8">
        <v>43673</v>
      </c>
      <c r="B76" s="12" t="s">
        <v>6</v>
      </c>
      <c r="C76" s="113">
        <v>59500</v>
      </c>
      <c r="D76" s="12" t="s">
        <v>2079</v>
      </c>
      <c r="E76" s="12" t="s">
        <v>6</v>
      </c>
      <c r="F76" s="12" t="s">
        <v>6</v>
      </c>
      <c r="G76" s="12" t="s">
        <v>2110</v>
      </c>
      <c r="H76" s="12"/>
      <c r="I76" s="158" t="s">
        <v>2118</v>
      </c>
      <c r="J76" s="158" t="s">
        <v>2119</v>
      </c>
    </row>
    <row r="77" spans="1:10" s="11" customFormat="1" x14ac:dyDescent="0.2">
      <c r="A77" s="8">
        <v>43661</v>
      </c>
      <c r="B77" s="12" t="s">
        <v>3</v>
      </c>
      <c r="C77" s="113">
        <v>3543</v>
      </c>
      <c r="D77" s="12" t="s">
        <v>67</v>
      </c>
      <c r="E77" s="12" t="s">
        <v>4</v>
      </c>
      <c r="F77" s="12" t="s">
        <v>4</v>
      </c>
      <c r="G77" s="12" t="s">
        <v>194</v>
      </c>
      <c r="H77" s="12"/>
      <c r="I77" s="9">
        <v>20</v>
      </c>
      <c r="J77" s="9">
        <v>19</v>
      </c>
    </row>
    <row r="78" spans="1:10" s="11" customFormat="1" x14ac:dyDescent="0.2">
      <c r="A78" s="8">
        <v>43669</v>
      </c>
      <c r="B78" s="12" t="s">
        <v>3</v>
      </c>
      <c r="C78" s="48" t="s">
        <v>1977</v>
      </c>
      <c r="D78" s="12" t="s">
        <v>67</v>
      </c>
      <c r="E78" s="12" t="s">
        <v>6</v>
      </c>
      <c r="F78" s="12" t="s">
        <v>8</v>
      </c>
      <c r="G78" s="12" t="s">
        <v>477</v>
      </c>
      <c r="H78" s="12"/>
      <c r="I78" s="9">
        <v>21</v>
      </c>
      <c r="J78" s="9">
        <v>13</v>
      </c>
    </row>
    <row r="79" spans="1:10" s="11" customFormat="1" x14ac:dyDescent="0.2">
      <c r="A79" s="8">
        <v>43673</v>
      </c>
      <c r="B79" s="12" t="s">
        <v>3</v>
      </c>
      <c r="C79" s="113">
        <v>3574</v>
      </c>
      <c r="D79" s="12" t="s">
        <v>67</v>
      </c>
      <c r="E79" s="12" t="s">
        <v>4</v>
      </c>
      <c r="F79" s="12" t="s">
        <v>4</v>
      </c>
      <c r="G79" s="12" t="s">
        <v>172</v>
      </c>
      <c r="H79" s="12"/>
      <c r="I79" s="9">
        <v>16</v>
      </c>
      <c r="J79" s="9">
        <v>19</v>
      </c>
    </row>
    <row r="80" spans="1:10" s="11" customFormat="1" x14ac:dyDescent="0.2">
      <c r="A80" s="8">
        <v>43661</v>
      </c>
      <c r="B80" s="12" t="s">
        <v>3</v>
      </c>
      <c r="C80" s="113">
        <v>8479</v>
      </c>
      <c r="D80" s="12" t="s">
        <v>274</v>
      </c>
      <c r="E80" s="12" t="s">
        <v>4</v>
      </c>
      <c r="F80" s="12" t="s">
        <v>6</v>
      </c>
      <c r="G80" s="12" t="s">
        <v>37</v>
      </c>
      <c r="H80" s="12"/>
      <c r="I80" s="9">
        <v>31</v>
      </c>
      <c r="J80" s="9">
        <v>30</v>
      </c>
    </row>
    <row r="81" spans="1:10" s="11" customFormat="1" x14ac:dyDescent="0.2">
      <c r="A81" s="8">
        <v>43658</v>
      </c>
      <c r="B81" s="12" t="s">
        <v>3</v>
      </c>
      <c r="C81" s="113">
        <v>4360</v>
      </c>
      <c r="D81" s="12" t="s">
        <v>506</v>
      </c>
      <c r="E81" s="12" t="s">
        <v>9</v>
      </c>
      <c r="F81" s="12" t="s">
        <v>15</v>
      </c>
      <c r="G81" s="12" t="s">
        <v>23</v>
      </c>
      <c r="H81" s="12"/>
      <c r="I81" s="9">
        <v>18</v>
      </c>
      <c r="J81" s="9">
        <v>10</v>
      </c>
    </row>
    <row r="82" spans="1:10" s="11" customFormat="1" x14ac:dyDescent="0.2">
      <c r="A82" s="8">
        <v>43666</v>
      </c>
      <c r="B82" s="12" t="s">
        <v>3</v>
      </c>
      <c r="C82" s="113">
        <v>4361</v>
      </c>
      <c r="D82" s="12" t="s">
        <v>506</v>
      </c>
      <c r="E82" s="12" t="s">
        <v>10</v>
      </c>
      <c r="F82" s="12" t="s">
        <v>6</v>
      </c>
      <c r="G82" s="12" t="s">
        <v>194</v>
      </c>
      <c r="H82" s="12"/>
      <c r="I82" s="9">
        <v>13</v>
      </c>
      <c r="J82" s="9">
        <v>7</v>
      </c>
    </row>
    <row r="83" spans="1:10" s="11" customFormat="1" x14ac:dyDescent="0.2">
      <c r="A83" s="8">
        <v>43673</v>
      </c>
      <c r="B83" s="12" t="s">
        <v>3</v>
      </c>
      <c r="C83" s="113">
        <v>4211</v>
      </c>
      <c r="D83" s="12" t="s">
        <v>506</v>
      </c>
      <c r="E83" s="12" t="s">
        <v>18</v>
      </c>
      <c r="F83" s="12" t="s">
        <v>6</v>
      </c>
      <c r="G83" s="12" t="s">
        <v>152</v>
      </c>
      <c r="H83" s="12"/>
      <c r="I83" s="9">
        <v>13</v>
      </c>
      <c r="J83" s="9">
        <v>7</v>
      </c>
    </row>
    <row r="84" spans="1:10" s="11" customFormat="1" x14ac:dyDescent="0.2">
      <c r="A84" s="8">
        <v>43668</v>
      </c>
      <c r="B84" s="12" t="s">
        <v>6</v>
      </c>
      <c r="C84" s="113">
        <v>57330</v>
      </c>
      <c r="D84" s="12" t="s">
        <v>315</v>
      </c>
      <c r="E84" s="12" t="s">
        <v>6</v>
      </c>
      <c r="F84" s="12" t="s">
        <v>15</v>
      </c>
      <c r="G84" s="12" t="s">
        <v>151</v>
      </c>
      <c r="H84" s="12"/>
      <c r="I84" s="9">
        <v>26</v>
      </c>
      <c r="J84" s="9">
        <v>29</v>
      </c>
    </row>
    <row r="85" spans="1:10" s="11" customFormat="1" x14ac:dyDescent="0.2">
      <c r="A85" s="8">
        <v>43672</v>
      </c>
      <c r="B85" s="12" t="s">
        <v>3</v>
      </c>
      <c r="C85" s="113">
        <v>9053</v>
      </c>
      <c r="D85" s="12" t="s">
        <v>63</v>
      </c>
      <c r="E85" s="12" t="s">
        <v>6</v>
      </c>
      <c r="F85" s="12" t="s">
        <v>6</v>
      </c>
      <c r="G85" s="12" t="s">
        <v>477</v>
      </c>
      <c r="H85" s="12"/>
      <c r="I85" s="9">
        <v>51</v>
      </c>
      <c r="J85" s="9">
        <v>62</v>
      </c>
    </row>
    <row r="86" spans="1:10" s="11" customFormat="1" x14ac:dyDescent="0.2">
      <c r="A86" s="8">
        <v>43661</v>
      </c>
      <c r="B86" s="12" t="s">
        <v>3</v>
      </c>
      <c r="C86" s="113">
        <v>7430</v>
      </c>
      <c r="D86" s="12" t="s">
        <v>1836</v>
      </c>
      <c r="E86" s="12" t="s">
        <v>187</v>
      </c>
      <c r="F86" s="12" t="s">
        <v>4</v>
      </c>
      <c r="G86" s="12" t="s">
        <v>37</v>
      </c>
      <c r="H86" s="12"/>
      <c r="I86" s="9">
        <v>46</v>
      </c>
      <c r="J86" s="9">
        <v>53</v>
      </c>
    </row>
    <row r="87" spans="1:10" s="11" customFormat="1" x14ac:dyDescent="0.2">
      <c r="A87" s="8">
        <v>43653</v>
      </c>
      <c r="B87" s="12" t="s">
        <v>6</v>
      </c>
      <c r="C87" s="113">
        <v>54122</v>
      </c>
      <c r="D87" s="12" t="s">
        <v>1971</v>
      </c>
      <c r="E87" s="12" t="s">
        <v>6</v>
      </c>
      <c r="F87" s="12" t="s">
        <v>15</v>
      </c>
      <c r="G87" s="12" t="s">
        <v>319</v>
      </c>
      <c r="H87" s="12"/>
      <c r="I87" s="9">
        <v>116</v>
      </c>
      <c r="J87" s="9">
        <v>177</v>
      </c>
    </row>
    <row r="88" spans="1:10" s="11" customFormat="1" x14ac:dyDescent="0.2">
      <c r="A88" s="8">
        <v>43661</v>
      </c>
      <c r="B88" s="12" t="s">
        <v>6</v>
      </c>
      <c r="C88" s="113">
        <v>57190</v>
      </c>
      <c r="D88" s="12" t="s">
        <v>174</v>
      </c>
      <c r="E88" s="12" t="s">
        <v>6</v>
      </c>
      <c r="F88" s="12" t="s">
        <v>6</v>
      </c>
      <c r="G88" s="12" t="s">
        <v>2010</v>
      </c>
      <c r="H88" s="12"/>
      <c r="I88" s="9">
        <v>37</v>
      </c>
      <c r="J88" s="9">
        <v>39</v>
      </c>
    </row>
    <row r="89" spans="1:10" s="11" customFormat="1" x14ac:dyDescent="0.2">
      <c r="A89" s="8">
        <v>43647</v>
      </c>
      <c r="B89" s="12" t="s">
        <v>1959</v>
      </c>
      <c r="C89" s="113">
        <v>1423</v>
      </c>
      <c r="D89" s="12" t="s">
        <v>1960</v>
      </c>
      <c r="E89" s="12" t="s">
        <v>6</v>
      </c>
      <c r="F89" s="12" t="s">
        <v>6</v>
      </c>
      <c r="G89" s="12" t="s">
        <v>249</v>
      </c>
      <c r="H89" s="12"/>
      <c r="I89" s="9">
        <v>298</v>
      </c>
      <c r="J89" s="9">
        <v>409</v>
      </c>
    </row>
    <row r="90" spans="1:10" s="11" customFormat="1" x14ac:dyDescent="0.2">
      <c r="A90" s="8">
        <v>43659</v>
      </c>
      <c r="B90" s="12" t="s">
        <v>3</v>
      </c>
      <c r="C90" s="113">
        <v>5755</v>
      </c>
      <c r="D90" s="12" t="s">
        <v>128</v>
      </c>
      <c r="E90" s="12" t="s">
        <v>31</v>
      </c>
      <c r="F90" s="12" t="s">
        <v>6</v>
      </c>
      <c r="G90" s="12" t="s">
        <v>172</v>
      </c>
      <c r="H90" s="12"/>
      <c r="I90" s="9">
        <v>21</v>
      </c>
      <c r="J90" s="9">
        <v>27</v>
      </c>
    </row>
    <row r="91" spans="1:10" s="11" customFormat="1" x14ac:dyDescent="0.2">
      <c r="A91" s="8">
        <v>43673</v>
      </c>
      <c r="B91" s="12" t="s">
        <v>5</v>
      </c>
      <c r="C91" s="113">
        <v>82110</v>
      </c>
      <c r="D91" s="12" t="s">
        <v>2076</v>
      </c>
      <c r="E91" s="12" t="s">
        <v>5</v>
      </c>
      <c r="F91" s="12" t="s">
        <v>5</v>
      </c>
      <c r="G91" s="12" t="s">
        <v>172</v>
      </c>
      <c r="H91" s="12"/>
      <c r="I91" s="9">
        <v>318</v>
      </c>
      <c r="J91" s="9">
        <v>518</v>
      </c>
    </row>
    <row r="92" spans="1:10" s="11" customFormat="1" x14ac:dyDescent="0.2">
      <c r="A92" s="8">
        <v>43658</v>
      </c>
      <c r="B92" s="12" t="s">
        <v>3</v>
      </c>
      <c r="C92" s="113">
        <v>5423</v>
      </c>
      <c r="D92" s="12" t="s">
        <v>345</v>
      </c>
      <c r="E92" s="12" t="s">
        <v>4</v>
      </c>
      <c r="F92" s="12" t="s">
        <v>5</v>
      </c>
      <c r="G92" s="12" t="s">
        <v>37</v>
      </c>
      <c r="H92" s="12"/>
      <c r="I92" s="9">
        <v>32</v>
      </c>
      <c r="J92" s="9">
        <v>27</v>
      </c>
    </row>
    <row r="93" spans="1:10" s="11" customFormat="1" x14ac:dyDescent="0.2">
      <c r="A93" s="8">
        <v>43660</v>
      </c>
      <c r="B93" s="12" t="s">
        <v>6</v>
      </c>
      <c r="C93" s="113">
        <v>54730</v>
      </c>
      <c r="D93" s="12" t="s">
        <v>345</v>
      </c>
      <c r="E93" s="12" t="s">
        <v>6</v>
      </c>
      <c r="F93" s="12" t="s">
        <v>6</v>
      </c>
      <c r="G93" s="12" t="s">
        <v>172</v>
      </c>
      <c r="H93" s="12"/>
      <c r="I93" s="9">
        <v>26</v>
      </c>
      <c r="J93" s="9">
        <v>24</v>
      </c>
    </row>
    <row r="94" spans="1:10" s="11" customFormat="1" x14ac:dyDescent="0.2">
      <c r="A94" s="8">
        <v>43663</v>
      </c>
      <c r="B94" s="12" t="s">
        <v>6</v>
      </c>
      <c r="C94" s="113">
        <v>54730</v>
      </c>
      <c r="D94" s="12" t="s">
        <v>345</v>
      </c>
      <c r="E94" s="12" t="s">
        <v>6</v>
      </c>
      <c r="F94" s="12" t="s">
        <v>6</v>
      </c>
      <c r="G94" s="12" t="s">
        <v>1073</v>
      </c>
      <c r="H94" s="12"/>
      <c r="I94" s="9">
        <v>37</v>
      </c>
      <c r="J94" s="9">
        <v>30</v>
      </c>
    </row>
    <row r="95" spans="1:10" s="11" customFormat="1" x14ac:dyDescent="0.2">
      <c r="A95" s="8">
        <v>43670</v>
      </c>
      <c r="B95" s="12" t="s">
        <v>234</v>
      </c>
      <c r="C95" s="113">
        <v>8401</v>
      </c>
      <c r="D95" s="12" t="s">
        <v>2048</v>
      </c>
      <c r="E95" s="12" t="s">
        <v>234</v>
      </c>
      <c r="F95" s="12" t="s">
        <v>15</v>
      </c>
      <c r="G95" s="12" t="s">
        <v>422</v>
      </c>
      <c r="H95" s="12"/>
      <c r="I95" s="31"/>
      <c r="J95" s="31"/>
    </row>
    <row r="96" spans="1:10" s="11" customFormat="1" x14ac:dyDescent="0.2">
      <c r="A96" s="8">
        <v>43659</v>
      </c>
      <c r="B96" s="12" t="s">
        <v>3</v>
      </c>
      <c r="C96" s="113">
        <v>7432</v>
      </c>
      <c r="D96" s="12" t="s">
        <v>2004</v>
      </c>
      <c r="E96" s="12" t="s">
        <v>4</v>
      </c>
      <c r="F96" s="12" t="s">
        <v>4</v>
      </c>
      <c r="G96" s="12" t="s">
        <v>151</v>
      </c>
      <c r="H96" s="12"/>
      <c r="I96" s="9">
        <v>35</v>
      </c>
      <c r="J96" s="9">
        <v>48</v>
      </c>
    </row>
    <row r="97" spans="1:10" s="11" customFormat="1" x14ac:dyDescent="0.2">
      <c r="A97" s="8">
        <v>43670</v>
      </c>
      <c r="B97" s="12" t="s">
        <v>1512</v>
      </c>
      <c r="C97" s="113">
        <v>1624</v>
      </c>
      <c r="D97" s="12" t="s">
        <v>2046</v>
      </c>
      <c r="E97" s="12" t="s">
        <v>6</v>
      </c>
      <c r="F97" s="12" t="s">
        <v>15</v>
      </c>
      <c r="G97" s="12" t="s">
        <v>2047</v>
      </c>
      <c r="H97" s="12"/>
      <c r="I97" s="31"/>
      <c r="J97" s="31"/>
    </row>
    <row r="98" spans="1:10" s="11" customFormat="1" x14ac:dyDescent="0.2">
      <c r="A98" s="8">
        <v>43673</v>
      </c>
      <c r="B98" s="12" t="s">
        <v>3</v>
      </c>
      <c r="C98" s="113">
        <v>6799</v>
      </c>
      <c r="D98" s="12" t="s">
        <v>49</v>
      </c>
      <c r="E98" s="12" t="s">
        <v>5</v>
      </c>
      <c r="F98" s="12" t="s">
        <v>5</v>
      </c>
      <c r="G98" s="12" t="s">
        <v>152</v>
      </c>
      <c r="H98" s="12"/>
      <c r="I98" s="9">
        <v>34</v>
      </c>
      <c r="J98" s="9">
        <v>53</v>
      </c>
    </row>
    <row r="99" spans="1:10" s="11" customFormat="1" x14ac:dyDescent="0.2">
      <c r="A99" s="8">
        <v>43672</v>
      </c>
      <c r="B99" s="12" t="s">
        <v>234</v>
      </c>
      <c r="C99" s="169" t="s">
        <v>2068</v>
      </c>
      <c r="D99" s="12" t="s">
        <v>2069</v>
      </c>
      <c r="E99" s="12" t="s">
        <v>234</v>
      </c>
      <c r="F99" s="12" t="s">
        <v>15</v>
      </c>
      <c r="G99" s="12" t="s">
        <v>319</v>
      </c>
      <c r="H99" s="12"/>
      <c r="I99" s="9"/>
      <c r="J99" s="9"/>
    </row>
    <row r="100" spans="1:10" s="11" customFormat="1" x14ac:dyDescent="0.2">
      <c r="A100" s="8">
        <v>43661</v>
      </c>
      <c r="B100" s="12" t="s">
        <v>6</v>
      </c>
      <c r="C100" s="113">
        <v>57570</v>
      </c>
      <c r="D100" s="12" t="s">
        <v>72</v>
      </c>
      <c r="E100" s="12" t="s">
        <v>6</v>
      </c>
      <c r="F100" s="12" t="s">
        <v>15</v>
      </c>
      <c r="G100" s="12" t="s">
        <v>151</v>
      </c>
      <c r="H100" s="12"/>
      <c r="I100" s="9">
        <v>37</v>
      </c>
      <c r="J100" s="9">
        <v>36</v>
      </c>
    </row>
    <row r="101" spans="1:10" s="11" customFormat="1" x14ac:dyDescent="0.2">
      <c r="A101" s="8">
        <v>43667</v>
      </c>
      <c r="B101" s="12" t="s">
        <v>6</v>
      </c>
      <c r="C101" s="113">
        <v>57570</v>
      </c>
      <c r="D101" s="12" t="s">
        <v>72</v>
      </c>
      <c r="E101" s="12" t="s">
        <v>6</v>
      </c>
      <c r="F101" s="12" t="s">
        <v>8</v>
      </c>
      <c r="G101" s="12" t="s">
        <v>292</v>
      </c>
      <c r="H101" s="12"/>
      <c r="I101" s="9">
        <v>34</v>
      </c>
      <c r="J101" s="9">
        <v>36</v>
      </c>
    </row>
    <row r="102" spans="1:10" s="11" customFormat="1" x14ac:dyDescent="0.2">
      <c r="A102" s="8">
        <v>43675</v>
      </c>
      <c r="B102" s="12" t="s">
        <v>3</v>
      </c>
      <c r="C102" s="113">
        <v>6370</v>
      </c>
      <c r="D102" s="12" t="s">
        <v>912</v>
      </c>
      <c r="E102" s="12" t="s">
        <v>4</v>
      </c>
      <c r="F102" s="12" t="s">
        <v>5</v>
      </c>
      <c r="G102" s="12" t="s">
        <v>151</v>
      </c>
      <c r="H102" s="12"/>
      <c r="I102" s="9">
        <v>49</v>
      </c>
      <c r="J102" s="9">
        <v>59</v>
      </c>
    </row>
    <row r="103" spans="1:10" s="11" customFormat="1" x14ac:dyDescent="0.2">
      <c r="A103" s="8">
        <v>43657</v>
      </c>
      <c r="B103" s="12" t="s">
        <v>5</v>
      </c>
      <c r="C103" s="113">
        <v>20146</v>
      </c>
      <c r="D103" s="12" t="s">
        <v>1986</v>
      </c>
      <c r="E103" s="12" t="s">
        <v>5</v>
      </c>
      <c r="F103" s="12" t="s">
        <v>15</v>
      </c>
      <c r="G103" s="12" t="s">
        <v>1987</v>
      </c>
      <c r="H103" s="12"/>
      <c r="I103" s="31"/>
      <c r="J103" s="31"/>
    </row>
    <row r="104" spans="1:10" s="11" customFormat="1" x14ac:dyDescent="0.2">
      <c r="A104" s="8">
        <v>43665</v>
      </c>
      <c r="B104" s="12" t="s">
        <v>5</v>
      </c>
      <c r="C104" s="113">
        <v>22763</v>
      </c>
      <c r="D104" s="12" t="s">
        <v>2035</v>
      </c>
      <c r="E104" s="12" t="s">
        <v>5</v>
      </c>
      <c r="F104" s="12" t="s">
        <v>5</v>
      </c>
      <c r="G104" s="12" t="s">
        <v>35</v>
      </c>
      <c r="H104" s="12"/>
      <c r="I104" s="9">
        <v>646</v>
      </c>
      <c r="J104" s="9">
        <v>387</v>
      </c>
    </row>
    <row r="105" spans="1:10" s="11" customFormat="1" x14ac:dyDescent="0.2">
      <c r="A105" s="8">
        <v>43665</v>
      </c>
      <c r="B105" s="12" t="s">
        <v>6</v>
      </c>
      <c r="C105" s="113">
        <v>54860</v>
      </c>
      <c r="D105" s="12" t="s">
        <v>324</v>
      </c>
      <c r="E105" s="12" t="s">
        <v>6</v>
      </c>
      <c r="F105" s="12" t="s">
        <v>6</v>
      </c>
      <c r="G105" s="12" t="s">
        <v>151</v>
      </c>
      <c r="H105" s="12"/>
      <c r="I105" s="9">
        <v>16</v>
      </c>
      <c r="J105" s="9">
        <v>13</v>
      </c>
    </row>
    <row r="106" spans="1:10" s="11" customFormat="1" x14ac:dyDescent="0.2">
      <c r="A106" s="8">
        <v>43673</v>
      </c>
      <c r="B106" s="12" t="s">
        <v>6</v>
      </c>
      <c r="C106" s="113">
        <v>54860</v>
      </c>
      <c r="D106" s="12" t="s">
        <v>324</v>
      </c>
      <c r="E106" s="12" t="s">
        <v>6</v>
      </c>
      <c r="F106" s="12" t="s">
        <v>6</v>
      </c>
      <c r="G106" s="12" t="s">
        <v>172</v>
      </c>
      <c r="H106" s="12"/>
      <c r="I106" s="9">
        <v>16</v>
      </c>
      <c r="J106" s="9">
        <v>13</v>
      </c>
    </row>
    <row r="107" spans="1:10" s="11" customFormat="1" x14ac:dyDescent="0.2">
      <c r="A107" s="8">
        <v>43670</v>
      </c>
      <c r="B107" s="12" t="s">
        <v>6</v>
      </c>
      <c r="C107" s="113">
        <v>57650</v>
      </c>
      <c r="D107" s="12" t="s">
        <v>712</v>
      </c>
      <c r="E107" s="12" t="s">
        <v>6</v>
      </c>
      <c r="F107" s="12" t="s">
        <v>221</v>
      </c>
      <c r="G107" s="12" t="s">
        <v>151</v>
      </c>
      <c r="H107" s="12"/>
      <c r="I107" s="9">
        <v>29</v>
      </c>
      <c r="J107" s="9">
        <v>28</v>
      </c>
    </row>
    <row r="108" spans="1:10" s="11" customFormat="1" x14ac:dyDescent="0.2">
      <c r="A108" s="8">
        <v>43673</v>
      </c>
      <c r="B108" s="12" t="s">
        <v>234</v>
      </c>
      <c r="C108" s="48" t="s">
        <v>2098</v>
      </c>
      <c r="D108" s="12" t="s">
        <v>2099</v>
      </c>
      <c r="E108" s="12" t="s">
        <v>270</v>
      </c>
      <c r="F108" s="12" t="s">
        <v>15</v>
      </c>
      <c r="G108" s="12" t="s">
        <v>279</v>
      </c>
      <c r="H108" s="12"/>
      <c r="I108" s="158" t="s">
        <v>2111</v>
      </c>
      <c r="J108" s="158" t="s">
        <v>2112</v>
      </c>
    </row>
    <row r="109" spans="1:10" s="11" customFormat="1" x14ac:dyDescent="0.2">
      <c r="A109" s="8">
        <v>43673</v>
      </c>
      <c r="B109" s="12" t="s">
        <v>234</v>
      </c>
      <c r="C109" s="48" t="s">
        <v>2082</v>
      </c>
      <c r="D109" s="12" t="s">
        <v>2083</v>
      </c>
      <c r="E109" s="12" t="s">
        <v>1676</v>
      </c>
      <c r="F109" s="12" t="s">
        <v>15</v>
      </c>
      <c r="G109" s="12" t="s">
        <v>2102</v>
      </c>
      <c r="H109" s="12"/>
      <c r="I109" s="158" t="s">
        <v>2115</v>
      </c>
      <c r="J109" s="158" t="s">
        <v>2116</v>
      </c>
    </row>
    <row r="110" spans="1:10" s="11" customFormat="1" x14ac:dyDescent="0.2">
      <c r="A110" s="8">
        <v>43670</v>
      </c>
      <c r="B110" s="12" t="s">
        <v>5</v>
      </c>
      <c r="C110" s="113">
        <v>54636</v>
      </c>
      <c r="D110" s="12" t="s">
        <v>2049</v>
      </c>
      <c r="E110" s="12" t="s">
        <v>15</v>
      </c>
      <c r="F110" s="12" t="s">
        <v>5</v>
      </c>
      <c r="G110" s="12" t="s">
        <v>23</v>
      </c>
      <c r="H110" s="12"/>
      <c r="I110" s="9">
        <v>82</v>
      </c>
      <c r="J110" s="9">
        <v>88</v>
      </c>
    </row>
    <row r="111" spans="1:10" s="11" customFormat="1" x14ac:dyDescent="0.2">
      <c r="A111" s="8">
        <v>43674</v>
      </c>
      <c r="B111" s="12" t="s">
        <v>3</v>
      </c>
      <c r="C111" s="113">
        <v>7330</v>
      </c>
      <c r="D111" s="12" t="s">
        <v>65</v>
      </c>
      <c r="E111" s="12" t="s">
        <v>4</v>
      </c>
      <c r="F111" s="12" t="s">
        <v>4</v>
      </c>
      <c r="G111" s="12" t="s">
        <v>172</v>
      </c>
      <c r="H111" s="12"/>
      <c r="I111" s="9">
        <v>29</v>
      </c>
      <c r="J111" s="9">
        <v>36</v>
      </c>
    </row>
    <row r="112" spans="1:10" s="11" customFormat="1" x14ac:dyDescent="0.2">
      <c r="A112" s="8">
        <v>43662</v>
      </c>
      <c r="B112" s="12" t="s">
        <v>3</v>
      </c>
      <c r="C112" s="113">
        <v>7371</v>
      </c>
      <c r="D112" s="12" t="s">
        <v>1165</v>
      </c>
      <c r="E112" s="12" t="s">
        <v>5</v>
      </c>
      <c r="F112" s="12" t="s">
        <v>4</v>
      </c>
      <c r="G112" s="12" t="s">
        <v>172</v>
      </c>
      <c r="H112" s="12"/>
      <c r="I112" s="9">
        <v>37</v>
      </c>
      <c r="J112" s="9">
        <v>38</v>
      </c>
    </row>
    <row r="113" spans="1:10" s="11" customFormat="1" x14ac:dyDescent="0.2">
      <c r="A113" s="8">
        <v>43673</v>
      </c>
      <c r="B113" s="12" t="s">
        <v>234</v>
      </c>
      <c r="C113" s="48" t="s">
        <v>2087</v>
      </c>
      <c r="D113" s="12" t="s">
        <v>2088</v>
      </c>
      <c r="E113" s="12" t="s">
        <v>1676</v>
      </c>
      <c r="F113" s="12" t="s">
        <v>270</v>
      </c>
      <c r="G113" s="12" t="s">
        <v>2089</v>
      </c>
      <c r="H113" s="12"/>
      <c r="I113" s="158" t="s">
        <v>2107</v>
      </c>
      <c r="J113" s="158" t="s">
        <v>2108</v>
      </c>
    </row>
    <row r="114" spans="1:10" s="11" customFormat="1" x14ac:dyDescent="0.2">
      <c r="A114" s="8">
        <v>43663</v>
      </c>
      <c r="B114" s="12" t="s">
        <v>14</v>
      </c>
      <c r="C114" s="113">
        <v>2200</v>
      </c>
      <c r="D114" s="12" t="s">
        <v>2024</v>
      </c>
      <c r="E114" s="12" t="s">
        <v>234</v>
      </c>
      <c r="F114" s="12" t="s">
        <v>15</v>
      </c>
      <c r="G114" s="12" t="s">
        <v>292</v>
      </c>
      <c r="H114" s="12"/>
      <c r="I114" s="9">
        <v>158</v>
      </c>
      <c r="J114" s="9">
        <v>261</v>
      </c>
    </row>
    <row r="115" spans="1:10" s="11" customFormat="1" x14ac:dyDescent="0.2">
      <c r="A115" s="8">
        <v>43663</v>
      </c>
      <c r="B115" s="12" t="s">
        <v>6</v>
      </c>
      <c r="C115" s="113">
        <v>57330</v>
      </c>
      <c r="D115" s="12" t="s">
        <v>164</v>
      </c>
      <c r="E115" s="12" t="s">
        <v>6</v>
      </c>
      <c r="F115" s="12" t="s">
        <v>15</v>
      </c>
      <c r="G115" s="12" t="s">
        <v>1860</v>
      </c>
      <c r="H115" s="12"/>
      <c r="I115" s="9">
        <v>35</v>
      </c>
      <c r="J115" s="9">
        <v>29</v>
      </c>
    </row>
    <row r="116" spans="1:10" s="11" customFormat="1" x14ac:dyDescent="0.2">
      <c r="A116" s="8">
        <v>43661</v>
      </c>
      <c r="B116" s="12" t="s">
        <v>3</v>
      </c>
      <c r="C116" s="113">
        <v>9144</v>
      </c>
      <c r="D116" s="12" t="s">
        <v>1658</v>
      </c>
      <c r="E116" s="12" t="s">
        <v>4</v>
      </c>
      <c r="F116" s="12" t="s">
        <v>6</v>
      </c>
      <c r="G116" s="12" t="s">
        <v>516</v>
      </c>
      <c r="H116" s="12"/>
      <c r="I116" s="9">
        <v>56</v>
      </c>
      <c r="J116" s="9">
        <v>50</v>
      </c>
    </row>
    <row r="117" spans="1:10" s="11" customFormat="1" x14ac:dyDescent="0.2">
      <c r="A117" s="8">
        <v>43673</v>
      </c>
      <c r="B117" s="12" t="s">
        <v>234</v>
      </c>
      <c r="C117" s="113">
        <v>8406</v>
      </c>
      <c r="D117" s="12" t="s">
        <v>2090</v>
      </c>
      <c r="E117" s="12" t="s">
        <v>5</v>
      </c>
      <c r="F117" s="12" t="s">
        <v>5</v>
      </c>
      <c r="G117" s="12" t="s">
        <v>290</v>
      </c>
      <c r="H117" s="12"/>
      <c r="I117" s="158" t="s">
        <v>2105</v>
      </c>
      <c r="J117" s="158" t="s">
        <v>2106</v>
      </c>
    </row>
    <row r="118" spans="1:10" s="11" customFormat="1" x14ac:dyDescent="0.2">
      <c r="A118" s="8">
        <v>43675</v>
      </c>
      <c r="B118" s="12" t="s">
        <v>6</v>
      </c>
      <c r="C118" s="113">
        <v>54310</v>
      </c>
      <c r="D118" s="12" t="s">
        <v>323</v>
      </c>
      <c r="E118" s="12" t="s">
        <v>6</v>
      </c>
      <c r="F118" s="12" t="s">
        <v>6</v>
      </c>
      <c r="G118" s="12" t="s">
        <v>477</v>
      </c>
      <c r="H118" s="12"/>
      <c r="I118" s="9">
        <v>45</v>
      </c>
      <c r="J118" s="9">
        <v>43</v>
      </c>
    </row>
    <row r="119" spans="1:10" s="11" customFormat="1" x14ac:dyDescent="0.2">
      <c r="A119" s="8">
        <v>43657</v>
      </c>
      <c r="B119" s="12" t="s">
        <v>1969</v>
      </c>
      <c r="C119" s="113">
        <v>4534</v>
      </c>
      <c r="D119" s="12" t="s">
        <v>1983</v>
      </c>
      <c r="E119" s="12" t="s">
        <v>187</v>
      </c>
      <c r="F119" s="12" t="s">
        <v>15</v>
      </c>
      <c r="G119" s="12" t="s">
        <v>292</v>
      </c>
      <c r="H119" s="12"/>
      <c r="I119" s="31"/>
      <c r="J119" s="31"/>
    </row>
    <row r="120" spans="1:10" s="11" customFormat="1" x14ac:dyDescent="0.2">
      <c r="A120" s="8">
        <v>43674</v>
      </c>
      <c r="B120" s="12" t="s">
        <v>3</v>
      </c>
      <c r="C120" s="113">
        <v>9837</v>
      </c>
      <c r="D120" s="12" t="s">
        <v>1817</v>
      </c>
      <c r="E120" s="12" t="s">
        <v>4</v>
      </c>
      <c r="F120" s="12" t="s">
        <v>4</v>
      </c>
      <c r="G120" s="12" t="s">
        <v>2123</v>
      </c>
      <c r="H120" s="12"/>
      <c r="I120" s="9">
        <v>58</v>
      </c>
      <c r="J120" s="9">
        <v>87</v>
      </c>
    </row>
    <row r="121" spans="1:10" s="11" customFormat="1" x14ac:dyDescent="0.2">
      <c r="A121" s="8">
        <v>43672</v>
      </c>
      <c r="B121" s="12" t="s">
        <v>3</v>
      </c>
      <c r="C121" s="113">
        <v>6985</v>
      </c>
      <c r="D121" s="12" t="s">
        <v>1814</v>
      </c>
      <c r="E121" s="12" t="s">
        <v>4</v>
      </c>
      <c r="F121" s="12" t="s">
        <v>6</v>
      </c>
      <c r="G121" s="12" t="s">
        <v>194</v>
      </c>
      <c r="H121" s="12"/>
      <c r="I121" s="9">
        <v>32</v>
      </c>
      <c r="J121" s="9">
        <v>38</v>
      </c>
    </row>
    <row r="122" spans="1:10" s="11" customFormat="1" x14ac:dyDescent="0.2">
      <c r="A122" s="8">
        <v>43663</v>
      </c>
      <c r="B122" s="12" t="s">
        <v>6</v>
      </c>
      <c r="C122" s="113">
        <v>54590</v>
      </c>
      <c r="D122" s="12" t="s">
        <v>2026</v>
      </c>
      <c r="E122" s="12" t="s">
        <v>6</v>
      </c>
      <c r="F122" s="12" t="s">
        <v>6</v>
      </c>
      <c r="G122" s="12" t="s">
        <v>477</v>
      </c>
      <c r="H122" s="12"/>
      <c r="I122" s="9">
        <v>27</v>
      </c>
      <c r="J122" s="9">
        <v>10</v>
      </c>
    </row>
    <row r="123" spans="1:10" s="11" customFormat="1" x14ac:dyDescent="0.2">
      <c r="A123" s="8">
        <v>43657</v>
      </c>
      <c r="B123" s="12" t="s">
        <v>6</v>
      </c>
      <c r="C123" s="113">
        <v>54590</v>
      </c>
      <c r="D123" s="12" t="s">
        <v>1991</v>
      </c>
      <c r="E123" s="12" t="s">
        <v>6</v>
      </c>
      <c r="F123" s="12" t="s">
        <v>6</v>
      </c>
      <c r="G123" s="12" t="s">
        <v>151</v>
      </c>
      <c r="H123" s="12"/>
      <c r="I123" s="9">
        <v>28</v>
      </c>
      <c r="J123" s="9">
        <v>10</v>
      </c>
    </row>
    <row r="124" spans="1:10" s="11" customFormat="1" x14ac:dyDescent="0.2">
      <c r="A124" s="8">
        <v>43674</v>
      </c>
      <c r="B124" s="12" t="s">
        <v>6</v>
      </c>
      <c r="C124" s="113">
        <v>54590</v>
      </c>
      <c r="D124" s="12" t="s">
        <v>1991</v>
      </c>
      <c r="E124" s="12" t="s">
        <v>6</v>
      </c>
      <c r="F124" s="12" t="s">
        <v>6</v>
      </c>
      <c r="G124" s="12" t="s">
        <v>163</v>
      </c>
      <c r="H124" s="12"/>
      <c r="I124" s="9">
        <v>8</v>
      </c>
      <c r="J124" s="9" t="s">
        <v>365</v>
      </c>
    </row>
    <row r="125" spans="1:10" s="11" customFormat="1" x14ac:dyDescent="0.2">
      <c r="A125" s="8">
        <v>43653</v>
      </c>
      <c r="B125" s="12" t="s">
        <v>1969</v>
      </c>
      <c r="C125" s="113">
        <v>7430</v>
      </c>
      <c r="D125" s="12" t="s">
        <v>1970</v>
      </c>
      <c r="E125" s="12" t="s">
        <v>187</v>
      </c>
      <c r="F125" s="12" t="s">
        <v>15</v>
      </c>
      <c r="G125" s="12" t="s">
        <v>292</v>
      </c>
      <c r="H125" s="12"/>
      <c r="I125" s="31"/>
      <c r="J125" s="31"/>
    </row>
    <row r="126" spans="1:10" s="11" customFormat="1" x14ac:dyDescent="0.2">
      <c r="A126" s="8">
        <v>43671</v>
      </c>
      <c r="B126" s="12" t="s">
        <v>3</v>
      </c>
      <c r="C126" s="113">
        <v>6131</v>
      </c>
      <c r="D126" s="12" t="s">
        <v>48</v>
      </c>
      <c r="E126" s="12" t="s">
        <v>4</v>
      </c>
      <c r="F126" s="12" t="s">
        <v>6</v>
      </c>
      <c r="G126" s="12" t="s">
        <v>2057</v>
      </c>
      <c r="H126" s="12"/>
      <c r="I126" s="9">
        <v>34</v>
      </c>
      <c r="J126" s="9">
        <v>43</v>
      </c>
    </row>
    <row r="127" spans="1:10" s="11" customFormat="1" x14ac:dyDescent="0.2">
      <c r="A127" s="8">
        <v>43668</v>
      </c>
      <c r="B127" s="12" t="s">
        <v>3</v>
      </c>
      <c r="C127" s="113">
        <v>4932</v>
      </c>
      <c r="D127" s="12" t="s">
        <v>265</v>
      </c>
      <c r="E127" s="12" t="s">
        <v>6</v>
      </c>
      <c r="F127" s="12" t="s">
        <v>6</v>
      </c>
      <c r="G127" s="12" t="s">
        <v>151</v>
      </c>
      <c r="H127" s="12"/>
      <c r="I127" s="9">
        <v>12</v>
      </c>
      <c r="J127" s="9">
        <v>7</v>
      </c>
    </row>
    <row r="128" spans="1:10" s="11" customFormat="1" x14ac:dyDescent="0.2">
      <c r="A128" s="8">
        <v>43665</v>
      </c>
      <c r="B128" s="12" t="s">
        <v>3</v>
      </c>
      <c r="C128" s="113">
        <v>3653</v>
      </c>
      <c r="D128" s="12" t="s">
        <v>76</v>
      </c>
      <c r="E128" s="12" t="s">
        <v>5</v>
      </c>
      <c r="F128" s="12" t="s">
        <v>5</v>
      </c>
      <c r="G128" s="12" t="s">
        <v>151</v>
      </c>
      <c r="H128" s="12"/>
      <c r="I128" s="9">
        <v>17</v>
      </c>
      <c r="J128" s="9">
        <v>17</v>
      </c>
    </row>
    <row r="129" spans="1:10" s="11" customFormat="1" x14ac:dyDescent="0.2">
      <c r="A129" s="8">
        <v>43648</v>
      </c>
      <c r="B129" s="12" t="s">
        <v>3</v>
      </c>
      <c r="C129" s="113">
        <v>8495</v>
      </c>
      <c r="D129" s="12" t="s">
        <v>289</v>
      </c>
      <c r="E129" s="12" t="s">
        <v>6</v>
      </c>
      <c r="F129" s="12" t="s">
        <v>4</v>
      </c>
      <c r="G129" s="12" t="s">
        <v>172</v>
      </c>
      <c r="H129" s="12"/>
      <c r="I129" s="9">
        <v>34</v>
      </c>
      <c r="J129" s="9">
        <v>29</v>
      </c>
    </row>
    <row r="130" spans="1:10" s="11" customFormat="1" x14ac:dyDescent="0.2">
      <c r="A130" s="8">
        <v>43672</v>
      </c>
      <c r="B130" s="12" t="s">
        <v>3</v>
      </c>
      <c r="C130" s="113">
        <v>8383</v>
      </c>
      <c r="D130" s="12" t="s">
        <v>117</v>
      </c>
      <c r="E130" s="12" t="s">
        <v>4</v>
      </c>
      <c r="F130" s="12" t="s">
        <v>5</v>
      </c>
      <c r="G130" s="12" t="s">
        <v>151</v>
      </c>
      <c r="H130" s="12"/>
      <c r="I130" s="9">
        <v>27</v>
      </c>
      <c r="J130" s="9">
        <v>21</v>
      </c>
    </row>
    <row r="131" spans="1:10" s="11" customFormat="1" x14ac:dyDescent="0.2">
      <c r="A131" s="8">
        <v>43673</v>
      </c>
      <c r="B131" s="12" t="s">
        <v>5</v>
      </c>
      <c r="C131" s="113">
        <v>54329</v>
      </c>
      <c r="D131" s="12" t="s">
        <v>224</v>
      </c>
      <c r="E131" s="12" t="s">
        <v>2097</v>
      </c>
      <c r="F131" s="12" t="s">
        <v>4</v>
      </c>
      <c r="G131" s="12" t="s">
        <v>863</v>
      </c>
      <c r="H131" s="12"/>
      <c r="I131" s="9">
        <v>21</v>
      </c>
      <c r="J131" s="9">
        <v>25</v>
      </c>
    </row>
    <row r="132" spans="1:10" s="11" customFormat="1" x14ac:dyDescent="0.2">
      <c r="A132" s="8">
        <v>43664</v>
      </c>
      <c r="B132" s="12" t="s">
        <v>3</v>
      </c>
      <c r="C132" s="113">
        <v>8186</v>
      </c>
      <c r="D132" s="12" t="s">
        <v>1698</v>
      </c>
      <c r="E132" s="12" t="s">
        <v>15</v>
      </c>
      <c r="F132" s="12" t="s">
        <v>15</v>
      </c>
      <c r="G132" s="12" t="s">
        <v>35</v>
      </c>
      <c r="H132" s="12"/>
      <c r="I132" s="9">
        <v>30</v>
      </c>
      <c r="J132" s="9">
        <v>27</v>
      </c>
    </row>
    <row r="133" spans="1:10" s="11" customFormat="1" x14ac:dyDescent="0.2">
      <c r="A133" s="8">
        <v>43674</v>
      </c>
      <c r="B133" s="12" t="s">
        <v>6</v>
      </c>
      <c r="C133" s="113">
        <v>57530</v>
      </c>
      <c r="D133" s="12" t="s">
        <v>2136</v>
      </c>
      <c r="E133" s="12" t="s">
        <v>6</v>
      </c>
      <c r="F133" s="12" t="s">
        <v>6</v>
      </c>
      <c r="G133" s="12" t="s">
        <v>172</v>
      </c>
      <c r="H133" s="12"/>
      <c r="I133" s="9">
        <v>50</v>
      </c>
      <c r="J133" s="9">
        <v>79</v>
      </c>
    </row>
    <row r="134" spans="1:10" s="11" customFormat="1" x14ac:dyDescent="0.2">
      <c r="A134" s="8">
        <v>43663</v>
      </c>
      <c r="B134" s="12" t="s">
        <v>3</v>
      </c>
      <c r="C134" s="113">
        <v>3377</v>
      </c>
      <c r="D134" s="12" t="s">
        <v>54</v>
      </c>
      <c r="E134" s="12" t="s">
        <v>18</v>
      </c>
      <c r="F134" s="12" t="s">
        <v>33</v>
      </c>
      <c r="G134" s="12" t="s">
        <v>477</v>
      </c>
      <c r="H134" s="12"/>
      <c r="I134" s="9">
        <v>21</v>
      </c>
      <c r="J134" s="9">
        <v>17</v>
      </c>
    </row>
    <row r="135" spans="1:10" s="11" customFormat="1" x14ac:dyDescent="0.2">
      <c r="A135" s="8">
        <v>43664</v>
      </c>
      <c r="B135" s="12" t="s">
        <v>3</v>
      </c>
      <c r="C135" s="113">
        <v>3372</v>
      </c>
      <c r="D135" s="12" t="s">
        <v>54</v>
      </c>
      <c r="E135" s="12" t="s">
        <v>4</v>
      </c>
      <c r="F135" s="12" t="s">
        <v>2030</v>
      </c>
      <c r="G135" s="12" t="s">
        <v>2031</v>
      </c>
      <c r="H135" s="12"/>
      <c r="I135" s="9">
        <v>20</v>
      </c>
      <c r="J135" s="9">
        <v>20</v>
      </c>
    </row>
    <row r="136" spans="1:10" s="11" customFormat="1" x14ac:dyDescent="0.2">
      <c r="A136" s="8">
        <v>43674</v>
      </c>
      <c r="B136" s="12" t="s">
        <v>6</v>
      </c>
      <c r="C136" s="113">
        <v>54135</v>
      </c>
      <c r="D136" s="12" t="s">
        <v>2137</v>
      </c>
      <c r="E136" s="12" t="s">
        <v>6</v>
      </c>
      <c r="F136" s="12" t="s">
        <v>6</v>
      </c>
      <c r="G136" s="12" t="s">
        <v>312</v>
      </c>
      <c r="H136" s="12"/>
      <c r="I136" s="9">
        <v>23</v>
      </c>
      <c r="J136" s="9">
        <v>22</v>
      </c>
    </row>
    <row r="137" spans="1:10" s="11" customFormat="1" x14ac:dyDescent="0.2">
      <c r="A137" s="8">
        <v>43660</v>
      </c>
      <c r="B137" s="12" t="s">
        <v>14</v>
      </c>
      <c r="C137" s="113">
        <v>6800</v>
      </c>
      <c r="D137" s="12" t="s">
        <v>288</v>
      </c>
      <c r="E137" s="12" t="s">
        <v>6</v>
      </c>
      <c r="F137" s="12" t="s">
        <v>6</v>
      </c>
      <c r="G137" s="12" t="s">
        <v>152</v>
      </c>
      <c r="H137" s="12"/>
      <c r="I137" s="9">
        <v>50</v>
      </c>
      <c r="J137" s="9">
        <v>71</v>
      </c>
    </row>
    <row r="138" spans="1:10" s="11" customFormat="1" x14ac:dyDescent="0.2">
      <c r="A138" s="8">
        <v>43673</v>
      </c>
      <c r="B138" s="12" t="s">
        <v>3</v>
      </c>
      <c r="C138" s="113">
        <v>4795</v>
      </c>
      <c r="D138" s="12" t="s">
        <v>252</v>
      </c>
      <c r="E138" s="12" t="s">
        <v>4</v>
      </c>
      <c r="F138" s="12" t="s">
        <v>4</v>
      </c>
      <c r="G138" s="12" t="s">
        <v>37</v>
      </c>
      <c r="H138" s="12"/>
      <c r="I138" s="9">
        <v>12</v>
      </c>
      <c r="J138" s="9">
        <v>6</v>
      </c>
    </row>
    <row r="139" spans="1:10" s="11" customFormat="1" x14ac:dyDescent="0.2">
      <c r="A139" s="8">
        <v>43662</v>
      </c>
      <c r="B139" s="12" t="s">
        <v>6</v>
      </c>
      <c r="C139" s="113">
        <v>54400</v>
      </c>
      <c r="D139" s="12" t="s">
        <v>179</v>
      </c>
      <c r="E139" s="12" t="s">
        <v>6</v>
      </c>
      <c r="F139" s="12" t="s">
        <v>6</v>
      </c>
      <c r="G139" s="12" t="s">
        <v>151</v>
      </c>
      <c r="H139" s="12"/>
      <c r="I139" s="9">
        <v>21</v>
      </c>
      <c r="J139" s="9">
        <v>18</v>
      </c>
    </row>
    <row r="140" spans="1:10" s="11" customFormat="1" x14ac:dyDescent="0.2">
      <c r="A140" s="8">
        <v>43655</v>
      </c>
      <c r="B140" s="12" t="s">
        <v>6</v>
      </c>
      <c r="C140" s="113">
        <v>57050</v>
      </c>
      <c r="D140" s="12" t="s">
        <v>330</v>
      </c>
      <c r="E140" s="12" t="s">
        <v>6</v>
      </c>
      <c r="F140" s="12" t="s">
        <v>15</v>
      </c>
      <c r="G140" s="12" t="s">
        <v>37</v>
      </c>
      <c r="H140" s="12"/>
      <c r="I140" s="9">
        <v>56</v>
      </c>
      <c r="J140" s="9">
        <v>65</v>
      </c>
    </row>
    <row r="141" spans="1:10" s="11" customFormat="1" x14ac:dyDescent="0.2">
      <c r="A141" s="8">
        <v>43660</v>
      </c>
      <c r="B141" s="12" t="s">
        <v>1969</v>
      </c>
      <c r="C141" s="113">
        <v>8723</v>
      </c>
      <c r="D141" s="12" t="s">
        <v>2006</v>
      </c>
      <c r="E141" s="12" t="s">
        <v>187</v>
      </c>
      <c r="F141" s="12" t="s">
        <v>15</v>
      </c>
      <c r="G141" s="12" t="s">
        <v>1794</v>
      </c>
      <c r="H141" s="12"/>
      <c r="I141" s="31"/>
      <c r="J141" s="31"/>
    </row>
    <row r="142" spans="1:10" s="11" customFormat="1" x14ac:dyDescent="0.2">
      <c r="A142" s="8">
        <v>43649</v>
      </c>
      <c r="B142" s="12" t="s">
        <v>3</v>
      </c>
      <c r="C142" s="113">
        <v>2152</v>
      </c>
      <c r="D142" s="12" t="s">
        <v>92</v>
      </c>
      <c r="E142" s="12" t="s">
        <v>6</v>
      </c>
      <c r="F142" s="12" t="s">
        <v>6</v>
      </c>
      <c r="G142" s="12" t="s">
        <v>151</v>
      </c>
      <c r="H142" s="12"/>
      <c r="I142" s="9">
        <v>30</v>
      </c>
      <c r="J142" s="9">
        <v>39</v>
      </c>
    </row>
    <row r="143" spans="1:10" s="11" customFormat="1" x14ac:dyDescent="0.2">
      <c r="A143" s="8">
        <v>43651</v>
      </c>
      <c r="B143" s="12" t="s">
        <v>3</v>
      </c>
      <c r="C143" s="113">
        <v>1471</v>
      </c>
      <c r="D143" s="12" t="s">
        <v>92</v>
      </c>
      <c r="E143" s="12" t="s">
        <v>4</v>
      </c>
      <c r="F143" s="12" t="s">
        <v>4</v>
      </c>
      <c r="G143" s="12" t="s">
        <v>151</v>
      </c>
      <c r="H143" s="12"/>
      <c r="I143" s="9">
        <v>22</v>
      </c>
      <c r="J143" s="9">
        <v>24</v>
      </c>
    </row>
    <row r="144" spans="1:10" s="11" customFormat="1" x14ac:dyDescent="0.2">
      <c r="A144" s="8">
        <v>43654</v>
      </c>
      <c r="B144" s="12" t="s">
        <v>3</v>
      </c>
      <c r="C144" s="48" t="s">
        <v>1977</v>
      </c>
      <c r="D144" s="12" t="s">
        <v>92</v>
      </c>
      <c r="E144" s="12" t="s">
        <v>1978</v>
      </c>
      <c r="F144" s="12" t="s">
        <v>15</v>
      </c>
      <c r="G144" s="12" t="s">
        <v>422</v>
      </c>
      <c r="H144" s="12"/>
      <c r="I144" s="31"/>
      <c r="J144" s="31"/>
    </row>
    <row r="145" spans="1:10" s="11" customFormat="1" x14ac:dyDescent="0.2">
      <c r="A145" s="8">
        <v>43655</v>
      </c>
      <c r="B145" s="12" t="s">
        <v>3</v>
      </c>
      <c r="C145" s="113">
        <v>2629</v>
      </c>
      <c r="D145" s="12" t="s">
        <v>92</v>
      </c>
      <c r="E145" s="12" t="s">
        <v>6</v>
      </c>
      <c r="F145" s="12" t="s">
        <v>15</v>
      </c>
      <c r="G145" s="12" t="s">
        <v>151</v>
      </c>
      <c r="H145" s="12"/>
      <c r="I145" s="9">
        <v>22</v>
      </c>
      <c r="J145" s="9">
        <v>23</v>
      </c>
    </row>
    <row r="146" spans="1:10" s="11" customFormat="1" x14ac:dyDescent="0.2">
      <c r="A146" s="8">
        <v>43655</v>
      </c>
      <c r="B146" s="12" t="s">
        <v>3</v>
      </c>
      <c r="C146" s="113">
        <v>2156</v>
      </c>
      <c r="D146" s="12" t="s">
        <v>92</v>
      </c>
      <c r="E146" s="12" t="s">
        <v>6</v>
      </c>
      <c r="F146" s="12" t="s">
        <v>15</v>
      </c>
      <c r="G146" s="12" t="s">
        <v>614</v>
      </c>
      <c r="H146" s="12"/>
      <c r="I146" s="9">
        <v>33</v>
      </c>
      <c r="J146" s="9">
        <v>31</v>
      </c>
    </row>
    <row r="147" spans="1:10" s="11" customFormat="1" x14ac:dyDescent="0.2">
      <c r="A147" s="8">
        <v>43657</v>
      </c>
      <c r="B147" s="12" t="s">
        <v>14</v>
      </c>
      <c r="C147" s="113">
        <v>2240</v>
      </c>
      <c r="D147" s="12" t="s">
        <v>92</v>
      </c>
      <c r="E147" s="12" t="s">
        <v>234</v>
      </c>
      <c r="F147" s="12" t="s">
        <v>5</v>
      </c>
      <c r="G147" s="12" t="s">
        <v>1988</v>
      </c>
      <c r="H147" s="12"/>
      <c r="I147" s="9">
        <v>27</v>
      </c>
      <c r="J147" s="9">
        <v>26</v>
      </c>
    </row>
    <row r="148" spans="1:10" s="11" customFormat="1" x14ac:dyDescent="0.2">
      <c r="A148" s="8">
        <v>43657</v>
      </c>
      <c r="B148" s="12" t="s">
        <v>3</v>
      </c>
      <c r="C148" s="113">
        <v>1635</v>
      </c>
      <c r="D148" s="12" t="s">
        <v>92</v>
      </c>
      <c r="E148" s="12" t="s">
        <v>6</v>
      </c>
      <c r="F148" s="12" t="s">
        <v>6</v>
      </c>
      <c r="G148" s="12" t="s">
        <v>151</v>
      </c>
      <c r="H148" s="12"/>
      <c r="I148" s="9">
        <v>27</v>
      </c>
      <c r="J148" s="9">
        <v>26</v>
      </c>
    </row>
    <row r="149" spans="1:10" s="11" customFormat="1" x14ac:dyDescent="0.2">
      <c r="A149" s="8">
        <v>43657</v>
      </c>
      <c r="B149" s="12" t="s">
        <v>3</v>
      </c>
      <c r="C149" s="113">
        <v>1534</v>
      </c>
      <c r="D149" s="12" t="s">
        <v>92</v>
      </c>
      <c r="E149" s="12" t="s">
        <v>6</v>
      </c>
      <c r="F149" s="12" t="s">
        <v>6</v>
      </c>
      <c r="G149" s="12" t="s">
        <v>151</v>
      </c>
      <c r="H149" s="12"/>
      <c r="I149" s="9">
        <v>22</v>
      </c>
      <c r="J149" s="9">
        <v>23</v>
      </c>
    </row>
    <row r="150" spans="1:10" s="11" customFormat="1" x14ac:dyDescent="0.2">
      <c r="A150" s="8">
        <v>43657</v>
      </c>
      <c r="B150" s="12" t="s">
        <v>3</v>
      </c>
      <c r="C150" s="113">
        <v>1452</v>
      </c>
      <c r="D150" s="12" t="s">
        <v>92</v>
      </c>
      <c r="E150" s="12" t="s">
        <v>15</v>
      </c>
      <c r="F150" s="12" t="s">
        <v>18</v>
      </c>
      <c r="G150" s="12" t="s">
        <v>319</v>
      </c>
      <c r="H150" s="12"/>
      <c r="I150" s="9">
        <v>25</v>
      </c>
      <c r="J150" s="9">
        <v>25</v>
      </c>
    </row>
    <row r="151" spans="1:10" s="11" customFormat="1" x14ac:dyDescent="0.2">
      <c r="A151" s="8">
        <v>43659</v>
      </c>
      <c r="B151" s="12" t="s">
        <v>3</v>
      </c>
      <c r="C151" s="113">
        <v>1815</v>
      </c>
      <c r="D151" s="12" t="s">
        <v>92</v>
      </c>
      <c r="E151" s="12" t="s">
        <v>4</v>
      </c>
      <c r="F151" s="12" t="s">
        <v>4</v>
      </c>
      <c r="G151" s="12" t="s">
        <v>35</v>
      </c>
      <c r="H151" s="12"/>
      <c r="I151" s="9">
        <v>23</v>
      </c>
      <c r="J151" s="9">
        <v>27</v>
      </c>
    </row>
    <row r="152" spans="1:10" s="11" customFormat="1" x14ac:dyDescent="0.2">
      <c r="A152" s="8">
        <v>43659</v>
      </c>
      <c r="B152" s="12" t="s">
        <v>3</v>
      </c>
      <c r="C152" s="113">
        <v>1628</v>
      </c>
      <c r="D152" s="12" t="s">
        <v>92</v>
      </c>
      <c r="E152" s="12" t="s">
        <v>6</v>
      </c>
      <c r="F152" s="12" t="s">
        <v>6</v>
      </c>
      <c r="G152" s="12" t="s">
        <v>151</v>
      </c>
      <c r="H152" s="12"/>
      <c r="I152" s="9">
        <v>25</v>
      </c>
      <c r="J152" s="9">
        <v>30</v>
      </c>
    </row>
    <row r="153" spans="1:10" s="11" customFormat="1" x14ac:dyDescent="0.2">
      <c r="A153" s="8">
        <v>43660</v>
      </c>
      <c r="B153" s="12" t="s">
        <v>3</v>
      </c>
      <c r="C153" s="113">
        <v>1215</v>
      </c>
      <c r="D153" s="12" t="s">
        <v>92</v>
      </c>
      <c r="E153" s="12" t="s">
        <v>5</v>
      </c>
      <c r="F153" s="12" t="s">
        <v>5</v>
      </c>
      <c r="G153" s="12" t="s">
        <v>172</v>
      </c>
      <c r="H153" s="12"/>
      <c r="I153" s="9">
        <v>19</v>
      </c>
      <c r="J153" s="9">
        <v>25</v>
      </c>
    </row>
    <row r="154" spans="1:10" s="11" customFormat="1" x14ac:dyDescent="0.2">
      <c r="A154" s="8">
        <v>43661</v>
      </c>
      <c r="B154" s="12" t="s">
        <v>3</v>
      </c>
      <c r="C154" s="113">
        <v>2739</v>
      </c>
      <c r="D154" s="12" t="s">
        <v>92</v>
      </c>
      <c r="E154" s="12" t="s">
        <v>4</v>
      </c>
      <c r="F154" s="12" t="s">
        <v>6</v>
      </c>
      <c r="G154" s="12" t="s">
        <v>194</v>
      </c>
      <c r="H154" s="12"/>
      <c r="I154" s="9">
        <v>30</v>
      </c>
      <c r="J154" s="9">
        <v>27</v>
      </c>
    </row>
    <row r="155" spans="1:10" s="11" customFormat="1" x14ac:dyDescent="0.2">
      <c r="A155" s="8">
        <v>43661</v>
      </c>
      <c r="B155" s="12" t="s">
        <v>3</v>
      </c>
      <c r="C155" s="113">
        <v>1254</v>
      </c>
      <c r="D155" s="12" t="s">
        <v>92</v>
      </c>
      <c r="E155" s="12" t="s">
        <v>4</v>
      </c>
      <c r="F155" s="12" t="s">
        <v>6</v>
      </c>
      <c r="G155" s="12" t="s">
        <v>2012</v>
      </c>
      <c r="H155" s="12"/>
      <c r="I155" s="9">
        <v>22</v>
      </c>
      <c r="J155" s="9">
        <v>24</v>
      </c>
    </row>
    <row r="156" spans="1:10" s="11" customFormat="1" x14ac:dyDescent="0.2">
      <c r="A156" s="8">
        <v>43662</v>
      </c>
      <c r="B156" s="12" t="s">
        <v>3</v>
      </c>
      <c r="C156" s="113">
        <v>2448</v>
      </c>
      <c r="D156" s="12" t="s">
        <v>92</v>
      </c>
      <c r="E156" s="12" t="s">
        <v>6</v>
      </c>
      <c r="F156" s="12" t="s">
        <v>6</v>
      </c>
      <c r="G156" s="12" t="s">
        <v>312</v>
      </c>
      <c r="H156" s="12"/>
      <c r="I156" s="9">
        <v>28</v>
      </c>
      <c r="J156" s="9">
        <v>27</v>
      </c>
    </row>
    <row r="157" spans="1:10" s="11" customFormat="1" x14ac:dyDescent="0.2">
      <c r="A157" s="8">
        <v>43663</v>
      </c>
      <c r="B157" s="12" t="s">
        <v>3</v>
      </c>
      <c r="C157" s="113">
        <v>1355</v>
      </c>
      <c r="D157" s="12" t="s">
        <v>92</v>
      </c>
      <c r="E157" s="12" t="s">
        <v>4</v>
      </c>
      <c r="F157" s="12" t="s">
        <v>6</v>
      </c>
      <c r="G157" s="12" t="s">
        <v>194</v>
      </c>
      <c r="H157" s="12"/>
      <c r="I157" s="9">
        <v>26</v>
      </c>
      <c r="J157" s="9">
        <v>30</v>
      </c>
    </row>
    <row r="158" spans="1:10" s="11" customFormat="1" x14ac:dyDescent="0.2">
      <c r="A158" s="8">
        <v>43665</v>
      </c>
      <c r="B158" s="12" t="s">
        <v>3</v>
      </c>
      <c r="C158" s="113">
        <v>1321</v>
      </c>
      <c r="D158" s="12" t="s">
        <v>92</v>
      </c>
      <c r="E158" s="12" t="s">
        <v>4</v>
      </c>
      <c r="F158" s="12" t="s">
        <v>4</v>
      </c>
      <c r="G158" s="12" t="s">
        <v>2034</v>
      </c>
      <c r="H158" s="12"/>
      <c r="I158" s="9">
        <v>20</v>
      </c>
      <c r="J158" s="9">
        <v>22</v>
      </c>
    </row>
    <row r="159" spans="1:10" s="11" customFormat="1" x14ac:dyDescent="0.2">
      <c r="A159" s="8">
        <v>43666</v>
      </c>
      <c r="B159" s="12" t="s">
        <v>3</v>
      </c>
      <c r="C159" s="113">
        <v>1530</v>
      </c>
      <c r="D159" s="12" t="s">
        <v>92</v>
      </c>
      <c r="E159" s="12" t="s">
        <v>6</v>
      </c>
      <c r="F159" s="12" t="s">
        <v>15</v>
      </c>
      <c r="G159" s="12" t="s">
        <v>326</v>
      </c>
      <c r="H159" s="12"/>
      <c r="I159" s="9">
        <v>25</v>
      </c>
      <c r="J159" s="9">
        <v>28</v>
      </c>
    </row>
    <row r="160" spans="1:10" s="11" customFormat="1" x14ac:dyDescent="0.2">
      <c r="A160" s="8">
        <v>43667</v>
      </c>
      <c r="B160" s="12" t="s">
        <v>3</v>
      </c>
      <c r="C160" s="113">
        <v>2449</v>
      </c>
      <c r="D160" s="12" t="s">
        <v>92</v>
      </c>
      <c r="E160" s="12" t="s">
        <v>6</v>
      </c>
      <c r="F160" s="12" t="s">
        <v>15</v>
      </c>
      <c r="G160" s="12" t="s">
        <v>1114</v>
      </c>
      <c r="H160" s="12"/>
      <c r="I160" s="9">
        <v>27</v>
      </c>
      <c r="J160" s="9">
        <v>27</v>
      </c>
    </row>
    <row r="161" spans="1:10" s="11" customFormat="1" x14ac:dyDescent="0.2">
      <c r="A161" s="8">
        <v>43670</v>
      </c>
      <c r="B161" s="12" t="s">
        <v>3</v>
      </c>
      <c r="C161" s="113">
        <v>2628</v>
      </c>
      <c r="D161" s="12" t="s">
        <v>92</v>
      </c>
      <c r="E161" s="12" t="s">
        <v>15</v>
      </c>
      <c r="F161" s="12" t="s">
        <v>11</v>
      </c>
      <c r="G161" s="12" t="s">
        <v>151</v>
      </c>
      <c r="H161" s="12"/>
      <c r="I161" s="9">
        <v>26</v>
      </c>
      <c r="J161" s="9">
        <v>27</v>
      </c>
    </row>
    <row r="162" spans="1:10" s="11" customFormat="1" x14ac:dyDescent="0.2">
      <c r="A162" s="8">
        <v>43671</v>
      </c>
      <c r="B162" s="12" t="s">
        <v>3</v>
      </c>
      <c r="C162" s="113">
        <v>1542</v>
      </c>
      <c r="D162" s="12" t="s">
        <v>92</v>
      </c>
      <c r="E162" s="12" t="s">
        <v>15</v>
      </c>
      <c r="F162" s="12" t="s">
        <v>15</v>
      </c>
      <c r="G162" s="12" t="s">
        <v>151</v>
      </c>
      <c r="H162" s="12"/>
      <c r="I162" s="9">
        <v>30</v>
      </c>
      <c r="J162" s="9">
        <v>30</v>
      </c>
    </row>
    <row r="163" spans="1:10" s="11" customFormat="1" x14ac:dyDescent="0.2">
      <c r="A163" s="8">
        <v>43673</v>
      </c>
      <c r="B163" s="12" t="s">
        <v>3</v>
      </c>
      <c r="C163" s="113">
        <v>1232</v>
      </c>
      <c r="D163" s="12" t="s">
        <v>92</v>
      </c>
      <c r="E163" s="12" t="s">
        <v>6</v>
      </c>
      <c r="F163" s="12" t="s">
        <v>4</v>
      </c>
      <c r="G163" s="12" t="s">
        <v>172</v>
      </c>
      <c r="H163" s="12"/>
      <c r="I163" s="9">
        <v>21</v>
      </c>
      <c r="J163" s="9">
        <v>26</v>
      </c>
    </row>
    <row r="164" spans="1:10" s="11" customFormat="1" x14ac:dyDescent="0.2">
      <c r="A164" s="8">
        <v>43673</v>
      </c>
      <c r="B164" s="12" t="s">
        <v>3</v>
      </c>
      <c r="C164" s="113">
        <v>1420</v>
      </c>
      <c r="D164" s="12" t="s">
        <v>92</v>
      </c>
      <c r="E164" s="12" t="s">
        <v>12</v>
      </c>
      <c r="F164" s="12" t="s">
        <v>6</v>
      </c>
      <c r="G164" s="12" t="s">
        <v>2096</v>
      </c>
      <c r="H164" s="12"/>
      <c r="I164" s="9">
        <v>21</v>
      </c>
      <c r="J164" s="9">
        <v>25</v>
      </c>
    </row>
    <row r="165" spans="1:10" s="11" customFormat="1" x14ac:dyDescent="0.2">
      <c r="A165" s="8">
        <v>43673</v>
      </c>
      <c r="B165" s="12" t="s">
        <v>3</v>
      </c>
      <c r="C165" s="113">
        <v>1321</v>
      </c>
      <c r="D165" s="12" t="s">
        <v>92</v>
      </c>
      <c r="E165" s="12" t="s">
        <v>4</v>
      </c>
      <c r="F165" s="12" t="s">
        <v>4</v>
      </c>
      <c r="G165" s="12" t="s">
        <v>177</v>
      </c>
      <c r="H165" s="12"/>
      <c r="I165" s="9">
        <v>18</v>
      </c>
      <c r="J165" s="9">
        <v>22</v>
      </c>
    </row>
    <row r="166" spans="1:10" s="11" customFormat="1" x14ac:dyDescent="0.2">
      <c r="A166" s="8">
        <v>43674</v>
      </c>
      <c r="B166" s="12" t="s">
        <v>3</v>
      </c>
      <c r="C166" s="113">
        <v>1372</v>
      </c>
      <c r="D166" s="12" t="s">
        <v>92</v>
      </c>
      <c r="E166" s="12" t="s">
        <v>15</v>
      </c>
      <c r="F166" s="12" t="s">
        <v>15</v>
      </c>
      <c r="G166" s="12" t="s">
        <v>887</v>
      </c>
      <c r="H166" s="12"/>
      <c r="I166" s="9">
        <v>25</v>
      </c>
      <c r="J166" s="9">
        <v>34</v>
      </c>
    </row>
    <row r="167" spans="1:10" s="11" customFormat="1" x14ac:dyDescent="0.2">
      <c r="A167" s="8">
        <v>43674</v>
      </c>
      <c r="B167" s="12" t="s">
        <v>3</v>
      </c>
      <c r="C167" s="113">
        <v>1236</v>
      </c>
      <c r="D167" s="12" t="s">
        <v>92</v>
      </c>
      <c r="E167" s="12" t="s">
        <v>11</v>
      </c>
      <c r="F167" s="12" t="s">
        <v>15</v>
      </c>
      <c r="G167" s="12" t="s">
        <v>172</v>
      </c>
      <c r="H167" s="12"/>
      <c r="I167" s="9">
        <v>19</v>
      </c>
      <c r="J167" s="9">
        <v>23</v>
      </c>
    </row>
    <row r="168" spans="1:10" s="11" customFormat="1" x14ac:dyDescent="0.2">
      <c r="A168" s="8">
        <v>43674</v>
      </c>
      <c r="B168" s="12" t="s">
        <v>3</v>
      </c>
      <c r="C168" s="113">
        <v>1471</v>
      </c>
      <c r="D168" s="12" t="s">
        <v>92</v>
      </c>
      <c r="E168" s="12" t="s">
        <v>15</v>
      </c>
      <c r="F168" s="12" t="s">
        <v>15</v>
      </c>
      <c r="G168" s="12" t="s">
        <v>177</v>
      </c>
      <c r="H168" s="12"/>
      <c r="I168" s="9">
        <v>18</v>
      </c>
      <c r="J168" s="9">
        <v>24</v>
      </c>
    </row>
    <row r="169" spans="1:10" s="11" customFormat="1" x14ac:dyDescent="0.2">
      <c r="A169" s="8">
        <v>43674</v>
      </c>
      <c r="B169" s="12" t="s">
        <v>3</v>
      </c>
      <c r="C169" s="113">
        <v>1250</v>
      </c>
      <c r="D169" s="12" t="s">
        <v>92</v>
      </c>
      <c r="E169" s="12" t="s">
        <v>4</v>
      </c>
      <c r="F169" s="12" t="s">
        <v>4</v>
      </c>
      <c r="G169" s="12" t="s">
        <v>177</v>
      </c>
      <c r="H169" s="12"/>
      <c r="I169" s="9">
        <v>25</v>
      </c>
      <c r="J169" s="9">
        <v>27</v>
      </c>
    </row>
    <row r="170" spans="1:10" s="11" customFormat="1" x14ac:dyDescent="0.2">
      <c r="A170" s="8">
        <v>43674</v>
      </c>
      <c r="B170" s="12" t="s">
        <v>3</v>
      </c>
      <c r="C170" s="113">
        <v>2265</v>
      </c>
      <c r="D170" s="12" t="s">
        <v>92</v>
      </c>
      <c r="E170" s="12" t="s">
        <v>16</v>
      </c>
      <c r="F170" s="12" t="s">
        <v>6</v>
      </c>
      <c r="G170" s="12" t="s">
        <v>2144</v>
      </c>
      <c r="H170" s="12"/>
      <c r="I170" s="9">
        <v>19</v>
      </c>
      <c r="J170" s="9">
        <v>24</v>
      </c>
    </row>
    <row r="171" spans="1:10" s="11" customFormat="1" x14ac:dyDescent="0.2">
      <c r="A171" s="8">
        <v>43676</v>
      </c>
      <c r="B171" s="12" t="s">
        <v>3</v>
      </c>
      <c r="C171" s="113">
        <v>2153</v>
      </c>
      <c r="D171" s="12" t="s">
        <v>92</v>
      </c>
      <c r="E171" s="12" t="s">
        <v>6</v>
      </c>
      <c r="F171" s="12" t="s">
        <v>15</v>
      </c>
      <c r="G171" s="12" t="s">
        <v>1252</v>
      </c>
      <c r="H171" s="12"/>
      <c r="I171" s="9">
        <v>21</v>
      </c>
      <c r="J171" s="9">
        <v>24</v>
      </c>
    </row>
    <row r="172" spans="1:10" s="11" customFormat="1" x14ac:dyDescent="0.2">
      <c r="A172" s="8">
        <v>43674</v>
      </c>
      <c r="B172" s="12" t="s">
        <v>3</v>
      </c>
      <c r="C172" s="113">
        <v>8237</v>
      </c>
      <c r="D172" s="12" t="s">
        <v>64</v>
      </c>
      <c r="E172" s="12" t="s">
        <v>4</v>
      </c>
      <c r="F172" s="12" t="s">
        <v>4</v>
      </c>
      <c r="G172" s="12" t="s">
        <v>172</v>
      </c>
      <c r="H172" s="12"/>
      <c r="I172" s="9">
        <v>22</v>
      </c>
      <c r="J172" s="9">
        <v>19</v>
      </c>
    </row>
    <row r="173" spans="1:10" s="11" customFormat="1" x14ac:dyDescent="0.2">
      <c r="A173" s="8">
        <v>43673</v>
      </c>
      <c r="B173" s="12" t="s">
        <v>6</v>
      </c>
      <c r="C173" s="113">
        <v>57100</v>
      </c>
      <c r="D173" s="12" t="s">
        <v>2093</v>
      </c>
      <c r="E173" s="12" t="s">
        <v>6</v>
      </c>
      <c r="F173" s="12" t="s">
        <v>6</v>
      </c>
      <c r="G173" s="12" t="s">
        <v>2094</v>
      </c>
      <c r="H173" s="12"/>
      <c r="I173" s="9">
        <v>33</v>
      </c>
      <c r="J173" s="9">
        <v>42</v>
      </c>
    </row>
    <row r="174" spans="1:10" s="11" customFormat="1" x14ac:dyDescent="0.2">
      <c r="A174" s="8">
        <v>43674</v>
      </c>
      <c r="B174" s="12" t="s">
        <v>234</v>
      </c>
      <c r="C174" s="169" t="s">
        <v>2127</v>
      </c>
      <c r="D174" s="12" t="s">
        <v>2128</v>
      </c>
      <c r="E174" s="12" t="s">
        <v>234</v>
      </c>
      <c r="F174" s="12" t="s">
        <v>234</v>
      </c>
      <c r="G174" s="12" t="s">
        <v>2129</v>
      </c>
      <c r="H174" s="12"/>
      <c r="I174" s="9">
        <v>121</v>
      </c>
      <c r="J174" s="9">
        <v>197</v>
      </c>
    </row>
    <row r="175" spans="1:10" s="11" customFormat="1" x14ac:dyDescent="0.2">
      <c r="A175" s="8">
        <v>43673</v>
      </c>
      <c r="B175" s="12" t="s">
        <v>3</v>
      </c>
      <c r="C175" s="113">
        <v>7157</v>
      </c>
      <c r="D175" s="12" t="s">
        <v>162</v>
      </c>
      <c r="E175" s="12" t="s">
        <v>15</v>
      </c>
      <c r="F175" s="12" t="s">
        <v>6</v>
      </c>
      <c r="G175" s="12" t="s">
        <v>172</v>
      </c>
      <c r="H175" s="12"/>
      <c r="I175" s="9">
        <v>35</v>
      </c>
      <c r="J175" s="9">
        <v>43</v>
      </c>
    </row>
    <row r="176" spans="1:10" s="11" customFormat="1" x14ac:dyDescent="0.2">
      <c r="A176" s="8">
        <v>43654</v>
      </c>
      <c r="B176" s="12" t="s">
        <v>3</v>
      </c>
      <c r="C176" s="113">
        <v>6637</v>
      </c>
      <c r="D176" s="12" t="s">
        <v>232</v>
      </c>
      <c r="E176" s="12" t="s">
        <v>16</v>
      </c>
      <c r="F176" s="12" t="s">
        <v>15</v>
      </c>
      <c r="G176" s="12" t="s">
        <v>292</v>
      </c>
      <c r="H176" s="12"/>
      <c r="I176" s="9">
        <v>46</v>
      </c>
      <c r="J176" s="9">
        <v>59</v>
      </c>
    </row>
    <row r="177" spans="1:10" s="11" customFormat="1" x14ac:dyDescent="0.2">
      <c r="A177" s="8">
        <v>43670</v>
      </c>
      <c r="B177" s="12" t="s">
        <v>3</v>
      </c>
      <c r="C177" s="113">
        <v>6673</v>
      </c>
      <c r="D177" s="12" t="s">
        <v>232</v>
      </c>
      <c r="E177" s="12" t="s">
        <v>4</v>
      </c>
      <c r="F177" s="12" t="s">
        <v>5</v>
      </c>
      <c r="G177" s="12" t="s">
        <v>326</v>
      </c>
      <c r="H177" s="12"/>
      <c r="I177" s="9">
        <v>53</v>
      </c>
      <c r="J177" s="9">
        <v>59</v>
      </c>
    </row>
    <row r="178" spans="1:10" s="11" customFormat="1" x14ac:dyDescent="0.2">
      <c r="A178" s="8">
        <v>43666</v>
      </c>
      <c r="B178" s="12" t="s">
        <v>14</v>
      </c>
      <c r="C178" s="113">
        <v>6780</v>
      </c>
      <c r="D178" s="12" t="s">
        <v>142</v>
      </c>
      <c r="E178" s="12" t="s">
        <v>187</v>
      </c>
      <c r="F178" s="12" t="s">
        <v>33</v>
      </c>
      <c r="G178" s="12" t="s">
        <v>151</v>
      </c>
      <c r="H178" s="12"/>
      <c r="I178" s="9">
        <v>25</v>
      </c>
      <c r="J178" s="9">
        <v>18</v>
      </c>
    </row>
    <row r="179" spans="1:10" s="11" customFormat="1" x14ac:dyDescent="0.2">
      <c r="A179" s="8">
        <v>43676</v>
      </c>
      <c r="B179" s="12" t="s">
        <v>6</v>
      </c>
      <c r="C179" s="113">
        <v>57000</v>
      </c>
      <c r="D179" s="12" t="s">
        <v>211</v>
      </c>
      <c r="E179" s="12" t="s">
        <v>6</v>
      </c>
      <c r="F179" s="12" t="s">
        <v>6</v>
      </c>
      <c r="G179" s="12" t="s">
        <v>151</v>
      </c>
      <c r="H179" s="12"/>
      <c r="I179" s="9">
        <v>54</v>
      </c>
      <c r="J179" s="9">
        <v>63</v>
      </c>
    </row>
    <row r="180" spans="1:10" s="11" customFormat="1" x14ac:dyDescent="0.2">
      <c r="A180" s="8">
        <v>43655</v>
      </c>
      <c r="B180" s="12" t="s">
        <v>6</v>
      </c>
      <c r="C180" s="113">
        <v>54135</v>
      </c>
      <c r="D180" s="12" t="s">
        <v>1106</v>
      </c>
      <c r="E180" s="12" t="s">
        <v>6</v>
      </c>
      <c r="F180" s="12" t="s">
        <v>15</v>
      </c>
      <c r="G180" s="12" t="s">
        <v>151</v>
      </c>
      <c r="H180" s="12"/>
      <c r="I180" s="9">
        <v>21</v>
      </c>
      <c r="J180" s="9">
        <v>17</v>
      </c>
    </row>
    <row r="181" spans="1:10" s="11" customFormat="1" x14ac:dyDescent="0.2">
      <c r="A181" s="8">
        <v>43670</v>
      </c>
      <c r="B181" s="12" t="s">
        <v>5</v>
      </c>
      <c r="C181" s="113">
        <v>5436</v>
      </c>
      <c r="D181" s="12" t="s">
        <v>1106</v>
      </c>
      <c r="E181" s="12" t="s">
        <v>5</v>
      </c>
      <c r="F181" s="12" t="s">
        <v>10</v>
      </c>
      <c r="G181" s="12" t="s">
        <v>292</v>
      </c>
      <c r="H181" s="12"/>
      <c r="I181" s="9">
        <v>20</v>
      </c>
      <c r="J181" s="9">
        <v>16</v>
      </c>
    </row>
    <row r="182" spans="1:10" s="11" customFormat="1" x14ac:dyDescent="0.2">
      <c r="A182" s="8">
        <v>43663</v>
      </c>
      <c r="B182" s="12" t="s">
        <v>234</v>
      </c>
      <c r="C182" s="113">
        <v>6596</v>
      </c>
      <c r="D182" s="12" t="s">
        <v>2025</v>
      </c>
      <c r="E182" s="12" t="s">
        <v>6</v>
      </c>
      <c r="F182" s="12" t="s">
        <v>15</v>
      </c>
      <c r="G182" s="12" t="s">
        <v>319</v>
      </c>
      <c r="H182" s="12"/>
      <c r="I182" s="9">
        <v>192</v>
      </c>
      <c r="J182" s="9">
        <v>317</v>
      </c>
    </row>
    <row r="183" spans="1:10" s="11" customFormat="1" x14ac:dyDescent="0.2">
      <c r="A183" s="8">
        <v>43671</v>
      </c>
      <c r="B183" s="12" t="s">
        <v>6</v>
      </c>
      <c r="C183" s="113">
        <v>57300</v>
      </c>
      <c r="D183" s="12" t="s">
        <v>198</v>
      </c>
      <c r="E183" s="12" t="s">
        <v>6</v>
      </c>
      <c r="F183" s="12" t="s">
        <v>15</v>
      </c>
      <c r="G183" s="12" t="s">
        <v>151</v>
      </c>
      <c r="H183" s="12"/>
      <c r="I183" s="9">
        <v>39</v>
      </c>
      <c r="J183" s="9">
        <v>47</v>
      </c>
    </row>
    <row r="184" spans="1:10" s="11" customFormat="1" x14ac:dyDescent="0.2">
      <c r="A184" s="8">
        <v>43658</v>
      </c>
      <c r="B184" s="12" t="s">
        <v>6</v>
      </c>
      <c r="C184" s="113">
        <v>54350</v>
      </c>
      <c r="D184" s="12" t="s">
        <v>2001</v>
      </c>
      <c r="E184" s="12" t="s">
        <v>6</v>
      </c>
      <c r="F184" s="12" t="s">
        <v>15</v>
      </c>
      <c r="G184" s="12" t="s">
        <v>292</v>
      </c>
      <c r="H184" s="12"/>
      <c r="I184" s="9">
        <v>26</v>
      </c>
      <c r="J184" s="9">
        <v>15</v>
      </c>
    </row>
    <row r="185" spans="1:10" s="11" customFormat="1" x14ac:dyDescent="0.2">
      <c r="A185" s="8">
        <v>43659</v>
      </c>
      <c r="B185" s="12" t="s">
        <v>6</v>
      </c>
      <c r="C185" s="113">
        <v>54350</v>
      </c>
      <c r="D185" s="12" t="s">
        <v>2001</v>
      </c>
      <c r="E185" s="12" t="s">
        <v>6</v>
      </c>
      <c r="F185" s="12" t="s">
        <v>6</v>
      </c>
      <c r="G185" s="12" t="s">
        <v>172</v>
      </c>
      <c r="H185" s="12"/>
      <c r="I185" s="9">
        <v>21</v>
      </c>
      <c r="J185" s="9">
        <v>14</v>
      </c>
    </row>
    <row r="186" spans="1:10" s="11" customFormat="1" x14ac:dyDescent="0.2">
      <c r="A186" s="8">
        <v>43662</v>
      </c>
      <c r="B186" s="12" t="s">
        <v>6</v>
      </c>
      <c r="C186" s="113">
        <v>59480</v>
      </c>
      <c r="D186" s="12" t="s">
        <v>2014</v>
      </c>
      <c r="E186" s="12" t="s">
        <v>6</v>
      </c>
      <c r="F186" s="12" t="s">
        <v>15</v>
      </c>
      <c r="G186" s="12" t="s">
        <v>172</v>
      </c>
      <c r="H186" s="12"/>
      <c r="I186" s="9">
        <v>187</v>
      </c>
      <c r="J186" s="9">
        <v>320</v>
      </c>
    </row>
    <row r="187" spans="1:10" s="11" customFormat="1" x14ac:dyDescent="0.2">
      <c r="A187" s="8">
        <v>43675</v>
      </c>
      <c r="B187" s="12" t="s">
        <v>3</v>
      </c>
      <c r="C187" s="113">
        <v>7317</v>
      </c>
      <c r="D187" s="12" t="s">
        <v>1017</v>
      </c>
      <c r="E187" s="12" t="s">
        <v>2145</v>
      </c>
      <c r="F187" s="12" t="s">
        <v>15</v>
      </c>
      <c r="G187" s="12" t="s">
        <v>319</v>
      </c>
      <c r="H187" s="12"/>
      <c r="I187" s="9">
        <v>36</v>
      </c>
      <c r="J187" s="9">
        <v>37</v>
      </c>
    </row>
    <row r="188" spans="1:10" s="11" customFormat="1" x14ac:dyDescent="0.2">
      <c r="A188" s="8">
        <v>43647</v>
      </c>
      <c r="B188" s="12" t="s">
        <v>14</v>
      </c>
      <c r="C188" s="113">
        <v>6750</v>
      </c>
      <c r="D188" s="12" t="s">
        <v>160</v>
      </c>
      <c r="E188" s="12" t="s">
        <v>6</v>
      </c>
      <c r="F188" s="12" t="s">
        <v>234</v>
      </c>
      <c r="G188" s="12" t="s">
        <v>23</v>
      </c>
      <c r="H188" s="12"/>
      <c r="I188" s="9">
        <v>26</v>
      </c>
      <c r="J188" s="9">
        <v>19</v>
      </c>
    </row>
    <row r="189" spans="1:10" s="11" customFormat="1" x14ac:dyDescent="0.2">
      <c r="A189" s="8">
        <v>43657</v>
      </c>
      <c r="B189" s="12" t="s">
        <v>14</v>
      </c>
      <c r="C189" s="113">
        <v>6120</v>
      </c>
      <c r="D189" s="12" t="s">
        <v>1984</v>
      </c>
      <c r="E189" s="12" t="s">
        <v>6</v>
      </c>
      <c r="F189" s="12" t="s">
        <v>15</v>
      </c>
      <c r="G189" s="12" t="s">
        <v>1985</v>
      </c>
      <c r="H189" s="12"/>
      <c r="I189" s="9">
        <v>123</v>
      </c>
      <c r="J189" s="9">
        <v>182</v>
      </c>
    </row>
    <row r="190" spans="1:10" s="11" customFormat="1" x14ac:dyDescent="0.2">
      <c r="A190" s="8">
        <v>43674</v>
      </c>
      <c r="B190" s="12" t="s">
        <v>3</v>
      </c>
      <c r="C190" s="113">
        <v>6980</v>
      </c>
      <c r="D190" s="12" t="s">
        <v>73</v>
      </c>
      <c r="E190" s="12" t="s">
        <v>12</v>
      </c>
      <c r="F190" s="12" t="s">
        <v>6</v>
      </c>
      <c r="G190" s="12" t="s">
        <v>887</v>
      </c>
      <c r="H190" s="12"/>
      <c r="I190" s="9">
        <v>27</v>
      </c>
      <c r="J190" s="9">
        <v>41</v>
      </c>
    </row>
    <row r="191" spans="1:10" s="11" customFormat="1" x14ac:dyDescent="0.2">
      <c r="A191" s="8">
        <v>43673</v>
      </c>
      <c r="B191" s="12" t="s">
        <v>3</v>
      </c>
      <c r="C191" s="113">
        <v>7465</v>
      </c>
      <c r="D191" s="12" t="s">
        <v>2086</v>
      </c>
      <c r="E191" s="12" t="s">
        <v>4</v>
      </c>
      <c r="F191" s="12" t="s">
        <v>4</v>
      </c>
      <c r="G191" s="12" t="s">
        <v>177</v>
      </c>
      <c r="H191" s="12"/>
      <c r="I191" s="9">
        <v>44</v>
      </c>
      <c r="J191" s="9">
        <v>59</v>
      </c>
    </row>
    <row r="192" spans="1:10" s="11" customFormat="1" x14ac:dyDescent="0.2">
      <c r="A192" s="8">
        <v>43674</v>
      </c>
      <c r="B192" s="12" t="s">
        <v>6</v>
      </c>
      <c r="C192" s="113">
        <v>59710</v>
      </c>
      <c r="D192" s="12" t="s">
        <v>2124</v>
      </c>
      <c r="E192" s="12" t="s">
        <v>6</v>
      </c>
      <c r="F192" s="12" t="s">
        <v>6</v>
      </c>
      <c r="G192" s="12" t="s">
        <v>863</v>
      </c>
      <c r="H192" s="12"/>
      <c r="I192" s="9">
        <v>174</v>
      </c>
      <c r="J192" s="9">
        <v>303</v>
      </c>
    </row>
    <row r="193" spans="1:10" s="11" customFormat="1" x14ac:dyDescent="0.2">
      <c r="A193" s="8">
        <v>43670</v>
      </c>
      <c r="B193" s="12" t="s">
        <v>3</v>
      </c>
      <c r="C193" s="113">
        <v>5353</v>
      </c>
      <c r="D193" s="12" t="s">
        <v>1058</v>
      </c>
      <c r="E193" s="12" t="s">
        <v>6</v>
      </c>
      <c r="F193" s="12" t="s">
        <v>4</v>
      </c>
      <c r="G193" s="12" t="s">
        <v>151</v>
      </c>
      <c r="H193" s="12"/>
      <c r="I193" s="9">
        <v>31</v>
      </c>
      <c r="J193" s="9">
        <v>37</v>
      </c>
    </row>
    <row r="194" spans="1:10" s="11" customFormat="1" x14ac:dyDescent="0.2">
      <c r="A194" s="8">
        <v>43672</v>
      </c>
      <c r="B194" s="12" t="s">
        <v>5</v>
      </c>
      <c r="C194" s="113">
        <v>54317</v>
      </c>
      <c r="D194" s="12" t="s">
        <v>1008</v>
      </c>
      <c r="E194" s="12" t="s">
        <v>15</v>
      </c>
      <c r="F194" s="12" t="s">
        <v>5</v>
      </c>
      <c r="G194" s="12" t="s">
        <v>151</v>
      </c>
      <c r="H194" s="12"/>
      <c r="I194" s="9">
        <v>61</v>
      </c>
      <c r="J194" s="9">
        <v>91</v>
      </c>
    </row>
    <row r="195" spans="1:10" x14ac:dyDescent="0.2">
      <c r="A195" s="8">
        <v>43672</v>
      </c>
      <c r="B195" s="12" t="s">
        <v>2072</v>
      </c>
      <c r="C195" s="159" t="s">
        <v>2073</v>
      </c>
      <c r="D195" s="12" t="s">
        <v>2101</v>
      </c>
      <c r="E195" s="12" t="s">
        <v>15</v>
      </c>
      <c r="F195" s="12" t="s">
        <v>18</v>
      </c>
      <c r="G195" s="12" t="s">
        <v>37</v>
      </c>
      <c r="H195" s="12"/>
      <c r="I195" s="9"/>
      <c r="J195" s="9"/>
    </row>
    <row r="196" spans="1:10" x14ac:dyDescent="0.2">
      <c r="A196" s="8">
        <v>43658</v>
      </c>
      <c r="B196" s="12" t="s">
        <v>5</v>
      </c>
      <c r="C196" s="113">
        <v>66706</v>
      </c>
      <c r="D196" s="12" t="s">
        <v>97</v>
      </c>
      <c r="E196" s="12" t="s">
        <v>5</v>
      </c>
      <c r="F196" s="12" t="s">
        <v>15</v>
      </c>
      <c r="G196" s="12" t="s">
        <v>1830</v>
      </c>
      <c r="H196" s="12"/>
      <c r="I196" s="9">
        <v>46</v>
      </c>
      <c r="J196" s="9">
        <v>45</v>
      </c>
    </row>
    <row r="197" spans="1:10" x14ac:dyDescent="0.2">
      <c r="A197" s="8">
        <v>43665</v>
      </c>
      <c r="B197" s="12" t="s">
        <v>3</v>
      </c>
      <c r="C197" s="113">
        <v>4735</v>
      </c>
      <c r="D197" s="12" t="s">
        <v>75</v>
      </c>
      <c r="E197" s="12" t="s">
        <v>16</v>
      </c>
      <c r="F197" s="12" t="s">
        <v>6</v>
      </c>
      <c r="G197" s="12" t="s">
        <v>37</v>
      </c>
      <c r="H197" s="12"/>
      <c r="I197" s="9">
        <v>11</v>
      </c>
      <c r="J197" s="9">
        <v>7</v>
      </c>
    </row>
    <row r="198" spans="1:10" x14ac:dyDescent="0.2">
      <c r="A198" s="8">
        <v>43666</v>
      </c>
      <c r="B198" s="12" t="s">
        <v>3</v>
      </c>
      <c r="C198" s="113">
        <v>4720</v>
      </c>
      <c r="D198" s="12" t="s">
        <v>75</v>
      </c>
      <c r="E198" s="12" t="s">
        <v>4</v>
      </c>
      <c r="F198" s="12" t="s">
        <v>6</v>
      </c>
      <c r="G198" s="12" t="s">
        <v>37</v>
      </c>
      <c r="H198" s="12"/>
      <c r="I198" s="9">
        <v>10</v>
      </c>
      <c r="J198" s="9">
        <v>7</v>
      </c>
    </row>
    <row r="199" spans="1:10" x14ac:dyDescent="0.2">
      <c r="A199" s="8">
        <v>43668</v>
      </c>
      <c r="B199" s="12" t="s">
        <v>3</v>
      </c>
      <c r="C199" s="113">
        <v>4750</v>
      </c>
      <c r="D199" s="12" t="s">
        <v>75</v>
      </c>
      <c r="E199" s="12" t="s">
        <v>4</v>
      </c>
      <c r="F199" s="12" t="s">
        <v>5</v>
      </c>
      <c r="G199" s="12" t="s">
        <v>222</v>
      </c>
      <c r="H199" s="12"/>
      <c r="I199" s="9">
        <v>9</v>
      </c>
      <c r="J199" s="9">
        <v>5</v>
      </c>
    </row>
    <row r="200" spans="1:10" x14ac:dyDescent="0.2">
      <c r="A200" s="8">
        <v>43662</v>
      </c>
      <c r="B200" s="12" t="s">
        <v>6</v>
      </c>
      <c r="C200" s="113">
        <v>57540</v>
      </c>
      <c r="D200" s="12" t="s">
        <v>2023</v>
      </c>
      <c r="E200" s="12" t="s">
        <v>6</v>
      </c>
      <c r="F200" s="12" t="s">
        <v>6</v>
      </c>
      <c r="G200" s="12" t="s">
        <v>172</v>
      </c>
      <c r="H200" s="12"/>
      <c r="I200" s="9">
        <v>78</v>
      </c>
      <c r="J200" s="9">
        <v>99</v>
      </c>
    </row>
    <row r="201" spans="1:10" x14ac:dyDescent="0.2">
      <c r="A201" s="8">
        <v>43676</v>
      </c>
      <c r="B201" s="12" t="s">
        <v>6</v>
      </c>
      <c r="C201" s="113">
        <v>54260</v>
      </c>
      <c r="D201" s="12" t="s">
        <v>2147</v>
      </c>
      <c r="E201" s="12" t="s">
        <v>6</v>
      </c>
      <c r="F201" s="12" t="s">
        <v>15</v>
      </c>
      <c r="G201" s="12" t="s">
        <v>292</v>
      </c>
      <c r="H201" s="12"/>
      <c r="I201" s="9">
        <v>100</v>
      </c>
      <c r="J201" s="9">
        <v>141</v>
      </c>
    </row>
    <row r="202" spans="1:10" x14ac:dyDescent="0.2">
      <c r="A202" s="8">
        <v>43665</v>
      </c>
      <c r="B202" s="12" t="s">
        <v>3</v>
      </c>
      <c r="C202" s="113">
        <v>4396</v>
      </c>
      <c r="D202" s="12" t="s">
        <v>70</v>
      </c>
      <c r="E202" s="12" t="s">
        <v>4</v>
      </c>
      <c r="F202" s="12" t="s">
        <v>4</v>
      </c>
      <c r="G202" s="12" t="s">
        <v>37</v>
      </c>
      <c r="H202" s="12"/>
      <c r="I202" s="9">
        <v>15</v>
      </c>
      <c r="J202" s="9">
        <v>15</v>
      </c>
    </row>
    <row r="203" spans="1:10" x14ac:dyDescent="0.2">
      <c r="A203" s="8">
        <v>43673</v>
      </c>
      <c r="B203" s="12" t="s">
        <v>14</v>
      </c>
      <c r="C203" s="113">
        <v>5170</v>
      </c>
      <c r="D203" s="12" t="s">
        <v>2077</v>
      </c>
      <c r="E203" s="12" t="s">
        <v>6</v>
      </c>
      <c r="F203" s="12" t="s">
        <v>6</v>
      </c>
      <c r="G203" s="12" t="s">
        <v>172</v>
      </c>
      <c r="H203" s="12"/>
      <c r="I203" s="9">
        <v>96</v>
      </c>
      <c r="J203" s="9">
        <v>150</v>
      </c>
    </row>
    <row r="204" spans="1:10" x14ac:dyDescent="0.2">
      <c r="A204" s="8">
        <v>43671</v>
      </c>
      <c r="B204" s="12" t="s">
        <v>3</v>
      </c>
      <c r="C204" s="113">
        <v>4981</v>
      </c>
      <c r="D204" s="12" t="s">
        <v>111</v>
      </c>
      <c r="E204" s="12" t="s">
        <v>4</v>
      </c>
      <c r="F204" s="12" t="s">
        <v>6</v>
      </c>
      <c r="G204" s="12" t="s">
        <v>151</v>
      </c>
      <c r="H204" s="12"/>
      <c r="I204" s="9">
        <v>15</v>
      </c>
      <c r="J204" s="9">
        <v>10</v>
      </c>
    </row>
    <row r="205" spans="1:10" x14ac:dyDescent="0.2">
      <c r="A205" s="8">
        <v>43673</v>
      </c>
      <c r="B205" s="12" t="s">
        <v>3</v>
      </c>
      <c r="C205" s="113">
        <v>8507</v>
      </c>
      <c r="D205" s="12" t="s">
        <v>454</v>
      </c>
      <c r="E205" s="12" t="s">
        <v>15</v>
      </c>
      <c r="F205" s="12" t="s">
        <v>15</v>
      </c>
      <c r="G205" s="12" t="s">
        <v>172</v>
      </c>
      <c r="H205" s="12"/>
      <c r="I205" s="9">
        <v>41</v>
      </c>
      <c r="J205" s="9">
        <v>34</v>
      </c>
    </row>
    <row r="206" spans="1:10" x14ac:dyDescent="0.2">
      <c r="A206" s="8">
        <v>43653</v>
      </c>
      <c r="B206" s="12" t="s">
        <v>6</v>
      </c>
      <c r="C206" s="113">
        <v>54430</v>
      </c>
      <c r="D206" s="12" t="s">
        <v>218</v>
      </c>
      <c r="E206" s="12" t="s">
        <v>6</v>
      </c>
      <c r="F206" s="12" t="s">
        <v>15</v>
      </c>
      <c r="G206" s="12" t="s">
        <v>151</v>
      </c>
      <c r="H206" s="12"/>
      <c r="I206" s="9">
        <v>25</v>
      </c>
      <c r="J206" s="9">
        <v>20</v>
      </c>
    </row>
    <row r="207" spans="1:10" x14ac:dyDescent="0.2">
      <c r="A207" s="8">
        <v>43663</v>
      </c>
      <c r="B207" s="12" t="s">
        <v>3</v>
      </c>
      <c r="C207" s="113">
        <v>4815</v>
      </c>
      <c r="D207" s="12" t="s">
        <v>113</v>
      </c>
      <c r="E207" s="12" t="s">
        <v>4</v>
      </c>
      <c r="F207" s="12" t="s">
        <v>6</v>
      </c>
      <c r="G207" s="12" t="s">
        <v>37</v>
      </c>
      <c r="H207" s="12"/>
      <c r="I207" s="9">
        <v>12</v>
      </c>
      <c r="J207" s="9">
        <v>8</v>
      </c>
    </row>
    <row r="208" spans="1:10" x14ac:dyDescent="0.2">
      <c r="A208" s="8">
        <v>43674</v>
      </c>
      <c r="B208" s="12" t="s">
        <v>3</v>
      </c>
      <c r="C208" s="113">
        <v>57570</v>
      </c>
      <c r="D208" s="12" t="s">
        <v>2140</v>
      </c>
      <c r="E208" s="12" t="s">
        <v>6</v>
      </c>
      <c r="F208" s="12" t="s">
        <v>6</v>
      </c>
      <c r="G208" s="12" t="s">
        <v>177</v>
      </c>
      <c r="H208" s="12"/>
      <c r="I208" s="9">
        <v>18</v>
      </c>
      <c r="J208" s="9">
        <v>26</v>
      </c>
    </row>
    <row r="209" spans="1:10" x14ac:dyDescent="0.2">
      <c r="A209" s="8">
        <v>43674</v>
      </c>
      <c r="B209" s="12" t="s">
        <v>3</v>
      </c>
      <c r="C209" s="113">
        <v>7511</v>
      </c>
      <c r="D209" s="12" t="s">
        <v>251</v>
      </c>
      <c r="E209" s="12" t="s">
        <v>4</v>
      </c>
      <c r="F209" s="12" t="s">
        <v>5</v>
      </c>
      <c r="G209" s="12" t="s">
        <v>152</v>
      </c>
      <c r="H209" s="12"/>
      <c r="I209" s="9">
        <v>34</v>
      </c>
      <c r="J209" s="9">
        <v>47</v>
      </c>
    </row>
    <row r="210" spans="1:10" x14ac:dyDescent="0.2">
      <c r="A210" s="8">
        <v>43663</v>
      </c>
      <c r="B210" s="12" t="s">
        <v>6</v>
      </c>
      <c r="C210" s="113">
        <v>68660</v>
      </c>
      <c r="D210" s="12" t="s">
        <v>2027</v>
      </c>
      <c r="E210" s="12" t="s">
        <v>6</v>
      </c>
      <c r="F210" s="12" t="s">
        <v>6</v>
      </c>
      <c r="G210" s="12" t="s">
        <v>477</v>
      </c>
      <c r="H210" s="12"/>
      <c r="I210" s="9">
        <v>158</v>
      </c>
      <c r="J210" s="9">
        <v>238</v>
      </c>
    </row>
    <row r="211" spans="1:10" x14ac:dyDescent="0.2">
      <c r="A211" s="8">
        <v>43657</v>
      </c>
      <c r="B211" s="12" t="s">
        <v>6</v>
      </c>
      <c r="C211" s="113">
        <v>57860</v>
      </c>
      <c r="D211" s="12" t="s">
        <v>1072</v>
      </c>
      <c r="E211" s="12" t="s">
        <v>6</v>
      </c>
      <c r="F211" s="12" t="s">
        <v>15</v>
      </c>
      <c r="G211" s="12" t="s">
        <v>151</v>
      </c>
      <c r="H211" s="12"/>
      <c r="I211" s="9">
        <v>49</v>
      </c>
      <c r="J211" s="9">
        <v>56</v>
      </c>
    </row>
    <row r="212" spans="1:10" x14ac:dyDescent="0.2">
      <c r="A212" s="8">
        <v>43657</v>
      </c>
      <c r="B212" s="12" t="s">
        <v>234</v>
      </c>
      <c r="C212" s="48" t="s">
        <v>1992</v>
      </c>
      <c r="D212" s="12" t="s">
        <v>816</v>
      </c>
      <c r="E212" s="12" t="s">
        <v>234</v>
      </c>
      <c r="F212" s="12" t="s">
        <v>15</v>
      </c>
      <c r="G212" s="12" t="s">
        <v>1993</v>
      </c>
      <c r="H212" s="12"/>
      <c r="I212" s="9">
        <v>202</v>
      </c>
      <c r="J212" s="9">
        <v>319</v>
      </c>
    </row>
    <row r="213" spans="1:10" x14ac:dyDescent="0.2">
      <c r="A213" s="8">
        <v>43669</v>
      </c>
      <c r="B213" s="12" t="s">
        <v>234</v>
      </c>
      <c r="C213" s="48" t="s">
        <v>2042</v>
      </c>
      <c r="D213" s="12" t="s">
        <v>2043</v>
      </c>
      <c r="E213" s="12" t="s">
        <v>2044</v>
      </c>
      <c r="F213" s="12" t="s">
        <v>234</v>
      </c>
      <c r="G213" s="12" t="s">
        <v>290</v>
      </c>
      <c r="H213" s="12"/>
      <c r="I213" s="9">
        <v>210</v>
      </c>
      <c r="J213" s="9">
        <v>343</v>
      </c>
    </row>
    <row r="214" spans="1:10" x14ac:dyDescent="0.2">
      <c r="A214" s="8">
        <v>43669</v>
      </c>
      <c r="B214" s="12" t="s">
        <v>3</v>
      </c>
      <c r="C214" s="113">
        <v>3753</v>
      </c>
      <c r="D214" s="12" t="s">
        <v>83</v>
      </c>
      <c r="E214" s="12" t="s">
        <v>4</v>
      </c>
      <c r="F214" s="12" t="s">
        <v>5</v>
      </c>
      <c r="G214" s="12" t="s">
        <v>151</v>
      </c>
      <c r="H214" s="12"/>
      <c r="I214" s="9">
        <v>24</v>
      </c>
      <c r="J214" s="9">
        <v>20</v>
      </c>
    </row>
    <row r="215" spans="1:10" x14ac:dyDescent="0.2">
      <c r="A215" s="8">
        <v>43661</v>
      </c>
      <c r="B215" s="12" t="s">
        <v>5</v>
      </c>
      <c r="C215" s="113">
        <v>66740</v>
      </c>
      <c r="D215" s="12" t="s">
        <v>2011</v>
      </c>
      <c r="E215" s="12" t="s">
        <v>5</v>
      </c>
      <c r="F215" s="12" t="s">
        <v>15</v>
      </c>
      <c r="G215" s="12" t="s">
        <v>477</v>
      </c>
      <c r="H215" s="12"/>
      <c r="I215" s="9">
        <v>53</v>
      </c>
      <c r="J215" s="9">
        <v>82</v>
      </c>
    </row>
    <row r="216" spans="1:10" x14ac:dyDescent="0.2">
      <c r="A216" s="8">
        <v>43668</v>
      </c>
      <c r="B216" s="12" t="s">
        <v>3</v>
      </c>
      <c r="C216" s="113">
        <v>2632</v>
      </c>
      <c r="D216" s="12" t="s">
        <v>66</v>
      </c>
      <c r="E216" s="12" t="s">
        <v>4</v>
      </c>
      <c r="F216" s="12" t="s">
        <v>6</v>
      </c>
      <c r="G216" s="12" t="s">
        <v>151</v>
      </c>
      <c r="H216" s="12"/>
      <c r="I216" s="9">
        <v>28</v>
      </c>
      <c r="J216" s="9">
        <v>33</v>
      </c>
    </row>
    <row r="217" spans="1:10" x14ac:dyDescent="0.2">
      <c r="A217" s="8">
        <v>43662</v>
      </c>
      <c r="B217" s="12" t="s">
        <v>3</v>
      </c>
      <c r="C217" s="113">
        <v>4438</v>
      </c>
      <c r="D217" s="12" t="s">
        <v>61</v>
      </c>
      <c r="E217" s="12" t="s">
        <v>2013</v>
      </c>
      <c r="F217" s="12" t="s">
        <v>307</v>
      </c>
      <c r="G217" s="12"/>
      <c r="H217" s="12"/>
      <c r="I217" s="9">
        <v>5</v>
      </c>
      <c r="J217" s="9">
        <v>3</v>
      </c>
    </row>
    <row r="218" spans="1:10" x14ac:dyDescent="0.2">
      <c r="A218" s="8">
        <v>43663</v>
      </c>
      <c r="B218" s="12" t="s">
        <v>3</v>
      </c>
      <c r="C218" s="113">
        <v>4459</v>
      </c>
      <c r="D218" s="12" t="s">
        <v>61</v>
      </c>
      <c r="E218" s="12" t="s">
        <v>5</v>
      </c>
      <c r="F218" s="12" t="s">
        <v>4</v>
      </c>
      <c r="G218" s="12" t="s">
        <v>163</v>
      </c>
      <c r="H218" s="12"/>
      <c r="I218" s="9">
        <v>9</v>
      </c>
      <c r="J218" s="9">
        <v>5</v>
      </c>
    </row>
    <row r="219" spans="1:10" x14ac:dyDescent="0.2">
      <c r="A219" s="8">
        <v>43663</v>
      </c>
      <c r="B219" s="12" t="s">
        <v>3</v>
      </c>
      <c r="C219" s="113">
        <v>4440</v>
      </c>
      <c r="D219" s="12" t="s">
        <v>61</v>
      </c>
      <c r="E219" s="12" t="s">
        <v>4</v>
      </c>
      <c r="F219" s="12" t="s">
        <v>4</v>
      </c>
      <c r="G219" s="12" t="s">
        <v>151</v>
      </c>
      <c r="H219" s="12"/>
      <c r="I219" s="9">
        <v>8</v>
      </c>
      <c r="J219" s="9">
        <v>4</v>
      </c>
    </row>
    <row r="220" spans="1:10" x14ac:dyDescent="0.2">
      <c r="A220" s="8">
        <v>43672</v>
      </c>
      <c r="B220" s="12" t="s">
        <v>3</v>
      </c>
      <c r="C220" s="113">
        <v>4434</v>
      </c>
      <c r="D220" s="12" t="s">
        <v>61</v>
      </c>
      <c r="E220" s="12" t="s">
        <v>16</v>
      </c>
      <c r="F220" s="12" t="s">
        <v>4</v>
      </c>
      <c r="G220" s="12" t="s">
        <v>163</v>
      </c>
      <c r="H220" s="12"/>
      <c r="I220" s="9">
        <v>9</v>
      </c>
      <c r="J220" s="9">
        <v>5</v>
      </c>
    </row>
    <row r="221" spans="1:10" x14ac:dyDescent="0.2">
      <c r="A221" s="8">
        <v>43655</v>
      </c>
      <c r="B221" s="12" t="s">
        <v>1979</v>
      </c>
      <c r="C221" s="48" t="s">
        <v>1980</v>
      </c>
      <c r="D221" s="12" t="s">
        <v>1981</v>
      </c>
      <c r="E221" s="12" t="s">
        <v>15</v>
      </c>
      <c r="F221" s="12" t="s">
        <v>6</v>
      </c>
      <c r="G221" s="12" t="s">
        <v>292</v>
      </c>
      <c r="H221" s="12"/>
      <c r="I221" s="31"/>
      <c r="J221" s="31"/>
    </row>
    <row r="222" spans="1:10" x14ac:dyDescent="0.2">
      <c r="A222" s="8">
        <v>43673</v>
      </c>
      <c r="B222" s="12" t="s">
        <v>234</v>
      </c>
      <c r="C222" s="48" t="s">
        <v>2091</v>
      </c>
      <c r="D222" s="12" t="s">
        <v>2092</v>
      </c>
      <c r="E222" s="12" t="s">
        <v>234</v>
      </c>
      <c r="F222" s="12" t="s">
        <v>234</v>
      </c>
      <c r="G222" s="12" t="s">
        <v>172</v>
      </c>
      <c r="H222" s="12"/>
      <c r="I222" s="158" t="s">
        <v>2103</v>
      </c>
      <c r="J222" s="158" t="s">
        <v>2104</v>
      </c>
    </row>
    <row r="223" spans="1:10" x14ac:dyDescent="0.2">
      <c r="A223" s="8">
        <v>43676</v>
      </c>
      <c r="B223" s="12" t="s">
        <v>3</v>
      </c>
      <c r="C223" s="113">
        <v>9116</v>
      </c>
      <c r="D223" s="12" t="s">
        <v>121</v>
      </c>
      <c r="E223" s="12" t="s">
        <v>4</v>
      </c>
      <c r="F223" s="12" t="s">
        <v>99</v>
      </c>
      <c r="G223" s="12" t="s">
        <v>151</v>
      </c>
      <c r="H223" s="12"/>
      <c r="I223" s="9">
        <v>43</v>
      </c>
      <c r="J223" s="9">
        <v>61</v>
      </c>
    </row>
    <row r="224" spans="1:10" x14ac:dyDescent="0.2">
      <c r="A224" s="8">
        <v>43666</v>
      </c>
      <c r="B224" s="12" t="s">
        <v>3</v>
      </c>
      <c r="C224" s="113">
        <v>3863</v>
      </c>
      <c r="D224" s="12" t="s">
        <v>116</v>
      </c>
      <c r="E224" s="12" t="s">
        <v>4</v>
      </c>
      <c r="F224" s="12" t="s">
        <v>5</v>
      </c>
      <c r="G224" s="12" t="s">
        <v>194</v>
      </c>
      <c r="H224" s="12"/>
      <c r="I224" s="9">
        <v>15</v>
      </c>
      <c r="J224" s="9">
        <v>14</v>
      </c>
    </row>
    <row r="225" spans="1:10" x14ac:dyDescent="0.2">
      <c r="A225" s="8">
        <v>43668</v>
      </c>
      <c r="B225" s="12" t="s">
        <v>3</v>
      </c>
      <c r="C225" s="113">
        <v>3825</v>
      </c>
      <c r="D225" s="12" t="s">
        <v>116</v>
      </c>
      <c r="E225" s="12" t="s">
        <v>4</v>
      </c>
      <c r="F225" s="12" t="s">
        <v>6</v>
      </c>
      <c r="G225" s="12" t="s">
        <v>151</v>
      </c>
      <c r="H225" s="12"/>
      <c r="I225" s="9">
        <v>17</v>
      </c>
      <c r="J225" s="9">
        <v>14</v>
      </c>
    </row>
    <row r="226" spans="1:10" x14ac:dyDescent="0.2">
      <c r="A226" s="8">
        <v>43668</v>
      </c>
      <c r="B226" s="12" t="s">
        <v>3</v>
      </c>
      <c r="C226" s="113">
        <v>4995</v>
      </c>
      <c r="D226" s="12" t="s">
        <v>2041</v>
      </c>
      <c r="E226" s="12" t="s">
        <v>16</v>
      </c>
      <c r="F226" s="12" t="s">
        <v>4</v>
      </c>
      <c r="G226" s="12" t="s">
        <v>163</v>
      </c>
      <c r="H226" s="12"/>
      <c r="I226" s="9">
        <v>16</v>
      </c>
      <c r="J226" s="9">
        <v>10</v>
      </c>
    </row>
    <row r="227" spans="1:10" s="11" customFormat="1" x14ac:dyDescent="0.2">
      <c r="A227" s="8">
        <v>43670</v>
      </c>
      <c r="B227" s="12" t="s">
        <v>3</v>
      </c>
      <c r="C227" s="113">
        <v>4995</v>
      </c>
      <c r="D227" s="12" t="s">
        <v>2041</v>
      </c>
      <c r="E227" s="12" t="s">
        <v>16</v>
      </c>
      <c r="F227" s="12" t="s">
        <v>4</v>
      </c>
      <c r="G227" s="12" t="s">
        <v>194</v>
      </c>
      <c r="H227" s="12"/>
      <c r="I227" s="9">
        <v>16</v>
      </c>
      <c r="J227" s="9">
        <v>98</v>
      </c>
    </row>
    <row r="228" spans="1:10" s="11" customFormat="1" x14ac:dyDescent="0.2">
      <c r="A228" s="8">
        <v>43659</v>
      </c>
      <c r="B228" s="12" t="s">
        <v>3</v>
      </c>
      <c r="C228" s="113">
        <v>5371</v>
      </c>
      <c r="D228" s="12" t="s">
        <v>58</v>
      </c>
      <c r="E228" s="12" t="s">
        <v>5</v>
      </c>
      <c r="F228" s="12" t="s">
        <v>2002</v>
      </c>
      <c r="G228" s="12" t="s">
        <v>2003</v>
      </c>
      <c r="H228" s="12"/>
      <c r="I228" s="9">
        <v>28</v>
      </c>
      <c r="J228" s="9">
        <v>40</v>
      </c>
    </row>
    <row r="229" spans="1:10" s="11" customFormat="1" x14ac:dyDescent="0.2">
      <c r="A229" s="8">
        <v>43662</v>
      </c>
      <c r="B229" s="12" t="s">
        <v>3</v>
      </c>
      <c r="C229" s="113">
        <v>5367</v>
      </c>
      <c r="D229" s="12" t="s">
        <v>58</v>
      </c>
      <c r="E229" s="12" t="s">
        <v>4</v>
      </c>
      <c r="F229" s="12" t="s">
        <v>4</v>
      </c>
      <c r="G229" s="12" t="s">
        <v>172</v>
      </c>
      <c r="H229" s="12"/>
      <c r="I229" s="9">
        <v>34</v>
      </c>
      <c r="J229" s="9">
        <v>42</v>
      </c>
    </row>
    <row r="230" spans="1:10" s="11" customFormat="1" x14ac:dyDescent="0.2">
      <c r="A230" s="8">
        <v>43674</v>
      </c>
      <c r="B230" s="12" t="s">
        <v>3</v>
      </c>
      <c r="C230" s="113">
        <v>5370</v>
      </c>
      <c r="D230" s="12" t="s">
        <v>58</v>
      </c>
      <c r="E230" s="12" t="s">
        <v>4</v>
      </c>
      <c r="F230" s="12" t="s">
        <v>4</v>
      </c>
      <c r="G230" s="12" t="s">
        <v>167</v>
      </c>
      <c r="H230" s="12"/>
      <c r="I230" s="9">
        <v>29</v>
      </c>
      <c r="J230" s="9">
        <v>42</v>
      </c>
    </row>
    <row r="231" spans="1:10" s="11" customFormat="1" x14ac:dyDescent="0.2">
      <c r="A231" s="8">
        <v>43651</v>
      </c>
      <c r="B231" s="12" t="s">
        <v>5</v>
      </c>
      <c r="C231" s="113">
        <v>54338</v>
      </c>
      <c r="D231" s="12" t="s">
        <v>1967</v>
      </c>
      <c r="E231" s="12" t="s">
        <v>5</v>
      </c>
      <c r="F231" s="12" t="s">
        <v>5</v>
      </c>
      <c r="G231" s="12" t="s">
        <v>172</v>
      </c>
      <c r="H231" s="12"/>
      <c r="I231" s="9">
        <v>57</v>
      </c>
      <c r="J231" s="9">
        <v>83</v>
      </c>
    </row>
    <row r="232" spans="1:10" s="11" customFormat="1" x14ac:dyDescent="0.2">
      <c r="A232" s="8">
        <v>43659</v>
      </c>
      <c r="B232" s="12" t="s">
        <v>6</v>
      </c>
      <c r="C232" s="113">
        <v>57480</v>
      </c>
      <c r="D232" s="12" t="s">
        <v>2005</v>
      </c>
      <c r="E232" s="12" t="s">
        <v>6</v>
      </c>
      <c r="F232" s="12" t="s">
        <v>4</v>
      </c>
      <c r="G232" s="12" t="s">
        <v>37</v>
      </c>
      <c r="H232" s="12"/>
      <c r="I232" s="9">
        <v>40</v>
      </c>
      <c r="J232" s="9">
        <v>51</v>
      </c>
    </row>
    <row r="233" spans="1:10" s="11" customFormat="1" x14ac:dyDescent="0.2">
      <c r="A233" s="8">
        <v>43674</v>
      </c>
      <c r="B233" s="12" t="s">
        <v>3</v>
      </c>
      <c r="C233" s="113">
        <v>4434</v>
      </c>
      <c r="D233" s="12" t="s">
        <v>46</v>
      </c>
      <c r="E233" s="12" t="s">
        <v>16</v>
      </c>
      <c r="F233" s="12" t="s">
        <v>4</v>
      </c>
      <c r="G233" s="12" t="s">
        <v>177</v>
      </c>
      <c r="H233" s="12"/>
      <c r="I233" s="9">
        <v>5</v>
      </c>
      <c r="J233" s="9">
        <v>3</v>
      </c>
    </row>
    <row r="234" spans="1:10" s="11" customFormat="1" x14ac:dyDescent="0.2">
      <c r="A234" s="8">
        <v>43648</v>
      </c>
      <c r="B234" s="12" t="s">
        <v>3</v>
      </c>
      <c r="C234" s="113">
        <v>8448</v>
      </c>
      <c r="D234" s="12" t="s">
        <v>149</v>
      </c>
      <c r="E234" s="12" t="s">
        <v>18</v>
      </c>
      <c r="F234" s="12" t="s">
        <v>15</v>
      </c>
      <c r="G234" s="12" t="s">
        <v>172</v>
      </c>
      <c r="H234" s="12"/>
      <c r="I234" s="9">
        <v>30</v>
      </c>
      <c r="J234" s="9">
        <v>20</v>
      </c>
    </row>
    <row r="235" spans="1:10" s="11" customFormat="1" x14ac:dyDescent="0.2">
      <c r="A235" s="8">
        <v>43655</v>
      </c>
      <c r="B235" s="12" t="s">
        <v>3</v>
      </c>
      <c r="C235" s="113">
        <v>8410</v>
      </c>
      <c r="D235" s="12" t="s">
        <v>149</v>
      </c>
      <c r="E235" s="12" t="s">
        <v>6</v>
      </c>
      <c r="F235" s="12" t="s">
        <v>15</v>
      </c>
      <c r="G235" s="12" t="s">
        <v>558</v>
      </c>
      <c r="H235" s="12"/>
      <c r="I235" s="9">
        <v>32</v>
      </c>
      <c r="J235" s="9">
        <v>20</v>
      </c>
    </row>
    <row r="236" spans="1:10" s="11" customFormat="1" x14ac:dyDescent="0.2">
      <c r="A236" s="8">
        <v>43660</v>
      </c>
      <c r="B236" s="12" t="s">
        <v>3</v>
      </c>
      <c r="C236" s="113">
        <v>8447</v>
      </c>
      <c r="D236" s="12" t="s">
        <v>149</v>
      </c>
      <c r="E236" s="12" t="s">
        <v>4</v>
      </c>
      <c r="F236" s="12" t="s">
        <v>4</v>
      </c>
      <c r="G236" s="12" t="s">
        <v>796</v>
      </c>
      <c r="H236" s="12"/>
      <c r="I236" s="9">
        <v>25</v>
      </c>
      <c r="J236" s="9">
        <v>21</v>
      </c>
    </row>
    <row r="237" spans="1:10" s="11" customFormat="1" x14ac:dyDescent="0.2">
      <c r="A237" s="8">
        <v>43651</v>
      </c>
      <c r="B237" s="12" t="s">
        <v>3</v>
      </c>
      <c r="C237" s="113">
        <v>7347</v>
      </c>
      <c r="D237" s="12" t="s">
        <v>39</v>
      </c>
      <c r="E237" s="12" t="s">
        <v>18</v>
      </c>
      <c r="F237" s="12" t="s">
        <v>6</v>
      </c>
      <c r="G237" s="12" t="s">
        <v>151</v>
      </c>
      <c r="H237" s="12"/>
      <c r="I237" s="9">
        <v>34</v>
      </c>
      <c r="J237" s="9">
        <v>36</v>
      </c>
    </row>
    <row r="238" spans="1:10" s="11" customFormat="1" x14ac:dyDescent="0.2">
      <c r="A238" s="8">
        <v>43674</v>
      </c>
      <c r="B238" s="12" t="s">
        <v>3</v>
      </c>
      <c r="C238" s="113">
        <v>7333</v>
      </c>
      <c r="D238" s="12" t="s">
        <v>39</v>
      </c>
      <c r="E238" s="12" t="s">
        <v>5</v>
      </c>
      <c r="F238" s="12" t="s">
        <v>2131</v>
      </c>
      <c r="G238" s="12" t="s">
        <v>2132</v>
      </c>
      <c r="H238" s="12"/>
      <c r="I238" s="9">
        <v>30</v>
      </c>
      <c r="J238" s="9">
        <v>36</v>
      </c>
    </row>
    <row r="239" spans="1:10" s="11" customFormat="1" x14ac:dyDescent="0.2">
      <c r="A239" s="8">
        <v>43657</v>
      </c>
      <c r="B239" s="12" t="s">
        <v>5</v>
      </c>
      <c r="C239" s="113">
        <v>54441</v>
      </c>
      <c r="D239" s="12" t="s">
        <v>1989</v>
      </c>
      <c r="E239" s="12" t="s">
        <v>5</v>
      </c>
      <c r="F239" s="12" t="s">
        <v>4</v>
      </c>
      <c r="G239" s="12" t="s">
        <v>151</v>
      </c>
      <c r="H239" s="12"/>
      <c r="I239" s="9">
        <v>54</v>
      </c>
      <c r="J239" s="9">
        <v>70</v>
      </c>
    </row>
    <row r="240" spans="1:10" s="11" customFormat="1" x14ac:dyDescent="0.2">
      <c r="A240" s="8">
        <v>43654</v>
      </c>
      <c r="B240" s="12" t="s">
        <v>3</v>
      </c>
      <c r="C240" s="113">
        <v>3790</v>
      </c>
      <c r="D240" s="12" t="s">
        <v>82</v>
      </c>
      <c r="E240" s="12" t="s">
        <v>1975</v>
      </c>
      <c r="F240" s="12" t="s">
        <v>4</v>
      </c>
      <c r="G240" s="12" t="s">
        <v>151</v>
      </c>
      <c r="H240" s="12"/>
      <c r="I240" s="9">
        <v>20</v>
      </c>
      <c r="J240" s="9">
        <v>18</v>
      </c>
    </row>
    <row r="241" spans="1:10" s="11" customFormat="1" x14ac:dyDescent="0.2">
      <c r="A241" s="8">
        <v>43675</v>
      </c>
      <c r="B241" s="12" t="s">
        <v>1671</v>
      </c>
      <c r="C241" s="113">
        <v>540077</v>
      </c>
      <c r="D241" s="12" t="s">
        <v>2146</v>
      </c>
      <c r="E241" s="12" t="s">
        <v>12</v>
      </c>
      <c r="F241" s="12" t="s">
        <v>15</v>
      </c>
      <c r="G241" s="12" t="s">
        <v>151</v>
      </c>
      <c r="H241" s="12"/>
      <c r="I241" s="9"/>
      <c r="J241" s="9"/>
    </row>
    <row r="242" spans="1:10" s="11" customFormat="1" x14ac:dyDescent="0.2">
      <c r="A242" s="8">
        <v>43655</v>
      </c>
      <c r="B242" s="12" t="s">
        <v>6</v>
      </c>
      <c r="C242" s="113">
        <v>57100</v>
      </c>
      <c r="D242" s="12" t="s">
        <v>141</v>
      </c>
      <c r="E242" s="12" t="s">
        <v>6</v>
      </c>
      <c r="F242" s="12" t="s">
        <v>18</v>
      </c>
      <c r="G242" s="12" t="s">
        <v>151</v>
      </c>
      <c r="H242" s="12"/>
      <c r="I242" s="9">
        <v>47</v>
      </c>
      <c r="J242" s="9">
        <v>41</v>
      </c>
    </row>
    <row r="243" spans="1:10" s="11" customFormat="1" x14ac:dyDescent="0.2">
      <c r="A243" s="8">
        <v>43659</v>
      </c>
      <c r="B243" s="12" t="s">
        <v>3</v>
      </c>
      <c r="C243" s="113">
        <v>57100</v>
      </c>
      <c r="D243" s="12" t="s">
        <v>141</v>
      </c>
      <c r="E243" s="12" t="s">
        <v>18</v>
      </c>
      <c r="F243" s="12" t="s">
        <v>6</v>
      </c>
      <c r="G243" s="12" t="s">
        <v>151</v>
      </c>
      <c r="H243" s="12"/>
      <c r="I243" s="9">
        <v>34</v>
      </c>
      <c r="J243" s="9">
        <v>41</v>
      </c>
    </row>
    <row r="244" spans="1:10" s="11" customFormat="1" x14ac:dyDescent="0.2">
      <c r="A244" s="8">
        <v>43674</v>
      </c>
      <c r="B244" s="12" t="s">
        <v>14</v>
      </c>
      <c r="C244" s="113">
        <v>7500</v>
      </c>
      <c r="D244" s="12" t="s">
        <v>2130</v>
      </c>
      <c r="E244" s="12" t="s">
        <v>6</v>
      </c>
      <c r="F244" s="12" t="s">
        <v>15</v>
      </c>
      <c r="G244" s="12" t="s">
        <v>1794</v>
      </c>
      <c r="H244" s="12"/>
      <c r="I244" s="9">
        <v>156</v>
      </c>
      <c r="J244" s="9">
        <v>274</v>
      </c>
    </row>
    <row r="245" spans="1:10" s="11" customFormat="1" x14ac:dyDescent="0.2">
      <c r="A245" s="8">
        <v>43659</v>
      </c>
      <c r="B245" s="12" t="s">
        <v>5</v>
      </c>
      <c r="C245" s="113">
        <v>54292</v>
      </c>
      <c r="D245" s="12" t="s">
        <v>154</v>
      </c>
      <c r="E245" s="12" t="s">
        <v>5</v>
      </c>
      <c r="F245" s="12" t="s">
        <v>5</v>
      </c>
      <c r="G245" s="12" t="s">
        <v>23</v>
      </c>
      <c r="H245" s="12"/>
      <c r="I245" s="9">
        <v>53</v>
      </c>
      <c r="J245" s="9">
        <v>84</v>
      </c>
    </row>
    <row r="246" spans="1:10" s="11" customFormat="1" x14ac:dyDescent="0.2">
      <c r="A246" s="8">
        <v>43649</v>
      </c>
      <c r="B246" s="12" t="s">
        <v>14</v>
      </c>
      <c r="C246" s="113">
        <v>2300</v>
      </c>
      <c r="D246" s="12" t="s">
        <v>1964</v>
      </c>
      <c r="E246" s="12" t="s">
        <v>1965</v>
      </c>
      <c r="F246" s="12" t="s">
        <v>7</v>
      </c>
      <c r="G246" s="12" t="s">
        <v>279</v>
      </c>
      <c r="H246" s="12"/>
      <c r="I246" s="9">
        <v>174</v>
      </c>
      <c r="J246" s="9">
        <v>276</v>
      </c>
    </row>
    <row r="247" spans="1:10" s="11" customFormat="1" x14ac:dyDescent="0.2">
      <c r="A247" s="8">
        <v>43661</v>
      </c>
      <c r="B247" s="12" t="s">
        <v>6</v>
      </c>
      <c r="C247" s="113">
        <v>57270</v>
      </c>
      <c r="D247" s="12" t="s">
        <v>161</v>
      </c>
      <c r="E247" s="12" t="s">
        <v>6</v>
      </c>
      <c r="F247" s="12" t="s">
        <v>6</v>
      </c>
      <c r="G247" s="12" t="s">
        <v>194</v>
      </c>
      <c r="H247" s="12"/>
      <c r="I247" s="9">
        <v>41</v>
      </c>
      <c r="J247" s="9">
        <v>46</v>
      </c>
    </row>
    <row r="248" spans="1:10" s="11" customFormat="1" x14ac:dyDescent="0.2">
      <c r="A248" s="8">
        <v>43672</v>
      </c>
      <c r="B248" s="12" t="s">
        <v>6</v>
      </c>
      <c r="C248" s="113">
        <v>54870</v>
      </c>
      <c r="D248" s="12" t="s">
        <v>713</v>
      </c>
      <c r="E248" s="12" t="s">
        <v>6</v>
      </c>
      <c r="F248" s="12" t="s">
        <v>15</v>
      </c>
      <c r="G248" s="12" t="s">
        <v>194</v>
      </c>
      <c r="H248" s="12"/>
      <c r="I248" s="9">
        <v>29</v>
      </c>
      <c r="J248" s="9">
        <v>22</v>
      </c>
    </row>
    <row r="249" spans="1:10" s="11" customFormat="1" x14ac:dyDescent="0.2">
      <c r="A249" s="8">
        <v>43661</v>
      </c>
      <c r="B249" s="12" t="s">
        <v>6</v>
      </c>
      <c r="C249" s="113">
        <v>57880</v>
      </c>
      <c r="D249" s="12" t="s">
        <v>2008</v>
      </c>
      <c r="E249" s="12" t="s">
        <v>6</v>
      </c>
      <c r="F249" s="12" t="s">
        <v>5</v>
      </c>
      <c r="G249" s="12" t="s">
        <v>2009</v>
      </c>
      <c r="H249" s="12"/>
      <c r="I249" s="9">
        <v>78</v>
      </c>
      <c r="J249" s="9">
        <v>100</v>
      </c>
    </row>
    <row r="250" spans="1:10" s="11" customFormat="1" x14ac:dyDescent="0.2">
      <c r="A250" s="8">
        <v>43674</v>
      </c>
      <c r="B250" s="12" t="s">
        <v>6</v>
      </c>
      <c r="C250" s="113">
        <v>57920</v>
      </c>
      <c r="D250" s="12" t="s">
        <v>2135</v>
      </c>
      <c r="E250" s="12" t="s">
        <v>6</v>
      </c>
      <c r="F250" s="12" t="s">
        <v>6</v>
      </c>
      <c r="G250" s="12" t="s">
        <v>23</v>
      </c>
      <c r="H250" s="12"/>
      <c r="I250" s="9">
        <v>41</v>
      </c>
      <c r="J250" s="9">
        <v>57</v>
      </c>
    </row>
    <row r="251" spans="1:10" s="11" customFormat="1" x14ac:dyDescent="0.2">
      <c r="A251" s="8">
        <v>43650</v>
      </c>
      <c r="B251" s="12" t="s">
        <v>6</v>
      </c>
      <c r="C251" s="113">
        <v>50500</v>
      </c>
      <c r="D251" s="12" t="s">
        <v>1966</v>
      </c>
      <c r="E251" s="12" t="s">
        <v>6</v>
      </c>
      <c r="F251" s="12" t="s">
        <v>6</v>
      </c>
      <c r="G251" s="12" t="s">
        <v>303</v>
      </c>
      <c r="H251" s="12"/>
      <c r="I251" s="9">
        <v>70</v>
      </c>
      <c r="J251" s="9">
        <v>69</v>
      </c>
    </row>
    <row r="252" spans="1:10" s="11" customFormat="1" x14ac:dyDescent="0.2">
      <c r="A252" s="8">
        <v>43655</v>
      </c>
      <c r="B252" s="12" t="s">
        <v>6</v>
      </c>
      <c r="C252" s="113">
        <v>55100</v>
      </c>
      <c r="D252" s="12" t="s">
        <v>1966</v>
      </c>
      <c r="E252" s="12" t="s">
        <v>12</v>
      </c>
      <c r="F252" s="12" t="s">
        <v>6</v>
      </c>
      <c r="G252" s="12" t="s">
        <v>1982</v>
      </c>
      <c r="H252" s="12"/>
      <c r="I252" s="9">
        <v>78</v>
      </c>
      <c r="J252" s="9">
        <v>76</v>
      </c>
    </row>
    <row r="253" spans="1:10" s="11" customFormat="1" x14ac:dyDescent="0.2">
      <c r="A253" s="8">
        <v>43662</v>
      </c>
      <c r="B253" s="12" t="s">
        <v>6</v>
      </c>
      <c r="C253" s="113">
        <v>54260</v>
      </c>
      <c r="D253" s="12" t="s">
        <v>2022</v>
      </c>
      <c r="E253" s="12" t="s">
        <v>6</v>
      </c>
      <c r="F253" s="12" t="s">
        <v>6</v>
      </c>
      <c r="G253" s="12" t="s">
        <v>35</v>
      </c>
      <c r="H253" s="12"/>
      <c r="I253" s="9">
        <v>40</v>
      </c>
      <c r="J253" s="9">
        <v>40</v>
      </c>
    </row>
    <row r="254" spans="1:10" s="11" customFormat="1" x14ac:dyDescent="0.2">
      <c r="A254" s="8">
        <v>43653</v>
      </c>
      <c r="B254" s="12" t="s">
        <v>6</v>
      </c>
      <c r="C254" s="113">
        <v>57530</v>
      </c>
      <c r="D254" s="12" t="s">
        <v>1972</v>
      </c>
      <c r="E254" s="12" t="s">
        <v>6</v>
      </c>
      <c r="F254" s="12" t="s">
        <v>15</v>
      </c>
      <c r="G254" s="12" t="s">
        <v>1973</v>
      </c>
      <c r="H254" s="12"/>
      <c r="I254" s="9">
        <v>67</v>
      </c>
      <c r="J254" s="9">
        <v>82</v>
      </c>
    </row>
    <row r="255" spans="1:10" s="11" customFormat="1" x14ac:dyDescent="0.2">
      <c r="A255" s="8">
        <v>43673</v>
      </c>
      <c r="B255" s="12" t="s">
        <v>14</v>
      </c>
      <c r="C255" s="113">
        <v>6760</v>
      </c>
      <c r="D255" s="12" t="s">
        <v>257</v>
      </c>
      <c r="E255" s="12" t="s">
        <v>6</v>
      </c>
      <c r="F255" s="12" t="s">
        <v>6</v>
      </c>
      <c r="G255" s="12" t="s">
        <v>2095</v>
      </c>
      <c r="H255" s="12"/>
      <c r="I255" s="9">
        <v>40</v>
      </c>
      <c r="J255" s="9">
        <v>34</v>
      </c>
    </row>
    <row r="256" spans="1:10" s="11" customFormat="1" x14ac:dyDescent="0.2">
      <c r="A256" s="8">
        <v>43675</v>
      </c>
      <c r="B256" s="12" t="s">
        <v>3</v>
      </c>
      <c r="C256" s="113">
        <v>5465</v>
      </c>
      <c r="D256" s="12" t="s">
        <v>396</v>
      </c>
      <c r="E256" s="12" t="s">
        <v>5</v>
      </c>
      <c r="F256" s="12" t="s">
        <v>15</v>
      </c>
      <c r="G256" s="12" t="s">
        <v>37</v>
      </c>
      <c r="H256" s="12"/>
      <c r="I256" s="9">
        <v>32</v>
      </c>
      <c r="J256" s="9">
        <v>37</v>
      </c>
    </row>
    <row r="257" spans="1:10" s="11" customFormat="1" x14ac:dyDescent="0.2">
      <c r="A257" s="8">
        <v>43655</v>
      </c>
      <c r="B257" s="12" t="s">
        <v>6</v>
      </c>
      <c r="C257" s="113">
        <v>57480</v>
      </c>
      <c r="D257" s="12" t="s">
        <v>656</v>
      </c>
      <c r="E257" s="12" t="s">
        <v>6</v>
      </c>
      <c r="F257" s="12" t="s">
        <v>5</v>
      </c>
      <c r="G257" s="12" t="s">
        <v>151</v>
      </c>
      <c r="H257" s="12"/>
      <c r="I257" s="9">
        <v>48</v>
      </c>
      <c r="J257" s="9">
        <v>51</v>
      </c>
    </row>
    <row r="258" spans="1:10" s="11" customFormat="1" x14ac:dyDescent="0.2">
      <c r="A258" s="8">
        <v>43665</v>
      </c>
      <c r="B258" s="12" t="s">
        <v>234</v>
      </c>
      <c r="C258" s="48" t="s">
        <v>2032</v>
      </c>
      <c r="D258" s="12" t="s">
        <v>2033</v>
      </c>
      <c r="E258" s="12" t="s">
        <v>15</v>
      </c>
      <c r="F258" s="12" t="s">
        <v>15</v>
      </c>
      <c r="G258" s="12" t="s">
        <v>172</v>
      </c>
      <c r="H258" s="12"/>
      <c r="I258" s="9">
        <v>238</v>
      </c>
      <c r="J258" s="9">
        <v>385</v>
      </c>
    </row>
    <row r="259" spans="1:10" s="11" customFormat="1" x14ac:dyDescent="0.2">
      <c r="A259" s="8">
        <v>43670</v>
      </c>
      <c r="B259" s="12" t="s">
        <v>3</v>
      </c>
      <c r="C259" s="113">
        <v>6617</v>
      </c>
      <c r="D259" s="12" t="s">
        <v>238</v>
      </c>
      <c r="E259" s="12" t="s">
        <v>5</v>
      </c>
      <c r="F259" s="12" t="s">
        <v>6</v>
      </c>
      <c r="G259" s="12" t="s">
        <v>194</v>
      </c>
      <c r="H259" s="12"/>
      <c r="I259" s="9">
        <v>58</v>
      </c>
      <c r="J259" s="9">
        <v>60</v>
      </c>
    </row>
    <row r="260" spans="1:10" s="11" customFormat="1" x14ac:dyDescent="0.2">
      <c r="A260" s="8">
        <v>43676</v>
      </c>
      <c r="B260" s="12" t="s">
        <v>3</v>
      </c>
      <c r="C260" s="113">
        <v>6638</v>
      </c>
      <c r="D260" s="12" t="s">
        <v>238</v>
      </c>
      <c r="E260" s="12" t="s">
        <v>2149</v>
      </c>
      <c r="F260" s="12" t="s">
        <v>15</v>
      </c>
      <c r="G260" s="12" t="s">
        <v>151</v>
      </c>
      <c r="H260" s="12"/>
      <c r="I260" s="9">
        <v>43</v>
      </c>
      <c r="J260" s="9">
        <v>62</v>
      </c>
    </row>
    <row r="261" spans="1:10" s="11" customFormat="1" x14ac:dyDescent="0.2">
      <c r="A261" s="8">
        <v>43676</v>
      </c>
      <c r="B261" s="12" t="s">
        <v>5</v>
      </c>
      <c r="C261" s="113">
        <v>54441</v>
      </c>
      <c r="D261" s="12" t="s">
        <v>484</v>
      </c>
      <c r="E261" s="12" t="s">
        <v>5</v>
      </c>
      <c r="F261" s="12" t="s">
        <v>15</v>
      </c>
      <c r="G261" s="12" t="s">
        <v>319</v>
      </c>
      <c r="H261" s="12"/>
      <c r="I261" s="9">
        <v>52</v>
      </c>
      <c r="J261" s="9">
        <v>70</v>
      </c>
    </row>
    <row r="262" spans="1:10" s="11" customFormat="1" x14ac:dyDescent="0.2">
      <c r="A262" s="8">
        <v>43674</v>
      </c>
      <c r="B262" s="12" t="s">
        <v>3</v>
      </c>
      <c r="C262" s="113">
        <v>5762</v>
      </c>
      <c r="D262" s="12" t="s">
        <v>2122</v>
      </c>
      <c r="E262" s="12" t="s">
        <v>4</v>
      </c>
      <c r="F262" s="12" t="s">
        <v>4</v>
      </c>
      <c r="G262" s="12" t="s">
        <v>172</v>
      </c>
      <c r="H262" s="12"/>
      <c r="I262" s="9">
        <v>25</v>
      </c>
      <c r="J262" s="9">
        <v>32</v>
      </c>
    </row>
    <row r="263" spans="1:10" s="11" customFormat="1" x14ac:dyDescent="0.2">
      <c r="A263" s="8">
        <v>43674</v>
      </c>
      <c r="B263" s="12" t="s">
        <v>3</v>
      </c>
      <c r="C263" s="113">
        <v>5772</v>
      </c>
      <c r="D263" s="12" t="s">
        <v>2122</v>
      </c>
      <c r="E263" s="12" t="s">
        <v>4</v>
      </c>
      <c r="F263" s="12" t="s">
        <v>4</v>
      </c>
      <c r="G263" s="12" t="s">
        <v>2141</v>
      </c>
      <c r="H263" s="12"/>
      <c r="I263" s="9">
        <v>25</v>
      </c>
      <c r="J263" s="9">
        <v>31</v>
      </c>
    </row>
    <row r="264" spans="1:10" s="11" customFormat="1" x14ac:dyDescent="0.2">
      <c r="A264" s="8">
        <v>43674</v>
      </c>
      <c r="B264" s="12" t="s">
        <v>234</v>
      </c>
      <c r="C264" s="169" t="s">
        <v>2125</v>
      </c>
      <c r="D264" s="12" t="s">
        <v>2126</v>
      </c>
      <c r="E264" s="12" t="s">
        <v>234</v>
      </c>
      <c r="F264" s="12" t="s">
        <v>234</v>
      </c>
      <c r="G264" s="12" t="s">
        <v>151</v>
      </c>
      <c r="H264" s="12"/>
      <c r="I264" s="87" t="s">
        <v>2142</v>
      </c>
      <c r="J264" s="87" t="s">
        <v>2143</v>
      </c>
    </row>
    <row r="265" spans="1:10" s="11" customFormat="1" x14ac:dyDescent="0.2">
      <c r="A265" s="8">
        <v>43676</v>
      </c>
      <c r="B265" s="12" t="s">
        <v>5</v>
      </c>
      <c r="C265" s="113">
        <v>55758</v>
      </c>
      <c r="D265" s="12" t="s">
        <v>2148</v>
      </c>
      <c r="E265" s="12" t="s">
        <v>5</v>
      </c>
      <c r="F265" s="12" t="s">
        <v>15</v>
      </c>
      <c r="G265" s="12" t="s">
        <v>477</v>
      </c>
      <c r="H265" s="12"/>
      <c r="I265" s="9">
        <v>93</v>
      </c>
      <c r="J265" s="9">
        <v>129</v>
      </c>
    </row>
    <row r="266" spans="1:10" s="11" customFormat="1" x14ac:dyDescent="0.2">
      <c r="A266" s="8">
        <v>43658</v>
      </c>
      <c r="B266" s="12" t="s">
        <v>14</v>
      </c>
      <c r="C266" s="113">
        <v>9242</v>
      </c>
      <c r="D266" s="12" t="s">
        <v>1999</v>
      </c>
      <c r="E266" s="12" t="s">
        <v>234</v>
      </c>
      <c r="F266" s="12" t="s">
        <v>15</v>
      </c>
      <c r="G266" s="12" t="s">
        <v>2000</v>
      </c>
      <c r="H266" s="12"/>
      <c r="I266" s="9">
        <v>176</v>
      </c>
      <c r="J266" s="9">
        <v>267</v>
      </c>
    </row>
    <row r="267" spans="1:10" s="11" customFormat="1" x14ac:dyDescent="0.2">
      <c r="A267" s="8">
        <v>43671</v>
      </c>
      <c r="B267" s="12" t="s">
        <v>2052</v>
      </c>
      <c r="C267" s="48"/>
      <c r="D267" s="12" t="s">
        <v>2053</v>
      </c>
      <c r="E267" s="12" t="s">
        <v>1293</v>
      </c>
      <c r="F267" s="12" t="s">
        <v>15</v>
      </c>
      <c r="G267" s="12" t="s">
        <v>151</v>
      </c>
      <c r="H267" s="12"/>
      <c r="I267" s="31"/>
      <c r="J267" s="31"/>
    </row>
    <row r="268" spans="1:10" s="11" customFormat="1" x14ac:dyDescent="0.2">
      <c r="A268" s="8">
        <v>43664</v>
      </c>
      <c r="B268" s="12" t="s">
        <v>6</v>
      </c>
      <c r="C268" s="113">
        <v>97615</v>
      </c>
      <c r="D268" s="12"/>
      <c r="E268" s="12" t="s">
        <v>6</v>
      </c>
      <c r="F268" s="12" t="s">
        <v>15</v>
      </c>
      <c r="G268" s="12" t="s">
        <v>151</v>
      </c>
      <c r="H268" s="12"/>
      <c r="I268" s="31"/>
      <c r="J268" s="31"/>
    </row>
    <row r="269" spans="1:10" s="11" customFormat="1" x14ac:dyDescent="0.2">
      <c r="A269" s="8">
        <v>43667</v>
      </c>
      <c r="B269" s="12" t="s">
        <v>2040</v>
      </c>
      <c r="C269" s="48"/>
      <c r="D269" s="12"/>
      <c r="E269" s="12" t="s">
        <v>157</v>
      </c>
      <c r="F269" s="12" t="s">
        <v>15</v>
      </c>
      <c r="G269" s="12" t="s">
        <v>292</v>
      </c>
      <c r="H269" s="12"/>
      <c r="I269" s="31"/>
      <c r="J269" s="31"/>
    </row>
    <row r="270" spans="1:10" s="11" customFormat="1" x14ac:dyDescent="0.2">
      <c r="A270" s="8">
        <v>43677</v>
      </c>
      <c r="B270" s="12" t="s">
        <v>3</v>
      </c>
      <c r="C270" s="113">
        <v>4421</v>
      </c>
      <c r="D270" s="12" t="s">
        <v>61</v>
      </c>
      <c r="E270" s="12" t="s">
        <v>4</v>
      </c>
      <c r="F270" s="12" t="s">
        <v>6</v>
      </c>
      <c r="G270" s="12" t="s">
        <v>2156</v>
      </c>
      <c r="H270" s="12"/>
      <c r="I270" s="9">
        <v>6</v>
      </c>
      <c r="J270" s="9">
        <v>4</v>
      </c>
    </row>
    <row r="271" spans="1:10" s="11" customFormat="1" x14ac:dyDescent="0.2">
      <c r="A271" s="8">
        <v>43677</v>
      </c>
      <c r="B271" s="12" t="s">
        <v>3</v>
      </c>
      <c r="C271" s="113">
        <v>2241</v>
      </c>
      <c r="D271" s="12" t="s">
        <v>92</v>
      </c>
      <c r="E271" s="12" t="s">
        <v>4</v>
      </c>
      <c r="F271" s="12" t="s">
        <v>6</v>
      </c>
      <c r="G271" s="12" t="s">
        <v>151</v>
      </c>
      <c r="H271" s="12"/>
      <c r="I271" s="9">
        <v>26</v>
      </c>
      <c r="J271" s="9">
        <v>29</v>
      </c>
    </row>
    <row r="272" spans="1:10" s="11" customFormat="1" x14ac:dyDescent="0.2">
      <c r="A272" s="8">
        <v>43677</v>
      </c>
      <c r="B272" s="12" t="s">
        <v>6</v>
      </c>
      <c r="C272" s="113">
        <v>54350</v>
      </c>
      <c r="D272" s="12" t="s">
        <v>2001</v>
      </c>
      <c r="E272" s="12" t="s">
        <v>6</v>
      </c>
      <c r="F272" s="12" t="s">
        <v>6</v>
      </c>
      <c r="G272" s="12" t="s">
        <v>23</v>
      </c>
      <c r="H272" s="12"/>
      <c r="I272" s="9">
        <v>19</v>
      </c>
      <c r="J272" s="9">
        <v>14</v>
      </c>
    </row>
    <row r="273" spans="1:10" s="11" customFormat="1" x14ac:dyDescent="0.2">
      <c r="A273" s="8">
        <v>43677</v>
      </c>
      <c r="B273" s="12" t="s">
        <v>3</v>
      </c>
      <c r="C273" s="113">
        <v>4460</v>
      </c>
      <c r="D273" s="12" t="s">
        <v>46</v>
      </c>
      <c r="E273" s="12" t="s">
        <v>10</v>
      </c>
      <c r="F273" s="12" t="s">
        <v>6</v>
      </c>
      <c r="G273" s="12" t="s">
        <v>23</v>
      </c>
      <c r="H273" s="12"/>
      <c r="I273" s="9">
        <v>7</v>
      </c>
      <c r="J273" s="9">
        <v>4</v>
      </c>
    </row>
    <row r="274" spans="1:10" s="11" customFormat="1" x14ac:dyDescent="0.2">
      <c r="A274" s="8">
        <v>43677</v>
      </c>
      <c r="B274" s="12" t="s">
        <v>3</v>
      </c>
      <c r="C274" s="113">
        <v>9144</v>
      </c>
      <c r="D274" s="12" t="s">
        <v>1658</v>
      </c>
      <c r="E274" s="12" t="s">
        <v>4</v>
      </c>
      <c r="F274" s="12" t="s">
        <v>5</v>
      </c>
      <c r="G274" s="12" t="s">
        <v>151</v>
      </c>
      <c r="H274" s="12"/>
      <c r="I274" s="9">
        <v>55</v>
      </c>
      <c r="J274" s="9">
        <v>50</v>
      </c>
    </row>
    <row r="275" spans="1:10" s="11" customFormat="1" x14ac:dyDescent="0.2">
      <c r="A275" s="8">
        <v>43677</v>
      </c>
      <c r="B275" s="12" t="s">
        <v>234</v>
      </c>
      <c r="C275" s="169" t="s">
        <v>2157</v>
      </c>
      <c r="D275" s="12" t="s">
        <v>2158</v>
      </c>
      <c r="E275" s="12" t="s">
        <v>234</v>
      </c>
      <c r="F275" s="12" t="s">
        <v>15</v>
      </c>
      <c r="G275" s="12" t="s">
        <v>477</v>
      </c>
      <c r="H275" s="12"/>
      <c r="I275" s="9">
        <v>216</v>
      </c>
      <c r="J275" s="9">
        <v>326</v>
      </c>
    </row>
    <row r="276" spans="1:10" s="11" customFormat="1" x14ac:dyDescent="0.2">
      <c r="A276" s="8">
        <v>43677</v>
      </c>
      <c r="B276" s="12" t="s">
        <v>234</v>
      </c>
      <c r="C276" s="169" t="s">
        <v>2159</v>
      </c>
      <c r="D276" s="12" t="s">
        <v>2160</v>
      </c>
      <c r="E276" s="12" t="s">
        <v>234</v>
      </c>
      <c r="F276" s="12" t="s">
        <v>15</v>
      </c>
      <c r="G276" s="12" t="s">
        <v>151</v>
      </c>
      <c r="H276" s="12"/>
      <c r="I276" s="9"/>
      <c r="J276" s="9"/>
    </row>
    <row r="277" spans="1:10" s="11" customFormat="1" x14ac:dyDescent="0.2">
      <c r="A277" s="8">
        <v>43677</v>
      </c>
      <c r="B277" s="12" t="s">
        <v>3</v>
      </c>
      <c r="C277" s="113">
        <v>8156</v>
      </c>
      <c r="D277" s="12" t="s">
        <v>53</v>
      </c>
      <c r="E277" s="12" t="s">
        <v>11</v>
      </c>
      <c r="F277" s="12" t="s">
        <v>15</v>
      </c>
      <c r="G277" s="12" t="s">
        <v>2161</v>
      </c>
      <c r="H277" s="12"/>
      <c r="I277" s="9">
        <v>25</v>
      </c>
      <c r="J277" s="9">
        <v>31</v>
      </c>
    </row>
    <row r="278" spans="1:10" s="11" customFormat="1" x14ac:dyDescent="0.2">
      <c r="A278" s="8">
        <v>43677</v>
      </c>
      <c r="B278" s="12" t="s">
        <v>14</v>
      </c>
      <c r="C278" s="113">
        <v>6791</v>
      </c>
      <c r="D278" s="12" t="s">
        <v>136</v>
      </c>
      <c r="E278" s="12" t="s">
        <v>6</v>
      </c>
      <c r="F278" s="12" t="s">
        <v>8</v>
      </c>
      <c r="G278" s="12" t="s">
        <v>151</v>
      </c>
      <c r="H278" s="12"/>
      <c r="I278" s="9">
        <v>15</v>
      </c>
      <c r="J278" s="9">
        <v>12</v>
      </c>
    </row>
    <row r="279" spans="1:10" s="11" customFormat="1" x14ac:dyDescent="0.2">
      <c r="A279" s="8">
        <v>43677</v>
      </c>
      <c r="B279" s="12" t="s">
        <v>6</v>
      </c>
      <c r="C279" s="113">
        <v>55170</v>
      </c>
      <c r="D279" s="12" t="s">
        <v>2162</v>
      </c>
      <c r="E279" s="12" t="s">
        <v>6</v>
      </c>
      <c r="F279" s="12" t="s">
        <v>6</v>
      </c>
      <c r="G279" s="12" t="s">
        <v>151</v>
      </c>
      <c r="H279" s="12"/>
      <c r="I279" s="9">
        <v>134</v>
      </c>
      <c r="J279" s="9">
        <v>202</v>
      </c>
    </row>
    <row r="280" spans="1:10" s="11" customFormat="1" x14ac:dyDescent="0.2">
      <c r="A280" s="8">
        <v>43677</v>
      </c>
      <c r="B280" s="12" t="s">
        <v>234</v>
      </c>
      <c r="C280" s="113">
        <v>2201</v>
      </c>
      <c r="D280" s="12" t="s">
        <v>2163</v>
      </c>
      <c r="E280" s="12" t="s">
        <v>234</v>
      </c>
      <c r="F280" s="12" t="s">
        <v>15</v>
      </c>
      <c r="G280" s="12" t="s">
        <v>292</v>
      </c>
      <c r="H280" s="12"/>
      <c r="I280" s="9"/>
      <c r="J280" s="9"/>
    </row>
    <row r="281" spans="1:10" s="11" customFormat="1" x14ac:dyDescent="0.2">
      <c r="A281" s="8">
        <v>43677</v>
      </c>
      <c r="B281" s="12" t="s">
        <v>6</v>
      </c>
      <c r="C281" s="113">
        <v>57530</v>
      </c>
      <c r="D281" s="12" t="s">
        <v>709</v>
      </c>
      <c r="E281" s="12" t="s">
        <v>6</v>
      </c>
      <c r="F281" s="12" t="s">
        <v>15</v>
      </c>
      <c r="G281" s="12" t="s">
        <v>23</v>
      </c>
      <c r="H281" s="12"/>
      <c r="I281" s="9">
        <v>66</v>
      </c>
      <c r="J281" s="9">
        <v>81</v>
      </c>
    </row>
    <row r="282" spans="1:10" s="11" customFormat="1" x14ac:dyDescent="0.2">
      <c r="A282" s="8">
        <v>43677</v>
      </c>
      <c r="B282" s="12" t="s">
        <v>3</v>
      </c>
      <c r="C282" s="113">
        <v>4408</v>
      </c>
      <c r="D282" s="12" t="s">
        <v>61</v>
      </c>
      <c r="E282" s="12" t="s">
        <v>2164</v>
      </c>
      <c r="F282" s="12" t="s">
        <v>15</v>
      </c>
      <c r="G282" s="12" t="s">
        <v>37</v>
      </c>
      <c r="H282" s="12"/>
      <c r="I282" s="9">
        <v>9</v>
      </c>
      <c r="J282" s="9">
        <v>5</v>
      </c>
    </row>
    <row r="283" spans="1:10" s="11" customFormat="1" x14ac:dyDescent="0.2">
      <c r="A283" s="8">
        <v>43677</v>
      </c>
      <c r="B283" s="12" t="s">
        <v>3</v>
      </c>
      <c r="C283" s="113">
        <v>4050</v>
      </c>
      <c r="D283" s="12" t="s">
        <v>506</v>
      </c>
      <c r="E283" s="12" t="s">
        <v>189</v>
      </c>
      <c r="F283" s="12" t="s">
        <v>15</v>
      </c>
      <c r="G283" s="12" t="s">
        <v>2165</v>
      </c>
      <c r="H283" s="12"/>
      <c r="I283" s="9">
        <v>14</v>
      </c>
      <c r="J283" s="9">
        <v>9</v>
      </c>
    </row>
    <row r="284" spans="1:10" s="11" customFormat="1" x14ac:dyDescent="0.2">
      <c r="A284" s="8">
        <v>43677</v>
      </c>
      <c r="B284" s="12" t="s">
        <v>3</v>
      </c>
      <c r="C284" s="113">
        <v>4994</v>
      </c>
      <c r="D284" s="12" t="s">
        <v>199</v>
      </c>
      <c r="E284" s="12" t="s">
        <v>15</v>
      </c>
      <c r="F284" s="12" t="s">
        <v>2044</v>
      </c>
      <c r="G284" s="12" t="s">
        <v>23</v>
      </c>
      <c r="H284" s="12"/>
      <c r="I284" s="9">
        <v>15</v>
      </c>
      <c r="J284" s="9">
        <v>10</v>
      </c>
    </row>
    <row r="285" spans="1:10" s="11" customFormat="1" x14ac:dyDescent="0.2">
      <c r="A285" s="8">
        <v>43677</v>
      </c>
      <c r="B285" s="12" t="s">
        <v>3</v>
      </c>
      <c r="C285" s="113">
        <v>4670</v>
      </c>
      <c r="D285" s="12" t="s">
        <v>40</v>
      </c>
      <c r="E285" s="12" t="s">
        <v>4</v>
      </c>
      <c r="F285" s="12" t="s">
        <v>6</v>
      </c>
      <c r="G285" s="12" t="s">
        <v>2166</v>
      </c>
      <c r="H285" s="12"/>
      <c r="I285" s="9">
        <v>4</v>
      </c>
      <c r="J285" s="9">
        <v>2</v>
      </c>
    </row>
    <row r="286" spans="1:10" s="11" customFormat="1" x14ac:dyDescent="0.2">
      <c r="A286" s="8">
        <v>43677</v>
      </c>
      <c r="B286" s="12" t="s">
        <v>3</v>
      </c>
      <c r="C286" s="113">
        <v>1530</v>
      </c>
      <c r="D286" s="12" t="s">
        <v>92</v>
      </c>
      <c r="E286" s="12" t="s">
        <v>333</v>
      </c>
      <c r="F286" s="12" t="s">
        <v>5</v>
      </c>
      <c r="G286" s="12" t="s">
        <v>194</v>
      </c>
      <c r="H286" s="12"/>
      <c r="I286" s="9">
        <v>26</v>
      </c>
      <c r="J286" s="9">
        <v>28</v>
      </c>
    </row>
    <row r="287" spans="1:10" s="11" customFormat="1" x14ac:dyDescent="0.2">
      <c r="A287" s="8">
        <v>43677</v>
      </c>
      <c r="B287" s="12" t="s">
        <v>5</v>
      </c>
      <c r="C287" s="113">
        <v>1445</v>
      </c>
      <c r="D287" s="12" t="s">
        <v>2168</v>
      </c>
      <c r="E287" s="12" t="s">
        <v>5</v>
      </c>
      <c r="F287" s="12" t="s">
        <v>15</v>
      </c>
      <c r="G287" s="12" t="s">
        <v>151</v>
      </c>
      <c r="H287" s="12"/>
      <c r="I287" s="9"/>
      <c r="J287" s="9"/>
    </row>
    <row r="288" spans="1:10" s="11" customFormat="1" x14ac:dyDescent="0.2">
      <c r="A288" s="86"/>
      <c r="B288" s="33"/>
      <c r="C288" s="83"/>
      <c r="D288" s="33"/>
      <c r="E288" s="33"/>
      <c r="F288" s="33"/>
      <c r="G288" s="33"/>
      <c r="H288" s="33"/>
      <c r="I288" s="136"/>
      <c r="J288" s="136"/>
    </row>
    <row r="289" spans="9:10" x14ac:dyDescent="0.2">
      <c r="I289" s="173"/>
      <c r="J289" s="173"/>
    </row>
    <row r="290" spans="9:10" x14ac:dyDescent="0.2">
      <c r="I290" s="173"/>
      <c r="J290" s="173"/>
    </row>
    <row r="294" spans="9:10" x14ac:dyDescent="0.2">
      <c r="I294">
        <f>SUM(I2:I263)</f>
        <v>12061</v>
      </c>
      <c r="J294">
        <f>SUM(J2:J263)</f>
        <v>15470</v>
      </c>
    </row>
    <row r="295" spans="9:10" x14ac:dyDescent="0.2">
      <c r="I295">
        <f>183-1-18</f>
        <v>164</v>
      </c>
      <c r="J295">
        <f>183-1-18</f>
        <v>164</v>
      </c>
    </row>
    <row r="296" spans="9:10" x14ac:dyDescent="0.2">
      <c r="I296">
        <f>I294/I295</f>
        <v>73.542682926829272</v>
      </c>
      <c r="J296">
        <f>J294/J295</f>
        <v>94.329268292682926</v>
      </c>
    </row>
  </sheetData>
  <sortState ref="A2:J269">
    <sortCondition ref="D269"/>
  </sortState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6A5CF-3A85-1D41-A797-20D65EBBE59E}">
  <dimension ref="A2:O308"/>
  <sheetViews>
    <sheetView topLeftCell="C275" zoomScale="168" zoomScaleNormal="168" workbookViewId="0">
      <selection activeCell="H287" sqref="H2:H287"/>
    </sheetView>
  </sheetViews>
  <sheetFormatPr baseColWidth="10" defaultRowHeight="15" x14ac:dyDescent="0.2"/>
  <cols>
    <col min="7" max="7" width="31.83203125" customWidth="1"/>
  </cols>
  <sheetData>
    <row r="2" spans="1:10" s="11" customFormat="1" x14ac:dyDescent="0.2">
      <c r="A2" s="8">
        <v>43647</v>
      </c>
      <c r="B2" s="12" t="s">
        <v>5</v>
      </c>
      <c r="C2" s="113">
        <v>54634</v>
      </c>
      <c r="D2" s="12" t="s">
        <v>1956</v>
      </c>
      <c r="E2" s="12" t="s">
        <v>15</v>
      </c>
      <c r="F2" s="12" t="s">
        <v>15</v>
      </c>
      <c r="G2" s="12" t="s">
        <v>37</v>
      </c>
      <c r="H2" s="12"/>
      <c r="I2" s="9">
        <v>63</v>
      </c>
      <c r="J2" s="9">
        <v>95</v>
      </c>
    </row>
    <row r="3" spans="1:10" s="11" customFormat="1" x14ac:dyDescent="0.2">
      <c r="A3" s="8">
        <v>43652</v>
      </c>
      <c r="B3" s="12" t="s">
        <v>3</v>
      </c>
      <c r="C3" s="113">
        <v>4631</v>
      </c>
      <c r="D3" s="12" t="s">
        <v>40</v>
      </c>
      <c r="E3" s="12" t="s">
        <v>15</v>
      </c>
      <c r="F3" s="12" t="s">
        <v>6</v>
      </c>
      <c r="G3" s="12" t="s">
        <v>37</v>
      </c>
      <c r="H3" s="12"/>
      <c r="I3" s="9">
        <v>5</v>
      </c>
      <c r="J3" s="9">
        <v>2</v>
      </c>
    </row>
    <row r="4" spans="1:10" s="11" customFormat="1" x14ac:dyDescent="0.2">
      <c r="A4" s="8">
        <v>43655</v>
      </c>
      <c r="B4" s="12" t="s">
        <v>1979</v>
      </c>
      <c r="C4" s="48" t="s">
        <v>1980</v>
      </c>
      <c r="D4" s="12" t="s">
        <v>1981</v>
      </c>
      <c r="E4" s="12" t="s">
        <v>15</v>
      </c>
      <c r="F4" s="12" t="s">
        <v>6</v>
      </c>
      <c r="G4" s="12" t="s">
        <v>292</v>
      </c>
      <c r="H4" s="12"/>
      <c r="I4" s="9"/>
      <c r="J4" s="9"/>
    </row>
    <row r="5" spans="1:10" s="11" customFormat="1" x14ac:dyDescent="0.2">
      <c r="A5" s="8">
        <v>43657</v>
      </c>
      <c r="B5" s="12" t="s">
        <v>3</v>
      </c>
      <c r="C5" s="113">
        <v>1452</v>
      </c>
      <c r="D5" s="12" t="s">
        <v>92</v>
      </c>
      <c r="E5" s="12" t="s">
        <v>15</v>
      </c>
      <c r="F5" s="12" t="s">
        <v>18</v>
      </c>
      <c r="G5" s="12" t="s">
        <v>319</v>
      </c>
      <c r="H5" s="12"/>
      <c r="I5" s="9">
        <v>25</v>
      </c>
      <c r="J5" s="9">
        <v>25</v>
      </c>
    </row>
    <row r="6" spans="1:10" s="11" customFormat="1" x14ac:dyDescent="0.2">
      <c r="A6" s="8">
        <v>43658</v>
      </c>
      <c r="B6" s="12" t="s">
        <v>6</v>
      </c>
      <c r="C6" s="113">
        <v>54400</v>
      </c>
      <c r="D6" s="12" t="s">
        <v>1640</v>
      </c>
      <c r="E6" s="12" t="s">
        <v>15</v>
      </c>
      <c r="F6" s="12" t="s">
        <v>214</v>
      </c>
      <c r="G6" s="12" t="s">
        <v>163</v>
      </c>
      <c r="H6" s="12"/>
      <c r="I6" s="9">
        <v>28</v>
      </c>
      <c r="J6" s="9">
        <v>23</v>
      </c>
    </row>
    <row r="7" spans="1:10" s="11" customFormat="1" x14ac:dyDescent="0.2">
      <c r="A7" s="8">
        <v>43662</v>
      </c>
      <c r="B7" s="12" t="s">
        <v>234</v>
      </c>
      <c r="C7" s="48" t="s">
        <v>2018</v>
      </c>
      <c r="D7" s="12" t="s">
        <v>2019</v>
      </c>
      <c r="E7" s="12" t="s">
        <v>15</v>
      </c>
      <c r="F7" s="12" t="s">
        <v>15</v>
      </c>
      <c r="G7" s="12" t="s">
        <v>172</v>
      </c>
      <c r="H7" s="12"/>
      <c r="I7" s="9">
        <v>256</v>
      </c>
      <c r="J7" s="9">
        <v>409</v>
      </c>
    </row>
    <row r="8" spans="1:10" s="11" customFormat="1" x14ac:dyDescent="0.2">
      <c r="A8" s="8">
        <v>43664</v>
      </c>
      <c r="B8" s="12" t="s">
        <v>3</v>
      </c>
      <c r="C8" s="113">
        <v>8186</v>
      </c>
      <c r="D8" s="12" t="s">
        <v>1698</v>
      </c>
      <c r="E8" s="12" t="s">
        <v>15</v>
      </c>
      <c r="F8" s="12" t="s">
        <v>15</v>
      </c>
      <c r="G8" s="12" t="s">
        <v>35</v>
      </c>
      <c r="H8" s="12"/>
      <c r="I8" s="9">
        <v>30</v>
      </c>
      <c r="J8" s="9">
        <v>27</v>
      </c>
    </row>
    <row r="9" spans="1:10" s="11" customFormat="1" x14ac:dyDescent="0.2">
      <c r="A9" s="8">
        <v>43665</v>
      </c>
      <c r="B9" s="12" t="s">
        <v>14</v>
      </c>
      <c r="C9" s="113">
        <v>1200</v>
      </c>
      <c r="D9" s="12" t="s">
        <v>250</v>
      </c>
      <c r="E9" s="12" t="s">
        <v>15</v>
      </c>
      <c r="F9" s="12" t="s">
        <v>15</v>
      </c>
      <c r="G9" s="12" t="s">
        <v>303</v>
      </c>
      <c r="H9" s="12"/>
      <c r="I9" s="9">
        <v>131</v>
      </c>
      <c r="J9" s="9">
        <v>208</v>
      </c>
    </row>
    <row r="10" spans="1:10" s="11" customFormat="1" x14ac:dyDescent="0.2">
      <c r="A10" s="8">
        <v>43665</v>
      </c>
      <c r="B10" s="12" t="s">
        <v>234</v>
      </c>
      <c r="C10" s="48" t="s">
        <v>2032</v>
      </c>
      <c r="D10" s="12" t="s">
        <v>2033</v>
      </c>
      <c r="E10" s="12" t="s">
        <v>15</v>
      </c>
      <c r="F10" s="12" t="s">
        <v>15</v>
      </c>
      <c r="G10" s="12" t="s">
        <v>172</v>
      </c>
      <c r="H10" s="12"/>
      <c r="I10" s="9">
        <v>238</v>
      </c>
      <c r="J10" s="9">
        <v>385</v>
      </c>
    </row>
    <row r="11" spans="1:10" s="11" customFormat="1" x14ac:dyDescent="0.2">
      <c r="A11" s="8">
        <v>43670</v>
      </c>
      <c r="B11" s="12" t="s">
        <v>3</v>
      </c>
      <c r="C11" s="113">
        <v>2628</v>
      </c>
      <c r="D11" s="12" t="s">
        <v>92</v>
      </c>
      <c r="E11" s="12" t="s">
        <v>15</v>
      </c>
      <c r="F11" s="12" t="s">
        <v>11</v>
      </c>
      <c r="G11" s="12" t="s">
        <v>151</v>
      </c>
      <c r="H11" s="12"/>
      <c r="I11" s="9">
        <v>26</v>
      </c>
      <c r="J11" s="9">
        <v>27</v>
      </c>
    </row>
    <row r="12" spans="1:10" s="11" customFormat="1" x14ac:dyDescent="0.2">
      <c r="A12" s="8">
        <v>43670</v>
      </c>
      <c r="B12" s="12" t="s">
        <v>5</v>
      </c>
      <c r="C12" s="113">
        <v>54636</v>
      </c>
      <c r="D12" s="12" t="s">
        <v>2049</v>
      </c>
      <c r="E12" s="12" t="s">
        <v>15</v>
      </c>
      <c r="F12" s="12" t="s">
        <v>5</v>
      </c>
      <c r="G12" s="12" t="s">
        <v>23</v>
      </c>
      <c r="H12" s="12"/>
      <c r="I12" s="9">
        <v>82</v>
      </c>
      <c r="J12" s="9">
        <v>88</v>
      </c>
    </row>
    <row r="13" spans="1:10" s="11" customFormat="1" x14ac:dyDescent="0.2">
      <c r="A13" s="8">
        <v>43671</v>
      </c>
      <c r="B13" s="12" t="s">
        <v>3</v>
      </c>
      <c r="C13" s="113">
        <v>1542</v>
      </c>
      <c r="D13" s="12" t="s">
        <v>92</v>
      </c>
      <c r="E13" s="12" t="s">
        <v>15</v>
      </c>
      <c r="F13" s="12" t="s">
        <v>15</v>
      </c>
      <c r="G13" s="12" t="s">
        <v>151</v>
      </c>
      <c r="H13" s="12"/>
      <c r="I13" s="9">
        <v>30</v>
      </c>
      <c r="J13" s="9">
        <v>30</v>
      </c>
    </row>
    <row r="14" spans="1:10" s="11" customFormat="1" x14ac:dyDescent="0.2">
      <c r="A14" s="8">
        <v>43672</v>
      </c>
      <c r="B14" s="12" t="s">
        <v>5</v>
      </c>
      <c r="C14" s="113">
        <v>54317</v>
      </c>
      <c r="D14" s="12" t="s">
        <v>1008</v>
      </c>
      <c r="E14" s="12" t="s">
        <v>15</v>
      </c>
      <c r="F14" s="12" t="s">
        <v>5</v>
      </c>
      <c r="G14" s="12" t="s">
        <v>151</v>
      </c>
      <c r="H14" s="12"/>
      <c r="I14" s="9">
        <v>61</v>
      </c>
      <c r="J14" s="9">
        <v>91</v>
      </c>
    </row>
    <row r="15" spans="1:10" s="11" customFormat="1" x14ac:dyDescent="0.2">
      <c r="A15" s="8">
        <v>43672</v>
      </c>
      <c r="B15" s="12" t="s">
        <v>2072</v>
      </c>
      <c r="C15" s="159" t="s">
        <v>2073</v>
      </c>
      <c r="D15" s="12" t="s">
        <v>2101</v>
      </c>
      <c r="E15" s="12" t="s">
        <v>15</v>
      </c>
      <c r="F15" s="12" t="s">
        <v>18</v>
      </c>
      <c r="G15" s="12" t="s">
        <v>37</v>
      </c>
      <c r="H15" s="12"/>
      <c r="I15" s="9"/>
      <c r="J15" s="9"/>
    </row>
    <row r="16" spans="1:10" s="11" customFormat="1" x14ac:dyDescent="0.2">
      <c r="A16" s="8">
        <v>43673</v>
      </c>
      <c r="B16" s="12" t="s">
        <v>3</v>
      </c>
      <c r="C16" s="113">
        <v>7157</v>
      </c>
      <c r="D16" s="12" t="s">
        <v>162</v>
      </c>
      <c r="E16" s="12" t="s">
        <v>15</v>
      </c>
      <c r="F16" s="12" t="s">
        <v>6</v>
      </c>
      <c r="G16" s="12" t="s">
        <v>172</v>
      </c>
      <c r="H16" s="12"/>
      <c r="I16" s="9">
        <v>35</v>
      </c>
      <c r="J16" s="9">
        <v>43</v>
      </c>
    </row>
    <row r="17" spans="1:10" s="11" customFormat="1" x14ac:dyDescent="0.2">
      <c r="A17" s="8">
        <v>43673</v>
      </c>
      <c r="B17" s="12" t="s">
        <v>3</v>
      </c>
      <c r="C17" s="113">
        <v>8507</v>
      </c>
      <c r="D17" s="12" t="s">
        <v>454</v>
      </c>
      <c r="E17" s="12" t="s">
        <v>15</v>
      </c>
      <c r="F17" s="12" t="s">
        <v>15</v>
      </c>
      <c r="G17" s="12" t="s">
        <v>172</v>
      </c>
      <c r="H17" s="12"/>
      <c r="I17" s="9">
        <v>41</v>
      </c>
      <c r="J17" s="9">
        <v>34</v>
      </c>
    </row>
    <row r="18" spans="1:10" s="11" customFormat="1" x14ac:dyDescent="0.2">
      <c r="A18" s="8">
        <v>43674</v>
      </c>
      <c r="B18" s="12" t="s">
        <v>3</v>
      </c>
      <c r="C18" s="113">
        <v>1372</v>
      </c>
      <c r="D18" s="12" t="s">
        <v>92</v>
      </c>
      <c r="E18" s="12" t="s">
        <v>15</v>
      </c>
      <c r="F18" s="12" t="s">
        <v>15</v>
      </c>
      <c r="G18" s="12" t="s">
        <v>887</v>
      </c>
      <c r="H18" s="12"/>
      <c r="I18" s="9">
        <v>25</v>
      </c>
      <c r="J18" s="9">
        <v>34</v>
      </c>
    </row>
    <row r="19" spans="1:10" s="11" customFormat="1" x14ac:dyDescent="0.2">
      <c r="A19" s="8">
        <v>43674</v>
      </c>
      <c r="B19" s="12" t="s">
        <v>3</v>
      </c>
      <c r="C19" s="113">
        <v>1471</v>
      </c>
      <c r="D19" s="12" t="s">
        <v>92</v>
      </c>
      <c r="E19" s="12" t="s">
        <v>15</v>
      </c>
      <c r="F19" s="12" t="s">
        <v>15</v>
      </c>
      <c r="G19" s="12" t="s">
        <v>177</v>
      </c>
      <c r="H19" s="12"/>
      <c r="I19" s="9">
        <v>18</v>
      </c>
      <c r="J19" s="9">
        <v>24</v>
      </c>
    </row>
    <row r="20" spans="1:10" s="11" customFormat="1" x14ac:dyDescent="0.2">
      <c r="A20" s="8">
        <v>43673</v>
      </c>
      <c r="B20" s="12" t="s">
        <v>234</v>
      </c>
      <c r="C20" s="48" t="s">
        <v>2098</v>
      </c>
      <c r="D20" s="12" t="s">
        <v>2099</v>
      </c>
      <c r="E20" s="12" t="s">
        <v>270</v>
      </c>
      <c r="F20" s="12" t="s">
        <v>15</v>
      </c>
      <c r="G20" s="12" t="s">
        <v>279</v>
      </c>
      <c r="H20" s="12"/>
      <c r="I20" s="158" t="s">
        <v>2111</v>
      </c>
      <c r="J20" s="158" t="s">
        <v>2112</v>
      </c>
    </row>
    <row r="21" spans="1:10" s="11" customFormat="1" x14ac:dyDescent="0.2">
      <c r="A21" s="8">
        <v>43658</v>
      </c>
      <c r="B21" s="12" t="s">
        <v>3</v>
      </c>
      <c r="C21" s="113">
        <v>4360</v>
      </c>
      <c r="D21" s="12" t="s">
        <v>506</v>
      </c>
      <c r="E21" s="12" t="s">
        <v>9</v>
      </c>
      <c r="F21" s="12" t="s">
        <v>15</v>
      </c>
      <c r="G21" s="12" t="s">
        <v>23</v>
      </c>
      <c r="H21" s="12"/>
      <c r="I21" s="9">
        <v>18</v>
      </c>
      <c r="J21" s="9">
        <v>10</v>
      </c>
    </row>
    <row r="22" spans="1:10" s="11" customFormat="1" x14ac:dyDescent="0.2">
      <c r="A22" s="8">
        <v>43667</v>
      </c>
      <c r="B22" s="12" t="s">
        <v>1580</v>
      </c>
      <c r="C22" s="113">
        <v>510000</v>
      </c>
      <c r="D22" s="12" t="s">
        <v>2039</v>
      </c>
      <c r="E22" s="12" t="s">
        <v>11</v>
      </c>
      <c r="F22" s="12" t="s">
        <v>15</v>
      </c>
      <c r="G22" s="12" t="s">
        <v>163</v>
      </c>
      <c r="H22" s="12"/>
      <c r="I22" s="9"/>
      <c r="J22" s="9"/>
    </row>
    <row r="23" spans="1:10" s="11" customFormat="1" x14ac:dyDescent="0.2">
      <c r="A23" s="8">
        <v>43674</v>
      </c>
      <c r="B23" s="12" t="s">
        <v>3</v>
      </c>
      <c r="C23" s="113">
        <v>1236</v>
      </c>
      <c r="D23" s="12" t="s">
        <v>92</v>
      </c>
      <c r="E23" s="12" t="s">
        <v>11</v>
      </c>
      <c r="F23" s="12" t="s">
        <v>15</v>
      </c>
      <c r="G23" s="12" t="s">
        <v>172</v>
      </c>
      <c r="H23" s="12"/>
      <c r="I23" s="9">
        <v>19</v>
      </c>
      <c r="J23" s="9">
        <v>23</v>
      </c>
    </row>
    <row r="24" spans="1:10" s="11" customFormat="1" x14ac:dyDescent="0.2">
      <c r="A24" s="8">
        <v>43654</v>
      </c>
      <c r="B24" s="12" t="s">
        <v>3</v>
      </c>
      <c r="C24" s="48" t="s">
        <v>1977</v>
      </c>
      <c r="D24" s="12" t="s">
        <v>92</v>
      </c>
      <c r="E24" s="12" t="s">
        <v>1978</v>
      </c>
      <c r="F24" s="12" t="s">
        <v>15</v>
      </c>
      <c r="G24" s="12" t="s">
        <v>422</v>
      </c>
      <c r="H24" s="12"/>
      <c r="I24" s="9"/>
      <c r="J24" s="9"/>
    </row>
    <row r="25" spans="1:10" s="11" customFormat="1" x14ac:dyDescent="0.2">
      <c r="A25" s="8">
        <v>43653</v>
      </c>
      <c r="B25" s="12" t="s">
        <v>1969</v>
      </c>
      <c r="C25" s="113">
        <v>7430</v>
      </c>
      <c r="D25" s="12" t="s">
        <v>1970</v>
      </c>
      <c r="E25" s="12" t="s">
        <v>187</v>
      </c>
      <c r="F25" s="12" t="s">
        <v>15</v>
      </c>
      <c r="G25" s="12" t="s">
        <v>292</v>
      </c>
      <c r="H25" s="12"/>
      <c r="I25" s="9"/>
      <c r="J25" s="9"/>
    </row>
    <row r="26" spans="1:10" s="11" customFormat="1" x14ac:dyDescent="0.2">
      <c r="A26" s="8">
        <v>43657</v>
      </c>
      <c r="B26" s="12" t="s">
        <v>1969</v>
      </c>
      <c r="C26" s="113">
        <v>4534</v>
      </c>
      <c r="D26" s="12" t="s">
        <v>1983</v>
      </c>
      <c r="E26" s="12" t="s">
        <v>187</v>
      </c>
      <c r="F26" s="12" t="s">
        <v>15</v>
      </c>
      <c r="G26" s="12" t="s">
        <v>292</v>
      </c>
      <c r="H26" s="12"/>
      <c r="I26" s="9"/>
      <c r="J26" s="9"/>
    </row>
    <row r="27" spans="1:10" s="11" customFormat="1" x14ac:dyDescent="0.2">
      <c r="A27" s="8">
        <v>43660</v>
      </c>
      <c r="B27" s="12" t="s">
        <v>1969</v>
      </c>
      <c r="C27" s="113">
        <v>8723</v>
      </c>
      <c r="D27" s="12" t="s">
        <v>2006</v>
      </c>
      <c r="E27" s="12" t="s">
        <v>187</v>
      </c>
      <c r="F27" s="12" t="s">
        <v>15</v>
      </c>
      <c r="G27" s="12" t="s">
        <v>1794</v>
      </c>
      <c r="H27" s="12"/>
      <c r="I27" s="9"/>
      <c r="J27" s="9"/>
    </row>
    <row r="28" spans="1:10" s="11" customFormat="1" x14ac:dyDescent="0.2">
      <c r="A28" s="8">
        <v>43661</v>
      </c>
      <c r="B28" s="12" t="s">
        <v>3</v>
      </c>
      <c r="C28" s="113">
        <v>7430</v>
      </c>
      <c r="D28" s="12" t="s">
        <v>1836</v>
      </c>
      <c r="E28" s="12" t="s">
        <v>187</v>
      </c>
      <c r="F28" s="12" t="s">
        <v>4</v>
      </c>
      <c r="G28" s="12" t="s">
        <v>37</v>
      </c>
      <c r="H28" s="12"/>
      <c r="I28" s="9">
        <v>46</v>
      </c>
      <c r="J28" s="9">
        <v>53</v>
      </c>
    </row>
    <row r="29" spans="1:10" s="11" customFormat="1" x14ac:dyDescent="0.2">
      <c r="A29" s="8">
        <v>43666</v>
      </c>
      <c r="B29" s="12" t="s">
        <v>14</v>
      </c>
      <c r="C29" s="113">
        <v>6780</v>
      </c>
      <c r="D29" s="12" t="s">
        <v>142</v>
      </c>
      <c r="E29" s="12" t="s">
        <v>187</v>
      </c>
      <c r="F29" s="12" t="s">
        <v>33</v>
      </c>
      <c r="G29" s="12" t="s">
        <v>151</v>
      </c>
      <c r="H29" s="12"/>
      <c r="I29" s="9">
        <v>25</v>
      </c>
      <c r="J29" s="9">
        <v>18</v>
      </c>
    </row>
    <row r="30" spans="1:10" s="11" customFormat="1" x14ac:dyDescent="0.2">
      <c r="A30" s="8">
        <v>43651</v>
      </c>
      <c r="B30" s="12" t="s">
        <v>5</v>
      </c>
      <c r="C30" s="113">
        <v>54338</v>
      </c>
      <c r="D30" s="12" t="s">
        <v>1967</v>
      </c>
      <c r="E30" s="12" t="s">
        <v>5</v>
      </c>
      <c r="F30" s="12" t="s">
        <v>5</v>
      </c>
      <c r="G30" s="12" t="s">
        <v>172</v>
      </c>
      <c r="H30" s="12"/>
      <c r="I30" s="9">
        <v>57</v>
      </c>
      <c r="J30" s="9">
        <v>83</v>
      </c>
    </row>
    <row r="31" spans="1:10" s="11" customFormat="1" x14ac:dyDescent="0.2">
      <c r="A31" s="8">
        <v>43653</v>
      </c>
      <c r="B31" s="12" t="s">
        <v>5</v>
      </c>
      <c r="C31" s="113">
        <v>13055</v>
      </c>
      <c r="D31" s="12" t="s">
        <v>1968</v>
      </c>
      <c r="E31" s="12" t="s">
        <v>5</v>
      </c>
      <c r="F31" s="12" t="s">
        <v>15</v>
      </c>
      <c r="G31" s="12" t="s">
        <v>477</v>
      </c>
      <c r="H31" s="12"/>
      <c r="I31" s="9"/>
      <c r="J31" s="9"/>
    </row>
    <row r="32" spans="1:10" s="11" customFormat="1" x14ac:dyDescent="0.2">
      <c r="A32" s="8">
        <v>43654</v>
      </c>
      <c r="B32" s="12" t="s">
        <v>5</v>
      </c>
      <c r="C32" s="113">
        <v>64732</v>
      </c>
      <c r="D32" s="12" t="s">
        <v>1974</v>
      </c>
      <c r="E32" s="12" t="s">
        <v>5</v>
      </c>
      <c r="F32" s="12" t="s">
        <v>15</v>
      </c>
      <c r="G32" s="12" t="s">
        <v>151</v>
      </c>
      <c r="H32" s="12"/>
      <c r="I32" s="9">
        <v>207</v>
      </c>
      <c r="J32" s="9">
        <v>307</v>
      </c>
    </row>
    <row r="33" spans="1:10" s="11" customFormat="1" x14ac:dyDescent="0.2">
      <c r="A33" s="8">
        <v>43654</v>
      </c>
      <c r="B33" s="12" t="s">
        <v>5</v>
      </c>
      <c r="C33" s="113">
        <v>12209</v>
      </c>
      <c r="D33" s="12" t="s">
        <v>1968</v>
      </c>
      <c r="E33" s="12" t="s">
        <v>5</v>
      </c>
      <c r="F33" s="12" t="s">
        <v>15</v>
      </c>
      <c r="G33" s="12" t="s">
        <v>1976</v>
      </c>
      <c r="H33" s="12"/>
      <c r="I33" s="9"/>
      <c r="J33" s="9"/>
    </row>
    <row r="34" spans="1:10" s="11" customFormat="1" x14ac:dyDescent="0.2">
      <c r="A34" s="8">
        <v>43657</v>
      </c>
      <c r="B34" s="12" t="s">
        <v>5</v>
      </c>
      <c r="C34" s="113">
        <v>20146</v>
      </c>
      <c r="D34" s="12" t="s">
        <v>1986</v>
      </c>
      <c r="E34" s="12" t="s">
        <v>5</v>
      </c>
      <c r="F34" s="12" t="s">
        <v>15</v>
      </c>
      <c r="G34" s="12" t="s">
        <v>1987</v>
      </c>
      <c r="H34" s="12"/>
      <c r="I34" s="9"/>
      <c r="J34" s="9"/>
    </row>
    <row r="35" spans="1:10" s="11" customFormat="1" x14ac:dyDescent="0.2">
      <c r="A35" s="8">
        <v>43657</v>
      </c>
      <c r="B35" s="12" t="s">
        <v>5</v>
      </c>
      <c r="C35" s="113">
        <v>54441</v>
      </c>
      <c r="D35" s="12" t="s">
        <v>1989</v>
      </c>
      <c r="E35" s="12" t="s">
        <v>5</v>
      </c>
      <c r="F35" s="12" t="s">
        <v>4</v>
      </c>
      <c r="G35" s="12" t="s">
        <v>151</v>
      </c>
      <c r="H35" s="12"/>
      <c r="I35" s="9">
        <v>54</v>
      </c>
      <c r="J35" s="9">
        <v>70</v>
      </c>
    </row>
    <row r="36" spans="1:10" s="11" customFormat="1" x14ac:dyDescent="0.2">
      <c r="A36" s="8">
        <v>43658</v>
      </c>
      <c r="B36" s="12" t="s">
        <v>5</v>
      </c>
      <c r="C36" s="113">
        <v>66706</v>
      </c>
      <c r="D36" s="12" t="s">
        <v>97</v>
      </c>
      <c r="E36" s="12" t="s">
        <v>5</v>
      </c>
      <c r="F36" s="12" t="s">
        <v>15</v>
      </c>
      <c r="G36" s="12" t="s">
        <v>1830</v>
      </c>
      <c r="H36" s="12"/>
      <c r="I36" s="9">
        <v>46</v>
      </c>
      <c r="J36" s="9">
        <v>45</v>
      </c>
    </row>
    <row r="37" spans="1:10" s="11" customFormat="1" x14ac:dyDescent="0.2">
      <c r="A37" s="8">
        <v>43659</v>
      </c>
      <c r="B37" s="12" t="s">
        <v>3</v>
      </c>
      <c r="C37" s="113">
        <v>5371</v>
      </c>
      <c r="D37" s="12" t="s">
        <v>58</v>
      </c>
      <c r="E37" s="12" t="s">
        <v>5</v>
      </c>
      <c r="F37" s="12" t="s">
        <v>2002</v>
      </c>
      <c r="G37" s="12" t="s">
        <v>2003</v>
      </c>
      <c r="H37" s="12"/>
      <c r="I37" s="9">
        <v>28</v>
      </c>
      <c r="J37" s="9">
        <v>40</v>
      </c>
    </row>
    <row r="38" spans="1:10" s="11" customFormat="1" x14ac:dyDescent="0.2">
      <c r="A38" s="8">
        <v>43659</v>
      </c>
      <c r="B38" s="12" t="s">
        <v>5</v>
      </c>
      <c r="C38" s="113">
        <v>54292</v>
      </c>
      <c r="D38" s="12" t="s">
        <v>154</v>
      </c>
      <c r="E38" s="12" t="s">
        <v>5</v>
      </c>
      <c r="F38" s="12" t="s">
        <v>5</v>
      </c>
      <c r="G38" s="12" t="s">
        <v>23</v>
      </c>
      <c r="H38" s="12"/>
      <c r="I38" s="9">
        <v>53</v>
      </c>
      <c r="J38" s="9">
        <v>84</v>
      </c>
    </row>
    <row r="39" spans="1:10" s="11" customFormat="1" x14ac:dyDescent="0.2">
      <c r="A39" s="8">
        <v>43660</v>
      </c>
      <c r="B39" s="12" t="s">
        <v>3</v>
      </c>
      <c r="C39" s="113">
        <v>1215</v>
      </c>
      <c r="D39" s="12" t="s">
        <v>92</v>
      </c>
      <c r="E39" s="12" t="s">
        <v>5</v>
      </c>
      <c r="F39" s="12" t="s">
        <v>5</v>
      </c>
      <c r="G39" s="12" t="s">
        <v>172</v>
      </c>
      <c r="H39" s="12"/>
      <c r="I39" s="9">
        <v>19</v>
      </c>
      <c r="J39" s="9">
        <v>25</v>
      </c>
    </row>
    <row r="40" spans="1:10" s="11" customFormat="1" x14ac:dyDescent="0.2">
      <c r="A40" s="8">
        <v>43661</v>
      </c>
      <c r="B40" s="12" t="s">
        <v>5</v>
      </c>
      <c r="C40" s="113">
        <v>66740</v>
      </c>
      <c r="D40" s="12" t="s">
        <v>2011</v>
      </c>
      <c r="E40" s="12" t="s">
        <v>5</v>
      </c>
      <c r="F40" s="12" t="s">
        <v>15</v>
      </c>
      <c r="G40" s="12" t="s">
        <v>477</v>
      </c>
      <c r="H40" s="12"/>
      <c r="I40" s="9">
        <v>53</v>
      </c>
      <c r="J40" s="9">
        <v>82</v>
      </c>
    </row>
    <row r="41" spans="1:10" s="11" customFormat="1" x14ac:dyDescent="0.2">
      <c r="A41" s="8">
        <v>43662</v>
      </c>
      <c r="B41" s="12" t="s">
        <v>3</v>
      </c>
      <c r="C41" s="113">
        <v>7371</v>
      </c>
      <c r="D41" s="12" t="s">
        <v>1165</v>
      </c>
      <c r="E41" s="12" t="s">
        <v>5</v>
      </c>
      <c r="F41" s="12" t="s">
        <v>4</v>
      </c>
      <c r="G41" s="12" t="s">
        <v>172</v>
      </c>
      <c r="H41" s="12"/>
      <c r="I41" s="9">
        <v>37</v>
      </c>
      <c r="J41" s="9">
        <v>38</v>
      </c>
    </row>
    <row r="42" spans="1:10" s="11" customFormat="1" x14ac:dyDescent="0.2">
      <c r="A42" s="8">
        <v>43663</v>
      </c>
      <c r="B42" s="12" t="s">
        <v>3</v>
      </c>
      <c r="C42" s="113">
        <v>4459</v>
      </c>
      <c r="D42" s="12" t="s">
        <v>61</v>
      </c>
      <c r="E42" s="12" t="s">
        <v>5</v>
      </c>
      <c r="F42" s="12" t="s">
        <v>4</v>
      </c>
      <c r="G42" s="12" t="s">
        <v>163</v>
      </c>
      <c r="H42" s="12"/>
      <c r="I42" s="9">
        <v>9</v>
      </c>
      <c r="J42" s="9">
        <v>5</v>
      </c>
    </row>
    <row r="43" spans="1:10" s="11" customFormat="1" x14ac:dyDescent="0.2">
      <c r="A43" s="8">
        <v>43665</v>
      </c>
      <c r="B43" s="12" t="s">
        <v>3</v>
      </c>
      <c r="C43" s="113">
        <v>3653</v>
      </c>
      <c r="D43" s="12" t="s">
        <v>76</v>
      </c>
      <c r="E43" s="12" t="s">
        <v>5</v>
      </c>
      <c r="F43" s="12" t="s">
        <v>5</v>
      </c>
      <c r="G43" s="12" t="s">
        <v>151</v>
      </c>
      <c r="H43" s="12"/>
      <c r="I43" s="9">
        <v>17</v>
      </c>
      <c r="J43" s="9">
        <v>17</v>
      </c>
    </row>
    <row r="44" spans="1:10" s="11" customFormat="1" x14ac:dyDescent="0.2">
      <c r="A44" s="8">
        <v>43665</v>
      </c>
      <c r="B44" s="12" t="s">
        <v>5</v>
      </c>
      <c r="C44" s="113">
        <v>22763</v>
      </c>
      <c r="D44" s="12" t="s">
        <v>2035</v>
      </c>
      <c r="E44" s="12" t="s">
        <v>5</v>
      </c>
      <c r="F44" s="12" t="s">
        <v>5</v>
      </c>
      <c r="G44" s="12" t="s">
        <v>35</v>
      </c>
      <c r="H44" s="12"/>
      <c r="I44" s="9">
        <v>646</v>
      </c>
      <c r="J44" s="9">
        <v>387</v>
      </c>
    </row>
    <row r="45" spans="1:10" s="11" customFormat="1" x14ac:dyDescent="0.2">
      <c r="A45" s="8">
        <v>43670</v>
      </c>
      <c r="B45" s="12" t="s">
        <v>5</v>
      </c>
      <c r="C45" s="113">
        <v>5436</v>
      </c>
      <c r="D45" s="12" t="s">
        <v>1106</v>
      </c>
      <c r="E45" s="12" t="s">
        <v>5</v>
      </c>
      <c r="F45" s="12" t="s">
        <v>10</v>
      </c>
      <c r="G45" s="12" t="s">
        <v>292</v>
      </c>
      <c r="H45" s="12"/>
      <c r="I45" s="9">
        <v>20</v>
      </c>
      <c r="J45" s="9">
        <v>16</v>
      </c>
    </row>
    <row r="46" spans="1:10" s="11" customFormat="1" x14ac:dyDescent="0.2">
      <c r="A46" s="8">
        <v>43670</v>
      </c>
      <c r="B46" s="12" t="s">
        <v>3</v>
      </c>
      <c r="C46" s="113">
        <v>6617</v>
      </c>
      <c r="D46" s="12" t="s">
        <v>238</v>
      </c>
      <c r="E46" s="12" t="s">
        <v>5</v>
      </c>
      <c r="F46" s="12" t="s">
        <v>6</v>
      </c>
      <c r="G46" s="12" t="s">
        <v>194</v>
      </c>
      <c r="H46" s="12"/>
      <c r="I46" s="9">
        <v>58</v>
      </c>
      <c r="J46" s="9">
        <v>60</v>
      </c>
    </row>
    <row r="47" spans="1:10" s="11" customFormat="1" x14ac:dyDescent="0.2">
      <c r="A47" s="8">
        <v>43673</v>
      </c>
      <c r="B47" s="12" t="s">
        <v>5</v>
      </c>
      <c r="C47" s="113">
        <v>82110</v>
      </c>
      <c r="D47" s="12" t="s">
        <v>2076</v>
      </c>
      <c r="E47" s="12" t="s">
        <v>5</v>
      </c>
      <c r="F47" s="12" t="s">
        <v>5</v>
      </c>
      <c r="G47" s="12" t="s">
        <v>172</v>
      </c>
      <c r="H47" s="12"/>
      <c r="I47" s="9">
        <v>318</v>
      </c>
      <c r="J47" s="9">
        <v>518</v>
      </c>
    </row>
    <row r="48" spans="1:10" s="11" customFormat="1" x14ac:dyDescent="0.2">
      <c r="A48" s="8">
        <v>43673</v>
      </c>
      <c r="B48" s="12" t="s">
        <v>234</v>
      </c>
      <c r="C48" s="113">
        <v>8406</v>
      </c>
      <c r="D48" s="12" t="s">
        <v>2090</v>
      </c>
      <c r="E48" s="12" t="s">
        <v>5</v>
      </c>
      <c r="F48" s="12" t="s">
        <v>5</v>
      </c>
      <c r="G48" s="12" t="s">
        <v>290</v>
      </c>
      <c r="H48" s="12"/>
      <c r="I48" s="158" t="s">
        <v>2105</v>
      </c>
      <c r="J48" s="158" t="s">
        <v>2106</v>
      </c>
    </row>
    <row r="49" spans="1:10" s="11" customFormat="1" x14ac:dyDescent="0.2">
      <c r="A49" s="8">
        <v>43673</v>
      </c>
      <c r="B49" s="12" t="s">
        <v>3</v>
      </c>
      <c r="C49" s="113">
        <v>6799</v>
      </c>
      <c r="D49" s="12" t="s">
        <v>49</v>
      </c>
      <c r="E49" s="12" t="s">
        <v>5</v>
      </c>
      <c r="F49" s="12" t="s">
        <v>5</v>
      </c>
      <c r="G49" s="12" t="s">
        <v>152</v>
      </c>
      <c r="H49" s="12"/>
      <c r="I49" s="9">
        <v>34</v>
      </c>
      <c r="J49" s="9">
        <v>53</v>
      </c>
    </row>
    <row r="50" spans="1:10" s="11" customFormat="1" x14ac:dyDescent="0.2">
      <c r="A50" s="8">
        <v>43674</v>
      </c>
      <c r="B50" s="12" t="s">
        <v>3</v>
      </c>
      <c r="C50" s="113">
        <v>7333</v>
      </c>
      <c r="D50" s="12" t="s">
        <v>39</v>
      </c>
      <c r="E50" s="12" t="s">
        <v>5</v>
      </c>
      <c r="F50" s="12" t="s">
        <v>2131</v>
      </c>
      <c r="G50" s="12" t="s">
        <v>2132</v>
      </c>
      <c r="H50" s="12"/>
      <c r="I50" s="9">
        <v>30</v>
      </c>
      <c r="J50" s="9">
        <v>36</v>
      </c>
    </row>
    <row r="51" spans="1:10" s="11" customFormat="1" x14ac:dyDescent="0.2">
      <c r="A51" s="8">
        <v>43675</v>
      </c>
      <c r="B51" s="12" t="s">
        <v>3</v>
      </c>
      <c r="C51" s="113">
        <v>5465</v>
      </c>
      <c r="D51" s="12" t="s">
        <v>396</v>
      </c>
      <c r="E51" s="12" t="s">
        <v>5</v>
      </c>
      <c r="F51" s="12" t="s">
        <v>15</v>
      </c>
      <c r="G51" s="12" t="s">
        <v>37</v>
      </c>
      <c r="H51" s="12"/>
      <c r="I51" s="9">
        <v>32</v>
      </c>
      <c r="J51" s="9">
        <v>37</v>
      </c>
    </row>
    <row r="52" spans="1:10" s="11" customFormat="1" x14ac:dyDescent="0.2">
      <c r="A52" s="8">
        <v>43676</v>
      </c>
      <c r="B52" s="12" t="s">
        <v>5</v>
      </c>
      <c r="C52" s="113">
        <v>54441</v>
      </c>
      <c r="D52" s="12" t="s">
        <v>484</v>
      </c>
      <c r="E52" s="12" t="s">
        <v>5</v>
      </c>
      <c r="F52" s="12" t="s">
        <v>15</v>
      </c>
      <c r="G52" s="12" t="s">
        <v>319</v>
      </c>
      <c r="H52" s="12"/>
      <c r="I52" s="9">
        <v>52</v>
      </c>
      <c r="J52" s="9">
        <v>70</v>
      </c>
    </row>
    <row r="53" spans="1:10" s="11" customFormat="1" x14ac:dyDescent="0.2">
      <c r="A53" s="8">
        <v>43676</v>
      </c>
      <c r="B53" s="12" t="s">
        <v>5</v>
      </c>
      <c r="C53" s="113">
        <v>55758</v>
      </c>
      <c r="D53" s="12" t="s">
        <v>2148</v>
      </c>
      <c r="E53" s="12" t="s">
        <v>5</v>
      </c>
      <c r="F53" s="12" t="s">
        <v>15</v>
      </c>
      <c r="G53" s="12" t="s">
        <v>477</v>
      </c>
      <c r="H53" s="12"/>
      <c r="I53" s="9">
        <v>93</v>
      </c>
      <c r="J53" s="9">
        <v>129</v>
      </c>
    </row>
    <row r="54" spans="1:10" s="11" customFormat="1" x14ac:dyDescent="0.2">
      <c r="A54" s="8">
        <v>43673</v>
      </c>
      <c r="B54" s="12" t="s">
        <v>5</v>
      </c>
      <c r="C54" s="113">
        <v>54329</v>
      </c>
      <c r="D54" s="12" t="s">
        <v>224</v>
      </c>
      <c r="E54" s="12" t="s">
        <v>2097</v>
      </c>
      <c r="F54" s="12" t="s">
        <v>4</v>
      </c>
      <c r="G54" s="12" t="s">
        <v>863</v>
      </c>
      <c r="H54" s="12"/>
      <c r="I54" s="9">
        <v>21</v>
      </c>
      <c r="J54" s="9">
        <v>25</v>
      </c>
    </row>
    <row r="55" spans="1:10" s="11" customFormat="1" x14ac:dyDescent="0.2">
      <c r="A55" s="8">
        <v>43658</v>
      </c>
      <c r="B55" s="12" t="s">
        <v>1995</v>
      </c>
      <c r="C55" s="113">
        <v>3014</v>
      </c>
      <c r="D55" s="12" t="s">
        <v>1996</v>
      </c>
      <c r="E55" s="12" t="s">
        <v>307</v>
      </c>
      <c r="F55" s="12" t="s">
        <v>15</v>
      </c>
      <c r="G55" s="12" t="s">
        <v>1997</v>
      </c>
      <c r="H55" s="12"/>
      <c r="I55" s="9"/>
      <c r="J55" s="9"/>
    </row>
    <row r="56" spans="1:10" s="11" customFormat="1" x14ac:dyDescent="0.2">
      <c r="A56" s="8">
        <v>43673</v>
      </c>
      <c r="B56" s="12" t="s">
        <v>234</v>
      </c>
      <c r="C56" s="48" t="s">
        <v>2080</v>
      </c>
      <c r="D56" s="12" t="s">
        <v>2081</v>
      </c>
      <c r="E56" s="12" t="s">
        <v>234</v>
      </c>
      <c r="F56" s="12" t="s">
        <v>15</v>
      </c>
      <c r="G56" s="12" t="s">
        <v>172</v>
      </c>
      <c r="H56" s="12"/>
      <c r="I56" s="158" t="s">
        <v>1846</v>
      </c>
      <c r="J56" s="158" t="s">
        <v>2117</v>
      </c>
    </row>
    <row r="57" spans="1:10" s="11" customFormat="1" x14ac:dyDescent="0.2">
      <c r="A57" s="8">
        <v>43673</v>
      </c>
      <c r="B57" s="12" t="s">
        <v>234</v>
      </c>
      <c r="C57" s="48" t="s">
        <v>2082</v>
      </c>
      <c r="D57" s="12" t="s">
        <v>2083</v>
      </c>
      <c r="E57" s="12" t="s">
        <v>234</v>
      </c>
      <c r="F57" s="12" t="s">
        <v>15</v>
      </c>
      <c r="G57" s="12" t="s">
        <v>2102</v>
      </c>
      <c r="H57" s="12"/>
      <c r="I57" s="158" t="s">
        <v>2115</v>
      </c>
      <c r="J57" s="158" t="s">
        <v>2116</v>
      </c>
    </row>
    <row r="58" spans="1:10" s="11" customFormat="1" x14ac:dyDescent="0.2">
      <c r="A58" s="8">
        <v>43673</v>
      </c>
      <c r="B58" s="12" t="s">
        <v>234</v>
      </c>
      <c r="C58" s="48" t="s">
        <v>2084</v>
      </c>
      <c r="D58" s="12" t="s">
        <v>2085</v>
      </c>
      <c r="E58" s="12" t="s">
        <v>234</v>
      </c>
      <c r="F58" s="12" t="s">
        <v>15</v>
      </c>
      <c r="G58" s="12" t="s">
        <v>2109</v>
      </c>
      <c r="H58" s="12"/>
      <c r="I58" s="158" t="s">
        <v>2113</v>
      </c>
      <c r="J58" s="158" t="s">
        <v>2114</v>
      </c>
    </row>
    <row r="59" spans="1:10" s="11" customFormat="1" x14ac:dyDescent="0.2">
      <c r="A59" s="8">
        <v>43673</v>
      </c>
      <c r="B59" s="12" t="s">
        <v>234</v>
      </c>
      <c r="C59" s="48" t="s">
        <v>2087</v>
      </c>
      <c r="D59" s="12" t="s">
        <v>2088</v>
      </c>
      <c r="E59" s="12" t="s">
        <v>234</v>
      </c>
      <c r="F59" s="12" t="s">
        <v>270</v>
      </c>
      <c r="G59" s="12" t="s">
        <v>2089</v>
      </c>
      <c r="H59" s="12"/>
      <c r="I59" s="158" t="s">
        <v>2107</v>
      </c>
      <c r="J59" s="158" t="s">
        <v>2108</v>
      </c>
    </row>
    <row r="60" spans="1:10" s="11" customFormat="1" x14ac:dyDescent="0.2">
      <c r="A60" s="8">
        <v>43648</v>
      </c>
      <c r="B60" s="12" t="s">
        <v>3</v>
      </c>
      <c r="C60" s="113">
        <v>8448</v>
      </c>
      <c r="D60" s="12" t="s">
        <v>149</v>
      </c>
      <c r="E60" s="12" t="s">
        <v>18</v>
      </c>
      <c r="F60" s="12" t="s">
        <v>15</v>
      </c>
      <c r="G60" s="12" t="s">
        <v>172</v>
      </c>
      <c r="H60" s="12"/>
      <c r="I60" s="9">
        <v>30</v>
      </c>
      <c r="J60" s="9">
        <v>20</v>
      </c>
    </row>
    <row r="61" spans="1:10" s="11" customFormat="1" x14ac:dyDescent="0.2">
      <c r="A61" s="8">
        <v>43651</v>
      </c>
      <c r="B61" s="12" t="s">
        <v>3</v>
      </c>
      <c r="C61" s="113">
        <v>7347</v>
      </c>
      <c r="D61" s="12" t="s">
        <v>39</v>
      </c>
      <c r="E61" s="12" t="s">
        <v>18</v>
      </c>
      <c r="F61" s="12" t="s">
        <v>6</v>
      </c>
      <c r="G61" s="12" t="s">
        <v>151</v>
      </c>
      <c r="H61" s="12"/>
      <c r="I61" s="9">
        <v>34</v>
      </c>
      <c r="J61" s="9">
        <v>36</v>
      </c>
    </row>
    <row r="62" spans="1:10" s="11" customFormat="1" x14ac:dyDescent="0.2">
      <c r="A62" s="8">
        <v>43659</v>
      </c>
      <c r="B62" s="12" t="s">
        <v>3</v>
      </c>
      <c r="C62" s="113">
        <v>57100</v>
      </c>
      <c r="D62" s="12" t="s">
        <v>141</v>
      </c>
      <c r="E62" s="12" t="s">
        <v>18</v>
      </c>
      <c r="F62" s="12" t="s">
        <v>6</v>
      </c>
      <c r="G62" s="12" t="s">
        <v>151</v>
      </c>
      <c r="H62" s="12"/>
      <c r="I62" s="9">
        <v>34</v>
      </c>
      <c r="J62" s="9">
        <v>41</v>
      </c>
    </row>
    <row r="63" spans="1:10" s="11" customFormat="1" x14ac:dyDescent="0.2">
      <c r="A63" s="8">
        <v>43663</v>
      </c>
      <c r="B63" s="12" t="s">
        <v>3</v>
      </c>
      <c r="C63" s="113">
        <v>3377</v>
      </c>
      <c r="D63" s="12" t="s">
        <v>54</v>
      </c>
      <c r="E63" s="12" t="s">
        <v>18</v>
      </c>
      <c r="F63" s="12" t="s">
        <v>33</v>
      </c>
      <c r="G63" s="12" t="s">
        <v>477</v>
      </c>
      <c r="H63" s="12"/>
      <c r="I63" s="9">
        <v>21</v>
      </c>
      <c r="J63" s="9">
        <v>17</v>
      </c>
    </row>
    <row r="64" spans="1:10" s="11" customFormat="1" x14ac:dyDescent="0.2">
      <c r="A64" s="8">
        <v>43668</v>
      </c>
      <c r="B64" s="12" t="s">
        <v>3</v>
      </c>
      <c r="C64" s="113">
        <v>3311</v>
      </c>
      <c r="D64" s="12" t="s">
        <v>131</v>
      </c>
      <c r="E64" s="12" t="s">
        <v>18</v>
      </c>
      <c r="F64" s="12" t="s">
        <v>15</v>
      </c>
      <c r="G64" s="12" t="s">
        <v>23</v>
      </c>
      <c r="H64" s="12"/>
      <c r="I64" s="9">
        <v>20</v>
      </c>
      <c r="J64" s="9">
        <v>21</v>
      </c>
    </row>
    <row r="65" spans="1:10" s="11" customFormat="1" x14ac:dyDescent="0.2">
      <c r="A65" s="8">
        <v>43673</v>
      </c>
      <c r="B65" s="12" t="s">
        <v>3</v>
      </c>
      <c r="C65" s="113">
        <v>4211</v>
      </c>
      <c r="D65" s="12" t="s">
        <v>506</v>
      </c>
      <c r="E65" s="12" t="s">
        <v>18</v>
      </c>
      <c r="F65" s="12" t="s">
        <v>6</v>
      </c>
      <c r="G65" s="12" t="s">
        <v>152</v>
      </c>
      <c r="H65" s="12"/>
      <c r="I65" s="9">
        <v>13</v>
      </c>
      <c r="J65" s="9">
        <v>7</v>
      </c>
    </row>
    <row r="66" spans="1:10" s="11" customFormat="1" x14ac:dyDescent="0.2">
      <c r="A66" s="8">
        <v>43675</v>
      </c>
      <c r="B66" s="12" t="s">
        <v>3</v>
      </c>
      <c r="C66" s="113">
        <v>7317</v>
      </c>
      <c r="D66" s="12" t="s">
        <v>1017</v>
      </c>
      <c r="E66" s="12" t="s">
        <v>2145</v>
      </c>
      <c r="F66" s="12" t="s">
        <v>15</v>
      </c>
      <c r="G66" s="12" t="s">
        <v>319</v>
      </c>
      <c r="H66" s="12"/>
      <c r="I66" s="9">
        <v>36</v>
      </c>
      <c r="J66" s="9">
        <v>37</v>
      </c>
    </row>
    <row r="67" spans="1:10" s="11" customFormat="1" x14ac:dyDescent="0.2">
      <c r="A67" s="8">
        <v>43647</v>
      </c>
      <c r="B67" s="12" t="s">
        <v>14</v>
      </c>
      <c r="C67" s="113">
        <v>6750</v>
      </c>
      <c r="D67" s="12" t="s">
        <v>160</v>
      </c>
      <c r="E67" s="12" t="s">
        <v>6</v>
      </c>
      <c r="F67" s="12" t="s">
        <v>234</v>
      </c>
      <c r="G67" s="12" t="s">
        <v>23</v>
      </c>
      <c r="H67" s="12"/>
      <c r="I67" s="9">
        <v>26</v>
      </c>
      <c r="J67" s="9">
        <v>19</v>
      </c>
    </row>
    <row r="68" spans="1:10" s="11" customFormat="1" x14ac:dyDescent="0.2">
      <c r="A68" s="8">
        <v>43647</v>
      </c>
      <c r="B68" s="12" t="s">
        <v>14</v>
      </c>
      <c r="C68" s="113">
        <v>6700</v>
      </c>
      <c r="D68" s="12" t="s">
        <v>127</v>
      </c>
      <c r="E68" s="12" t="s">
        <v>6</v>
      </c>
      <c r="F68" s="12" t="s">
        <v>6</v>
      </c>
      <c r="G68" s="12" t="s">
        <v>152</v>
      </c>
      <c r="H68" s="12"/>
      <c r="I68" s="9">
        <v>26</v>
      </c>
      <c r="J68" s="9">
        <v>36</v>
      </c>
    </row>
    <row r="69" spans="1:10" s="11" customFormat="1" x14ac:dyDescent="0.2">
      <c r="A69" s="8">
        <v>43647</v>
      </c>
      <c r="B69" s="12" t="s">
        <v>1959</v>
      </c>
      <c r="C69" s="113">
        <v>1423</v>
      </c>
      <c r="D69" s="12" t="s">
        <v>1960</v>
      </c>
      <c r="E69" s="12" t="s">
        <v>6</v>
      </c>
      <c r="F69" s="12" t="s">
        <v>6</v>
      </c>
      <c r="G69" s="12" t="s">
        <v>249</v>
      </c>
      <c r="H69" s="12"/>
      <c r="I69" s="9">
        <v>298</v>
      </c>
      <c r="J69" s="9">
        <v>409</v>
      </c>
    </row>
    <row r="70" spans="1:10" s="11" customFormat="1" x14ac:dyDescent="0.2">
      <c r="A70" s="8">
        <v>43647</v>
      </c>
      <c r="B70" s="12" t="s">
        <v>14</v>
      </c>
      <c r="C70" s="113">
        <v>2812</v>
      </c>
      <c r="D70" s="12" t="s">
        <v>1961</v>
      </c>
      <c r="E70" s="12" t="s">
        <v>6</v>
      </c>
      <c r="F70" s="12" t="s">
        <v>6</v>
      </c>
      <c r="G70" s="12" t="s">
        <v>1962</v>
      </c>
      <c r="H70" s="12"/>
      <c r="I70" s="9">
        <v>111</v>
      </c>
      <c r="J70" s="9">
        <v>275</v>
      </c>
    </row>
    <row r="71" spans="1:10" s="11" customFormat="1" x14ac:dyDescent="0.2">
      <c r="A71" s="8">
        <v>43648</v>
      </c>
      <c r="B71" s="12" t="s">
        <v>3</v>
      </c>
      <c r="C71" s="113">
        <v>8495</v>
      </c>
      <c r="D71" s="12" t="s">
        <v>289</v>
      </c>
      <c r="E71" s="12" t="s">
        <v>6</v>
      </c>
      <c r="F71" s="12" t="s">
        <v>4</v>
      </c>
      <c r="G71" s="12" t="s">
        <v>172</v>
      </c>
      <c r="H71" s="12"/>
      <c r="I71" s="9">
        <v>34</v>
      </c>
      <c r="J71" s="9">
        <v>29</v>
      </c>
    </row>
    <row r="72" spans="1:10" s="11" customFormat="1" x14ac:dyDescent="0.2">
      <c r="A72" s="8">
        <v>43649</v>
      </c>
      <c r="B72" s="12" t="s">
        <v>3</v>
      </c>
      <c r="C72" s="113">
        <v>2152</v>
      </c>
      <c r="D72" s="12" t="s">
        <v>92</v>
      </c>
      <c r="E72" s="12" t="s">
        <v>6</v>
      </c>
      <c r="F72" s="12" t="s">
        <v>6</v>
      </c>
      <c r="G72" s="12" t="s">
        <v>151</v>
      </c>
      <c r="H72" s="12"/>
      <c r="I72" s="9">
        <v>30</v>
      </c>
      <c r="J72" s="9">
        <v>39</v>
      </c>
    </row>
    <row r="73" spans="1:10" s="11" customFormat="1" x14ac:dyDescent="0.2">
      <c r="A73" s="8">
        <v>43650</v>
      </c>
      <c r="B73" s="12" t="s">
        <v>6</v>
      </c>
      <c r="C73" s="113">
        <v>50500</v>
      </c>
      <c r="D73" s="12" t="s">
        <v>1966</v>
      </c>
      <c r="E73" s="12" t="s">
        <v>6</v>
      </c>
      <c r="F73" s="12" t="s">
        <v>6</v>
      </c>
      <c r="G73" s="12" t="s">
        <v>303</v>
      </c>
      <c r="H73" s="12"/>
      <c r="I73" s="9">
        <v>70</v>
      </c>
      <c r="J73" s="9">
        <v>69</v>
      </c>
    </row>
    <row r="74" spans="1:10" s="11" customFormat="1" x14ac:dyDescent="0.2">
      <c r="A74" s="8">
        <v>43652</v>
      </c>
      <c r="B74" s="12" t="s">
        <v>14</v>
      </c>
      <c r="C74" s="113">
        <v>6700</v>
      </c>
      <c r="D74" s="12" t="s">
        <v>127</v>
      </c>
      <c r="E74" s="12" t="s">
        <v>6</v>
      </c>
      <c r="F74" s="12" t="s">
        <v>15</v>
      </c>
      <c r="G74" s="12" t="s">
        <v>292</v>
      </c>
      <c r="H74" s="12"/>
      <c r="I74" s="9">
        <v>33</v>
      </c>
      <c r="J74" s="9">
        <v>27</v>
      </c>
    </row>
    <row r="75" spans="1:10" s="11" customFormat="1" x14ac:dyDescent="0.2">
      <c r="A75" s="8">
        <v>43652</v>
      </c>
      <c r="B75" s="12" t="s">
        <v>6</v>
      </c>
      <c r="C75" s="113">
        <v>57710</v>
      </c>
      <c r="D75" s="12" t="s">
        <v>147</v>
      </c>
      <c r="E75" s="12" t="s">
        <v>6</v>
      </c>
      <c r="F75" s="12" t="s">
        <v>6</v>
      </c>
      <c r="G75" s="12" t="s">
        <v>23</v>
      </c>
      <c r="H75" s="12"/>
      <c r="I75" s="9">
        <v>32</v>
      </c>
      <c r="J75" s="9">
        <v>21</v>
      </c>
    </row>
    <row r="76" spans="1:10" s="11" customFormat="1" x14ac:dyDescent="0.2">
      <c r="A76" s="8">
        <v>43653</v>
      </c>
      <c r="B76" s="12" t="s">
        <v>6</v>
      </c>
      <c r="C76" s="113">
        <v>54430</v>
      </c>
      <c r="D76" s="12" t="s">
        <v>218</v>
      </c>
      <c r="E76" s="12" t="s">
        <v>6</v>
      </c>
      <c r="F76" s="12" t="s">
        <v>15</v>
      </c>
      <c r="G76" s="12" t="s">
        <v>151</v>
      </c>
      <c r="H76" s="12"/>
      <c r="I76" s="9">
        <v>25</v>
      </c>
      <c r="J76" s="9">
        <v>20</v>
      </c>
    </row>
    <row r="77" spans="1:10" s="11" customFormat="1" x14ac:dyDescent="0.2">
      <c r="A77" s="8">
        <v>43653</v>
      </c>
      <c r="B77" s="12" t="s">
        <v>6</v>
      </c>
      <c r="C77" s="113">
        <v>54122</v>
      </c>
      <c r="D77" s="12" t="s">
        <v>1971</v>
      </c>
      <c r="E77" s="12" t="s">
        <v>6</v>
      </c>
      <c r="F77" s="12" t="s">
        <v>15</v>
      </c>
      <c r="G77" s="12" t="s">
        <v>319</v>
      </c>
      <c r="H77" s="12"/>
      <c r="I77" s="9">
        <v>116</v>
      </c>
      <c r="J77" s="9">
        <v>177</v>
      </c>
    </row>
    <row r="78" spans="1:10" s="11" customFormat="1" x14ac:dyDescent="0.2">
      <c r="A78" s="8">
        <v>43653</v>
      </c>
      <c r="B78" s="12" t="s">
        <v>6</v>
      </c>
      <c r="C78" s="113">
        <v>57530</v>
      </c>
      <c r="D78" s="12" t="s">
        <v>1972</v>
      </c>
      <c r="E78" s="12" t="s">
        <v>6</v>
      </c>
      <c r="F78" s="12" t="s">
        <v>15</v>
      </c>
      <c r="G78" s="12" t="s">
        <v>1973</v>
      </c>
      <c r="H78" s="12"/>
      <c r="I78" s="9">
        <v>67</v>
      </c>
      <c r="J78" s="9">
        <v>82</v>
      </c>
    </row>
    <row r="79" spans="1:10" s="11" customFormat="1" x14ac:dyDescent="0.2">
      <c r="A79" s="8">
        <v>43653</v>
      </c>
      <c r="B79" s="12" t="s">
        <v>14</v>
      </c>
      <c r="C79" s="113">
        <v>6717</v>
      </c>
      <c r="D79" s="12" t="s">
        <v>1783</v>
      </c>
      <c r="E79" s="12" t="s">
        <v>6</v>
      </c>
      <c r="F79" s="12" t="s">
        <v>15</v>
      </c>
      <c r="G79" s="12" t="s">
        <v>292</v>
      </c>
      <c r="H79" s="12"/>
      <c r="I79" s="9">
        <v>41</v>
      </c>
      <c r="J79" s="9">
        <v>37</v>
      </c>
    </row>
    <row r="80" spans="1:10" s="11" customFormat="1" x14ac:dyDescent="0.2">
      <c r="A80" s="8">
        <v>43654</v>
      </c>
      <c r="B80" s="12" t="s">
        <v>6</v>
      </c>
      <c r="C80" s="113">
        <v>57655</v>
      </c>
      <c r="D80" s="12" t="s">
        <v>266</v>
      </c>
      <c r="E80" s="12" t="s">
        <v>6</v>
      </c>
      <c r="F80" s="12" t="s">
        <v>15</v>
      </c>
      <c r="G80" s="12" t="s">
        <v>292</v>
      </c>
      <c r="H80" s="12"/>
      <c r="I80" s="9">
        <v>33</v>
      </c>
      <c r="J80" s="9">
        <v>25</v>
      </c>
    </row>
    <row r="81" spans="1:10" s="11" customFormat="1" x14ac:dyDescent="0.2">
      <c r="A81" s="8">
        <v>43655</v>
      </c>
      <c r="B81" s="12" t="s">
        <v>6</v>
      </c>
      <c r="C81" s="113">
        <v>57150</v>
      </c>
      <c r="D81" s="12" t="s">
        <v>984</v>
      </c>
      <c r="E81" s="12" t="s">
        <v>6</v>
      </c>
      <c r="F81" s="12" t="s">
        <v>15</v>
      </c>
      <c r="G81" s="12" t="s">
        <v>151</v>
      </c>
      <c r="H81" s="12"/>
      <c r="I81" s="9">
        <v>66</v>
      </c>
      <c r="J81" s="9">
        <v>100</v>
      </c>
    </row>
    <row r="82" spans="1:10" s="11" customFormat="1" x14ac:dyDescent="0.2">
      <c r="A82" s="8">
        <v>43655</v>
      </c>
      <c r="B82" s="12" t="s">
        <v>6</v>
      </c>
      <c r="C82" s="113">
        <v>57480</v>
      </c>
      <c r="D82" s="12" t="s">
        <v>656</v>
      </c>
      <c r="E82" s="12" t="s">
        <v>6</v>
      </c>
      <c r="F82" s="12" t="s">
        <v>5</v>
      </c>
      <c r="G82" s="12" t="s">
        <v>151</v>
      </c>
      <c r="H82" s="12"/>
      <c r="I82" s="9">
        <v>48</v>
      </c>
      <c r="J82" s="9">
        <v>51</v>
      </c>
    </row>
    <row r="83" spans="1:10" s="11" customFormat="1" x14ac:dyDescent="0.2">
      <c r="A83" s="8">
        <v>43655</v>
      </c>
      <c r="B83" s="12" t="s">
        <v>6</v>
      </c>
      <c r="C83" s="113">
        <v>57100</v>
      </c>
      <c r="D83" s="12" t="s">
        <v>141</v>
      </c>
      <c r="E83" s="12" t="s">
        <v>6</v>
      </c>
      <c r="F83" s="12" t="s">
        <v>18</v>
      </c>
      <c r="G83" s="12" t="s">
        <v>151</v>
      </c>
      <c r="H83" s="12"/>
      <c r="I83" s="9">
        <v>47</v>
      </c>
      <c r="J83" s="9">
        <v>41</v>
      </c>
    </row>
    <row r="84" spans="1:10" s="11" customFormat="1" x14ac:dyDescent="0.2">
      <c r="A84" s="8">
        <v>43655</v>
      </c>
      <c r="B84" s="12" t="s">
        <v>6</v>
      </c>
      <c r="C84" s="113">
        <v>57050</v>
      </c>
      <c r="D84" s="12" t="s">
        <v>330</v>
      </c>
      <c r="E84" s="12" t="s">
        <v>6</v>
      </c>
      <c r="F84" s="12" t="s">
        <v>15</v>
      </c>
      <c r="G84" s="12" t="s">
        <v>37</v>
      </c>
      <c r="H84" s="12"/>
      <c r="I84" s="9">
        <v>56</v>
      </c>
      <c r="J84" s="9">
        <v>65</v>
      </c>
    </row>
    <row r="85" spans="1:10" s="11" customFormat="1" x14ac:dyDescent="0.2">
      <c r="A85" s="8">
        <v>43655</v>
      </c>
      <c r="B85" s="12" t="s">
        <v>3</v>
      </c>
      <c r="C85" s="113">
        <v>2629</v>
      </c>
      <c r="D85" s="12" t="s">
        <v>92</v>
      </c>
      <c r="E85" s="12" t="s">
        <v>6</v>
      </c>
      <c r="F85" s="12" t="s">
        <v>15</v>
      </c>
      <c r="G85" s="12" t="s">
        <v>151</v>
      </c>
      <c r="H85" s="12"/>
      <c r="I85" s="9">
        <v>22</v>
      </c>
      <c r="J85" s="9">
        <v>23</v>
      </c>
    </row>
    <row r="86" spans="1:10" s="11" customFormat="1" x14ac:dyDescent="0.2">
      <c r="A86" s="8">
        <v>43655</v>
      </c>
      <c r="B86" s="12" t="s">
        <v>3</v>
      </c>
      <c r="C86" s="113">
        <v>8410</v>
      </c>
      <c r="D86" s="12" t="s">
        <v>149</v>
      </c>
      <c r="E86" s="12" t="s">
        <v>6</v>
      </c>
      <c r="F86" s="12" t="s">
        <v>15</v>
      </c>
      <c r="G86" s="12" t="s">
        <v>558</v>
      </c>
      <c r="H86" s="12"/>
      <c r="I86" s="9">
        <v>32</v>
      </c>
      <c r="J86" s="9">
        <v>20</v>
      </c>
    </row>
    <row r="87" spans="1:10" s="11" customFormat="1" x14ac:dyDescent="0.2">
      <c r="A87" s="8">
        <v>43655</v>
      </c>
      <c r="B87" s="12" t="s">
        <v>6</v>
      </c>
      <c r="C87" s="113">
        <v>54135</v>
      </c>
      <c r="D87" s="12" t="s">
        <v>1106</v>
      </c>
      <c r="E87" s="12" t="s">
        <v>6</v>
      </c>
      <c r="F87" s="12" t="s">
        <v>15</v>
      </c>
      <c r="G87" s="12" t="s">
        <v>151</v>
      </c>
      <c r="H87" s="12"/>
      <c r="I87" s="9">
        <v>21</v>
      </c>
      <c r="J87" s="9">
        <v>17</v>
      </c>
    </row>
    <row r="88" spans="1:10" s="11" customFormat="1" x14ac:dyDescent="0.2">
      <c r="A88" s="8">
        <v>43655</v>
      </c>
      <c r="B88" s="12" t="s">
        <v>6</v>
      </c>
      <c r="C88" s="113">
        <v>54400</v>
      </c>
      <c r="D88" s="12" t="s">
        <v>1640</v>
      </c>
      <c r="E88" s="12" t="s">
        <v>6</v>
      </c>
      <c r="F88" s="12" t="s">
        <v>6</v>
      </c>
      <c r="G88" s="12" t="s">
        <v>23</v>
      </c>
      <c r="H88" s="12"/>
      <c r="I88" s="9">
        <v>28</v>
      </c>
      <c r="J88" s="9">
        <v>23</v>
      </c>
    </row>
    <row r="89" spans="1:10" s="11" customFormat="1" x14ac:dyDescent="0.2">
      <c r="A89" s="8">
        <v>43655</v>
      </c>
      <c r="B89" s="12" t="s">
        <v>3</v>
      </c>
      <c r="C89" s="113">
        <v>2156</v>
      </c>
      <c r="D89" s="12" t="s">
        <v>92</v>
      </c>
      <c r="E89" s="12" t="s">
        <v>6</v>
      </c>
      <c r="F89" s="12" t="s">
        <v>15</v>
      </c>
      <c r="G89" s="12" t="s">
        <v>614</v>
      </c>
      <c r="H89" s="12"/>
      <c r="I89" s="9">
        <v>33</v>
      </c>
      <c r="J89" s="9">
        <v>31</v>
      </c>
    </row>
    <row r="90" spans="1:10" s="11" customFormat="1" x14ac:dyDescent="0.2">
      <c r="A90" s="8">
        <v>43656</v>
      </c>
      <c r="B90" s="12" t="s">
        <v>6</v>
      </c>
      <c r="C90" s="113">
        <v>57710</v>
      </c>
      <c r="D90" s="12" t="s">
        <v>147</v>
      </c>
      <c r="E90" s="12" t="s">
        <v>6</v>
      </c>
      <c r="F90" s="12" t="s">
        <v>9</v>
      </c>
      <c r="G90" s="12" t="s">
        <v>23</v>
      </c>
      <c r="H90" s="12"/>
      <c r="I90" s="9">
        <v>33</v>
      </c>
      <c r="J90" s="9">
        <v>24</v>
      </c>
    </row>
    <row r="91" spans="1:10" s="11" customFormat="1" x14ac:dyDescent="0.2">
      <c r="A91" s="8">
        <v>43657</v>
      </c>
      <c r="B91" s="12" t="s">
        <v>14</v>
      </c>
      <c r="C91" s="113">
        <v>6120</v>
      </c>
      <c r="D91" s="12" t="s">
        <v>1984</v>
      </c>
      <c r="E91" s="12" t="s">
        <v>6</v>
      </c>
      <c r="F91" s="12" t="s">
        <v>15</v>
      </c>
      <c r="G91" s="12" t="s">
        <v>1985</v>
      </c>
      <c r="H91" s="12"/>
      <c r="I91" s="9">
        <v>123</v>
      </c>
      <c r="J91" s="9">
        <v>182</v>
      </c>
    </row>
    <row r="92" spans="1:10" s="11" customFormat="1" x14ac:dyDescent="0.2">
      <c r="A92" s="8">
        <v>43657</v>
      </c>
      <c r="B92" s="12" t="s">
        <v>3</v>
      </c>
      <c r="C92" s="113">
        <v>1635</v>
      </c>
      <c r="D92" s="12" t="s">
        <v>92</v>
      </c>
      <c r="E92" s="12" t="s">
        <v>6</v>
      </c>
      <c r="F92" s="12" t="s">
        <v>6</v>
      </c>
      <c r="G92" s="12" t="s">
        <v>151</v>
      </c>
      <c r="H92" s="12"/>
      <c r="I92" s="9">
        <v>27</v>
      </c>
      <c r="J92" s="9">
        <v>26</v>
      </c>
    </row>
    <row r="93" spans="1:10" s="11" customFormat="1" x14ac:dyDescent="0.2">
      <c r="A93" s="8">
        <v>43657</v>
      </c>
      <c r="B93" s="12" t="s">
        <v>3</v>
      </c>
      <c r="C93" s="113">
        <v>1534</v>
      </c>
      <c r="D93" s="12" t="s">
        <v>92</v>
      </c>
      <c r="E93" s="12" t="s">
        <v>6</v>
      </c>
      <c r="F93" s="12" t="s">
        <v>6</v>
      </c>
      <c r="G93" s="12" t="s">
        <v>151</v>
      </c>
      <c r="H93" s="12"/>
      <c r="I93" s="9">
        <v>22</v>
      </c>
      <c r="J93" s="9">
        <v>23</v>
      </c>
    </row>
    <row r="94" spans="1:10" s="11" customFormat="1" x14ac:dyDescent="0.2">
      <c r="A94" s="8">
        <v>43657</v>
      </c>
      <c r="B94" s="12" t="s">
        <v>3</v>
      </c>
      <c r="C94" s="113">
        <v>6313</v>
      </c>
      <c r="D94" s="12" t="s">
        <v>1990</v>
      </c>
      <c r="E94" s="12" t="s">
        <v>6</v>
      </c>
      <c r="F94" s="12" t="s">
        <v>15</v>
      </c>
      <c r="G94" s="12" t="s">
        <v>292</v>
      </c>
      <c r="H94" s="12"/>
      <c r="I94" s="9">
        <v>60</v>
      </c>
      <c r="J94" s="9">
        <v>64</v>
      </c>
    </row>
    <row r="95" spans="1:10" s="11" customFormat="1" x14ac:dyDescent="0.2">
      <c r="A95" s="8">
        <v>43657</v>
      </c>
      <c r="B95" s="12" t="s">
        <v>6</v>
      </c>
      <c r="C95" s="113">
        <v>54590</v>
      </c>
      <c r="D95" s="12" t="s">
        <v>1991</v>
      </c>
      <c r="E95" s="12" t="s">
        <v>6</v>
      </c>
      <c r="F95" s="12" t="s">
        <v>6</v>
      </c>
      <c r="G95" s="12" t="s">
        <v>151</v>
      </c>
      <c r="H95" s="12"/>
      <c r="I95" s="9">
        <v>28</v>
      </c>
      <c r="J95" s="9">
        <v>10</v>
      </c>
    </row>
    <row r="96" spans="1:10" s="11" customFormat="1" x14ac:dyDescent="0.2">
      <c r="A96" s="8">
        <v>43657</v>
      </c>
      <c r="B96" s="12" t="s">
        <v>6</v>
      </c>
      <c r="C96" s="113">
        <v>57860</v>
      </c>
      <c r="D96" s="12" t="s">
        <v>1072</v>
      </c>
      <c r="E96" s="12" t="s">
        <v>6</v>
      </c>
      <c r="F96" s="12" t="s">
        <v>15</v>
      </c>
      <c r="G96" s="12" t="s">
        <v>151</v>
      </c>
      <c r="H96" s="12"/>
      <c r="I96" s="9">
        <v>49</v>
      </c>
      <c r="J96" s="9">
        <v>56</v>
      </c>
    </row>
    <row r="97" spans="1:10" s="11" customFormat="1" x14ac:dyDescent="0.2">
      <c r="A97" s="8">
        <v>43657</v>
      </c>
      <c r="B97" s="12" t="s">
        <v>6</v>
      </c>
      <c r="C97" s="113">
        <v>57320</v>
      </c>
      <c r="D97" s="12" t="s">
        <v>1994</v>
      </c>
      <c r="E97" s="12" t="s">
        <v>6</v>
      </c>
      <c r="F97" s="12" t="s">
        <v>15</v>
      </c>
      <c r="G97" s="12" t="s">
        <v>422</v>
      </c>
      <c r="H97" s="12"/>
      <c r="I97" s="9">
        <v>60</v>
      </c>
      <c r="J97" s="9">
        <v>69</v>
      </c>
    </row>
    <row r="98" spans="1:10" s="11" customFormat="1" x14ac:dyDescent="0.2">
      <c r="A98" s="8">
        <v>43658</v>
      </c>
      <c r="B98" s="12" t="s">
        <v>6</v>
      </c>
      <c r="C98" s="113">
        <v>54190</v>
      </c>
      <c r="D98" s="12" t="s">
        <v>1998</v>
      </c>
      <c r="E98" s="12" t="s">
        <v>6</v>
      </c>
      <c r="F98" s="12" t="s">
        <v>15</v>
      </c>
      <c r="G98" s="12" t="s">
        <v>477</v>
      </c>
      <c r="H98" s="12"/>
      <c r="I98" s="9">
        <v>26</v>
      </c>
      <c r="J98" s="9">
        <v>16</v>
      </c>
    </row>
    <row r="99" spans="1:10" s="11" customFormat="1" x14ac:dyDescent="0.2">
      <c r="A99" s="8">
        <v>43658</v>
      </c>
      <c r="B99" s="12" t="s">
        <v>6</v>
      </c>
      <c r="C99" s="113">
        <v>54350</v>
      </c>
      <c r="D99" s="12" t="s">
        <v>2001</v>
      </c>
      <c r="E99" s="12" t="s">
        <v>6</v>
      </c>
      <c r="F99" s="12" t="s">
        <v>15</v>
      </c>
      <c r="G99" s="12" t="s">
        <v>292</v>
      </c>
      <c r="H99" s="12"/>
      <c r="I99" s="9">
        <v>26</v>
      </c>
      <c r="J99" s="9">
        <v>15</v>
      </c>
    </row>
    <row r="100" spans="1:10" s="11" customFormat="1" x14ac:dyDescent="0.2">
      <c r="A100" s="8">
        <v>43659</v>
      </c>
      <c r="B100" s="12" t="s">
        <v>6</v>
      </c>
      <c r="C100" s="113">
        <v>57480</v>
      </c>
      <c r="D100" s="12" t="s">
        <v>2005</v>
      </c>
      <c r="E100" s="12" t="s">
        <v>6</v>
      </c>
      <c r="F100" s="12" t="s">
        <v>4</v>
      </c>
      <c r="G100" s="12" t="s">
        <v>37</v>
      </c>
      <c r="H100" s="12"/>
      <c r="I100" s="9">
        <v>40</v>
      </c>
      <c r="J100" s="9">
        <v>51</v>
      </c>
    </row>
    <row r="101" spans="1:10" s="11" customFormat="1" x14ac:dyDescent="0.2">
      <c r="A101" s="8">
        <v>43659</v>
      </c>
      <c r="B101" s="12" t="s">
        <v>6</v>
      </c>
      <c r="C101" s="113">
        <v>54720</v>
      </c>
      <c r="D101" s="12" t="s">
        <v>240</v>
      </c>
      <c r="E101" s="12" t="s">
        <v>6</v>
      </c>
      <c r="F101" s="12" t="s">
        <v>6</v>
      </c>
      <c r="G101" s="12" t="s">
        <v>172</v>
      </c>
      <c r="H101" s="12"/>
      <c r="I101" s="9">
        <v>22</v>
      </c>
      <c r="J101" s="9">
        <v>18</v>
      </c>
    </row>
    <row r="102" spans="1:10" s="11" customFormat="1" x14ac:dyDescent="0.2">
      <c r="A102" s="8">
        <v>43659</v>
      </c>
      <c r="B102" s="12" t="s">
        <v>6</v>
      </c>
      <c r="C102" s="113">
        <v>54350</v>
      </c>
      <c r="D102" s="12" t="s">
        <v>2001</v>
      </c>
      <c r="E102" s="12" t="s">
        <v>6</v>
      </c>
      <c r="F102" s="12" t="s">
        <v>6</v>
      </c>
      <c r="G102" s="12" t="s">
        <v>172</v>
      </c>
      <c r="H102" s="12"/>
      <c r="I102" s="9">
        <v>21</v>
      </c>
      <c r="J102" s="9">
        <v>14</v>
      </c>
    </row>
    <row r="103" spans="1:10" s="11" customFormat="1" x14ac:dyDescent="0.2">
      <c r="A103" s="8">
        <v>43659</v>
      </c>
      <c r="B103" s="12" t="s">
        <v>3</v>
      </c>
      <c r="C103" s="113">
        <v>1628</v>
      </c>
      <c r="D103" s="12" t="s">
        <v>92</v>
      </c>
      <c r="E103" s="12" t="s">
        <v>6</v>
      </c>
      <c r="F103" s="12" t="s">
        <v>6</v>
      </c>
      <c r="G103" s="12" t="s">
        <v>151</v>
      </c>
      <c r="H103" s="12"/>
      <c r="I103" s="9">
        <v>25</v>
      </c>
      <c r="J103" s="9">
        <v>30</v>
      </c>
    </row>
    <row r="104" spans="1:10" s="11" customFormat="1" x14ac:dyDescent="0.2">
      <c r="A104" s="8">
        <v>43660</v>
      </c>
      <c r="B104" s="12" t="s">
        <v>6</v>
      </c>
      <c r="C104" s="113">
        <v>54730</v>
      </c>
      <c r="D104" s="12" t="s">
        <v>345</v>
      </c>
      <c r="E104" s="12" t="s">
        <v>6</v>
      </c>
      <c r="F104" s="12" t="s">
        <v>6</v>
      </c>
      <c r="G104" s="12" t="s">
        <v>172</v>
      </c>
      <c r="H104" s="12"/>
      <c r="I104" s="9">
        <v>26</v>
      </c>
      <c r="J104" s="9">
        <v>24</v>
      </c>
    </row>
    <row r="105" spans="1:10" s="11" customFormat="1" x14ac:dyDescent="0.2">
      <c r="A105" s="8">
        <v>43660</v>
      </c>
      <c r="B105" s="12" t="s">
        <v>14</v>
      </c>
      <c r="C105" s="113">
        <v>6700</v>
      </c>
      <c r="D105" s="12" t="s">
        <v>127</v>
      </c>
      <c r="E105" s="12" t="s">
        <v>6</v>
      </c>
      <c r="F105" s="12" t="s">
        <v>6</v>
      </c>
      <c r="G105" s="12" t="s">
        <v>23</v>
      </c>
      <c r="H105" s="12"/>
      <c r="I105" s="9">
        <v>30</v>
      </c>
      <c r="J105" s="9">
        <v>26</v>
      </c>
    </row>
    <row r="106" spans="1:10" s="11" customFormat="1" x14ac:dyDescent="0.2">
      <c r="A106" s="8">
        <v>43660</v>
      </c>
      <c r="B106" s="12" t="s">
        <v>6</v>
      </c>
      <c r="C106" s="113">
        <v>52000</v>
      </c>
      <c r="D106" s="12" t="s">
        <v>2007</v>
      </c>
      <c r="E106" s="12" t="s">
        <v>6</v>
      </c>
      <c r="F106" s="12" t="s">
        <v>6</v>
      </c>
      <c r="G106" s="12" t="s">
        <v>172</v>
      </c>
      <c r="H106" s="12"/>
      <c r="I106" s="9">
        <v>162</v>
      </c>
      <c r="J106" s="9">
        <v>260</v>
      </c>
    </row>
    <row r="107" spans="1:10" s="11" customFormat="1" x14ac:dyDescent="0.2">
      <c r="A107" s="8">
        <v>43660</v>
      </c>
      <c r="B107" s="12" t="s">
        <v>14</v>
      </c>
      <c r="C107" s="113">
        <v>6800</v>
      </c>
      <c r="D107" s="12" t="s">
        <v>288</v>
      </c>
      <c r="E107" s="12" t="s">
        <v>6</v>
      </c>
      <c r="F107" s="12" t="s">
        <v>6</v>
      </c>
      <c r="G107" s="12" t="s">
        <v>152</v>
      </c>
      <c r="H107" s="12"/>
      <c r="I107" s="9">
        <v>50</v>
      </c>
      <c r="J107" s="9">
        <v>71</v>
      </c>
    </row>
    <row r="108" spans="1:10" s="11" customFormat="1" x14ac:dyDescent="0.2">
      <c r="A108" s="8">
        <v>43661</v>
      </c>
      <c r="B108" s="12" t="s">
        <v>6</v>
      </c>
      <c r="C108" s="113">
        <v>57880</v>
      </c>
      <c r="D108" s="12" t="s">
        <v>2008</v>
      </c>
      <c r="E108" s="12" t="s">
        <v>6</v>
      </c>
      <c r="F108" s="12" t="s">
        <v>5</v>
      </c>
      <c r="G108" s="12" t="s">
        <v>2009</v>
      </c>
      <c r="H108" s="12"/>
      <c r="I108" s="9">
        <v>78</v>
      </c>
      <c r="J108" s="9">
        <v>100</v>
      </c>
    </row>
    <row r="109" spans="1:10" s="11" customFormat="1" x14ac:dyDescent="0.2">
      <c r="A109" s="8">
        <v>43661</v>
      </c>
      <c r="B109" s="12" t="s">
        <v>6</v>
      </c>
      <c r="C109" s="113">
        <v>57190</v>
      </c>
      <c r="D109" s="12" t="s">
        <v>174</v>
      </c>
      <c r="E109" s="12" t="s">
        <v>6</v>
      </c>
      <c r="F109" s="12" t="s">
        <v>6</v>
      </c>
      <c r="G109" s="12" t="s">
        <v>2010</v>
      </c>
      <c r="H109" s="12"/>
      <c r="I109" s="9">
        <v>37</v>
      </c>
      <c r="J109" s="9">
        <v>39</v>
      </c>
    </row>
    <row r="110" spans="1:10" s="11" customFormat="1" x14ac:dyDescent="0.2">
      <c r="A110" s="8">
        <v>43661</v>
      </c>
      <c r="B110" s="12" t="s">
        <v>6</v>
      </c>
      <c r="C110" s="113">
        <v>57570</v>
      </c>
      <c r="D110" s="12" t="s">
        <v>72</v>
      </c>
      <c r="E110" s="12" t="s">
        <v>6</v>
      </c>
      <c r="F110" s="12" t="s">
        <v>15</v>
      </c>
      <c r="G110" s="12" t="s">
        <v>151</v>
      </c>
      <c r="H110" s="12"/>
      <c r="I110" s="9">
        <v>37</v>
      </c>
      <c r="J110" s="9">
        <v>36</v>
      </c>
    </row>
    <row r="111" spans="1:10" s="11" customFormat="1" x14ac:dyDescent="0.2">
      <c r="A111" s="8">
        <v>43661</v>
      </c>
      <c r="B111" s="12" t="s">
        <v>6</v>
      </c>
      <c r="C111" s="113">
        <v>57270</v>
      </c>
      <c r="D111" s="12" t="s">
        <v>161</v>
      </c>
      <c r="E111" s="12" t="s">
        <v>6</v>
      </c>
      <c r="F111" s="12" t="s">
        <v>6</v>
      </c>
      <c r="G111" s="12" t="s">
        <v>194</v>
      </c>
      <c r="H111" s="12"/>
      <c r="I111" s="9">
        <v>41</v>
      </c>
      <c r="J111" s="9">
        <v>46</v>
      </c>
    </row>
    <row r="112" spans="1:10" s="11" customFormat="1" x14ac:dyDescent="0.2">
      <c r="A112" s="8">
        <v>43662</v>
      </c>
      <c r="B112" s="12" t="s">
        <v>6</v>
      </c>
      <c r="C112" s="113">
        <v>59480</v>
      </c>
      <c r="D112" s="12" t="s">
        <v>2014</v>
      </c>
      <c r="E112" s="12" t="s">
        <v>6</v>
      </c>
      <c r="F112" s="12" t="s">
        <v>15</v>
      </c>
      <c r="G112" s="12" t="s">
        <v>172</v>
      </c>
      <c r="H112" s="12"/>
      <c r="I112" s="9">
        <v>187</v>
      </c>
      <c r="J112" s="9">
        <v>320</v>
      </c>
    </row>
    <row r="113" spans="1:10" s="11" customFormat="1" x14ac:dyDescent="0.2">
      <c r="A113" s="8">
        <v>43662</v>
      </c>
      <c r="B113" s="12" t="s">
        <v>6</v>
      </c>
      <c r="C113" s="113">
        <v>54260</v>
      </c>
      <c r="D113" s="12" t="s">
        <v>2022</v>
      </c>
      <c r="E113" s="12" t="s">
        <v>6</v>
      </c>
      <c r="F113" s="12" t="s">
        <v>6</v>
      </c>
      <c r="G113" s="12" t="s">
        <v>35</v>
      </c>
      <c r="H113" s="12"/>
      <c r="I113" s="9">
        <v>40</v>
      </c>
      <c r="J113" s="9">
        <v>40</v>
      </c>
    </row>
    <row r="114" spans="1:10" s="11" customFormat="1" x14ac:dyDescent="0.2">
      <c r="A114" s="8">
        <v>43662</v>
      </c>
      <c r="B114" s="12" t="s">
        <v>6</v>
      </c>
      <c r="C114" s="113">
        <v>54400</v>
      </c>
      <c r="D114" s="12" t="s">
        <v>179</v>
      </c>
      <c r="E114" s="12" t="s">
        <v>6</v>
      </c>
      <c r="F114" s="12" t="s">
        <v>6</v>
      </c>
      <c r="G114" s="12" t="s">
        <v>151</v>
      </c>
      <c r="H114" s="12"/>
      <c r="I114" s="9">
        <v>21</v>
      </c>
      <c r="J114" s="9">
        <v>18</v>
      </c>
    </row>
    <row r="115" spans="1:10" s="11" customFormat="1" x14ac:dyDescent="0.2">
      <c r="A115" s="8">
        <v>43662</v>
      </c>
      <c r="B115" s="12" t="s">
        <v>6</v>
      </c>
      <c r="C115" s="113">
        <v>57540</v>
      </c>
      <c r="D115" s="12" t="s">
        <v>2023</v>
      </c>
      <c r="E115" s="12" t="s">
        <v>6</v>
      </c>
      <c r="F115" s="12" t="s">
        <v>6</v>
      </c>
      <c r="G115" s="12" t="s">
        <v>172</v>
      </c>
      <c r="H115" s="12"/>
      <c r="I115" s="9">
        <v>78</v>
      </c>
      <c r="J115" s="9">
        <v>99</v>
      </c>
    </row>
    <row r="116" spans="1:10" s="11" customFormat="1" x14ac:dyDescent="0.2">
      <c r="A116" s="8">
        <v>43662</v>
      </c>
      <c r="B116" s="12" t="s">
        <v>3</v>
      </c>
      <c r="C116" s="113">
        <v>2448</v>
      </c>
      <c r="D116" s="12" t="s">
        <v>92</v>
      </c>
      <c r="E116" s="12" t="s">
        <v>6</v>
      </c>
      <c r="F116" s="12" t="s">
        <v>6</v>
      </c>
      <c r="G116" s="12" t="s">
        <v>312</v>
      </c>
      <c r="H116" s="12"/>
      <c r="I116" s="9">
        <v>28</v>
      </c>
      <c r="J116" s="9">
        <v>27</v>
      </c>
    </row>
    <row r="117" spans="1:10" s="11" customFormat="1" x14ac:dyDescent="0.2">
      <c r="A117" s="8">
        <v>43663</v>
      </c>
      <c r="B117" s="12" t="s">
        <v>234</v>
      </c>
      <c r="C117" s="113">
        <v>6596</v>
      </c>
      <c r="D117" s="12" t="s">
        <v>2025</v>
      </c>
      <c r="E117" s="12" t="s">
        <v>6</v>
      </c>
      <c r="F117" s="12" t="s">
        <v>15</v>
      </c>
      <c r="G117" s="12" t="s">
        <v>319</v>
      </c>
      <c r="H117" s="12"/>
      <c r="I117" s="9">
        <v>192</v>
      </c>
      <c r="J117" s="9">
        <v>317</v>
      </c>
    </row>
    <row r="118" spans="1:10" s="11" customFormat="1" x14ac:dyDescent="0.2">
      <c r="A118" s="8">
        <v>43663</v>
      </c>
      <c r="B118" s="12" t="s">
        <v>6</v>
      </c>
      <c r="C118" s="113">
        <v>57330</v>
      </c>
      <c r="D118" s="12" t="s">
        <v>164</v>
      </c>
      <c r="E118" s="12" t="s">
        <v>6</v>
      </c>
      <c r="F118" s="12" t="s">
        <v>15</v>
      </c>
      <c r="G118" s="12" t="s">
        <v>1860</v>
      </c>
      <c r="H118" s="12"/>
      <c r="I118" s="9">
        <v>35</v>
      </c>
      <c r="J118" s="9">
        <v>29</v>
      </c>
    </row>
    <row r="119" spans="1:10" s="11" customFormat="1" x14ac:dyDescent="0.2">
      <c r="A119" s="8">
        <v>43663</v>
      </c>
      <c r="B119" s="12" t="s">
        <v>6</v>
      </c>
      <c r="C119" s="113">
        <v>54730</v>
      </c>
      <c r="D119" s="12" t="s">
        <v>345</v>
      </c>
      <c r="E119" s="12" t="s">
        <v>6</v>
      </c>
      <c r="F119" s="12" t="s">
        <v>6</v>
      </c>
      <c r="G119" s="12" t="s">
        <v>1073</v>
      </c>
      <c r="H119" s="12"/>
      <c r="I119" s="9">
        <v>37</v>
      </c>
      <c r="J119" s="9">
        <v>30</v>
      </c>
    </row>
    <row r="120" spans="1:10" s="11" customFormat="1" x14ac:dyDescent="0.2">
      <c r="A120" s="8">
        <v>43663</v>
      </c>
      <c r="B120" s="12" t="s">
        <v>6</v>
      </c>
      <c r="C120" s="113">
        <v>54590</v>
      </c>
      <c r="D120" s="12" t="s">
        <v>2026</v>
      </c>
      <c r="E120" s="12" t="s">
        <v>6</v>
      </c>
      <c r="F120" s="12" t="s">
        <v>6</v>
      </c>
      <c r="G120" s="12" t="s">
        <v>477</v>
      </c>
      <c r="H120" s="12"/>
      <c r="I120" s="9">
        <v>27</v>
      </c>
      <c r="J120" s="9">
        <v>10</v>
      </c>
    </row>
    <row r="121" spans="1:10" s="11" customFormat="1" x14ac:dyDescent="0.2">
      <c r="A121" s="8">
        <v>43663</v>
      </c>
      <c r="B121" s="12" t="s">
        <v>6</v>
      </c>
      <c r="C121" s="113">
        <v>68660</v>
      </c>
      <c r="D121" s="12" t="s">
        <v>2027</v>
      </c>
      <c r="E121" s="12" t="s">
        <v>6</v>
      </c>
      <c r="F121" s="12" t="s">
        <v>6</v>
      </c>
      <c r="G121" s="12" t="s">
        <v>477</v>
      </c>
      <c r="H121" s="12"/>
      <c r="I121" s="9">
        <v>158</v>
      </c>
      <c r="J121" s="9">
        <v>238</v>
      </c>
    </row>
    <row r="122" spans="1:10" s="11" customFormat="1" x14ac:dyDescent="0.2">
      <c r="A122" s="8">
        <v>43663</v>
      </c>
      <c r="B122" s="12" t="s">
        <v>6</v>
      </c>
      <c r="C122" s="113">
        <v>63000</v>
      </c>
      <c r="D122" s="12" t="s">
        <v>2028</v>
      </c>
      <c r="E122" s="12" t="s">
        <v>6</v>
      </c>
      <c r="F122" s="12" t="s">
        <v>2029</v>
      </c>
      <c r="G122" s="12" t="s">
        <v>477</v>
      </c>
      <c r="H122" s="12"/>
      <c r="I122" s="9"/>
      <c r="J122" s="9"/>
    </row>
    <row r="123" spans="1:10" s="11" customFormat="1" x14ac:dyDescent="0.2">
      <c r="A123" s="8">
        <v>43664</v>
      </c>
      <c r="B123" s="12" t="s">
        <v>6</v>
      </c>
      <c r="C123" s="113">
        <v>97615</v>
      </c>
      <c r="D123" s="12"/>
      <c r="E123" s="12" t="s">
        <v>6</v>
      </c>
      <c r="F123" s="12" t="s">
        <v>15</v>
      </c>
      <c r="G123" s="12" t="s">
        <v>151</v>
      </c>
      <c r="H123" s="12"/>
      <c r="I123" s="9"/>
      <c r="J123" s="9"/>
    </row>
    <row r="124" spans="1:10" s="11" customFormat="1" x14ac:dyDescent="0.2">
      <c r="A124" s="8">
        <v>43664</v>
      </c>
      <c r="B124" s="12" t="s">
        <v>14</v>
      </c>
      <c r="C124" s="113">
        <v>6700</v>
      </c>
      <c r="D124" s="12" t="s">
        <v>127</v>
      </c>
      <c r="E124" s="12" t="s">
        <v>6</v>
      </c>
      <c r="F124" s="12" t="s">
        <v>6</v>
      </c>
      <c r="G124" s="12" t="s">
        <v>151</v>
      </c>
      <c r="H124" s="12"/>
      <c r="I124" s="9">
        <v>37</v>
      </c>
      <c r="J124" s="9">
        <v>24</v>
      </c>
    </row>
    <row r="125" spans="1:10" s="11" customFormat="1" x14ac:dyDescent="0.2">
      <c r="A125" s="8">
        <v>43665</v>
      </c>
      <c r="B125" s="12" t="s">
        <v>6</v>
      </c>
      <c r="C125" s="113">
        <v>54860</v>
      </c>
      <c r="D125" s="12" t="s">
        <v>324</v>
      </c>
      <c r="E125" s="12" t="s">
        <v>6</v>
      </c>
      <c r="F125" s="12" t="s">
        <v>6</v>
      </c>
      <c r="G125" s="12" t="s">
        <v>151</v>
      </c>
      <c r="H125" s="12"/>
      <c r="I125" s="9">
        <v>16</v>
      </c>
      <c r="J125" s="9">
        <v>13</v>
      </c>
    </row>
    <row r="126" spans="1:10" s="11" customFormat="1" x14ac:dyDescent="0.2">
      <c r="A126" s="8">
        <v>43666</v>
      </c>
      <c r="B126" s="12" t="s">
        <v>14</v>
      </c>
      <c r="C126" s="113">
        <v>5660</v>
      </c>
      <c r="D126" s="12" t="s">
        <v>2037</v>
      </c>
      <c r="E126" s="12" t="s">
        <v>6</v>
      </c>
      <c r="F126" s="12" t="s">
        <v>234</v>
      </c>
      <c r="G126" s="12" t="s">
        <v>292</v>
      </c>
      <c r="H126" s="12"/>
      <c r="I126" s="9">
        <v>115</v>
      </c>
      <c r="J126" s="9">
        <v>188</v>
      </c>
    </row>
    <row r="127" spans="1:10" s="11" customFormat="1" x14ac:dyDescent="0.2">
      <c r="A127" s="8">
        <v>43666</v>
      </c>
      <c r="B127" s="12" t="s">
        <v>14</v>
      </c>
      <c r="C127" s="113">
        <v>6810</v>
      </c>
      <c r="D127" s="12" t="s">
        <v>297</v>
      </c>
      <c r="E127" s="12" t="s">
        <v>6</v>
      </c>
      <c r="F127" s="12" t="s">
        <v>2038</v>
      </c>
      <c r="G127" s="12" t="s">
        <v>151</v>
      </c>
      <c r="H127" s="12"/>
      <c r="I127" s="9">
        <v>52</v>
      </c>
      <c r="J127" s="9">
        <v>52</v>
      </c>
    </row>
    <row r="128" spans="1:10" s="11" customFormat="1" x14ac:dyDescent="0.2">
      <c r="A128" s="8">
        <v>43666</v>
      </c>
      <c r="B128" s="12" t="s">
        <v>3</v>
      </c>
      <c r="C128" s="113">
        <v>1530</v>
      </c>
      <c r="D128" s="12" t="s">
        <v>92</v>
      </c>
      <c r="E128" s="12" t="s">
        <v>6</v>
      </c>
      <c r="F128" s="12" t="s">
        <v>15</v>
      </c>
      <c r="G128" s="12" t="s">
        <v>326</v>
      </c>
      <c r="H128" s="12"/>
      <c r="I128" s="9">
        <v>25</v>
      </c>
      <c r="J128" s="9">
        <v>28</v>
      </c>
    </row>
    <row r="129" spans="1:10" s="11" customFormat="1" x14ac:dyDescent="0.2">
      <c r="A129" s="8">
        <v>43667</v>
      </c>
      <c r="B129" s="12" t="s">
        <v>6</v>
      </c>
      <c r="C129" s="113">
        <v>57570</v>
      </c>
      <c r="D129" s="12" t="s">
        <v>72</v>
      </c>
      <c r="E129" s="12" t="s">
        <v>6</v>
      </c>
      <c r="F129" s="12" t="s">
        <v>8</v>
      </c>
      <c r="G129" s="12" t="s">
        <v>292</v>
      </c>
      <c r="H129" s="12"/>
      <c r="I129" s="9">
        <v>34</v>
      </c>
      <c r="J129" s="9">
        <v>36</v>
      </c>
    </row>
    <row r="130" spans="1:10" s="11" customFormat="1" x14ac:dyDescent="0.2">
      <c r="A130" s="8">
        <v>43667</v>
      </c>
      <c r="B130" s="12" t="s">
        <v>3</v>
      </c>
      <c r="C130" s="113">
        <v>2449</v>
      </c>
      <c r="D130" s="12" t="s">
        <v>92</v>
      </c>
      <c r="E130" s="12" t="s">
        <v>6</v>
      </c>
      <c r="F130" s="12" t="s">
        <v>15</v>
      </c>
      <c r="G130" s="12" t="s">
        <v>1114</v>
      </c>
      <c r="H130" s="12"/>
      <c r="I130" s="9">
        <v>27</v>
      </c>
      <c r="J130" s="9">
        <v>27</v>
      </c>
    </row>
    <row r="131" spans="1:10" s="11" customFormat="1" x14ac:dyDescent="0.2">
      <c r="A131" s="8">
        <v>43668</v>
      </c>
      <c r="B131" s="12" t="s">
        <v>6</v>
      </c>
      <c r="C131" s="113">
        <v>57330</v>
      </c>
      <c r="D131" s="12" t="s">
        <v>315</v>
      </c>
      <c r="E131" s="12" t="s">
        <v>6</v>
      </c>
      <c r="F131" s="12" t="s">
        <v>15</v>
      </c>
      <c r="G131" s="12" t="s">
        <v>151</v>
      </c>
      <c r="H131" s="12"/>
      <c r="I131" s="9">
        <v>26</v>
      </c>
      <c r="J131" s="9">
        <v>29</v>
      </c>
    </row>
    <row r="132" spans="1:10" s="11" customFormat="1" x14ac:dyDescent="0.2">
      <c r="A132" s="8">
        <v>43668</v>
      </c>
      <c r="B132" s="12" t="s">
        <v>3</v>
      </c>
      <c r="C132" s="113">
        <v>4932</v>
      </c>
      <c r="D132" s="12" t="s">
        <v>265</v>
      </c>
      <c r="E132" s="12" t="s">
        <v>6</v>
      </c>
      <c r="F132" s="12" t="s">
        <v>6</v>
      </c>
      <c r="G132" s="12" t="s">
        <v>151</v>
      </c>
      <c r="H132" s="12"/>
      <c r="I132" s="9">
        <v>12</v>
      </c>
      <c r="J132" s="9">
        <v>7</v>
      </c>
    </row>
    <row r="133" spans="1:10" s="11" customFormat="1" x14ac:dyDescent="0.2">
      <c r="A133" s="8">
        <v>43669</v>
      </c>
      <c r="B133" s="12" t="s">
        <v>3</v>
      </c>
      <c r="C133" s="48" t="s">
        <v>1977</v>
      </c>
      <c r="D133" s="12" t="s">
        <v>67</v>
      </c>
      <c r="E133" s="12" t="s">
        <v>6</v>
      </c>
      <c r="F133" s="12" t="s">
        <v>8</v>
      </c>
      <c r="G133" s="12" t="s">
        <v>477</v>
      </c>
      <c r="H133" s="12"/>
      <c r="I133" s="9">
        <v>21</v>
      </c>
      <c r="J133" s="9">
        <v>13</v>
      </c>
    </row>
    <row r="134" spans="1:10" s="11" customFormat="1" x14ac:dyDescent="0.2">
      <c r="A134" s="8">
        <v>43669</v>
      </c>
      <c r="B134" s="12" t="s">
        <v>3</v>
      </c>
      <c r="C134" s="113">
        <v>4642</v>
      </c>
      <c r="D134" s="12" t="s">
        <v>40</v>
      </c>
      <c r="E134" s="12" t="s">
        <v>6</v>
      </c>
      <c r="F134" s="12" t="s">
        <v>4</v>
      </c>
      <c r="G134" s="12" t="s">
        <v>1252</v>
      </c>
      <c r="H134" s="12"/>
      <c r="I134" s="9">
        <v>4</v>
      </c>
      <c r="J134" s="9">
        <v>2</v>
      </c>
    </row>
    <row r="135" spans="1:10" s="11" customFormat="1" x14ac:dyDescent="0.2">
      <c r="A135" s="8">
        <v>43670</v>
      </c>
      <c r="B135" s="12" t="s">
        <v>1512</v>
      </c>
      <c r="C135" s="113">
        <v>1624</v>
      </c>
      <c r="D135" s="12" t="s">
        <v>2046</v>
      </c>
      <c r="E135" s="12" t="s">
        <v>6</v>
      </c>
      <c r="F135" s="12" t="s">
        <v>15</v>
      </c>
      <c r="G135" s="12" t="s">
        <v>2047</v>
      </c>
      <c r="H135" s="12"/>
      <c r="I135" s="9"/>
      <c r="J135" s="9"/>
    </row>
    <row r="136" spans="1:10" s="11" customFormat="1" x14ac:dyDescent="0.2">
      <c r="A136" s="8">
        <v>43670</v>
      </c>
      <c r="B136" s="12" t="s">
        <v>6</v>
      </c>
      <c r="C136" s="113">
        <v>57310</v>
      </c>
      <c r="D136" s="12" t="s">
        <v>219</v>
      </c>
      <c r="E136" s="12" t="s">
        <v>6</v>
      </c>
      <c r="F136" s="12" t="s">
        <v>15</v>
      </c>
      <c r="G136" s="12" t="s">
        <v>23</v>
      </c>
      <c r="H136" s="12"/>
      <c r="I136" s="9">
        <v>46</v>
      </c>
      <c r="J136" s="9">
        <v>47</v>
      </c>
    </row>
    <row r="137" spans="1:10" s="11" customFormat="1" x14ac:dyDescent="0.2">
      <c r="A137" s="8">
        <v>43670</v>
      </c>
      <c r="B137" s="12" t="s">
        <v>3</v>
      </c>
      <c r="C137" s="113">
        <v>5353</v>
      </c>
      <c r="D137" s="12" t="s">
        <v>1058</v>
      </c>
      <c r="E137" s="12" t="s">
        <v>6</v>
      </c>
      <c r="F137" s="12" t="s">
        <v>4</v>
      </c>
      <c r="G137" s="12" t="s">
        <v>151</v>
      </c>
      <c r="H137" s="12"/>
      <c r="I137" s="9">
        <v>31</v>
      </c>
      <c r="J137" s="9">
        <v>37</v>
      </c>
    </row>
    <row r="138" spans="1:10" s="11" customFormat="1" x14ac:dyDescent="0.2">
      <c r="A138" s="8">
        <v>43670</v>
      </c>
      <c r="B138" s="12" t="s">
        <v>6</v>
      </c>
      <c r="C138" s="113">
        <v>57650</v>
      </c>
      <c r="D138" s="12" t="s">
        <v>712</v>
      </c>
      <c r="E138" s="12" t="s">
        <v>6</v>
      </c>
      <c r="F138" s="12" t="s">
        <v>221</v>
      </c>
      <c r="G138" s="12" t="s">
        <v>151</v>
      </c>
      <c r="H138" s="12"/>
      <c r="I138" s="9">
        <v>29</v>
      </c>
      <c r="J138" s="9">
        <v>28</v>
      </c>
    </row>
    <row r="139" spans="1:10" s="11" customFormat="1" x14ac:dyDescent="0.2">
      <c r="A139" s="8">
        <v>43671</v>
      </c>
      <c r="B139" s="12" t="s">
        <v>6</v>
      </c>
      <c r="C139" s="113">
        <v>54400</v>
      </c>
      <c r="D139" s="12" t="s">
        <v>1640</v>
      </c>
      <c r="E139" s="12" t="s">
        <v>6</v>
      </c>
      <c r="F139" s="12" t="s">
        <v>15</v>
      </c>
      <c r="G139" s="12" t="s">
        <v>2050</v>
      </c>
      <c r="H139" s="12"/>
      <c r="I139" s="9">
        <v>25</v>
      </c>
      <c r="J139" s="9">
        <v>22</v>
      </c>
    </row>
    <row r="140" spans="1:10" s="11" customFormat="1" x14ac:dyDescent="0.2">
      <c r="A140" s="8">
        <v>43671</v>
      </c>
      <c r="B140" s="12" t="s">
        <v>6</v>
      </c>
      <c r="C140" s="113">
        <v>42110</v>
      </c>
      <c r="D140" s="12" t="s">
        <v>2051</v>
      </c>
      <c r="E140" s="12" t="s">
        <v>6</v>
      </c>
      <c r="F140" s="12" t="s">
        <v>15</v>
      </c>
      <c r="G140" s="12" t="s">
        <v>292</v>
      </c>
      <c r="H140" s="12"/>
      <c r="I140" s="9"/>
      <c r="J140" s="9"/>
    </row>
    <row r="141" spans="1:10" s="11" customFormat="1" x14ac:dyDescent="0.2">
      <c r="A141" s="8">
        <v>43671</v>
      </c>
      <c r="B141" s="12" t="s">
        <v>6</v>
      </c>
      <c r="C141" s="113">
        <v>57300</v>
      </c>
      <c r="D141" s="12" t="s">
        <v>198</v>
      </c>
      <c r="E141" s="12" t="s">
        <v>6</v>
      </c>
      <c r="F141" s="12" t="s">
        <v>15</v>
      </c>
      <c r="G141" s="12" t="s">
        <v>151</v>
      </c>
      <c r="H141" s="12"/>
      <c r="I141" s="9">
        <v>39</v>
      </c>
      <c r="J141" s="9">
        <v>47</v>
      </c>
    </row>
    <row r="142" spans="1:10" s="11" customFormat="1" x14ac:dyDescent="0.2">
      <c r="A142" s="8">
        <v>43671</v>
      </c>
      <c r="B142" s="12" t="s">
        <v>6</v>
      </c>
      <c r="C142" s="113">
        <v>55100</v>
      </c>
      <c r="D142" s="12" t="s">
        <v>2056</v>
      </c>
      <c r="E142" s="12" t="s">
        <v>6</v>
      </c>
      <c r="F142" s="12" t="s">
        <v>15</v>
      </c>
      <c r="G142" s="12" t="s">
        <v>1988</v>
      </c>
      <c r="H142" s="12"/>
      <c r="I142" s="9">
        <v>77</v>
      </c>
      <c r="J142" s="9">
        <v>75</v>
      </c>
    </row>
    <row r="143" spans="1:10" s="11" customFormat="1" x14ac:dyDescent="0.2">
      <c r="A143" s="8">
        <v>43672</v>
      </c>
      <c r="B143" s="12" t="s">
        <v>6</v>
      </c>
      <c r="C143" s="113">
        <v>54870</v>
      </c>
      <c r="D143" s="12" t="s">
        <v>713</v>
      </c>
      <c r="E143" s="12" t="s">
        <v>6</v>
      </c>
      <c r="F143" s="12" t="s">
        <v>15</v>
      </c>
      <c r="G143" s="12" t="s">
        <v>194</v>
      </c>
      <c r="H143" s="12"/>
      <c r="I143" s="9">
        <v>29</v>
      </c>
      <c r="J143" s="9">
        <v>22</v>
      </c>
    </row>
    <row r="144" spans="1:10" s="11" customFormat="1" x14ac:dyDescent="0.2">
      <c r="A144" s="8">
        <v>43672</v>
      </c>
      <c r="B144" s="12" t="s">
        <v>3</v>
      </c>
      <c r="C144" s="113">
        <v>9053</v>
      </c>
      <c r="D144" s="12" t="s">
        <v>63</v>
      </c>
      <c r="E144" s="12" t="s">
        <v>6</v>
      </c>
      <c r="F144" s="12" t="s">
        <v>6</v>
      </c>
      <c r="G144" s="12" t="s">
        <v>477</v>
      </c>
      <c r="H144" s="12"/>
      <c r="I144" s="9">
        <v>51</v>
      </c>
      <c r="J144" s="9">
        <v>62</v>
      </c>
    </row>
    <row r="145" spans="1:10" s="11" customFormat="1" x14ac:dyDescent="0.2">
      <c r="A145" s="8">
        <v>43673</v>
      </c>
      <c r="B145" s="12" t="s">
        <v>14</v>
      </c>
      <c r="C145" s="113">
        <v>5170</v>
      </c>
      <c r="D145" s="12" t="s">
        <v>2077</v>
      </c>
      <c r="E145" s="12" t="s">
        <v>6</v>
      </c>
      <c r="F145" s="12" t="s">
        <v>6</v>
      </c>
      <c r="G145" s="12" t="s">
        <v>172</v>
      </c>
      <c r="H145" s="12"/>
      <c r="I145" s="9">
        <v>96</v>
      </c>
      <c r="J145" s="9">
        <v>150</v>
      </c>
    </row>
    <row r="146" spans="1:10" s="11" customFormat="1" x14ac:dyDescent="0.2">
      <c r="A146" s="8">
        <v>43673</v>
      </c>
      <c r="B146" s="12" t="s">
        <v>6</v>
      </c>
      <c r="C146" s="113">
        <v>51000</v>
      </c>
      <c r="D146" s="12" t="s">
        <v>2078</v>
      </c>
      <c r="E146" s="12" t="s">
        <v>6</v>
      </c>
      <c r="F146" s="12" t="s">
        <v>6</v>
      </c>
      <c r="G146" s="12" t="s">
        <v>863</v>
      </c>
      <c r="H146" s="12"/>
      <c r="I146" s="9">
        <v>119</v>
      </c>
      <c r="J146" s="9">
        <v>171</v>
      </c>
    </row>
    <row r="147" spans="1:10" s="11" customFormat="1" x14ac:dyDescent="0.2">
      <c r="A147" s="8">
        <v>43673</v>
      </c>
      <c r="B147" s="12" t="s">
        <v>6</v>
      </c>
      <c r="C147" s="113">
        <v>59500</v>
      </c>
      <c r="D147" s="12" t="s">
        <v>2079</v>
      </c>
      <c r="E147" s="12" t="s">
        <v>6</v>
      </c>
      <c r="F147" s="12" t="s">
        <v>6</v>
      </c>
      <c r="G147" s="12" t="s">
        <v>2110</v>
      </c>
      <c r="H147" s="12"/>
      <c r="I147" s="158" t="s">
        <v>2118</v>
      </c>
      <c r="J147" s="158" t="s">
        <v>2119</v>
      </c>
    </row>
    <row r="148" spans="1:10" s="11" customFormat="1" x14ac:dyDescent="0.2">
      <c r="A148" s="8">
        <v>43673</v>
      </c>
      <c r="B148" s="12" t="s">
        <v>14</v>
      </c>
      <c r="C148" s="113">
        <v>6790</v>
      </c>
      <c r="D148" s="12" t="s">
        <v>168</v>
      </c>
      <c r="E148" s="12" t="s">
        <v>6</v>
      </c>
      <c r="F148" s="12" t="s">
        <v>15</v>
      </c>
      <c r="G148" s="12" t="s">
        <v>172</v>
      </c>
      <c r="H148" s="12"/>
      <c r="I148" s="9">
        <v>17</v>
      </c>
      <c r="J148" s="9">
        <v>12</v>
      </c>
    </row>
    <row r="149" spans="1:10" s="11" customFormat="1" x14ac:dyDescent="0.2">
      <c r="A149" s="8">
        <v>43673</v>
      </c>
      <c r="B149" s="12" t="s">
        <v>3</v>
      </c>
      <c r="C149" s="113">
        <v>1232</v>
      </c>
      <c r="D149" s="12" t="s">
        <v>92</v>
      </c>
      <c r="E149" s="12" t="s">
        <v>6</v>
      </c>
      <c r="F149" s="12" t="s">
        <v>4</v>
      </c>
      <c r="G149" s="12" t="s">
        <v>172</v>
      </c>
      <c r="H149" s="12"/>
      <c r="I149" s="9">
        <v>21</v>
      </c>
      <c r="J149" s="9">
        <v>26</v>
      </c>
    </row>
    <row r="150" spans="1:10" s="11" customFormat="1" x14ac:dyDescent="0.2">
      <c r="A150" s="8">
        <v>43673</v>
      </c>
      <c r="B150" s="12" t="s">
        <v>6</v>
      </c>
      <c r="C150" s="113">
        <v>54860</v>
      </c>
      <c r="D150" s="12" t="s">
        <v>324</v>
      </c>
      <c r="E150" s="12" t="s">
        <v>6</v>
      </c>
      <c r="F150" s="12" t="s">
        <v>6</v>
      </c>
      <c r="G150" s="12" t="s">
        <v>172</v>
      </c>
      <c r="H150" s="12"/>
      <c r="I150" s="9">
        <v>16</v>
      </c>
      <c r="J150" s="9">
        <v>13</v>
      </c>
    </row>
    <row r="151" spans="1:10" s="11" customFormat="1" x14ac:dyDescent="0.2">
      <c r="A151" s="8">
        <v>43673</v>
      </c>
      <c r="B151" s="12" t="s">
        <v>6</v>
      </c>
      <c r="C151" s="113">
        <v>57655</v>
      </c>
      <c r="D151" s="12" t="s">
        <v>266</v>
      </c>
      <c r="E151" s="12" t="s">
        <v>6</v>
      </c>
      <c r="F151" s="12" t="s">
        <v>6</v>
      </c>
      <c r="G151" s="12" t="s">
        <v>177</v>
      </c>
      <c r="H151" s="12"/>
      <c r="I151" s="9">
        <v>26</v>
      </c>
      <c r="J151" s="9">
        <v>24</v>
      </c>
    </row>
    <row r="152" spans="1:10" s="11" customFormat="1" x14ac:dyDescent="0.2">
      <c r="A152" s="8">
        <v>43673</v>
      </c>
      <c r="B152" s="12" t="s">
        <v>14</v>
      </c>
      <c r="C152" s="113">
        <v>6700</v>
      </c>
      <c r="D152" s="12" t="s">
        <v>127</v>
      </c>
      <c r="E152" s="12" t="s">
        <v>6</v>
      </c>
      <c r="F152" s="12" t="s">
        <v>6</v>
      </c>
      <c r="G152" s="12" t="s">
        <v>863</v>
      </c>
      <c r="H152" s="12"/>
      <c r="I152" s="9">
        <v>32</v>
      </c>
      <c r="J152" s="9">
        <v>25</v>
      </c>
    </row>
    <row r="153" spans="1:10" s="11" customFormat="1" x14ac:dyDescent="0.2">
      <c r="A153" s="8">
        <v>43673</v>
      </c>
      <c r="B153" s="12" t="s">
        <v>6</v>
      </c>
      <c r="C153" s="113">
        <v>57100</v>
      </c>
      <c r="D153" s="12" t="s">
        <v>2093</v>
      </c>
      <c r="E153" s="12" t="s">
        <v>6</v>
      </c>
      <c r="F153" s="12" t="s">
        <v>6</v>
      </c>
      <c r="G153" s="12" t="s">
        <v>2094</v>
      </c>
      <c r="H153" s="12"/>
      <c r="I153" s="9">
        <v>33</v>
      </c>
      <c r="J153" s="9">
        <v>42</v>
      </c>
    </row>
    <row r="154" spans="1:10" s="11" customFormat="1" x14ac:dyDescent="0.2">
      <c r="A154" s="8">
        <v>43673</v>
      </c>
      <c r="B154" s="12" t="s">
        <v>14</v>
      </c>
      <c r="C154" s="113">
        <v>6760</v>
      </c>
      <c r="D154" s="12" t="s">
        <v>257</v>
      </c>
      <c r="E154" s="12" t="s">
        <v>6</v>
      </c>
      <c r="F154" s="12" t="s">
        <v>6</v>
      </c>
      <c r="G154" s="12" t="s">
        <v>2095</v>
      </c>
      <c r="H154" s="12"/>
      <c r="I154" s="9">
        <v>40</v>
      </c>
      <c r="J154" s="9">
        <v>34</v>
      </c>
    </row>
    <row r="155" spans="1:10" s="11" customFormat="1" x14ac:dyDescent="0.2">
      <c r="A155" s="8">
        <v>43674</v>
      </c>
      <c r="B155" s="12" t="s">
        <v>6</v>
      </c>
      <c r="C155" s="113">
        <v>59710</v>
      </c>
      <c r="D155" s="12" t="s">
        <v>2124</v>
      </c>
      <c r="E155" s="12" t="s">
        <v>6</v>
      </c>
      <c r="F155" s="12" t="s">
        <v>6</v>
      </c>
      <c r="G155" s="12" t="s">
        <v>863</v>
      </c>
      <c r="H155" s="12"/>
      <c r="I155" s="9">
        <v>174</v>
      </c>
      <c r="J155" s="9">
        <v>303</v>
      </c>
    </row>
    <row r="156" spans="1:10" s="11" customFormat="1" x14ac:dyDescent="0.2">
      <c r="A156" s="8">
        <v>43674</v>
      </c>
      <c r="B156" s="12" t="s">
        <v>14</v>
      </c>
      <c r="C156" s="113">
        <v>7500</v>
      </c>
      <c r="D156" s="12" t="s">
        <v>2130</v>
      </c>
      <c r="E156" s="12" t="s">
        <v>6</v>
      </c>
      <c r="F156" s="12" t="s">
        <v>15</v>
      </c>
      <c r="G156" s="12" t="s">
        <v>1794</v>
      </c>
      <c r="H156" s="12"/>
      <c r="I156" s="9">
        <v>156</v>
      </c>
      <c r="J156" s="9">
        <v>274</v>
      </c>
    </row>
    <row r="157" spans="1:10" s="11" customFormat="1" x14ac:dyDescent="0.2">
      <c r="A157" s="8">
        <v>43674</v>
      </c>
      <c r="B157" s="12" t="s">
        <v>6</v>
      </c>
      <c r="C157" s="113">
        <v>54590</v>
      </c>
      <c r="D157" s="12" t="s">
        <v>1991</v>
      </c>
      <c r="E157" s="12" t="s">
        <v>6</v>
      </c>
      <c r="F157" s="12" t="s">
        <v>6</v>
      </c>
      <c r="G157" s="12" t="s">
        <v>163</v>
      </c>
      <c r="H157" s="12"/>
      <c r="I157" s="9">
        <v>8</v>
      </c>
      <c r="J157" s="9" t="s">
        <v>365</v>
      </c>
    </row>
    <row r="158" spans="1:10" s="11" customFormat="1" x14ac:dyDescent="0.2">
      <c r="A158" s="8">
        <v>43674</v>
      </c>
      <c r="B158" s="12" t="s">
        <v>6</v>
      </c>
      <c r="C158" s="113">
        <v>57920</v>
      </c>
      <c r="D158" s="12" t="s">
        <v>2135</v>
      </c>
      <c r="E158" s="12" t="s">
        <v>6</v>
      </c>
      <c r="F158" s="12" t="s">
        <v>6</v>
      </c>
      <c r="G158" s="12" t="s">
        <v>23</v>
      </c>
      <c r="H158" s="12"/>
      <c r="I158" s="9">
        <v>41</v>
      </c>
      <c r="J158" s="9">
        <v>57</v>
      </c>
    </row>
    <row r="159" spans="1:10" s="11" customFormat="1" x14ac:dyDescent="0.2">
      <c r="A159" s="8">
        <v>43674</v>
      </c>
      <c r="B159" s="12" t="s">
        <v>6</v>
      </c>
      <c r="C159" s="113">
        <v>57530</v>
      </c>
      <c r="D159" s="12" t="s">
        <v>2136</v>
      </c>
      <c r="E159" s="12" t="s">
        <v>6</v>
      </c>
      <c r="F159" s="12" t="s">
        <v>6</v>
      </c>
      <c r="G159" s="12" t="s">
        <v>172</v>
      </c>
      <c r="H159" s="12"/>
      <c r="I159" s="9">
        <v>50</v>
      </c>
      <c r="J159" s="9">
        <v>79</v>
      </c>
    </row>
    <row r="160" spans="1:10" s="11" customFormat="1" x14ac:dyDescent="0.2">
      <c r="A160" s="8">
        <v>43674</v>
      </c>
      <c r="B160" s="12" t="s">
        <v>6</v>
      </c>
      <c r="C160" s="113">
        <v>54135</v>
      </c>
      <c r="D160" s="12" t="s">
        <v>2137</v>
      </c>
      <c r="E160" s="12" t="s">
        <v>6</v>
      </c>
      <c r="F160" s="12" t="s">
        <v>6</v>
      </c>
      <c r="G160" s="12" t="s">
        <v>312</v>
      </c>
      <c r="H160" s="12"/>
      <c r="I160" s="9">
        <v>23</v>
      </c>
      <c r="J160" s="9">
        <v>22</v>
      </c>
    </row>
    <row r="161" spans="1:10" s="11" customFormat="1" x14ac:dyDescent="0.2">
      <c r="A161" s="8">
        <v>43674</v>
      </c>
      <c r="B161" s="12" t="s">
        <v>3</v>
      </c>
      <c r="C161" s="113">
        <v>57570</v>
      </c>
      <c r="D161" s="12" t="s">
        <v>2140</v>
      </c>
      <c r="E161" s="12" t="s">
        <v>6</v>
      </c>
      <c r="F161" s="12" t="s">
        <v>6</v>
      </c>
      <c r="G161" s="12" t="s">
        <v>177</v>
      </c>
      <c r="H161" s="12"/>
      <c r="I161" s="9">
        <v>18</v>
      </c>
      <c r="J161" s="9">
        <v>26</v>
      </c>
    </row>
    <row r="162" spans="1:10" s="11" customFormat="1" x14ac:dyDescent="0.2">
      <c r="A162" s="8">
        <v>43675</v>
      </c>
      <c r="B162" s="12" t="s">
        <v>6</v>
      </c>
      <c r="C162" s="113">
        <v>54310</v>
      </c>
      <c r="D162" s="12" t="s">
        <v>323</v>
      </c>
      <c r="E162" s="12" t="s">
        <v>6</v>
      </c>
      <c r="F162" s="12" t="s">
        <v>6</v>
      </c>
      <c r="G162" s="12" t="s">
        <v>477</v>
      </c>
      <c r="H162" s="12"/>
      <c r="I162" s="9">
        <v>45</v>
      </c>
      <c r="J162" s="9">
        <v>43</v>
      </c>
    </row>
    <row r="163" spans="1:10" s="11" customFormat="1" x14ac:dyDescent="0.2">
      <c r="A163" s="8">
        <v>43675</v>
      </c>
      <c r="B163" s="12" t="s">
        <v>14</v>
      </c>
      <c r="C163" s="113">
        <v>6700</v>
      </c>
      <c r="D163" s="12" t="s">
        <v>127</v>
      </c>
      <c r="E163" s="12" t="s">
        <v>6</v>
      </c>
      <c r="F163" s="12" t="s">
        <v>15</v>
      </c>
      <c r="G163" s="12" t="s">
        <v>151</v>
      </c>
      <c r="H163" s="12"/>
      <c r="I163" s="9">
        <v>34</v>
      </c>
      <c r="J163" s="9">
        <v>26</v>
      </c>
    </row>
    <row r="164" spans="1:10" s="11" customFormat="1" x14ac:dyDescent="0.2">
      <c r="A164" s="8">
        <v>43676</v>
      </c>
      <c r="B164" s="12" t="s">
        <v>6</v>
      </c>
      <c r="C164" s="113">
        <v>54400</v>
      </c>
      <c r="D164" s="12" t="s">
        <v>1640</v>
      </c>
      <c r="E164" s="12" t="s">
        <v>6</v>
      </c>
      <c r="F164" s="12" t="s">
        <v>15</v>
      </c>
      <c r="G164" s="12" t="s">
        <v>151</v>
      </c>
      <c r="H164" s="12"/>
      <c r="I164" s="9">
        <v>25</v>
      </c>
      <c r="J164" s="9">
        <v>22</v>
      </c>
    </row>
    <row r="165" spans="1:10" s="11" customFormat="1" x14ac:dyDescent="0.2">
      <c r="A165" s="8">
        <v>43676</v>
      </c>
      <c r="B165" s="12" t="s">
        <v>3</v>
      </c>
      <c r="C165" s="113">
        <v>2153</v>
      </c>
      <c r="D165" s="12" t="s">
        <v>92</v>
      </c>
      <c r="E165" s="12" t="s">
        <v>6</v>
      </c>
      <c r="F165" s="12" t="s">
        <v>15</v>
      </c>
      <c r="G165" s="12" t="s">
        <v>1252</v>
      </c>
      <c r="H165" s="12"/>
      <c r="I165" s="9">
        <v>21</v>
      </c>
      <c r="J165" s="9">
        <v>24</v>
      </c>
    </row>
    <row r="166" spans="1:10" s="11" customFormat="1" x14ac:dyDescent="0.2">
      <c r="A166" s="8">
        <v>43676</v>
      </c>
      <c r="B166" s="12" t="s">
        <v>6</v>
      </c>
      <c r="C166" s="113">
        <v>54260</v>
      </c>
      <c r="D166" s="12" t="s">
        <v>2147</v>
      </c>
      <c r="E166" s="12" t="s">
        <v>6</v>
      </c>
      <c r="F166" s="12" t="s">
        <v>15</v>
      </c>
      <c r="G166" s="12" t="s">
        <v>292</v>
      </c>
      <c r="H166" s="12"/>
      <c r="I166" s="9">
        <v>100</v>
      </c>
      <c r="J166" s="9">
        <v>141</v>
      </c>
    </row>
    <row r="167" spans="1:10" s="11" customFormat="1" x14ac:dyDescent="0.2">
      <c r="A167" s="8">
        <v>43676</v>
      </c>
      <c r="B167" s="12" t="s">
        <v>6</v>
      </c>
      <c r="C167" s="113">
        <v>57000</v>
      </c>
      <c r="D167" s="12" t="s">
        <v>211</v>
      </c>
      <c r="E167" s="12" t="s">
        <v>6</v>
      </c>
      <c r="F167" s="12" t="s">
        <v>6</v>
      </c>
      <c r="G167" s="12" t="s">
        <v>151</v>
      </c>
      <c r="H167" s="12"/>
      <c r="I167" s="9">
        <v>54</v>
      </c>
      <c r="J167" s="9">
        <v>63</v>
      </c>
    </row>
    <row r="168" spans="1:10" s="11" customFormat="1" x14ac:dyDescent="0.2">
      <c r="A168" s="8">
        <v>43676</v>
      </c>
      <c r="B168" s="12" t="s">
        <v>6</v>
      </c>
      <c r="C168" s="113">
        <v>21560</v>
      </c>
      <c r="D168" s="12" t="s">
        <v>2150</v>
      </c>
      <c r="E168" s="12" t="s">
        <v>6</v>
      </c>
      <c r="F168" s="12" t="s">
        <v>15</v>
      </c>
      <c r="G168" s="12" t="s">
        <v>292</v>
      </c>
      <c r="H168" s="12"/>
      <c r="I168" s="9">
        <v>203</v>
      </c>
      <c r="J168" s="9">
        <v>329</v>
      </c>
    </row>
    <row r="169" spans="1:10" s="11" customFormat="1" x14ac:dyDescent="0.2">
      <c r="A169" s="8">
        <v>43676</v>
      </c>
      <c r="B169" s="12" t="s">
        <v>6</v>
      </c>
      <c r="C169" s="113">
        <v>54620</v>
      </c>
      <c r="D169" s="12" t="s">
        <v>2151</v>
      </c>
      <c r="E169" s="12" t="s">
        <v>6</v>
      </c>
      <c r="F169" s="12" t="s">
        <v>15</v>
      </c>
      <c r="G169" s="12" t="s">
        <v>2152</v>
      </c>
      <c r="H169" s="12"/>
      <c r="I169" s="9">
        <v>28</v>
      </c>
      <c r="J169" s="9">
        <v>21</v>
      </c>
    </row>
    <row r="170" spans="1:10" s="11" customFormat="1" x14ac:dyDescent="0.2">
      <c r="A170" s="8">
        <v>43666</v>
      </c>
      <c r="B170" s="12" t="s">
        <v>14</v>
      </c>
      <c r="C170" s="113">
        <v>6700</v>
      </c>
      <c r="D170" s="12" t="s">
        <v>127</v>
      </c>
      <c r="E170" s="12" t="s">
        <v>2036</v>
      </c>
      <c r="F170" s="12" t="s">
        <v>15</v>
      </c>
      <c r="G170" s="12" t="s">
        <v>477</v>
      </c>
      <c r="H170" s="12"/>
      <c r="I170" s="9">
        <v>31</v>
      </c>
      <c r="J170" s="9">
        <v>23</v>
      </c>
    </row>
    <row r="171" spans="1:10" s="11" customFormat="1" x14ac:dyDescent="0.2">
      <c r="A171" s="8">
        <v>43671</v>
      </c>
      <c r="B171" s="12" t="s">
        <v>2052</v>
      </c>
      <c r="C171" s="48"/>
      <c r="D171" s="12" t="s">
        <v>2053</v>
      </c>
      <c r="E171" s="12" t="s">
        <v>1293</v>
      </c>
      <c r="F171" s="12" t="s">
        <v>15</v>
      </c>
      <c r="G171" s="12" t="s">
        <v>151</v>
      </c>
      <c r="H171" s="12"/>
      <c r="I171" s="9"/>
      <c r="J171" s="9"/>
    </row>
    <row r="172" spans="1:10" s="11" customFormat="1" x14ac:dyDescent="0.2">
      <c r="A172" s="8">
        <v>43654</v>
      </c>
      <c r="B172" s="12" t="s">
        <v>3</v>
      </c>
      <c r="C172" s="113">
        <v>3790</v>
      </c>
      <c r="D172" s="12" t="s">
        <v>82</v>
      </c>
      <c r="E172" s="12" t="s">
        <v>1975</v>
      </c>
      <c r="F172" s="12" t="s">
        <v>4</v>
      </c>
      <c r="G172" s="12" t="s">
        <v>151</v>
      </c>
      <c r="H172" s="12"/>
      <c r="I172" s="9">
        <v>20</v>
      </c>
      <c r="J172" s="9">
        <v>18</v>
      </c>
    </row>
    <row r="173" spans="1:10" s="11" customFormat="1" x14ac:dyDescent="0.2">
      <c r="A173" s="8">
        <v>43649</v>
      </c>
      <c r="B173" s="12" t="s">
        <v>14</v>
      </c>
      <c r="C173" s="113">
        <v>6600</v>
      </c>
      <c r="D173" s="12" t="s">
        <v>1963</v>
      </c>
      <c r="E173" s="12" t="s">
        <v>8</v>
      </c>
      <c r="F173" s="12" t="s">
        <v>6</v>
      </c>
      <c r="G173" s="12" t="s">
        <v>172</v>
      </c>
      <c r="H173" s="12"/>
      <c r="I173" s="9">
        <v>59</v>
      </c>
      <c r="J173" s="9">
        <v>83</v>
      </c>
    </row>
    <row r="174" spans="1:10" s="11" customFormat="1" x14ac:dyDescent="0.2">
      <c r="A174" s="8">
        <v>43660</v>
      </c>
      <c r="B174" s="12" t="s">
        <v>3</v>
      </c>
      <c r="C174" s="113">
        <v>4408</v>
      </c>
      <c r="D174" s="12" t="s">
        <v>50</v>
      </c>
      <c r="E174" s="12" t="s">
        <v>8</v>
      </c>
      <c r="F174" s="12" t="s">
        <v>6</v>
      </c>
      <c r="G174" s="12" t="s">
        <v>172</v>
      </c>
      <c r="H174" s="12"/>
      <c r="I174" s="9" t="s">
        <v>419</v>
      </c>
      <c r="J174" s="9">
        <v>8</v>
      </c>
    </row>
    <row r="175" spans="1:10" s="11" customFormat="1" x14ac:dyDescent="0.2">
      <c r="A175" s="8">
        <v>43662</v>
      </c>
      <c r="B175" s="12" t="s">
        <v>3</v>
      </c>
      <c r="C175" s="113">
        <v>5681</v>
      </c>
      <c r="D175" s="12" t="s">
        <v>2015</v>
      </c>
      <c r="E175" s="12" t="s">
        <v>2016</v>
      </c>
      <c r="F175" s="12" t="s">
        <v>6</v>
      </c>
      <c r="G175" s="12" t="s">
        <v>2017</v>
      </c>
      <c r="H175" s="12"/>
      <c r="I175" s="9">
        <v>30</v>
      </c>
      <c r="J175" s="9">
        <v>34</v>
      </c>
    </row>
    <row r="176" spans="1:10" s="11" customFormat="1" x14ac:dyDescent="0.2">
      <c r="A176" s="8">
        <v>43651</v>
      </c>
      <c r="B176" s="12" t="s">
        <v>3</v>
      </c>
      <c r="C176" s="113">
        <v>1471</v>
      </c>
      <c r="D176" s="12" t="s">
        <v>92</v>
      </c>
      <c r="E176" s="12" t="s">
        <v>4</v>
      </c>
      <c r="F176" s="12" t="s">
        <v>4</v>
      </c>
      <c r="G176" s="12" t="s">
        <v>151</v>
      </c>
      <c r="H176" s="12"/>
      <c r="I176" s="9">
        <v>22</v>
      </c>
      <c r="J176" s="9">
        <v>24</v>
      </c>
    </row>
    <row r="177" spans="1:10" s="11" customFormat="1" x14ac:dyDescent="0.2">
      <c r="A177" s="8">
        <v>43658</v>
      </c>
      <c r="B177" s="12" t="s">
        <v>3</v>
      </c>
      <c r="C177" s="113">
        <v>5423</v>
      </c>
      <c r="D177" s="12" t="s">
        <v>345</v>
      </c>
      <c r="E177" s="12" t="s">
        <v>4</v>
      </c>
      <c r="F177" s="12" t="s">
        <v>5</v>
      </c>
      <c r="G177" s="12" t="s">
        <v>37</v>
      </c>
      <c r="H177" s="12"/>
      <c r="I177" s="9">
        <v>32</v>
      </c>
      <c r="J177" s="9">
        <v>27</v>
      </c>
    </row>
    <row r="178" spans="1:10" s="11" customFormat="1" x14ac:dyDescent="0.2">
      <c r="A178" s="8">
        <v>43659</v>
      </c>
      <c r="B178" s="12" t="s">
        <v>3</v>
      </c>
      <c r="C178" s="113">
        <v>7432</v>
      </c>
      <c r="D178" s="12" t="s">
        <v>2004</v>
      </c>
      <c r="E178" s="12" t="s">
        <v>4</v>
      </c>
      <c r="F178" s="12" t="s">
        <v>4</v>
      </c>
      <c r="G178" s="12" t="s">
        <v>151</v>
      </c>
      <c r="H178" s="12"/>
      <c r="I178" s="9">
        <v>35</v>
      </c>
      <c r="J178" s="9">
        <v>48</v>
      </c>
    </row>
    <row r="179" spans="1:10" s="11" customFormat="1" x14ac:dyDescent="0.2">
      <c r="A179" s="8">
        <v>43659</v>
      </c>
      <c r="B179" s="12" t="s">
        <v>3</v>
      </c>
      <c r="C179" s="113">
        <v>1815</v>
      </c>
      <c r="D179" s="12" t="s">
        <v>92</v>
      </c>
      <c r="E179" s="12" t="s">
        <v>4</v>
      </c>
      <c r="F179" s="12" t="s">
        <v>4</v>
      </c>
      <c r="G179" s="12" t="s">
        <v>35</v>
      </c>
      <c r="H179" s="12"/>
      <c r="I179" s="9">
        <v>23</v>
      </c>
      <c r="J179" s="9">
        <v>27</v>
      </c>
    </row>
    <row r="180" spans="1:10" s="11" customFormat="1" x14ac:dyDescent="0.2">
      <c r="A180" s="8">
        <v>43659</v>
      </c>
      <c r="B180" s="12" t="s">
        <v>3</v>
      </c>
      <c r="C180" s="113">
        <v>6212</v>
      </c>
      <c r="D180" s="12" t="s">
        <v>110</v>
      </c>
      <c r="E180" s="12" t="s">
        <v>4</v>
      </c>
      <c r="F180" s="12" t="s">
        <v>4</v>
      </c>
      <c r="G180" s="12" t="s">
        <v>167</v>
      </c>
      <c r="H180" s="12"/>
      <c r="I180" s="9">
        <v>23</v>
      </c>
      <c r="J180" s="9">
        <v>27</v>
      </c>
    </row>
    <row r="181" spans="1:10" s="11" customFormat="1" x14ac:dyDescent="0.2">
      <c r="A181" s="8">
        <v>43659</v>
      </c>
      <c r="B181" s="12" t="s">
        <v>3</v>
      </c>
      <c r="C181" s="113">
        <v>6830</v>
      </c>
      <c r="D181" s="12" t="s">
        <v>1167</v>
      </c>
      <c r="E181" s="12" t="s">
        <v>4</v>
      </c>
      <c r="F181" s="12" t="s">
        <v>4</v>
      </c>
      <c r="G181" s="12" t="s">
        <v>37</v>
      </c>
      <c r="H181" s="12"/>
      <c r="I181" s="9">
        <v>39</v>
      </c>
      <c r="J181" s="9">
        <v>58</v>
      </c>
    </row>
    <row r="182" spans="1:10" s="11" customFormat="1" x14ac:dyDescent="0.2">
      <c r="A182" s="8">
        <v>43660</v>
      </c>
      <c r="B182" s="12" t="s">
        <v>3</v>
      </c>
      <c r="C182" s="113">
        <v>8447</v>
      </c>
      <c r="D182" s="12" t="s">
        <v>149</v>
      </c>
      <c r="E182" s="12" t="s">
        <v>4</v>
      </c>
      <c r="F182" s="12" t="s">
        <v>4</v>
      </c>
      <c r="G182" s="12" t="s">
        <v>796</v>
      </c>
      <c r="H182" s="12"/>
      <c r="I182" s="9">
        <v>25</v>
      </c>
      <c r="J182" s="9">
        <v>21</v>
      </c>
    </row>
    <row r="183" spans="1:10" s="11" customFormat="1" x14ac:dyDescent="0.2">
      <c r="A183" s="8">
        <v>43660</v>
      </c>
      <c r="B183" s="12" t="s">
        <v>3</v>
      </c>
      <c r="C183" s="113">
        <v>4599</v>
      </c>
      <c r="D183" s="12" t="s">
        <v>40</v>
      </c>
      <c r="E183" s="12" t="s">
        <v>4</v>
      </c>
      <c r="F183" s="12" t="s">
        <v>4</v>
      </c>
      <c r="G183" s="12" t="s">
        <v>312</v>
      </c>
      <c r="H183" s="12"/>
      <c r="I183" s="9">
        <v>8</v>
      </c>
      <c r="J183" s="9">
        <v>2</v>
      </c>
    </row>
    <row r="184" spans="1:10" s="11" customFormat="1" x14ac:dyDescent="0.2">
      <c r="A184" s="8">
        <v>43661</v>
      </c>
      <c r="B184" s="12" t="s">
        <v>3</v>
      </c>
      <c r="C184" s="113">
        <v>4475</v>
      </c>
      <c r="D184" s="12" t="s">
        <v>50</v>
      </c>
      <c r="E184" s="12" t="s">
        <v>4</v>
      </c>
      <c r="F184" s="12" t="s">
        <v>6</v>
      </c>
      <c r="G184" s="12" t="s">
        <v>194</v>
      </c>
      <c r="H184" s="12"/>
      <c r="I184" s="9">
        <v>8</v>
      </c>
      <c r="J184" s="9">
        <v>5</v>
      </c>
    </row>
    <row r="185" spans="1:10" s="11" customFormat="1" x14ac:dyDescent="0.2">
      <c r="A185" s="8">
        <v>43661</v>
      </c>
      <c r="B185" s="12" t="s">
        <v>3</v>
      </c>
      <c r="C185" s="113">
        <v>9144</v>
      </c>
      <c r="D185" s="12" t="s">
        <v>1658</v>
      </c>
      <c r="E185" s="12" t="s">
        <v>4</v>
      </c>
      <c r="F185" s="12" t="s">
        <v>6</v>
      </c>
      <c r="G185" s="12" t="s">
        <v>516</v>
      </c>
      <c r="H185" s="12"/>
      <c r="I185" s="9">
        <v>56</v>
      </c>
      <c r="J185" s="9">
        <v>50</v>
      </c>
    </row>
    <row r="186" spans="1:10" s="11" customFormat="1" x14ac:dyDescent="0.2">
      <c r="A186" s="8">
        <v>43661</v>
      </c>
      <c r="B186" s="12" t="s">
        <v>3</v>
      </c>
      <c r="C186" s="113">
        <v>4406</v>
      </c>
      <c r="D186" s="12" t="s">
        <v>50</v>
      </c>
      <c r="E186" s="12" t="s">
        <v>4</v>
      </c>
      <c r="F186" s="12" t="s">
        <v>140</v>
      </c>
      <c r="G186" s="12" t="s">
        <v>151</v>
      </c>
      <c r="H186" s="12"/>
      <c r="I186" s="9">
        <v>10</v>
      </c>
      <c r="J186" s="9">
        <v>5</v>
      </c>
    </row>
    <row r="187" spans="1:10" s="11" customFormat="1" x14ac:dyDescent="0.2">
      <c r="A187" s="8">
        <v>43661</v>
      </c>
      <c r="B187" s="12" t="s">
        <v>3</v>
      </c>
      <c r="C187" s="113">
        <v>8479</v>
      </c>
      <c r="D187" s="12" t="s">
        <v>274</v>
      </c>
      <c r="E187" s="12" t="s">
        <v>4</v>
      </c>
      <c r="F187" s="12" t="s">
        <v>6</v>
      </c>
      <c r="G187" s="12" t="s">
        <v>37</v>
      </c>
      <c r="H187" s="12"/>
      <c r="I187" s="9">
        <v>31</v>
      </c>
      <c r="J187" s="9">
        <v>30</v>
      </c>
    </row>
    <row r="188" spans="1:10" s="11" customFormat="1" x14ac:dyDescent="0.2">
      <c r="A188" s="8">
        <v>43661</v>
      </c>
      <c r="B188" s="12" t="s">
        <v>3</v>
      </c>
      <c r="C188" s="113">
        <v>2739</v>
      </c>
      <c r="D188" s="12" t="s">
        <v>92</v>
      </c>
      <c r="E188" s="12" t="s">
        <v>4</v>
      </c>
      <c r="F188" s="12" t="s">
        <v>6</v>
      </c>
      <c r="G188" s="12" t="s">
        <v>194</v>
      </c>
      <c r="H188" s="12"/>
      <c r="I188" s="9">
        <v>30</v>
      </c>
      <c r="J188" s="9">
        <v>27</v>
      </c>
    </row>
    <row r="189" spans="1:10" s="11" customFormat="1" x14ac:dyDescent="0.2">
      <c r="A189" s="8">
        <v>43661</v>
      </c>
      <c r="B189" s="12" t="s">
        <v>3</v>
      </c>
      <c r="C189" s="113">
        <v>1254</v>
      </c>
      <c r="D189" s="12" t="s">
        <v>92</v>
      </c>
      <c r="E189" s="12" t="s">
        <v>4</v>
      </c>
      <c r="F189" s="12" t="s">
        <v>6</v>
      </c>
      <c r="G189" s="12" t="s">
        <v>2012</v>
      </c>
      <c r="H189" s="12"/>
      <c r="I189" s="9">
        <v>22</v>
      </c>
      <c r="J189" s="9">
        <v>24</v>
      </c>
    </row>
    <row r="190" spans="1:10" s="11" customFormat="1" x14ac:dyDescent="0.2">
      <c r="A190" s="8">
        <v>43661</v>
      </c>
      <c r="B190" s="12" t="s">
        <v>3</v>
      </c>
      <c r="C190" s="113">
        <v>3543</v>
      </c>
      <c r="D190" s="12" t="s">
        <v>67</v>
      </c>
      <c r="E190" s="12" t="s">
        <v>4</v>
      </c>
      <c r="F190" s="12" t="s">
        <v>4</v>
      </c>
      <c r="G190" s="12" t="s">
        <v>194</v>
      </c>
      <c r="H190" s="12"/>
      <c r="I190" s="9">
        <v>20</v>
      </c>
      <c r="J190" s="9">
        <v>19</v>
      </c>
    </row>
    <row r="191" spans="1:10" s="11" customFormat="1" x14ac:dyDescent="0.2">
      <c r="A191" s="8">
        <v>43662</v>
      </c>
      <c r="B191" s="12" t="s">
        <v>3</v>
      </c>
      <c r="C191" s="113">
        <v>5367</v>
      </c>
      <c r="D191" s="12" t="s">
        <v>58</v>
      </c>
      <c r="E191" s="12" t="s">
        <v>4</v>
      </c>
      <c r="F191" s="12" t="s">
        <v>4</v>
      </c>
      <c r="G191" s="12" t="s">
        <v>172</v>
      </c>
      <c r="H191" s="12"/>
      <c r="I191" s="9">
        <v>34</v>
      </c>
      <c r="J191" s="9">
        <v>42</v>
      </c>
    </row>
    <row r="192" spans="1:10" s="11" customFormat="1" x14ac:dyDescent="0.2">
      <c r="A192" s="8">
        <v>43662</v>
      </c>
      <c r="B192" s="12" t="s">
        <v>3</v>
      </c>
      <c r="C192" s="113">
        <v>3321</v>
      </c>
      <c r="D192" s="12" t="s">
        <v>1040</v>
      </c>
      <c r="E192" s="12" t="s">
        <v>4</v>
      </c>
      <c r="F192" s="12" t="s">
        <v>6</v>
      </c>
      <c r="G192" s="12" t="s">
        <v>151</v>
      </c>
      <c r="H192" s="12"/>
      <c r="I192" s="9">
        <v>26</v>
      </c>
      <c r="J192" s="9">
        <v>26</v>
      </c>
    </row>
    <row r="193" spans="1:10" s="11" customFormat="1" x14ac:dyDescent="0.2">
      <c r="A193" s="8">
        <v>43663</v>
      </c>
      <c r="B193" s="12" t="s">
        <v>3</v>
      </c>
      <c r="C193" s="113">
        <v>4440</v>
      </c>
      <c r="D193" s="12" t="s">
        <v>61</v>
      </c>
      <c r="E193" s="12" t="s">
        <v>4</v>
      </c>
      <c r="F193" s="12" t="s">
        <v>4</v>
      </c>
      <c r="G193" s="12" t="s">
        <v>151</v>
      </c>
      <c r="H193" s="12"/>
      <c r="I193" s="9">
        <v>8</v>
      </c>
      <c r="J193" s="9">
        <v>4</v>
      </c>
    </row>
    <row r="194" spans="1:10" s="11" customFormat="1" x14ac:dyDescent="0.2">
      <c r="A194" s="8">
        <v>43663</v>
      </c>
      <c r="B194" s="12" t="s">
        <v>3</v>
      </c>
      <c r="C194" s="113">
        <v>1355</v>
      </c>
      <c r="D194" s="12" t="s">
        <v>92</v>
      </c>
      <c r="E194" s="12" t="s">
        <v>4</v>
      </c>
      <c r="F194" s="12" t="s">
        <v>6</v>
      </c>
      <c r="G194" s="12" t="s">
        <v>194</v>
      </c>
      <c r="H194" s="12"/>
      <c r="I194" s="9">
        <v>26</v>
      </c>
      <c r="J194" s="9">
        <v>30</v>
      </c>
    </row>
    <row r="195" spans="1:10" x14ac:dyDescent="0.2">
      <c r="A195" s="8">
        <v>43663</v>
      </c>
      <c r="B195" s="12" t="s">
        <v>3</v>
      </c>
      <c r="C195" s="113">
        <v>4815</v>
      </c>
      <c r="D195" s="12" t="s">
        <v>113</v>
      </c>
      <c r="E195" s="12" t="s">
        <v>4</v>
      </c>
      <c r="F195" s="12" t="s">
        <v>6</v>
      </c>
      <c r="G195" s="12" t="s">
        <v>37</v>
      </c>
      <c r="H195" s="12"/>
      <c r="I195" s="9">
        <v>12</v>
      </c>
      <c r="J195" s="9">
        <v>8</v>
      </c>
    </row>
    <row r="196" spans="1:10" x14ac:dyDescent="0.2">
      <c r="A196" s="8">
        <v>43664</v>
      </c>
      <c r="B196" s="12" t="s">
        <v>3</v>
      </c>
      <c r="C196" s="113">
        <v>4601</v>
      </c>
      <c r="D196" s="12" t="s">
        <v>40</v>
      </c>
      <c r="E196" s="12" t="s">
        <v>4</v>
      </c>
      <c r="F196" s="12" t="s">
        <v>4</v>
      </c>
      <c r="G196" s="12" t="s">
        <v>103</v>
      </c>
      <c r="H196" s="12"/>
      <c r="I196" s="9">
        <v>5</v>
      </c>
      <c r="J196" s="9">
        <v>2</v>
      </c>
    </row>
    <row r="197" spans="1:10" x14ac:dyDescent="0.2">
      <c r="A197" s="8">
        <v>43664</v>
      </c>
      <c r="B197" s="12" t="s">
        <v>3</v>
      </c>
      <c r="C197" s="113">
        <v>3372</v>
      </c>
      <c r="D197" s="12" t="s">
        <v>54</v>
      </c>
      <c r="E197" s="12" t="s">
        <v>4</v>
      </c>
      <c r="F197" s="12" t="s">
        <v>2030</v>
      </c>
      <c r="G197" s="12" t="s">
        <v>2031</v>
      </c>
      <c r="H197" s="12"/>
      <c r="I197" s="9">
        <v>20</v>
      </c>
      <c r="J197" s="9">
        <v>20</v>
      </c>
    </row>
    <row r="198" spans="1:10" x14ac:dyDescent="0.2">
      <c r="A198" s="8">
        <v>43664</v>
      </c>
      <c r="B198" s="12" t="s">
        <v>3</v>
      </c>
      <c r="C198" s="113">
        <v>7640</v>
      </c>
      <c r="D198" s="12" t="s">
        <v>1815</v>
      </c>
      <c r="E198" s="12" t="s">
        <v>4</v>
      </c>
      <c r="F198" s="12" t="s">
        <v>4</v>
      </c>
      <c r="G198" s="12" t="s">
        <v>558</v>
      </c>
      <c r="H198" s="12"/>
      <c r="I198" s="9">
        <v>46</v>
      </c>
      <c r="J198" s="9">
        <v>55</v>
      </c>
    </row>
    <row r="199" spans="1:10" x14ac:dyDescent="0.2">
      <c r="A199" s="8">
        <v>43665</v>
      </c>
      <c r="B199" s="12" t="s">
        <v>3</v>
      </c>
      <c r="C199" s="113">
        <v>4396</v>
      </c>
      <c r="D199" s="12" t="s">
        <v>70</v>
      </c>
      <c r="E199" s="12" t="s">
        <v>4</v>
      </c>
      <c r="F199" s="12" t="s">
        <v>4</v>
      </c>
      <c r="G199" s="12" t="s">
        <v>37</v>
      </c>
      <c r="H199" s="12"/>
      <c r="I199" s="9">
        <v>15</v>
      </c>
      <c r="J199" s="9">
        <v>15</v>
      </c>
    </row>
    <row r="200" spans="1:10" x14ac:dyDescent="0.2">
      <c r="A200" s="8">
        <v>43665</v>
      </c>
      <c r="B200" s="12" t="s">
        <v>3</v>
      </c>
      <c r="C200" s="113">
        <v>1321</v>
      </c>
      <c r="D200" s="12" t="s">
        <v>92</v>
      </c>
      <c r="E200" s="12" t="s">
        <v>4</v>
      </c>
      <c r="F200" s="12" t="s">
        <v>4</v>
      </c>
      <c r="G200" s="12" t="s">
        <v>2034</v>
      </c>
      <c r="H200" s="12"/>
      <c r="I200" s="9">
        <v>20</v>
      </c>
      <c r="J200" s="9">
        <v>22</v>
      </c>
    </row>
    <row r="201" spans="1:10" x14ac:dyDescent="0.2">
      <c r="A201" s="8">
        <v>43666</v>
      </c>
      <c r="B201" s="12" t="s">
        <v>3</v>
      </c>
      <c r="C201" s="113">
        <v>4720</v>
      </c>
      <c r="D201" s="12" t="s">
        <v>75</v>
      </c>
      <c r="E201" s="12" t="s">
        <v>4</v>
      </c>
      <c r="F201" s="12" t="s">
        <v>6</v>
      </c>
      <c r="G201" s="12" t="s">
        <v>37</v>
      </c>
      <c r="H201" s="12"/>
      <c r="I201" s="9">
        <v>10</v>
      </c>
      <c r="J201" s="9">
        <v>7</v>
      </c>
    </row>
    <row r="202" spans="1:10" x14ac:dyDescent="0.2">
      <c r="A202" s="8">
        <v>43666</v>
      </c>
      <c r="B202" s="12" t="s">
        <v>3</v>
      </c>
      <c r="C202" s="113">
        <v>3863</v>
      </c>
      <c r="D202" s="12" t="s">
        <v>116</v>
      </c>
      <c r="E202" s="12" t="s">
        <v>4</v>
      </c>
      <c r="F202" s="12" t="s">
        <v>5</v>
      </c>
      <c r="G202" s="12" t="s">
        <v>194</v>
      </c>
      <c r="H202" s="12"/>
      <c r="I202" s="9">
        <v>15</v>
      </c>
      <c r="J202" s="9">
        <v>14</v>
      </c>
    </row>
    <row r="203" spans="1:10" x14ac:dyDescent="0.2">
      <c r="A203" s="8">
        <v>43668</v>
      </c>
      <c r="B203" s="12" t="s">
        <v>3</v>
      </c>
      <c r="C203" s="113">
        <v>3825</v>
      </c>
      <c r="D203" s="12" t="s">
        <v>116</v>
      </c>
      <c r="E203" s="12" t="s">
        <v>4</v>
      </c>
      <c r="F203" s="12" t="s">
        <v>6</v>
      </c>
      <c r="G203" s="12" t="s">
        <v>151</v>
      </c>
      <c r="H203" s="12"/>
      <c r="I203" s="9">
        <v>17</v>
      </c>
      <c r="J203" s="9">
        <v>14</v>
      </c>
    </row>
    <row r="204" spans="1:10" x14ac:dyDescent="0.2">
      <c r="A204" s="8">
        <v>43668</v>
      </c>
      <c r="B204" s="12" t="s">
        <v>3</v>
      </c>
      <c r="C204" s="113">
        <v>4750</v>
      </c>
      <c r="D204" s="12" t="s">
        <v>75</v>
      </c>
      <c r="E204" s="12" t="s">
        <v>4</v>
      </c>
      <c r="F204" s="12" t="s">
        <v>5</v>
      </c>
      <c r="G204" s="12" t="s">
        <v>222</v>
      </c>
      <c r="H204" s="12"/>
      <c r="I204" s="9">
        <v>9</v>
      </c>
      <c r="J204" s="9">
        <v>5</v>
      </c>
    </row>
    <row r="205" spans="1:10" x14ac:dyDescent="0.2">
      <c r="A205" s="8">
        <v>43668</v>
      </c>
      <c r="B205" s="12" t="s">
        <v>3</v>
      </c>
      <c r="C205" s="113">
        <v>2632</v>
      </c>
      <c r="D205" s="12" t="s">
        <v>66</v>
      </c>
      <c r="E205" s="12" t="s">
        <v>4</v>
      </c>
      <c r="F205" s="12" t="s">
        <v>6</v>
      </c>
      <c r="G205" s="12" t="s">
        <v>151</v>
      </c>
      <c r="H205" s="12"/>
      <c r="I205" s="9">
        <v>28</v>
      </c>
      <c r="J205" s="9">
        <v>33</v>
      </c>
    </row>
    <row r="206" spans="1:10" x14ac:dyDescent="0.2">
      <c r="A206" s="8">
        <v>43669</v>
      </c>
      <c r="B206" s="12" t="s">
        <v>3</v>
      </c>
      <c r="C206" s="113">
        <v>3753</v>
      </c>
      <c r="D206" s="12" t="s">
        <v>83</v>
      </c>
      <c r="E206" s="12" t="s">
        <v>4</v>
      </c>
      <c r="F206" s="12" t="s">
        <v>5</v>
      </c>
      <c r="G206" s="12" t="s">
        <v>151</v>
      </c>
      <c r="H206" s="12"/>
      <c r="I206" s="9">
        <v>24</v>
      </c>
      <c r="J206" s="9">
        <v>20</v>
      </c>
    </row>
    <row r="207" spans="1:10" x14ac:dyDescent="0.2">
      <c r="A207" s="8">
        <v>43669</v>
      </c>
      <c r="B207" s="12" t="s">
        <v>3</v>
      </c>
      <c r="C207" s="113">
        <v>7763</v>
      </c>
      <c r="D207" s="12" t="s">
        <v>47</v>
      </c>
      <c r="E207" s="12" t="s">
        <v>4</v>
      </c>
      <c r="F207" s="12" t="s">
        <v>6</v>
      </c>
      <c r="G207" s="12" t="s">
        <v>2045</v>
      </c>
      <c r="H207" s="12"/>
      <c r="I207" s="9">
        <v>51</v>
      </c>
      <c r="J207" s="9">
        <v>49</v>
      </c>
    </row>
    <row r="208" spans="1:10" x14ac:dyDescent="0.2">
      <c r="A208" s="8">
        <v>43670</v>
      </c>
      <c r="B208" s="12" t="s">
        <v>3</v>
      </c>
      <c r="C208" s="113">
        <v>6673</v>
      </c>
      <c r="D208" s="12" t="s">
        <v>232</v>
      </c>
      <c r="E208" s="12" t="s">
        <v>4</v>
      </c>
      <c r="F208" s="12" t="s">
        <v>5</v>
      </c>
      <c r="G208" s="12" t="s">
        <v>326</v>
      </c>
      <c r="H208" s="12"/>
      <c r="I208" s="9">
        <v>53</v>
      </c>
      <c r="J208" s="9">
        <v>59</v>
      </c>
    </row>
    <row r="209" spans="1:10" x14ac:dyDescent="0.2">
      <c r="A209" s="8">
        <v>43671</v>
      </c>
      <c r="B209" s="12" t="s">
        <v>3</v>
      </c>
      <c r="C209" s="113">
        <v>6131</v>
      </c>
      <c r="D209" s="12" t="s">
        <v>48</v>
      </c>
      <c r="E209" s="12" t="s">
        <v>4</v>
      </c>
      <c r="F209" s="12" t="s">
        <v>6</v>
      </c>
      <c r="G209" s="12" t="s">
        <v>2057</v>
      </c>
      <c r="H209" s="12"/>
      <c r="I209" s="9">
        <v>34</v>
      </c>
      <c r="J209" s="9">
        <v>43</v>
      </c>
    </row>
    <row r="210" spans="1:10" x14ac:dyDescent="0.2">
      <c r="A210" s="8">
        <v>43671</v>
      </c>
      <c r="B210" s="12" t="s">
        <v>3</v>
      </c>
      <c r="C210" s="113">
        <v>4981</v>
      </c>
      <c r="D210" s="12" t="s">
        <v>111</v>
      </c>
      <c r="E210" s="12" t="s">
        <v>4</v>
      </c>
      <c r="F210" s="12" t="s">
        <v>6</v>
      </c>
      <c r="G210" s="12" t="s">
        <v>151</v>
      </c>
      <c r="H210" s="12"/>
      <c r="I210" s="9">
        <v>15</v>
      </c>
      <c r="J210" s="9">
        <v>10</v>
      </c>
    </row>
    <row r="211" spans="1:10" x14ac:dyDescent="0.2">
      <c r="A211" s="8">
        <v>43672</v>
      </c>
      <c r="B211" s="12" t="s">
        <v>3</v>
      </c>
      <c r="C211" s="113">
        <v>6312</v>
      </c>
      <c r="D211" s="12" t="s">
        <v>1990</v>
      </c>
      <c r="E211" s="12" t="s">
        <v>4</v>
      </c>
      <c r="F211" s="12" t="s">
        <v>260</v>
      </c>
      <c r="G211" s="12" t="s">
        <v>100</v>
      </c>
      <c r="H211" s="12"/>
      <c r="I211" s="9">
        <v>55</v>
      </c>
      <c r="J211" s="9">
        <v>63</v>
      </c>
    </row>
    <row r="212" spans="1:10" x14ac:dyDescent="0.2">
      <c r="A212" s="8">
        <v>43672</v>
      </c>
      <c r="B212" s="12" t="s">
        <v>3</v>
      </c>
      <c r="C212" s="113">
        <v>6985</v>
      </c>
      <c r="D212" s="12" t="s">
        <v>1814</v>
      </c>
      <c r="E212" s="12" t="s">
        <v>4</v>
      </c>
      <c r="F212" s="12" t="s">
        <v>6</v>
      </c>
      <c r="G212" s="12" t="s">
        <v>194</v>
      </c>
      <c r="H212" s="12"/>
      <c r="I212" s="9">
        <v>32</v>
      </c>
      <c r="J212" s="9">
        <v>38</v>
      </c>
    </row>
    <row r="213" spans="1:10" x14ac:dyDescent="0.2">
      <c r="A213" s="8">
        <v>43672</v>
      </c>
      <c r="B213" s="12" t="s">
        <v>3</v>
      </c>
      <c r="C213" s="113">
        <v>8383</v>
      </c>
      <c r="D213" s="12" t="s">
        <v>117</v>
      </c>
      <c r="E213" s="12" t="s">
        <v>4</v>
      </c>
      <c r="F213" s="12" t="s">
        <v>5</v>
      </c>
      <c r="G213" s="12" t="s">
        <v>151</v>
      </c>
      <c r="H213" s="12"/>
      <c r="I213" s="9">
        <v>27</v>
      </c>
      <c r="J213" s="9">
        <v>21</v>
      </c>
    </row>
    <row r="214" spans="1:10" x14ac:dyDescent="0.2">
      <c r="A214" s="8">
        <v>43673</v>
      </c>
      <c r="B214" s="12" t="s">
        <v>3</v>
      </c>
      <c r="C214" s="113">
        <v>9283</v>
      </c>
      <c r="D214" s="12" t="s">
        <v>88</v>
      </c>
      <c r="E214" s="12" t="s">
        <v>4</v>
      </c>
      <c r="F214" s="12" t="s">
        <v>4</v>
      </c>
      <c r="G214" s="12" t="s">
        <v>153</v>
      </c>
      <c r="H214" s="12"/>
      <c r="I214" s="9">
        <v>46</v>
      </c>
      <c r="J214" s="9">
        <v>67</v>
      </c>
    </row>
    <row r="215" spans="1:10" x14ac:dyDescent="0.2">
      <c r="A215" s="8">
        <v>43673</v>
      </c>
      <c r="B215" s="12" t="s">
        <v>3</v>
      </c>
      <c r="C215" s="113">
        <v>4795</v>
      </c>
      <c r="D215" s="12" t="s">
        <v>252</v>
      </c>
      <c r="E215" s="12" t="s">
        <v>4</v>
      </c>
      <c r="F215" s="12" t="s">
        <v>4</v>
      </c>
      <c r="G215" s="12" t="s">
        <v>37</v>
      </c>
      <c r="H215" s="12"/>
      <c r="I215" s="9">
        <v>12</v>
      </c>
      <c r="J215" s="9">
        <v>6</v>
      </c>
    </row>
    <row r="216" spans="1:10" x14ac:dyDescent="0.2">
      <c r="A216" s="8">
        <v>43673</v>
      </c>
      <c r="B216" s="12" t="s">
        <v>3</v>
      </c>
      <c r="C216" s="113">
        <v>7465</v>
      </c>
      <c r="D216" s="12" t="s">
        <v>2086</v>
      </c>
      <c r="E216" s="12" t="s">
        <v>4</v>
      </c>
      <c r="F216" s="12" t="s">
        <v>4</v>
      </c>
      <c r="G216" s="12" t="s">
        <v>177</v>
      </c>
      <c r="H216" s="12"/>
      <c r="I216" s="9">
        <v>44</v>
      </c>
      <c r="J216" s="9">
        <v>59</v>
      </c>
    </row>
    <row r="217" spans="1:10" x14ac:dyDescent="0.2">
      <c r="A217" s="8">
        <v>43673</v>
      </c>
      <c r="B217" s="12" t="s">
        <v>3</v>
      </c>
      <c r="C217" s="113">
        <v>8181</v>
      </c>
      <c r="D217" s="12" t="s">
        <v>53</v>
      </c>
      <c r="E217" s="12" t="s">
        <v>4</v>
      </c>
      <c r="F217" s="12" t="s">
        <v>15</v>
      </c>
      <c r="G217" s="12" t="s">
        <v>177</v>
      </c>
      <c r="H217" s="12"/>
      <c r="I217" s="9">
        <v>23</v>
      </c>
      <c r="J217" s="9">
        <v>31</v>
      </c>
    </row>
    <row r="218" spans="1:10" x14ac:dyDescent="0.2">
      <c r="A218" s="8">
        <v>43673</v>
      </c>
      <c r="B218" s="12" t="s">
        <v>3</v>
      </c>
      <c r="C218" s="113">
        <v>4924</v>
      </c>
      <c r="D218" s="12" t="s">
        <v>55</v>
      </c>
      <c r="E218" s="12" t="s">
        <v>4</v>
      </c>
      <c r="F218" s="12" t="s">
        <v>4</v>
      </c>
      <c r="G218" s="12" t="s">
        <v>177</v>
      </c>
      <c r="H218" s="12"/>
      <c r="I218" s="9">
        <v>12</v>
      </c>
      <c r="J218" s="9">
        <v>8</v>
      </c>
    </row>
    <row r="219" spans="1:10" x14ac:dyDescent="0.2">
      <c r="A219" s="8">
        <v>43673</v>
      </c>
      <c r="B219" s="12" t="s">
        <v>3</v>
      </c>
      <c r="C219" s="113">
        <v>3574</v>
      </c>
      <c r="D219" s="12" t="s">
        <v>67</v>
      </c>
      <c r="E219" s="12" t="s">
        <v>4</v>
      </c>
      <c r="F219" s="12" t="s">
        <v>4</v>
      </c>
      <c r="G219" s="12" t="s">
        <v>172</v>
      </c>
      <c r="H219" s="12"/>
      <c r="I219" s="9">
        <v>16</v>
      </c>
      <c r="J219" s="9">
        <v>19</v>
      </c>
    </row>
    <row r="220" spans="1:10" x14ac:dyDescent="0.2">
      <c r="A220" s="8">
        <v>43673</v>
      </c>
      <c r="B220" s="12" t="s">
        <v>3</v>
      </c>
      <c r="C220" s="113">
        <v>1321</v>
      </c>
      <c r="D220" s="12" t="s">
        <v>92</v>
      </c>
      <c r="E220" s="12" t="s">
        <v>4</v>
      </c>
      <c r="F220" s="12" t="s">
        <v>4</v>
      </c>
      <c r="G220" s="12" t="s">
        <v>177</v>
      </c>
      <c r="H220" s="12"/>
      <c r="I220" s="9">
        <v>18</v>
      </c>
      <c r="J220" s="9">
        <v>22</v>
      </c>
    </row>
    <row r="221" spans="1:10" x14ac:dyDescent="0.2">
      <c r="A221" s="8">
        <v>43674</v>
      </c>
      <c r="B221" s="12" t="s">
        <v>3</v>
      </c>
      <c r="C221" s="113">
        <v>5762</v>
      </c>
      <c r="D221" s="12" t="s">
        <v>2122</v>
      </c>
      <c r="E221" s="12" t="s">
        <v>4</v>
      </c>
      <c r="F221" s="12" t="s">
        <v>4</v>
      </c>
      <c r="G221" s="12" t="s">
        <v>172</v>
      </c>
      <c r="H221" s="12"/>
      <c r="I221" s="9">
        <v>25</v>
      </c>
      <c r="J221" s="9">
        <v>32</v>
      </c>
    </row>
    <row r="222" spans="1:10" x14ac:dyDescent="0.2">
      <c r="A222" s="8">
        <v>43674</v>
      </c>
      <c r="B222" s="12" t="s">
        <v>3</v>
      </c>
      <c r="C222" s="113">
        <v>5772</v>
      </c>
      <c r="D222" s="12" t="s">
        <v>2122</v>
      </c>
      <c r="E222" s="12" t="s">
        <v>4</v>
      </c>
      <c r="F222" s="12" t="s">
        <v>4</v>
      </c>
      <c r="G222" s="12" t="s">
        <v>2141</v>
      </c>
      <c r="H222" s="12"/>
      <c r="I222" s="9">
        <v>25</v>
      </c>
      <c r="J222" s="9">
        <v>31</v>
      </c>
    </row>
    <row r="223" spans="1:10" x14ac:dyDescent="0.2">
      <c r="A223" s="8">
        <v>43674</v>
      </c>
      <c r="B223" s="12" t="s">
        <v>3</v>
      </c>
      <c r="C223" s="113">
        <v>9837</v>
      </c>
      <c r="D223" s="12" t="s">
        <v>1817</v>
      </c>
      <c r="E223" s="12" t="s">
        <v>4</v>
      </c>
      <c r="F223" s="12" t="s">
        <v>4</v>
      </c>
      <c r="G223" s="12" t="s">
        <v>2123</v>
      </c>
      <c r="H223" s="12"/>
      <c r="I223" s="9">
        <v>58</v>
      </c>
      <c r="J223" s="9">
        <v>87</v>
      </c>
    </row>
    <row r="224" spans="1:10" x14ac:dyDescent="0.2">
      <c r="A224" s="8">
        <v>43674</v>
      </c>
      <c r="B224" s="12" t="s">
        <v>3</v>
      </c>
      <c r="C224" s="113">
        <v>9283</v>
      </c>
      <c r="D224" s="12" t="s">
        <v>88</v>
      </c>
      <c r="E224" s="12" t="s">
        <v>4</v>
      </c>
      <c r="F224" s="12" t="s">
        <v>4</v>
      </c>
      <c r="G224" s="12" t="s">
        <v>152</v>
      </c>
      <c r="H224" s="12"/>
      <c r="I224" s="9">
        <v>46</v>
      </c>
      <c r="J224" s="9">
        <v>67</v>
      </c>
    </row>
    <row r="225" spans="1:10" x14ac:dyDescent="0.2">
      <c r="A225" s="8">
        <v>43674</v>
      </c>
      <c r="B225" s="12" t="s">
        <v>3</v>
      </c>
      <c r="C225" s="113">
        <v>7511</v>
      </c>
      <c r="D225" s="12" t="s">
        <v>251</v>
      </c>
      <c r="E225" s="12" t="s">
        <v>4</v>
      </c>
      <c r="F225" s="12" t="s">
        <v>5</v>
      </c>
      <c r="G225" s="12" t="s">
        <v>152</v>
      </c>
      <c r="H225" s="12"/>
      <c r="I225" s="9">
        <v>34</v>
      </c>
      <c r="J225" s="9">
        <v>47</v>
      </c>
    </row>
    <row r="226" spans="1:10" x14ac:dyDescent="0.2">
      <c r="A226" s="8">
        <v>43674</v>
      </c>
      <c r="B226" s="12" t="s">
        <v>3</v>
      </c>
      <c r="C226" s="113">
        <v>8237</v>
      </c>
      <c r="D226" s="12" t="s">
        <v>64</v>
      </c>
      <c r="E226" s="12" t="s">
        <v>4</v>
      </c>
      <c r="F226" s="12" t="s">
        <v>4</v>
      </c>
      <c r="G226" s="12" t="s">
        <v>172</v>
      </c>
      <c r="H226" s="12"/>
      <c r="I226" s="9">
        <v>22</v>
      </c>
      <c r="J226" s="9">
        <v>19</v>
      </c>
    </row>
    <row r="227" spans="1:10" s="11" customFormat="1" x14ac:dyDescent="0.2">
      <c r="A227" s="8">
        <v>43674</v>
      </c>
      <c r="B227" s="12" t="s">
        <v>3</v>
      </c>
      <c r="C227" s="113">
        <v>5370</v>
      </c>
      <c r="D227" s="12" t="s">
        <v>58</v>
      </c>
      <c r="E227" s="12" t="s">
        <v>4</v>
      </c>
      <c r="F227" s="12" t="s">
        <v>4</v>
      </c>
      <c r="G227" s="12" t="s">
        <v>167</v>
      </c>
      <c r="H227" s="12"/>
      <c r="I227" s="9">
        <v>29</v>
      </c>
      <c r="J227" s="9">
        <v>42</v>
      </c>
    </row>
    <row r="228" spans="1:10" s="11" customFormat="1" x14ac:dyDescent="0.2">
      <c r="A228" s="8">
        <v>43674</v>
      </c>
      <c r="B228" s="12" t="s">
        <v>3</v>
      </c>
      <c r="C228" s="113">
        <v>7330</v>
      </c>
      <c r="D228" s="12" t="s">
        <v>65</v>
      </c>
      <c r="E228" s="12" t="s">
        <v>4</v>
      </c>
      <c r="F228" s="12" t="s">
        <v>4</v>
      </c>
      <c r="G228" s="12" t="s">
        <v>172</v>
      </c>
      <c r="H228" s="12"/>
      <c r="I228" s="9">
        <v>29</v>
      </c>
      <c r="J228" s="9">
        <v>36</v>
      </c>
    </row>
    <row r="229" spans="1:10" s="11" customFormat="1" x14ac:dyDescent="0.2">
      <c r="A229" s="8">
        <v>43674</v>
      </c>
      <c r="B229" s="12" t="s">
        <v>3</v>
      </c>
      <c r="C229" s="113">
        <v>1250</v>
      </c>
      <c r="D229" s="12" t="s">
        <v>92</v>
      </c>
      <c r="E229" s="12" t="s">
        <v>4</v>
      </c>
      <c r="F229" s="12" t="s">
        <v>4</v>
      </c>
      <c r="G229" s="12" t="s">
        <v>177</v>
      </c>
      <c r="H229" s="12"/>
      <c r="I229" s="9">
        <v>25</v>
      </c>
      <c r="J229" s="9">
        <v>27</v>
      </c>
    </row>
    <row r="230" spans="1:10" s="11" customFormat="1" x14ac:dyDescent="0.2">
      <c r="A230" s="8">
        <v>43675</v>
      </c>
      <c r="B230" s="12" t="s">
        <v>3</v>
      </c>
      <c r="C230" s="113">
        <v>6370</v>
      </c>
      <c r="D230" s="12" t="s">
        <v>912</v>
      </c>
      <c r="E230" s="12" t="s">
        <v>4</v>
      </c>
      <c r="F230" s="12" t="s">
        <v>5</v>
      </c>
      <c r="G230" s="12" t="s">
        <v>151</v>
      </c>
      <c r="H230" s="12"/>
      <c r="I230" s="9">
        <v>49</v>
      </c>
      <c r="J230" s="9">
        <v>59</v>
      </c>
    </row>
    <row r="231" spans="1:10" s="11" customFormat="1" x14ac:dyDescent="0.2">
      <c r="A231" s="8">
        <v>43676</v>
      </c>
      <c r="B231" s="12" t="s">
        <v>3</v>
      </c>
      <c r="C231" s="113">
        <v>9116</v>
      </c>
      <c r="D231" s="12" t="s">
        <v>121</v>
      </c>
      <c r="E231" s="12" t="s">
        <v>4</v>
      </c>
      <c r="F231" s="12" t="s">
        <v>99</v>
      </c>
      <c r="G231" s="12" t="s">
        <v>151</v>
      </c>
      <c r="H231" s="12"/>
      <c r="I231" s="9">
        <v>43</v>
      </c>
      <c r="J231" s="9">
        <v>61</v>
      </c>
    </row>
    <row r="232" spans="1:10" s="11" customFormat="1" x14ac:dyDescent="0.2">
      <c r="A232" s="8">
        <v>43673</v>
      </c>
      <c r="B232" s="12" t="s">
        <v>6</v>
      </c>
      <c r="C232" s="113">
        <v>57390</v>
      </c>
      <c r="D232" s="12" t="s">
        <v>137</v>
      </c>
      <c r="E232" s="12" t="s">
        <v>2100</v>
      </c>
      <c r="F232" s="12" t="s">
        <v>6</v>
      </c>
      <c r="G232" s="12" t="s">
        <v>172</v>
      </c>
      <c r="H232" s="12"/>
      <c r="I232" s="9">
        <v>14</v>
      </c>
      <c r="J232" s="9">
        <v>11</v>
      </c>
    </row>
    <row r="233" spans="1:10" s="11" customFormat="1" x14ac:dyDescent="0.2">
      <c r="A233" s="8">
        <v>43647</v>
      </c>
      <c r="B233" s="12" t="s">
        <v>234</v>
      </c>
      <c r="C233" s="48" t="s">
        <v>1957</v>
      </c>
      <c r="D233" s="12" t="s">
        <v>1958</v>
      </c>
      <c r="E233" s="12" t="s">
        <v>234</v>
      </c>
      <c r="F233" s="12" t="s">
        <v>15</v>
      </c>
      <c r="G233" s="12" t="s">
        <v>172</v>
      </c>
      <c r="H233" s="12"/>
      <c r="I233" s="9">
        <v>255</v>
      </c>
      <c r="J233" s="9">
        <v>412</v>
      </c>
    </row>
    <row r="234" spans="1:10" s="11" customFormat="1" x14ac:dyDescent="0.2">
      <c r="A234" s="8">
        <v>43657</v>
      </c>
      <c r="B234" s="12" t="s">
        <v>14</v>
      </c>
      <c r="C234" s="113">
        <v>2240</v>
      </c>
      <c r="D234" s="12" t="s">
        <v>92</v>
      </c>
      <c r="E234" s="12" t="s">
        <v>234</v>
      </c>
      <c r="F234" s="12" t="s">
        <v>5</v>
      </c>
      <c r="G234" s="12" t="s">
        <v>1988</v>
      </c>
      <c r="H234" s="12"/>
      <c r="I234" s="9">
        <v>27</v>
      </c>
      <c r="J234" s="9">
        <v>26</v>
      </c>
    </row>
    <row r="235" spans="1:10" s="11" customFormat="1" x14ac:dyDescent="0.2">
      <c r="A235" s="8">
        <v>43657</v>
      </c>
      <c r="B235" s="12" t="s">
        <v>234</v>
      </c>
      <c r="C235" s="48" t="s">
        <v>1992</v>
      </c>
      <c r="D235" s="12" t="s">
        <v>816</v>
      </c>
      <c r="E235" s="12" t="s">
        <v>234</v>
      </c>
      <c r="F235" s="12" t="s">
        <v>15</v>
      </c>
      <c r="G235" s="12" t="s">
        <v>1993</v>
      </c>
      <c r="H235" s="12"/>
      <c r="I235" s="9">
        <v>202</v>
      </c>
      <c r="J235" s="9">
        <v>319</v>
      </c>
    </row>
    <row r="236" spans="1:10" s="11" customFormat="1" x14ac:dyDescent="0.2">
      <c r="A236" s="8">
        <v>43658</v>
      </c>
      <c r="B236" s="12" t="s">
        <v>14</v>
      </c>
      <c r="C236" s="113">
        <v>9242</v>
      </c>
      <c r="D236" s="12" t="s">
        <v>1999</v>
      </c>
      <c r="E236" s="12" t="s">
        <v>234</v>
      </c>
      <c r="F236" s="12" t="s">
        <v>15</v>
      </c>
      <c r="G236" s="12" t="s">
        <v>2000</v>
      </c>
      <c r="H236" s="12"/>
      <c r="I236" s="9">
        <v>176</v>
      </c>
      <c r="J236" s="9">
        <v>267</v>
      </c>
    </row>
    <row r="237" spans="1:10" s="11" customFormat="1" x14ac:dyDescent="0.2">
      <c r="A237" s="8">
        <v>43662</v>
      </c>
      <c r="B237" s="12" t="s">
        <v>234</v>
      </c>
      <c r="C237" s="48" t="s">
        <v>2020</v>
      </c>
      <c r="D237" s="12" t="s">
        <v>2021</v>
      </c>
      <c r="E237" s="12" t="s">
        <v>234</v>
      </c>
      <c r="F237" s="12" t="s">
        <v>15</v>
      </c>
      <c r="G237" s="12" t="s">
        <v>1794</v>
      </c>
      <c r="H237" s="12"/>
      <c r="I237" s="9">
        <v>269</v>
      </c>
      <c r="J237" s="9">
        <v>435</v>
      </c>
    </row>
    <row r="238" spans="1:10" s="11" customFormat="1" x14ac:dyDescent="0.2">
      <c r="A238" s="8">
        <v>43663</v>
      </c>
      <c r="B238" s="12" t="s">
        <v>14</v>
      </c>
      <c r="C238" s="113">
        <v>2200</v>
      </c>
      <c r="D238" s="12" t="s">
        <v>2024</v>
      </c>
      <c r="E238" s="12" t="s">
        <v>234</v>
      </c>
      <c r="F238" s="12" t="s">
        <v>15</v>
      </c>
      <c r="G238" s="12" t="s">
        <v>292</v>
      </c>
      <c r="H238" s="12"/>
      <c r="I238" s="9">
        <v>158</v>
      </c>
      <c r="J238" s="9">
        <v>261</v>
      </c>
    </row>
    <row r="239" spans="1:10" s="11" customFormat="1" x14ac:dyDescent="0.2">
      <c r="A239" s="8">
        <v>43670</v>
      </c>
      <c r="B239" s="12" t="s">
        <v>234</v>
      </c>
      <c r="C239" s="113">
        <v>8401</v>
      </c>
      <c r="D239" s="12" t="s">
        <v>2048</v>
      </c>
      <c r="E239" s="12" t="s">
        <v>234</v>
      </c>
      <c r="F239" s="12" t="s">
        <v>15</v>
      </c>
      <c r="G239" s="12" t="s">
        <v>422</v>
      </c>
      <c r="H239" s="12"/>
      <c r="I239" s="9"/>
      <c r="J239" s="9"/>
    </row>
    <row r="240" spans="1:10" s="11" customFormat="1" x14ac:dyDescent="0.2">
      <c r="A240" s="8">
        <v>43671</v>
      </c>
      <c r="B240" s="12" t="s">
        <v>234</v>
      </c>
      <c r="C240" s="48" t="s">
        <v>2054</v>
      </c>
      <c r="D240" s="12" t="s">
        <v>2055</v>
      </c>
      <c r="E240" s="12" t="s">
        <v>234</v>
      </c>
      <c r="F240" s="12" t="s">
        <v>221</v>
      </c>
      <c r="G240" s="12" t="s">
        <v>319</v>
      </c>
      <c r="H240" s="12"/>
      <c r="I240" s="9"/>
      <c r="J240" s="9"/>
    </row>
    <row r="241" spans="1:10" s="11" customFormat="1" x14ac:dyDescent="0.2">
      <c r="A241" s="8">
        <v>43672</v>
      </c>
      <c r="B241" s="12" t="s">
        <v>234</v>
      </c>
      <c r="C241" s="169" t="s">
        <v>2068</v>
      </c>
      <c r="D241" s="12" t="s">
        <v>2069</v>
      </c>
      <c r="E241" s="12" t="s">
        <v>234</v>
      </c>
      <c r="F241" s="12" t="s">
        <v>15</v>
      </c>
      <c r="G241" s="12" t="s">
        <v>319</v>
      </c>
      <c r="H241" s="12"/>
      <c r="I241" s="9"/>
      <c r="J241" s="9"/>
    </row>
    <row r="242" spans="1:10" s="11" customFormat="1" x14ac:dyDescent="0.2">
      <c r="A242" s="8">
        <v>43672</v>
      </c>
      <c r="B242" s="12" t="s">
        <v>234</v>
      </c>
      <c r="C242" s="169" t="s">
        <v>2075</v>
      </c>
      <c r="D242" s="12" t="s">
        <v>2019</v>
      </c>
      <c r="E242" s="12" t="s">
        <v>234</v>
      </c>
      <c r="F242" s="12" t="s">
        <v>15</v>
      </c>
      <c r="G242" s="12" t="s">
        <v>319</v>
      </c>
      <c r="H242" s="12"/>
      <c r="I242" s="9"/>
      <c r="J242" s="9"/>
    </row>
    <row r="243" spans="1:10" s="11" customFormat="1" x14ac:dyDescent="0.2">
      <c r="A243" s="8">
        <v>43673</v>
      </c>
      <c r="B243" s="12" t="s">
        <v>234</v>
      </c>
      <c r="C243" s="48" t="s">
        <v>2091</v>
      </c>
      <c r="D243" s="12" t="s">
        <v>2092</v>
      </c>
      <c r="E243" s="12" t="s">
        <v>234</v>
      </c>
      <c r="F243" s="12" t="s">
        <v>234</v>
      </c>
      <c r="G243" s="12" t="s">
        <v>172</v>
      </c>
      <c r="H243" s="12"/>
      <c r="I243" s="158" t="s">
        <v>2103</v>
      </c>
      <c r="J243" s="158" t="s">
        <v>2104</v>
      </c>
    </row>
    <row r="244" spans="1:10" s="11" customFormat="1" x14ac:dyDescent="0.2">
      <c r="A244" s="8">
        <v>43674</v>
      </c>
      <c r="B244" s="12" t="s">
        <v>234</v>
      </c>
      <c r="C244" s="169" t="s">
        <v>2125</v>
      </c>
      <c r="D244" s="12" t="s">
        <v>2126</v>
      </c>
      <c r="E244" s="12" t="s">
        <v>234</v>
      </c>
      <c r="F244" s="12" t="s">
        <v>234</v>
      </c>
      <c r="G244" s="12" t="s">
        <v>151</v>
      </c>
      <c r="H244" s="12"/>
      <c r="I244" s="87" t="s">
        <v>2142</v>
      </c>
      <c r="J244" s="87" t="s">
        <v>2143</v>
      </c>
    </row>
    <row r="245" spans="1:10" s="11" customFormat="1" x14ac:dyDescent="0.2">
      <c r="A245" s="8">
        <v>43674</v>
      </c>
      <c r="B245" s="12" t="s">
        <v>234</v>
      </c>
      <c r="C245" s="169" t="s">
        <v>2127</v>
      </c>
      <c r="D245" s="12" t="s">
        <v>2128</v>
      </c>
      <c r="E245" s="12" t="s">
        <v>234</v>
      </c>
      <c r="F245" s="12" t="s">
        <v>234</v>
      </c>
      <c r="G245" s="12" t="s">
        <v>2129</v>
      </c>
      <c r="H245" s="12"/>
      <c r="I245" s="9">
        <v>121</v>
      </c>
      <c r="J245" s="9">
        <v>197</v>
      </c>
    </row>
    <row r="246" spans="1:10" s="11" customFormat="1" x14ac:dyDescent="0.2">
      <c r="A246" s="8">
        <v>43674</v>
      </c>
      <c r="B246" s="12" t="s">
        <v>14</v>
      </c>
      <c r="C246" s="113">
        <v>8000</v>
      </c>
      <c r="D246" s="12" t="s">
        <v>2133</v>
      </c>
      <c r="E246" s="12" t="s">
        <v>234</v>
      </c>
      <c r="F246" s="12" t="s">
        <v>2134</v>
      </c>
      <c r="G246" s="12" t="s">
        <v>308</v>
      </c>
      <c r="H246" s="12"/>
      <c r="I246" s="9">
        <v>186</v>
      </c>
      <c r="J246" s="9">
        <v>314</v>
      </c>
    </row>
    <row r="247" spans="1:10" s="11" customFormat="1" x14ac:dyDescent="0.2">
      <c r="A247" s="8">
        <v>43674</v>
      </c>
      <c r="B247" s="12" t="s">
        <v>14</v>
      </c>
      <c r="C247" s="113">
        <v>9900</v>
      </c>
      <c r="D247" s="12" t="s">
        <v>2138</v>
      </c>
      <c r="E247" s="12" t="s">
        <v>234</v>
      </c>
      <c r="F247" s="12" t="s">
        <v>6</v>
      </c>
      <c r="G247" s="12" t="s">
        <v>172</v>
      </c>
      <c r="H247" s="12"/>
      <c r="I247" s="9">
        <v>179</v>
      </c>
      <c r="J247" s="9">
        <v>293</v>
      </c>
    </row>
    <row r="248" spans="1:10" s="11" customFormat="1" x14ac:dyDescent="0.2">
      <c r="A248" s="8">
        <v>43649</v>
      </c>
      <c r="B248" s="12" t="s">
        <v>14</v>
      </c>
      <c r="C248" s="113">
        <v>2300</v>
      </c>
      <c r="D248" s="12" t="s">
        <v>1964</v>
      </c>
      <c r="E248" s="12" t="s">
        <v>1965</v>
      </c>
      <c r="F248" s="12" t="s">
        <v>7</v>
      </c>
      <c r="G248" s="12" t="s">
        <v>279</v>
      </c>
      <c r="H248" s="12"/>
      <c r="I248" s="9">
        <v>174</v>
      </c>
      <c r="J248" s="9">
        <v>276</v>
      </c>
    </row>
    <row r="249" spans="1:10" s="11" customFormat="1" x14ac:dyDescent="0.2">
      <c r="A249" s="8">
        <v>43676</v>
      </c>
      <c r="B249" s="12" t="s">
        <v>3</v>
      </c>
      <c r="C249" s="113">
        <v>6638</v>
      </c>
      <c r="D249" s="12" t="s">
        <v>238</v>
      </c>
      <c r="E249" s="12" t="s">
        <v>2149</v>
      </c>
      <c r="F249" s="12" t="s">
        <v>15</v>
      </c>
      <c r="G249" s="12" t="s">
        <v>151</v>
      </c>
      <c r="H249" s="12"/>
      <c r="I249" s="9">
        <v>43</v>
      </c>
      <c r="J249" s="9">
        <v>62</v>
      </c>
    </row>
    <row r="250" spans="1:10" s="11" customFormat="1" x14ac:dyDescent="0.2">
      <c r="A250" s="8">
        <v>43659</v>
      </c>
      <c r="B250" s="12" t="s">
        <v>3</v>
      </c>
      <c r="C250" s="113">
        <v>5755</v>
      </c>
      <c r="D250" s="12" t="s">
        <v>128</v>
      </c>
      <c r="E250" s="12" t="s">
        <v>31</v>
      </c>
      <c r="F250" s="12" t="s">
        <v>6</v>
      </c>
      <c r="G250" s="12" t="s">
        <v>172</v>
      </c>
      <c r="H250" s="12"/>
      <c r="I250" s="9">
        <v>21</v>
      </c>
      <c r="J250" s="9">
        <v>27</v>
      </c>
    </row>
    <row r="251" spans="1:10" s="11" customFormat="1" x14ac:dyDescent="0.2">
      <c r="A251" s="8">
        <v>43654</v>
      </c>
      <c r="B251" s="12" t="s">
        <v>3</v>
      </c>
      <c r="C251" s="113">
        <v>6637</v>
      </c>
      <c r="D251" s="12" t="s">
        <v>232</v>
      </c>
      <c r="E251" s="12" t="s">
        <v>16</v>
      </c>
      <c r="F251" s="12" t="s">
        <v>15</v>
      </c>
      <c r="G251" s="12" t="s">
        <v>292</v>
      </c>
      <c r="H251" s="12"/>
      <c r="I251" s="9">
        <v>46</v>
      </c>
      <c r="J251" s="9">
        <v>59</v>
      </c>
    </row>
    <row r="252" spans="1:10" s="11" customFormat="1" x14ac:dyDescent="0.2">
      <c r="A252" s="8">
        <v>43665</v>
      </c>
      <c r="B252" s="12" t="s">
        <v>3</v>
      </c>
      <c r="C252" s="113">
        <v>4735</v>
      </c>
      <c r="D252" s="12" t="s">
        <v>75</v>
      </c>
      <c r="E252" s="12" t="s">
        <v>16</v>
      </c>
      <c r="F252" s="12" t="s">
        <v>6</v>
      </c>
      <c r="G252" s="12" t="s">
        <v>37</v>
      </c>
      <c r="H252" s="12"/>
      <c r="I252" s="9">
        <v>11</v>
      </c>
      <c r="J252" s="9">
        <v>7</v>
      </c>
    </row>
    <row r="253" spans="1:10" s="11" customFormat="1" x14ac:dyDescent="0.2">
      <c r="A253" s="8">
        <v>43668</v>
      </c>
      <c r="B253" s="12" t="s">
        <v>3</v>
      </c>
      <c r="C253" s="113">
        <v>4995</v>
      </c>
      <c r="D253" s="12" t="s">
        <v>2041</v>
      </c>
      <c r="E253" s="12" t="s">
        <v>16</v>
      </c>
      <c r="F253" s="12" t="s">
        <v>4</v>
      </c>
      <c r="G253" s="12" t="s">
        <v>163</v>
      </c>
      <c r="H253" s="12"/>
      <c r="I253" s="9">
        <v>16</v>
      </c>
      <c r="J253" s="9">
        <v>10</v>
      </c>
    </row>
    <row r="254" spans="1:10" s="11" customFormat="1" x14ac:dyDescent="0.2">
      <c r="A254" s="8">
        <v>43670</v>
      </c>
      <c r="B254" s="12" t="s">
        <v>3</v>
      </c>
      <c r="C254" s="113">
        <v>4995</v>
      </c>
      <c r="D254" s="12" t="s">
        <v>2041</v>
      </c>
      <c r="E254" s="12" t="s">
        <v>16</v>
      </c>
      <c r="F254" s="12" t="s">
        <v>4</v>
      </c>
      <c r="G254" s="12" t="s">
        <v>194</v>
      </c>
      <c r="H254" s="12"/>
      <c r="I254" s="9">
        <v>16</v>
      </c>
      <c r="J254" s="9">
        <v>98</v>
      </c>
    </row>
    <row r="255" spans="1:10" s="11" customFormat="1" x14ac:dyDescent="0.2">
      <c r="A255" s="8">
        <v>43672</v>
      </c>
      <c r="B255" s="12" t="s">
        <v>3</v>
      </c>
      <c r="C255" s="113">
        <v>4434</v>
      </c>
      <c r="D255" s="12" t="s">
        <v>61</v>
      </c>
      <c r="E255" s="12" t="s">
        <v>16</v>
      </c>
      <c r="F255" s="12" t="s">
        <v>4</v>
      </c>
      <c r="G255" s="12" t="s">
        <v>163</v>
      </c>
      <c r="H255" s="12"/>
      <c r="I255" s="9">
        <v>9</v>
      </c>
      <c r="J255" s="9">
        <v>5</v>
      </c>
    </row>
    <row r="256" spans="1:10" s="11" customFormat="1" x14ac:dyDescent="0.2">
      <c r="A256" s="8">
        <v>43674</v>
      </c>
      <c r="B256" s="12" t="s">
        <v>3</v>
      </c>
      <c r="C256" s="113">
        <v>4434</v>
      </c>
      <c r="D256" s="12" t="s">
        <v>46</v>
      </c>
      <c r="E256" s="12" t="s">
        <v>16</v>
      </c>
      <c r="F256" s="12" t="s">
        <v>4</v>
      </c>
      <c r="G256" s="12" t="s">
        <v>177</v>
      </c>
      <c r="H256" s="12"/>
      <c r="I256" s="9">
        <v>5</v>
      </c>
      <c r="J256" s="9" t="s">
        <v>2139</v>
      </c>
    </row>
    <row r="257" spans="1:10" s="11" customFormat="1" x14ac:dyDescent="0.2">
      <c r="A257" s="8">
        <v>43674</v>
      </c>
      <c r="B257" s="12" t="s">
        <v>3</v>
      </c>
      <c r="C257" s="113">
        <v>2265</v>
      </c>
      <c r="D257" s="12" t="s">
        <v>92</v>
      </c>
      <c r="E257" s="12" t="s">
        <v>16</v>
      </c>
      <c r="F257" s="12" t="s">
        <v>6</v>
      </c>
      <c r="G257" s="12" t="s">
        <v>2144</v>
      </c>
      <c r="H257" s="12"/>
      <c r="I257" s="9">
        <v>19</v>
      </c>
      <c r="J257" s="9">
        <v>24</v>
      </c>
    </row>
    <row r="258" spans="1:10" s="11" customFormat="1" x14ac:dyDescent="0.2">
      <c r="A258" s="8">
        <v>43655</v>
      </c>
      <c r="B258" s="12" t="s">
        <v>6</v>
      </c>
      <c r="C258" s="113">
        <v>55100</v>
      </c>
      <c r="D258" s="12" t="s">
        <v>1966</v>
      </c>
      <c r="E258" s="12" t="s">
        <v>12</v>
      </c>
      <c r="F258" s="12" t="s">
        <v>6</v>
      </c>
      <c r="G258" s="12" t="s">
        <v>1982</v>
      </c>
      <c r="H258" s="12"/>
      <c r="I258" s="9">
        <v>78</v>
      </c>
      <c r="J258" s="9">
        <v>76</v>
      </c>
    </row>
    <row r="259" spans="1:10" s="11" customFormat="1" x14ac:dyDescent="0.2">
      <c r="A259" s="8">
        <v>43666</v>
      </c>
      <c r="B259" s="12" t="s">
        <v>3</v>
      </c>
      <c r="C259" s="113">
        <v>8079</v>
      </c>
      <c r="D259" s="12" t="s">
        <v>41</v>
      </c>
      <c r="E259" s="12" t="s">
        <v>12</v>
      </c>
      <c r="F259" s="12" t="s">
        <v>6</v>
      </c>
      <c r="G259" s="12" t="s">
        <v>37</v>
      </c>
      <c r="H259" s="12"/>
      <c r="I259" s="9">
        <v>22</v>
      </c>
      <c r="J259" s="9">
        <v>19</v>
      </c>
    </row>
    <row r="260" spans="1:10" s="11" customFormat="1" x14ac:dyDescent="0.2">
      <c r="A260" s="8">
        <v>43672</v>
      </c>
      <c r="B260" s="12" t="s">
        <v>1671</v>
      </c>
      <c r="C260" s="159" t="s">
        <v>2070</v>
      </c>
      <c r="D260" s="12" t="s">
        <v>2071</v>
      </c>
      <c r="E260" s="12" t="s">
        <v>12</v>
      </c>
      <c r="F260" s="12" t="s">
        <v>15</v>
      </c>
      <c r="G260" s="12" t="s">
        <v>292</v>
      </c>
      <c r="H260" s="12"/>
      <c r="I260" s="9"/>
      <c r="J260" s="9"/>
    </row>
    <row r="261" spans="1:10" s="11" customFormat="1" x14ac:dyDescent="0.2">
      <c r="A261" s="8">
        <v>43673</v>
      </c>
      <c r="B261" s="12" t="s">
        <v>3</v>
      </c>
      <c r="C261" s="113">
        <v>1420</v>
      </c>
      <c r="D261" s="12" t="s">
        <v>92</v>
      </c>
      <c r="E261" s="12" t="s">
        <v>12</v>
      </c>
      <c r="F261" s="12" t="s">
        <v>6</v>
      </c>
      <c r="G261" s="12" t="s">
        <v>2096</v>
      </c>
      <c r="H261" s="12"/>
      <c r="I261" s="9">
        <v>21</v>
      </c>
      <c r="J261" s="9">
        <v>25</v>
      </c>
    </row>
    <row r="262" spans="1:10" s="11" customFormat="1" x14ac:dyDescent="0.2">
      <c r="A262" s="8">
        <v>43674</v>
      </c>
      <c r="B262" s="12" t="s">
        <v>3</v>
      </c>
      <c r="C262" s="113">
        <v>6980</v>
      </c>
      <c r="D262" s="12" t="s">
        <v>73</v>
      </c>
      <c r="E262" s="12" t="s">
        <v>12</v>
      </c>
      <c r="F262" s="12" t="s">
        <v>6</v>
      </c>
      <c r="G262" s="12" t="s">
        <v>887</v>
      </c>
      <c r="H262" s="12"/>
      <c r="I262" s="9">
        <v>27</v>
      </c>
      <c r="J262" s="9">
        <v>41</v>
      </c>
    </row>
    <row r="263" spans="1:10" s="11" customFormat="1" x14ac:dyDescent="0.2">
      <c r="A263" s="8">
        <v>43675</v>
      </c>
      <c r="B263" s="12" t="s">
        <v>1671</v>
      </c>
      <c r="C263" s="113">
        <v>540077</v>
      </c>
      <c r="D263" s="12" t="s">
        <v>2146</v>
      </c>
      <c r="E263" s="12" t="s">
        <v>12</v>
      </c>
      <c r="F263" s="12" t="s">
        <v>15</v>
      </c>
      <c r="G263" s="12" t="s">
        <v>151</v>
      </c>
      <c r="H263" s="12"/>
      <c r="I263" s="9"/>
      <c r="J263" s="9"/>
    </row>
    <row r="264" spans="1:10" s="11" customFormat="1" x14ac:dyDescent="0.2">
      <c r="A264" s="8">
        <v>43666</v>
      </c>
      <c r="B264" s="12" t="s">
        <v>3</v>
      </c>
      <c r="C264" s="113">
        <v>4361</v>
      </c>
      <c r="D264" s="12" t="s">
        <v>506</v>
      </c>
      <c r="E264" s="12" t="s">
        <v>10</v>
      </c>
      <c r="F264" s="12" t="s">
        <v>6</v>
      </c>
      <c r="G264" s="12" t="s">
        <v>194</v>
      </c>
      <c r="H264" s="12"/>
      <c r="I264" s="9">
        <v>13</v>
      </c>
      <c r="J264" s="9">
        <v>7</v>
      </c>
    </row>
    <row r="265" spans="1:10" s="11" customFormat="1" x14ac:dyDescent="0.2">
      <c r="A265" s="8">
        <v>43662</v>
      </c>
      <c r="B265" s="12" t="s">
        <v>3</v>
      </c>
      <c r="C265" s="113">
        <v>4438</v>
      </c>
      <c r="D265" s="12" t="s">
        <v>61</v>
      </c>
      <c r="E265" s="12" t="s">
        <v>2013</v>
      </c>
      <c r="F265" s="12" t="s">
        <v>307</v>
      </c>
      <c r="G265" s="12"/>
      <c r="H265" s="12"/>
      <c r="I265" s="9">
        <v>5</v>
      </c>
      <c r="J265" s="9">
        <v>3</v>
      </c>
    </row>
    <row r="266" spans="1:10" s="11" customFormat="1" x14ac:dyDescent="0.2">
      <c r="A266" s="8">
        <v>43671</v>
      </c>
      <c r="B266" s="12" t="s">
        <v>3</v>
      </c>
      <c r="C266" s="113">
        <v>6833</v>
      </c>
      <c r="D266" s="12" t="s">
        <v>1277</v>
      </c>
      <c r="E266" s="12" t="s">
        <v>19</v>
      </c>
      <c r="F266" s="12" t="s">
        <v>99</v>
      </c>
      <c r="G266" s="12" t="s">
        <v>151</v>
      </c>
      <c r="H266" s="12"/>
      <c r="I266" s="9">
        <v>40</v>
      </c>
      <c r="J266" s="9">
        <v>54</v>
      </c>
    </row>
    <row r="267" spans="1:10" s="11" customFormat="1" x14ac:dyDescent="0.2">
      <c r="A267" s="8">
        <v>43669</v>
      </c>
      <c r="B267" s="12" t="s">
        <v>234</v>
      </c>
      <c r="C267" s="48" t="s">
        <v>2042</v>
      </c>
      <c r="D267" s="12" t="s">
        <v>2043</v>
      </c>
      <c r="E267" s="12" t="s">
        <v>2044</v>
      </c>
      <c r="F267" s="12" t="s">
        <v>234</v>
      </c>
      <c r="G267" s="12" t="s">
        <v>290</v>
      </c>
      <c r="H267" s="12"/>
      <c r="I267" s="9">
        <v>210</v>
      </c>
      <c r="J267" s="9">
        <v>343</v>
      </c>
    </row>
    <row r="268" spans="1:10" s="11" customFormat="1" x14ac:dyDescent="0.2">
      <c r="A268" s="8">
        <v>43651</v>
      </c>
      <c r="B268" s="12" t="s">
        <v>3</v>
      </c>
      <c r="C268" s="113">
        <v>4402</v>
      </c>
      <c r="D268" s="12" t="s">
        <v>50</v>
      </c>
      <c r="E268" s="12" t="s">
        <v>157</v>
      </c>
      <c r="F268" s="12" t="s">
        <v>15</v>
      </c>
      <c r="G268" s="12" t="s">
        <v>151</v>
      </c>
      <c r="H268" s="12"/>
      <c r="I268" s="9">
        <v>8</v>
      </c>
      <c r="J268" s="9" t="s">
        <v>460</v>
      </c>
    </row>
    <row r="269" spans="1:10" s="11" customFormat="1" x14ac:dyDescent="0.2">
      <c r="A269" s="8">
        <v>43667</v>
      </c>
      <c r="B269" s="12" t="s">
        <v>2040</v>
      </c>
      <c r="C269" s="48"/>
      <c r="D269" s="12"/>
      <c r="E269" s="12" t="s">
        <v>157</v>
      </c>
      <c r="F269" s="12" t="s">
        <v>15</v>
      </c>
      <c r="G269" s="12" t="s">
        <v>292</v>
      </c>
      <c r="H269" s="12"/>
      <c r="I269" s="9"/>
      <c r="J269" s="9"/>
    </row>
    <row r="270" spans="1:10" s="11" customFormat="1" x14ac:dyDescent="0.2">
      <c r="A270" s="8">
        <v>43677</v>
      </c>
      <c r="B270" s="12" t="s">
        <v>3</v>
      </c>
      <c r="C270" s="113">
        <v>4421</v>
      </c>
      <c r="D270" s="12" t="s">
        <v>61</v>
      </c>
      <c r="E270" s="12" t="s">
        <v>4</v>
      </c>
      <c r="F270" s="12" t="s">
        <v>6</v>
      </c>
      <c r="G270" s="12" t="s">
        <v>2156</v>
      </c>
      <c r="H270" s="12"/>
      <c r="I270" s="9">
        <v>6</v>
      </c>
      <c r="J270" s="9">
        <v>4</v>
      </c>
    </row>
    <row r="271" spans="1:10" s="11" customFormat="1" x14ac:dyDescent="0.2">
      <c r="A271" s="8">
        <v>43677</v>
      </c>
      <c r="B271" s="12" t="s">
        <v>3</v>
      </c>
      <c r="C271" s="113">
        <v>2241</v>
      </c>
      <c r="D271" s="12" t="s">
        <v>92</v>
      </c>
      <c r="E271" s="12" t="s">
        <v>4</v>
      </c>
      <c r="F271" s="12" t="s">
        <v>6</v>
      </c>
      <c r="G271" s="12" t="s">
        <v>151</v>
      </c>
      <c r="H271" s="12"/>
      <c r="I271" s="9">
        <v>26</v>
      </c>
      <c r="J271" s="9">
        <v>29</v>
      </c>
    </row>
    <row r="272" spans="1:10" s="11" customFormat="1" x14ac:dyDescent="0.2">
      <c r="A272" s="8">
        <v>43677</v>
      </c>
      <c r="B272" s="12" t="s">
        <v>6</v>
      </c>
      <c r="C272" s="113">
        <v>54350</v>
      </c>
      <c r="D272" s="12" t="s">
        <v>2001</v>
      </c>
      <c r="E272" s="12" t="s">
        <v>6</v>
      </c>
      <c r="F272" s="12" t="s">
        <v>6</v>
      </c>
      <c r="G272" s="12" t="s">
        <v>23</v>
      </c>
      <c r="H272" s="12"/>
      <c r="I272" s="9">
        <v>19</v>
      </c>
      <c r="J272" s="9">
        <v>14</v>
      </c>
    </row>
    <row r="273" spans="1:10" s="11" customFormat="1" x14ac:dyDescent="0.2">
      <c r="A273" s="8">
        <v>43677</v>
      </c>
      <c r="B273" s="12" t="s">
        <v>3</v>
      </c>
      <c r="C273" s="113">
        <v>4460</v>
      </c>
      <c r="D273" s="12" t="s">
        <v>46</v>
      </c>
      <c r="E273" s="12" t="s">
        <v>10</v>
      </c>
      <c r="F273" s="12" t="s">
        <v>6</v>
      </c>
      <c r="G273" s="12" t="s">
        <v>23</v>
      </c>
      <c r="H273" s="12"/>
      <c r="I273" s="9">
        <v>7</v>
      </c>
      <c r="J273" s="9">
        <v>4</v>
      </c>
    </row>
    <row r="274" spans="1:10" s="11" customFormat="1" x14ac:dyDescent="0.2">
      <c r="A274" s="8">
        <v>43677</v>
      </c>
      <c r="B274" s="12" t="s">
        <v>3</v>
      </c>
      <c r="C274" s="113">
        <v>9144</v>
      </c>
      <c r="D274" s="12" t="s">
        <v>1658</v>
      </c>
      <c r="E274" s="12" t="s">
        <v>4</v>
      </c>
      <c r="F274" s="12" t="s">
        <v>5</v>
      </c>
      <c r="G274" s="12" t="s">
        <v>151</v>
      </c>
      <c r="H274" s="12"/>
      <c r="I274" s="9">
        <v>55</v>
      </c>
      <c r="J274" s="9">
        <v>50</v>
      </c>
    </row>
    <row r="275" spans="1:10" s="11" customFormat="1" x14ac:dyDescent="0.2">
      <c r="A275" s="8">
        <v>43677</v>
      </c>
      <c r="B275" s="12" t="s">
        <v>234</v>
      </c>
      <c r="C275" s="169" t="s">
        <v>2157</v>
      </c>
      <c r="D275" s="12" t="s">
        <v>2158</v>
      </c>
      <c r="E275" s="12" t="s">
        <v>234</v>
      </c>
      <c r="F275" s="12" t="s">
        <v>15</v>
      </c>
      <c r="G275" s="12" t="s">
        <v>477</v>
      </c>
      <c r="H275" s="12"/>
      <c r="I275" s="9">
        <v>216</v>
      </c>
      <c r="J275" s="9">
        <v>326</v>
      </c>
    </row>
    <row r="276" spans="1:10" s="11" customFormat="1" x14ac:dyDescent="0.2">
      <c r="A276" s="8">
        <v>43677</v>
      </c>
      <c r="B276" s="12" t="s">
        <v>234</v>
      </c>
      <c r="C276" s="169" t="s">
        <v>2159</v>
      </c>
      <c r="D276" s="12" t="s">
        <v>2160</v>
      </c>
      <c r="E276" s="12" t="s">
        <v>234</v>
      </c>
      <c r="F276" s="12" t="s">
        <v>15</v>
      </c>
      <c r="G276" s="12" t="s">
        <v>151</v>
      </c>
      <c r="H276" s="12"/>
      <c r="I276" s="9"/>
      <c r="J276" s="9"/>
    </row>
    <row r="277" spans="1:10" s="11" customFormat="1" x14ac:dyDescent="0.2">
      <c r="A277" s="8">
        <v>43677</v>
      </c>
      <c r="B277" s="12" t="s">
        <v>3</v>
      </c>
      <c r="C277" s="113">
        <v>8156</v>
      </c>
      <c r="D277" s="12" t="s">
        <v>53</v>
      </c>
      <c r="E277" s="12" t="s">
        <v>11</v>
      </c>
      <c r="F277" s="12" t="s">
        <v>15</v>
      </c>
      <c r="G277" s="12" t="s">
        <v>2161</v>
      </c>
      <c r="H277" s="12"/>
      <c r="I277" s="9">
        <v>25</v>
      </c>
      <c r="J277" s="9">
        <v>31</v>
      </c>
    </row>
    <row r="278" spans="1:10" s="11" customFormat="1" x14ac:dyDescent="0.2">
      <c r="A278" s="8">
        <v>43677</v>
      </c>
      <c r="B278" s="12" t="s">
        <v>14</v>
      </c>
      <c r="C278" s="113">
        <v>6791</v>
      </c>
      <c r="D278" s="12" t="s">
        <v>136</v>
      </c>
      <c r="E278" s="12" t="s">
        <v>6</v>
      </c>
      <c r="F278" s="12" t="s">
        <v>8</v>
      </c>
      <c r="G278" s="12" t="s">
        <v>151</v>
      </c>
      <c r="H278" s="12"/>
      <c r="I278" s="9">
        <v>15</v>
      </c>
      <c r="J278" s="9">
        <v>12</v>
      </c>
    </row>
    <row r="279" spans="1:10" s="11" customFormat="1" x14ac:dyDescent="0.2">
      <c r="A279" s="8">
        <v>43677</v>
      </c>
      <c r="B279" s="12" t="s">
        <v>6</v>
      </c>
      <c r="C279" s="113">
        <v>55170</v>
      </c>
      <c r="D279" s="12" t="s">
        <v>2162</v>
      </c>
      <c r="E279" s="12" t="s">
        <v>6</v>
      </c>
      <c r="F279" s="12" t="s">
        <v>6</v>
      </c>
      <c r="G279" s="12" t="s">
        <v>151</v>
      </c>
      <c r="H279" s="12"/>
      <c r="I279" s="9">
        <v>134</v>
      </c>
      <c r="J279" s="9">
        <v>202</v>
      </c>
    </row>
    <row r="280" spans="1:10" s="11" customFormat="1" x14ac:dyDescent="0.2">
      <c r="A280" s="8">
        <v>43677</v>
      </c>
      <c r="B280" s="12" t="s">
        <v>234</v>
      </c>
      <c r="C280" s="113">
        <v>2201</v>
      </c>
      <c r="D280" s="12" t="s">
        <v>2163</v>
      </c>
      <c r="E280" s="12" t="s">
        <v>234</v>
      </c>
      <c r="F280" s="12" t="s">
        <v>15</v>
      </c>
      <c r="G280" s="12" t="s">
        <v>292</v>
      </c>
      <c r="H280" s="12"/>
      <c r="I280" s="9"/>
      <c r="J280" s="9"/>
    </row>
    <row r="281" spans="1:10" s="11" customFormat="1" x14ac:dyDescent="0.2">
      <c r="A281" s="8">
        <v>43677</v>
      </c>
      <c r="B281" s="12" t="s">
        <v>6</v>
      </c>
      <c r="C281" s="113">
        <v>57530</v>
      </c>
      <c r="D281" s="12" t="s">
        <v>709</v>
      </c>
      <c r="E281" s="12" t="s">
        <v>6</v>
      </c>
      <c r="F281" s="12" t="s">
        <v>15</v>
      </c>
      <c r="G281" s="12" t="s">
        <v>23</v>
      </c>
      <c r="H281" s="12"/>
      <c r="I281" s="9">
        <v>66</v>
      </c>
      <c r="J281" s="9">
        <v>81</v>
      </c>
    </row>
    <row r="282" spans="1:10" s="11" customFormat="1" x14ac:dyDescent="0.2">
      <c r="A282" s="8">
        <v>43677</v>
      </c>
      <c r="B282" s="12" t="s">
        <v>3</v>
      </c>
      <c r="C282" s="113">
        <v>4408</v>
      </c>
      <c r="D282" s="12" t="s">
        <v>61</v>
      </c>
      <c r="E282" s="12" t="s">
        <v>2164</v>
      </c>
      <c r="F282" s="12" t="s">
        <v>15</v>
      </c>
      <c r="G282" s="12" t="s">
        <v>37</v>
      </c>
      <c r="H282" s="12"/>
      <c r="I282" s="9">
        <v>9</v>
      </c>
      <c r="J282" s="9">
        <v>5</v>
      </c>
    </row>
    <row r="283" spans="1:10" s="11" customFormat="1" x14ac:dyDescent="0.2">
      <c r="A283" s="8">
        <v>43677</v>
      </c>
      <c r="B283" s="12" t="s">
        <v>3</v>
      </c>
      <c r="C283" s="113">
        <v>4050</v>
      </c>
      <c r="D283" s="12" t="s">
        <v>506</v>
      </c>
      <c r="E283" s="12" t="s">
        <v>189</v>
      </c>
      <c r="F283" s="12" t="s">
        <v>15</v>
      </c>
      <c r="G283" s="12" t="s">
        <v>2165</v>
      </c>
      <c r="H283" s="12"/>
      <c r="I283" s="9">
        <v>14</v>
      </c>
      <c r="J283" s="9">
        <v>9</v>
      </c>
    </row>
    <row r="284" spans="1:10" s="11" customFormat="1" x14ac:dyDescent="0.2">
      <c r="A284" s="8">
        <v>43677</v>
      </c>
      <c r="B284" s="12" t="s">
        <v>3</v>
      </c>
      <c r="C284" s="113">
        <v>4994</v>
      </c>
      <c r="D284" s="12" t="s">
        <v>199</v>
      </c>
      <c r="E284" s="12" t="s">
        <v>15</v>
      </c>
      <c r="F284" s="12" t="s">
        <v>2044</v>
      </c>
      <c r="G284" s="12" t="s">
        <v>23</v>
      </c>
      <c r="H284" s="12"/>
      <c r="I284" s="9">
        <v>15</v>
      </c>
      <c r="J284" s="9">
        <v>10</v>
      </c>
    </row>
    <row r="285" spans="1:10" s="11" customFormat="1" x14ac:dyDescent="0.2">
      <c r="A285" s="8">
        <v>43677</v>
      </c>
      <c r="B285" s="12" t="s">
        <v>3</v>
      </c>
      <c r="C285" s="113">
        <v>4670</v>
      </c>
      <c r="D285" s="12" t="s">
        <v>40</v>
      </c>
      <c r="E285" s="12" t="s">
        <v>4</v>
      </c>
      <c r="F285" s="12" t="s">
        <v>6</v>
      </c>
      <c r="G285" s="12" t="s">
        <v>2166</v>
      </c>
      <c r="H285" s="12"/>
      <c r="I285" s="9">
        <v>4</v>
      </c>
      <c r="J285" s="9">
        <v>2</v>
      </c>
    </row>
    <row r="286" spans="1:10" s="11" customFormat="1" x14ac:dyDescent="0.2">
      <c r="A286" s="8">
        <v>43677</v>
      </c>
      <c r="B286" s="12" t="s">
        <v>3</v>
      </c>
      <c r="C286" s="113">
        <v>1530</v>
      </c>
      <c r="D286" s="12" t="s">
        <v>92</v>
      </c>
      <c r="E286" s="12" t="s">
        <v>333</v>
      </c>
      <c r="F286" s="12" t="s">
        <v>5</v>
      </c>
      <c r="G286" s="12" t="s">
        <v>194</v>
      </c>
      <c r="H286" s="12"/>
      <c r="I286" s="9">
        <v>26</v>
      </c>
      <c r="J286" s="9">
        <v>28</v>
      </c>
    </row>
    <row r="287" spans="1:10" s="11" customFormat="1" x14ac:dyDescent="0.2">
      <c r="A287" s="8">
        <v>43677</v>
      </c>
      <c r="B287" s="12" t="s">
        <v>5</v>
      </c>
      <c r="C287" s="113">
        <v>1445</v>
      </c>
      <c r="D287" s="12" t="s">
        <v>2168</v>
      </c>
      <c r="E287" s="12" t="s">
        <v>5</v>
      </c>
      <c r="F287" s="12" t="s">
        <v>15</v>
      </c>
      <c r="G287" s="12" t="s">
        <v>151</v>
      </c>
      <c r="H287" s="12"/>
      <c r="I287" s="9"/>
      <c r="J287" s="9"/>
    </row>
    <row r="288" spans="1:10" s="11" customFormat="1" x14ac:dyDescent="0.2">
      <c r="A288" s="86"/>
      <c r="B288" s="33"/>
      <c r="C288" s="83"/>
      <c r="D288" s="33"/>
      <c r="E288" s="33"/>
      <c r="F288" s="33"/>
      <c r="G288" s="33"/>
      <c r="H288" s="33"/>
      <c r="I288" s="30"/>
      <c r="J288" s="30"/>
    </row>
    <row r="289" spans="1:15" s="11" customFormat="1" x14ac:dyDescent="0.2">
      <c r="A289" s="86"/>
      <c r="B289" s="33"/>
      <c r="C289" s="83"/>
      <c r="D289" s="33"/>
      <c r="E289" s="33"/>
      <c r="F289" s="33"/>
      <c r="G289" s="33"/>
      <c r="H289" s="33"/>
      <c r="I289" s="30"/>
      <c r="J289" s="30"/>
    </row>
    <row r="290" spans="1:15" s="11" customFormat="1" x14ac:dyDescent="0.2">
      <c r="A290" s="86"/>
      <c r="B290" s="33"/>
      <c r="C290" s="83"/>
      <c r="D290" s="33"/>
      <c r="E290" s="33"/>
      <c r="F290" s="33"/>
      <c r="G290" s="33"/>
      <c r="H290" s="33"/>
      <c r="I290" s="30"/>
      <c r="J290" s="30"/>
    </row>
    <row r="291" spans="1:15" s="11" customFormat="1" x14ac:dyDescent="0.2">
      <c r="A291" s="86"/>
      <c r="B291" s="33"/>
      <c r="C291" s="83"/>
      <c r="D291" s="33"/>
      <c r="E291" s="33"/>
      <c r="F291" s="33"/>
      <c r="G291" s="33"/>
      <c r="H291" s="33"/>
      <c r="I291" s="30"/>
      <c r="J291" s="30"/>
    </row>
    <row r="299" spans="1:15" ht="16" thickBot="1" x14ac:dyDescent="0.25">
      <c r="B299" t="s">
        <v>1049</v>
      </c>
      <c r="D299" t="s">
        <v>1629</v>
      </c>
      <c r="F299" t="s">
        <v>1630</v>
      </c>
      <c r="H299" t="s">
        <v>1631</v>
      </c>
      <c r="J299" t="s">
        <v>1678</v>
      </c>
      <c r="L299" t="s">
        <v>1874</v>
      </c>
      <c r="N299" t="s">
        <v>2058</v>
      </c>
    </row>
    <row r="300" spans="1:15" x14ac:dyDescent="0.2">
      <c r="A300" t="s">
        <v>3</v>
      </c>
      <c r="B300" s="53">
        <v>178</v>
      </c>
      <c r="C300" s="121">
        <v>0.51744186046511631</v>
      </c>
      <c r="D300" s="53">
        <v>90</v>
      </c>
      <c r="E300" s="121">
        <v>0.21479713603818615</v>
      </c>
      <c r="F300" s="53">
        <v>64</v>
      </c>
      <c r="G300" s="121">
        <v>0.20846905537459284</v>
      </c>
      <c r="H300" s="53">
        <v>114</v>
      </c>
      <c r="I300" s="121">
        <v>0.27078384798099764</v>
      </c>
      <c r="J300" s="53">
        <v>102</v>
      </c>
      <c r="K300" s="121">
        <v>0.25628140703517588</v>
      </c>
      <c r="L300" s="53">
        <v>22</v>
      </c>
      <c r="M300" s="171">
        <v>0.17322834645669291</v>
      </c>
      <c r="N300" s="53">
        <f>231-174</f>
        <v>57</v>
      </c>
      <c r="O300" s="121">
        <f>N300/$N$308</f>
        <v>0.21189591078066913</v>
      </c>
    </row>
    <row r="301" spans="1:15" x14ac:dyDescent="0.2">
      <c r="A301" t="s">
        <v>6</v>
      </c>
      <c r="B301" s="55">
        <v>98</v>
      </c>
      <c r="C301" s="56">
        <v>0.28488372093023256</v>
      </c>
      <c r="D301" s="55">
        <v>228</v>
      </c>
      <c r="E301" s="56">
        <v>0.54415274463007157</v>
      </c>
      <c r="F301" s="55">
        <v>129</v>
      </c>
      <c r="G301" s="56">
        <v>0.4201954397394137</v>
      </c>
      <c r="H301" s="55">
        <v>154</v>
      </c>
      <c r="I301" s="56">
        <v>0.36666666666666664</v>
      </c>
      <c r="J301" s="55">
        <v>116</v>
      </c>
      <c r="K301" s="56">
        <v>0.29145728643216079</v>
      </c>
      <c r="L301" s="55">
        <v>39</v>
      </c>
      <c r="M301" s="161">
        <v>0.30708661417322836</v>
      </c>
      <c r="N301" s="55">
        <f>170-66</f>
        <v>104</v>
      </c>
      <c r="O301" s="56">
        <f t="shared" ref="O301:O308" si="0">N301/$N$308</f>
        <v>0.38661710037174724</v>
      </c>
    </row>
    <row r="302" spans="1:15" x14ac:dyDescent="0.2">
      <c r="A302" t="s">
        <v>5</v>
      </c>
      <c r="B302" s="55">
        <v>20</v>
      </c>
      <c r="C302" s="56">
        <v>5.8139534883720929E-2</v>
      </c>
      <c r="D302" s="55">
        <v>18</v>
      </c>
      <c r="E302" s="56">
        <v>4.2959427207637228E-2</v>
      </c>
      <c r="F302" s="55">
        <v>40</v>
      </c>
      <c r="G302" s="56">
        <v>0.13029315960912052</v>
      </c>
      <c r="H302" s="55">
        <v>23</v>
      </c>
      <c r="I302" s="56">
        <v>5.4761904761904762E-2</v>
      </c>
      <c r="J302" s="55">
        <v>33</v>
      </c>
      <c r="K302" s="56">
        <v>8.2914572864321606E-2</v>
      </c>
      <c r="L302" s="55">
        <v>17</v>
      </c>
      <c r="M302" s="161">
        <v>0.13385826771653545</v>
      </c>
      <c r="N302" s="55">
        <v>26</v>
      </c>
      <c r="O302" s="56">
        <f t="shared" si="0"/>
        <v>9.6654275092936809E-2</v>
      </c>
    </row>
    <row r="303" spans="1:15" x14ac:dyDescent="0.2">
      <c r="A303" t="s">
        <v>1190</v>
      </c>
      <c r="B303" s="55">
        <v>15</v>
      </c>
      <c r="C303" s="56">
        <v>4.3604651162790699E-2</v>
      </c>
      <c r="D303" s="55">
        <v>19</v>
      </c>
      <c r="E303" s="56">
        <v>4.5346062052505964E-2</v>
      </c>
      <c r="F303" s="55">
        <v>18</v>
      </c>
      <c r="G303" s="56">
        <v>5.8631921824104233E-2</v>
      </c>
      <c r="H303" s="55">
        <v>29</v>
      </c>
      <c r="I303" s="56">
        <v>6.9047619047619052E-2</v>
      </c>
      <c r="J303" s="55">
        <v>26</v>
      </c>
      <c r="K303" s="56">
        <v>6.5326633165829151E-2</v>
      </c>
      <c r="L303" s="55">
        <v>18</v>
      </c>
      <c r="M303" s="161">
        <v>0.14173228346456693</v>
      </c>
      <c r="N303" s="55">
        <v>19</v>
      </c>
      <c r="O303" s="56">
        <f t="shared" si="0"/>
        <v>7.0631970260223054E-2</v>
      </c>
    </row>
    <row r="304" spans="1:15" x14ac:dyDescent="0.2">
      <c r="A304" t="s">
        <v>16</v>
      </c>
      <c r="B304" s="55">
        <v>6</v>
      </c>
      <c r="C304" s="56">
        <v>1.7441860465116279E-2</v>
      </c>
      <c r="D304" s="55">
        <v>11</v>
      </c>
      <c r="E304" s="56">
        <v>2.6252983293556086E-2</v>
      </c>
      <c r="F304" s="55">
        <v>6</v>
      </c>
      <c r="G304" s="56">
        <v>1.9543973941368076E-2</v>
      </c>
      <c r="H304" s="55">
        <v>19</v>
      </c>
      <c r="I304" s="56">
        <v>4.5238095238095237E-2</v>
      </c>
      <c r="J304" s="55">
        <v>26</v>
      </c>
      <c r="K304" s="56">
        <v>6.5326633165829151E-2</v>
      </c>
      <c r="L304" s="55">
        <v>7</v>
      </c>
      <c r="M304" s="161">
        <v>5.5118110236220472E-2</v>
      </c>
      <c r="N304" s="55">
        <v>7</v>
      </c>
      <c r="O304" s="56">
        <f t="shared" si="0"/>
        <v>2.6022304832713755E-2</v>
      </c>
    </row>
    <row r="305" spans="1:15" x14ac:dyDescent="0.2">
      <c r="A305" t="s">
        <v>234</v>
      </c>
      <c r="B305" s="55">
        <v>8</v>
      </c>
      <c r="C305" s="56">
        <v>2.3255813953488372E-2</v>
      </c>
      <c r="D305" s="55">
        <v>2</v>
      </c>
      <c r="E305" s="56">
        <v>4.7732696897374704E-3</v>
      </c>
      <c r="F305" s="55">
        <v>6</v>
      </c>
      <c r="G305" s="56">
        <v>1.9543973941368076E-2</v>
      </c>
      <c r="H305" s="55">
        <v>10</v>
      </c>
      <c r="I305" s="56">
        <v>2.3809523809523808E-2</v>
      </c>
      <c r="J305" s="55">
        <v>8</v>
      </c>
      <c r="K305" s="56">
        <v>2.0100502512562814E-2</v>
      </c>
      <c r="L305" s="55">
        <v>2</v>
      </c>
      <c r="M305" s="161">
        <v>1.5748031496062992E-2</v>
      </c>
      <c r="N305" s="55">
        <v>20</v>
      </c>
      <c r="O305" s="56">
        <f t="shared" si="0"/>
        <v>7.434944237918216E-2</v>
      </c>
    </row>
    <row r="306" spans="1:15" x14ac:dyDescent="0.2">
      <c r="A306" t="s">
        <v>1191</v>
      </c>
      <c r="B306" s="55">
        <v>6</v>
      </c>
      <c r="C306" s="56">
        <v>1.7441860465116279E-2</v>
      </c>
      <c r="D306" s="55">
        <v>6</v>
      </c>
      <c r="E306" s="56">
        <v>1.4319809069212411E-2</v>
      </c>
      <c r="F306" s="55">
        <v>4</v>
      </c>
      <c r="G306" s="56">
        <v>1.3029315960912053E-2</v>
      </c>
      <c r="H306" s="55">
        <v>10</v>
      </c>
      <c r="I306" s="56">
        <v>2.3809523809523808E-2</v>
      </c>
      <c r="J306" s="55">
        <v>5</v>
      </c>
      <c r="K306" s="56">
        <v>1.2562814070351759E-2</v>
      </c>
      <c r="L306" s="55">
        <v>3</v>
      </c>
      <c r="M306" s="161">
        <v>2.3622047244094488E-2</v>
      </c>
      <c r="N306" s="55">
        <v>2</v>
      </c>
      <c r="O306" s="56">
        <f t="shared" si="0"/>
        <v>7.4349442379182153E-3</v>
      </c>
    </row>
    <row r="307" spans="1:15" x14ac:dyDescent="0.2">
      <c r="A307" t="s">
        <v>915</v>
      </c>
      <c r="B307" s="55">
        <v>13</v>
      </c>
      <c r="C307" s="56">
        <v>3.7790697674418602E-2</v>
      </c>
      <c r="D307" s="55">
        <v>45</v>
      </c>
      <c r="E307" s="56">
        <v>0.10739856801909307</v>
      </c>
      <c r="F307" s="55">
        <v>68</v>
      </c>
      <c r="G307" s="56">
        <v>0.13029315960912052</v>
      </c>
      <c r="H307" s="55">
        <v>62</v>
      </c>
      <c r="I307" s="56">
        <v>0.14761904761904762</v>
      </c>
      <c r="J307" s="55">
        <v>82</v>
      </c>
      <c r="K307" s="56">
        <v>0.20603015075376885</v>
      </c>
      <c r="L307" s="55">
        <v>19</v>
      </c>
      <c r="M307" s="161">
        <v>0.14960629921259844</v>
      </c>
      <c r="N307" s="55">
        <v>34</v>
      </c>
      <c r="O307" s="56">
        <f t="shared" si="0"/>
        <v>0.12639405204460966</v>
      </c>
    </row>
    <row r="308" spans="1:15" ht="16" thickBot="1" x14ac:dyDescent="0.25">
      <c r="B308" s="57">
        <v>344</v>
      </c>
      <c r="C308" s="154">
        <v>1.0000000000000002</v>
      </c>
      <c r="D308" s="57">
        <v>419</v>
      </c>
      <c r="E308" s="154">
        <v>0.99999999999999989</v>
      </c>
      <c r="F308" s="57">
        <v>307</v>
      </c>
      <c r="G308" s="154">
        <v>1.0000000000000002</v>
      </c>
      <c r="H308" s="57">
        <v>421</v>
      </c>
      <c r="I308" s="154">
        <v>1</v>
      </c>
      <c r="J308" s="57">
        <v>398</v>
      </c>
      <c r="K308" s="154">
        <v>1</v>
      </c>
      <c r="L308" s="57">
        <v>127</v>
      </c>
      <c r="M308" s="172">
        <v>1</v>
      </c>
      <c r="N308" s="57">
        <f>SUM(N300:N307)</f>
        <v>269</v>
      </c>
      <c r="O308" s="58">
        <f t="shared" si="0"/>
        <v>1</v>
      </c>
    </row>
  </sheetData>
  <sortState ref="A2:J269">
    <sortCondition ref="E2"/>
  </sortState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2A744-92EF-3C40-B1CA-F86E10B277D3}">
  <dimension ref="A2:J537"/>
  <sheetViews>
    <sheetView topLeftCell="C528" zoomScale="216" zoomScaleNormal="168" workbookViewId="0">
      <selection activeCell="H537" sqref="H2:H537"/>
    </sheetView>
  </sheetViews>
  <sheetFormatPr baseColWidth="10" defaultRowHeight="15" x14ac:dyDescent="0.2"/>
  <cols>
    <col min="4" max="4" width="23.5" customWidth="1"/>
    <col min="7" max="7" width="24.83203125" customWidth="1"/>
    <col min="8" max="8" width="16.5" customWidth="1"/>
  </cols>
  <sheetData>
    <row r="2" spans="1:10" s="11" customFormat="1" x14ac:dyDescent="0.2">
      <c r="A2" s="8">
        <v>43677</v>
      </c>
      <c r="B2" s="12" t="s">
        <v>5</v>
      </c>
      <c r="C2" s="113">
        <v>1445</v>
      </c>
      <c r="D2" s="12" t="s">
        <v>2168</v>
      </c>
      <c r="E2" s="12" t="s">
        <v>5</v>
      </c>
      <c r="F2" s="12" t="s">
        <v>15</v>
      </c>
      <c r="G2" s="12" t="s">
        <v>151</v>
      </c>
      <c r="H2" s="12"/>
      <c r="I2" s="9"/>
      <c r="J2" s="9"/>
    </row>
    <row r="3" spans="1:10" s="11" customFormat="1" x14ac:dyDescent="0.2">
      <c r="A3" s="8">
        <v>43678</v>
      </c>
      <c r="B3" s="12" t="s">
        <v>234</v>
      </c>
      <c r="C3" s="169" t="s">
        <v>2171</v>
      </c>
      <c r="D3" s="12" t="s">
        <v>2172</v>
      </c>
      <c r="E3" s="12" t="s">
        <v>234</v>
      </c>
      <c r="F3" s="12" t="s">
        <v>15</v>
      </c>
      <c r="G3" s="12" t="s">
        <v>477</v>
      </c>
      <c r="H3" s="12"/>
      <c r="I3" s="9"/>
      <c r="J3" s="9"/>
    </row>
    <row r="4" spans="1:10" s="11" customFormat="1" x14ac:dyDescent="0.2">
      <c r="A4" s="8">
        <v>43678</v>
      </c>
      <c r="B4" s="12" t="s">
        <v>5</v>
      </c>
      <c r="C4" s="113">
        <v>54439</v>
      </c>
      <c r="D4" s="12" t="s">
        <v>970</v>
      </c>
      <c r="E4" s="12" t="s">
        <v>5</v>
      </c>
      <c r="F4" s="12" t="s">
        <v>15</v>
      </c>
      <c r="G4" s="12" t="s">
        <v>163</v>
      </c>
      <c r="H4" s="12"/>
      <c r="I4" s="9">
        <v>47</v>
      </c>
      <c r="J4" s="9">
        <v>63</v>
      </c>
    </row>
    <row r="5" spans="1:10" s="11" customFormat="1" x14ac:dyDescent="0.2">
      <c r="A5" s="8">
        <v>43678</v>
      </c>
      <c r="B5" s="12" t="s">
        <v>234</v>
      </c>
      <c r="C5" s="169" t="s">
        <v>2173</v>
      </c>
      <c r="D5" s="12" t="s">
        <v>2174</v>
      </c>
      <c r="E5" s="12" t="s">
        <v>234</v>
      </c>
      <c r="F5" s="12" t="s">
        <v>15</v>
      </c>
      <c r="G5" s="12" t="s">
        <v>292</v>
      </c>
      <c r="H5" s="12"/>
      <c r="I5" s="9"/>
      <c r="J5" s="9"/>
    </row>
    <row r="6" spans="1:10" s="11" customFormat="1" x14ac:dyDescent="0.2">
      <c r="A6" s="8">
        <v>43678</v>
      </c>
      <c r="B6" s="12" t="s">
        <v>14</v>
      </c>
      <c r="C6" s="113">
        <v>6700</v>
      </c>
      <c r="D6" s="12" t="s">
        <v>127</v>
      </c>
      <c r="E6" s="12" t="s">
        <v>6</v>
      </c>
      <c r="F6" s="12" t="s">
        <v>4</v>
      </c>
      <c r="G6" s="12" t="s">
        <v>222</v>
      </c>
      <c r="H6" s="12"/>
      <c r="I6" s="9">
        <v>32</v>
      </c>
      <c r="J6" s="9">
        <v>26</v>
      </c>
    </row>
    <row r="7" spans="1:10" s="11" customFormat="1" x14ac:dyDescent="0.2">
      <c r="A7" s="8">
        <v>43678</v>
      </c>
      <c r="B7" s="12" t="s">
        <v>5</v>
      </c>
      <c r="C7" s="113">
        <v>8340</v>
      </c>
      <c r="D7" s="12" t="s">
        <v>2176</v>
      </c>
      <c r="E7" s="12" t="s">
        <v>5</v>
      </c>
      <c r="F7" s="12" t="s">
        <v>15</v>
      </c>
      <c r="G7" s="12" t="s">
        <v>477</v>
      </c>
      <c r="H7" s="12"/>
      <c r="I7" s="9"/>
      <c r="J7" s="9"/>
    </row>
    <row r="8" spans="1:10" s="11" customFormat="1" x14ac:dyDescent="0.2">
      <c r="A8" s="8">
        <v>43678</v>
      </c>
      <c r="B8" s="12" t="s">
        <v>3</v>
      </c>
      <c r="C8" s="113">
        <v>5233</v>
      </c>
      <c r="D8" s="12" t="s">
        <v>66</v>
      </c>
      <c r="E8" s="12" t="s">
        <v>4</v>
      </c>
      <c r="F8" s="12" t="s">
        <v>140</v>
      </c>
      <c r="G8" s="12" t="s">
        <v>151</v>
      </c>
      <c r="H8" s="12"/>
      <c r="I8" s="9">
        <v>28</v>
      </c>
      <c r="J8" s="9">
        <v>34</v>
      </c>
    </row>
    <row r="9" spans="1:10" s="11" customFormat="1" x14ac:dyDescent="0.2">
      <c r="A9" s="8">
        <v>43678</v>
      </c>
      <c r="B9" s="12" t="s">
        <v>3</v>
      </c>
      <c r="C9" s="113">
        <v>5838</v>
      </c>
      <c r="D9" s="12" t="s">
        <v>78</v>
      </c>
      <c r="E9" s="12" t="s">
        <v>4</v>
      </c>
      <c r="F9" s="12" t="s">
        <v>6</v>
      </c>
      <c r="G9" s="12" t="s">
        <v>194</v>
      </c>
      <c r="H9" s="12"/>
      <c r="I9" s="9">
        <v>26</v>
      </c>
      <c r="J9" s="9">
        <v>28</v>
      </c>
    </row>
    <row r="10" spans="1:10" s="11" customFormat="1" x14ac:dyDescent="0.2">
      <c r="A10" s="8">
        <v>43678</v>
      </c>
      <c r="B10" s="12" t="s">
        <v>6</v>
      </c>
      <c r="C10" s="113">
        <v>54000</v>
      </c>
      <c r="D10" s="12" t="s">
        <v>210</v>
      </c>
      <c r="E10" s="12" t="s">
        <v>6</v>
      </c>
      <c r="F10" s="12" t="s">
        <v>221</v>
      </c>
      <c r="G10" s="12" t="s">
        <v>319</v>
      </c>
      <c r="H10" s="12"/>
      <c r="I10" s="9">
        <v>79</v>
      </c>
      <c r="J10" s="9">
        <v>116</v>
      </c>
    </row>
    <row r="11" spans="1:10" s="11" customFormat="1" x14ac:dyDescent="0.2">
      <c r="A11" s="8">
        <v>43678</v>
      </c>
      <c r="B11" s="12" t="s">
        <v>6</v>
      </c>
      <c r="C11" s="113">
        <v>57570</v>
      </c>
      <c r="D11" s="12" t="s">
        <v>72</v>
      </c>
      <c r="E11" s="12" t="s">
        <v>6</v>
      </c>
      <c r="F11" s="12" t="s">
        <v>5</v>
      </c>
      <c r="G11" s="12" t="s">
        <v>319</v>
      </c>
      <c r="H11" s="12"/>
      <c r="I11" s="9">
        <v>33</v>
      </c>
      <c r="J11" s="9">
        <v>36</v>
      </c>
    </row>
    <row r="12" spans="1:10" s="11" customFormat="1" x14ac:dyDescent="0.2">
      <c r="A12" s="8">
        <v>43678</v>
      </c>
      <c r="B12" s="12" t="s">
        <v>6</v>
      </c>
      <c r="C12" s="113">
        <v>67680</v>
      </c>
      <c r="D12" s="12" t="s">
        <v>2177</v>
      </c>
      <c r="E12" s="12" t="s">
        <v>6</v>
      </c>
      <c r="F12" s="12" t="s">
        <v>4</v>
      </c>
      <c r="G12" s="12" t="s">
        <v>151</v>
      </c>
      <c r="H12" s="12"/>
      <c r="I12" s="9">
        <v>170</v>
      </c>
      <c r="J12" s="9">
        <v>255</v>
      </c>
    </row>
    <row r="13" spans="1:10" s="11" customFormat="1" x14ac:dyDescent="0.2">
      <c r="A13" s="8">
        <v>43678</v>
      </c>
      <c r="B13" s="12" t="s">
        <v>6</v>
      </c>
      <c r="C13" s="113">
        <v>94370</v>
      </c>
      <c r="D13" s="12" t="s">
        <v>2178</v>
      </c>
      <c r="E13" s="12" t="s">
        <v>6</v>
      </c>
      <c r="F13" s="12" t="s">
        <v>15</v>
      </c>
      <c r="G13" s="12" t="s">
        <v>151</v>
      </c>
      <c r="H13" s="12"/>
      <c r="I13" s="9"/>
      <c r="J13" s="9"/>
    </row>
    <row r="14" spans="1:10" s="11" customFormat="1" x14ac:dyDescent="0.2">
      <c r="A14" s="8">
        <v>43678</v>
      </c>
      <c r="B14" s="12" t="s">
        <v>1190</v>
      </c>
      <c r="C14" s="169" t="s">
        <v>2179</v>
      </c>
      <c r="D14" s="12" t="s">
        <v>2180</v>
      </c>
      <c r="E14" s="12" t="s">
        <v>15</v>
      </c>
      <c r="F14" s="12" t="s">
        <v>6</v>
      </c>
      <c r="G14" s="12" t="s">
        <v>292</v>
      </c>
      <c r="H14" s="12"/>
      <c r="I14" s="9"/>
      <c r="J14" s="9"/>
    </row>
    <row r="15" spans="1:10" s="11" customFormat="1" x14ac:dyDescent="0.2">
      <c r="A15" s="8">
        <v>43678</v>
      </c>
      <c r="B15" s="12" t="s">
        <v>3</v>
      </c>
      <c r="C15" s="113">
        <v>5330</v>
      </c>
      <c r="D15" s="12" t="s">
        <v>122</v>
      </c>
      <c r="E15" s="12" t="s">
        <v>98</v>
      </c>
      <c r="F15" s="12" t="s">
        <v>221</v>
      </c>
      <c r="G15" s="12" t="s">
        <v>37</v>
      </c>
      <c r="H15" s="12"/>
      <c r="I15" s="9">
        <v>31</v>
      </c>
      <c r="J15" s="9">
        <v>37</v>
      </c>
    </row>
    <row r="16" spans="1:10" s="11" customFormat="1" x14ac:dyDescent="0.2">
      <c r="A16" s="8">
        <v>43678</v>
      </c>
      <c r="B16" s="12" t="s">
        <v>3</v>
      </c>
      <c r="C16" s="113">
        <v>3961</v>
      </c>
      <c r="D16" s="12" t="s">
        <v>286</v>
      </c>
      <c r="E16" s="12" t="s">
        <v>4</v>
      </c>
      <c r="F16" s="12" t="s">
        <v>99</v>
      </c>
      <c r="G16" s="12" t="s">
        <v>151</v>
      </c>
      <c r="H16" s="12"/>
      <c r="I16" s="9">
        <v>16</v>
      </c>
      <c r="J16" s="9">
        <v>16</v>
      </c>
    </row>
    <row r="17" spans="1:10" s="11" customFormat="1" x14ac:dyDescent="0.2">
      <c r="A17" s="8">
        <v>43679</v>
      </c>
      <c r="B17" s="12" t="s">
        <v>6</v>
      </c>
      <c r="C17" s="113">
        <v>57570</v>
      </c>
      <c r="D17" s="12" t="s">
        <v>2181</v>
      </c>
      <c r="E17" s="12" t="s">
        <v>2182</v>
      </c>
      <c r="F17" s="12" t="s">
        <v>6</v>
      </c>
      <c r="G17" s="12" t="s">
        <v>151</v>
      </c>
      <c r="H17" s="12"/>
      <c r="I17" s="9">
        <v>18</v>
      </c>
      <c r="J17" s="9">
        <v>26</v>
      </c>
    </row>
    <row r="18" spans="1:10" s="11" customFormat="1" x14ac:dyDescent="0.2">
      <c r="A18" s="8">
        <v>43679</v>
      </c>
      <c r="B18" s="12" t="s">
        <v>6</v>
      </c>
      <c r="C18" s="113">
        <v>57290</v>
      </c>
      <c r="D18" s="12" t="s">
        <v>2183</v>
      </c>
      <c r="E18" s="12" t="s">
        <v>2182</v>
      </c>
      <c r="F18" s="12" t="s">
        <v>6</v>
      </c>
      <c r="G18" s="12" t="s">
        <v>172</v>
      </c>
      <c r="H18" s="12"/>
      <c r="I18" s="9">
        <v>33</v>
      </c>
      <c r="J18" s="9">
        <v>39</v>
      </c>
    </row>
    <row r="19" spans="1:10" s="11" customFormat="1" x14ac:dyDescent="0.2">
      <c r="A19" s="8">
        <v>43679</v>
      </c>
      <c r="B19" s="12" t="s">
        <v>5</v>
      </c>
      <c r="C19" s="113">
        <v>78554</v>
      </c>
      <c r="D19" s="12" t="s">
        <v>2184</v>
      </c>
      <c r="E19" s="12" t="s">
        <v>5</v>
      </c>
      <c r="F19" s="12" t="s">
        <v>5</v>
      </c>
      <c r="G19" s="12" t="s">
        <v>2185</v>
      </c>
      <c r="H19" s="12"/>
      <c r="I19" s="9">
        <v>233</v>
      </c>
      <c r="J19" s="9">
        <v>349</v>
      </c>
    </row>
    <row r="20" spans="1:10" s="11" customFormat="1" x14ac:dyDescent="0.2">
      <c r="A20" s="8">
        <v>43679</v>
      </c>
      <c r="B20" s="12" t="s">
        <v>5</v>
      </c>
      <c r="C20" s="113">
        <v>55218</v>
      </c>
      <c r="D20" s="12" t="s">
        <v>2186</v>
      </c>
      <c r="E20" s="12" t="s">
        <v>5</v>
      </c>
      <c r="F20" s="12" t="s">
        <v>5</v>
      </c>
      <c r="G20" s="12" t="s">
        <v>172</v>
      </c>
      <c r="H20" s="12"/>
      <c r="I20" s="9">
        <v>131</v>
      </c>
      <c r="J20" s="9">
        <v>204</v>
      </c>
    </row>
    <row r="21" spans="1:10" s="11" customFormat="1" x14ac:dyDescent="0.2">
      <c r="A21" s="8">
        <v>43679</v>
      </c>
      <c r="B21" s="12" t="s">
        <v>241</v>
      </c>
      <c r="C21" s="169" t="s">
        <v>2187</v>
      </c>
      <c r="D21" s="12" t="s">
        <v>2188</v>
      </c>
      <c r="E21" s="12" t="s">
        <v>15</v>
      </c>
      <c r="F21" s="12" t="s">
        <v>6</v>
      </c>
      <c r="G21" s="12" t="s">
        <v>172</v>
      </c>
      <c r="H21" s="12"/>
      <c r="I21" s="9"/>
      <c r="J21" s="9"/>
    </row>
    <row r="22" spans="1:10" s="11" customFormat="1" x14ac:dyDescent="0.2">
      <c r="A22" s="8">
        <v>43679</v>
      </c>
      <c r="B22" s="12" t="s">
        <v>6</v>
      </c>
      <c r="C22" s="113">
        <v>76630</v>
      </c>
      <c r="D22" s="12" t="s">
        <v>2189</v>
      </c>
      <c r="E22" s="12" t="s">
        <v>6</v>
      </c>
      <c r="F22" s="12" t="s">
        <v>6</v>
      </c>
      <c r="G22" s="12" t="s">
        <v>172</v>
      </c>
      <c r="H22" s="12"/>
      <c r="I22" s="9">
        <v>240</v>
      </c>
      <c r="J22" s="9">
        <v>483</v>
      </c>
    </row>
    <row r="23" spans="1:10" s="11" customFormat="1" x14ac:dyDescent="0.2">
      <c r="A23" s="8">
        <v>43679</v>
      </c>
      <c r="B23" s="12" t="s">
        <v>3</v>
      </c>
      <c r="C23" s="113">
        <v>5880</v>
      </c>
      <c r="D23" s="12" t="s">
        <v>118</v>
      </c>
      <c r="E23" s="12" t="s">
        <v>4</v>
      </c>
      <c r="F23" s="12" t="s">
        <v>6</v>
      </c>
      <c r="G23" s="12" t="s">
        <v>152</v>
      </c>
      <c r="H23" s="12"/>
      <c r="I23" s="9">
        <v>22</v>
      </c>
      <c r="J23" s="9">
        <v>27</v>
      </c>
    </row>
    <row r="24" spans="1:10" s="11" customFormat="1" x14ac:dyDescent="0.2">
      <c r="A24" s="8">
        <v>43679</v>
      </c>
      <c r="B24" s="12" t="s">
        <v>5</v>
      </c>
      <c r="C24" s="113">
        <v>66780</v>
      </c>
      <c r="D24" s="12" t="s">
        <v>2190</v>
      </c>
      <c r="E24" s="12" t="s">
        <v>5</v>
      </c>
      <c r="F24" s="12" t="s">
        <v>15</v>
      </c>
      <c r="G24" s="12" t="s">
        <v>172</v>
      </c>
      <c r="H24" s="12"/>
      <c r="I24" s="9">
        <v>45</v>
      </c>
      <c r="J24" s="9">
        <v>76</v>
      </c>
    </row>
    <row r="25" spans="1:10" s="11" customFormat="1" x14ac:dyDescent="0.2">
      <c r="A25" s="8">
        <v>43679</v>
      </c>
      <c r="B25" s="12" t="s">
        <v>1190</v>
      </c>
      <c r="C25" s="169" t="s">
        <v>2191</v>
      </c>
      <c r="D25" s="12" t="s">
        <v>2192</v>
      </c>
      <c r="E25" s="12" t="s">
        <v>15</v>
      </c>
      <c r="F25" s="12" t="s">
        <v>6</v>
      </c>
      <c r="G25" s="12" t="s">
        <v>172</v>
      </c>
      <c r="H25" s="12"/>
      <c r="I25" s="9"/>
      <c r="J25" s="9"/>
    </row>
    <row r="26" spans="1:10" s="11" customFormat="1" x14ac:dyDescent="0.2">
      <c r="A26" s="8">
        <v>43679</v>
      </c>
      <c r="B26" s="12" t="s">
        <v>3</v>
      </c>
      <c r="C26" s="113">
        <v>4646</v>
      </c>
      <c r="D26" s="12" t="s">
        <v>1433</v>
      </c>
      <c r="E26" s="12" t="s">
        <v>4</v>
      </c>
      <c r="F26" s="12" t="s">
        <v>6</v>
      </c>
      <c r="G26" s="12" t="s">
        <v>151</v>
      </c>
      <c r="H26" s="12"/>
      <c r="I26" s="9">
        <v>4</v>
      </c>
      <c r="J26" s="9">
        <v>2</v>
      </c>
    </row>
    <row r="27" spans="1:10" s="11" customFormat="1" x14ac:dyDescent="0.2">
      <c r="A27" s="8">
        <v>43679</v>
      </c>
      <c r="B27" s="12" t="s">
        <v>3</v>
      </c>
      <c r="C27" s="113">
        <v>4797</v>
      </c>
      <c r="D27" s="12" t="s">
        <v>252</v>
      </c>
      <c r="E27" s="12" t="s">
        <v>4</v>
      </c>
      <c r="F27" s="12" t="s">
        <v>5</v>
      </c>
      <c r="G27" s="12" t="s">
        <v>172</v>
      </c>
      <c r="H27" s="12"/>
      <c r="I27" s="9">
        <v>9</v>
      </c>
      <c r="J27" s="9">
        <v>5</v>
      </c>
    </row>
    <row r="28" spans="1:10" s="11" customFormat="1" x14ac:dyDescent="0.2">
      <c r="A28" s="8">
        <v>43679</v>
      </c>
      <c r="B28" s="12" t="s">
        <v>3</v>
      </c>
      <c r="C28" s="113">
        <v>8021</v>
      </c>
      <c r="D28" s="12" t="s">
        <v>64</v>
      </c>
      <c r="E28" s="12" t="s">
        <v>12</v>
      </c>
      <c r="F28" s="12" t="s">
        <v>2193</v>
      </c>
      <c r="G28" s="12" t="s">
        <v>172</v>
      </c>
      <c r="H28" s="12"/>
      <c r="I28" s="9">
        <v>23</v>
      </c>
      <c r="J28" s="9">
        <v>18</v>
      </c>
    </row>
    <row r="29" spans="1:10" s="11" customFormat="1" x14ac:dyDescent="0.2">
      <c r="A29" s="8">
        <v>43679</v>
      </c>
      <c r="B29" s="12" t="s">
        <v>3</v>
      </c>
      <c r="C29" s="113">
        <v>3211</v>
      </c>
      <c r="D29" s="12" t="s">
        <v>131</v>
      </c>
      <c r="E29" s="12" t="s">
        <v>4</v>
      </c>
      <c r="F29" s="12" t="s">
        <v>36</v>
      </c>
      <c r="G29" s="12" t="s">
        <v>37</v>
      </c>
      <c r="H29" s="12"/>
      <c r="I29" s="9">
        <v>19</v>
      </c>
      <c r="J29" s="9">
        <v>20</v>
      </c>
    </row>
    <row r="30" spans="1:10" s="11" customFormat="1" x14ac:dyDescent="0.2">
      <c r="A30" s="8">
        <v>43679</v>
      </c>
      <c r="B30" s="12" t="s">
        <v>1512</v>
      </c>
      <c r="C30" s="113">
        <v>8634</v>
      </c>
      <c r="D30" s="12" t="s">
        <v>2194</v>
      </c>
      <c r="E30" s="12" t="s">
        <v>5</v>
      </c>
      <c r="F30" s="12" t="s">
        <v>6</v>
      </c>
      <c r="G30" s="12" t="s">
        <v>151</v>
      </c>
      <c r="H30" s="12"/>
      <c r="I30" s="9">
        <v>282</v>
      </c>
      <c r="J30" s="9">
        <v>466</v>
      </c>
    </row>
    <row r="31" spans="1:10" s="11" customFormat="1" x14ac:dyDescent="0.2">
      <c r="A31" s="8">
        <v>43680</v>
      </c>
      <c r="B31" s="12" t="s">
        <v>3</v>
      </c>
      <c r="C31" s="113">
        <v>2518</v>
      </c>
      <c r="D31" s="12" t="s">
        <v>92</v>
      </c>
      <c r="E31" s="12" t="s">
        <v>4</v>
      </c>
      <c r="F31" s="12" t="s">
        <v>4</v>
      </c>
      <c r="G31" s="12" t="s">
        <v>23</v>
      </c>
      <c r="H31" s="12"/>
      <c r="I31" s="9">
        <v>28</v>
      </c>
      <c r="J31" s="9">
        <v>32</v>
      </c>
    </row>
    <row r="32" spans="1:10" s="11" customFormat="1" x14ac:dyDescent="0.2">
      <c r="A32" s="8">
        <v>43680</v>
      </c>
      <c r="B32" s="12" t="s">
        <v>3</v>
      </c>
      <c r="C32" s="113">
        <v>2159</v>
      </c>
      <c r="D32" s="12" t="s">
        <v>92</v>
      </c>
      <c r="E32" s="12" t="s">
        <v>4</v>
      </c>
      <c r="F32" s="12" t="s">
        <v>4</v>
      </c>
      <c r="G32" s="12" t="s">
        <v>2061</v>
      </c>
      <c r="H32" s="12"/>
      <c r="I32" s="9">
        <v>21</v>
      </c>
      <c r="J32" s="9">
        <v>26</v>
      </c>
    </row>
    <row r="33" spans="1:10" s="11" customFormat="1" x14ac:dyDescent="0.2">
      <c r="A33" s="8">
        <v>43680</v>
      </c>
      <c r="B33" s="12" t="s">
        <v>2195</v>
      </c>
      <c r="C33" s="159" t="s">
        <v>2196</v>
      </c>
      <c r="D33" s="12" t="s">
        <v>2197</v>
      </c>
      <c r="E33" s="12" t="s">
        <v>11</v>
      </c>
      <c r="F33" s="12" t="s">
        <v>15</v>
      </c>
      <c r="G33" s="12" t="s">
        <v>290</v>
      </c>
      <c r="H33" s="12"/>
      <c r="I33" s="9"/>
      <c r="J33" s="9"/>
    </row>
    <row r="34" spans="1:10" s="11" customFormat="1" x14ac:dyDescent="0.2">
      <c r="A34" s="8">
        <v>43680</v>
      </c>
      <c r="B34" s="12" t="s">
        <v>6</v>
      </c>
      <c r="C34" s="113">
        <v>57380</v>
      </c>
      <c r="D34" s="12" t="s">
        <v>2198</v>
      </c>
      <c r="E34" s="12" t="s">
        <v>6</v>
      </c>
      <c r="F34" s="12" t="s">
        <v>6</v>
      </c>
      <c r="G34" s="12" t="s">
        <v>23</v>
      </c>
      <c r="H34" s="12"/>
      <c r="I34" s="9">
        <v>76</v>
      </c>
      <c r="J34" s="9">
        <v>110</v>
      </c>
    </row>
    <row r="35" spans="1:10" s="11" customFormat="1" x14ac:dyDescent="0.2">
      <c r="A35" s="8">
        <v>43680</v>
      </c>
      <c r="B35" s="12" t="s">
        <v>3</v>
      </c>
      <c r="C35" s="113">
        <v>4625</v>
      </c>
      <c r="D35" s="12" t="s">
        <v>40</v>
      </c>
      <c r="E35" s="12" t="s">
        <v>4</v>
      </c>
      <c r="F35" s="12" t="s">
        <v>4</v>
      </c>
      <c r="G35" s="12" t="s">
        <v>977</v>
      </c>
      <c r="H35" s="12"/>
      <c r="I35" s="9">
        <v>9</v>
      </c>
      <c r="J35" s="9">
        <v>2</v>
      </c>
    </row>
    <row r="36" spans="1:10" s="11" customFormat="1" x14ac:dyDescent="0.2">
      <c r="A36" s="8">
        <v>43680</v>
      </c>
      <c r="B36" s="12" t="s">
        <v>6</v>
      </c>
      <c r="C36" s="113">
        <v>57290</v>
      </c>
      <c r="D36" s="12" t="s">
        <v>1789</v>
      </c>
      <c r="E36" s="12" t="s">
        <v>6</v>
      </c>
      <c r="F36" s="12" t="s">
        <v>6</v>
      </c>
      <c r="G36" s="12" t="s">
        <v>23</v>
      </c>
      <c r="H36" s="12"/>
      <c r="I36" s="9">
        <v>35</v>
      </c>
      <c r="J36" s="9">
        <v>39</v>
      </c>
    </row>
    <row r="37" spans="1:10" s="11" customFormat="1" x14ac:dyDescent="0.2">
      <c r="A37" s="8">
        <v>43680</v>
      </c>
      <c r="B37" s="12" t="s">
        <v>3</v>
      </c>
      <c r="C37" s="113">
        <v>4438</v>
      </c>
      <c r="D37" s="12" t="s">
        <v>46</v>
      </c>
      <c r="E37" s="12" t="s">
        <v>4</v>
      </c>
      <c r="F37" s="12" t="s">
        <v>4</v>
      </c>
      <c r="G37" s="12" t="s">
        <v>2201</v>
      </c>
      <c r="H37" s="12"/>
      <c r="I37" s="9">
        <v>4</v>
      </c>
      <c r="J37" s="9">
        <v>3</v>
      </c>
    </row>
    <row r="38" spans="1:10" s="11" customFormat="1" x14ac:dyDescent="0.2">
      <c r="A38" s="8">
        <v>43680</v>
      </c>
      <c r="B38" s="12" t="s">
        <v>3</v>
      </c>
      <c r="C38" s="113">
        <v>4940</v>
      </c>
      <c r="D38" s="12" t="s">
        <v>55</v>
      </c>
      <c r="E38" s="12" t="s">
        <v>4</v>
      </c>
      <c r="F38" s="12" t="s">
        <v>4</v>
      </c>
      <c r="G38" s="12" t="s">
        <v>2061</v>
      </c>
      <c r="H38" s="12"/>
      <c r="I38" s="9">
        <v>14</v>
      </c>
      <c r="J38" s="9">
        <v>9</v>
      </c>
    </row>
    <row r="39" spans="1:10" s="11" customFormat="1" x14ac:dyDescent="0.2">
      <c r="A39" s="8">
        <v>43680</v>
      </c>
      <c r="B39" s="12" t="s">
        <v>3</v>
      </c>
      <c r="C39" s="113">
        <v>1461</v>
      </c>
      <c r="D39" s="12" t="s">
        <v>92</v>
      </c>
      <c r="E39" s="12" t="s">
        <v>2199</v>
      </c>
      <c r="F39" s="12" t="s">
        <v>15</v>
      </c>
      <c r="G39" s="12" t="s">
        <v>23</v>
      </c>
      <c r="H39" s="12"/>
      <c r="I39" s="9">
        <v>29</v>
      </c>
      <c r="J39" s="9">
        <v>36</v>
      </c>
    </row>
    <row r="40" spans="1:10" s="11" customFormat="1" x14ac:dyDescent="0.2">
      <c r="A40" s="8">
        <v>43681</v>
      </c>
      <c r="B40" s="12" t="s">
        <v>3</v>
      </c>
      <c r="C40" s="113">
        <v>4108</v>
      </c>
      <c r="D40" s="12" t="s">
        <v>506</v>
      </c>
      <c r="E40" s="12" t="s">
        <v>6</v>
      </c>
      <c r="F40" s="12" t="s">
        <v>6</v>
      </c>
      <c r="G40" s="12" t="s">
        <v>172</v>
      </c>
      <c r="H40" s="12"/>
      <c r="I40" s="9">
        <v>11</v>
      </c>
      <c r="J40" s="9">
        <v>8</v>
      </c>
    </row>
    <row r="41" spans="1:10" s="11" customFormat="1" x14ac:dyDescent="0.2">
      <c r="A41" s="8">
        <v>43681</v>
      </c>
      <c r="B41" s="12" t="s">
        <v>3</v>
      </c>
      <c r="C41" s="113">
        <v>3450</v>
      </c>
      <c r="D41" s="12" t="s">
        <v>67</v>
      </c>
      <c r="E41" s="12" t="s">
        <v>5</v>
      </c>
      <c r="F41" s="12" t="s">
        <v>4</v>
      </c>
      <c r="G41" s="12" t="s">
        <v>37</v>
      </c>
      <c r="H41" s="12"/>
      <c r="I41" s="9">
        <v>19</v>
      </c>
      <c r="J41" s="9">
        <v>23</v>
      </c>
    </row>
    <row r="42" spans="1:10" s="11" customFormat="1" x14ac:dyDescent="0.2">
      <c r="A42" s="8">
        <v>43681</v>
      </c>
      <c r="B42" s="12" t="s">
        <v>6</v>
      </c>
      <c r="C42" s="113">
        <v>57330</v>
      </c>
      <c r="D42" s="12" t="s">
        <v>164</v>
      </c>
      <c r="E42" s="12" t="s">
        <v>6</v>
      </c>
      <c r="F42" s="12" t="s">
        <v>270</v>
      </c>
      <c r="G42" s="12" t="s">
        <v>23</v>
      </c>
      <c r="H42" s="12"/>
      <c r="I42" s="9">
        <v>25</v>
      </c>
      <c r="J42" s="9">
        <v>33</v>
      </c>
    </row>
    <row r="43" spans="1:10" s="11" customFormat="1" x14ac:dyDescent="0.2">
      <c r="A43" s="8">
        <v>43681</v>
      </c>
      <c r="B43" s="12" t="s">
        <v>6</v>
      </c>
      <c r="C43" s="113">
        <v>57050</v>
      </c>
      <c r="D43" s="12" t="s">
        <v>2200</v>
      </c>
      <c r="E43" s="12" t="s">
        <v>6</v>
      </c>
      <c r="F43" s="12" t="s">
        <v>6</v>
      </c>
      <c r="G43" s="12" t="s">
        <v>23</v>
      </c>
      <c r="H43" s="12"/>
      <c r="I43" s="9">
        <v>50</v>
      </c>
      <c r="J43" s="9">
        <v>66</v>
      </c>
    </row>
    <row r="44" spans="1:10" s="11" customFormat="1" x14ac:dyDescent="0.2">
      <c r="A44" s="8">
        <v>43681</v>
      </c>
      <c r="B44" s="12" t="s">
        <v>3</v>
      </c>
      <c r="C44" s="113">
        <v>2535</v>
      </c>
      <c r="D44" s="12" t="s">
        <v>92</v>
      </c>
      <c r="E44" s="12" t="s">
        <v>15</v>
      </c>
      <c r="F44" s="12" t="s">
        <v>6</v>
      </c>
      <c r="G44" s="12" t="s">
        <v>172</v>
      </c>
      <c r="H44" s="12"/>
      <c r="I44" s="9">
        <v>23</v>
      </c>
      <c r="J44" s="9">
        <v>27</v>
      </c>
    </row>
    <row r="45" spans="1:10" s="11" customFormat="1" x14ac:dyDescent="0.2">
      <c r="A45" s="8">
        <v>43681</v>
      </c>
      <c r="B45" s="12" t="s">
        <v>6</v>
      </c>
      <c r="C45" s="113">
        <v>57100</v>
      </c>
      <c r="D45" s="12" t="s">
        <v>141</v>
      </c>
      <c r="E45" s="12" t="s">
        <v>6</v>
      </c>
      <c r="F45" s="12" t="s">
        <v>6</v>
      </c>
      <c r="G45" s="12" t="s">
        <v>37</v>
      </c>
      <c r="H45" s="12"/>
      <c r="I45" s="9">
        <v>31</v>
      </c>
      <c r="J45" s="9">
        <v>42</v>
      </c>
    </row>
    <row r="46" spans="1:10" s="11" customFormat="1" x14ac:dyDescent="0.2">
      <c r="A46" s="8">
        <v>43681</v>
      </c>
      <c r="B46" s="12" t="s">
        <v>3</v>
      </c>
      <c r="C46" s="113">
        <v>1941</v>
      </c>
      <c r="D46" s="12" t="s">
        <v>92</v>
      </c>
      <c r="E46" s="12" t="s">
        <v>16</v>
      </c>
      <c r="F46" s="12" t="s">
        <v>6</v>
      </c>
      <c r="G46" s="12" t="s">
        <v>151</v>
      </c>
      <c r="H46" s="12"/>
      <c r="I46" s="9">
        <v>18</v>
      </c>
      <c r="J46" s="9">
        <v>25</v>
      </c>
    </row>
    <row r="47" spans="1:10" s="11" customFormat="1" ht="18" customHeight="1" x14ac:dyDescent="0.2">
      <c r="A47" s="8">
        <v>43681</v>
      </c>
      <c r="B47" s="12" t="s">
        <v>3</v>
      </c>
      <c r="C47" s="113">
        <v>6681</v>
      </c>
      <c r="D47" s="12" t="s">
        <v>232</v>
      </c>
      <c r="E47" s="12" t="s">
        <v>6</v>
      </c>
      <c r="F47" s="12" t="s">
        <v>6</v>
      </c>
      <c r="G47" s="12" t="s">
        <v>23</v>
      </c>
      <c r="H47" s="12"/>
      <c r="I47" s="9">
        <v>35</v>
      </c>
      <c r="J47" s="9">
        <v>57</v>
      </c>
    </row>
    <row r="48" spans="1:10" s="11" customFormat="1" x14ac:dyDescent="0.2">
      <c r="A48" s="8">
        <v>43682</v>
      </c>
      <c r="B48" s="12" t="s">
        <v>3</v>
      </c>
      <c r="C48" s="113">
        <v>4978</v>
      </c>
      <c r="D48" s="12" t="s">
        <v>2211</v>
      </c>
      <c r="E48" s="12" t="s">
        <v>4</v>
      </c>
      <c r="F48" s="12" t="s">
        <v>4</v>
      </c>
      <c r="G48" s="12" t="s">
        <v>516</v>
      </c>
      <c r="H48" s="12"/>
      <c r="I48" s="9">
        <v>17</v>
      </c>
      <c r="J48" s="9">
        <v>12</v>
      </c>
    </row>
    <row r="49" spans="1:10" s="11" customFormat="1" x14ac:dyDescent="0.2">
      <c r="A49" s="8">
        <v>43682</v>
      </c>
      <c r="B49" s="12" t="s">
        <v>3</v>
      </c>
      <c r="C49" s="113">
        <v>4745</v>
      </c>
      <c r="D49" s="12" t="s">
        <v>75</v>
      </c>
      <c r="E49" s="12" t="s">
        <v>4</v>
      </c>
      <c r="F49" s="12" t="s">
        <v>4</v>
      </c>
      <c r="G49" s="12" t="s">
        <v>172</v>
      </c>
      <c r="H49" s="12"/>
      <c r="I49" s="9">
        <v>10</v>
      </c>
      <c r="J49" s="9" t="s">
        <v>401</v>
      </c>
    </row>
    <row r="50" spans="1:10" s="11" customFormat="1" x14ac:dyDescent="0.2">
      <c r="A50" s="8">
        <v>43682</v>
      </c>
      <c r="B50" s="12" t="s">
        <v>1190</v>
      </c>
      <c r="C50" s="48" t="s">
        <v>2212</v>
      </c>
      <c r="D50" s="12" t="s">
        <v>2213</v>
      </c>
      <c r="E50" s="12" t="s">
        <v>15</v>
      </c>
      <c r="F50" s="12" t="s">
        <v>15</v>
      </c>
      <c r="G50" s="12" t="s">
        <v>1794</v>
      </c>
      <c r="H50" s="12"/>
      <c r="I50" s="9"/>
      <c r="J50" s="9"/>
    </row>
    <row r="51" spans="1:10" s="11" customFormat="1" x14ac:dyDescent="0.2">
      <c r="A51" s="8">
        <v>43682</v>
      </c>
      <c r="B51" s="12" t="s">
        <v>234</v>
      </c>
      <c r="C51" s="113">
        <v>2285</v>
      </c>
      <c r="D51" s="12" t="s">
        <v>2081</v>
      </c>
      <c r="E51" s="12" t="s">
        <v>15</v>
      </c>
      <c r="F51" s="12" t="s">
        <v>15</v>
      </c>
      <c r="G51" s="12" t="s">
        <v>172</v>
      </c>
      <c r="H51" s="12"/>
      <c r="I51" s="9">
        <v>220</v>
      </c>
      <c r="J51" s="9">
        <v>367</v>
      </c>
    </row>
    <row r="52" spans="1:10" s="11" customFormat="1" x14ac:dyDescent="0.2">
      <c r="A52" s="8">
        <v>43682</v>
      </c>
      <c r="B52" s="12" t="s">
        <v>3</v>
      </c>
      <c r="C52" s="113">
        <v>5143</v>
      </c>
      <c r="D52" s="12" t="s">
        <v>122</v>
      </c>
      <c r="E52" s="12" t="s">
        <v>10</v>
      </c>
      <c r="F52" s="12" t="s">
        <v>1472</v>
      </c>
      <c r="G52" s="12" t="s">
        <v>2214</v>
      </c>
      <c r="H52" s="12"/>
      <c r="I52" s="9">
        <v>28</v>
      </c>
      <c r="J52" s="9">
        <v>37</v>
      </c>
    </row>
    <row r="53" spans="1:10" s="11" customFormat="1" x14ac:dyDescent="0.2">
      <c r="A53" s="8">
        <v>43682</v>
      </c>
      <c r="B53" s="12" t="s">
        <v>3</v>
      </c>
      <c r="C53" s="113">
        <v>4650</v>
      </c>
      <c r="D53" s="12" t="s">
        <v>93</v>
      </c>
      <c r="E53" s="12" t="s">
        <v>4</v>
      </c>
      <c r="F53" s="12" t="s">
        <v>4</v>
      </c>
      <c r="G53" s="12" t="s">
        <v>245</v>
      </c>
      <c r="H53" s="12"/>
      <c r="I53" s="9">
        <v>6</v>
      </c>
      <c r="J53" s="9" t="s">
        <v>996</v>
      </c>
    </row>
    <row r="54" spans="1:10" s="11" customFormat="1" x14ac:dyDescent="0.2">
      <c r="A54" s="8">
        <v>43683</v>
      </c>
      <c r="B54" s="12" t="s">
        <v>3</v>
      </c>
      <c r="C54" s="113">
        <v>4677</v>
      </c>
      <c r="D54" s="12" t="s">
        <v>40</v>
      </c>
      <c r="E54" s="12" t="s">
        <v>4</v>
      </c>
      <c r="F54" s="12" t="s">
        <v>4</v>
      </c>
      <c r="G54" s="12" t="s">
        <v>312</v>
      </c>
      <c r="H54" s="12"/>
      <c r="I54" s="9">
        <v>2</v>
      </c>
      <c r="J54" s="9" t="s">
        <v>2215</v>
      </c>
    </row>
    <row r="55" spans="1:10" s="11" customFormat="1" x14ac:dyDescent="0.2">
      <c r="A55" s="8">
        <v>43683</v>
      </c>
      <c r="B55" s="12" t="s">
        <v>3</v>
      </c>
      <c r="C55" s="113">
        <v>5670</v>
      </c>
      <c r="D55" s="12" t="s">
        <v>1011</v>
      </c>
      <c r="E55" s="12" t="s">
        <v>4</v>
      </c>
      <c r="F55" s="12" t="s">
        <v>4</v>
      </c>
      <c r="G55" s="12" t="s">
        <v>249</v>
      </c>
      <c r="H55" s="12"/>
      <c r="I55" s="9">
        <v>23</v>
      </c>
      <c r="J55" s="9">
        <v>31</v>
      </c>
    </row>
    <row r="56" spans="1:10" s="11" customFormat="1" x14ac:dyDescent="0.2">
      <c r="A56" s="8">
        <v>43683</v>
      </c>
      <c r="B56" s="12" t="s">
        <v>5</v>
      </c>
      <c r="C56" s="113">
        <v>54294</v>
      </c>
      <c r="D56" s="12" t="s">
        <v>154</v>
      </c>
      <c r="E56" s="12" t="s">
        <v>10</v>
      </c>
      <c r="F56" s="12" t="s">
        <v>5</v>
      </c>
      <c r="G56" s="12" t="s">
        <v>172</v>
      </c>
      <c r="H56" s="12"/>
      <c r="I56" s="9">
        <v>51</v>
      </c>
      <c r="J56" s="9">
        <v>67</v>
      </c>
    </row>
    <row r="57" spans="1:10" s="11" customFormat="1" x14ac:dyDescent="0.2">
      <c r="A57" s="8">
        <v>43683</v>
      </c>
      <c r="B57" s="12" t="s">
        <v>5</v>
      </c>
      <c r="C57" s="113">
        <v>54439</v>
      </c>
      <c r="D57" s="12" t="s">
        <v>2216</v>
      </c>
      <c r="E57" s="12" t="s">
        <v>5</v>
      </c>
      <c r="F57" s="12" t="s">
        <v>5</v>
      </c>
      <c r="G57" s="12" t="s">
        <v>2217</v>
      </c>
      <c r="H57" s="12"/>
      <c r="I57" s="9">
        <v>42</v>
      </c>
      <c r="J57" s="9">
        <v>58</v>
      </c>
    </row>
    <row r="58" spans="1:10" s="11" customFormat="1" x14ac:dyDescent="0.2">
      <c r="A58" s="8">
        <v>43683</v>
      </c>
      <c r="B58" s="12" t="s">
        <v>3</v>
      </c>
      <c r="C58" s="113">
        <v>8116</v>
      </c>
      <c r="D58" s="12" t="s">
        <v>53</v>
      </c>
      <c r="E58" s="12" t="s">
        <v>6</v>
      </c>
      <c r="F58" s="12" t="s">
        <v>6</v>
      </c>
      <c r="G58" s="12" t="s">
        <v>278</v>
      </c>
      <c r="H58" s="12"/>
      <c r="I58" s="9">
        <v>24</v>
      </c>
      <c r="J58" s="9">
        <v>31</v>
      </c>
    </row>
    <row r="59" spans="1:10" s="11" customFormat="1" x14ac:dyDescent="0.2">
      <c r="A59" s="8">
        <v>43683</v>
      </c>
      <c r="B59" s="12" t="s">
        <v>3</v>
      </c>
      <c r="C59" s="113">
        <v>2510</v>
      </c>
      <c r="D59" s="12" t="s">
        <v>92</v>
      </c>
      <c r="E59" s="12" t="s">
        <v>6</v>
      </c>
      <c r="F59" s="12" t="s">
        <v>15</v>
      </c>
      <c r="G59" s="12" t="s">
        <v>23</v>
      </c>
      <c r="H59" s="12"/>
      <c r="I59" s="9">
        <v>22</v>
      </c>
      <c r="J59" s="9">
        <v>27</v>
      </c>
    </row>
    <row r="60" spans="1:10" s="11" customFormat="1" x14ac:dyDescent="0.2">
      <c r="A60" s="8">
        <v>43683</v>
      </c>
      <c r="B60" s="12" t="s">
        <v>3</v>
      </c>
      <c r="C60" s="113">
        <v>5335</v>
      </c>
      <c r="D60" s="12" t="s">
        <v>122</v>
      </c>
      <c r="E60" s="12" t="s">
        <v>4</v>
      </c>
      <c r="F60" s="12" t="s">
        <v>4</v>
      </c>
      <c r="G60" s="12" t="s">
        <v>292</v>
      </c>
      <c r="H60" s="12"/>
      <c r="I60" s="9">
        <v>29</v>
      </c>
      <c r="J60" s="9">
        <v>37</v>
      </c>
    </row>
    <row r="61" spans="1:10" s="11" customFormat="1" x14ac:dyDescent="0.2">
      <c r="A61" s="8">
        <v>43683</v>
      </c>
      <c r="B61" s="12" t="s">
        <v>6</v>
      </c>
      <c r="C61" s="113">
        <v>10400</v>
      </c>
      <c r="D61" s="12" t="s">
        <v>2218</v>
      </c>
      <c r="E61" s="12" t="s">
        <v>6</v>
      </c>
      <c r="F61" s="12" t="s">
        <v>6</v>
      </c>
      <c r="G61" s="12" t="s">
        <v>2219</v>
      </c>
      <c r="H61" s="12"/>
      <c r="I61" s="9">
        <v>194</v>
      </c>
      <c r="J61" s="9">
        <v>272</v>
      </c>
    </row>
    <row r="62" spans="1:10" s="11" customFormat="1" x14ac:dyDescent="0.2">
      <c r="A62" s="8">
        <v>43683</v>
      </c>
      <c r="B62" s="12" t="s">
        <v>3</v>
      </c>
      <c r="C62" s="113">
        <v>3383</v>
      </c>
      <c r="D62" s="12" t="s">
        <v>195</v>
      </c>
      <c r="E62" s="12" t="s">
        <v>4</v>
      </c>
      <c r="F62" s="12" t="s">
        <v>4</v>
      </c>
      <c r="G62" s="12" t="s">
        <v>2220</v>
      </c>
      <c r="H62" s="12"/>
      <c r="I62" s="9">
        <v>17</v>
      </c>
      <c r="J62" s="9">
        <v>17</v>
      </c>
    </row>
    <row r="63" spans="1:10" s="11" customFormat="1" x14ac:dyDescent="0.2">
      <c r="A63" s="8">
        <v>43683</v>
      </c>
      <c r="B63" s="12" t="s">
        <v>1959</v>
      </c>
      <c r="C63" s="113">
        <v>8966</v>
      </c>
      <c r="D63" s="12" t="s">
        <v>2221</v>
      </c>
      <c r="E63" s="12" t="s">
        <v>5</v>
      </c>
      <c r="F63" s="12" t="s">
        <v>4</v>
      </c>
      <c r="G63" s="12" t="s">
        <v>976</v>
      </c>
      <c r="H63" s="12"/>
      <c r="I63" s="9">
        <v>253</v>
      </c>
      <c r="J63" s="9">
        <v>422</v>
      </c>
    </row>
    <row r="64" spans="1:10" s="11" customFormat="1" x14ac:dyDescent="0.2">
      <c r="A64" s="8">
        <v>43683</v>
      </c>
      <c r="B64" s="12" t="s">
        <v>3</v>
      </c>
      <c r="C64" s="113">
        <v>1117</v>
      </c>
      <c r="D64" s="12" t="s">
        <v>92</v>
      </c>
      <c r="E64" s="12" t="s">
        <v>4</v>
      </c>
      <c r="F64" s="12" t="s">
        <v>6</v>
      </c>
      <c r="G64" s="12" t="s">
        <v>172</v>
      </c>
      <c r="H64" s="12"/>
      <c r="I64" s="9">
        <v>22</v>
      </c>
      <c r="J64" s="9">
        <v>25</v>
      </c>
    </row>
    <row r="65" spans="1:10" s="11" customFormat="1" x14ac:dyDescent="0.2">
      <c r="A65" s="8">
        <v>43683</v>
      </c>
      <c r="B65" s="12" t="s">
        <v>234</v>
      </c>
      <c r="C65" s="48" t="s">
        <v>2222</v>
      </c>
      <c r="D65" s="12" t="s">
        <v>2223</v>
      </c>
      <c r="E65" s="12" t="s">
        <v>234</v>
      </c>
      <c r="F65" s="12" t="s">
        <v>5</v>
      </c>
      <c r="G65" s="12" t="s">
        <v>172</v>
      </c>
      <c r="H65" s="12"/>
      <c r="I65" s="9">
        <v>193</v>
      </c>
      <c r="J65" s="9">
        <v>318</v>
      </c>
    </row>
    <row r="66" spans="1:10" s="11" customFormat="1" x14ac:dyDescent="0.2">
      <c r="A66" s="8">
        <v>43683</v>
      </c>
      <c r="B66" s="12" t="s">
        <v>6</v>
      </c>
      <c r="C66" s="113">
        <v>57155</v>
      </c>
      <c r="D66" s="12" t="s">
        <v>211</v>
      </c>
      <c r="E66" s="12" t="s">
        <v>6</v>
      </c>
      <c r="F66" s="12" t="s">
        <v>6</v>
      </c>
      <c r="G66" s="12" t="s">
        <v>2247</v>
      </c>
      <c r="H66" s="12"/>
      <c r="I66" s="9">
        <v>65</v>
      </c>
      <c r="J66" s="9">
        <v>86</v>
      </c>
    </row>
    <row r="67" spans="1:10" s="11" customFormat="1" x14ac:dyDescent="0.2">
      <c r="A67" s="8">
        <v>43683</v>
      </c>
      <c r="B67" s="12" t="s">
        <v>5</v>
      </c>
      <c r="C67" s="113">
        <v>54662</v>
      </c>
      <c r="D67" s="12" t="s">
        <v>2224</v>
      </c>
      <c r="E67" s="12" t="s">
        <v>15</v>
      </c>
      <c r="F67" s="12" t="s">
        <v>15</v>
      </c>
      <c r="G67" s="12" t="s">
        <v>37</v>
      </c>
      <c r="H67" s="12"/>
      <c r="I67" s="9">
        <v>68</v>
      </c>
      <c r="J67" s="9">
        <v>98</v>
      </c>
    </row>
    <row r="68" spans="1:10" s="11" customFormat="1" x14ac:dyDescent="0.2">
      <c r="A68" s="8">
        <v>43683</v>
      </c>
      <c r="B68" s="12" t="s">
        <v>1190</v>
      </c>
      <c r="C68" s="48" t="s">
        <v>2225</v>
      </c>
      <c r="D68" s="12" t="s">
        <v>2226</v>
      </c>
      <c r="E68" s="12" t="s">
        <v>15</v>
      </c>
      <c r="F68" s="12" t="s">
        <v>1190</v>
      </c>
      <c r="G68" s="12" t="s">
        <v>172</v>
      </c>
      <c r="H68" s="12"/>
      <c r="I68" s="9"/>
      <c r="J68" s="9"/>
    </row>
    <row r="69" spans="1:10" s="11" customFormat="1" x14ac:dyDescent="0.2">
      <c r="A69" s="8">
        <v>43683</v>
      </c>
      <c r="B69" s="12" t="s">
        <v>3</v>
      </c>
      <c r="C69" s="113">
        <v>8062</v>
      </c>
      <c r="D69" s="12" t="s">
        <v>41</v>
      </c>
      <c r="E69" s="12" t="s">
        <v>4</v>
      </c>
      <c r="F69" s="12" t="s">
        <v>4</v>
      </c>
      <c r="G69" s="12" t="s">
        <v>23</v>
      </c>
      <c r="H69" s="12"/>
      <c r="I69" s="9">
        <v>24</v>
      </c>
      <c r="J69" s="9">
        <v>20</v>
      </c>
    </row>
    <row r="70" spans="1:10" s="11" customFormat="1" x14ac:dyDescent="0.2">
      <c r="A70" s="8">
        <v>43683</v>
      </c>
      <c r="B70" s="12" t="s">
        <v>3</v>
      </c>
      <c r="C70" s="113">
        <v>1519</v>
      </c>
      <c r="D70" s="12" t="s">
        <v>92</v>
      </c>
      <c r="E70" s="12" t="s">
        <v>15</v>
      </c>
      <c r="F70" s="12" t="s">
        <v>4</v>
      </c>
      <c r="G70" s="12" t="s">
        <v>976</v>
      </c>
      <c r="H70" s="12"/>
      <c r="I70" s="9">
        <v>30</v>
      </c>
      <c r="J70" s="9">
        <v>36</v>
      </c>
    </row>
    <row r="71" spans="1:10" s="11" customFormat="1" x14ac:dyDescent="0.2">
      <c r="A71" s="8">
        <v>43683</v>
      </c>
      <c r="B71" s="12" t="s">
        <v>1853</v>
      </c>
      <c r="C71" s="113">
        <v>9020</v>
      </c>
      <c r="D71" s="12" t="s">
        <v>2227</v>
      </c>
      <c r="E71" s="12" t="s">
        <v>5</v>
      </c>
      <c r="F71" s="12" t="s">
        <v>15</v>
      </c>
      <c r="G71" s="12" t="s">
        <v>172</v>
      </c>
      <c r="H71" s="12"/>
      <c r="I71" s="9"/>
      <c r="J71" s="9"/>
    </row>
    <row r="72" spans="1:10" s="11" customFormat="1" x14ac:dyDescent="0.2">
      <c r="A72" s="8">
        <v>43683</v>
      </c>
      <c r="B72" s="12" t="s">
        <v>14</v>
      </c>
      <c r="C72" s="113">
        <v>6780</v>
      </c>
      <c r="D72" s="12" t="s">
        <v>142</v>
      </c>
      <c r="E72" s="12" t="s">
        <v>187</v>
      </c>
      <c r="F72" s="12" t="s">
        <v>6</v>
      </c>
      <c r="G72" s="12" t="s">
        <v>2248</v>
      </c>
      <c r="H72" s="12"/>
      <c r="I72" s="9">
        <v>19</v>
      </c>
      <c r="J72" s="9">
        <v>15</v>
      </c>
    </row>
    <row r="73" spans="1:10" s="11" customFormat="1" x14ac:dyDescent="0.2">
      <c r="A73" s="8">
        <v>43683</v>
      </c>
      <c r="B73" s="12" t="s">
        <v>3</v>
      </c>
      <c r="C73" s="113">
        <v>7524</v>
      </c>
      <c r="D73" s="12" t="s">
        <v>162</v>
      </c>
      <c r="E73" s="12" t="s">
        <v>4</v>
      </c>
      <c r="F73" s="12" t="s">
        <v>4</v>
      </c>
      <c r="G73" s="12" t="s">
        <v>152</v>
      </c>
      <c r="H73" s="12"/>
      <c r="I73" s="9">
        <v>36</v>
      </c>
      <c r="J73" s="9">
        <v>51</v>
      </c>
    </row>
    <row r="74" spans="1:10" s="11" customFormat="1" x14ac:dyDescent="0.2">
      <c r="A74" s="8">
        <v>43683</v>
      </c>
      <c r="B74" s="12" t="s">
        <v>3</v>
      </c>
      <c r="C74" s="113">
        <v>3340</v>
      </c>
      <c r="D74" s="12" t="s">
        <v>572</v>
      </c>
      <c r="E74" s="12" t="s">
        <v>4</v>
      </c>
      <c r="F74" s="12" t="s">
        <v>4</v>
      </c>
      <c r="G74" s="12" t="s">
        <v>151</v>
      </c>
      <c r="H74" s="12"/>
      <c r="I74" s="9">
        <v>16</v>
      </c>
      <c r="J74" s="9">
        <v>17</v>
      </c>
    </row>
    <row r="75" spans="1:10" s="11" customFormat="1" x14ac:dyDescent="0.2">
      <c r="A75" s="8">
        <v>43683</v>
      </c>
      <c r="B75" s="12" t="s">
        <v>5</v>
      </c>
      <c r="C75" s="113">
        <v>70193</v>
      </c>
      <c r="D75" s="12" t="s">
        <v>1460</v>
      </c>
      <c r="E75" s="12" t="s">
        <v>5</v>
      </c>
      <c r="F75" s="12" t="s">
        <v>5</v>
      </c>
      <c r="G75" s="12" t="s">
        <v>172</v>
      </c>
      <c r="H75" s="12"/>
      <c r="I75" s="9">
        <v>220</v>
      </c>
      <c r="J75" s="9">
        <v>316</v>
      </c>
    </row>
    <row r="76" spans="1:10" s="11" customFormat="1" x14ac:dyDescent="0.2">
      <c r="A76" s="8">
        <v>43683</v>
      </c>
      <c r="B76" s="12" t="s">
        <v>3</v>
      </c>
      <c r="C76" s="113">
        <v>6310</v>
      </c>
      <c r="D76" s="12" t="s">
        <v>1990</v>
      </c>
      <c r="E76" s="12" t="s">
        <v>5</v>
      </c>
      <c r="F76" s="12" t="s">
        <v>5</v>
      </c>
      <c r="G76" s="12" t="s">
        <v>172</v>
      </c>
      <c r="H76" s="12"/>
      <c r="I76" s="9">
        <v>52</v>
      </c>
      <c r="J76" s="9">
        <v>63</v>
      </c>
    </row>
    <row r="77" spans="1:10" s="11" customFormat="1" x14ac:dyDescent="0.2">
      <c r="A77" s="8">
        <v>43683</v>
      </c>
      <c r="B77" s="12" t="s">
        <v>3</v>
      </c>
      <c r="C77" s="113">
        <v>6990</v>
      </c>
      <c r="D77" s="12" t="s">
        <v>85</v>
      </c>
      <c r="E77" s="12" t="s">
        <v>4</v>
      </c>
      <c r="F77" s="12" t="s">
        <v>5</v>
      </c>
      <c r="G77" s="12" t="s">
        <v>37</v>
      </c>
      <c r="H77" s="12"/>
      <c r="I77" s="9">
        <v>31</v>
      </c>
      <c r="J77" s="9">
        <v>39</v>
      </c>
    </row>
    <row r="78" spans="1:10" s="11" customFormat="1" x14ac:dyDescent="0.2">
      <c r="A78" s="8">
        <v>43683</v>
      </c>
      <c r="B78" s="12" t="s">
        <v>3</v>
      </c>
      <c r="C78" s="113">
        <v>7410</v>
      </c>
      <c r="D78" s="12" t="s">
        <v>282</v>
      </c>
      <c r="E78" s="12" t="s">
        <v>4</v>
      </c>
      <c r="F78" s="12" t="s">
        <v>4</v>
      </c>
      <c r="G78" s="12" t="s">
        <v>151</v>
      </c>
      <c r="H78" s="12"/>
      <c r="I78" s="9">
        <v>41</v>
      </c>
      <c r="J78" s="9">
        <v>52</v>
      </c>
    </row>
    <row r="79" spans="1:10" s="11" customFormat="1" x14ac:dyDescent="0.2">
      <c r="A79" s="8">
        <v>43683</v>
      </c>
      <c r="B79" s="12" t="s">
        <v>3</v>
      </c>
      <c r="C79" s="113">
        <v>6136</v>
      </c>
      <c r="D79" s="12" t="s">
        <v>48</v>
      </c>
      <c r="E79" s="12" t="s">
        <v>4</v>
      </c>
      <c r="F79" s="12" t="s">
        <v>4</v>
      </c>
      <c r="G79" s="12" t="s">
        <v>151</v>
      </c>
      <c r="H79" s="12"/>
      <c r="I79" s="9">
        <v>36</v>
      </c>
      <c r="J79" s="9">
        <v>45</v>
      </c>
    </row>
    <row r="80" spans="1:10" s="11" customFormat="1" x14ac:dyDescent="0.2">
      <c r="A80" s="8">
        <v>43683</v>
      </c>
      <c r="B80" s="12" t="s">
        <v>3</v>
      </c>
      <c r="C80" s="113">
        <v>7778</v>
      </c>
      <c r="D80" s="12" t="s">
        <v>47</v>
      </c>
      <c r="E80" s="12" t="s">
        <v>4</v>
      </c>
      <c r="F80" s="12" t="s">
        <v>4</v>
      </c>
      <c r="G80" s="12" t="s">
        <v>37</v>
      </c>
      <c r="H80" s="12"/>
      <c r="I80" s="9">
        <v>40</v>
      </c>
      <c r="J80" s="9">
        <v>55</v>
      </c>
    </row>
    <row r="81" spans="1:10" s="11" customFormat="1" x14ac:dyDescent="0.2">
      <c r="A81" s="8">
        <v>43683</v>
      </c>
      <c r="B81" s="12" t="s">
        <v>3</v>
      </c>
      <c r="C81" s="113">
        <v>3480</v>
      </c>
      <c r="D81" s="12" t="s">
        <v>131</v>
      </c>
      <c r="E81" s="12" t="s">
        <v>15</v>
      </c>
      <c r="F81" s="12" t="s">
        <v>15</v>
      </c>
      <c r="G81" s="12" t="s">
        <v>13</v>
      </c>
      <c r="H81" s="12"/>
      <c r="I81" s="9">
        <v>21</v>
      </c>
      <c r="J81" s="9">
        <v>24</v>
      </c>
    </row>
    <row r="82" spans="1:10" s="11" customFormat="1" x14ac:dyDescent="0.2">
      <c r="A82" s="8">
        <v>43683</v>
      </c>
      <c r="B82" s="12" t="s">
        <v>3</v>
      </c>
      <c r="C82" s="113">
        <v>7471</v>
      </c>
      <c r="D82" s="12" t="s">
        <v>2228</v>
      </c>
      <c r="E82" s="12" t="s">
        <v>36</v>
      </c>
      <c r="F82" s="12" t="s">
        <v>6</v>
      </c>
      <c r="G82" s="12" t="s">
        <v>2249</v>
      </c>
      <c r="H82" s="12"/>
      <c r="I82" s="9">
        <v>35</v>
      </c>
      <c r="J82" s="9">
        <v>29</v>
      </c>
    </row>
    <row r="83" spans="1:10" s="11" customFormat="1" x14ac:dyDescent="0.2">
      <c r="A83" s="8">
        <v>43683</v>
      </c>
      <c r="B83" s="12" t="s">
        <v>14</v>
      </c>
      <c r="C83" s="113">
        <v>6790</v>
      </c>
      <c r="D83" s="12" t="s">
        <v>168</v>
      </c>
      <c r="E83" s="12" t="s">
        <v>6</v>
      </c>
      <c r="F83" s="12" t="s">
        <v>6</v>
      </c>
      <c r="G83" s="12" t="s">
        <v>863</v>
      </c>
      <c r="H83" s="12"/>
      <c r="I83" s="9">
        <v>19</v>
      </c>
      <c r="J83" s="9">
        <v>11</v>
      </c>
    </row>
    <row r="84" spans="1:10" s="11" customFormat="1" x14ac:dyDescent="0.2">
      <c r="A84" s="8">
        <v>43683</v>
      </c>
      <c r="B84" s="12" t="s">
        <v>3</v>
      </c>
      <c r="C84" s="113">
        <v>4475</v>
      </c>
      <c r="D84" s="12" t="s">
        <v>50</v>
      </c>
      <c r="E84" s="12" t="s">
        <v>6</v>
      </c>
      <c r="F84" s="12" t="s">
        <v>6</v>
      </c>
      <c r="G84" s="12" t="s">
        <v>163</v>
      </c>
      <c r="H84" s="12"/>
      <c r="I84" s="9">
        <v>6</v>
      </c>
      <c r="J84" s="9" t="s">
        <v>996</v>
      </c>
    </row>
    <row r="85" spans="1:10" s="11" customFormat="1" x14ac:dyDescent="0.2">
      <c r="A85" s="8">
        <v>43684</v>
      </c>
      <c r="B85" s="12" t="s">
        <v>6</v>
      </c>
      <c r="C85" s="113">
        <v>57390</v>
      </c>
      <c r="D85" s="12" t="s">
        <v>137</v>
      </c>
      <c r="E85" s="12" t="s">
        <v>6</v>
      </c>
      <c r="F85" s="12" t="s">
        <v>6</v>
      </c>
      <c r="G85" s="12" t="s">
        <v>2229</v>
      </c>
      <c r="H85" s="12"/>
      <c r="I85" s="9">
        <v>14</v>
      </c>
      <c r="J85" s="9">
        <v>11</v>
      </c>
    </row>
    <row r="86" spans="1:10" s="11" customFormat="1" x14ac:dyDescent="0.2">
      <c r="A86" s="8">
        <v>43684</v>
      </c>
      <c r="B86" s="12" t="s">
        <v>3</v>
      </c>
      <c r="C86" s="113">
        <v>2510</v>
      </c>
      <c r="D86" s="12" t="s">
        <v>92</v>
      </c>
      <c r="E86" s="12" t="s">
        <v>6</v>
      </c>
      <c r="F86" s="12" t="s">
        <v>4</v>
      </c>
      <c r="G86" s="12" t="s">
        <v>976</v>
      </c>
      <c r="H86" s="12"/>
      <c r="I86" s="9">
        <v>22</v>
      </c>
      <c r="J86" s="9">
        <v>27</v>
      </c>
    </row>
    <row r="87" spans="1:10" s="11" customFormat="1" x14ac:dyDescent="0.2">
      <c r="A87" s="8">
        <v>43684</v>
      </c>
      <c r="B87" s="12" t="s">
        <v>3</v>
      </c>
      <c r="C87" s="113">
        <v>4575</v>
      </c>
      <c r="D87" s="12" t="s">
        <v>40</v>
      </c>
      <c r="E87" s="12" t="s">
        <v>4</v>
      </c>
      <c r="F87" s="12" t="s">
        <v>4</v>
      </c>
      <c r="G87" s="12" t="s">
        <v>2230</v>
      </c>
      <c r="H87" s="12"/>
      <c r="I87" s="9">
        <v>3</v>
      </c>
      <c r="J87" s="9">
        <v>2</v>
      </c>
    </row>
    <row r="88" spans="1:10" s="11" customFormat="1" x14ac:dyDescent="0.2">
      <c r="A88" s="8">
        <v>43684</v>
      </c>
      <c r="B88" s="12" t="s">
        <v>3</v>
      </c>
      <c r="C88" s="113">
        <v>1357</v>
      </c>
      <c r="D88" s="12" t="s">
        <v>92</v>
      </c>
      <c r="E88" s="12" t="s">
        <v>2231</v>
      </c>
      <c r="F88" s="12" t="s">
        <v>15</v>
      </c>
      <c r="G88" s="12" t="s">
        <v>152</v>
      </c>
      <c r="H88" s="12"/>
      <c r="I88" s="9">
        <v>22</v>
      </c>
      <c r="J88" s="9">
        <v>25</v>
      </c>
    </row>
    <row r="89" spans="1:10" s="11" customFormat="1" x14ac:dyDescent="0.2">
      <c r="A89" s="8">
        <v>43684</v>
      </c>
      <c r="B89" s="12" t="s">
        <v>234</v>
      </c>
      <c r="C89" s="48" t="s">
        <v>2232</v>
      </c>
      <c r="D89" s="12" t="s">
        <v>2223</v>
      </c>
      <c r="E89" s="12" t="s">
        <v>234</v>
      </c>
      <c r="F89" s="12" t="s">
        <v>15</v>
      </c>
      <c r="G89" s="12" t="s">
        <v>172</v>
      </c>
      <c r="H89" s="12"/>
      <c r="I89" s="9">
        <v>190</v>
      </c>
      <c r="J89" s="9">
        <v>318</v>
      </c>
    </row>
    <row r="90" spans="1:10" s="11" customFormat="1" x14ac:dyDescent="0.2">
      <c r="A90" s="8">
        <v>43684</v>
      </c>
      <c r="B90" s="12" t="s">
        <v>5</v>
      </c>
      <c r="C90" s="113">
        <v>54329</v>
      </c>
      <c r="D90" s="12" t="s">
        <v>224</v>
      </c>
      <c r="E90" s="12" t="s">
        <v>5</v>
      </c>
      <c r="F90" s="12" t="s">
        <v>5</v>
      </c>
      <c r="G90" s="12" t="s">
        <v>172</v>
      </c>
      <c r="H90" s="12"/>
      <c r="I90" s="9">
        <v>50</v>
      </c>
      <c r="J90" s="9">
        <v>66</v>
      </c>
    </row>
    <row r="91" spans="1:10" s="11" customFormat="1" x14ac:dyDescent="0.2">
      <c r="A91" s="8">
        <v>43684</v>
      </c>
      <c r="B91" s="12" t="s">
        <v>5</v>
      </c>
      <c r="C91" s="113">
        <v>66131</v>
      </c>
      <c r="D91" s="12" t="s">
        <v>259</v>
      </c>
      <c r="E91" s="12" t="s">
        <v>5</v>
      </c>
      <c r="F91" s="12" t="s">
        <v>5</v>
      </c>
      <c r="G91" s="12" t="s">
        <v>2246</v>
      </c>
      <c r="H91" s="12"/>
      <c r="I91" s="9">
        <v>75</v>
      </c>
      <c r="J91" s="9">
        <v>116</v>
      </c>
    </row>
    <row r="92" spans="1:10" s="11" customFormat="1" x14ac:dyDescent="0.2">
      <c r="A92" s="8">
        <v>43684</v>
      </c>
      <c r="B92" s="12" t="s">
        <v>6</v>
      </c>
      <c r="C92" s="113">
        <v>57970</v>
      </c>
      <c r="D92" s="12" t="s">
        <v>206</v>
      </c>
      <c r="E92" s="12" t="s">
        <v>6</v>
      </c>
      <c r="F92" s="12" t="s">
        <v>6</v>
      </c>
      <c r="G92" s="12" t="s">
        <v>172</v>
      </c>
      <c r="H92" s="12"/>
      <c r="I92" s="9">
        <v>36</v>
      </c>
      <c r="J92" s="9">
        <v>44</v>
      </c>
    </row>
    <row r="93" spans="1:10" s="11" customFormat="1" x14ac:dyDescent="0.2">
      <c r="A93" s="8">
        <v>43684</v>
      </c>
      <c r="B93" s="12" t="s">
        <v>14</v>
      </c>
      <c r="C93" s="113">
        <v>6044</v>
      </c>
      <c r="D93" s="12" t="s">
        <v>2233</v>
      </c>
      <c r="E93" s="12" t="s">
        <v>6</v>
      </c>
      <c r="F93" s="12" t="s">
        <v>6</v>
      </c>
      <c r="G93" s="12" t="s">
        <v>172</v>
      </c>
      <c r="H93" s="12"/>
      <c r="I93" s="9">
        <v>119</v>
      </c>
      <c r="J93" s="9">
        <v>194</v>
      </c>
    </row>
    <row r="94" spans="1:10" s="11" customFormat="1" x14ac:dyDescent="0.2">
      <c r="A94" s="8">
        <v>43684</v>
      </c>
      <c r="B94" s="12" t="s">
        <v>234</v>
      </c>
      <c r="C94" s="48" t="s">
        <v>2234</v>
      </c>
      <c r="D94" s="12" t="s">
        <v>2235</v>
      </c>
      <c r="E94" s="12" t="s">
        <v>6</v>
      </c>
      <c r="F94" s="12" t="s">
        <v>234</v>
      </c>
      <c r="G94" s="12" t="s">
        <v>172</v>
      </c>
      <c r="H94" s="12"/>
      <c r="I94" s="9">
        <v>313</v>
      </c>
      <c r="J94" s="9">
        <v>534</v>
      </c>
    </row>
    <row r="95" spans="1:10" s="11" customFormat="1" x14ac:dyDescent="0.2">
      <c r="A95" s="8">
        <v>43684</v>
      </c>
      <c r="B95" s="12" t="s">
        <v>3</v>
      </c>
      <c r="C95" s="113">
        <v>4043</v>
      </c>
      <c r="D95" s="12" t="s">
        <v>506</v>
      </c>
      <c r="E95" s="12" t="s">
        <v>2236</v>
      </c>
      <c r="F95" s="12" t="s">
        <v>15</v>
      </c>
      <c r="G95" s="12" t="s">
        <v>172</v>
      </c>
      <c r="H95" s="12"/>
      <c r="I95" s="9">
        <v>17</v>
      </c>
      <c r="J95" s="9">
        <v>10</v>
      </c>
    </row>
    <row r="96" spans="1:10" s="11" customFormat="1" x14ac:dyDescent="0.2">
      <c r="A96" s="8">
        <v>43684</v>
      </c>
      <c r="B96" s="12" t="s">
        <v>3</v>
      </c>
      <c r="C96" s="113">
        <v>3442</v>
      </c>
      <c r="D96" s="12" t="s">
        <v>67</v>
      </c>
      <c r="E96" s="12" t="s">
        <v>2237</v>
      </c>
      <c r="F96" s="12" t="s">
        <v>32</v>
      </c>
      <c r="G96" s="12" t="s">
        <v>312</v>
      </c>
      <c r="H96" s="12"/>
      <c r="I96" s="9">
        <v>17</v>
      </c>
      <c r="J96" s="9">
        <v>18</v>
      </c>
    </row>
    <row r="97" spans="1:10" s="11" customFormat="1" x14ac:dyDescent="0.2">
      <c r="A97" s="8">
        <v>43684</v>
      </c>
      <c r="B97" s="12" t="s">
        <v>3</v>
      </c>
      <c r="C97" s="113">
        <v>9689</v>
      </c>
      <c r="D97" s="12" t="s">
        <v>2238</v>
      </c>
      <c r="E97" s="12" t="s">
        <v>6</v>
      </c>
      <c r="F97" s="12" t="s">
        <v>6</v>
      </c>
      <c r="G97" s="12" t="s">
        <v>1897</v>
      </c>
      <c r="H97" s="12"/>
      <c r="I97" s="9">
        <v>64</v>
      </c>
      <c r="J97" s="9">
        <v>63</v>
      </c>
    </row>
    <row r="98" spans="1:10" s="11" customFormat="1" x14ac:dyDescent="0.2">
      <c r="A98" s="8">
        <v>43684</v>
      </c>
      <c r="B98" s="12" t="s">
        <v>3</v>
      </c>
      <c r="C98" s="113">
        <v>1684</v>
      </c>
      <c r="D98" s="12" t="s">
        <v>1089</v>
      </c>
      <c r="E98" s="12" t="s">
        <v>3</v>
      </c>
      <c r="F98" s="12" t="s">
        <v>4</v>
      </c>
      <c r="G98" s="12" t="s">
        <v>1687</v>
      </c>
      <c r="H98" s="12"/>
      <c r="I98" s="9">
        <v>32</v>
      </c>
      <c r="J98" s="9">
        <v>42</v>
      </c>
    </row>
    <row r="99" spans="1:10" s="11" customFormat="1" x14ac:dyDescent="0.2">
      <c r="A99" s="8">
        <v>43684</v>
      </c>
      <c r="B99" s="12" t="s">
        <v>5</v>
      </c>
      <c r="C99" s="113">
        <v>54294</v>
      </c>
      <c r="D99" s="12" t="s">
        <v>154</v>
      </c>
      <c r="E99" s="12" t="s">
        <v>5</v>
      </c>
      <c r="F99" s="12" t="s">
        <v>5</v>
      </c>
      <c r="G99" s="12" t="s">
        <v>172</v>
      </c>
      <c r="H99" s="12"/>
      <c r="I99" s="9">
        <v>52</v>
      </c>
      <c r="J99" s="9">
        <v>67</v>
      </c>
    </row>
    <row r="100" spans="1:10" s="11" customFormat="1" x14ac:dyDescent="0.2">
      <c r="A100" s="8">
        <v>43684</v>
      </c>
      <c r="B100" s="12" t="s">
        <v>3</v>
      </c>
      <c r="C100" s="113">
        <v>3324</v>
      </c>
      <c r="D100" s="12" t="s">
        <v>77</v>
      </c>
      <c r="E100" s="12" t="s">
        <v>4</v>
      </c>
      <c r="F100" s="12" t="s">
        <v>4</v>
      </c>
      <c r="G100" s="12" t="s">
        <v>2250</v>
      </c>
      <c r="H100" s="12"/>
      <c r="I100" s="9">
        <v>21</v>
      </c>
      <c r="J100" s="9">
        <v>26</v>
      </c>
    </row>
    <row r="101" spans="1:10" s="11" customFormat="1" x14ac:dyDescent="0.2">
      <c r="A101" s="8">
        <v>43684</v>
      </c>
      <c r="B101" s="12" t="s">
        <v>3</v>
      </c>
      <c r="C101" s="113">
        <v>7212</v>
      </c>
      <c r="D101" s="12" t="s">
        <v>56</v>
      </c>
      <c r="E101" s="12" t="s">
        <v>7</v>
      </c>
      <c r="F101" s="12" t="s">
        <v>6</v>
      </c>
      <c r="G101" s="12" t="s">
        <v>172</v>
      </c>
      <c r="H101" s="12"/>
      <c r="I101" s="9">
        <v>27</v>
      </c>
      <c r="J101" s="9">
        <v>33</v>
      </c>
    </row>
    <row r="102" spans="1:10" s="11" customFormat="1" x14ac:dyDescent="0.2">
      <c r="A102" s="8">
        <v>43684</v>
      </c>
      <c r="B102" s="12" t="s">
        <v>3</v>
      </c>
      <c r="C102" s="113">
        <v>3382</v>
      </c>
      <c r="D102" s="12" t="s">
        <v>195</v>
      </c>
      <c r="E102" s="12" t="s">
        <v>6</v>
      </c>
      <c r="F102" s="12" t="s">
        <v>6</v>
      </c>
      <c r="G102" s="12" t="s">
        <v>172</v>
      </c>
      <c r="H102" s="12"/>
      <c r="I102" s="9">
        <v>15</v>
      </c>
      <c r="J102" s="9">
        <v>16</v>
      </c>
    </row>
    <row r="103" spans="1:10" s="11" customFormat="1" x14ac:dyDescent="0.2">
      <c r="A103" s="8">
        <v>43684</v>
      </c>
      <c r="B103" s="12" t="s">
        <v>6</v>
      </c>
      <c r="C103" s="113">
        <v>13005</v>
      </c>
      <c r="D103" s="12" t="s">
        <v>774</v>
      </c>
      <c r="E103" s="12" t="s">
        <v>6</v>
      </c>
      <c r="F103" s="12" t="s">
        <v>6</v>
      </c>
      <c r="G103" s="12" t="s">
        <v>2245</v>
      </c>
      <c r="H103" s="12"/>
      <c r="I103" s="9"/>
      <c r="J103" s="9"/>
    </row>
    <row r="104" spans="1:10" s="11" customFormat="1" x14ac:dyDescent="0.2">
      <c r="A104" s="8">
        <v>43684</v>
      </c>
      <c r="B104" s="12" t="s">
        <v>14</v>
      </c>
      <c r="C104" s="113">
        <v>6780</v>
      </c>
      <c r="D104" s="12" t="s">
        <v>142</v>
      </c>
      <c r="E104" s="12" t="s">
        <v>6</v>
      </c>
      <c r="F104" s="12" t="s">
        <v>6</v>
      </c>
      <c r="G104" s="12" t="s">
        <v>863</v>
      </c>
      <c r="H104" s="12"/>
      <c r="I104" s="9">
        <v>20</v>
      </c>
      <c r="J104" s="9">
        <v>15</v>
      </c>
    </row>
    <row r="105" spans="1:10" s="11" customFormat="1" x14ac:dyDescent="0.2">
      <c r="A105" s="8">
        <v>43684</v>
      </c>
      <c r="B105" s="12" t="s">
        <v>6</v>
      </c>
      <c r="C105" s="113">
        <v>54135</v>
      </c>
      <c r="D105" s="12" t="s">
        <v>1106</v>
      </c>
      <c r="E105" s="12" t="s">
        <v>6</v>
      </c>
      <c r="F105" s="12" t="s">
        <v>6</v>
      </c>
      <c r="G105" s="12" t="s">
        <v>863</v>
      </c>
      <c r="H105" s="12"/>
      <c r="I105" s="9">
        <v>20</v>
      </c>
      <c r="J105" s="9">
        <v>15</v>
      </c>
    </row>
    <row r="106" spans="1:10" s="11" customFormat="1" x14ac:dyDescent="0.2">
      <c r="A106" s="8">
        <v>43684</v>
      </c>
      <c r="B106" s="12" t="s">
        <v>3</v>
      </c>
      <c r="C106" s="113">
        <v>1232</v>
      </c>
      <c r="D106" s="12" t="s">
        <v>43</v>
      </c>
      <c r="E106" s="12" t="s">
        <v>5</v>
      </c>
      <c r="F106" s="12" t="s">
        <v>5</v>
      </c>
      <c r="G106" s="12" t="s">
        <v>292</v>
      </c>
      <c r="H106" s="12"/>
      <c r="I106" s="9">
        <v>22</v>
      </c>
      <c r="J106" s="9">
        <v>26</v>
      </c>
    </row>
    <row r="107" spans="1:10" s="11" customFormat="1" x14ac:dyDescent="0.2">
      <c r="A107" s="8">
        <v>43684</v>
      </c>
      <c r="B107" s="12" t="s">
        <v>14</v>
      </c>
      <c r="C107" s="113">
        <v>6700</v>
      </c>
      <c r="D107" s="12" t="s">
        <v>127</v>
      </c>
      <c r="E107" s="12" t="s">
        <v>6</v>
      </c>
      <c r="F107" s="12" t="s">
        <v>6</v>
      </c>
      <c r="G107" s="12" t="s">
        <v>863</v>
      </c>
      <c r="H107" s="12"/>
      <c r="I107" s="9">
        <v>34</v>
      </c>
      <c r="J107" s="9">
        <v>29</v>
      </c>
    </row>
    <row r="108" spans="1:10" s="11" customFormat="1" x14ac:dyDescent="0.2">
      <c r="A108" s="8">
        <v>43684</v>
      </c>
      <c r="B108" s="12" t="s">
        <v>6</v>
      </c>
      <c r="C108" s="113">
        <v>54400</v>
      </c>
      <c r="D108" s="12" t="s">
        <v>179</v>
      </c>
      <c r="E108" s="12" t="s">
        <v>6</v>
      </c>
      <c r="F108" s="12" t="s">
        <v>6</v>
      </c>
      <c r="G108" s="12" t="s">
        <v>2239</v>
      </c>
      <c r="H108" s="12"/>
      <c r="I108" s="9">
        <v>21</v>
      </c>
      <c r="J108" s="9">
        <v>15</v>
      </c>
    </row>
    <row r="109" spans="1:10" s="11" customFormat="1" x14ac:dyDescent="0.2">
      <c r="A109" s="8">
        <v>43684</v>
      </c>
      <c r="B109" s="12" t="s">
        <v>3</v>
      </c>
      <c r="C109" s="113">
        <v>6715</v>
      </c>
      <c r="D109" s="12" t="s">
        <v>49</v>
      </c>
      <c r="E109" s="12" t="s">
        <v>4</v>
      </c>
      <c r="F109" s="12" t="s">
        <v>4</v>
      </c>
      <c r="G109" s="12" t="s">
        <v>151</v>
      </c>
      <c r="H109" s="12"/>
      <c r="I109" s="9">
        <v>40</v>
      </c>
      <c r="J109" s="9">
        <v>54</v>
      </c>
    </row>
    <row r="110" spans="1:10" s="11" customFormat="1" x14ac:dyDescent="0.2">
      <c r="A110" s="8">
        <v>43684</v>
      </c>
      <c r="B110" s="12" t="s">
        <v>3</v>
      </c>
      <c r="C110" s="113">
        <v>4988</v>
      </c>
      <c r="D110" s="12" t="s">
        <v>61</v>
      </c>
      <c r="E110" s="12" t="s">
        <v>4</v>
      </c>
      <c r="F110" s="12" t="s">
        <v>4</v>
      </c>
      <c r="G110" s="12" t="s">
        <v>2240</v>
      </c>
      <c r="H110" s="12"/>
      <c r="I110" s="9">
        <v>9</v>
      </c>
      <c r="J110" s="9">
        <v>5</v>
      </c>
    </row>
    <row r="111" spans="1:10" s="11" customFormat="1" x14ac:dyDescent="0.2">
      <c r="A111" s="8">
        <v>43684</v>
      </c>
      <c r="B111" s="12" t="s">
        <v>3</v>
      </c>
      <c r="C111" s="113">
        <v>4910</v>
      </c>
      <c r="D111" s="12" t="s">
        <v>2241</v>
      </c>
      <c r="E111" s="12" t="s">
        <v>4</v>
      </c>
      <c r="F111" s="12" t="s">
        <v>4</v>
      </c>
      <c r="G111" s="12" t="s">
        <v>151</v>
      </c>
      <c r="H111" s="12"/>
      <c r="I111" s="9">
        <v>13</v>
      </c>
      <c r="J111" s="9">
        <v>7</v>
      </c>
    </row>
    <row r="112" spans="1:10" s="11" customFormat="1" x14ac:dyDescent="0.2">
      <c r="A112" s="8">
        <v>43684</v>
      </c>
      <c r="B112" s="12" t="s">
        <v>6</v>
      </c>
      <c r="C112" s="113">
        <v>57320</v>
      </c>
      <c r="D112" s="12" t="s">
        <v>2242</v>
      </c>
      <c r="E112" s="12" t="s">
        <v>6</v>
      </c>
      <c r="F112" s="12" t="s">
        <v>6</v>
      </c>
      <c r="G112" s="12" t="s">
        <v>152</v>
      </c>
      <c r="H112" s="12"/>
      <c r="I112" s="9">
        <v>52</v>
      </c>
      <c r="J112" s="9">
        <v>64</v>
      </c>
    </row>
    <row r="113" spans="1:10" s="11" customFormat="1" x14ac:dyDescent="0.2">
      <c r="A113" s="8">
        <v>43684</v>
      </c>
      <c r="B113" s="12" t="s">
        <v>3</v>
      </c>
      <c r="C113" s="113">
        <v>4810</v>
      </c>
      <c r="D113" s="12" t="s">
        <v>113</v>
      </c>
      <c r="E113" s="12" t="s">
        <v>4</v>
      </c>
      <c r="F113" s="12" t="s">
        <v>4</v>
      </c>
      <c r="G113" s="12" t="s">
        <v>167</v>
      </c>
      <c r="H113" s="12"/>
      <c r="I113" s="9">
        <v>12</v>
      </c>
      <c r="J113" s="9">
        <v>8</v>
      </c>
    </row>
    <row r="114" spans="1:10" s="11" customFormat="1" x14ac:dyDescent="0.2">
      <c r="A114" s="8">
        <v>43684</v>
      </c>
      <c r="B114" s="12" t="s">
        <v>3</v>
      </c>
      <c r="C114" s="113">
        <v>3250</v>
      </c>
      <c r="D114" s="12" t="s">
        <v>131</v>
      </c>
      <c r="E114" s="12" t="s">
        <v>4</v>
      </c>
      <c r="F114" s="12" t="s">
        <v>5</v>
      </c>
      <c r="G114" s="12" t="s">
        <v>151</v>
      </c>
      <c r="H114" s="12"/>
      <c r="I114" s="9">
        <v>22</v>
      </c>
      <c r="J114" s="9">
        <v>24</v>
      </c>
    </row>
    <row r="115" spans="1:10" s="11" customFormat="1" x14ac:dyDescent="0.2">
      <c r="A115" s="8">
        <v>43684</v>
      </c>
      <c r="B115" s="12" t="s">
        <v>3</v>
      </c>
      <c r="C115" s="113">
        <v>1250</v>
      </c>
      <c r="D115" s="12" t="s">
        <v>92</v>
      </c>
      <c r="E115" s="12" t="s">
        <v>4</v>
      </c>
      <c r="F115" s="12" t="s">
        <v>15</v>
      </c>
      <c r="G115" s="12" t="s">
        <v>151</v>
      </c>
      <c r="H115" s="12"/>
      <c r="I115" s="9">
        <v>29</v>
      </c>
      <c r="J115" s="9">
        <v>27</v>
      </c>
    </row>
    <row r="116" spans="1:10" s="11" customFormat="1" x14ac:dyDescent="0.2">
      <c r="A116" s="8">
        <v>43684</v>
      </c>
      <c r="B116" s="12" t="s">
        <v>3</v>
      </c>
      <c r="C116" s="113">
        <v>4410</v>
      </c>
      <c r="D116" s="12" t="s">
        <v>61</v>
      </c>
      <c r="E116" s="12" t="s">
        <v>4</v>
      </c>
      <c r="F116" s="12" t="s">
        <v>4</v>
      </c>
      <c r="G116" s="12" t="s">
        <v>151</v>
      </c>
      <c r="H116" s="12"/>
      <c r="I116" s="9">
        <v>6</v>
      </c>
      <c r="J116" s="9">
        <v>4</v>
      </c>
    </row>
    <row r="117" spans="1:10" s="11" customFormat="1" x14ac:dyDescent="0.2">
      <c r="A117" s="8">
        <v>43684</v>
      </c>
      <c r="B117" s="12" t="s">
        <v>3</v>
      </c>
      <c r="C117" s="113">
        <v>2349</v>
      </c>
      <c r="D117" s="12" t="s">
        <v>92</v>
      </c>
      <c r="E117" s="12" t="s">
        <v>4</v>
      </c>
      <c r="F117" s="12" t="s">
        <v>4</v>
      </c>
      <c r="G117" s="12" t="s">
        <v>151</v>
      </c>
      <c r="H117" s="12"/>
      <c r="I117" s="9">
        <v>24</v>
      </c>
      <c r="J117" s="9">
        <v>27</v>
      </c>
    </row>
    <row r="118" spans="1:10" s="11" customFormat="1" x14ac:dyDescent="0.2">
      <c r="A118" s="8">
        <v>43684</v>
      </c>
      <c r="B118" s="12" t="s">
        <v>6</v>
      </c>
      <c r="C118" s="113">
        <v>57300</v>
      </c>
      <c r="D118" s="12" t="s">
        <v>2243</v>
      </c>
      <c r="E118" s="12" t="s">
        <v>188</v>
      </c>
      <c r="F118" s="12" t="s">
        <v>6</v>
      </c>
      <c r="G118" s="12" t="s">
        <v>23</v>
      </c>
      <c r="H118" s="12"/>
      <c r="I118" s="9">
        <v>53</v>
      </c>
      <c r="J118" s="9">
        <v>53</v>
      </c>
    </row>
    <row r="119" spans="1:10" s="11" customFormat="1" x14ac:dyDescent="0.2">
      <c r="A119" s="8">
        <v>43684</v>
      </c>
      <c r="B119" s="12" t="s">
        <v>5</v>
      </c>
      <c r="C119" s="113">
        <v>54295</v>
      </c>
      <c r="D119" s="12" t="s">
        <v>154</v>
      </c>
      <c r="E119" s="12" t="s">
        <v>2244</v>
      </c>
      <c r="F119" s="12" t="s">
        <v>6</v>
      </c>
      <c r="G119" s="12" t="s">
        <v>172</v>
      </c>
      <c r="H119" s="12"/>
      <c r="I119" s="9">
        <v>60</v>
      </c>
      <c r="J119" s="9">
        <v>75</v>
      </c>
    </row>
    <row r="120" spans="1:10" s="11" customFormat="1" x14ac:dyDescent="0.2">
      <c r="A120" s="8">
        <v>43684</v>
      </c>
      <c r="B120" s="12" t="s">
        <v>3</v>
      </c>
      <c r="C120" s="113">
        <v>4601</v>
      </c>
      <c r="D120" s="12" t="s">
        <v>40</v>
      </c>
      <c r="E120" s="12" t="s">
        <v>6</v>
      </c>
      <c r="F120" s="12" t="s">
        <v>6</v>
      </c>
      <c r="G120" s="12" t="s">
        <v>163</v>
      </c>
      <c r="H120" s="12"/>
      <c r="I120" s="9">
        <v>5</v>
      </c>
      <c r="J120" s="9">
        <v>2</v>
      </c>
    </row>
    <row r="121" spans="1:10" s="11" customFormat="1" x14ac:dyDescent="0.2">
      <c r="A121" s="8"/>
      <c r="B121" s="12"/>
      <c r="C121" s="113"/>
      <c r="D121" s="12"/>
      <c r="E121" s="12"/>
      <c r="F121" s="12"/>
      <c r="G121" s="12"/>
      <c r="H121" s="12"/>
      <c r="I121" s="9"/>
      <c r="J121" s="9"/>
    </row>
    <row r="122" spans="1:10" s="11" customFormat="1" x14ac:dyDescent="0.2">
      <c r="A122" s="8"/>
      <c r="B122" s="12"/>
      <c r="C122" s="113"/>
      <c r="D122" s="12"/>
      <c r="E122" s="12"/>
      <c r="F122" s="12"/>
      <c r="G122" s="12"/>
      <c r="H122" s="12"/>
      <c r="I122" s="9"/>
      <c r="J122" s="9"/>
    </row>
    <row r="123" spans="1:10" s="11" customFormat="1" x14ac:dyDescent="0.2">
      <c r="A123" s="8"/>
      <c r="B123" s="12"/>
      <c r="C123" s="113"/>
      <c r="D123" s="12"/>
      <c r="E123" s="12"/>
      <c r="F123" s="12"/>
      <c r="G123" s="12"/>
      <c r="H123" s="12"/>
      <c r="I123" s="9"/>
      <c r="J123" s="9"/>
    </row>
    <row r="124" spans="1:10" s="11" customFormat="1" x14ac:dyDescent="0.2">
      <c r="A124" s="8"/>
      <c r="B124" s="12"/>
      <c r="C124" s="113"/>
      <c r="D124" s="12"/>
      <c r="E124" s="12"/>
      <c r="F124" s="12"/>
      <c r="G124" s="12"/>
      <c r="H124" s="12"/>
      <c r="I124" s="9"/>
      <c r="J124" s="9"/>
    </row>
    <row r="125" spans="1:10" s="11" customFormat="1" x14ac:dyDescent="0.2">
      <c r="A125" s="8"/>
      <c r="B125" s="12"/>
      <c r="C125" s="113"/>
      <c r="D125" s="12"/>
      <c r="E125" s="12"/>
      <c r="F125" s="12"/>
      <c r="G125" s="12"/>
      <c r="H125" s="12"/>
      <c r="I125" s="9"/>
      <c r="J125" s="9"/>
    </row>
    <row r="126" spans="1:10" s="11" customFormat="1" x14ac:dyDescent="0.2">
      <c r="A126" s="8"/>
      <c r="B126" s="12"/>
      <c r="C126" s="113"/>
      <c r="D126" s="12"/>
      <c r="E126" s="12"/>
      <c r="F126" s="12"/>
      <c r="G126" s="12"/>
      <c r="H126" s="12"/>
      <c r="I126" s="9"/>
      <c r="J126" s="9"/>
    </row>
    <row r="127" spans="1:10" s="11" customFormat="1" x14ac:dyDescent="0.2">
      <c r="A127" s="8"/>
      <c r="B127" s="12"/>
      <c r="C127" s="113"/>
      <c r="D127" s="12"/>
      <c r="E127" s="12"/>
      <c r="F127" s="12"/>
      <c r="G127" s="12"/>
      <c r="H127" s="12"/>
      <c r="I127" s="9"/>
      <c r="J127" s="9"/>
    </row>
    <row r="128" spans="1:10" s="11" customFormat="1" x14ac:dyDescent="0.2">
      <c r="A128" s="8"/>
      <c r="B128" s="12"/>
      <c r="C128" s="113"/>
      <c r="D128" s="12"/>
      <c r="E128" s="12"/>
      <c r="F128" s="12"/>
      <c r="G128" s="12"/>
      <c r="H128" s="12"/>
      <c r="I128" s="9"/>
      <c r="J128" s="9"/>
    </row>
    <row r="129" spans="1:10" s="11" customFormat="1" x14ac:dyDescent="0.2">
      <c r="A129" s="8"/>
      <c r="B129" s="12"/>
      <c r="C129" s="113"/>
      <c r="D129" s="12"/>
      <c r="E129" s="12"/>
      <c r="F129" s="12"/>
      <c r="G129" s="12"/>
      <c r="H129" s="12"/>
      <c r="I129" s="9"/>
      <c r="J129" s="9"/>
    </row>
    <row r="130" spans="1:10" s="11" customFormat="1" x14ac:dyDescent="0.2">
      <c r="A130" s="8"/>
      <c r="B130" s="12"/>
      <c r="C130" s="113"/>
      <c r="D130" s="12"/>
      <c r="E130" s="12"/>
      <c r="F130" s="12"/>
      <c r="G130" s="12"/>
      <c r="H130" s="12"/>
      <c r="I130" s="9"/>
      <c r="J130" s="9"/>
    </row>
    <row r="131" spans="1:10" s="11" customFormat="1" x14ac:dyDescent="0.2">
      <c r="A131" s="8"/>
      <c r="B131" s="12"/>
      <c r="C131" s="113"/>
      <c r="D131" s="12"/>
      <c r="E131" s="12"/>
      <c r="F131" s="12"/>
      <c r="G131" s="12"/>
      <c r="H131" s="12"/>
      <c r="I131" s="9"/>
      <c r="J131" s="9"/>
    </row>
    <row r="132" spans="1:10" s="11" customFormat="1" x14ac:dyDescent="0.2">
      <c r="A132" s="8">
        <v>43686</v>
      </c>
      <c r="B132" s="12" t="s">
        <v>3</v>
      </c>
      <c r="C132" s="113">
        <v>5364</v>
      </c>
      <c r="D132" s="12" t="s">
        <v>58</v>
      </c>
      <c r="E132" s="12" t="s">
        <v>15</v>
      </c>
      <c r="F132" s="12" t="s">
        <v>6</v>
      </c>
      <c r="G132" s="12" t="s">
        <v>172</v>
      </c>
      <c r="H132" s="12"/>
      <c r="I132" s="9">
        <v>29</v>
      </c>
      <c r="J132" s="9">
        <v>37</v>
      </c>
    </row>
    <row r="133" spans="1:10" s="11" customFormat="1" x14ac:dyDescent="0.2">
      <c r="A133" s="8">
        <v>43686</v>
      </c>
      <c r="B133" s="12" t="s">
        <v>3</v>
      </c>
      <c r="C133" s="113">
        <v>4677</v>
      </c>
      <c r="D133" s="12" t="s">
        <v>40</v>
      </c>
      <c r="E133" s="12" t="s">
        <v>4</v>
      </c>
      <c r="F133" s="12" t="s">
        <v>6</v>
      </c>
      <c r="G133" s="12" t="s">
        <v>151</v>
      </c>
      <c r="H133" s="12"/>
      <c r="I133" s="9">
        <v>3</v>
      </c>
      <c r="J133" s="9">
        <v>3</v>
      </c>
    </row>
    <row r="134" spans="1:10" s="11" customFormat="1" x14ac:dyDescent="0.2">
      <c r="A134" s="8">
        <v>43686</v>
      </c>
      <c r="B134" s="12" t="s">
        <v>8</v>
      </c>
      <c r="C134" s="48"/>
      <c r="D134" s="12" t="s">
        <v>2251</v>
      </c>
      <c r="E134" s="12" t="s">
        <v>8</v>
      </c>
      <c r="F134" s="12" t="s">
        <v>12</v>
      </c>
      <c r="G134" s="12" t="s">
        <v>151</v>
      </c>
      <c r="H134" s="12"/>
      <c r="I134" s="9"/>
      <c r="J134" s="9"/>
    </row>
    <row r="135" spans="1:10" s="11" customFormat="1" x14ac:dyDescent="0.2">
      <c r="A135" s="8">
        <v>43686</v>
      </c>
      <c r="B135" s="12" t="s">
        <v>3</v>
      </c>
      <c r="C135" s="113">
        <v>1856</v>
      </c>
      <c r="D135" s="12" t="s">
        <v>92</v>
      </c>
      <c r="E135" s="12" t="s">
        <v>3</v>
      </c>
      <c r="F135" s="12" t="s">
        <v>5</v>
      </c>
      <c r="G135" s="12" t="s">
        <v>152</v>
      </c>
      <c r="H135" s="12"/>
      <c r="I135" s="9">
        <v>26</v>
      </c>
      <c r="J135" s="9">
        <v>29</v>
      </c>
    </row>
    <row r="136" spans="1:10" s="11" customFormat="1" x14ac:dyDescent="0.2">
      <c r="A136" s="8">
        <v>43686</v>
      </c>
      <c r="B136" s="12" t="s">
        <v>3</v>
      </c>
      <c r="C136" s="113">
        <v>3789</v>
      </c>
      <c r="D136" s="12" t="s">
        <v>82</v>
      </c>
      <c r="E136" s="12" t="s">
        <v>16</v>
      </c>
      <c r="F136" s="12" t="s">
        <v>6</v>
      </c>
      <c r="G136" s="12" t="s">
        <v>172</v>
      </c>
      <c r="H136" s="12"/>
      <c r="I136" s="9">
        <v>18</v>
      </c>
      <c r="J136" s="9">
        <v>19</v>
      </c>
    </row>
    <row r="137" spans="1:10" s="11" customFormat="1" x14ac:dyDescent="0.2">
      <c r="A137" s="8">
        <v>43686</v>
      </c>
      <c r="B137" s="12" t="s">
        <v>6</v>
      </c>
      <c r="C137" s="113">
        <v>54430</v>
      </c>
      <c r="D137" s="12" t="s">
        <v>179</v>
      </c>
      <c r="E137" s="12" t="s">
        <v>6</v>
      </c>
      <c r="F137" s="12" t="s">
        <v>6</v>
      </c>
      <c r="G137" s="12" t="s">
        <v>151</v>
      </c>
      <c r="H137" s="12"/>
      <c r="I137" s="9">
        <v>24</v>
      </c>
      <c r="J137" s="9">
        <v>18</v>
      </c>
    </row>
    <row r="138" spans="1:10" s="11" customFormat="1" x14ac:dyDescent="0.2">
      <c r="A138" s="8">
        <v>43686</v>
      </c>
      <c r="B138" s="12" t="s">
        <v>3</v>
      </c>
      <c r="C138" s="113">
        <v>5540</v>
      </c>
      <c r="D138" s="12" t="s">
        <v>283</v>
      </c>
      <c r="E138" s="12" t="s">
        <v>6</v>
      </c>
      <c r="F138" s="12" t="s">
        <v>4</v>
      </c>
      <c r="G138" s="12" t="s">
        <v>172</v>
      </c>
      <c r="H138" s="12"/>
      <c r="I138" s="9">
        <v>29</v>
      </c>
      <c r="J138" s="9">
        <v>40</v>
      </c>
    </row>
    <row r="139" spans="1:10" s="11" customFormat="1" x14ac:dyDescent="0.2">
      <c r="A139" s="8">
        <v>43686</v>
      </c>
      <c r="B139" s="12" t="s">
        <v>6</v>
      </c>
      <c r="C139" s="113">
        <v>57480</v>
      </c>
      <c r="D139" s="12" t="s">
        <v>2252</v>
      </c>
      <c r="E139" s="12" t="s">
        <v>6</v>
      </c>
      <c r="F139" s="12" t="s">
        <v>15</v>
      </c>
      <c r="G139" s="12" t="s">
        <v>172</v>
      </c>
      <c r="H139" s="12"/>
      <c r="I139" s="9">
        <v>37</v>
      </c>
      <c r="J139" s="9">
        <v>51</v>
      </c>
    </row>
    <row r="140" spans="1:10" s="11" customFormat="1" x14ac:dyDescent="0.2">
      <c r="A140" s="8">
        <v>43687</v>
      </c>
      <c r="B140" s="12" t="s">
        <v>1512</v>
      </c>
      <c r="C140" s="113">
        <v>3970</v>
      </c>
      <c r="D140" s="12" t="s">
        <v>2253</v>
      </c>
      <c r="E140" s="12" t="s">
        <v>5</v>
      </c>
      <c r="F140" s="12" t="s">
        <v>15</v>
      </c>
      <c r="G140" s="12" t="s">
        <v>172</v>
      </c>
      <c r="H140" s="12"/>
      <c r="I140" s="9"/>
      <c r="J140" s="9"/>
    </row>
    <row r="141" spans="1:10" s="11" customFormat="1" x14ac:dyDescent="0.2">
      <c r="A141" s="8">
        <v>43687</v>
      </c>
      <c r="B141" s="12" t="s">
        <v>6</v>
      </c>
      <c r="C141" s="113">
        <v>54960</v>
      </c>
      <c r="D141" s="12" t="s">
        <v>1177</v>
      </c>
      <c r="E141" s="12" t="s">
        <v>6</v>
      </c>
      <c r="F141" s="12" t="s">
        <v>6</v>
      </c>
      <c r="G141" s="12" t="s">
        <v>151</v>
      </c>
      <c r="H141" s="12"/>
      <c r="I141" s="9">
        <v>30</v>
      </c>
      <c r="J141" s="9">
        <v>25</v>
      </c>
    </row>
    <row r="142" spans="1:10" s="11" customFormat="1" x14ac:dyDescent="0.2">
      <c r="A142" s="8">
        <v>43687</v>
      </c>
      <c r="B142" s="12" t="s">
        <v>6</v>
      </c>
      <c r="C142" s="113">
        <v>57940</v>
      </c>
      <c r="D142" s="12" t="s">
        <v>2254</v>
      </c>
      <c r="E142" s="12" t="s">
        <v>6</v>
      </c>
      <c r="F142" s="12" t="s">
        <v>15</v>
      </c>
      <c r="G142" s="12" t="s">
        <v>2255</v>
      </c>
      <c r="H142" s="12"/>
      <c r="I142" s="9">
        <v>38</v>
      </c>
      <c r="J142" s="9">
        <v>52</v>
      </c>
    </row>
    <row r="143" spans="1:10" s="11" customFormat="1" x14ac:dyDescent="0.2">
      <c r="A143" s="8">
        <v>43687</v>
      </c>
      <c r="B143" s="12" t="s">
        <v>6</v>
      </c>
      <c r="C143" s="113">
        <v>57570</v>
      </c>
      <c r="D143" s="12" t="s">
        <v>2256</v>
      </c>
      <c r="E143" s="12" t="s">
        <v>6</v>
      </c>
      <c r="F143" s="12" t="s">
        <v>6</v>
      </c>
      <c r="G143" s="12" t="s">
        <v>172</v>
      </c>
      <c r="H143" s="12"/>
      <c r="I143" s="9">
        <v>19</v>
      </c>
      <c r="J143" s="9">
        <v>26</v>
      </c>
    </row>
    <row r="144" spans="1:10" s="11" customFormat="1" x14ac:dyDescent="0.2">
      <c r="A144" s="8">
        <v>43687</v>
      </c>
      <c r="B144" s="12" t="s">
        <v>3</v>
      </c>
      <c r="C144" s="113">
        <v>4650</v>
      </c>
      <c r="D144" s="12" t="s">
        <v>40</v>
      </c>
      <c r="E144" s="12" t="s">
        <v>3</v>
      </c>
      <c r="F144" s="12" t="s">
        <v>36</v>
      </c>
      <c r="G144" s="12" t="s">
        <v>172</v>
      </c>
      <c r="H144" s="12"/>
      <c r="I144" s="9">
        <v>4</v>
      </c>
      <c r="J144" s="9">
        <v>2</v>
      </c>
    </row>
    <row r="145" spans="1:10" s="11" customFormat="1" x14ac:dyDescent="0.2">
      <c r="A145" s="8">
        <v>43687</v>
      </c>
      <c r="B145" s="12" t="s">
        <v>3</v>
      </c>
      <c r="C145" s="113">
        <v>4143</v>
      </c>
      <c r="D145" s="12" t="s">
        <v>506</v>
      </c>
      <c r="E145" s="12" t="s">
        <v>6</v>
      </c>
      <c r="F145" s="12" t="s">
        <v>5</v>
      </c>
      <c r="G145" s="12" t="s">
        <v>23</v>
      </c>
      <c r="H145" s="12"/>
      <c r="I145" s="9">
        <v>11</v>
      </c>
      <c r="J145" s="9">
        <v>9</v>
      </c>
    </row>
    <row r="146" spans="1:10" s="11" customFormat="1" x14ac:dyDescent="0.2">
      <c r="A146" s="8">
        <v>43687</v>
      </c>
      <c r="B146" s="12" t="s">
        <v>3</v>
      </c>
      <c r="C146" s="113">
        <v>4444</v>
      </c>
      <c r="D146" s="12" t="s">
        <v>61</v>
      </c>
      <c r="E146" s="12" t="s">
        <v>16</v>
      </c>
      <c r="F146" s="12" t="s">
        <v>6</v>
      </c>
      <c r="G146" s="12" t="s">
        <v>37</v>
      </c>
      <c r="H146" s="12"/>
      <c r="I146" s="9">
        <v>9</v>
      </c>
      <c r="J146" s="9">
        <v>5</v>
      </c>
    </row>
    <row r="147" spans="1:10" s="11" customFormat="1" x14ac:dyDescent="0.2">
      <c r="A147" s="8">
        <v>43687</v>
      </c>
      <c r="B147" s="12" t="s">
        <v>3</v>
      </c>
      <c r="C147" s="113">
        <v>1663</v>
      </c>
      <c r="D147" s="12" t="s">
        <v>92</v>
      </c>
      <c r="E147" s="12" t="s">
        <v>6</v>
      </c>
      <c r="F147" s="12" t="s">
        <v>15</v>
      </c>
      <c r="G147" s="12" t="s">
        <v>37</v>
      </c>
      <c r="H147" s="12"/>
      <c r="I147" s="9">
        <v>22</v>
      </c>
      <c r="J147" s="9">
        <v>26</v>
      </c>
    </row>
    <row r="148" spans="1:10" s="11" customFormat="1" x14ac:dyDescent="0.2">
      <c r="A148" s="8">
        <v>43687</v>
      </c>
      <c r="B148" s="12" t="s">
        <v>6</v>
      </c>
      <c r="C148" s="113">
        <v>68460</v>
      </c>
      <c r="D148" s="12" t="s">
        <v>2257</v>
      </c>
      <c r="E148" s="12" t="s">
        <v>6</v>
      </c>
      <c r="F148" s="12" t="s">
        <v>5</v>
      </c>
      <c r="G148" s="12" t="s">
        <v>249</v>
      </c>
      <c r="H148" s="12"/>
      <c r="I148" s="9">
        <v>205</v>
      </c>
      <c r="J148" s="9">
        <v>317</v>
      </c>
    </row>
    <row r="149" spans="1:10" s="11" customFormat="1" x14ac:dyDescent="0.2">
      <c r="A149" s="8">
        <v>43687</v>
      </c>
      <c r="B149" s="12" t="s">
        <v>14</v>
      </c>
      <c r="C149" s="113">
        <v>6723</v>
      </c>
      <c r="D149" s="12" t="s">
        <v>212</v>
      </c>
      <c r="E149" s="12" t="s">
        <v>6</v>
      </c>
      <c r="F149" s="12" t="s">
        <v>4</v>
      </c>
      <c r="G149" s="12" t="s">
        <v>2268</v>
      </c>
      <c r="H149" s="12"/>
      <c r="I149" s="9">
        <v>36</v>
      </c>
      <c r="J149" s="9">
        <v>40</v>
      </c>
    </row>
    <row r="150" spans="1:10" s="11" customFormat="1" x14ac:dyDescent="0.2">
      <c r="A150" s="8">
        <v>43688</v>
      </c>
      <c r="B150" s="12" t="s">
        <v>3</v>
      </c>
      <c r="C150" s="113">
        <v>4525</v>
      </c>
      <c r="D150" s="12" t="s">
        <v>40</v>
      </c>
      <c r="E150" s="12" t="s">
        <v>3</v>
      </c>
      <c r="F150" s="12" t="s">
        <v>5</v>
      </c>
      <c r="G150" s="12" t="s">
        <v>37</v>
      </c>
      <c r="H150" s="12"/>
      <c r="I150" s="9">
        <v>5</v>
      </c>
      <c r="J150" s="9">
        <v>2</v>
      </c>
    </row>
    <row r="151" spans="1:10" s="11" customFormat="1" x14ac:dyDescent="0.2">
      <c r="A151" s="8">
        <v>43688</v>
      </c>
      <c r="B151" s="12" t="s">
        <v>6</v>
      </c>
      <c r="C151" s="113">
        <v>54150</v>
      </c>
      <c r="D151" s="12" t="s">
        <v>2258</v>
      </c>
      <c r="E151" s="12" t="s">
        <v>6</v>
      </c>
      <c r="F151" s="12" t="s">
        <v>15</v>
      </c>
      <c r="G151" s="12" t="s">
        <v>292</v>
      </c>
      <c r="H151" s="12"/>
      <c r="I151" s="9">
        <v>39</v>
      </c>
      <c r="J151" s="9">
        <v>37</v>
      </c>
    </row>
    <row r="152" spans="1:10" s="11" customFormat="1" x14ac:dyDescent="0.2">
      <c r="A152" s="8">
        <v>43688</v>
      </c>
      <c r="B152" s="12" t="s">
        <v>3</v>
      </c>
      <c r="C152" s="113">
        <v>1243</v>
      </c>
      <c r="D152" s="12" t="s">
        <v>92</v>
      </c>
      <c r="E152" s="12" t="s">
        <v>6</v>
      </c>
      <c r="F152" s="12" t="s">
        <v>15</v>
      </c>
      <c r="G152" s="12" t="s">
        <v>23</v>
      </c>
      <c r="H152" s="12"/>
      <c r="I152" s="9">
        <v>24</v>
      </c>
      <c r="J152" s="9">
        <v>27</v>
      </c>
    </row>
    <row r="153" spans="1:10" s="11" customFormat="1" x14ac:dyDescent="0.2">
      <c r="A153" s="8">
        <v>43688</v>
      </c>
      <c r="B153" s="12" t="s">
        <v>6</v>
      </c>
      <c r="C153" s="113">
        <v>57570</v>
      </c>
      <c r="D153" s="12" t="s">
        <v>2181</v>
      </c>
      <c r="E153" s="12" t="s">
        <v>6</v>
      </c>
      <c r="F153" s="12" t="s">
        <v>6</v>
      </c>
      <c r="G153" s="12" t="s">
        <v>37</v>
      </c>
      <c r="H153" s="12"/>
      <c r="I153" s="9">
        <v>20</v>
      </c>
      <c r="J153" s="9">
        <v>26</v>
      </c>
    </row>
    <row r="154" spans="1:10" s="11" customFormat="1" x14ac:dyDescent="0.2">
      <c r="A154" s="8">
        <v>43688</v>
      </c>
      <c r="B154" s="12" t="s">
        <v>14</v>
      </c>
      <c r="C154" s="113">
        <v>6762</v>
      </c>
      <c r="D154" s="12" t="s">
        <v>257</v>
      </c>
      <c r="E154" s="12" t="s">
        <v>1873</v>
      </c>
      <c r="F154" s="12" t="s">
        <v>6</v>
      </c>
      <c r="G154" s="12" t="s">
        <v>172</v>
      </c>
      <c r="H154" s="12"/>
      <c r="I154" s="9">
        <v>40</v>
      </c>
      <c r="J154" s="9">
        <v>39</v>
      </c>
    </row>
    <row r="155" spans="1:10" s="11" customFormat="1" x14ac:dyDescent="0.2">
      <c r="A155" s="8">
        <v>43688</v>
      </c>
      <c r="B155" s="12" t="s">
        <v>3</v>
      </c>
      <c r="C155" s="113">
        <v>4883</v>
      </c>
      <c r="D155" s="12" t="s">
        <v>75</v>
      </c>
      <c r="E155" s="12" t="s">
        <v>3</v>
      </c>
      <c r="F155" s="12" t="s">
        <v>6</v>
      </c>
      <c r="G155" s="12" t="s">
        <v>37</v>
      </c>
      <c r="H155" s="12"/>
      <c r="I155" s="9">
        <v>15</v>
      </c>
      <c r="J155" s="9">
        <v>7</v>
      </c>
    </row>
    <row r="156" spans="1:10" s="11" customFormat="1" x14ac:dyDescent="0.2">
      <c r="A156" s="8">
        <v>43688</v>
      </c>
      <c r="B156" s="12" t="s">
        <v>3</v>
      </c>
      <c r="C156" s="113">
        <v>5316</v>
      </c>
      <c r="D156" s="12" t="s">
        <v>280</v>
      </c>
      <c r="E156" s="12" t="s">
        <v>6</v>
      </c>
      <c r="F156" s="12" t="s">
        <v>6</v>
      </c>
      <c r="G156" s="12" t="s">
        <v>151</v>
      </c>
      <c r="H156" s="12"/>
      <c r="I156" s="9">
        <v>29</v>
      </c>
      <c r="J156" s="9">
        <v>36</v>
      </c>
    </row>
    <row r="157" spans="1:10" s="11" customFormat="1" x14ac:dyDescent="0.2">
      <c r="A157" s="8">
        <v>43688</v>
      </c>
      <c r="B157" s="12" t="s">
        <v>3</v>
      </c>
      <c r="C157" s="113">
        <v>6255</v>
      </c>
      <c r="D157" s="12" t="s">
        <v>783</v>
      </c>
      <c r="E157" s="12" t="s">
        <v>3</v>
      </c>
      <c r="F157" s="12" t="s">
        <v>4</v>
      </c>
      <c r="G157" s="12" t="s">
        <v>37</v>
      </c>
      <c r="H157" s="12"/>
      <c r="I157" s="9">
        <v>41</v>
      </c>
      <c r="J157" s="9">
        <v>52</v>
      </c>
    </row>
    <row r="158" spans="1:10" s="11" customFormat="1" x14ac:dyDescent="0.2">
      <c r="A158" s="8">
        <v>43688</v>
      </c>
      <c r="B158" s="12" t="s">
        <v>3</v>
      </c>
      <c r="C158" s="113">
        <v>8258</v>
      </c>
      <c r="D158" s="12" t="s">
        <v>64</v>
      </c>
      <c r="E158" s="12" t="s">
        <v>18</v>
      </c>
      <c r="F158" s="12" t="s">
        <v>4</v>
      </c>
      <c r="G158" s="12" t="s">
        <v>172</v>
      </c>
      <c r="H158" s="12"/>
      <c r="I158" s="9">
        <v>23</v>
      </c>
      <c r="J158" s="9">
        <v>20</v>
      </c>
    </row>
    <row r="159" spans="1:10" s="11" customFormat="1" x14ac:dyDescent="0.2">
      <c r="A159" s="8">
        <v>43689</v>
      </c>
      <c r="B159" s="12" t="s">
        <v>6</v>
      </c>
      <c r="C159" s="113">
        <v>54920</v>
      </c>
      <c r="D159" s="12" t="s">
        <v>143</v>
      </c>
      <c r="E159" s="12" t="s">
        <v>6</v>
      </c>
      <c r="F159" s="12" t="s">
        <v>6</v>
      </c>
      <c r="G159" s="12" t="s">
        <v>863</v>
      </c>
      <c r="H159" s="12"/>
      <c r="I159" s="9">
        <v>16</v>
      </c>
      <c r="J159" s="9">
        <v>11</v>
      </c>
    </row>
    <row r="160" spans="1:10" s="11" customFormat="1" x14ac:dyDescent="0.2">
      <c r="A160" s="8">
        <v>43688</v>
      </c>
      <c r="B160" s="12" t="s">
        <v>6</v>
      </c>
      <c r="C160" s="113">
        <v>57480</v>
      </c>
      <c r="D160" s="12" t="s">
        <v>2259</v>
      </c>
      <c r="E160" s="12" t="s">
        <v>6</v>
      </c>
      <c r="F160" s="12" t="s">
        <v>6</v>
      </c>
      <c r="G160" s="12" t="s">
        <v>863</v>
      </c>
      <c r="H160" s="12"/>
      <c r="I160" s="9">
        <v>55</v>
      </c>
      <c r="J160" s="9">
        <v>57</v>
      </c>
    </row>
    <row r="161" spans="1:10" s="11" customFormat="1" x14ac:dyDescent="0.2">
      <c r="A161" s="8">
        <v>43688</v>
      </c>
      <c r="B161" s="12" t="s">
        <v>6</v>
      </c>
      <c r="C161" s="113">
        <v>57320</v>
      </c>
      <c r="D161" s="12" t="s">
        <v>1951</v>
      </c>
      <c r="E161" s="12" t="s">
        <v>6</v>
      </c>
      <c r="F161" s="12" t="s">
        <v>6</v>
      </c>
      <c r="G161" s="12" t="s">
        <v>863</v>
      </c>
      <c r="H161" s="12"/>
      <c r="I161" s="9">
        <v>64</v>
      </c>
      <c r="J161" s="9">
        <v>78</v>
      </c>
    </row>
    <row r="162" spans="1:10" s="11" customFormat="1" x14ac:dyDescent="0.2">
      <c r="A162" s="8">
        <v>43689</v>
      </c>
      <c r="B162" s="12" t="s">
        <v>14</v>
      </c>
      <c r="C162" s="113">
        <v>6700</v>
      </c>
      <c r="D162" s="12" t="s">
        <v>127</v>
      </c>
      <c r="E162" s="12" t="s">
        <v>6</v>
      </c>
      <c r="F162" s="12" t="s">
        <v>6</v>
      </c>
      <c r="G162" s="12" t="s">
        <v>863</v>
      </c>
      <c r="H162" s="12"/>
      <c r="I162" s="9">
        <v>35</v>
      </c>
      <c r="J162" s="9">
        <v>26</v>
      </c>
    </row>
    <row r="163" spans="1:10" s="11" customFormat="1" x14ac:dyDescent="0.2">
      <c r="A163" s="8">
        <v>43689</v>
      </c>
      <c r="B163" s="12" t="s">
        <v>3</v>
      </c>
      <c r="C163" s="113">
        <v>2272</v>
      </c>
      <c r="D163" s="12" t="s">
        <v>92</v>
      </c>
      <c r="E163" s="12" t="s">
        <v>429</v>
      </c>
      <c r="F163" s="12" t="s">
        <v>6</v>
      </c>
      <c r="G163" s="12" t="s">
        <v>940</v>
      </c>
      <c r="H163" s="12"/>
      <c r="I163" s="9">
        <v>22</v>
      </c>
      <c r="J163" s="9">
        <v>26</v>
      </c>
    </row>
    <row r="164" spans="1:10" s="11" customFormat="1" x14ac:dyDescent="0.2">
      <c r="A164" s="8">
        <v>43689</v>
      </c>
      <c r="B164" s="12" t="s">
        <v>6</v>
      </c>
      <c r="C164" s="113">
        <v>57730</v>
      </c>
      <c r="D164" s="12" t="s">
        <v>2260</v>
      </c>
      <c r="E164" s="12" t="s">
        <v>6</v>
      </c>
      <c r="F164" s="12" t="s">
        <v>6</v>
      </c>
      <c r="G164" s="12" t="s">
        <v>172</v>
      </c>
      <c r="H164" s="12"/>
      <c r="I164" s="9">
        <v>85</v>
      </c>
      <c r="J164" s="9">
        <v>117</v>
      </c>
    </row>
    <row r="165" spans="1:10" s="11" customFormat="1" x14ac:dyDescent="0.2">
      <c r="A165" s="8">
        <v>43689</v>
      </c>
      <c r="B165" s="12" t="s">
        <v>6</v>
      </c>
      <c r="C165" s="113">
        <v>57100</v>
      </c>
      <c r="D165" s="12" t="s">
        <v>141</v>
      </c>
      <c r="E165" s="12" t="s">
        <v>6</v>
      </c>
      <c r="F165" s="12" t="s">
        <v>6</v>
      </c>
      <c r="G165" s="12" t="s">
        <v>863</v>
      </c>
      <c r="H165" s="12"/>
      <c r="I165" s="9">
        <v>43</v>
      </c>
      <c r="J165" s="9">
        <v>37</v>
      </c>
    </row>
    <row r="166" spans="1:10" s="11" customFormat="1" x14ac:dyDescent="0.2">
      <c r="A166" s="8">
        <v>43689</v>
      </c>
      <c r="B166" s="12" t="s">
        <v>3</v>
      </c>
      <c r="C166" s="113">
        <v>5364</v>
      </c>
      <c r="D166" s="12" t="s">
        <v>58</v>
      </c>
      <c r="E166" s="12" t="s">
        <v>2182</v>
      </c>
      <c r="F166" s="12" t="s">
        <v>4</v>
      </c>
      <c r="G166" s="12" t="s">
        <v>152</v>
      </c>
      <c r="H166" s="12"/>
      <c r="I166" s="9">
        <v>30</v>
      </c>
      <c r="J166" s="9">
        <v>37</v>
      </c>
    </row>
    <row r="167" spans="1:10" s="11" customFormat="1" x14ac:dyDescent="0.2">
      <c r="A167" s="8">
        <v>43689</v>
      </c>
      <c r="B167" s="12" t="s">
        <v>3</v>
      </c>
      <c r="C167" s="113">
        <v>8151</v>
      </c>
      <c r="D167" s="12" t="s">
        <v>53</v>
      </c>
      <c r="E167" s="12" t="s">
        <v>10</v>
      </c>
      <c r="F167" s="12" t="s">
        <v>15</v>
      </c>
      <c r="G167" s="12" t="s">
        <v>37</v>
      </c>
      <c r="H167" s="12"/>
      <c r="I167" s="9">
        <v>26</v>
      </c>
      <c r="J167" s="9">
        <v>31</v>
      </c>
    </row>
    <row r="168" spans="1:10" s="11" customFormat="1" x14ac:dyDescent="0.2">
      <c r="A168" s="8">
        <v>43689</v>
      </c>
      <c r="B168" s="12" t="s">
        <v>14</v>
      </c>
      <c r="C168" s="113">
        <v>6840</v>
      </c>
      <c r="D168" s="12" t="s">
        <v>2261</v>
      </c>
      <c r="E168" s="12" t="s">
        <v>6</v>
      </c>
      <c r="F168" s="12" t="s">
        <v>6</v>
      </c>
      <c r="G168" s="12" t="s">
        <v>172</v>
      </c>
      <c r="H168" s="12"/>
      <c r="I168" s="9">
        <v>47</v>
      </c>
      <c r="J168" s="9">
        <v>59</v>
      </c>
    </row>
    <row r="169" spans="1:10" s="11" customFormat="1" x14ac:dyDescent="0.2">
      <c r="A169" s="8">
        <v>43689</v>
      </c>
      <c r="B169" s="12" t="s">
        <v>6</v>
      </c>
      <c r="C169" s="113">
        <v>44300</v>
      </c>
      <c r="D169" s="12" t="s">
        <v>2262</v>
      </c>
      <c r="E169" s="12" t="s">
        <v>6</v>
      </c>
      <c r="F169" s="12" t="s">
        <v>6</v>
      </c>
      <c r="G169" s="12" t="s">
        <v>976</v>
      </c>
      <c r="H169" s="12"/>
      <c r="I169" s="9">
        <v>41</v>
      </c>
      <c r="J169" s="9">
        <v>53</v>
      </c>
    </row>
    <row r="170" spans="1:10" s="11" customFormat="1" x14ac:dyDescent="0.2">
      <c r="A170" s="8">
        <v>43689</v>
      </c>
      <c r="B170" s="12" t="s">
        <v>3</v>
      </c>
      <c r="C170" s="113">
        <v>7475</v>
      </c>
      <c r="D170" s="12" t="s">
        <v>1836</v>
      </c>
      <c r="E170" s="12" t="s">
        <v>4</v>
      </c>
      <c r="F170" s="12" t="s">
        <v>4</v>
      </c>
      <c r="G170" s="12" t="s">
        <v>153</v>
      </c>
      <c r="H170" s="12"/>
      <c r="I170" s="9">
        <v>41</v>
      </c>
      <c r="J170" s="9">
        <v>53</v>
      </c>
    </row>
    <row r="171" spans="1:10" s="11" customFormat="1" x14ac:dyDescent="0.2">
      <c r="A171" s="8">
        <v>43689</v>
      </c>
      <c r="B171" s="12" t="s">
        <v>3</v>
      </c>
      <c r="C171" s="113">
        <v>7540</v>
      </c>
      <c r="D171" s="12" t="s">
        <v>251</v>
      </c>
      <c r="E171" s="12" t="s">
        <v>4</v>
      </c>
      <c r="F171" s="12" t="s">
        <v>4</v>
      </c>
      <c r="G171" s="12" t="s">
        <v>2269</v>
      </c>
      <c r="H171" s="12"/>
      <c r="I171" s="9">
        <v>36</v>
      </c>
      <c r="J171" s="9">
        <v>47</v>
      </c>
    </row>
    <row r="172" spans="1:10" s="11" customFormat="1" x14ac:dyDescent="0.2">
      <c r="A172" s="8">
        <v>43689</v>
      </c>
      <c r="B172" s="12" t="s">
        <v>3</v>
      </c>
      <c r="C172" s="48"/>
      <c r="D172" s="12" t="s">
        <v>952</v>
      </c>
      <c r="E172" s="12" t="s">
        <v>4</v>
      </c>
      <c r="F172" s="12" t="s">
        <v>4</v>
      </c>
      <c r="G172" s="12" t="s">
        <v>153</v>
      </c>
      <c r="H172" s="12"/>
      <c r="I172" s="9">
        <v>24</v>
      </c>
      <c r="J172" s="9">
        <v>34</v>
      </c>
    </row>
    <row r="173" spans="1:10" s="11" customFormat="1" x14ac:dyDescent="0.2">
      <c r="A173" s="8">
        <v>43689</v>
      </c>
      <c r="B173" s="12" t="s">
        <v>3</v>
      </c>
      <c r="C173" s="113">
        <v>6950</v>
      </c>
      <c r="D173" s="12" t="s">
        <v>987</v>
      </c>
      <c r="E173" s="12" t="s">
        <v>4</v>
      </c>
      <c r="F173" s="12" t="s">
        <v>4</v>
      </c>
      <c r="G173" s="12" t="s">
        <v>2270</v>
      </c>
      <c r="H173" s="12"/>
      <c r="I173" s="9">
        <v>36</v>
      </c>
      <c r="J173" s="9">
        <v>47</v>
      </c>
    </row>
    <row r="174" spans="1:10" s="11" customFormat="1" x14ac:dyDescent="0.2">
      <c r="A174" s="8">
        <v>43689</v>
      </c>
      <c r="B174" s="12" t="s">
        <v>3</v>
      </c>
      <c r="C174" s="113">
        <v>5839</v>
      </c>
      <c r="D174" s="12" t="s">
        <v>78</v>
      </c>
      <c r="E174" s="12" t="s">
        <v>4</v>
      </c>
      <c r="F174" s="12" t="s">
        <v>4</v>
      </c>
      <c r="G174" s="12" t="s">
        <v>37</v>
      </c>
      <c r="H174" s="12"/>
      <c r="I174" s="9">
        <v>26</v>
      </c>
      <c r="J174" s="9">
        <v>28</v>
      </c>
    </row>
    <row r="175" spans="1:10" s="11" customFormat="1" x14ac:dyDescent="0.2">
      <c r="A175" s="8">
        <v>43689</v>
      </c>
      <c r="B175" s="12" t="s">
        <v>3</v>
      </c>
      <c r="C175" s="113">
        <v>5943</v>
      </c>
      <c r="D175" s="12" t="s">
        <v>74</v>
      </c>
      <c r="E175" s="12" t="s">
        <v>4</v>
      </c>
      <c r="F175" s="12" t="s">
        <v>4</v>
      </c>
      <c r="G175" s="12" t="s">
        <v>37</v>
      </c>
      <c r="H175" s="12"/>
      <c r="I175" s="9">
        <v>26</v>
      </c>
      <c r="J175" s="9">
        <v>28</v>
      </c>
    </row>
    <row r="176" spans="1:10" s="11" customFormat="1" x14ac:dyDescent="0.2">
      <c r="A176" s="8">
        <v>43689</v>
      </c>
      <c r="B176" s="12" t="s">
        <v>14</v>
      </c>
      <c r="C176" s="113">
        <v>6700</v>
      </c>
      <c r="D176" s="12" t="s">
        <v>127</v>
      </c>
      <c r="E176" s="12" t="s">
        <v>6</v>
      </c>
      <c r="F176" s="12" t="s">
        <v>6</v>
      </c>
      <c r="G176" s="12" t="s">
        <v>863</v>
      </c>
      <c r="H176" s="12"/>
      <c r="I176" s="9">
        <v>35</v>
      </c>
      <c r="J176" s="9">
        <v>24</v>
      </c>
    </row>
    <row r="177" spans="1:10" s="11" customFormat="1" x14ac:dyDescent="0.2">
      <c r="A177" s="8">
        <v>43689</v>
      </c>
      <c r="B177" s="12" t="s">
        <v>3</v>
      </c>
      <c r="C177" s="113">
        <v>3482</v>
      </c>
      <c r="D177" s="12" t="s">
        <v>67</v>
      </c>
      <c r="E177" s="12" t="s">
        <v>4</v>
      </c>
      <c r="F177" s="12" t="s">
        <v>4</v>
      </c>
      <c r="G177" s="12" t="s">
        <v>163</v>
      </c>
      <c r="H177" s="12"/>
      <c r="I177" s="9">
        <v>19</v>
      </c>
      <c r="J177" s="9">
        <v>23</v>
      </c>
    </row>
    <row r="178" spans="1:10" s="11" customFormat="1" x14ac:dyDescent="0.2">
      <c r="A178" s="8">
        <v>43689</v>
      </c>
      <c r="B178" s="12" t="s">
        <v>3</v>
      </c>
      <c r="C178" s="113">
        <v>4415</v>
      </c>
      <c r="D178" s="12" t="s">
        <v>46</v>
      </c>
      <c r="E178" s="12" t="s">
        <v>4</v>
      </c>
      <c r="F178" s="12" t="s">
        <v>4</v>
      </c>
      <c r="G178" s="12" t="s">
        <v>163</v>
      </c>
      <c r="H178" s="12"/>
      <c r="I178" s="9">
        <v>6</v>
      </c>
      <c r="J178" s="9">
        <v>4</v>
      </c>
    </row>
    <row r="179" spans="1:10" s="11" customFormat="1" x14ac:dyDescent="0.2">
      <c r="A179" s="8">
        <v>43689</v>
      </c>
      <c r="B179" s="12" t="s">
        <v>3</v>
      </c>
      <c r="C179" s="113">
        <v>2728</v>
      </c>
      <c r="D179" s="12" t="s">
        <v>92</v>
      </c>
      <c r="E179" s="12" t="s">
        <v>11</v>
      </c>
      <c r="F179" s="12" t="s">
        <v>15</v>
      </c>
      <c r="G179" s="12" t="s">
        <v>172</v>
      </c>
      <c r="H179" s="12"/>
      <c r="I179" s="9">
        <v>30</v>
      </c>
      <c r="J179" s="9">
        <v>28</v>
      </c>
    </row>
    <row r="180" spans="1:10" s="11" customFormat="1" x14ac:dyDescent="0.2">
      <c r="A180" s="8">
        <v>43689</v>
      </c>
      <c r="B180" s="12" t="s">
        <v>3</v>
      </c>
      <c r="C180" s="113">
        <v>8359</v>
      </c>
      <c r="D180" s="12" t="s">
        <v>117</v>
      </c>
      <c r="E180" s="12" t="s">
        <v>4</v>
      </c>
      <c r="F180" s="12" t="s">
        <v>4</v>
      </c>
      <c r="G180" s="12" t="s">
        <v>172</v>
      </c>
      <c r="H180" s="12"/>
      <c r="I180" s="9">
        <v>26</v>
      </c>
      <c r="J180" s="9">
        <v>20</v>
      </c>
    </row>
    <row r="181" spans="1:10" s="11" customFormat="1" x14ac:dyDescent="0.2">
      <c r="A181" s="8">
        <v>43689</v>
      </c>
      <c r="B181" s="12" t="s">
        <v>3</v>
      </c>
      <c r="C181" s="113">
        <v>2360</v>
      </c>
      <c r="D181" s="12" t="s">
        <v>92</v>
      </c>
      <c r="E181" s="12" t="s">
        <v>169</v>
      </c>
      <c r="F181" s="12" t="s">
        <v>15</v>
      </c>
      <c r="G181" s="12" t="s">
        <v>172</v>
      </c>
      <c r="H181" s="12"/>
      <c r="I181" s="9">
        <v>29</v>
      </c>
      <c r="J181" s="9">
        <v>35</v>
      </c>
    </row>
    <row r="182" spans="1:10" s="11" customFormat="1" x14ac:dyDescent="0.2">
      <c r="A182" s="8">
        <v>43689</v>
      </c>
      <c r="B182" s="12" t="s">
        <v>3</v>
      </c>
      <c r="C182" s="113">
        <v>8064</v>
      </c>
      <c r="D182" s="12" t="s">
        <v>41</v>
      </c>
      <c r="E182" s="12" t="s">
        <v>6</v>
      </c>
      <c r="F182" s="12" t="s">
        <v>6</v>
      </c>
      <c r="G182" s="12" t="s">
        <v>163</v>
      </c>
      <c r="H182" s="12"/>
      <c r="I182" s="9">
        <v>25</v>
      </c>
      <c r="J182" s="9">
        <v>21</v>
      </c>
    </row>
    <row r="183" spans="1:10" s="11" customFormat="1" x14ac:dyDescent="0.2">
      <c r="A183" s="8">
        <v>43689</v>
      </c>
      <c r="B183" s="12" t="s">
        <v>3</v>
      </c>
      <c r="C183" s="113">
        <v>1254</v>
      </c>
      <c r="D183" s="12" t="s">
        <v>92</v>
      </c>
      <c r="E183" s="12" t="s">
        <v>4</v>
      </c>
      <c r="F183" s="12" t="s">
        <v>4</v>
      </c>
      <c r="G183" s="12" t="s">
        <v>2061</v>
      </c>
      <c r="H183" s="12"/>
      <c r="I183" s="9">
        <v>19</v>
      </c>
      <c r="J183" s="9">
        <v>24</v>
      </c>
    </row>
    <row r="184" spans="1:10" s="11" customFormat="1" x14ac:dyDescent="0.2">
      <c r="A184" s="8">
        <v>43690</v>
      </c>
      <c r="B184" s="12" t="s">
        <v>6</v>
      </c>
      <c r="C184" s="113">
        <v>57240</v>
      </c>
      <c r="D184" s="12" t="s">
        <v>726</v>
      </c>
      <c r="E184" s="12" t="s">
        <v>6</v>
      </c>
      <c r="F184" s="12" t="s">
        <v>6</v>
      </c>
      <c r="G184" s="12" t="s">
        <v>167</v>
      </c>
      <c r="H184" s="12"/>
      <c r="I184" s="9">
        <v>31</v>
      </c>
      <c r="J184" s="9">
        <v>40</v>
      </c>
    </row>
    <row r="185" spans="1:10" s="11" customFormat="1" x14ac:dyDescent="0.2">
      <c r="A185" s="8">
        <v>43690</v>
      </c>
      <c r="B185" s="12" t="s">
        <v>6</v>
      </c>
      <c r="C185" s="113">
        <v>57250</v>
      </c>
      <c r="D185" s="12" t="s">
        <v>2263</v>
      </c>
      <c r="E185" s="12" t="s">
        <v>6</v>
      </c>
      <c r="F185" s="12" t="s">
        <v>6</v>
      </c>
      <c r="G185" s="12" t="s">
        <v>172</v>
      </c>
      <c r="H185" s="12"/>
      <c r="I185" s="9">
        <v>41</v>
      </c>
      <c r="J185" s="9">
        <v>41</v>
      </c>
    </row>
    <row r="186" spans="1:10" s="11" customFormat="1" x14ac:dyDescent="0.2">
      <c r="A186" s="8">
        <v>43690</v>
      </c>
      <c r="B186" s="12" t="s">
        <v>6</v>
      </c>
      <c r="C186" s="113">
        <v>57180</v>
      </c>
      <c r="D186" s="12" t="s">
        <v>215</v>
      </c>
      <c r="E186" s="12" t="s">
        <v>6</v>
      </c>
      <c r="F186" s="12" t="s">
        <v>6</v>
      </c>
      <c r="G186" s="12" t="s">
        <v>172</v>
      </c>
      <c r="H186" s="12"/>
      <c r="I186" s="9">
        <v>30</v>
      </c>
      <c r="J186" s="9">
        <v>39</v>
      </c>
    </row>
    <row r="187" spans="1:10" s="11" customFormat="1" x14ac:dyDescent="0.2">
      <c r="A187" s="8">
        <v>43690</v>
      </c>
      <c r="B187" s="12" t="s">
        <v>3</v>
      </c>
      <c r="C187" s="113">
        <v>5331</v>
      </c>
      <c r="D187" s="12" t="s">
        <v>122</v>
      </c>
      <c r="E187" s="12" t="s">
        <v>6</v>
      </c>
      <c r="F187" s="12" t="s">
        <v>6</v>
      </c>
      <c r="G187" s="12" t="s">
        <v>863</v>
      </c>
      <c r="H187" s="12"/>
      <c r="I187" s="9">
        <v>30</v>
      </c>
      <c r="J187" s="9">
        <v>37</v>
      </c>
    </row>
    <row r="188" spans="1:10" s="11" customFormat="1" x14ac:dyDescent="0.2">
      <c r="A188" s="8">
        <v>43690</v>
      </c>
      <c r="B188" s="12" t="s">
        <v>3</v>
      </c>
      <c r="C188" s="113">
        <v>3850</v>
      </c>
      <c r="D188" s="12" t="s">
        <v>116</v>
      </c>
      <c r="E188" s="12" t="s">
        <v>10</v>
      </c>
      <c r="F188" s="12" t="s">
        <v>4</v>
      </c>
      <c r="G188" s="12" t="s">
        <v>172</v>
      </c>
      <c r="H188" s="12"/>
      <c r="I188" s="9">
        <v>14</v>
      </c>
      <c r="J188" s="9">
        <v>13</v>
      </c>
    </row>
    <row r="189" spans="1:10" s="11" customFormat="1" x14ac:dyDescent="0.2">
      <c r="A189" s="8">
        <v>43690</v>
      </c>
      <c r="B189" s="12" t="s">
        <v>3</v>
      </c>
      <c r="C189" s="113">
        <v>4401</v>
      </c>
      <c r="D189" s="12" t="s">
        <v>50</v>
      </c>
      <c r="E189" s="12" t="s">
        <v>10</v>
      </c>
      <c r="F189" s="12" t="s">
        <v>4</v>
      </c>
      <c r="G189" s="12" t="s">
        <v>172</v>
      </c>
      <c r="H189" s="12"/>
      <c r="I189" s="9">
        <v>12</v>
      </c>
      <c r="J189" s="9">
        <v>8</v>
      </c>
    </row>
    <row r="190" spans="1:10" s="11" customFormat="1" x14ac:dyDescent="0.2">
      <c r="A190" s="8">
        <v>43690</v>
      </c>
      <c r="B190" s="12" t="s">
        <v>3</v>
      </c>
      <c r="C190" s="113">
        <v>1129</v>
      </c>
      <c r="D190" s="12" t="s">
        <v>120</v>
      </c>
      <c r="E190" s="12" t="s">
        <v>6</v>
      </c>
      <c r="F190" s="12" t="s">
        <v>6</v>
      </c>
      <c r="G190" s="12" t="s">
        <v>172</v>
      </c>
      <c r="H190" s="12"/>
      <c r="I190" s="9">
        <v>29</v>
      </c>
      <c r="J190" s="9">
        <v>34</v>
      </c>
    </row>
    <row r="191" spans="1:10" s="11" customFormat="1" x14ac:dyDescent="0.2">
      <c r="A191" s="8">
        <v>43690</v>
      </c>
      <c r="B191" s="12" t="s">
        <v>6</v>
      </c>
      <c r="C191" s="113">
        <v>57970</v>
      </c>
      <c r="D191" s="12" t="s">
        <v>2264</v>
      </c>
      <c r="E191" s="12" t="s">
        <v>6</v>
      </c>
      <c r="F191" s="12" t="s">
        <v>6</v>
      </c>
      <c r="G191" s="12" t="s">
        <v>172</v>
      </c>
      <c r="H191" s="12"/>
      <c r="I191" s="9">
        <v>35</v>
      </c>
      <c r="J191" s="9">
        <v>44</v>
      </c>
    </row>
    <row r="192" spans="1:10" s="11" customFormat="1" x14ac:dyDescent="0.2">
      <c r="A192" s="8">
        <v>43690</v>
      </c>
      <c r="B192" s="12" t="s">
        <v>3</v>
      </c>
      <c r="C192" s="113">
        <v>3960</v>
      </c>
      <c r="D192" s="12" t="s">
        <v>111</v>
      </c>
      <c r="E192" s="12" t="s">
        <v>3</v>
      </c>
      <c r="F192" s="12" t="s">
        <v>2265</v>
      </c>
      <c r="G192" s="12" t="s">
        <v>538</v>
      </c>
      <c r="H192" s="12"/>
      <c r="I192" s="9">
        <v>14</v>
      </c>
      <c r="J192" s="9">
        <v>12</v>
      </c>
    </row>
    <row r="193" spans="1:10" s="11" customFormat="1" x14ac:dyDescent="0.2">
      <c r="A193" s="8">
        <v>43690</v>
      </c>
      <c r="B193" s="12" t="s">
        <v>3</v>
      </c>
      <c r="C193" s="113">
        <v>2124</v>
      </c>
      <c r="D193" s="12" t="s">
        <v>92</v>
      </c>
      <c r="E193" s="12" t="s">
        <v>188</v>
      </c>
      <c r="F193" s="12" t="s">
        <v>6</v>
      </c>
      <c r="G193" s="12" t="s">
        <v>151</v>
      </c>
      <c r="H193" s="12"/>
      <c r="I193" s="9">
        <v>31</v>
      </c>
      <c r="J193" s="9">
        <v>29</v>
      </c>
    </row>
    <row r="194" spans="1:10" s="11" customFormat="1" x14ac:dyDescent="0.2">
      <c r="A194" s="8">
        <v>43690</v>
      </c>
      <c r="B194" s="12" t="s">
        <v>3</v>
      </c>
      <c r="C194" s="113">
        <v>1244</v>
      </c>
      <c r="D194" s="12" t="s">
        <v>92</v>
      </c>
      <c r="E194" s="12" t="s">
        <v>6</v>
      </c>
      <c r="F194" s="12" t="s">
        <v>6</v>
      </c>
      <c r="G194" s="12" t="s">
        <v>151</v>
      </c>
      <c r="H194" s="12"/>
      <c r="I194" s="9">
        <v>28</v>
      </c>
      <c r="J194" s="9">
        <v>27</v>
      </c>
    </row>
    <row r="195" spans="1:10" s="11" customFormat="1" x14ac:dyDescent="0.2">
      <c r="A195" s="8">
        <v>43690</v>
      </c>
      <c r="B195" s="12" t="s">
        <v>14</v>
      </c>
      <c r="C195" s="113">
        <v>6717</v>
      </c>
      <c r="D195" s="12" t="s">
        <v>1783</v>
      </c>
      <c r="E195" s="12" t="s">
        <v>6</v>
      </c>
      <c r="F195" s="12" t="s">
        <v>6</v>
      </c>
      <c r="G195" s="12" t="s">
        <v>172</v>
      </c>
      <c r="H195" s="12"/>
      <c r="I195" s="9">
        <v>37</v>
      </c>
      <c r="J195" s="9">
        <v>36</v>
      </c>
    </row>
    <row r="196" spans="1:10" s="11" customFormat="1" x14ac:dyDescent="0.2">
      <c r="A196" s="8">
        <v>43690</v>
      </c>
      <c r="B196" s="12" t="s">
        <v>3</v>
      </c>
      <c r="C196" s="113">
        <v>4565</v>
      </c>
      <c r="D196" s="12" t="s">
        <v>396</v>
      </c>
      <c r="E196" s="12" t="s">
        <v>4</v>
      </c>
      <c r="F196" s="12" t="s">
        <v>4</v>
      </c>
      <c r="G196" s="12" t="s">
        <v>37</v>
      </c>
      <c r="H196" s="12"/>
      <c r="I196" s="9">
        <v>33</v>
      </c>
      <c r="J196" s="9">
        <v>37</v>
      </c>
    </row>
    <row r="197" spans="1:10" s="11" customFormat="1" x14ac:dyDescent="0.2">
      <c r="A197" s="8">
        <v>43690</v>
      </c>
      <c r="B197" s="12" t="s">
        <v>3</v>
      </c>
      <c r="C197" s="113">
        <v>5423</v>
      </c>
      <c r="D197" s="12" t="s">
        <v>2266</v>
      </c>
      <c r="E197" s="12" t="s">
        <v>4</v>
      </c>
      <c r="F197" s="12" t="s">
        <v>4</v>
      </c>
      <c r="G197" s="12" t="s">
        <v>37</v>
      </c>
      <c r="H197" s="12"/>
      <c r="I197" s="9">
        <v>31</v>
      </c>
      <c r="J197" s="9">
        <v>39</v>
      </c>
    </row>
    <row r="198" spans="1:10" s="11" customFormat="1" x14ac:dyDescent="0.2">
      <c r="A198" s="8">
        <v>43690</v>
      </c>
      <c r="B198" s="12" t="s">
        <v>3</v>
      </c>
      <c r="C198" s="113">
        <v>6796</v>
      </c>
      <c r="D198" s="12" t="s">
        <v>49</v>
      </c>
      <c r="E198" s="12" t="s">
        <v>4</v>
      </c>
      <c r="F198" s="12" t="s">
        <v>4</v>
      </c>
      <c r="G198" s="12" t="s">
        <v>37</v>
      </c>
      <c r="H198" s="12"/>
      <c r="I198" s="9">
        <v>40</v>
      </c>
      <c r="J198" s="9">
        <v>54</v>
      </c>
    </row>
    <row r="199" spans="1:10" s="11" customFormat="1" x14ac:dyDescent="0.2">
      <c r="A199" s="8">
        <v>43690</v>
      </c>
      <c r="B199" s="12" t="s">
        <v>3</v>
      </c>
      <c r="C199" s="113">
        <v>4640</v>
      </c>
      <c r="D199" s="12" t="s">
        <v>40</v>
      </c>
      <c r="E199" s="12" t="s">
        <v>4</v>
      </c>
      <c r="F199" s="12" t="s">
        <v>4</v>
      </c>
      <c r="G199" s="12" t="s">
        <v>37</v>
      </c>
      <c r="H199" s="12"/>
      <c r="I199" s="9">
        <v>4</v>
      </c>
      <c r="J199" s="9">
        <v>2</v>
      </c>
    </row>
    <row r="200" spans="1:10" s="11" customFormat="1" x14ac:dyDescent="0.2">
      <c r="A200" s="8">
        <v>43690</v>
      </c>
      <c r="B200" s="12" t="s">
        <v>3</v>
      </c>
      <c r="C200" s="113">
        <v>8096</v>
      </c>
      <c r="D200" s="12" t="s">
        <v>41</v>
      </c>
      <c r="E200" s="12" t="s">
        <v>4</v>
      </c>
      <c r="F200" s="12" t="s">
        <v>4</v>
      </c>
      <c r="G200" s="12" t="s">
        <v>172</v>
      </c>
      <c r="H200" s="12"/>
      <c r="I200" s="9">
        <v>24</v>
      </c>
      <c r="J200" s="9">
        <v>21</v>
      </c>
    </row>
    <row r="201" spans="1:10" s="11" customFormat="1" x14ac:dyDescent="0.2">
      <c r="A201" s="8">
        <v>43690</v>
      </c>
      <c r="B201" s="12" t="s">
        <v>3</v>
      </c>
      <c r="C201" s="113">
        <v>8081</v>
      </c>
      <c r="D201" s="12" t="s">
        <v>41</v>
      </c>
      <c r="E201" s="12" t="s">
        <v>4</v>
      </c>
      <c r="F201" s="12" t="s">
        <v>4</v>
      </c>
      <c r="G201" s="12" t="s">
        <v>37</v>
      </c>
      <c r="H201" s="12"/>
      <c r="I201" s="9">
        <v>24</v>
      </c>
      <c r="J201" s="9">
        <v>20</v>
      </c>
    </row>
    <row r="202" spans="1:10" s="11" customFormat="1" x14ac:dyDescent="0.2">
      <c r="A202" s="8">
        <v>43690</v>
      </c>
      <c r="B202" s="12" t="s">
        <v>3</v>
      </c>
      <c r="C202" s="113">
        <v>7453</v>
      </c>
      <c r="D202" s="12" t="s">
        <v>1349</v>
      </c>
      <c r="E202" s="12" t="s">
        <v>4</v>
      </c>
      <c r="F202" s="12" t="s">
        <v>4</v>
      </c>
      <c r="G202" s="12" t="s">
        <v>172</v>
      </c>
      <c r="H202" s="12"/>
      <c r="I202" s="9">
        <v>35</v>
      </c>
      <c r="J202" s="9">
        <v>46</v>
      </c>
    </row>
    <row r="203" spans="1:10" s="11" customFormat="1" x14ac:dyDescent="0.2">
      <c r="A203" s="8">
        <v>43690</v>
      </c>
      <c r="B203" s="12" t="s">
        <v>3</v>
      </c>
      <c r="C203" s="113">
        <v>9651</v>
      </c>
      <c r="D203" s="12" t="s">
        <v>2267</v>
      </c>
      <c r="E203" s="12" t="s">
        <v>4</v>
      </c>
      <c r="F203" s="12" t="s">
        <v>4</v>
      </c>
      <c r="G203" s="12" t="s">
        <v>23</v>
      </c>
      <c r="H203" s="12"/>
      <c r="I203" s="9">
        <v>74</v>
      </c>
      <c r="J203" s="9">
        <v>96</v>
      </c>
    </row>
    <row r="204" spans="1:10" s="11" customFormat="1" x14ac:dyDescent="0.2">
      <c r="A204" s="8">
        <v>43691</v>
      </c>
      <c r="B204" s="12" t="s">
        <v>14</v>
      </c>
      <c r="C204" s="113">
        <v>6760</v>
      </c>
      <c r="D204" s="12" t="s">
        <v>257</v>
      </c>
      <c r="E204" s="12" t="s">
        <v>6</v>
      </c>
      <c r="F204" s="12" t="s">
        <v>6</v>
      </c>
      <c r="G204" s="12" t="s">
        <v>151</v>
      </c>
      <c r="H204" s="12"/>
      <c r="I204" s="9">
        <v>39</v>
      </c>
      <c r="J204" s="9">
        <v>34</v>
      </c>
    </row>
    <row r="205" spans="1:10" s="11" customFormat="1" x14ac:dyDescent="0.2">
      <c r="A205" s="8">
        <v>43691</v>
      </c>
      <c r="B205" s="12" t="s">
        <v>3</v>
      </c>
      <c r="C205" s="113">
        <v>6560</v>
      </c>
      <c r="D205" s="12" t="s">
        <v>1803</v>
      </c>
      <c r="E205" s="12" t="s">
        <v>3</v>
      </c>
      <c r="F205" s="12" t="s">
        <v>6</v>
      </c>
      <c r="G205" s="12" t="s">
        <v>1897</v>
      </c>
      <c r="H205" s="12"/>
      <c r="I205" s="9">
        <v>46</v>
      </c>
      <c r="J205" s="9">
        <v>70</v>
      </c>
    </row>
    <row r="206" spans="1:10" s="11" customFormat="1" x14ac:dyDescent="0.2">
      <c r="A206" s="8">
        <v>43691</v>
      </c>
      <c r="B206" s="12" t="s">
        <v>5</v>
      </c>
      <c r="C206" s="48"/>
      <c r="D206" s="12" t="s">
        <v>1692</v>
      </c>
      <c r="E206" s="12" t="s">
        <v>2271</v>
      </c>
      <c r="F206" s="12" t="s">
        <v>15</v>
      </c>
      <c r="G206" s="12" t="s">
        <v>23</v>
      </c>
      <c r="H206" s="12"/>
      <c r="I206" s="9">
        <v>62</v>
      </c>
      <c r="J206" s="9">
        <v>95</v>
      </c>
    </row>
    <row r="207" spans="1:10" s="11" customFormat="1" x14ac:dyDescent="0.2">
      <c r="A207" s="8">
        <v>43691</v>
      </c>
      <c r="B207" s="12" t="s">
        <v>2272</v>
      </c>
      <c r="C207" s="48"/>
      <c r="D207" s="12" t="s">
        <v>2273</v>
      </c>
      <c r="E207" s="12" t="s">
        <v>188</v>
      </c>
      <c r="F207" s="12" t="s">
        <v>15</v>
      </c>
      <c r="G207" s="12" t="s">
        <v>1897</v>
      </c>
      <c r="H207" s="12"/>
      <c r="I207" s="9"/>
      <c r="J207" s="9"/>
    </row>
    <row r="208" spans="1:10" s="11" customFormat="1" x14ac:dyDescent="0.2">
      <c r="A208" s="8">
        <v>43691</v>
      </c>
      <c r="B208" s="12" t="s">
        <v>6</v>
      </c>
      <c r="C208" s="113">
        <v>59670</v>
      </c>
      <c r="D208" s="12" t="s">
        <v>2274</v>
      </c>
      <c r="E208" s="12" t="s">
        <v>6</v>
      </c>
      <c r="F208" s="12" t="s">
        <v>15</v>
      </c>
      <c r="G208" s="12" t="s">
        <v>1897</v>
      </c>
      <c r="H208" s="12"/>
      <c r="I208" s="9">
        <v>204</v>
      </c>
      <c r="J208" s="9">
        <v>348</v>
      </c>
    </row>
    <row r="209" spans="1:10" s="11" customFormat="1" x14ac:dyDescent="0.2">
      <c r="A209" s="8">
        <v>43691</v>
      </c>
      <c r="B209" s="12" t="s">
        <v>3</v>
      </c>
      <c r="C209" s="113">
        <v>8220</v>
      </c>
      <c r="D209" s="12" t="s">
        <v>64</v>
      </c>
      <c r="E209" s="12" t="s">
        <v>6</v>
      </c>
      <c r="F209" s="12" t="s">
        <v>15</v>
      </c>
      <c r="G209" s="12" t="s">
        <v>152</v>
      </c>
      <c r="H209" s="12"/>
      <c r="I209" s="9">
        <v>23</v>
      </c>
      <c r="J209" s="9">
        <v>18</v>
      </c>
    </row>
    <row r="210" spans="1:10" s="11" customFormat="1" x14ac:dyDescent="0.2">
      <c r="A210" s="8">
        <v>43691</v>
      </c>
      <c r="B210" s="12" t="s">
        <v>6</v>
      </c>
      <c r="C210" s="113">
        <v>54870</v>
      </c>
      <c r="D210" s="12" t="s">
        <v>2275</v>
      </c>
      <c r="E210" s="12" t="s">
        <v>6</v>
      </c>
      <c r="F210" s="12" t="s">
        <v>15</v>
      </c>
      <c r="G210" s="12" t="s">
        <v>151</v>
      </c>
      <c r="H210" s="12"/>
      <c r="I210" s="9">
        <v>28</v>
      </c>
      <c r="J210" s="9">
        <v>24</v>
      </c>
    </row>
    <row r="211" spans="1:10" s="11" customFormat="1" x14ac:dyDescent="0.2">
      <c r="A211" s="8">
        <v>43691</v>
      </c>
      <c r="B211" s="12" t="s">
        <v>6</v>
      </c>
      <c r="C211" s="113">
        <v>73800</v>
      </c>
      <c r="D211" s="12" t="s">
        <v>2276</v>
      </c>
      <c r="E211" s="12" t="s">
        <v>6</v>
      </c>
      <c r="F211" s="12" t="s">
        <v>6</v>
      </c>
      <c r="G211" s="12" t="s">
        <v>1897</v>
      </c>
      <c r="H211" s="12"/>
      <c r="I211" s="9">
        <v>359</v>
      </c>
      <c r="J211" s="9">
        <v>648</v>
      </c>
    </row>
    <row r="212" spans="1:10" s="11" customFormat="1" x14ac:dyDescent="0.2">
      <c r="A212" s="8">
        <v>43691</v>
      </c>
      <c r="B212" s="12" t="s">
        <v>3</v>
      </c>
      <c r="C212" s="113">
        <v>6170</v>
      </c>
      <c r="D212" s="12" t="s">
        <v>48</v>
      </c>
      <c r="E212" s="12" t="s">
        <v>6</v>
      </c>
      <c r="F212" s="12" t="s">
        <v>3</v>
      </c>
      <c r="G212" s="12" t="s">
        <v>1800</v>
      </c>
      <c r="H212" s="12"/>
      <c r="I212" s="9">
        <v>36</v>
      </c>
      <c r="J212" s="9">
        <v>46</v>
      </c>
    </row>
    <row r="213" spans="1:10" s="11" customFormat="1" x14ac:dyDescent="0.2">
      <c r="A213" s="8">
        <v>43691</v>
      </c>
      <c r="B213" s="12" t="s">
        <v>5</v>
      </c>
      <c r="C213" s="113">
        <v>97310</v>
      </c>
      <c r="D213" s="12" t="s">
        <v>1855</v>
      </c>
      <c r="E213" s="12" t="s">
        <v>6</v>
      </c>
      <c r="F213" s="12" t="s">
        <v>16</v>
      </c>
      <c r="G213" s="12" t="s">
        <v>2277</v>
      </c>
      <c r="H213" s="12"/>
      <c r="I213" s="9">
        <v>58</v>
      </c>
      <c r="J213" s="9">
        <v>97</v>
      </c>
    </row>
    <row r="214" spans="1:10" s="11" customFormat="1" x14ac:dyDescent="0.2">
      <c r="A214" s="8">
        <v>43691</v>
      </c>
      <c r="B214" s="12" t="s">
        <v>14</v>
      </c>
      <c r="C214" s="113">
        <v>6761</v>
      </c>
      <c r="D214" s="12" t="s">
        <v>257</v>
      </c>
      <c r="E214" s="12" t="s">
        <v>6</v>
      </c>
      <c r="F214" s="12" t="s">
        <v>15</v>
      </c>
      <c r="G214" s="12" t="s">
        <v>1897</v>
      </c>
      <c r="H214" s="12"/>
      <c r="I214" s="9">
        <v>30</v>
      </c>
      <c r="J214" s="9">
        <v>34</v>
      </c>
    </row>
    <row r="215" spans="1:10" s="11" customFormat="1" x14ac:dyDescent="0.2">
      <c r="A215" s="8">
        <v>43692</v>
      </c>
      <c r="B215" s="12" t="s">
        <v>3</v>
      </c>
      <c r="C215" s="113">
        <v>1577</v>
      </c>
      <c r="D215" s="12" t="s">
        <v>92</v>
      </c>
      <c r="E215" s="12" t="s">
        <v>4</v>
      </c>
      <c r="F215" s="12" t="s">
        <v>4</v>
      </c>
      <c r="G215" s="12" t="s">
        <v>227</v>
      </c>
      <c r="H215" s="12"/>
      <c r="I215" s="9">
        <v>23</v>
      </c>
      <c r="J215" s="9">
        <v>18</v>
      </c>
    </row>
    <row r="216" spans="1:10" s="11" customFormat="1" x14ac:dyDescent="0.2">
      <c r="A216" s="8">
        <v>43692</v>
      </c>
      <c r="B216" s="12" t="s">
        <v>3</v>
      </c>
      <c r="C216" s="113">
        <v>8093</v>
      </c>
      <c r="D216" s="12" t="s">
        <v>41</v>
      </c>
      <c r="E216" s="12" t="s">
        <v>12</v>
      </c>
      <c r="F216" s="12" t="s">
        <v>6</v>
      </c>
      <c r="G216" s="12" t="s">
        <v>863</v>
      </c>
      <c r="H216" s="12"/>
      <c r="I216" s="9">
        <v>24</v>
      </c>
      <c r="J216" s="9">
        <v>20</v>
      </c>
    </row>
    <row r="217" spans="1:10" s="11" customFormat="1" x14ac:dyDescent="0.2">
      <c r="A217" s="8">
        <v>43692</v>
      </c>
      <c r="B217" s="12" t="s">
        <v>3</v>
      </c>
      <c r="C217" s="113">
        <v>5884</v>
      </c>
      <c r="D217" s="12" t="s">
        <v>43</v>
      </c>
      <c r="E217" s="12" t="s">
        <v>6</v>
      </c>
      <c r="F217" s="12" t="s">
        <v>15</v>
      </c>
      <c r="G217" s="12" t="s">
        <v>989</v>
      </c>
      <c r="H217" s="12"/>
      <c r="I217" s="9">
        <v>22</v>
      </c>
      <c r="J217" s="9">
        <v>26</v>
      </c>
    </row>
    <row r="218" spans="1:10" s="11" customFormat="1" x14ac:dyDescent="0.2">
      <c r="A218" s="8">
        <v>43692</v>
      </c>
      <c r="B218" s="12" t="s">
        <v>3</v>
      </c>
      <c r="C218" s="113">
        <v>1770</v>
      </c>
      <c r="D218" s="12" t="s">
        <v>92</v>
      </c>
      <c r="E218" s="12" t="s">
        <v>6</v>
      </c>
      <c r="F218" s="12" t="s">
        <v>6</v>
      </c>
      <c r="G218" s="12" t="s">
        <v>23</v>
      </c>
      <c r="H218" s="12"/>
      <c r="I218" s="9">
        <v>23</v>
      </c>
      <c r="J218" s="9">
        <v>25</v>
      </c>
    </row>
    <row r="219" spans="1:10" s="11" customFormat="1" x14ac:dyDescent="0.2">
      <c r="A219" s="8">
        <v>43692</v>
      </c>
      <c r="B219" s="12" t="s">
        <v>3</v>
      </c>
      <c r="C219" s="113">
        <v>8329</v>
      </c>
      <c r="D219" s="12" t="s">
        <v>80</v>
      </c>
      <c r="E219" s="12" t="s">
        <v>106</v>
      </c>
      <c r="F219" s="12" t="s">
        <v>15</v>
      </c>
      <c r="G219" s="12" t="s">
        <v>37</v>
      </c>
      <c r="H219" s="12"/>
      <c r="I219" s="9">
        <v>27</v>
      </c>
      <c r="J219" s="9">
        <v>36</v>
      </c>
    </row>
    <row r="220" spans="1:10" s="11" customFormat="1" x14ac:dyDescent="0.2">
      <c r="A220" s="8">
        <v>43692</v>
      </c>
      <c r="B220" s="12" t="s">
        <v>3</v>
      </c>
      <c r="C220" s="113">
        <v>8077</v>
      </c>
      <c r="D220" s="12" t="s">
        <v>41</v>
      </c>
      <c r="E220" s="12" t="s">
        <v>4</v>
      </c>
      <c r="F220" s="12" t="s">
        <v>4</v>
      </c>
      <c r="G220" s="12" t="s">
        <v>863</v>
      </c>
      <c r="H220" s="12"/>
      <c r="I220" s="9">
        <v>23</v>
      </c>
      <c r="J220" s="9">
        <v>20</v>
      </c>
    </row>
    <row r="221" spans="1:10" s="11" customFormat="1" x14ac:dyDescent="0.2">
      <c r="A221" s="8">
        <v>43692</v>
      </c>
      <c r="B221" s="12" t="s">
        <v>3</v>
      </c>
      <c r="C221" s="113">
        <v>2146</v>
      </c>
      <c r="D221" s="12" t="s">
        <v>92</v>
      </c>
      <c r="E221" s="12" t="s">
        <v>19</v>
      </c>
      <c r="F221" s="12" t="s">
        <v>6</v>
      </c>
      <c r="G221" s="12" t="s">
        <v>172</v>
      </c>
      <c r="H221" s="12"/>
      <c r="I221" s="9">
        <v>18</v>
      </c>
      <c r="J221" s="9">
        <v>23</v>
      </c>
    </row>
    <row r="222" spans="1:10" s="11" customFormat="1" x14ac:dyDescent="0.2">
      <c r="A222" s="8">
        <v>43692</v>
      </c>
      <c r="B222" s="12" t="s">
        <v>6</v>
      </c>
      <c r="C222" s="113">
        <v>57300</v>
      </c>
      <c r="D222" s="12" t="s">
        <v>198</v>
      </c>
      <c r="E222" s="12" t="s">
        <v>6</v>
      </c>
      <c r="F222" s="12" t="s">
        <v>6</v>
      </c>
      <c r="G222" s="12" t="s">
        <v>23</v>
      </c>
      <c r="H222" s="12"/>
      <c r="I222" s="9">
        <v>41</v>
      </c>
      <c r="J222" s="9">
        <v>55</v>
      </c>
    </row>
    <row r="223" spans="1:10" s="11" customFormat="1" x14ac:dyDescent="0.2">
      <c r="A223" s="8">
        <v>43692</v>
      </c>
      <c r="B223" s="12" t="s">
        <v>3</v>
      </c>
      <c r="C223" s="113">
        <v>3253</v>
      </c>
      <c r="D223" s="12" t="s">
        <v>131</v>
      </c>
      <c r="E223" s="12" t="s">
        <v>6</v>
      </c>
      <c r="F223" s="12" t="s">
        <v>15</v>
      </c>
      <c r="G223" s="12" t="s">
        <v>23</v>
      </c>
      <c r="H223" s="12"/>
      <c r="I223" s="9">
        <v>20</v>
      </c>
      <c r="J223" s="9">
        <v>25</v>
      </c>
    </row>
    <row r="224" spans="1:10" s="11" customFormat="1" x14ac:dyDescent="0.2">
      <c r="A224" s="8">
        <v>43692</v>
      </c>
      <c r="B224" s="12" t="s">
        <v>3</v>
      </c>
      <c r="C224" s="113">
        <v>1549</v>
      </c>
      <c r="D224" s="12" t="s">
        <v>92</v>
      </c>
      <c r="E224" s="12" t="s">
        <v>15</v>
      </c>
      <c r="F224" s="12" t="s">
        <v>15</v>
      </c>
      <c r="G224" s="12" t="s">
        <v>23</v>
      </c>
      <c r="H224" s="12"/>
      <c r="I224" s="9">
        <v>19</v>
      </c>
      <c r="J224" s="9">
        <v>22</v>
      </c>
    </row>
    <row r="225" spans="1:10" s="11" customFormat="1" x14ac:dyDescent="0.2">
      <c r="A225" s="8">
        <v>43692</v>
      </c>
      <c r="B225" s="12" t="s">
        <v>3</v>
      </c>
      <c r="C225" s="113">
        <v>5740</v>
      </c>
      <c r="D225" s="12" t="s">
        <v>287</v>
      </c>
      <c r="E225" s="12" t="s">
        <v>4</v>
      </c>
      <c r="F225" s="12" t="s">
        <v>4</v>
      </c>
      <c r="G225" s="12" t="s">
        <v>23</v>
      </c>
      <c r="H225" s="12"/>
      <c r="I225" s="9">
        <v>24</v>
      </c>
      <c r="J225" s="9">
        <v>31</v>
      </c>
    </row>
    <row r="226" spans="1:10" s="11" customFormat="1" x14ac:dyDescent="0.2">
      <c r="A226" s="8">
        <v>43692</v>
      </c>
      <c r="B226" s="12" t="s">
        <v>3</v>
      </c>
      <c r="C226" s="113">
        <v>8271</v>
      </c>
      <c r="D226" s="12" t="s">
        <v>57</v>
      </c>
      <c r="E226" s="12" t="s">
        <v>4</v>
      </c>
      <c r="F226" s="12" t="s">
        <v>4</v>
      </c>
      <c r="G226" s="12" t="s">
        <v>23</v>
      </c>
      <c r="H226" s="12"/>
      <c r="I226" s="9">
        <v>24</v>
      </c>
      <c r="J226" s="9">
        <v>21</v>
      </c>
    </row>
    <row r="227" spans="1:10" s="11" customFormat="1" x14ac:dyDescent="0.2">
      <c r="A227" s="8">
        <v>43692</v>
      </c>
      <c r="B227" s="12" t="s">
        <v>3</v>
      </c>
      <c r="C227" s="113">
        <v>1128</v>
      </c>
      <c r="D227" s="12" t="s">
        <v>92</v>
      </c>
      <c r="E227" s="12" t="s">
        <v>188</v>
      </c>
      <c r="F227" s="12" t="s">
        <v>2278</v>
      </c>
      <c r="G227" s="12" t="s">
        <v>23</v>
      </c>
      <c r="H227" s="12"/>
      <c r="I227" s="9">
        <v>22</v>
      </c>
      <c r="J227" s="9">
        <v>27</v>
      </c>
    </row>
    <row r="228" spans="1:10" s="11" customFormat="1" x14ac:dyDescent="0.2">
      <c r="A228" s="8">
        <v>43692</v>
      </c>
      <c r="B228" s="12" t="s">
        <v>3</v>
      </c>
      <c r="C228" s="113">
        <v>1918</v>
      </c>
      <c r="D228" s="12" t="s">
        <v>92</v>
      </c>
      <c r="E228" s="12" t="s">
        <v>6</v>
      </c>
      <c r="F228" s="12" t="s">
        <v>6</v>
      </c>
      <c r="G228" s="12" t="s">
        <v>23</v>
      </c>
      <c r="H228" s="12"/>
      <c r="I228" s="9">
        <v>28</v>
      </c>
      <c r="J228" s="9">
        <v>31</v>
      </c>
    </row>
    <row r="229" spans="1:10" s="11" customFormat="1" x14ac:dyDescent="0.2">
      <c r="A229" s="8">
        <v>43692</v>
      </c>
      <c r="B229" s="12" t="s">
        <v>3</v>
      </c>
      <c r="C229" s="113">
        <v>4602</v>
      </c>
      <c r="D229" s="12" t="s">
        <v>40</v>
      </c>
      <c r="E229" s="12" t="s">
        <v>6</v>
      </c>
      <c r="F229" s="12" t="s">
        <v>6</v>
      </c>
      <c r="G229" s="12" t="s">
        <v>163</v>
      </c>
      <c r="H229" s="12"/>
      <c r="I229" s="9">
        <v>3</v>
      </c>
      <c r="J229" s="9">
        <v>2</v>
      </c>
    </row>
    <row r="230" spans="1:10" s="11" customFormat="1" x14ac:dyDescent="0.2">
      <c r="A230" s="8">
        <v>43692</v>
      </c>
      <c r="B230" s="12" t="s">
        <v>3</v>
      </c>
      <c r="C230" s="113">
        <v>4713</v>
      </c>
      <c r="D230" s="12" t="s">
        <v>75</v>
      </c>
      <c r="E230" s="12" t="s">
        <v>6</v>
      </c>
      <c r="F230" s="12" t="s">
        <v>6</v>
      </c>
      <c r="G230" s="12" t="s">
        <v>23</v>
      </c>
      <c r="H230" s="12"/>
      <c r="I230" s="9">
        <v>12</v>
      </c>
      <c r="J230" s="9">
        <v>8</v>
      </c>
    </row>
    <row r="231" spans="1:10" s="11" customFormat="1" x14ac:dyDescent="0.2">
      <c r="A231" s="8">
        <v>43692</v>
      </c>
      <c r="B231" s="12" t="s">
        <v>3</v>
      </c>
      <c r="C231" s="113">
        <v>3487</v>
      </c>
      <c r="D231" s="12" t="s">
        <v>67</v>
      </c>
      <c r="E231" s="12" t="s">
        <v>16</v>
      </c>
      <c r="F231" s="12" t="s">
        <v>3</v>
      </c>
      <c r="G231" s="12" t="s">
        <v>1897</v>
      </c>
      <c r="H231" s="12"/>
      <c r="I231" s="9">
        <v>17</v>
      </c>
      <c r="J231" s="9">
        <v>19</v>
      </c>
    </row>
    <row r="232" spans="1:10" s="11" customFormat="1" x14ac:dyDescent="0.2">
      <c r="A232" s="8">
        <v>43692</v>
      </c>
      <c r="B232" s="12" t="s">
        <v>3</v>
      </c>
      <c r="C232" s="113">
        <v>1265</v>
      </c>
      <c r="D232" s="12" t="s">
        <v>92</v>
      </c>
      <c r="E232" s="12" t="s">
        <v>10</v>
      </c>
      <c r="F232" s="12" t="s">
        <v>6</v>
      </c>
      <c r="G232" s="12" t="s">
        <v>172</v>
      </c>
      <c r="H232" s="12"/>
      <c r="I232" s="9">
        <v>19</v>
      </c>
      <c r="J232" s="9">
        <v>24</v>
      </c>
    </row>
    <row r="233" spans="1:10" s="11" customFormat="1" x14ac:dyDescent="0.2">
      <c r="A233" s="8">
        <v>43692</v>
      </c>
      <c r="B233" s="12" t="s">
        <v>3</v>
      </c>
      <c r="C233" s="113">
        <v>5692</v>
      </c>
      <c r="D233" s="12" t="s">
        <v>993</v>
      </c>
      <c r="E233" s="12" t="s">
        <v>4</v>
      </c>
      <c r="F233" s="12" t="s">
        <v>4</v>
      </c>
      <c r="G233" s="12" t="s">
        <v>37</v>
      </c>
      <c r="H233" s="12"/>
      <c r="I233" s="9">
        <v>26</v>
      </c>
      <c r="J233" s="9">
        <v>36</v>
      </c>
    </row>
    <row r="234" spans="1:10" s="11" customFormat="1" x14ac:dyDescent="0.2">
      <c r="A234" s="8">
        <v>43692</v>
      </c>
      <c r="B234" s="12" t="s">
        <v>3</v>
      </c>
      <c r="C234" s="113">
        <v>8080</v>
      </c>
      <c r="D234" s="12" t="s">
        <v>41</v>
      </c>
      <c r="E234" s="12" t="s">
        <v>4</v>
      </c>
      <c r="F234" s="12" t="s">
        <v>4</v>
      </c>
      <c r="G234" s="12" t="s">
        <v>172</v>
      </c>
      <c r="H234" s="12"/>
      <c r="I234" s="9">
        <v>21</v>
      </c>
      <c r="J234" s="9">
        <v>19</v>
      </c>
    </row>
    <row r="235" spans="1:10" s="11" customFormat="1" x14ac:dyDescent="0.2">
      <c r="A235" s="8">
        <v>43692</v>
      </c>
      <c r="B235" s="12" t="s">
        <v>3</v>
      </c>
      <c r="C235" s="113">
        <v>1137</v>
      </c>
      <c r="D235" s="12" t="s">
        <v>92</v>
      </c>
      <c r="E235" s="12" t="s">
        <v>6</v>
      </c>
      <c r="F235" s="12" t="s">
        <v>6</v>
      </c>
      <c r="G235" s="12" t="s">
        <v>23</v>
      </c>
      <c r="H235" s="12"/>
      <c r="I235" s="9">
        <v>22</v>
      </c>
      <c r="J235" s="9">
        <v>26</v>
      </c>
    </row>
    <row r="236" spans="1:10" s="11" customFormat="1" x14ac:dyDescent="0.2">
      <c r="A236" s="8">
        <v>43692</v>
      </c>
      <c r="B236" s="12" t="s">
        <v>3</v>
      </c>
      <c r="C236" s="113">
        <v>1237</v>
      </c>
      <c r="D236" s="12" t="s">
        <v>92</v>
      </c>
      <c r="E236" s="12" t="s">
        <v>234</v>
      </c>
      <c r="F236" s="12" t="s">
        <v>6</v>
      </c>
      <c r="G236" s="12" t="s">
        <v>2279</v>
      </c>
      <c r="H236" s="12"/>
      <c r="I236" s="9">
        <v>29</v>
      </c>
      <c r="J236" s="9">
        <v>31</v>
      </c>
    </row>
    <row r="237" spans="1:10" s="11" customFormat="1" x14ac:dyDescent="0.2">
      <c r="A237" s="8">
        <v>43692</v>
      </c>
      <c r="B237" s="12" t="s">
        <v>3</v>
      </c>
      <c r="C237" s="113">
        <v>4993</v>
      </c>
      <c r="D237" s="12" t="s">
        <v>61</v>
      </c>
      <c r="E237" s="12" t="s">
        <v>4</v>
      </c>
      <c r="F237" s="12" t="s">
        <v>4</v>
      </c>
      <c r="G237" s="12" t="s">
        <v>37</v>
      </c>
      <c r="H237" s="12"/>
      <c r="I237" s="9">
        <v>10</v>
      </c>
      <c r="J237" s="9">
        <v>6</v>
      </c>
    </row>
    <row r="238" spans="1:10" s="11" customFormat="1" x14ac:dyDescent="0.2">
      <c r="A238" s="8">
        <v>43692</v>
      </c>
      <c r="B238" s="12" t="s">
        <v>3</v>
      </c>
      <c r="C238" s="113">
        <v>4579</v>
      </c>
      <c r="D238" s="12" t="s">
        <v>94</v>
      </c>
      <c r="E238" s="12" t="s">
        <v>16</v>
      </c>
      <c r="F238" s="12" t="s">
        <v>6</v>
      </c>
      <c r="G238" s="12" t="s">
        <v>37</v>
      </c>
      <c r="H238" s="12"/>
      <c r="I238" s="9">
        <v>5</v>
      </c>
      <c r="J238" s="9">
        <v>2</v>
      </c>
    </row>
    <row r="239" spans="1:10" s="11" customFormat="1" x14ac:dyDescent="0.2">
      <c r="A239" s="8">
        <v>43692</v>
      </c>
      <c r="B239" s="12" t="s">
        <v>3</v>
      </c>
      <c r="C239" s="113">
        <v>2112</v>
      </c>
      <c r="D239" s="12" t="s">
        <v>92</v>
      </c>
      <c r="E239" s="12" t="s">
        <v>31</v>
      </c>
      <c r="F239" s="12" t="s">
        <v>15</v>
      </c>
      <c r="G239" s="12" t="s">
        <v>1897</v>
      </c>
      <c r="H239" s="12"/>
      <c r="I239" s="9">
        <v>20</v>
      </c>
      <c r="J239" s="9">
        <v>26</v>
      </c>
    </row>
    <row r="240" spans="1:10" s="11" customFormat="1" x14ac:dyDescent="0.2">
      <c r="A240" s="8">
        <v>43692</v>
      </c>
      <c r="B240" s="12" t="s">
        <v>3</v>
      </c>
      <c r="C240" s="113">
        <v>4245</v>
      </c>
      <c r="D240" s="12" t="s">
        <v>506</v>
      </c>
      <c r="E240" s="12" t="s">
        <v>4</v>
      </c>
      <c r="F240" s="12" t="s">
        <v>4</v>
      </c>
      <c r="G240" s="12" t="s">
        <v>863</v>
      </c>
      <c r="H240" s="12"/>
      <c r="I240" s="9">
        <v>16</v>
      </c>
      <c r="J240" s="9">
        <v>10</v>
      </c>
    </row>
    <row r="241" spans="1:10" s="11" customFormat="1" x14ac:dyDescent="0.2">
      <c r="A241" s="8">
        <v>43692</v>
      </c>
      <c r="B241" s="12" t="s">
        <v>3</v>
      </c>
      <c r="C241" s="113">
        <v>4243</v>
      </c>
      <c r="D241" s="12" t="s">
        <v>46</v>
      </c>
      <c r="E241" s="12" t="s">
        <v>4</v>
      </c>
      <c r="F241" s="12" t="s">
        <v>4</v>
      </c>
      <c r="G241" s="12" t="s">
        <v>172</v>
      </c>
      <c r="H241" s="12"/>
      <c r="I241" s="9">
        <v>14</v>
      </c>
      <c r="J241" s="9">
        <v>8</v>
      </c>
    </row>
    <row r="242" spans="1:10" s="11" customFormat="1" x14ac:dyDescent="0.2">
      <c r="A242" s="8">
        <v>43692</v>
      </c>
      <c r="B242" s="12" t="s">
        <v>3</v>
      </c>
      <c r="C242" s="113">
        <v>4722</v>
      </c>
      <c r="D242" s="12" t="s">
        <v>75</v>
      </c>
      <c r="E242" s="12" t="s">
        <v>6</v>
      </c>
      <c r="F242" s="12" t="s">
        <v>6</v>
      </c>
      <c r="G242" s="12" t="s">
        <v>23</v>
      </c>
      <c r="H242" s="12"/>
      <c r="I242" s="9">
        <v>9</v>
      </c>
      <c r="J242" s="9">
        <v>5</v>
      </c>
    </row>
    <row r="243" spans="1:10" s="11" customFormat="1" x14ac:dyDescent="0.2">
      <c r="A243" s="8">
        <v>43692</v>
      </c>
      <c r="B243" s="12" t="s">
        <v>5</v>
      </c>
      <c r="C243" s="113">
        <v>66763</v>
      </c>
      <c r="D243" s="12" t="s">
        <v>2280</v>
      </c>
      <c r="E243" s="12" t="s">
        <v>5</v>
      </c>
      <c r="F243" s="12" t="s">
        <v>5</v>
      </c>
      <c r="G243" s="12" t="s">
        <v>2246</v>
      </c>
      <c r="H243" s="12"/>
      <c r="I243" s="9">
        <v>50</v>
      </c>
      <c r="J243" s="9">
        <v>79</v>
      </c>
    </row>
    <row r="244" spans="1:10" s="11" customFormat="1" x14ac:dyDescent="0.2">
      <c r="A244" s="8">
        <v>43692</v>
      </c>
      <c r="B244" s="12" t="s">
        <v>14</v>
      </c>
      <c r="C244" s="113">
        <v>5377</v>
      </c>
      <c r="D244" s="12" t="s">
        <v>2281</v>
      </c>
      <c r="E244" s="12" t="s">
        <v>6</v>
      </c>
      <c r="F244" s="12" t="s">
        <v>6</v>
      </c>
      <c r="G244" s="12" t="s">
        <v>23</v>
      </c>
      <c r="H244" s="12"/>
      <c r="I244" s="9">
        <v>90</v>
      </c>
      <c r="J244" s="9">
        <v>131</v>
      </c>
    </row>
    <row r="245" spans="1:10" s="11" customFormat="1" x14ac:dyDescent="0.2">
      <c r="A245" s="8">
        <v>43692</v>
      </c>
      <c r="B245" s="12" t="s">
        <v>6</v>
      </c>
      <c r="C245" s="113">
        <v>54590</v>
      </c>
      <c r="D245" s="12" t="s">
        <v>1991</v>
      </c>
      <c r="E245" s="12" t="s">
        <v>6</v>
      </c>
      <c r="F245" s="12" t="s">
        <v>6</v>
      </c>
      <c r="G245" s="12" t="s">
        <v>163</v>
      </c>
      <c r="H245" s="12"/>
      <c r="I245" s="9">
        <v>10</v>
      </c>
      <c r="J245" s="9">
        <v>6</v>
      </c>
    </row>
    <row r="246" spans="1:10" s="11" customFormat="1" x14ac:dyDescent="0.2">
      <c r="A246" s="8">
        <v>43692</v>
      </c>
      <c r="B246" s="12" t="s">
        <v>3</v>
      </c>
      <c r="C246" s="113">
        <v>1449</v>
      </c>
      <c r="D246" s="12" t="s">
        <v>92</v>
      </c>
      <c r="E246" s="12" t="s">
        <v>4</v>
      </c>
      <c r="F246" s="12" t="s">
        <v>4</v>
      </c>
      <c r="G246" s="12" t="s">
        <v>2219</v>
      </c>
      <c r="H246" s="12"/>
      <c r="I246" s="9">
        <v>27</v>
      </c>
      <c r="J246" s="9">
        <v>26</v>
      </c>
    </row>
    <row r="247" spans="1:10" s="11" customFormat="1" x14ac:dyDescent="0.2">
      <c r="A247" s="8">
        <v>43692</v>
      </c>
      <c r="B247" s="12" t="s">
        <v>3</v>
      </c>
      <c r="C247" s="113">
        <v>4451</v>
      </c>
      <c r="D247" s="12" t="s">
        <v>50</v>
      </c>
      <c r="E247" s="12" t="s">
        <v>4</v>
      </c>
      <c r="F247" s="12" t="s">
        <v>4</v>
      </c>
      <c r="G247" s="12" t="s">
        <v>37</v>
      </c>
      <c r="H247" s="12"/>
      <c r="I247" s="9">
        <v>7</v>
      </c>
      <c r="J247" s="9">
        <v>5</v>
      </c>
    </row>
    <row r="248" spans="1:10" s="11" customFormat="1" x14ac:dyDescent="0.2">
      <c r="A248" s="8">
        <v>43692</v>
      </c>
      <c r="B248" s="12" t="s">
        <v>3</v>
      </c>
      <c r="C248" s="113">
        <v>8421</v>
      </c>
      <c r="D248" s="12" t="s">
        <v>149</v>
      </c>
      <c r="E248" s="12" t="s">
        <v>4</v>
      </c>
      <c r="F248" s="12" t="s">
        <v>4</v>
      </c>
      <c r="G248" s="12" t="s">
        <v>863</v>
      </c>
      <c r="H248" s="12"/>
      <c r="I248" s="9">
        <v>23</v>
      </c>
      <c r="J248" s="9">
        <v>18</v>
      </c>
    </row>
    <row r="249" spans="1:10" s="11" customFormat="1" x14ac:dyDescent="0.2">
      <c r="A249" s="8">
        <v>43692</v>
      </c>
      <c r="B249" s="12" t="s">
        <v>3</v>
      </c>
      <c r="C249" s="113">
        <v>6188</v>
      </c>
      <c r="D249" s="12" t="s">
        <v>1089</v>
      </c>
      <c r="E249" s="12" t="s">
        <v>4</v>
      </c>
      <c r="F249" s="12" t="s">
        <v>4</v>
      </c>
      <c r="G249" s="12" t="s">
        <v>151</v>
      </c>
      <c r="H249" s="12"/>
      <c r="I249" s="9">
        <v>32</v>
      </c>
      <c r="J249" s="9">
        <v>42</v>
      </c>
    </row>
    <row r="250" spans="1:10" s="11" customFormat="1" x14ac:dyDescent="0.2">
      <c r="A250" s="8">
        <v>43692</v>
      </c>
      <c r="B250" s="12" t="s">
        <v>14</v>
      </c>
      <c r="C250" s="113">
        <v>6760</v>
      </c>
      <c r="D250" s="12" t="s">
        <v>257</v>
      </c>
      <c r="E250" s="12" t="s">
        <v>234</v>
      </c>
      <c r="F250" s="12" t="s">
        <v>6</v>
      </c>
      <c r="G250" s="12" t="s">
        <v>23</v>
      </c>
      <c r="H250" s="12"/>
      <c r="I250" s="9">
        <v>42</v>
      </c>
      <c r="J250" s="9">
        <v>33</v>
      </c>
    </row>
    <row r="251" spans="1:10" s="11" customFormat="1" x14ac:dyDescent="0.2">
      <c r="A251" s="8">
        <v>43692</v>
      </c>
      <c r="B251" s="12" t="s">
        <v>3</v>
      </c>
      <c r="C251" s="113">
        <v>2113</v>
      </c>
      <c r="D251" s="12" t="s">
        <v>118</v>
      </c>
      <c r="E251" s="12" t="s">
        <v>10</v>
      </c>
      <c r="F251" s="12" t="s">
        <v>6</v>
      </c>
      <c r="G251" s="12" t="s">
        <v>976</v>
      </c>
      <c r="H251" s="12"/>
      <c r="I251" s="9">
        <v>25</v>
      </c>
      <c r="J251" s="9">
        <v>27</v>
      </c>
    </row>
    <row r="252" spans="1:10" s="11" customFormat="1" x14ac:dyDescent="0.2">
      <c r="A252" s="8">
        <v>43692</v>
      </c>
      <c r="B252" s="12" t="s">
        <v>3</v>
      </c>
      <c r="C252" s="113">
        <v>3640</v>
      </c>
      <c r="D252" s="12" t="s">
        <v>76</v>
      </c>
      <c r="E252" s="12" t="s">
        <v>4</v>
      </c>
      <c r="F252" s="12" t="s">
        <v>4</v>
      </c>
      <c r="G252" s="12" t="s">
        <v>23</v>
      </c>
      <c r="H252" s="12"/>
      <c r="I252" s="9">
        <v>18</v>
      </c>
      <c r="J252" s="9">
        <v>17</v>
      </c>
    </row>
    <row r="253" spans="1:10" s="11" customFormat="1" x14ac:dyDescent="0.2">
      <c r="A253" s="8">
        <v>43692</v>
      </c>
      <c r="B253" s="12" t="s">
        <v>3</v>
      </c>
      <c r="C253" s="113">
        <v>6163</v>
      </c>
      <c r="D253" s="12" t="s">
        <v>158</v>
      </c>
      <c r="E253" s="12" t="s">
        <v>234</v>
      </c>
      <c r="F253" s="12" t="s">
        <v>5</v>
      </c>
      <c r="G253" s="12" t="s">
        <v>172</v>
      </c>
      <c r="H253" s="12"/>
      <c r="I253" s="9">
        <v>35</v>
      </c>
      <c r="J253" s="9">
        <v>44</v>
      </c>
    </row>
    <row r="254" spans="1:10" s="11" customFormat="1" x14ac:dyDescent="0.2">
      <c r="A254" s="8">
        <v>43692</v>
      </c>
      <c r="B254" s="12" t="s">
        <v>3</v>
      </c>
      <c r="C254" s="113">
        <v>3912</v>
      </c>
      <c r="D254" s="12" t="s">
        <v>71</v>
      </c>
      <c r="E254" s="12" t="s">
        <v>4</v>
      </c>
      <c r="F254" s="12" t="s">
        <v>4</v>
      </c>
      <c r="G254" s="12" t="s">
        <v>2246</v>
      </c>
      <c r="H254" s="12"/>
      <c r="I254" s="9">
        <v>19</v>
      </c>
      <c r="J254" s="9">
        <v>14</v>
      </c>
    </row>
    <row r="255" spans="1:10" s="11" customFormat="1" x14ac:dyDescent="0.2">
      <c r="A255" s="8">
        <v>43692</v>
      </c>
      <c r="B255" s="12" t="s">
        <v>3</v>
      </c>
      <c r="C255" s="113">
        <v>1550</v>
      </c>
      <c r="D255" s="12" t="s">
        <v>92</v>
      </c>
      <c r="E255" s="12" t="s">
        <v>15</v>
      </c>
      <c r="F255" s="12" t="s">
        <v>15</v>
      </c>
      <c r="G255" s="12" t="s">
        <v>2286</v>
      </c>
      <c r="H255" s="12"/>
      <c r="I255" s="9">
        <v>19</v>
      </c>
      <c r="J255" s="9">
        <v>24</v>
      </c>
    </row>
    <row r="256" spans="1:10" s="11" customFormat="1" x14ac:dyDescent="0.2">
      <c r="A256" s="8">
        <v>43692</v>
      </c>
      <c r="B256" s="12" t="s">
        <v>3</v>
      </c>
      <c r="C256" s="113">
        <v>5359</v>
      </c>
      <c r="D256" s="12" t="s">
        <v>58</v>
      </c>
      <c r="E256" s="12" t="s">
        <v>4</v>
      </c>
      <c r="F256" s="12" t="s">
        <v>4</v>
      </c>
      <c r="G256" s="12" t="s">
        <v>863</v>
      </c>
      <c r="H256" s="12"/>
      <c r="I256" s="9">
        <v>30</v>
      </c>
      <c r="J256" s="9">
        <v>39</v>
      </c>
    </row>
    <row r="257" spans="1:10" s="11" customFormat="1" x14ac:dyDescent="0.2">
      <c r="A257" s="8">
        <v>43692</v>
      </c>
      <c r="B257" s="12" t="s">
        <v>3</v>
      </c>
      <c r="C257" s="113">
        <v>4072</v>
      </c>
      <c r="D257" s="12" t="s">
        <v>506</v>
      </c>
      <c r="E257" s="12" t="s">
        <v>6</v>
      </c>
      <c r="F257" s="12" t="s">
        <v>6</v>
      </c>
      <c r="G257" s="12" t="s">
        <v>2287</v>
      </c>
      <c r="H257" s="12"/>
      <c r="I257" s="9">
        <v>10</v>
      </c>
      <c r="J257" s="9">
        <v>9</v>
      </c>
    </row>
    <row r="258" spans="1:10" s="11" customFormat="1" x14ac:dyDescent="0.2">
      <c r="A258" s="8">
        <v>43692</v>
      </c>
      <c r="B258" s="12" t="s">
        <v>3</v>
      </c>
      <c r="C258" s="113">
        <v>3390</v>
      </c>
      <c r="D258" s="12" t="s">
        <v>1752</v>
      </c>
      <c r="E258" s="12" t="s">
        <v>6</v>
      </c>
      <c r="F258" s="12" t="s">
        <v>6</v>
      </c>
      <c r="G258" s="12" t="s">
        <v>151</v>
      </c>
      <c r="H258" s="12"/>
      <c r="I258" s="9">
        <v>22</v>
      </c>
      <c r="J258" s="9">
        <v>27</v>
      </c>
    </row>
    <row r="259" spans="1:10" s="11" customFormat="1" x14ac:dyDescent="0.2">
      <c r="A259" s="8">
        <v>43692</v>
      </c>
      <c r="B259" s="12" t="s">
        <v>3</v>
      </c>
      <c r="C259" s="113">
        <v>7651</v>
      </c>
      <c r="D259" s="12" t="s">
        <v>123</v>
      </c>
      <c r="E259" s="12" t="s">
        <v>4</v>
      </c>
      <c r="F259" s="12" t="s">
        <v>4</v>
      </c>
      <c r="G259" s="12" t="s">
        <v>1897</v>
      </c>
      <c r="H259" s="12"/>
      <c r="I259" s="9">
        <v>41</v>
      </c>
      <c r="J259" s="9">
        <v>51</v>
      </c>
    </row>
    <row r="260" spans="1:10" s="11" customFormat="1" x14ac:dyDescent="0.2">
      <c r="A260" s="8">
        <v>43692</v>
      </c>
      <c r="B260" s="12" t="s">
        <v>3</v>
      </c>
      <c r="C260" s="113">
        <v>1250</v>
      </c>
      <c r="D260" s="12" t="s">
        <v>92</v>
      </c>
      <c r="E260" s="12" t="s">
        <v>6</v>
      </c>
      <c r="F260" s="12" t="s">
        <v>6</v>
      </c>
      <c r="G260" s="12" t="s">
        <v>151</v>
      </c>
      <c r="H260" s="12"/>
      <c r="I260" s="9">
        <v>23</v>
      </c>
      <c r="J260" s="9">
        <v>27</v>
      </c>
    </row>
    <row r="261" spans="1:10" s="11" customFormat="1" x14ac:dyDescent="0.2">
      <c r="A261" s="8">
        <v>43692</v>
      </c>
      <c r="B261" s="12" t="s">
        <v>3</v>
      </c>
      <c r="C261" s="113">
        <v>4440</v>
      </c>
      <c r="D261" s="12" t="s">
        <v>61</v>
      </c>
      <c r="E261" s="12" t="s">
        <v>4</v>
      </c>
      <c r="F261" s="12" t="s">
        <v>4</v>
      </c>
      <c r="G261" s="12" t="s">
        <v>976</v>
      </c>
      <c r="H261" s="12"/>
      <c r="I261" s="9">
        <v>6</v>
      </c>
      <c r="J261" s="9">
        <v>4</v>
      </c>
    </row>
    <row r="262" spans="1:10" s="11" customFormat="1" x14ac:dyDescent="0.2">
      <c r="A262" s="8">
        <v>43692</v>
      </c>
      <c r="B262" s="12" t="s">
        <v>3</v>
      </c>
      <c r="C262" s="113">
        <v>5540</v>
      </c>
      <c r="D262" s="12" t="s">
        <v>283</v>
      </c>
      <c r="E262" s="12" t="s">
        <v>4</v>
      </c>
      <c r="F262" s="12" t="s">
        <v>4</v>
      </c>
      <c r="G262" s="12" t="s">
        <v>151</v>
      </c>
      <c r="H262" s="12"/>
      <c r="I262" s="9">
        <v>32</v>
      </c>
      <c r="J262" s="9">
        <v>40</v>
      </c>
    </row>
    <row r="263" spans="1:10" s="11" customFormat="1" x14ac:dyDescent="0.2">
      <c r="A263" s="8">
        <v>43692</v>
      </c>
      <c r="B263" s="12" t="s">
        <v>3</v>
      </c>
      <c r="C263" s="113">
        <v>3980</v>
      </c>
      <c r="D263" s="12" t="s">
        <v>111</v>
      </c>
      <c r="E263" s="12" t="s">
        <v>4</v>
      </c>
      <c r="F263" s="12" t="s">
        <v>6</v>
      </c>
      <c r="G263" s="12" t="s">
        <v>151</v>
      </c>
      <c r="H263" s="12"/>
      <c r="I263" s="9">
        <v>13</v>
      </c>
      <c r="J263" s="9">
        <v>11</v>
      </c>
    </row>
    <row r="264" spans="1:10" s="11" customFormat="1" x14ac:dyDescent="0.2">
      <c r="A264" s="8">
        <v>43692</v>
      </c>
      <c r="B264" s="12" t="s">
        <v>3</v>
      </c>
      <c r="C264" s="113">
        <v>1120</v>
      </c>
      <c r="D264" s="12" t="s">
        <v>92</v>
      </c>
      <c r="E264" s="12" t="s">
        <v>4</v>
      </c>
      <c r="F264" s="12" t="s">
        <v>15</v>
      </c>
      <c r="G264" s="12" t="s">
        <v>151</v>
      </c>
      <c r="H264" s="12"/>
      <c r="I264" s="9">
        <v>48</v>
      </c>
      <c r="J264" s="9">
        <v>56</v>
      </c>
    </row>
    <row r="265" spans="1:10" s="11" customFormat="1" x14ac:dyDescent="0.2">
      <c r="A265" s="8">
        <v>43692</v>
      </c>
      <c r="B265" s="12" t="s">
        <v>3</v>
      </c>
      <c r="C265" s="113">
        <v>4410</v>
      </c>
      <c r="D265" s="12" t="s">
        <v>61</v>
      </c>
      <c r="E265" s="12" t="s">
        <v>4</v>
      </c>
      <c r="F265" s="12" t="s">
        <v>15</v>
      </c>
      <c r="G265" s="12" t="s">
        <v>151</v>
      </c>
      <c r="H265" s="12"/>
      <c r="I265" s="9">
        <v>6</v>
      </c>
      <c r="J265" s="9">
        <v>5</v>
      </c>
    </row>
    <row r="266" spans="1:10" s="11" customFormat="1" x14ac:dyDescent="0.2">
      <c r="A266" s="8">
        <v>43692</v>
      </c>
      <c r="B266" s="12" t="s">
        <v>14</v>
      </c>
      <c r="C266" s="113">
        <v>6700</v>
      </c>
      <c r="D266" s="12" t="s">
        <v>127</v>
      </c>
      <c r="E266" s="12" t="s">
        <v>6</v>
      </c>
      <c r="F266" s="12" t="s">
        <v>6</v>
      </c>
      <c r="G266" s="12" t="s">
        <v>23</v>
      </c>
      <c r="H266" s="12"/>
      <c r="I266" s="9">
        <v>34</v>
      </c>
      <c r="J266" s="9">
        <v>25</v>
      </c>
    </row>
    <row r="267" spans="1:10" s="11" customFormat="1" x14ac:dyDescent="0.2">
      <c r="A267" s="8">
        <v>43692</v>
      </c>
      <c r="B267" s="12" t="s">
        <v>6</v>
      </c>
      <c r="C267" s="113">
        <v>57800</v>
      </c>
      <c r="D267" s="12" t="s">
        <v>2282</v>
      </c>
      <c r="E267" s="12" t="s">
        <v>6</v>
      </c>
      <c r="F267" s="12" t="s">
        <v>6</v>
      </c>
      <c r="G267" s="12" t="s">
        <v>151</v>
      </c>
      <c r="H267" s="12"/>
      <c r="I267" s="9">
        <v>73</v>
      </c>
      <c r="J267" s="9">
        <v>115</v>
      </c>
    </row>
    <row r="268" spans="1:10" s="11" customFormat="1" x14ac:dyDescent="0.2">
      <c r="A268" s="8">
        <v>43692</v>
      </c>
      <c r="B268" s="12" t="s">
        <v>14</v>
      </c>
      <c r="C268" s="113">
        <v>7780</v>
      </c>
      <c r="D268" s="12" t="s">
        <v>2283</v>
      </c>
      <c r="E268" s="12" t="s">
        <v>4</v>
      </c>
      <c r="F268" s="12" t="s">
        <v>4</v>
      </c>
      <c r="G268" s="12" t="s">
        <v>976</v>
      </c>
      <c r="H268" s="12"/>
      <c r="I268" s="9">
        <v>41</v>
      </c>
      <c r="J268" s="9">
        <v>55</v>
      </c>
    </row>
    <row r="269" spans="1:10" s="11" customFormat="1" x14ac:dyDescent="0.2">
      <c r="A269" s="8">
        <v>43692</v>
      </c>
      <c r="B269" s="12" t="s">
        <v>3</v>
      </c>
      <c r="C269" s="113">
        <v>3320</v>
      </c>
      <c r="D269" s="12" t="s">
        <v>156</v>
      </c>
      <c r="E269" s="12" t="s">
        <v>4</v>
      </c>
      <c r="F269" s="12" t="s">
        <v>4</v>
      </c>
      <c r="G269" s="12" t="s">
        <v>151</v>
      </c>
      <c r="H269" s="12"/>
      <c r="I269" s="9">
        <v>21</v>
      </c>
      <c r="J269" s="9">
        <v>26</v>
      </c>
    </row>
    <row r="270" spans="1:10" s="11" customFormat="1" x14ac:dyDescent="0.2">
      <c r="A270" s="8">
        <v>43692</v>
      </c>
      <c r="B270" s="12" t="s">
        <v>3</v>
      </c>
      <c r="C270" s="113">
        <v>8080</v>
      </c>
      <c r="D270" s="12" t="s">
        <v>41</v>
      </c>
      <c r="E270" s="12" t="s">
        <v>4</v>
      </c>
      <c r="F270" s="12" t="s">
        <v>4</v>
      </c>
      <c r="G270" s="12" t="s">
        <v>23</v>
      </c>
      <c r="H270" s="12"/>
      <c r="I270" s="9">
        <v>21</v>
      </c>
      <c r="J270" s="9">
        <v>19</v>
      </c>
    </row>
    <row r="271" spans="1:10" s="11" customFormat="1" x14ac:dyDescent="0.2">
      <c r="A271" s="8">
        <v>43692</v>
      </c>
      <c r="B271" s="12" t="s">
        <v>3</v>
      </c>
      <c r="C271" s="113">
        <v>4444</v>
      </c>
      <c r="D271" s="12" t="s">
        <v>61</v>
      </c>
      <c r="E271" s="12" t="s">
        <v>4</v>
      </c>
      <c r="F271" s="12" t="s">
        <v>4</v>
      </c>
      <c r="G271" s="12" t="s">
        <v>976</v>
      </c>
      <c r="H271" s="12"/>
      <c r="I271" s="9">
        <v>7</v>
      </c>
      <c r="J271" s="9">
        <v>5</v>
      </c>
    </row>
    <row r="272" spans="1:10" s="11" customFormat="1" x14ac:dyDescent="0.2">
      <c r="A272" s="8">
        <v>43692</v>
      </c>
      <c r="B272" s="12" t="s">
        <v>3</v>
      </c>
      <c r="C272" s="113">
        <v>4538</v>
      </c>
      <c r="D272" s="12" t="s">
        <v>94</v>
      </c>
      <c r="E272" s="12" t="s">
        <v>4</v>
      </c>
      <c r="F272" s="12" t="s">
        <v>4</v>
      </c>
      <c r="G272" s="12" t="s">
        <v>976</v>
      </c>
      <c r="H272" s="12"/>
      <c r="I272" s="9">
        <v>6</v>
      </c>
      <c r="J272" s="9">
        <v>3</v>
      </c>
    </row>
    <row r="273" spans="1:10" s="11" customFormat="1" x14ac:dyDescent="0.2">
      <c r="A273" s="8">
        <v>43692</v>
      </c>
      <c r="B273" s="12" t="s">
        <v>6</v>
      </c>
      <c r="C273" s="113">
        <v>57365</v>
      </c>
      <c r="D273" s="12" t="s">
        <v>2284</v>
      </c>
      <c r="E273" s="12" t="s">
        <v>6</v>
      </c>
      <c r="F273" s="12" t="s">
        <v>6</v>
      </c>
      <c r="G273" s="12" t="s">
        <v>23</v>
      </c>
      <c r="H273" s="12"/>
      <c r="I273" s="9">
        <v>48</v>
      </c>
      <c r="J273" s="9">
        <v>59</v>
      </c>
    </row>
    <row r="274" spans="1:10" s="11" customFormat="1" x14ac:dyDescent="0.2">
      <c r="A274" s="8">
        <v>43692</v>
      </c>
      <c r="B274" s="12" t="s">
        <v>3</v>
      </c>
      <c r="C274" s="113">
        <v>1278</v>
      </c>
      <c r="D274" s="12" t="s">
        <v>92</v>
      </c>
      <c r="E274" s="12" t="s">
        <v>6</v>
      </c>
      <c r="F274" s="12" t="s">
        <v>15</v>
      </c>
      <c r="G274" s="12" t="s">
        <v>23</v>
      </c>
      <c r="H274" s="12"/>
      <c r="I274" s="9">
        <v>22</v>
      </c>
      <c r="J274" s="9">
        <v>25</v>
      </c>
    </row>
    <row r="275" spans="1:10" s="11" customFormat="1" x14ac:dyDescent="0.2">
      <c r="A275" s="8">
        <v>43692</v>
      </c>
      <c r="B275" s="12" t="s">
        <v>3</v>
      </c>
      <c r="C275" s="113">
        <v>2121</v>
      </c>
      <c r="D275" s="12" t="s">
        <v>92</v>
      </c>
      <c r="E275" s="12" t="s">
        <v>6</v>
      </c>
      <c r="F275" s="12" t="s">
        <v>6</v>
      </c>
      <c r="G275" s="12" t="s">
        <v>2219</v>
      </c>
      <c r="H275" s="12"/>
      <c r="I275" s="9">
        <v>30</v>
      </c>
      <c r="J275" s="9">
        <v>31</v>
      </c>
    </row>
    <row r="276" spans="1:10" s="11" customFormat="1" x14ac:dyDescent="0.2">
      <c r="A276" s="8">
        <v>43692</v>
      </c>
      <c r="B276" s="12" t="s">
        <v>6</v>
      </c>
      <c r="C276" s="113">
        <v>57920</v>
      </c>
      <c r="D276" s="12" t="s">
        <v>2285</v>
      </c>
      <c r="E276" s="12" t="s">
        <v>6</v>
      </c>
      <c r="F276" s="12" t="s">
        <v>6</v>
      </c>
      <c r="G276" s="12" t="s">
        <v>23</v>
      </c>
      <c r="H276" s="12"/>
      <c r="I276" s="9">
        <v>46</v>
      </c>
      <c r="J276" s="9">
        <v>57</v>
      </c>
    </row>
    <row r="277" spans="1:10" s="11" customFormat="1" x14ac:dyDescent="0.2">
      <c r="A277" s="8">
        <v>43692</v>
      </c>
      <c r="B277" s="12" t="s">
        <v>3</v>
      </c>
      <c r="C277" s="113">
        <v>4580</v>
      </c>
      <c r="D277" s="12" t="s">
        <v>40</v>
      </c>
      <c r="E277" s="12" t="s">
        <v>4</v>
      </c>
      <c r="F277" s="12" t="s">
        <v>4</v>
      </c>
      <c r="G277" s="12" t="s">
        <v>37</v>
      </c>
      <c r="H277" s="12"/>
      <c r="I277" s="9">
        <v>4</v>
      </c>
      <c r="J277" s="9">
        <v>2</v>
      </c>
    </row>
    <row r="278" spans="1:10" s="11" customFormat="1" x14ac:dyDescent="0.2">
      <c r="A278" s="8">
        <v>43692</v>
      </c>
      <c r="B278" s="12" t="s">
        <v>6</v>
      </c>
      <c r="C278" s="113">
        <v>57970</v>
      </c>
      <c r="D278" s="12" t="s">
        <v>206</v>
      </c>
      <c r="E278" s="12" t="s">
        <v>6</v>
      </c>
      <c r="F278" s="12" t="s">
        <v>6</v>
      </c>
      <c r="G278" s="12" t="s">
        <v>2155</v>
      </c>
      <c r="H278" s="12"/>
      <c r="I278" s="9">
        <v>36</v>
      </c>
      <c r="J278" s="9">
        <v>44</v>
      </c>
    </row>
    <row r="279" spans="1:10" s="11" customFormat="1" x14ac:dyDescent="0.2">
      <c r="A279" s="8">
        <v>43692</v>
      </c>
      <c r="B279" s="12" t="s">
        <v>6</v>
      </c>
      <c r="C279" s="113">
        <v>57330</v>
      </c>
      <c r="D279" s="12" t="s">
        <v>125</v>
      </c>
      <c r="E279" s="12" t="s">
        <v>6</v>
      </c>
      <c r="F279" s="12" t="s">
        <v>6</v>
      </c>
      <c r="G279" s="12" t="s">
        <v>172</v>
      </c>
      <c r="H279" s="12"/>
      <c r="I279" s="9">
        <v>27</v>
      </c>
      <c r="J279" s="9">
        <v>33</v>
      </c>
    </row>
    <row r="280" spans="1:10" s="11" customFormat="1" x14ac:dyDescent="0.2">
      <c r="A280" s="8">
        <v>43692</v>
      </c>
      <c r="B280" s="12" t="s">
        <v>3</v>
      </c>
      <c r="C280" s="113">
        <v>4950</v>
      </c>
      <c r="D280" s="12" t="s">
        <v>55</v>
      </c>
      <c r="E280" s="12" t="s">
        <v>4</v>
      </c>
      <c r="F280" s="12" t="s">
        <v>4</v>
      </c>
      <c r="G280" s="12" t="s">
        <v>23</v>
      </c>
      <c r="H280" s="12"/>
      <c r="I280" s="9">
        <v>11</v>
      </c>
      <c r="J280" s="9">
        <v>6</v>
      </c>
    </row>
    <row r="281" spans="1:10" s="11" customFormat="1" x14ac:dyDescent="0.2">
      <c r="A281" s="8">
        <v>43692</v>
      </c>
      <c r="B281" s="12" t="s">
        <v>3</v>
      </c>
      <c r="C281" s="113">
        <v>3310</v>
      </c>
      <c r="D281" s="12" t="s">
        <v>156</v>
      </c>
      <c r="E281" s="12" t="s">
        <v>4</v>
      </c>
      <c r="F281" s="12" t="s">
        <v>4</v>
      </c>
      <c r="G281" s="12" t="s">
        <v>23</v>
      </c>
      <c r="H281" s="12"/>
      <c r="I281" s="9">
        <v>21</v>
      </c>
      <c r="J281" s="9">
        <v>26</v>
      </c>
    </row>
    <row r="282" spans="1:10" s="11" customFormat="1" x14ac:dyDescent="0.2">
      <c r="A282" s="8">
        <v>43692</v>
      </c>
      <c r="B282" s="12" t="s">
        <v>3</v>
      </c>
      <c r="C282" s="113">
        <v>2910</v>
      </c>
      <c r="D282" s="12" t="s">
        <v>92</v>
      </c>
      <c r="E282" s="12" t="s">
        <v>4</v>
      </c>
      <c r="F282" s="12" t="s">
        <v>4</v>
      </c>
      <c r="G282" s="12" t="s">
        <v>23</v>
      </c>
      <c r="H282" s="12"/>
      <c r="I282" s="9">
        <v>30</v>
      </c>
      <c r="J282" s="9">
        <v>28</v>
      </c>
    </row>
    <row r="283" spans="1:10" s="11" customFormat="1" x14ac:dyDescent="0.2">
      <c r="A283" s="8">
        <v>43692</v>
      </c>
      <c r="B283" s="12" t="s">
        <v>3</v>
      </c>
      <c r="C283" s="113">
        <v>1520</v>
      </c>
      <c r="D283" s="12" t="s">
        <v>92</v>
      </c>
      <c r="E283" s="12" t="s">
        <v>6</v>
      </c>
      <c r="F283" s="12" t="s">
        <v>6</v>
      </c>
      <c r="G283" s="12" t="s">
        <v>23</v>
      </c>
      <c r="H283" s="12"/>
      <c r="I283" s="9">
        <v>24</v>
      </c>
      <c r="J283" s="9">
        <v>25</v>
      </c>
    </row>
    <row r="284" spans="1:10" s="11" customFormat="1" x14ac:dyDescent="0.2">
      <c r="A284" s="8">
        <v>43692</v>
      </c>
      <c r="B284" s="12" t="s">
        <v>3</v>
      </c>
      <c r="C284" s="113">
        <v>6390</v>
      </c>
      <c r="D284" s="12" t="s">
        <v>73</v>
      </c>
      <c r="E284" s="12" t="s">
        <v>4</v>
      </c>
      <c r="F284" s="12" t="s">
        <v>4</v>
      </c>
      <c r="G284" s="12" t="s">
        <v>151</v>
      </c>
      <c r="H284" s="12"/>
      <c r="I284" s="9">
        <v>32</v>
      </c>
      <c r="J284" s="9">
        <v>39</v>
      </c>
    </row>
    <row r="285" spans="1:10" s="11" customFormat="1" x14ac:dyDescent="0.2">
      <c r="A285" s="8">
        <v>43692</v>
      </c>
      <c r="B285" s="12" t="s">
        <v>3</v>
      </c>
      <c r="C285" s="113">
        <v>7710</v>
      </c>
      <c r="D285" s="12" t="s">
        <v>45</v>
      </c>
      <c r="E285" s="12" t="s">
        <v>5</v>
      </c>
      <c r="F285" s="12" t="s">
        <v>5</v>
      </c>
      <c r="G285" s="12" t="s">
        <v>151</v>
      </c>
      <c r="H285" s="12"/>
      <c r="I285" s="9">
        <v>47</v>
      </c>
      <c r="J285" s="9">
        <v>59</v>
      </c>
    </row>
    <row r="286" spans="1:10" s="11" customFormat="1" x14ac:dyDescent="0.2">
      <c r="A286" s="8">
        <v>43692</v>
      </c>
      <c r="B286" s="12" t="s">
        <v>3</v>
      </c>
      <c r="C286" s="113">
        <v>5510</v>
      </c>
      <c r="D286" s="12" t="s">
        <v>283</v>
      </c>
      <c r="E286" s="12" t="s">
        <v>5</v>
      </c>
      <c r="F286" s="12" t="s">
        <v>5</v>
      </c>
      <c r="G286" s="12" t="s">
        <v>23</v>
      </c>
      <c r="H286" s="12"/>
      <c r="I286" s="9">
        <v>30</v>
      </c>
      <c r="J286" s="9">
        <v>40</v>
      </c>
    </row>
    <row r="287" spans="1:10" s="11" customFormat="1" x14ac:dyDescent="0.2">
      <c r="A287" s="8">
        <v>43692</v>
      </c>
      <c r="B287" s="12" t="s">
        <v>3</v>
      </c>
      <c r="C287" s="113">
        <v>3939</v>
      </c>
      <c r="D287" s="12" t="s">
        <v>71</v>
      </c>
      <c r="E287" s="12" t="s">
        <v>4</v>
      </c>
      <c r="F287" s="12" t="s">
        <v>4</v>
      </c>
      <c r="G287" s="12" t="s">
        <v>976</v>
      </c>
      <c r="H287" s="12"/>
      <c r="I287" s="9">
        <v>14</v>
      </c>
      <c r="J287" s="9">
        <v>9</v>
      </c>
    </row>
    <row r="288" spans="1:10" s="11" customFormat="1" x14ac:dyDescent="0.2">
      <c r="A288" s="8">
        <v>43692</v>
      </c>
      <c r="B288" s="12" t="s">
        <v>3</v>
      </c>
      <c r="C288" s="113">
        <v>2980</v>
      </c>
      <c r="D288" s="12" t="s">
        <v>92</v>
      </c>
      <c r="E288" s="12" t="s">
        <v>4</v>
      </c>
      <c r="F288" s="12" t="s">
        <v>4</v>
      </c>
      <c r="G288" s="12" t="s">
        <v>151</v>
      </c>
      <c r="H288" s="12"/>
      <c r="I288" s="9">
        <v>19</v>
      </c>
      <c r="J288" s="9">
        <v>22</v>
      </c>
    </row>
    <row r="289" spans="1:10" s="11" customFormat="1" x14ac:dyDescent="0.2">
      <c r="A289" s="8">
        <v>43693</v>
      </c>
      <c r="B289" s="12" t="s">
        <v>3</v>
      </c>
      <c r="C289" s="113">
        <v>3735</v>
      </c>
      <c r="D289" s="12" t="s">
        <v>83</v>
      </c>
      <c r="E289" s="12" t="s">
        <v>15</v>
      </c>
      <c r="F289" s="12" t="s">
        <v>15</v>
      </c>
      <c r="G289" s="12" t="s">
        <v>2109</v>
      </c>
      <c r="H289" s="12"/>
      <c r="I289" s="9">
        <v>21</v>
      </c>
      <c r="J289" s="9">
        <v>20</v>
      </c>
    </row>
    <row r="290" spans="1:10" s="11" customFormat="1" x14ac:dyDescent="0.2">
      <c r="A290" s="8">
        <v>43693</v>
      </c>
      <c r="B290" s="12" t="s">
        <v>6</v>
      </c>
      <c r="C290" s="113">
        <v>8310</v>
      </c>
      <c r="D290" s="12" t="s">
        <v>2294</v>
      </c>
      <c r="E290" s="12" t="s">
        <v>6</v>
      </c>
      <c r="F290" s="12" t="s">
        <v>6</v>
      </c>
      <c r="G290" s="12" t="s">
        <v>172</v>
      </c>
      <c r="H290" s="12"/>
      <c r="I290" s="9">
        <v>101</v>
      </c>
      <c r="J290" s="9">
        <v>143</v>
      </c>
    </row>
    <row r="291" spans="1:10" s="11" customFormat="1" x14ac:dyDescent="0.2">
      <c r="A291" s="8">
        <v>43693</v>
      </c>
      <c r="B291" s="12" t="s">
        <v>3</v>
      </c>
      <c r="C291" s="113">
        <v>6210</v>
      </c>
      <c r="D291" s="12" t="s">
        <v>110</v>
      </c>
      <c r="E291" s="12" t="s">
        <v>4</v>
      </c>
      <c r="F291" s="12" t="s">
        <v>4</v>
      </c>
      <c r="G291" s="12" t="s">
        <v>172</v>
      </c>
      <c r="H291" s="12"/>
      <c r="I291" s="9">
        <v>42</v>
      </c>
      <c r="J291" s="9">
        <v>55</v>
      </c>
    </row>
    <row r="292" spans="1:10" s="11" customFormat="1" x14ac:dyDescent="0.2">
      <c r="A292" s="8">
        <v>43693</v>
      </c>
      <c r="B292" s="12" t="s">
        <v>6</v>
      </c>
      <c r="C292" s="113">
        <v>57970</v>
      </c>
      <c r="D292" s="12" t="s">
        <v>2264</v>
      </c>
      <c r="E292" s="12" t="s">
        <v>6</v>
      </c>
      <c r="F292" s="12" t="s">
        <v>6</v>
      </c>
      <c r="G292" s="12" t="s">
        <v>172</v>
      </c>
      <c r="H292" s="12"/>
      <c r="I292" s="9">
        <v>35</v>
      </c>
      <c r="J292" s="9">
        <v>44</v>
      </c>
    </row>
    <row r="293" spans="1:10" s="11" customFormat="1" x14ac:dyDescent="0.2">
      <c r="A293" s="8">
        <v>43693</v>
      </c>
      <c r="B293" s="12" t="s">
        <v>3</v>
      </c>
      <c r="C293" s="113">
        <v>4944</v>
      </c>
      <c r="D293" s="12" t="s">
        <v>55</v>
      </c>
      <c r="E293" s="12" t="s">
        <v>6</v>
      </c>
      <c r="F293" s="12" t="s">
        <v>6</v>
      </c>
      <c r="G293" s="12" t="s">
        <v>23</v>
      </c>
      <c r="H293" s="12"/>
      <c r="I293" s="9">
        <v>12</v>
      </c>
      <c r="J293" s="9">
        <v>7</v>
      </c>
    </row>
    <row r="294" spans="1:10" s="11" customFormat="1" x14ac:dyDescent="0.2">
      <c r="A294" s="8">
        <v>43693</v>
      </c>
      <c r="B294" s="12" t="s">
        <v>3</v>
      </c>
      <c r="C294" s="113">
        <v>3280</v>
      </c>
      <c r="D294" s="12" t="s">
        <v>131</v>
      </c>
      <c r="E294" s="12" t="s">
        <v>15</v>
      </c>
      <c r="F294" s="12" t="s">
        <v>15</v>
      </c>
      <c r="G294" s="12" t="s">
        <v>23</v>
      </c>
      <c r="H294" s="12"/>
      <c r="I294" s="9">
        <v>22</v>
      </c>
      <c r="J294" s="9">
        <v>21</v>
      </c>
    </row>
    <row r="295" spans="1:10" s="11" customFormat="1" x14ac:dyDescent="0.2">
      <c r="A295" s="8">
        <v>43693</v>
      </c>
      <c r="B295" s="12" t="s">
        <v>14</v>
      </c>
      <c r="C295" s="113">
        <v>6791</v>
      </c>
      <c r="D295" s="12" t="s">
        <v>136</v>
      </c>
      <c r="E295" s="12" t="s">
        <v>6</v>
      </c>
      <c r="F295" s="12" t="s">
        <v>6</v>
      </c>
      <c r="G295" s="12" t="s">
        <v>153</v>
      </c>
      <c r="H295" s="12"/>
      <c r="I295" s="9">
        <v>15</v>
      </c>
      <c r="J295" s="9">
        <v>10</v>
      </c>
    </row>
    <row r="296" spans="1:10" s="11" customFormat="1" x14ac:dyDescent="0.2">
      <c r="A296" s="8">
        <v>43693</v>
      </c>
      <c r="B296" s="12" t="s">
        <v>3</v>
      </c>
      <c r="C296" s="113">
        <v>6917</v>
      </c>
      <c r="D296" s="12" t="s">
        <v>109</v>
      </c>
      <c r="E296" s="12" t="s">
        <v>15</v>
      </c>
      <c r="F296" s="12" t="s">
        <v>6</v>
      </c>
      <c r="G296" s="12" t="s">
        <v>23</v>
      </c>
      <c r="H296" s="12"/>
      <c r="I296" s="9">
        <v>36</v>
      </c>
      <c r="J296" s="9">
        <v>44</v>
      </c>
    </row>
    <row r="297" spans="1:10" s="11" customFormat="1" x14ac:dyDescent="0.2">
      <c r="A297" s="8">
        <v>43693</v>
      </c>
      <c r="B297" s="12" t="s">
        <v>3</v>
      </c>
      <c r="C297" s="113">
        <v>4580</v>
      </c>
      <c r="D297" s="12" t="s">
        <v>40</v>
      </c>
      <c r="E297" s="12" t="s">
        <v>4</v>
      </c>
      <c r="F297" s="12" t="s">
        <v>4</v>
      </c>
      <c r="G297" s="12" t="s">
        <v>172</v>
      </c>
      <c r="H297" s="12"/>
      <c r="I297" s="9">
        <v>4</v>
      </c>
      <c r="J297" s="9">
        <v>2</v>
      </c>
    </row>
    <row r="298" spans="1:10" s="11" customFormat="1" x14ac:dyDescent="0.2">
      <c r="A298" s="8">
        <v>43693</v>
      </c>
      <c r="B298" s="12" t="s">
        <v>3</v>
      </c>
      <c r="C298" s="113">
        <v>6165</v>
      </c>
      <c r="D298" s="12" t="s">
        <v>73</v>
      </c>
      <c r="E298" s="12" t="s">
        <v>4</v>
      </c>
      <c r="F298" s="12" t="s">
        <v>4</v>
      </c>
      <c r="G298" s="12" t="s">
        <v>37</v>
      </c>
      <c r="H298" s="12"/>
      <c r="I298" s="9">
        <v>30</v>
      </c>
      <c r="J298" s="9">
        <v>41</v>
      </c>
    </row>
    <row r="299" spans="1:10" s="11" customFormat="1" x14ac:dyDescent="0.2">
      <c r="A299" s="8">
        <v>43693</v>
      </c>
      <c r="B299" s="12" t="s">
        <v>3</v>
      </c>
      <c r="C299" s="113">
        <v>6917</v>
      </c>
      <c r="D299" s="12" t="s">
        <v>109</v>
      </c>
      <c r="E299" s="12" t="s">
        <v>15</v>
      </c>
      <c r="F299" s="12" t="s">
        <v>4</v>
      </c>
      <c r="G299" s="12" t="s">
        <v>151</v>
      </c>
      <c r="H299" s="12"/>
      <c r="I299" s="9">
        <v>36</v>
      </c>
      <c r="J299" s="9">
        <v>44</v>
      </c>
    </row>
    <row r="300" spans="1:10" s="11" customFormat="1" x14ac:dyDescent="0.2">
      <c r="A300" s="8">
        <v>43693</v>
      </c>
      <c r="B300" s="12" t="s">
        <v>14</v>
      </c>
      <c r="C300" s="113">
        <v>6780</v>
      </c>
      <c r="D300" s="12" t="s">
        <v>142</v>
      </c>
      <c r="E300" s="12" t="s">
        <v>6</v>
      </c>
      <c r="F300" s="12" t="s">
        <v>6</v>
      </c>
      <c r="G300" s="12" t="s">
        <v>151</v>
      </c>
      <c r="H300" s="12"/>
      <c r="I300" s="9">
        <v>20</v>
      </c>
      <c r="J300" s="9">
        <v>15</v>
      </c>
    </row>
    <row r="301" spans="1:10" s="11" customFormat="1" x14ac:dyDescent="0.2">
      <c r="A301" s="8">
        <v>43693</v>
      </c>
      <c r="B301" s="12" t="s">
        <v>3</v>
      </c>
      <c r="C301" s="113">
        <v>1940</v>
      </c>
      <c r="D301" s="12" t="s">
        <v>92</v>
      </c>
      <c r="E301" s="12" t="s">
        <v>15</v>
      </c>
      <c r="F301" s="12" t="s">
        <v>15</v>
      </c>
      <c r="G301" s="12" t="s">
        <v>151</v>
      </c>
      <c r="H301" s="12"/>
      <c r="I301" s="9">
        <v>20</v>
      </c>
      <c r="J301" s="9">
        <v>24</v>
      </c>
    </row>
    <row r="302" spans="1:10" s="11" customFormat="1" x14ac:dyDescent="0.2">
      <c r="A302" s="8">
        <v>43693</v>
      </c>
      <c r="B302" s="12" t="s">
        <v>3</v>
      </c>
      <c r="C302" s="113">
        <v>1971</v>
      </c>
      <c r="D302" s="12" t="s">
        <v>92</v>
      </c>
      <c r="E302" s="12" t="s">
        <v>15</v>
      </c>
      <c r="F302" s="12" t="s">
        <v>15</v>
      </c>
      <c r="G302" s="12" t="s">
        <v>151</v>
      </c>
      <c r="H302" s="12"/>
      <c r="I302" s="9">
        <v>23</v>
      </c>
      <c r="J302" s="9">
        <v>26</v>
      </c>
    </row>
    <row r="303" spans="1:10" s="11" customFormat="1" x14ac:dyDescent="0.2">
      <c r="A303" s="8">
        <v>43693</v>
      </c>
      <c r="B303" s="12" t="s">
        <v>3</v>
      </c>
      <c r="C303" s="113">
        <v>4575</v>
      </c>
      <c r="D303" s="12" t="s">
        <v>40</v>
      </c>
      <c r="E303" s="12" t="s">
        <v>4</v>
      </c>
      <c r="F303" s="12" t="s">
        <v>4</v>
      </c>
      <c r="G303" s="12" t="s">
        <v>2292</v>
      </c>
      <c r="H303" s="12"/>
      <c r="I303" s="9">
        <v>4</v>
      </c>
      <c r="J303" s="9">
        <v>2</v>
      </c>
    </row>
    <row r="304" spans="1:10" s="11" customFormat="1" x14ac:dyDescent="0.2">
      <c r="A304" s="8">
        <v>43693</v>
      </c>
      <c r="B304" s="12" t="s">
        <v>6</v>
      </c>
      <c r="C304" s="113">
        <v>54430</v>
      </c>
      <c r="D304" s="12" t="s">
        <v>218</v>
      </c>
      <c r="E304" s="12" t="s">
        <v>6</v>
      </c>
      <c r="F304" s="12" t="s">
        <v>6</v>
      </c>
      <c r="G304" s="12" t="s">
        <v>538</v>
      </c>
      <c r="H304" s="12"/>
      <c r="I304" s="9">
        <v>22</v>
      </c>
      <c r="J304" s="9">
        <v>19</v>
      </c>
    </row>
    <row r="305" spans="1:10" s="11" customFormat="1" x14ac:dyDescent="0.2">
      <c r="A305" s="8">
        <v>43693</v>
      </c>
      <c r="B305" s="12" t="s">
        <v>6</v>
      </c>
      <c r="C305" s="113">
        <v>21150</v>
      </c>
      <c r="D305" s="12" t="s">
        <v>2293</v>
      </c>
      <c r="E305" s="12" t="s">
        <v>6</v>
      </c>
      <c r="F305" s="12" t="s">
        <v>6</v>
      </c>
      <c r="G305" s="12" t="s">
        <v>976</v>
      </c>
      <c r="H305" s="12"/>
      <c r="I305" s="9">
        <v>251</v>
      </c>
      <c r="J305" s="9">
        <v>373</v>
      </c>
    </row>
    <row r="306" spans="1:10" s="11" customFormat="1" x14ac:dyDescent="0.2">
      <c r="A306" s="8">
        <v>43694</v>
      </c>
      <c r="B306" s="12" t="s">
        <v>6</v>
      </c>
      <c r="C306" s="113">
        <v>57270</v>
      </c>
      <c r="D306" s="12" t="s">
        <v>161</v>
      </c>
      <c r="E306" s="12" t="s">
        <v>6</v>
      </c>
      <c r="F306" s="12" t="s">
        <v>6</v>
      </c>
      <c r="G306" s="12" t="s">
        <v>152</v>
      </c>
      <c r="H306" s="12"/>
      <c r="I306" s="9">
        <v>33</v>
      </c>
      <c r="J306" s="9">
        <v>43</v>
      </c>
    </row>
    <row r="307" spans="1:10" s="11" customFormat="1" x14ac:dyDescent="0.2">
      <c r="A307" s="8">
        <v>43694</v>
      </c>
      <c r="B307" s="12" t="s">
        <v>3</v>
      </c>
      <c r="C307" s="113">
        <v>5861</v>
      </c>
      <c r="D307" s="12" t="s">
        <v>78</v>
      </c>
      <c r="E307" s="12" t="s">
        <v>12</v>
      </c>
      <c r="F307" s="12" t="s">
        <v>6</v>
      </c>
      <c r="G307" s="12" t="s">
        <v>312</v>
      </c>
      <c r="H307" s="12"/>
      <c r="I307" s="9">
        <v>22</v>
      </c>
      <c r="J307" s="9">
        <v>28</v>
      </c>
    </row>
    <row r="308" spans="1:10" s="11" customFormat="1" x14ac:dyDescent="0.2">
      <c r="A308" s="8">
        <v>43694</v>
      </c>
      <c r="B308" s="12" t="s">
        <v>3</v>
      </c>
      <c r="C308" s="113">
        <v>1670</v>
      </c>
      <c r="D308" s="12" t="s">
        <v>92</v>
      </c>
      <c r="E308" s="12" t="s">
        <v>6</v>
      </c>
      <c r="F308" s="12" t="s">
        <v>6</v>
      </c>
      <c r="G308" s="12" t="s">
        <v>23</v>
      </c>
      <c r="H308" s="12"/>
      <c r="I308" s="9">
        <v>26</v>
      </c>
      <c r="J308" s="9">
        <v>37</v>
      </c>
    </row>
    <row r="309" spans="1:10" s="11" customFormat="1" x14ac:dyDescent="0.2">
      <c r="A309" s="8">
        <v>43694</v>
      </c>
      <c r="B309" s="12" t="s">
        <v>3</v>
      </c>
      <c r="C309" s="113">
        <v>2214</v>
      </c>
      <c r="D309" s="12" t="s">
        <v>92</v>
      </c>
      <c r="E309" s="12" t="s">
        <v>6</v>
      </c>
      <c r="F309" s="12" t="s">
        <v>15</v>
      </c>
      <c r="G309" s="12" t="s">
        <v>2219</v>
      </c>
      <c r="H309" s="12"/>
      <c r="I309" s="9">
        <v>29</v>
      </c>
      <c r="J309" s="9">
        <v>32</v>
      </c>
    </row>
    <row r="310" spans="1:10" s="11" customFormat="1" x14ac:dyDescent="0.2">
      <c r="A310" s="8">
        <v>43694</v>
      </c>
      <c r="B310" s="12" t="s">
        <v>234</v>
      </c>
      <c r="C310" s="113">
        <v>3295</v>
      </c>
      <c r="D310" s="12" t="s">
        <v>2307</v>
      </c>
      <c r="E310" s="12" t="s">
        <v>15</v>
      </c>
      <c r="F310" s="12" t="s">
        <v>15</v>
      </c>
      <c r="G310" s="12" t="s">
        <v>172</v>
      </c>
      <c r="H310" s="12"/>
      <c r="I310" s="9">
        <v>185</v>
      </c>
      <c r="J310" s="9">
        <v>327</v>
      </c>
    </row>
    <row r="311" spans="1:10" s="11" customFormat="1" x14ac:dyDescent="0.2">
      <c r="A311" s="8">
        <v>43694</v>
      </c>
      <c r="B311" s="12" t="s">
        <v>3</v>
      </c>
      <c r="C311" s="113">
        <v>9150</v>
      </c>
      <c r="D311" s="12" t="s">
        <v>524</v>
      </c>
      <c r="E311" s="12" t="s">
        <v>4</v>
      </c>
      <c r="F311" s="12" t="s">
        <v>4</v>
      </c>
      <c r="G311" s="12" t="s">
        <v>151</v>
      </c>
      <c r="H311" s="12"/>
      <c r="I311" s="9">
        <v>55</v>
      </c>
      <c r="J311" s="9">
        <v>51</v>
      </c>
    </row>
    <row r="312" spans="1:10" s="11" customFormat="1" x14ac:dyDescent="0.2">
      <c r="A312" s="8">
        <v>43694</v>
      </c>
      <c r="B312" s="12" t="s">
        <v>3</v>
      </c>
      <c r="C312" s="113">
        <v>1363</v>
      </c>
      <c r="D312" s="12" t="s">
        <v>92</v>
      </c>
      <c r="E312" s="12" t="s">
        <v>4</v>
      </c>
      <c r="F312" s="12" t="s">
        <v>4</v>
      </c>
      <c r="G312" s="12" t="s">
        <v>1794</v>
      </c>
      <c r="H312" s="12"/>
      <c r="I312" s="9">
        <v>22</v>
      </c>
      <c r="J312" s="9">
        <v>26</v>
      </c>
    </row>
    <row r="313" spans="1:10" s="11" customFormat="1" x14ac:dyDescent="0.2">
      <c r="A313" s="8">
        <v>43694</v>
      </c>
      <c r="B313" s="12" t="s">
        <v>3</v>
      </c>
      <c r="C313" s="113">
        <v>1250</v>
      </c>
      <c r="D313" s="12" t="s">
        <v>92</v>
      </c>
      <c r="E313" s="12" t="s">
        <v>15</v>
      </c>
      <c r="F313" s="12" t="s">
        <v>15</v>
      </c>
      <c r="G313" s="12" t="s">
        <v>1794</v>
      </c>
      <c r="H313" s="12"/>
      <c r="I313" s="9">
        <v>28</v>
      </c>
      <c r="J313" s="9">
        <v>27</v>
      </c>
    </row>
    <row r="314" spans="1:10" s="11" customFormat="1" x14ac:dyDescent="0.2">
      <c r="A314" s="8">
        <v>43694</v>
      </c>
      <c r="B314" s="12" t="s">
        <v>5</v>
      </c>
      <c r="C314" s="113">
        <v>75334</v>
      </c>
      <c r="D314" s="12" t="s">
        <v>2333</v>
      </c>
      <c r="E314" s="12" t="s">
        <v>5</v>
      </c>
      <c r="F314" s="12" t="s">
        <v>5</v>
      </c>
      <c r="G314" s="12" t="s">
        <v>172</v>
      </c>
      <c r="H314" s="12"/>
      <c r="I314" s="9">
        <v>179</v>
      </c>
      <c r="J314" s="9">
        <v>265</v>
      </c>
    </row>
    <row r="315" spans="1:10" s="11" customFormat="1" x14ac:dyDescent="0.2">
      <c r="A315" s="8">
        <v>43694</v>
      </c>
      <c r="B315" s="12" t="s">
        <v>3</v>
      </c>
      <c r="C315" s="113">
        <v>8056</v>
      </c>
      <c r="D315" s="12" t="s">
        <v>42</v>
      </c>
      <c r="E315" s="12" t="s">
        <v>4</v>
      </c>
      <c r="F315" s="12" t="s">
        <v>4</v>
      </c>
      <c r="G315" s="12" t="s">
        <v>152</v>
      </c>
      <c r="H315" s="12"/>
      <c r="I315" s="9">
        <v>22</v>
      </c>
      <c r="J315" s="9">
        <v>20</v>
      </c>
    </row>
    <row r="316" spans="1:10" s="11" customFormat="1" x14ac:dyDescent="0.2">
      <c r="A316" s="8">
        <v>43694</v>
      </c>
      <c r="B316" s="12" t="s">
        <v>18</v>
      </c>
      <c r="C316" s="113">
        <v>28045</v>
      </c>
      <c r="D316" s="12" t="s">
        <v>2308</v>
      </c>
      <c r="E316" s="12" t="s">
        <v>18</v>
      </c>
      <c r="F316" s="12" t="s">
        <v>6</v>
      </c>
      <c r="G316" s="12" t="s">
        <v>2309</v>
      </c>
      <c r="H316" s="12"/>
      <c r="I316" s="9">
        <v>22</v>
      </c>
      <c r="J316" s="9">
        <v>26</v>
      </c>
    </row>
    <row r="317" spans="1:10" s="11" customFormat="1" x14ac:dyDescent="0.2">
      <c r="A317" s="8">
        <v>43694</v>
      </c>
      <c r="B317" s="12" t="s">
        <v>3</v>
      </c>
      <c r="C317" s="113">
        <v>8020</v>
      </c>
      <c r="D317" s="12" t="s">
        <v>42</v>
      </c>
      <c r="E317" s="12" t="s">
        <v>15</v>
      </c>
      <c r="F317" s="12" t="s">
        <v>6</v>
      </c>
      <c r="G317" s="12" t="s">
        <v>172</v>
      </c>
      <c r="H317" s="12"/>
      <c r="I317" s="9">
        <v>23</v>
      </c>
      <c r="J317" s="9">
        <v>26</v>
      </c>
    </row>
    <row r="318" spans="1:10" s="11" customFormat="1" x14ac:dyDescent="0.2">
      <c r="A318" s="8">
        <v>43694</v>
      </c>
      <c r="B318" s="12" t="s">
        <v>6</v>
      </c>
      <c r="C318" s="113">
        <v>54190</v>
      </c>
      <c r="D318" s="12" t="s">
        <v>277</v>
      </c>
      <c r="E318" s="12" t="s">
        <v>6</v>
      </c>
      <c r="F318" s="12" t="s">
        <v>6</v>
      </c>
      <c r="G318" s="12" t="s">
        <v>152</v>
      </c>
      <c r="H318" s="12"/>
      <c r="I318" s="9">
        <v>17</v>
      </c>
      <c r="J318" s="9">
        <v>12</v>
      </c>
    </row>
    <row r="319" spans="1:10" s="11" customFormat="1" x14ac:dyDescent="0.2">
      <c r="A319" s="8">
        <v>43694</v>
      </c>
      <c r="B319" s="12" t="s">
        <v>234</v>
      </c>
      <c r="C319" s="48" t="s">
        <v>2310</v>
      </c>
      <c r="D319" s="12" t="s">
        <v>2311</v>
      </c>
      <c r="E319" s="12" t="s">
        <v>234</v>
      </c>
      <c r="F319" s="12" t="s">
        <v>15</v>
      </c>
      <c r="G319" s="12" t="s">
        <v>1677</v>
      </c>
      <c r="H319" s="12"/>
      <c r="I319" s="9">
        <v>163</v>
      </c>
      <c r="J319" s="9">
        <v>263</v>
      </c>
    </row>
    <row r="320" spans="1:10" s="11" customFormat="1" x14ac:dyDescent="0.2">
      <c r="A320" s="8">
        <v>43694</v>
      </c>
      <c r="B320" s="12" t="s">
        <v>6</v>
      </c>
      <c r="C320" s="113">
        <v>38100</v>
      </c>
      <c r="D320" s="12" t="s">
        <v>2312</v>
      </c>
      <c r="E320" s="12" t="s">
        <v>6</v>
      </c>
      <c r="F320" s="12" t="s">
        <v>4</v>
      </c>
      <c r="G320" s="12" t="s">
        <v>2313</v>
      </c>
      <c r="H320" s="12"/>
      <c r="I320" s="9">
        <v>345</v>
      </c>
      <c r="J320" s="9">
        <v>630</v>
      </c>
    </row>
    <row r="321" spans="1:10" s="11" customFormat="1" x14ac:dyDescent="0.2">
      <c r="A321" s="8">
        <v>43694</v>
      </c>
      <c r="B321" s="12" t="s">
        <v>14</v>
      </c>
      <c r="C321" s="113">
        <v>6791</v>
      </c>
      <c r="D321" s="12" t="s">
        <v>136</v>
      </c>
      <c r="E321" s="12" t="s">
        <v>6</v>
      </c>
      <c r="F321" s="12" t="s">
        <v>4</v>
      </c>
      <c r="G321" s="12" t="s">
        <v>2314</v>
      </c>
      <c r="H321" s="12"/>
      <c r="I321" s="9">
        <v>14</v>
      </c>
      <c r="J321" s="9">
        <v>8</v>
      </c>
    </row>
    <row r="322" spans="1:10" s="11" customFormat="1" x14ac:dyDescent="0.2">
      <c r="A322" s="8">
        <v>43694</v>
      </c>
      <c r="B322" s="12" t="s">
        <v>3</v>
      </c>
      <c r="C322" s="113">
        <v>2311</v>
      </c>
      <c r="D322" s="12" t="s">
        <v>92</v>
      </c>
      <c r="E322" s="12" t="s">
        <v>4</v>
      </c>
      <c r="F322" s="12" t="s">
        <v>4</v>
      </c>
      <c r="G322" s="12" t="s">
        <v>172</v>
      </c>
      <c r="H322" s="12"/>
      <c r="I322" s="9">
        <v>28</v>
      </c>
      <c r="J322" s="9">
        <v>28</v>
      </c>
    </row>
    <row r="323" spans="1:10" s="11" customFormat="1" x14ac:dyDescent="0.2">
      <c r="A323" s="8">
        <v>43694</v>
      </c>
      <c r="B323" s="12" t="s">
        <v>6</v>
      </c>
      <c r="C323" s="113">
        <v>57310</v>
      </c>
      <c r="D323" s="12" t="s">
        <v>2315</v>
      </c>
      <c r="E323" s="12" t="s">
        <v>6</v>
      </c>
      <c r="F323" s="12" t="s">
        <v>6</v>
      </c>
      <c r="G323" s="12" t="s">
        <v>151</v>
      </c>
      <c r="H323" s="12"/>
      <c r="I323" s="9">
        <v>40</v>
      </c>
      <c r="J323" s="9">
        <v>53</v>
      </c>
    </row>
    <row r="324" spans="1:10" s="11" customFormat="1" x14ac:dyDescent="0.2">
      <c r="A324" s="8">
        <v>43694</v>
      </c>
      <c r="B324" s="12" t="s">
        <v>3</v>
      </c>
      <c r="C324" s="113">
        <v>4687</v>
      </c>
      <c r="D324" s="12" t="s">
        <v>942</v>
      </c>
      <c r="E324" s="12" t="s">
        <v>16</v>
      </c>
      <c r="F324" s="12" t="s">
        <v>4</v>
      </c>
      <c r="G324" s="12" t="s">
        <v>37</v>
      </c>
      <c r="H324" s="12"/>
      <c r="I324" s="9">
        <v>3</v>
      </c>
      <c r="J324" s="9">
        <v>2</v>
      </c>
    </row>
    <row r="325" spans="1:10" s="11" customFormat="1" x14ac:dyDescent="0.2">
      <c r="A325" s="8">
        <v>43694</v>
      </c>
      <c r="B325" s="12" t="s">
        <v>234</v>
      </c>
      <c r="C325" s="113">
        <v>4243</v>
      </c>
      <c r="D325" s="12" t="s">
        <v>2316</v>
      </c>
      <c r="E325" s="12" t="s">
        <v>15</v>
      </c>
      <c r="F325" s="12" t="s">
        <v>15</v>
      </c>
      <c r="G325" s="12" t="s">
        <v>172</v>
      </c>
      <c r="H325" s="12"/>
      <c r="I325" s="9">
        <v>195</v>
      </c>
      <c r="J325" s="9">
        <v>345</v>
      </c>
    </row>
    <row r="326" spans="1:10" s="11" customFormat="1" x14ac:dyDescent="0.2">
      <c r="A326" s="8">
        <v>43694</v>
      </c>
      <c r="B326" s="12" t="s">
        <v>5</v>
      </c>
      <c r="C326" s="113">
        <v>54296</v>
      </c>
      <c r="D326" s="12" t="s">
        <v>154</v>
      </c>
      <c r="E326" s="12" t="s">
        <v>5</v>
      </c>
      <c r="F326" s="12" t="s">
        <v>10</v>
      </c>
      <c r="G326" s="12" t="s">
        <v>249</v>
      </c>
      <c r="H326" s="12"/>
      <c r="I326" s="9">
        <v>60</v>
      </c>
      <c r="J326" s="9">
        <v>90</v>
      </c>
    </row>
    <row r="327" spans="1:10" s="11" customFormat="1" x14ac:dyDescent="0.2">
      <c r="A327" s="8">
        <v>43694</v>
      </c>
      <c r="B327" s="12" t="s">
        <v>14</v>
      </c>
      <c r="C327" s="113">
        <v>6230</v>
      </c>
      <c r="D327" s="12" t="s">
        <v>2317</v>
      </c>
      <c r="E327" s="12" t="s">
        <v>6</v>
      </c>
      <c r="F327" s="12" t="s">
        <v>6</v>
      </c>
      <c r="G327" s="12" t="s">
        <v>163</v>
      </c>
      <c r="H327" s="12"/>
      <c r="I327" s="9">
        <v>38</v>
      </c>
      <c r="J327" s="9">
        <v>54</v>
      </c>
    </row>
    <row r="328" spans="1:10" s="11" customFormat="1" x14ac:dyDescent="0.2">
      <c r="A328" s="8">
        <v>43694</v>
      </c>
      <c r="B328" s="12" t="s">
        <v>6</v>
      </c>
      <c r="C328" s="113">
        <v>54260</v>
      </c>
      <c r="D328" s="12" t="s">
        <v>2022</v>
      </c>
      <c r="E328" s="12" t="s">
        <v>6</v>
      </c>
      <c r="F328" s="12" t="s">
        <v>6</v>
      </c>
      <c r="G328" s="12" t="s">
        <v>151</v>
      </c>
      <c r="H328" s="12"/>
      <c r="I328" s="9">
        <v>40</v>
      </c>
      <c r="J328" s="9">
        <v>40</v>
      </c>
    </row>
    <row r="329" spans="1:10" s="11" customFormat="1" x14ac:dyDescent="0.2">
      <c r="A329" s="8">
        <v>43694</v>
      </c>
      <c r="B329" s="12" t="s">
        <v>14</v>
      </c>
      <c r="C329" s="113">
        <v>6600</v>
      </c>
      <c r="D329" s="12" t="s">
        <v>1963</v>
      </c>
      <c r="E329" s="12" t="s">
        <v>6</v>
      </c>
      <c r="F329" s="12" t="s">
        <v>6</v>
      </c>
      <c r="G329" s="12" t="s">
        <v>151</v>
      </c>
      <c r="H329" s="12"/>
      <c r="I329" s="9">
        <v>57</v>
      </c>
      <c r="J329" s="9">
        <v>82</v>
      </c>
    </row>
    <row r="330" spans="1:10" s="11" customFormat="1" x14ac:dyDescent="0.2">
      <c r="A330" s="8">
        <v>43694</v>
      </c>
      <c r="B330" s="12" t="s">
        <v>1959</v>
      </c>
      <c r="C330" s="113">
        <v>8846</v>
      </c>
      <c r="D330" s="12" t="s">
        <v>2318</v>
      </c>
      <c r="E330" s="12" t="s">
        <v>5</v>
      </c>
      <c r="F330" s="12" t="s">
        <v>5</v>
      </c>
      <c r="G330" s="12" t="s">
        <v>1794</v>
      </c>
      <c r="H330" s="12"/>
      <c r="I330" s="9">
        <v>289</v>
      </c>
      <c r="J330" s="9">
        <v>470</v>
      </c>
    </row>
    <row r="331" spans="1:10" s="11" customFormat="1" x14ac:dyDescent="0.2">
      <c r="A331" s="8">
        <v>43694</v>
      </c>
      <c r="B331" s="12" t="s">
        <v>2319</v>
      </c>
      <c r="C331" s="48" t="s">
        <v>2320</v>
      </c>
      <c r="D331" s="12" t="s">
        <v>2321</v>
      </c>
      <c r="E331" s="12" t="s">
        <v>15</v>
      </c>
      <c r="F331" s="12" t="s">
        <v>15</v>
      </c>
      <c r="G331" s="12" t="s">
        <v>279</v>
      </c>
      <c r="H331" s="12"/>
      <c r="I331" s="31"/>
      <c r="J331" s="31"/>
    </row>
    <row r="332" spans="1:10" s="11" customFormat="1" x14ac:dyDescent="0.2">
      <c r="A332" s="8">
        <v>43694</v>
      </c>
      <c r="B332" s="12" t="s">
        <v>3</v>
      </c>
      <c r="C332" s="113">
        <v>6616</v>
      </c>
      <c r="D332" s="12" t="s">
        <v>238</v>
      </c>
      <c r="E332" s="12" t="s">
        <v>4</v>
      </c>
      <c r="F332" s="12" t="s">
        <v>4</v>
      </c>
      <c r="G332" s="12" t="s">
        <v>172</v>
      </c>
      <c r="H332" s="12"/>
      <c r="I332" s="9">
        <v>39</v>
      </c>
      <c r="J332" s="9">
        <v>59</v>
      </c>
    </row>
    <row r="333" spans="1:10" s="11" customFormat="1" x14ac:dyDescent="0.2">
      <c r="A333" s="8">
        <v>43694</v>
      </c>
      <c r="B333" s="12" t="s">
        <v>3</v>
      </c>
      <c r="C333" s="113">
        <v>3511</v>
      </c>
      <c r="D333" s="12" t="s">
        <v>67</v>
      </c>
      <c r="E333" s="12" t="s">
        <v>4</v>
      </c>
      <c r="F333" s="12" t="s">
        <v>4</v>
      </c>
      <c r="G333" s="12" t="s">
        <v>1596</v>
      </c>
      <c r="H333" s="12"/>
      <c r="I333" s="9">
        <v>19</v>
      </c>
      <c r="J333" s="9">
        <v>23</v>
      </c>
    </row>
    <row r="334" spans="1:10" s="11" customFormat="1" x14ac:dyDescent="0.2">
      <c r="A334" s="8">
        <v>43694</v>
      </c>
      <c r="B334" s="12" t="s">
        <v>3</v>
      </c>
      <c r="C334" s="113">
        <v>2713</v>
      </c>
      <c r="D334" s="12" t="s">
        <v>92</v>
      </c>
      <c r="E334" s="12" t="s">
        <v>4</v>
      </c>
      <c r="F334" s="12" t="s">
        <v>4</v>
      </c>
      <c r="G334" s="12" t="s">
        <v>2219</v>
      </c>
      <c r="H334" s="12"/>
      <c r="I334" s="9">
        <v>21</v>
      </c>
      <c r="J334" s="9">
        <v>25</v>
      </c>
    </row>
    <row r="335" spans="1:10" s="11" customFormat="1" x14ac:dyDescent="0.2">
      <c r="A335" s="8">
        <v>43694</v>
      </c>
      <c r="B335" s="12" t="s">
        <v>234</v>
      </c>
      <c r="C335" s="48" t="s">
        <v>2322</v>
      </c>
      <c r="D335" s="12" t="s">
        <v>2323</v>
      </c>
      <c r="E335" s="12" t="s">
        <v>234</v>
      </c>
      <c r="F335" s="12" t="s">
        <v>15</v>
      </c>
      <c r="G335" s="12" t="s">
        <v>172</v>
      </c>
      <c r="H335" s="12"/>
      <c r="I335" s="9">
        <v>146</v>
      </c>
      <c r="J335" s="9">
        <v>237</v>
      </c>
    </row>
    <row r="336" spans="1:10" s="11" customFormat="1" x14ac:dyDescent="0.2">
      <c r="A336" s="8">
        <v>43694</v>
      </c>
      <c r="B336" s="12" t="s">
        <v>3</v>
      </c>
      <c r="C336" s="113">
        <v>3832</v>
      </c>
      <c r="D336" s="12" t="s">
        <v>116</v>
      </c>
      <c r="E336" s="12" t="s">
        <v>4</v>
      </c>
      <c r="F336" s="12" t="s">
        <v>4</v>
      </c>
      <c r="G336" s="12" t="s">
        <v>37</v>
      </c>
      <c r="H336" s="12"/>
      <c r="I336" s="9">
        <v>15</v>
      </c>
      <c r="J336" s="9">
        <v>13</v>
      </c>
    </row>
    <row r="337" spans="1:10" s="11" customFormat="1" x14ac:dyDescent="0.2">
      <c r="A337" s="8">
        <v>43694</v>
      </c>
      <c r="B337" s="12" t="s">
        <v>3</v>
      </c>
      <c r="C337" s="113">
        <v>3859</v>
      </c>
      <c r="D337" s="12" t="s">
        <v>116</v>
      </c>
      <c r="E337" s="12" t="s">
        <v>4</v>
      </c>
      <c r="F337" s="12" t="s">
        <v>6</v>
      </c>
      <c r="G337" s="12" t="s">
        <v>151</v>
      </c>
      <c r="H337" s="12"/>
      <c r="I337" s="9">
        <v>15</v>
      </c>
      <c r="J337" s="9">
        <v>13</v>
      </c>
    </row>
    <row r="338" spans="1:10" s="11" customFormat="1" x14ac:dyDescent="0.2">
      <c r="A338" s="8">
        <v>43694</v>
      </c>
      <c r="B338" s="12" t="s">
        <v>3</v>
      </c>
      <c r="C338" s="113">
        <v>6634</v>
      </c>
      <c r="D338" s="12" t="s">
        <v>238</v>
      </c>
      <c r="E338" s="12" t="s">
        <v>4</v>
      </c>
      <c r="F338" s="12" t="s">
        <v>4</v>
      </c>
      <c r="G338" s="12" t="s">
        <v>1897</v>
      </c>
      <c r="H338" s="12"/>
      <c r="I338" s="9">
        <v>39</v>
      </c>
      <c r="J338" s="9">
        <v>59</v>
      </c>
    </row>
    <row r="339" spans="1:10" s="11" customFormat="1" x14ac:dyDescent="0.2">
      <c r="A339" s="8">
        <v>43694</v>
      </c>
      <c r="B339" s="12" t="s">
        <v>3</v>
      </c>
      <c r="C339" s="113">
        <v>4882</v>
      </c>
      <c r="D339" s="12" t="s">
        <v>124</v>
      </c>
      <c r="E339" s="12" t="s">
        <v>4</v>
      </c>
      <c r="F339" s="12" t="s">
        <v>4</v>
      </c>
      <c r="G339" s="12" t="s">
        <v>2324</v>
      </c>
      <c r="H339" s="12"/>
      <c r="I339" s="9">
        <v>13</v>
      </c>
      <c r="J339" s="9">
        <v>8</v>
      </c>
    </row>
    <row r="340" spans="1:10" s="11" customFormat="1" x14ac:dyDescent="0.2">
      <c r="A340" s="8">
        <v>43694</v>
      </c>
      <c r="B340" s="12" t="s">
        <v>3</v>
      </c>
      <c r="C340" s="113">
        <v>7311</v>
      </c>
      <c r="D340" s="12" t="s">
        <v>65</v>
      </c>
      <c r="E340" s="12" t="s">
        <v>4</v>
      </c>
      <c r="F340" s="12" t="s">
        <v>4</v>
      </c>
      <c r="G340" s="12" t="s">
        <v>863</v>
      </c>
      <c r="H340" s="12"/>
      <c r="I340" s="9">
        <v>32</v>
      </c>
      <c r="J340" s="9">
        <v>36</v>
      </c>
    </row>
    <row r="341" spans="1:10" s="11" customFormat="1" x14ac:dyDescent="0.2">
      <c r="A341" s="8">
        <v>43694</v>
      </c>
      <c r="B341" s="12" t="s">
        <v>3</v>
      </c>
      <c r="C341" s="113">
        <v>3918</v>
      </c>
      <c r="D341" s="12" t="s">
        <v>71</v>
      </c>
      <c r="E341" s="12" t="s">
        <v>4</v>
      </c>
      <c r="F341" s="12" t="s">
        <v>4</v>
      </c>
      <c r="G341" s="12" t="s">
        <v>863</v>
      </c>
      <c r="H341" s="12"/>
      <c r="I341" s="9">
        <v>13</v>
      </c>
      <c r="J341" s="9">
        <v>9</v>
      </c>
    </row>
    <row r="342" spans="1:10" s="11" customFormat="1" x14ac:dyDescent="0.2">
      <c r="A342" s="8">
        <v>43694</v>
      </c>
      <c r="B342" s="12" t="s">
        <v>14</v>
      </c>
      <c r="C342" s="113">
        <v>6769</v>
      </c>
      <c r="D342" s="12" t="s">
        <v>2325</v>
      </c>
      <c r="E342" s="12" t="s">
        <v>6</v>
      </c>
      <c r="F342" s="12" t="s">
        <v>6</v>
      </c>
      <c r="G342" s="12" t="s">
        <v>1897</v>
      </c>
      <c r="H342" s="12"/>
      <c r="I342" s="9">
        <v>49</v>
      </c>
      <c r="J342" s="9">
        <v>40</v>
      </c>
    </row>
    <row r="343" spans="1:10" s="11" customFormat="1" x14ac:dyDescent="0.2">
      <c r="A343" s="8">
        <v>43694</v>
      </c>
      <c r="B343" s="12" t="s">
        <v>3</v>
      </c>
      <c r="C343" s="113">
        <v>3918</v>
      </c>
      <c r="D343" s="12" t="s">
        <v>71</v>
      </c>
      <c r="E343" s="12" t="s">
        <v>4</v>
      </c>
      <c r="F343" s="12" t="s">
        <v>4</v>
      </c>
      <c r="G343" s="12" t="s">
        <v>2219</v>
      </c>
      <c r="H343" s="12"/>
      <c r="I343" s="9">
        <v>13</v>
      </c>
      <c r="J343" s="9">
        <v>9</v>
      </c>
    </row>
    <row r="344" spans="1:10" s="11" customFormat="1" x14ac:dyDescent="0.2">
      <c r="A344" s="8">
        <v>43694</v>
      </c>
      <c r="B344" s="12" t="s">
        <v>3</v>
      </c>
      <c r="C344" s="113">
        <v>8399</v>
      </c>
      <c r="D344" s="12" t="s">
        <v>2326</v>
      </c>
      <c r="E344" s="12" t="s">
        <v>4</v>
      </c>
      <c r="F344" s="12" t="s">
        <v>4</v>
      </c>
      <c r="G344" s="12" t="s">
        <v>1709</v>
      </c>
      <c r="H344" s="12"/>
      <c r="I344" s="9">
        <v>25</v>
      </c>
      <c r="J344" s="9">
        <v>19</v>
      </c>
    </row>
    <row r="345" spans="1:10" s="11" customFormat="1" x14ac:dyDescent="0.2">
      <c r="A345" s="8">
        <v>43694</v>
      </c>
      <c r="B345" s="12" t="s">
        <v>3</v>
      </c>
      <c r="C345" s="113">
        <v>7247</v>
      </c>
      <c r="D345" s="12" t="s">
        <v>120</v>
      </c>
      <c r="E345" s="12" t="s">
        <v>4</v>
      </c>
      <c r="F345" s="12" t="s">
        <v>4</v>
      </c>
      <c r="G345" s="12" t="s">
        <v>2330</v>
      </c>
      <c r="H345" s="12"/>
      <c r="I345" s="9">
        <v>29</v>
      </c>
      <c r="J345" s="9">
        <v>34</v>
      </c>
    </row>
    <row r="346" spans="1:10" s="11" customFormat="1" x14ac:dyDescent="0.2">
      <c r="A346" s="8">
        <v>43694</v>
      </c>
      <c r="B346" s="12" t="s">
        <v>3</v>
      </c>
      <c r="C346" s="113">
        <v>9610</v>
      </c>
      <c r="D346" s="12" t="s">
        <v>109</v>
      </c>
      <c r="E346" s="12" t="s">
        <v>4</v>
      </c>
      <c r="F346" s="12" t="s">
        <v>4</v>
      </c>
      <c r="G346" s="12" t="s">
        <v>1709</v>
      </c>
      <c r="H346" s="12"/>
      <c r="I346" s="9">
        <v>31</v>
      </c>
      <c r="J346" s="9">
        <v>45</v>
      </c>
    </row>
    <row r="347" spans="1:10" s="11" customFormat="1" x14ac:dyDescent="0.2">
      <c r="A347" s="8">
        <v>43694</v>
      </c>
      <c r="B347" s="12" t="s">
        <v>3</v>
      </c>
      <c r="C347" s="113">
        <v>8291</v>
      </c>
      <c r="D347" s="12" t="s">
        <v>80</v>
      </c>
      <c r="E347" s="12" t="s">
        <v>4</v>
      </c>
      <c r="F347" s="12" t="s">
        <v>4</v>
      </c>
      <c r="G347" s="12" t="s">
        <v>2328</v>
      </c>
      <c r="H347" s="12"/>
      <c r="I347" s="9">
        <v>27</v>
      </c>
      <c r="J347" s="9">
        <v>36</v>
      </c>
    </row>
    <row r="348" spans="1:10" s="11" customFormat="1" x14ac:dyDescent="0.2">
      <c r="A348" s="8">
        <v>43694</v>
      </c>
      <c r="B348" s="12" t="s">
        <v>3</v>
      </c>
      <c r="C348" s="113">
        <v>8381</v>
      </c>
      <c r="D348" s="12" t="s">
        <v>959</v>
      </c>
      <c r="E348" s="12" t="s">
        <v>4</v>
      </c>
      <c r="F348" s="12" t="s">
        <v>4</v>
      </c>
      <c r="G348" s="12" t="s">
        <v>151</v>
      </c>
      <c r="H348" s="12"/>
      <c r="I348" s="9">
        <v>21</v>
      </c>
      <c r="J348" s="9">
        <v>17</v>
      </c>
    </row>
    <row r="349" spans="1:10" s="11" customFormat="1" x14ac:dyDescent="0.2">
      <c r="A349" s="8">
        <v>43694</v>
      </c>
      <c r="B349" s="12" t="s">
        <v>3</v>
      </c>
      <c r="C349" s="113">
        <v>8366</v>
      </c>
      <c r="D349" s="12" t="s">
        <v>72</v>
      </c>
      <c r="E349" s="12" t="s">
        <v>4</v>
      </c>
      <c r="F349" s="12" t="s">
        <v>5</v>
      </c>
      <c r="G349" s="12" t="s">
        <v>37</v>
      </c>
      <c r="H349" s="12"/>
      <c r="I349" s="9">
        <v>22</v>
      </c>
      <c r="J349" s="9">
        <v>18</v>
      </c>
    </row>
    <row r="350" spans="1:10" s="11" customFormat="1" x14ac:dyDescent="0.2">
      <c r="A350" s="8">
        <v>43694</v>
      </c>
      <c r="B350" s="12" t="s">
        <v>14</v>
      </c>
      <c r="C350" s="113">
        <v>6700</v>
      </c>
      <c r="D350" s="12" t="s">
        <v>127</v>
      </c>
      <c r="E350" s="12" t="s">
        <v>4</v>
      </c>
      <c r="F350" s="12" t="s">
        <v>4</v>
      </c>
      <c r="G350" s="12" t="s">
        <v>172</v>
      </c>
      <c r="H350" s="12"/>
      <c r="I350" s="9">
        <v>33</v>
      </c>
      <c r="J350" s="9">
        <v>29</v>
      </c>
    </row>
    <row r="351" spans="1:10" s="11" customFormat="1" x14ac:dyDescent="0.2">
      <c r="A351" s="8">
        <v>43694</v>
      </c>
      <c r="B351" s="12" t="s">
        <v>3</v>
      </c>
      <c r="C351" s="113">
        <v>4131</v>
      </c>
      <c r="D351" s="12" t="s">
        <v>506</v>
      </c>
      <c r="E351" s="12" t="s">
        <v>4</v>
      </c>
      <c r="F351" s="12" t="s">
        <v>4</v>
      </c>
      <c r="G351" s="12" t="s">
        <v>37</v>
      </c>
      <c r="H351" s="12"/>
      <c r="I351" s="9">
        <v>18</v>
      </c>
      <c r="J351" s="9">
        <v>10</v>
      </c>
    </row>
    <row r="352" spans="1:10" s="11" customFormat="1" x14ac:dyDescent="0.2">
      <c r="A352" s="8">
        <v>43694</v>
      </c>
      <c r="B352" s="12" t="s">
        <v>3</v>
      </c>
      <c r="C352" s="113">
        <v>3321</v>
      </c>
      <c r="D352" s="12" t="s">
        <v>1040</v>
      </c>
      <c r="E352" s="12" t="s">
        <v>4</v>
      </c>
      <c r="F352" s="12" t="s">
        <v>4</v>
      </c>
      <c r="G352" s="12" t="s">
        <v>172</v>
      </c>
      <c r="H352" s="12"/>
      <c r="I352" s="9">
        <v>20</v>
      </c>
      <c r="J352" s="9">
        <v>26</v>
      </c>
    </row>
    <row r="353" spans="1:10" s="11" customFormat="1" x14ac:dyDescent="0.2">
      <c r="A353" s="8">
        <v>43694</v>
      </c>
      <c r="B353" s="12" t="s">
        <v>3</v>
      </c>
      <c r="C353" s="113">
        <v>8381</v>
      </c>
      <c r="D353" s="12" t="s">
        <v>959</v>
      </c>
      <c r="E353" s="12" t="s">
        <v>4</v>
      </c>
      <c r="F353" s="12" t="s">
        <v>4</v>
      </c>
      <c r="G353" s="12" t="s">
        <v>172</v>
      </c>
      <c r="H353" s="12"/>
      <c r="I353" s="9">
        <v>22</v>
      </c>
      <c r="J353" s="9">
        <v>16</v>
      </c>
    </row>
    <row r="354" spans="1:10" s="11" customFormat="1" x14ac:dyDescent="0.2">
      <c r="A354" s="8">
        <v>43694</v>
      </c>
      <c r="B354" s="12" t="s">
        <v>3</v>
      </c>
      <c r="C354" s="113">
        <v>5713</v>
      </c>
      <c r="D354" s="12" t="s">
        <v>134</v>
      </c>
      <c r="E354" s="12" t="s">
        <v>4</v>
      </c>
      <c r="F354" s="12" t="s">
        <v>4</v>
      </c>
      <c r="G354" s="12" t="s">
        <v>151</v>
      </c>
      <c r="H354" s="12"/>
      <c r="I354" s="9">
        <v>23</v>
      </c>
      <c r="J354" s="9">
        <v>30</v>
      </c>
    </row>
    <row r="355" spans="1:10" s="11" customFormat="1" x14ac:dyDescent="0.2">
      <c r="A355" s="8">
        <v>43694</v>
      </c>
      <c r="B355" s="12" t="s">
        <v>3</v>
      </c>
      <c r="C355" s="113">
        <v>2322</v>
      </c>
      <c r="D355" s="12" t="s">
        <v>92</v>
      </c>
      <c r="E355" s="12" t="s">
        <v>18</v>
      </c>
      <c r="F355" s="12" t="s">
        <v>4</v>
      </c>
      <c r="G355" s="12" t="s">
        <v>23</v>
      </c>
      <c r="H355" s="12"/>
      <c r="I355" s="9">
        <v>21</v>
      </c>
      <c r="J355" s="9">
        <v>25</v>
      </c>
    </row>
    <row r="356" spans="1:10" s="11" customFormat="1" x14ac:dyDescent="0.2">
      <c r="A356" s="8">
        <v>43694</v>
      </c>
      <c r="B356" s="12" t="s">
        <v>6</v>
      </c>
      <c r="C356" s="113">
        <v>87000</v>
      </c>
      <c r="D356" s="12" t="s">
        <v>2329</v>
      </c>
      <c r="E356" s="12" t="s">
        <v>6</v>
      </c>
      <c r="F356" s="12" t="s">
        <v>6</v>
      </c>
      <c r="G356" s="12" t="s">
        <v>976</v>
      </c>
      <c r="H356" s="12"/>
      <c r="I356" s="87" t="s">
        <v>2331</v>
      </c>
      <c r="J356" s="87" t="s">
        <v>2332</v>
      </c>
    </row>
    <row r="357" spans="1:10" s="11" customFormat="1" x14ac:dyDescent="0.2">
      <c r="A357" s="8">
        <v>43695</v>
      </c>
      <c r="B357" s="12" t="s">
        <v>3</v>
      </c>
      <c r="C357" s="113">
        <v>5447</v>
      </c>
      <c r="D357" s="12" t="s">
        <v>486</v>
      </c>
      <c r="E357" s="12" t="s">
        <v>4</v>
      </c>
      <c r="F357" s="12" t="s">
        <v>4</v>
      </c>
      <c r="G357" s="12" t="s">
        <v>23</v>
      </c>
      <c r="H357" s="12"/>
      <c r="I357" s="9">
        <v>31</v>
      </c>
      <c r="J357" s="9">
        <v>41</v>
      </c>
    </row>
    <row r="358" spans="1:10" s="11" customFormat="1" x14ac:dyDescent="0.2">
      <c r="A358" s="8">
        <v>43695</v>
      </c>
      <c r="B358" s="12" t="s">
        <v>3</v>
      </c>
      <c r="C358" s="113">
        <v>8224</v>
      </c>
      <c r="D358" s="12" t="s">
        <v>64</v>
      </c>
      <c r="E358" s="12" t="s">
        <v>4</v>
      </c>
      <c r="F358" s="12" t="s">
        <v>4</v>
      </c>
      <c r="G358" s="12" t="s">
        <v>151</v>
      </c>
      <c r="H358" s="12"/>
      <c r="I358" s="9">
        <v>23</v>
      </c>
      <c r="J358" s="9">
        <v>18</v>
      </c>
    </row>
    <row r="359" spans="1:10" s="11" customFormat="1" x14ac:dyDescent="0.2">
      <c r="A359" s="8">
        <v>43695</v>
      </c>
      <c r="B359" s="12" t="s">
        <v>3</v>
      </c>
      <c r="C359" s="113">
        <v>7240</v>
      </c>
      <c r="D359" s="12" t="s">
        <v>56</v>
      </c>
      <c r="E359" s="12" t="s">
        <v>19</v>
      </c>
      <c r="F359" s="12" t="s">
        <v>4</v>
      </c>
      <c r="G359" s="12" t="s">
        <v>976</v>
      </c>
      <c r="H359" s="12"/>
      <c r="I359" s="9">
        <v>25</v>
      </c>
      <c r="J359" s="9">
        <v>33</v>
      </c>
    </row>
    <row r="360" spans="1:10" s="11" customFormat="1" x14ac:dyDescent="0.2">
      <c r="A360" s="8">
        <v>43695</v>
      </c>
      <c r="B360" s="12" t="s">
        <v>1190</v>
      </c>
      <c r="C360" s="48" t="s">
        <v>2336</v>
      </c>
      <c r="D360" s="12" t="s">
        <v>2337</v>
      </c>
      <c r="E360" s="12" t="s">
        <v>15</v>
      </c>
      <c r="F360" s="12" t="s">
        <v>15</v>
      </c>
      <c r="G360" s="12" t="s">
        <v>2338</v>
      </c>
      <c r="H360" s="12"/>
      <c r="I360" s="9">
        <v>30</v>
      </c>
      <c r="J360" s="9">
        <v>39</v>
      </c>
    </row>
    <row r="361" spans="1:10" s="11" customFormat="1" x14ac:dyDescent="0.2">
      <c r="A361" s="8">
        <v>43695</v>
      </c>
      <c r="B361" s="12" t="s">
        <v>3</v>
      </c>
      <c r="C361" s="113">
        <v>4408</v>
      </c>
      <c r="D361" s="12" t="s">
        <v>2339</v>
      </c>
      <c r="E361" s="12" t="s">
        <v>4</v>
      </c>
      <c r="F361" s="12" t="s">
        <v>4</v>
      </c>
      <c r="G361" s="12" t="s">
        <v>2327</v>
      </c>
      <c r="H361" s="12"/>
      <c r="I361" s="9">
        <v>53</v>
      </c>
      <c r="J361" s="9">
        <v>89</v>
      </c>
    </row>
    <row r="362" spans="1:10" s="11" customFormat="1" x14ac:dyDescent="0.2">
      <c r="A362" s="8">
        <v>43695</v>
      </c>
      <c r="B362" s="12" t="s">
        <v>14</v>
      </c>
      <c r="C362" s="113">
        <v>6780</v>
      </c>
      <c r="D362" s="12" t="s">
        <v>142</v>
      </c>
      <c r="E362" s="12" t="s">
        <v>6</v>
      </c>
      <c r="F362" s="12" t="s">
        <v>6</v>
      </c>
      <c r="G362" s="12" t="s">
        <v>151</v>
      </c>
      <c r="H362" s="12"/>
      <c r="I362" s="9">
        <v>18</v>
      </c>
      <c r="J362" s="9">
        <v>14</v>
      </c>
    </row>
    <row r="363" spans="1:10" s="11" customFormat="1" x14ac:dyDescent="0.2">
      <c r="A363" s="8">
        <v>43695</v>
      </c>
      <c r="B363" s="12" t="s">
        <v>3</v>
      </c>
      <c r="C363" s="113">
        <v>7354</v>
      </c>
      <c r="D363" s="12" t="s">
        <v>1165</v>
      </c>
      <c r="E363" s="12" t="s">
        <v>4</v>
      </c>
      <c r="F363" s="12" t="s">
        <v>4</v>
      </c>
      <c r="G363" s="12" t="s">
        <v>151</v>
      </c>
      <c r="H363" s="12"/>
      <c r="I363" s="9">
        <v>31</v>
      </c>
      <c r="J363" s="9">
        <v>38</v>
      </c>
    </row>
    <row r="364" spans="1:10" s="11" customFormat="1" x14ac:dyDescent="0.2">
      <c r="A364" s="8">
        <v>43695</v>
      </c>
      <c r="B364" s="12" t="s">
        <v>3</v>
      </c>
      <c r="C364" s="113">
        <v>3573</v>
      </c>
      <c r="D364" s="12" t="s">
        <v>67</v>
      </c>
      <c r="E364" s="12" t="s">
        <v>4</v>
      </c>
      <c r="F364" s="12" t="s">
        <v>4</v>
      </c>
      <c r="G364" s="12" t="s">
        <v>2340</v>
      </c>
      <c r="H364" s="12"/>
      <c r="I364" s="9">
        <v>19</v>
      </c>
      <c r="J364" s="9">
        <v>23</v>
      </c>
    </row>
    <row r="365" spans="1:10" s="11" customFormat="1" x14ac:dyDescent="0.2">
      <c r="A365" s="8">
        <v>43695</v>
      </c>
      <c r="B365" s="12" t="s">
        <v>3</v>
      </c>
      <c r="C365" s="113">
        <v>1250</v>
      </c>
      <c r="D365" s="12" t="s">
        <v>92</v>
      </c>
      <c r="E365" s="12" t="s">
        <v>15</v>
      </c>
      <c r="F365" s="12" t="s">
        <v>15</v>
      </c>
      <c r="G365" s="12" t="s">
        <v>151</v>
      </c>
      <c r="H365" s="12"/>
      <c r="I365" s="9">
        <v>24</v>
      </c>
      <c r="J365" s="9">
        <v>27</v>
      </c>
    </row>
    <row r="366" spans="1:10" s="11" customFormat="1" x14ac:dyDescent="0.2">
      <c r="A366" s="8">
        <v>43695</v>
      </c>
      <c r="B366" s="12" t="s">
        <v>3</v>
      </c>
      <c r="C366" s="113">
        <v>2523</v>
      </c>
      <c r="D366" s="12" t="s">
        <v>92</v>
      </c>
      <c r="E366" s="12" t="s">
        <v>4</v>
      </c>
      <c r="F366" s="12" t="s">
        <v>4</v>
      </c>
      <c r="G366" s="12" t="s">
        <v>2360</v>
      </c>
      <c r="H366" s="12"/>
      <c r="I366" s="9">
        <v>20</v>
      </c>
      <c r="J366" s="9">
        <v>25</v>
      </c>
    </row>
    <row r="367" spans="1:10" s="11" customFormat="1" x14ac:dyDescent="0.2">
      <c r="A367" s="8">
        <v>43695</v>
      </c>
      <c r="B367" s="12" t="s">
        <v>5</v>
      </c>
      <c r="C367" s="113">
        <v>54294</v>
      </c>
      <c r="D367" s="12" t="s">
        <v>154</v>
      </c>
      <c r="E367" s="12" t="s">
        <v>5</v>
      </c>
      <c r="F367" s="12" t="s">
        <v>5</v>
      </c>
      <c r="G367" s="12" t="s">
        <v>151</v>
      </c>
      <c r="H367" s="12"/>
      <c r="I367" s="9">
        <v>48</v>
      </c>
      <c r="J367" s="9">
        <v>67</v>
      </c>
    </row>
    <row r="368" spans="1:10" s="11" customFormat="1" x14ac:dyDescent="0.2">
      <c r="A368" s="8">
        <v>43695</v>
      </c>
      <c r="B368" s="12" t="s">
        <v>6</v>
      </c>
      <c r="C368" s="113">
        <v>10510</v>
      </c>
      <c r="D368" s="12" t="s">
        <v>2341</v>
      </c>
      <c r="E368" s="12" t="s">
        <v>6</v>
      </c>
      <c r="F368" s="12" t="s">
        <v>6</v>
      </c>
      <c r="G368" s="12" t="s">
        <v>2361</v>
      </c>
      <c r="H368" s="12"/>
      <c r="I368" s="87" t="s">
        <v>2354</v>
      </c>
      <c r="J368" s="87" t="s">
        <v>2355</v>
      </c>
    </row>
    <row r="369" spans="1:10" s="11" customFormat="1" x14ac:dyDescent="0.2">
      <c r="A369" s="8">
        <v>43695</v>
      </c>
      <c r="B369" s="12" t="s">
        <v>3</v>
      </c>
      <c r="C369" s="113">
        <v>3543</v>
      </c>
      <c r="D369" s="12" t="s">
        <v>67</v>
      </c>
      <c r="E369" s="12" t="s">
        <v>4</v>
      </c>
      <c r="F369" s="12" t="s">
        <v>4</v>
      </c>
      <c r="G369" s="12" t="s">
        <v>172</v>
      </c>
      <c r="H369" s="12"/>
      <c r="I369" s="9">
        <v>16</v>
      </c>
      <c r="J369" s="9">
        <v>19</v>
      </c>
    </row>
    <row r="370" spans="1:10" s="11" customFormat="1" x14ac:dyDescent="0.2">
      <c r="A370" s="8">
        <v>43695</v>
      </c>
      <c r="B370" s="12" t="s">
        <v>3</v>
      </c>
      <c r="C370" s="113">
        <v>1747</v>
      </c>
      <c r="D370" s="12" t="s">
        <v>92</v>
      </c>
      <c r="E370" s="12" t="s">
        <v>8</v>
      </c>
      <c r="F370" s="12" t="s">
        <v>4</v>
      </c>
      <c r="G370" s="12" t="s">
        <v>172</v>
      </c>
      <c r="H370" s="12"/>
      <c r="I370" s="9">
        <v>22</v>
      </c>
      <c r="J370" s="9">
        <v>31</v>
      </c>
    </row>
    <row r="371" spans="1:10" s="11" customFormat="1" x14ac:dyDescent="0.2">
      <c r="A371" s="8">
        <v>43695</v>
      </c>
      <c r="B371" s="12" t="s">
        <v>3</v>
      </c>
      <c r="C371" s="113">
        <v>4671</v>
      </c>
      <c r="D371" s="12" t="s">
        <v>2296</v>
      </c>
      <c r="E371" s="12" t="s">
        <v>18</v>
      </c>
      <c r="F371" s="12" t="s">
        <v>4</v>
      </c>
      <c r="G371" s="12" t="s">
        <v>151</v>
      </c>
      <c r="H371" s="12"/>
      <c r="I371" s="9">
        <v>3</v>
      </c>
      <c r="J371" s="9">
        <v>2</v>
      </c>
    </row>
    <row r="372" spans="1:10" s="11" customFormat="1" x14ac:dyDescent="0.2">
      <c r="A372" s="8">
        <v>43695</v>
      </c>
      <c r="B372" s="12" t="s">
        <v>234</v>
      </c>
      <c r="C372" s="48" t="s">
        <v>2342</v>
      </c>
      <c r="D372" s="12" t="s">
        <v>2343</v>
      </c>
      <c r="E372" s="12" t="s">
        <v>234</v>
      </c>
      <c r="F372" s="12" t="s">
        <v>15</v>
      </c>
      <c r="G372" s="12" t="s">
        <v>1897</v>
      </c>
      <c r="H372" s="12"/>
      <c r="I372" s="87" t="s">
        <v>2356</v>
      </c>
      <c r="J372" s="87" t="s">
        <v>2357</v>
      </c>
    </row>
    <row r="373" spans="1:10" s="11" customFormat="1" x14ac:dyDescent="0.2">
      <c r="A373" s="8">
        <v>43695</v>
      </c>
      <c r="B373" s="12" t="s">
        <v>2352</v>
      </c>
      <c r="C373" s="113">
        <v>1638</v>
      </c>
      <c r="D373" s="12" t="s">
        <v>2344</v>
      </c>
      <c r="E373" s="12" t="s">
        <v>4</v>
      </c>
      <c r="F373" s="12" t="s">
        <v>6</v>
      </c>
      <c r="G373" s="12" t="s">
        <v>152</v>
      </c>
      <c r="H373" s="12"/>
      <c r="I373" s="9">
        <v>23</v>
      </c>
      <c r="J373" s="9">
        <v>36</v>
      </c>
    </row>
    <row r="374" spans="1:10" s="11" customFormat="1" x14ac:dyDescent="0.2">
      <c r="A374" s="8">
        <v>43695</v>
      </c>
      <c r="B374" s="12" t="s">
        <v>3</v>
      </c>
      <c r="C374" s="113">
        <v>5163</v>
      </c>
      <c r="D374" s="12" t="s">
        <v>66</v>
      </c>
      <c r="E374" s="12" t="s">
        <v>15</v>
      </c>
      <c r="F374" s="12" t="s">
        <v>15</v>
      </c>
      <c r="G374" s="12" t="s">
        <v>23</v>
      </c>
      <c r="H374" s="12"/>
      <c r="I374" s="9">
        <v>22</v>
      </c>
      <c r="J374" s="9">
        <v>33</v>
      </c>
    </row>
    <row r="375" spans="1:10" s="11" customFormat="1" x14ac:dyDescent="0.2">
      <c r="A375" s="8">
        <v>43695</v>
      </c>
      <c r="B375" s="12" t="s">
        <v>3</v>
      </c>
      <c r="C375" s="113">
        <v>3899</v>
      </c>
      <c r="D375" s="12" t="s">
        <v>2345</v>
      </c>
      <c r="E375" s="12" t="s">
        <v>4</v>
      </c>
      <c r="F375" s="12" t="s">
        <v>4</v>
      </c>
      <c r="G375" s="12" t="s">
        <v>23</v>
      </c>
      <c r="H375" s="12"/>
      <c r="I375" s="9">
        <v>15</v>
      </c>
      <c r="J375" s="9">
        <v>13</v>
      </c>
    </row>
    <row r="376" spans="1:10" s="11" customFormat="1" x14ac:dyDescent="0.2">
      <c r="A376" s="8">
        <v>43695</v>
      </c>
      <c r="B376" s="12" t="s">
        <v>3</v>
      </c>
      <c r="C376" s="113">
        <v>2451</v>
      </c>
      <c r="D376" s="12" t="s">
        <v>92</v>
      </c>
      <c r="E376" s="12" t="s">
        <v>8</v>
      </c>
      <c r="F376" s="12" t="s">
        <v>4</v>
      </c>
      <c r="G376" s="12" t="s">
        <v>152</v>
      </c>
      <c r="H376" s="12"/>
      <c r="I376" s="9">
        <v>19</v>
      </c>
      <c r="J376" s="9">
        <v>25</v>
      </c>
    </row>
    <row r="377" spans="1:10" s="11" customFormat="1" x14ac:dyDescent="0.2">
      <c r="A377" s="8">
        <v>43695</v>
      </c>
      <c r="B377" s="12" t="s">
        <v>6</v>
      </c>
      <c r="C377" s="113">
        <v>57950</v>
      </c>
      <c r="D377" s="12" t="s">
        <v>2346</v>
      </c>
      <c r="E377" s="12" t="s">
        <v>6</v>
      </c>
      <c r="F377" s="12" t="s">
        <v>6</v>
      </c>
      <c r="G377" s="12" t="s">
        <v>172</v>
      </c>
      <c r="H377" s="12"/>
      <c r="I377" s="9">
        <v>47</v>
      </c>
      <c r="J377" s="9">
        <v>71</v>
      </c>
    </row>
    <row r="378" spans="1:10" s="11" customFormat="1" x14ac:dyDescent="0.2">
      <c r="A378" s="8">
        <v>43695</v>
      </c>
      <c r="B378" s="12" t="s">
        <v>3</v>
      </c>
      <c r="C378" s="113">
        <v>1363</v>
      </c>
      <c r="D378" s="12" t="s">
        <v>92</v>
      </c>
      <c r="E378" s="12" t="s">
        <v>12</v>
      </c>
      <c r="F378" s="12" t="s">
        <v>7</v>
      </c>
      <c r="G378" s="12" t="s">
        <v>172</v>
      </c>
      <c r="H378" s="12"/>
      <c r="I378" s="9">
        <v>20</v>
      </c>
      <c r="J378" s="9">
        <v>26</v>
      </c>
    </row>
    <row r="379" spans="1:10" s="11" customFormat="1" x14ac:dyDescent="0.2">
      <c r="A379" s="8">
        <v>43695</v>
      </c>
      <c r="B379" s="12" t="s">
        <v>5</v>
      </c>
      <c r="C379" s="113">
        <v>66793</v>
      </c>
      <c r="D379" s="12" t="s">
        <v>2347</v>
      </c>
      <c r="E379" s="12" t="s">
        <v>5</v>
      </c>
      <c r="F379" s="12" t="s">
        <v>5</v>
      </c>
      <c r="G379" s="12" t="s">
        <v>172</v>
      </c>
      <c r="H379" s="12"/>
      <c r="I379" s="9">
        <v>52</v>
      </c>
      <c r="J379" s="9">
        <v>86</v>
      </c>
    </row>
    <row r="380" spans="1:10" s="11" customFormat="1" x14ac:dyDescent="0.2">
      <c r="A380" s="8">
        <v>43695</v>
      </c>
      <c r="B380" s="12" t="s">
        <v>3</v>
      </c>
      <c r="C380" s="113">
        <v>8036</v>
      </c>
      <c r="D380" s="12" t="s">
        <v>42</v>
      </c>
      <c r="E380" s="12" t="s">
        <v>4</v>
      </c>
      <c r="F380" s="12" t="s">
        <v>5</v>
      </c>
      <c r="G380" s="12" t="s">
        <v>37</v>
      </c>
      <c r="H380" s="12"/>
      <c r="I380" s="9">
        <v>19</v>
      </c>
      <c r="J380" s="9">
        <v>26</v>
      </c>
    </row>
    <row r="381" spans="1:10" s="11" customFormat="1" x14ac:dyDescent="0.2">
      <c r="A381" s="8">
        <v>43695</v>
      </c>
      <c r="B381" s="12" t="s">
        <v>3</v>
      </c>
      <c r="C381" s="113">
        <v>9157</v>
      </c>
      <c r="D381" s="12" t="s">
        <v>2348</v>
      </c>
      <c r="E381" s="12" t="s">
        <v>4</v>
      </c>
      <c r="F381" s="12" t="s">
        <v>5</v>
      </c>
      <c r="G381" s="12" t="s">
        <v>1897</v>
      </c>
      <c r="H381" s="12"/>
      <c r="I381" s="9">
        <v>51</v>
      </c>
      <c r="J381" s="9">
        <v>72</v>
      </c>
    </row>
    <row r="382" spans="1:10" s="11" customFormat="1" x14ac:dyDescent="0.2">
      <c r="A382" s="8">
        <v>43695</v>
      </c>
      <c r="B382" s="12" t="s">
        <v>3</v>
      </c>
      <c r="C382" s="113">
        <v>5460</v>
      </c>
      <c r="D382" s="12" t="s">
        <v>2349</v>
      </c>
      <c r="E382" s="12" t="s">
        <v>4</v>
      </c>
      <c r="F382" s="12" t="s">
        <v>6</v>
      </c>
      <c r="G382" s="12" t="s">
        <v>151</v>
      </c>
      <c r="H382" s="12"/>
      <c r="I382" s="9">
        <v>29</v>
      </c>
      <c r="J382" s="9">
        <v>40</v>
      </c>
    </row>
    <row r="383" spans="1:10" s="11" customFormat="1" x14ac:dyDescent="0.2">
      <c r="A383" s="8">
        <v>43695</v>
      </c>
      <c r="B383" s="12" t="s">
        <v>6</v>
      </c>
      <c r="C383" s="113">
        <v>57480</v>
      </c>
      <c r="D383" s="12" t="s">
        <v>2350</v>
      </c>
      <c r="E383" s="12" t="s">
        <v>6</v>
      </c>
      <c r="F383" s="12" t="s">
        <v>8</v>
      </c>
      <c r="G383" s="12" t="s">
        <v>151</v>
      </c>
      <c r="H383" s="12"/>
      <c r="I383" s="9">
        <v>38</v>
      </c>
      <c r="J383" s="9">
        <v>53</v>
      </c>
    </row>
    <row r="384" spans="1:10" s="11" customFormat="1" x14ac:dyDescent="0.2">
      <c r="A384" s="8">
        <v>43695</v>
      </c>
      <c r="B384" s="12" t="s">
        <v>1853</v>
      </c>
      <c r="C384" s="48"/>
      <c r="D384" s="12" t="s">
        <v>2351</v>
      </c>
      <c r="E384" s="12" t="s">
        <v>5</v>
      </c>
      <c r="F384" s="12" t="s">
        <v>10</v>
      </c>
      <c r="G384" s="12" t="s">
        <v>151</v>
      </c>
      <c r="H384" s="12"/>
      <c r="I384" s="87" t="s">
        <v>2143</v>
      </c>
      <c r="J384" s="31">
        <v>674</v>
      </c>
    </row>
    <row r="385" spans="1:10" s="11" customFormat="1" x14ac:dyDescent="0.2">
      <c r="A385" s="8">
        <v>43695</v>
      </c>
      <c r="B385" s="12" t="s">
        <v>5</v>
      </c>
      <c r="C385" s="113">
        <v>54441</v>
      </c>
      <c r="D385" s="12" t="s">
        <v>484</v>
      </c>
      <c r="E385" s="12" t="s">
        <v>5</v>
      </c>
      <c r="F385" s="12" t="s">
        <v>6</v>
      </c>
      <c r="G385" s="12" t="s">
        <v>1897</v>
      </c>
      <c r="H385" s="12"/>
      <c r="I385" s="9">
        <v>48</v>
      </c>
      <c r="J385" s="9">
        <v>66</v>
      </c>
    </row>
    <row r="386" spans="1:10" s="11" customFormat="1" x14ac:dyDescent="0.2">
      <c r="A386" s="8">
        <v>43695</v>
      </c>
      <c r="B386" s="12" t="s">
        <v>3</v>
      </c>
      <c r="C386" s="113">
        <v>8366</v>
      </c>
      <c r="D386" s="12" t="s">
        <v>149</v>
      </c>
      <c r="E386" s="12" t="s">
        <v>6</v>
      </c>
      <c r="F386" s="12" t="s">
        <v>15</v>
      </c>
      <c r="G386" s="12" t="s">
        <v>2358</v>
      </c>
      <c r="H386" s="12"/>
      <c r="I386" s="9">
        <v>23</v>
      </c>
      <c r="J386" s="9">
        <v>18</v>
      </c>
    </row>
    <row r="387" spans="1:10" s="11" customFormat="1" x14ac:dyDescent="0.2">
      <c r="A387" s="8">
        <v>43695</v>
      </c>
      <c r="B387" s="12" t="s">
        <v>5</v>
      </c>
      <c r="C387" s="113">
        <v>66706</v>
      </c>
      <c r="D387" s="12" t="s">
        <v>97</v>
      </c>
      <c r="E387" s="12" t="s">
        <v>5</v>
      </c>
      <c r="F387" s="12" t="s">
        <v>4</v>
      </c>
      <c r="G387" s="12" t="s">
        <v>2358</v>
      </c>
      <c r="H387" s="12"/>
      <c r="I387" s="9">
        <v>31</v>
      </c>
      <c r="J387" s="9">
        <v>45</v>
      </c>
    </row>
    <row r="388" spans="1:10" s="11" customFormat="1" x14ac:dyDescent="0.2">
      <c r="A388" s="8">
        <v>43695</v>
      </c>
      <c r="B388" s="12" t="s">
        <v>3</v>
      </c>
      <c r="C388" s="113">
        <v>3817</v>
      </c>
      <c r="D388" s="12" t="s">
        <v>116</v>
      </c>
      <c r="E388" s="12" t="s">
        <v>4</v>
      </c>
      <c r="F388" s="12" t="s">
        <v>4</v>
      </c>
      <c r="G388" s="12" t="s">
        <v>151</v>
      </c>
      <c r="H388" s="12"/>
      <c r="I388" s="9">
        <v>10</v>
      </c>
      <c r="J388" s="9">
        <v>13</v>
      </c>
    </row>
    <row r="389" spans="1:10" s="11" customFormat="1" x14ac:dyDescent="0.2">
      <c r="A389" s="8">
        <v>43695</v>
      </c>
      <c r="B389" s="12" t="s">
        <v>3</v>
      </c>
      <c r="C389" s="113">
        <v>1244</v>
      </c>
      <c r="D389" s="12" t="s">
        <v>92</v>
      </c>
      <c r="E389" s="12" t="s">
        <v>4</v>
      </c>
      <c r="F389" s="12" t="s">
        <v>15</v>
      </c>
      <c r="G389" s="12" t="s">
        <v>2359</v>
      </c>
      <c r="H389" s="12"/>
      <c r="I389" s="9">
        <v>24</v>
      </c>
      <c r="J389" s="9">
        <v>27</v>
      </c>
    </row>
    <row r="390" spans="1:10" s="11" customFormat="1" x14ac:dyDescent="0.2">
      <c r="A390" s="8">
        <v>43695</v>
      </c>
      <c r="B390" s="12" t="s">
        <v>3</v>
      </c>
      <c r="C390" s="113">
        <v>3378</v>
      </c>
      <c r="D390" s="12" t="s">
        <v>156</v>
      </c>
      <c r="E390" s="12" t="s">
        <v>4</v>
      </c>
      <c r="F390" s="12" t="s">
        <v>4</v>
      </c>
      <c r="G390" s="12" t="s">
        <v>37</v>
      </c>
      <c r="H390" s="12"/>
      <c r="I390" s="9">
        <v>18</v>
      </c>
      <c r="J390" s="9">
        <v>25</v>
      </c>
    </row>
    <row r="391" spans="1:10" s="11" customFormat="1" x14ac:dyDescent="0.2">
      <c r="A391" s="8">
        <v>43695</v>
      </c>
      <c r="B391" s="12" t="s">
        <v>3</v>
      </c>
      <c r="C391" s="113">
        <v>4980</v>
      </c>
      <c r="D391" s="12" t="s">
        <v>111</v>
      </c>
      <c r="E391" s="12" t="s">
        <v>4</v>
      </c>
      <c r="F391" s="12" t="s">
        <v>4</v>
      </c>
      <c r="G391" s="12" t="s">
        <v>2335</v>
      </c>
      <c r="H391" s="12"/>
      <c r="I391" s="9">
        <v>13</v>
      </c>
      <c r="J391" s="9">
        <v>12</v>
      </c>
    </row>
    <row r="392" spans="1:10" s="11" customFormat="1" x14ac:dyDescent="0.2">
      <c r="A392" s="8">
        <v>43695</v>
      </c>
      <c r="B392" s="12" t="s">
        <v>3</v>
      </c>
      <c r="C392" s="113">
        <v>3516</v>
      </c>
      <c r="D392" s="12" t="s">
        <v>67</v>
      </c>
      <c r="E392" s="12" t="s">
        <v>4</v>
      </c>
      <c r="F392" s="12" t="s">
        <v>4</v>
      </c>
      <c r="G392" s="12" t="s">
        <v>917</v>
      </c>
      <c r="H392" s="12"/>
      <c r="I392" s="9">
        <v>18</v>
      </c>
      <c r="J392" s="9">
        <v>20</v>
      </c>
    </row>
    <row r="393" spans="1:10" s="11" customFormat="1" x14ac:dyDescent="0.2">
      <c r="A393" s="8">
        <v>43695</v>
      </c>
      <c r="B393" s="12" t="s">
        <v>6</v>
      </c>
      <c r="C393" s="113">
        <v>57330</v>
      </c>
      <c r="D393" s="12" t="s">
        <v>182</v>
      </c>
      <c r="E393" s="12" t="s">
        <v>6</v>
      </c>
      <c r="F393" s="12" t="s">
        <v>6</v>
      </c>
      <c r="G393" s="12" t="s">
        <v>2219</v>
      </c>
      <c r="H393" s="12"/>
      <c r="I393" s="9">
        <v>25</v>
      </c>
      <c r="J393" s="9">
        <v>33</v>
      </c>
    </row>
    <row r="394" spans="1:10" s="11" customFormat="1" x14ac:dyDescent="0.2">
      <c r="A394" s="8">
        <v>43695</v>
      </c>
      <c r="B394" s="12" t="s">
        <v>2352</v>
      </c>
      <c r="C394" s="113">
        <v>8212</v>
      </c>
      <c r="D394" s="12" t="s">
        <v>64</v>
      </c>
      <c r="E394" s="12" t="s">
        <v>15</v>
      </c>
      <c r="F394" s="12" t="s">
        <v>15</v>
      </c>
      <c r="G394" s="12" t="s">
        <v>151</v>
      </c>
      <c r="H394" s="12"/>
      <c r="I394" s="9">
        <v>23</v>
      </c>
      <c r="J394" s="9">
        <v>18</v>
      </c>
    </row>
    <row r="395" spans="1:10" s="11" customFormat="1" x14ac:dyDescent="0.2">
      <c r="A395" s="8">
        <v>43695</v>
      </c>
      <c r="B395" s="12" t="s">
        <v>3</v>
      </c>
      <c r="C395" s="113">
        <v>3429</v>
      </c>
      <c r="D395" s="12" t="s">
        <v>67</v>
      </c>
      <c r="E395" s="12" t="s">
        <v>4</v>
      </c>
      <c r="F395" s="12" t="s">
        <v>4</v>
      </c>
      <c r="G395" s="12" t="s">
        <v>37</v>
      </c>
      <c r="H395" s="12"/>
      <c r="I395" s="9">
        <v>16</v>
      </c>
      <c r="J395" s="9">
        <v>19</v>
      </c>
    </row>
    <row r="396" spans="1:10" s="11" customFormat="1" x14ac:dyDescent="0.2">
      <c r="A396" s="8">
        <v>43695</v>
      </c>
      <c r="B396" s="12" t="s">
        <v>3</v>
      </c>
      <c r="C396" s="113">
        <v>4623</v>
      </c>
      <c r="D396" s="12" t="s">
        <v>40</v>
      </c>
      <c r="E396" s="12" t="s">
        <v>4</v>
      </c>
      <c r="F396" s="12" t="s">
        <v>4</v>
      </c>
      <c r="G396" s="12" t="s">
        <v>163</v>
      </c>
      <c r="H396" s="12"/>
      <c r="I396" s="9">
        <v>4</v>
      </c>
      <c r="J396" s="9">
        <v>2</v>
      </c>
    </row>
    <row r="397" spans="1:10" s="11" customFormat="1" x14ac:dyDescent="0.2">
      <c r="A397" s="8">
        <v>43695</v>
      </c>
      <c r="B397" s="12" t="s">
        <v>5</v>
      </c>
      <c r="C397" s="113">
        <v>54200</v>
      </c>
      <c r="D397" s="12" t="s">
        <v>2353</v>
      </c>
      <c r="E397" s="12" t="s">
        <v>5</v>
      </c>
      <c r="F397" s="12" t="s">
        <v>5</v>
      </c>
      <c r="G397" s="12" t="s">
        <v>172</v>
      </c>
      <c r="H397" s="12"/>
      <c r="I397" s="9">
        <v>58</v>
      </c>
      <c r="J397" s="9">
        <v>97</v>
      </c>
    </row>
    <row r="398" spans="1:10" s="11" customFormat="1" x14ac:dyDescent="0.2">
      <c r="A398" s="8">
        <v>43695</v>
      </c>
      <c r="B398" s="12" t="s">
        <v>3</v>
      </c>
      <c r="C398" s="113">
        <v>5290</v>
      </c>
      <c r="D398" s="12" t="s">
        <v>58</v>
      </c>
      <c r="E398" s="12" t="s">
        <v>4</v>
      </c>
      <c r="F398" s="12" t="s">
        <v>4</v>
      </c>
      <c r="G398" s="12" t="s">
        <v>2330</v>
      </c>
      <c r="H398" s="12"/>
      <c r="I398" s="9">
        <v>26</v>
      </c>
      <c r="J398" s="9">
        <v>36</v>
      </c>
    </row>
    <row r="399" spans="1:10" s="11" customFormat="1" x14ac:dyDescent="0.2">
      <c r="A399" s="8">
        <v>43695</v>
      </c>
      <c r="B399" s="12" t="s">
        <v>3</v>
      </c>
      <c r="C399" s="113">
        <v>8228</v>
      </c>
      <c r="D399" s="12" t="s">
        <v>64</v>
      </c>
      <c r="E399" s="12" t="s">
        <v>6</v>
      </c>
      <c r="F399" s="12" t="s">
        <v>6</v>
      </c>
      <c r="G399" s="12" t="s">
        <v>23</v>
      </c>
      <c r="H399" s="12"/>
      <c r="I399" s="9">
        <v>23</v>
      </c>
      <c r="J399" s="9">
        <v>18</v>
      </c>
    </row>
    <row r="400" spans="1:10" s="11" customFormat="1" x14ac:dyDescent="0.2">
      <c r="A400" s="8">
        <v>43695</v>
      </c>
      <c r="B400" s="12" t="s">
        <v>3</v>
      </c>
      <c r="C400" s="113">
        <v>3323</v>
      </c>
      <c r="D400" s="12" t="s">
        <v>77</v>
      </c>
      <c r="E400" s="12" t="s">
        <v>4</v>
      </c>
      <c r="F400" s="12" t="s">
        <v>4</v>
      </c>
      <c r="G400" s="12" t="s">
        <v>917</v>
      </c>
      <c r="H400" s="12"/>
      <c r="I400" s="9">
        <v>20</v>
      </c>
      <c r="J400" s="9">
        <v>26</v>
      </c>
    </row>
    <row r="401" spans="1:10" s="11" customFormat="1" x14ac:dyDescent="0.2">
      <c r="A401" s="8">
        <v>43695</v>
      </c>
      <c r="B401" s="12" t="s">
        <v>3</v>
      </c>
      <c r="C401" s="113">
        <v>2222</v>
      </c>
      <c r="D401" s="12" t="s">
        <v>92</v>
      </c>
      <c r="E401" s="12" t="s">
        <v>8</v>
      </c>
      <c r="F401" s="12" t="s">
        <v>5</v>
      </c>
      <c r="G401" s="12" t="s">
        <v>151</v>
      </c>
      <c r="H401" s="12"/>
      <c r="I401" s="9">
        <v>23</v>
      </c>
      <c r="J401" s="9">
        <v>32</v>
      </c>
    </row>
    <row r="402" spans="1:10" s="11" customFormat="1" x14ac:dyDescent="0.2">
      <c r="A402" s="8">
        <v>43696</v>
      </c>
      <c r="B402" s="12" t="s">
        <v>3</v>
      </c>
      <c r="C402" s="113">
        <v>1283</v>
      </c>
      <c r="D402" s="12" t="s">
        <v>92</v>
      </c>
      <c r="E402" s="12" t="s">
        <v>4</v>
      </c>
      <c r="F402" s="12" t="s">
        <v>4</v>
      </c>
      <c r="G402" s="12" t="s">
        <v>2219</v>
      </c>
      <c r="H402" s="12"/>
      <c r="I402" s="9">
        <v>26</v>
      </c>
      <c r="J402" s="9">
        <v>34</v>
      </c>
    </row>
    <row r="403" spans="1:10" s="11" customFormat="1" x14ac:dyDescent="0.2">
      <c r="A403" s="8">
        <v>43696</v>
      </c>
      <c r="B403" s="12" t="s">
        <v>3</v>
      </c>
      <c r="C403" s="113">
        <v>4971</v>
      </c>
      <c r="D403" s="12" t="s">
        <v>87</v>
      </c>
      <c r="E403" s="12" t="s">
        <v>4</v>
      </c>
      <c r="F403" s="12" t="s">
        <v>4</v>
      </c>
      <c r="G403" s="12" t="s">
        <v>1786</v>
      </c>
      <c r="H403" s="12"/>
      <c r="I403" s="9">
        <v>15</v>
      </c>
      <c r="J403" s="9">
        <v>12</v>
      </c>
    </row>
    <row r="404" spans="1:10" s="11" customFormat="1" x14ac:dyDescent="0.2">
      <c r="A404" s="8">
        <v>43696</v>
      </c>
      <c r="B404" s="12" t="s">
        <v>3</v>
      </c>
      <c r="C404" s="113">
        <v>6942</v>
      </c>
      <c r="D404" s="12" t="s">
        <v>73</v>
      </c>
      <c r="E404" s="12" t="s">
        <v>4</v>
      </c>
      <c r="F404" s="12" t="s">
        <v>4</v>
      </c>
      <c r="G404" s="12" t="s">
        <v>37</v>
      </c>
      <c r="H404" s="12"/>
      <c r="I404" s="9">
        <v>29</v>
      </c>
      <c r="J404" s="9">
        <v>41</v>
      </c>
    </row>
    <row r="405" spans="1:10" s="11" customFormat="1" x14ac:dyDescent="0.2">
      <c r="A405" s="8">
        <v>43696</v>
      </c>
      <c r="B405" s="12" t="s">
        <v>14</v>
      </c>
      <c r="C405" s="113">
        <v>2800</v>
      </c>
      <c r="D405" s="12" t="s">
        <v>2364</v>
      </c>
      <c r="E405" s="12" t="s">
        <v>6</v>
      </c>
      <c r="F405" s="12" t="s">
        <v>6</v>
      </c>
      <c r="G405" s="12" t="s">
        <v>2365</v>
      </c>
      <c r="H405" s="12"/>
      <c r="I405" s="9">
        <v>134</v>
      </c>
      <c r="J405" s="9">
        <v>189</v>
      </c>
    </row>
    <row r="406" spans="1:10" s="11" customFormat="1" x14ac:dyDescent="0.2">
      <c r="A406" s="8">
        <v>43696</v>
      </c>
      <c r="B406" s="12" t="s">
        <v>6</v>
      </c>
      <c r="C406" s="113">
        <v>54590</v>
      </c>
      <c r="D406" s="12" t="s">
        <v>1991</v>
      </c>
      <c r="E406" s="12" t="s">
        <v>6</v>
      </c>
      <c r="F406" s="12" t="s">
        <v>6</v>
      </c>
      <c r="G406" s="12" t="s">
        <v>976</v>
      </c>
      <c r="H406" s="12"/>
      <c r="I406" s="9">
        <v>10</v>
      </c>
      <c r="J406" s="9">
        <v>7</v>
      </c>
    </row>
    <row r="407" spans="1:10" s="11" customFormat="1" x14ac:dyDescent="0.2">
      <c r="A407" s="8">
        <v>43696</v>
      </c>
      <c r="B407" s="12" t="s">
        <v>3</v>
      </c>
      <c r="C407" s="113">
        <v>3863</v>
      </c>
      <c r="D407" s="12" t="s">
        <v>116</v>
      </c>
      <c r="E407" s="12" t="s">
        <v>6</v>
      </c>
      <c r="F407" s="12" t="s">
        <v>6</v>
      </c>
      <c r="G407" s="12" t="s">
        <v>172</v>
      </c>
      <c r="H407" s="12"/>
      <c r="I407" s="9">
        <v>15</v>
      </c>
      <c r="J407" s="9">
        <v>14</v>
      </c>
    </row>
    <row r="408" spans="1:10" s="11" customFormat="1" x14ac:dyDescent="0.2">
      <c r="A408" s="8">
        <v>43696</v>
      </c>
      <c r="B408" s="12" t="s">
        <v>3</v>
      </c>
      <c r="C408" s="113">
        <v>7641</v>
      </c>
      <c r="D408" s="12" t="s">
        <v>1815</v>
      </c>
      <c r="E408" s="12" t="s">
        <v>4</v>
      </c>
      <c r="F408" s="12" t="s">
        <v>4</v>
      </c>
      <c r="G408" s="12" t="s">
        <v>2381</v>
      </c>
      <c r="H408" s="12"/>
      <c r="I408" s="9">
        <v>44</v>
      </c>
      <c r="J408" s="9">
        <v>55</v>
      </c>
    </row>
    <row r="409" spans="1:10" s="11" customFormat="1" x14ac:dyDescent="0.2">
      <c r="A409" s="8">
        <v>43696</v>
      </c>
      <c r="B409" s="12" t="s">
        <v>3</v>
      </c>
      <c r="C409" s="113">
        <v>5411</v>
      </c>
      <c r="D409" s="12" t="s">
        <v>2366</v>
      </c>
      <c r="E409" s="12" t="s">
        <v>4</v>
      </c>
      <c r="F409" s="12" t="s">
        <v>4</v>
      </c>
      <c r="G409" s="12" t="s">
        <v>2367</v>
      </c>
      <c r="H409" s="12"/>
      <c r="I409" s="9">
        <v>36</v>
      </c>
      <c r="J409" s="9">
        <v>45</v>
      </c>
    </row>
    <row r="410" spans="1:10" s="11" customFormat="1" x14ac:dyDescent="0.2">
      <c r="A410" s="8">
        <v>43696</v>
      </c>
      <c r="B410" s="12" t="s">
        <v>3</v>
      </c>
      <c r="C410" s="113">
        <v>9350</v>
      </c>
      <c r="D410" s="12" t="s">
        <v>2368</v>
      </c>
      <c r="E410" s="12" t="s">
        <v>4</v>
      </c>
      <c r="F410" s="12" t="s">
        <v>4</v>
      </c>
      <c r="G410" s="12" t="s">
        <v>2382</v>
      </c>
      <c r="H410" s="12"/>
      <c r="I410" s="9">
        <v>54</v>
      </c>
      <c r="J410" s="9">
        <v>70</v>
      </c>
    </row>
    <row r="411" spans="1:10" s="11" customFormat="1" x14ac:dyDescent="0.2">
      <c r="A411" s="8">
        <v>43696</v>
      </c>
      <c r="B411" s="12" t="s">
        <v>3</v>
      </c>
      <c r="C411" s="113">
        <v>8258</v>
      </c>
      <c r="D411" s="12" t="s">
        <v>64</v>
      </c>
      <c r="E411" s="12" t="s">
        <v>6</v>
      </c>
      <c r="F411" s="12" t="s">
        <v>6</v>
      </c>
      <c r="G411" s="12" t="s">
        <v>172</v>
      </c>
      <c r="H411" s="12"/>
      <c r="I411" s="9">
        <v>24</v>
      </c>
      <c r="J411" s="9">
        <v>20</v>
      </c>
    </row>
    <row r="412" spans="1:10" s="11" customFormat="1" x14ac:dyDescent="0.2">
      <c r="A412" s="8">
        <v>43696</v>
      </c>
      <c r="B412" s="12" t="s">
        <v>3</v>
      </c>
      <c r="C412" s="113">
        <v>8272</v>
      </c>
      <c r="D412" s="12" t="s">
        <v>64</v>
      </c>
      <c r="E412" s="12" t="s">
        <v>4</v>
      </c>
      <c r="F412" s="12" t="s">
        <v>4</v>
      </c>
      <c r="G412" s="12" t="s">
        <v>172</v>
      </c>
      <c r="H412" s="12"/>
      <c r="I412" s="9">
        <v>25</v>
      </c>
      <c r="J412" s="9">
        <v>20</v>
      </c>
    </row>
    <row r="413" spans="1:10" s="11" customFormat="1" x14ac:dyDescent="0.2">
      <c r="A413" s="8">
        <v>43696</v>
      </c>
      <c r="B413" s="12" t="s">
        <v>3</v>
      </c>
      <c r="C413" s="113">
        <v>9709</v>
      </c>
      <c r="D413" s="12" t="s">
        <v>202</v>
      </c>
      <c r="E413" s="12" t="s">
        <v>4</v>
      </c>
      <c r="F413" s="12" t="s">
        <v>4</v>
      </c>
      <c r="G413" s="12" t="s">
        <v>37</v>
      </c>
      <c r="H413" s="12"/>
      <c r="I413" s="9">
        <v>67</v>
      </c>
      <c r="J413" s="9">
        <v>92</v>
      </c>
    </row>
    <row r="414" spans="1:10" s="11" customFormat="1" x14ac:dyDescent="0.2">
      <c r="A414" s="8">
        <v>43696</v>
      </c>
      <c r="B414" s="12" t="s">
        <v>3</v>
      </c>
      <c r="C414" s="113">
        <v>9235</v>
      </c>
      <c r="D414" s="12" t="s">
        <v>88</v>
      </c>
      <c r="E414" s="12" t="s">
        <v>4</v>
      </c>
      <c r="F414" s="12" t="s">
        <v>4</v>
      </c>
      <c r="G414" s="12" t="s">
        <v>172</v>
      </c>
      <c r="H414" s="12"/>
      <c r="I414" s="9">
        <v>49</v>
      </c>
      <c r="J414" s="9">
        <v>67</v>
      </c>
    </row>
    <row r="415" spans="1:10" s="11" customFormat="1" x14ac:dyDescent="0.2">
      <c r="A415" s="8">
        <v>43696</v>
      </c>
      <c r="B415" s="12" t="s">
        <v>3</v>
      </c>
      <c r="C415" s="113">
        <v>5812</v>
      </c>
      <c r="D415" s="12" t="s">
        <v>78</v>
      </c>
      <c r="E415" s="12" t="s">
        <v>15</v>
      </c>
      <c r="F415" s="12" t="s">
        <v>15</v>
      </c>
      <c r="G415" s="12" t="s">
        <v>172</v>
      </c>
      <c r="H415" s="12"/>
      <c r="I415" s="9">
        <v>30</v>
      </c>
      <c r="J415" s="9">
        <v>28</v>
      </c>
    </row>
    <row r="416" spans="1:10" s="11" customFormat="1" x14ac:dyDescent="0.2">
      <c r="A416" s="8">
        <v>43696</v>
      </c>
      <c r="B416" s="12" t="s">
        <v>3</v>
      </c>
      <c r="C416" s="113">
        <v>6582</v>
      </c>
      <c r="D416" s="12" t="s">
        <v>1803</v>
      </c>
      <c r="E416" s="12" t="s">
        <v>4</v>
      </c>
      <c r="F416" s="12" t="s">
        <v>6</v>
      </c>
      <c r="G416" s="12" t="s">
        <v>151</v>
      </c>
      <c r="H416" s="12"/>
      <c r="I416" s="9">
        <v>49</v>
      </c>
      <c r="J416" s="9">
        <v>74</v>
      </c>
    </row>
    <row r="417" spans="1:10" s="11" customFormat="1" x14ac:dyDescent="0.2">
      <c r="A417" s="8">
        <v>43696</v>
      </c>
      <c r="B417" s="12" t="s">
        <v>6</v>
      </c>
      <c r="C417" s="113">
        <v>34501</v>
      </c>
      <c r="D417" s="12" t="s">
        <v>2369</v>
      </c>
      <c r="E417" s="12" t="s">
        <v>6</v>
      </c>
      <c r="F417" s="12" t="s">
        <v>15</v>
      </c>
      <c r="G417" s="12" t="s">
        <v>151</v>
      </c>
      <c r="H417" s="12"/>
      <c r="I417" s="31"/>
      <c r="J417" s="31"/>
    </row>
    <row r="418" spans="1:10" s="11" customFormat="1" x14ac:dyDescent="0.2">
      <c r="A418" s="8">
        <v>43696</v>
      </c>
      <c r="B418" s="12" t="s">
        <v>3</v>
      </c>
      <c r="C418" s="113">
        <v>5322</v>
      </c>
      <c r="D418" s="12" t="s">
        <v>280</v>
      </c>
      <c r="E418" s="12" t="s">
        <v>4</v>
      </c>
      <c r="F418" s="12" t="s">
        <v>6</v>
      </c>
      <c r="G418" s="12" t="s">
        <v>1897</v>
      </c>
      <c r="H418" s="12"/>
      <c r="I418" s="9">
        <v>27</v>
      </c>
      <c r="J418" s="9">
        <v>36</v>
      </c>
    </row>
    <row r="419" spans="1:10" s="11" customFormat="1" x14ac:dyDescent="0.2">
      <c r="A419" s="8">
        <v>43696</v>
      </c>
      <c r="B419" s="12" t="s">
        <v>3</v>
      </c>
      <c r="C419" s="113">
        <v>4804</v>
      </c>
      <c r="D419" s="12" t="s">
        <v>113</v>
      </c>
      <c r="E419" s="12" t="s">
        <v>4</v>
      </c>
      <c r="F419" s="12" t="s">
        <v>6</v>
      </c>
      <c r="G419" s="12" t="s">
        <v>37</v>
      </c>
      <c r="H419" s="12"/>
      <c r="I419" s="9">
        <v>14</v>
      </c>
      <c r="J419" s="9">
        <v>9</v>
      </c>
    </row>
    <row r="420" spans="1:10" s="11" customFormat="1" x14ac:dyDescent="0.2">
      <c r="A420" s="8">
        <v>43696</v>
      </c>
      <c r="B420" s="12" t="s">
        <v>3</v>
      </c>
      <c r="C420" s="113">
        <v>4947</v>
      </c>
      <c r="D420" s="12" t="s">
        <v>273</v>
      </c>
      <c r="E420" s="12" t="s">
        <v>4</v>
      </c>
      <c r="F420" s="12" t="s">
        <v>6</v>
      </c>
      <c r="G420" s="12" t="s">
        <v>37</v>
      </c>
      <c r="H420" s="12"/>
      <c r="I420" s="9">
        <v>13</v>
      </c>
      <c r="J420" s="9">
        <v>7</v>
      </c>
    </row>
    <row r="421" spans="1:10" s="11" customFormat="1" x14ac:dyDescent="0.2">
      <c r="A421" s="8">
        <v>43696</v>
      </c>
      <c r="B421" s="12" t="s">
        <v>3</v>
      </c>
      <c r="C421" s="113">
        <v>6571</v>
      </c>
      <c r="D421" s="12" t="s">
        <v>2370</v>
      </c>
      <c r="E421" s="12" t="s">
        <v>4</v>
      </c>
      <c r="F421" s="12" t="s">
        <v>5</v>
      </c>
      <c r="G421" s="12" t="s">
        <v>2371</v>
      </c>
      <c r="H421" s="12"/>
      <c r="I421" s="9">
        <v>48</v>
      </c>
      <c r="J421" s="9">
        <v>68</v>
      </c>
    </row>
    <row r="422" spans="1:10" s="11" customFormat="1" x14ac:dyDescent="0.2">
      <c r="A422" s="8">
        <v>43696</v>
      </c>
      <c r="B422" s="12" t="s">
        <v>3</v>
      </c>
      <c r="C422" s="113">
        <v>5760</v>
      </c>
      <c r="D422" s="12" t="s">
        <v>132</v>
      </c>
      <c r="E422" s="12" t="s">
        <v>4</v>
      </c>
      <c r="F422" s="12" t="s">
        <v>5</v>
      </c>
      <c r="G422" s="12" t="s">
        <v>1897</v>
      </c>
      <c r="H422" s="12"/>
      <c r="I422" s="9">
        <v>27</v>
      </c>
      <c r="J422" s="9">
        <v>32</v>
      </c>
    </row>
    <row r="423" spans="1:10" s="11" customFormat="1" x14ac:dyDescent="0.2">
      <c r="A423" s="8">
        <v>43696</v>
      </c>
      <c r="B423" s="12" t="s">
        <v>234</v>
      </c>
      <c r="C423" s="48" t="s">
        <v>2372</v>
      </c>
      <c r="D423" s="12" t="s">
        <v>2373</v>
      </c>
      <c r="E423" s="12" t="s">
        <v>234</v>
      </c>
      <c r="F423" s="12" t="s">
        <v>15</v>
      </c>
      <c r="G423" s="12" t="s">
        <v>1794</v>
      </c>
      <c r="H423" s="12"/>
      <c r="I423" s="87" t="s">
        <v>2142</v>
      </c>
      <c r="J423" s="87" t="s">
        <v>2385</v>
      </c>
    </row>
    <row r="424" spans="1:10" s="11" customFormat="1" x14ac:dyDescent="0.2">
      <c r="A424" s="8">
        <v>43696</v>
      </c>
      <c r="B424" s="12" t="s">
        <v>6</v>
      </c>
      <c r="C424" s="113">
        <v>54190</v>
      </c>
      <c r="D424" s="12" t="s">
        <v>277</v>
      </c>
      <c r="E424" s="12" t="s">
        <v>6</v>
      </c>
      <c r="F424" s="12" t="s">
        <v>6</v>
      </c>
      <c r="G424" s="12" t="s">
        <v>23</v>
      </c>
      <c r="H424" s="12"/>
      <c r="I424" s="9">
        <v>18</v>
      </c>
      <c r="J424" s="9">
        <v>12</v>
      </c>
    </row>
    <row r="425" spans="1:10" s="11" customFormat="1" x14ac:dyDescent="0.2">
      <c r="A425" s="8">
        <v>43696</v>
      </c>
      <c r="B425" s="12" t="s">
        <v>3</v>
      </c>
      <c r="C425" s="113">
        <v>1145</v>
      </c>
      <c r="D425" s="12" t="s">
        <v>92</v>
      </c>
      <c r="E425" s="12" t="s">
        <v>4</v>
      </c>
      <c r="F425" s="12" t="s">
        <v>6</v>
      </c>
      <c r="G425" s="12" t="s">
        <v>151</v>
      </c>
      <c r="H425" s="12"/>
      <c r="I425" s="9">
        <v>22</v>
      </c>
      <c r="J425" s="9">
        <v>25</v>
      </c>
    </row>
    <row r="426" spans="1:10" s="11" customFormat="1" x14ac:dyDescent="0.2">
      <c r="A426" s="8">
        <v>43696</v>
      </c>
      <c r="B426" s="12" t="s">
        <v>6</v>
      </c>
      <c r="C426" s="113">
        <v>51100</v>
      </c>
      <c r="D426" s="12" t="s">
        <v>2374</v>
      </c>
      <c r="E426" s="12" t="s">
        <v>9</v>
      </c>
      <c r="F426" s="12" t="s">
        <v>6</v>
      </c>
      <c r="G426" s="12" t="s">
        <v>1897</v>
      </c>
      <c r="H426" s="12"/>
      <c r="I426" s="9">
        <v>78</v>
      </c>
      <c r="J426" s="9">
        <v>205</v>
      </c>
    </row>
    <row r="427" spans="1:10" s="11" customFormat="1" x14ac:dyDescent="0.2">
      <c r="A427" s="8">
        <v>43697</v>
      </c>
      <c r="B427" s="12" t="s">
        <v>3</v>
      </c>
      <c r="C427" s="113">
        <v>3240</v>
      </c>
      <c r="D427" s="12" t="s">
        <v>131</v>
      </c>
      <c r="E427" s="12" t="s">
        <v>15</v>
      </c>
      <c r="F427" s="12" t="s">
        <v>15</v>
      </c>
      <c r="G427" s="12" t="s">
        <v>1794</v>
      </c>
      <c r="H427" s="12"/>
      <c r="I427" s="9">
        <v>20</v>
      </c>
      <c r="J427" s="9">
        <v>20</v>
      </c>
    </row>
    <row r="428" spans="1:10" s="11" customFormat="1" x14ac:dyDescent="0.2">
      <c r="A428" s="8">
        <v>43697</v>
      </c>
      <c r="B428" s="12" t="s">
        <v>3</v>
      </c>
      <c r="C428" s="113">
        <v>7555</v>
      </c>
      <c r="D428" s="12" t="s">
        <v>162</v>
      </c>
      <c r="E428" s="12" t="s">
        <v>4</v>
      </c>
      <c r="F428" s="12" t="s">
        <v>4</v>
      </c>
      <c r="G428" s="12" t="s">
        <v>2383</v>
      </c>
      <c r="H428" s="12"/>
      <c r="I428" s="9">
        <v>40</v>
      </c>
      <c r="J428" s="9">
        <v>44</v>
      </c>
    </row>
    <row r="429" spans="1:10" s="11" customFormat="1" x14ac:dyDescent="0.2">
      <c r="A429" s="8">
        <v>43697</v>
      </c>
      <c r="B429" s="12" t="s">
        <v>14</v>
      </c>
      <c r="C429" s="113">
        <v>6717</v>
      </c>
      <c r="D429" s="12" t="s">
        <v>2375</v>
      </c>
      <c r="E429" s="12" t="s">
        <v>6</v>
      </c>
      <c r="F429" s="12" t="s">
        <v>6</v>
      </c>
      <c r="G429" s="12" t="s">
        <v>151</v>
      </c>
      <c r="H429" s="12"/>
      <c r="I429" s="9">
        <v>36</v>
      </c>
      <c r="J429" s="9">
        <v>33</v>
      </c>
    </row>
    <row r="430" spans="1:10" s="11" customFormat="1" x14ac:dyDescent="0.2">
      <c r="A430" s="8">
        <v>43697</v>
      </c>
      <c r="B430" s="12" t="s">
        <v>6</v>
      </c>
      <c r="C430" s="159" t="s">
        <v>2386</v>
      </c>
      <c r="D430" s="12" t="s">
        <v>2376</v>
      </c>
      <c r="E430" s="12" t="s">
        <v>6</v>
      </c>
      <c r="F430" s="12" t="s">
        <v>6</v>
      </c>
      <c r="G430" s="12" t="s">
        <v>172</v>
      </c>
      <c r="H430" s="12"/>
      <c r="I430" s="31"/>
      <c r="J430" s="31"/>
    </row>
    <row r="431" spans="1:10" s="11" customFormat="1" x14ac:dyDescent="0.2">
      <c r="A431" s="8">
        <v>43697</v>
      </c>
      <c r="B431" s="12" t="s">
        <v>6</v>
      </c>
      <c r="C431" s="113">
        <v>57100</v>
      </c>
      <c r="D431" s="12" t="s">
        <v>141</v>
      </c>
      <c r="E431" s="12" t="s">
        <v>6</v>
      </c>
      <c r="F431" s="12" t="s">
        <v>6</v>
      </c>
      <c r="G431" s="12" t="s">
        <v>152</v>
      </c>
      <c r="H431" s="12"/>
      <c r="I431" s="9">
        <v>35</v>
      </c>
      <c r="J431" s="9">
        <v>42</v>
      </c>
    </row>
    <row r="432" spans="1:10" s="11" customFormat="1" x14ac:dyDescent="0.2">
      <c r="A432" s="8">
        <v>43697</v>
      </c>
      <c r="B432" s="12" t="s">
        <v>3</v>
      </c>
      <c r="C432" s="113">
        <v>7640</v>
      </c>
      <c r="D432" s="12" t="s">
        <v>1815</v>
      </c>
      <c r="E432" s="12" t="s">
        <v>4</v>
      </c>
      <c r="F432" s="12" t="s">
        <v>4</v>
      </c>
      <c r="G432" s="12" t="s">
        <v>2219</v>
      </c>
      <c r="H432" s="12"/>
      <c r="I432" s="9">
        <v>44</v>
      </c>
      <c r="J432" s="9">
        <v>55</v>
      </c>
    </row>
    <row r="433" spans="1:10" s="11" customFormat="1" x14ac:dyDescent="0.2">
      <c r="A433" s="8">
        <v>43697</v>
      </c>
      <c r="B433" s="12" t="s">
        <v>2090</v>
      </c>
      <c r="C433" s="48" t="s">
        <v>2377</v>
      </c>
      <c r="D433" s="12" t="s">
        <v>2223</v>
      </c>
      <c r="E433" s="12" t="s">
        <v>234</v>
      </c>
      <c r="F433" s="12" t="s">
        <v>15</v>
      </c>
      <c r="G433" s="12" t="s">
        <v>1897</v>
      </c>
      <c r="H433" s="12"/>
      <c r="I433" s="9">
        <v>144</v>
      </c>
      <c r="J433" s="9">
        <v>209</v>
      </c>
    </row>
    <row r="434" spans="1:10" s="11" customFormat="1" x14ac:dyDescent="0.2">
      <c r="A434" s="8">
        <v>43697</v>
      </c>
      <c r="B434" s="12" t="s">
        <v>6</v>
      </c>
      <c r="C434" s="113">
        <v>54150</v>
      </c>
      <c r="D434" s="12" t="s">
        <v>699</v>
      </c>
      <c r="E434" s="12" t="s">
        <v>6</v>
      </c>
      <c r="F434" s="12" t="s">
        <v>15</v>
      </c>
      <c r="G434" s="12" t="s">
        <v>151</v>
      </c>
      <c r="H434" s="12"/>
      <c r="I434" s="9">
        <v>46</v>
      </c>
      <c r="J434" s="9">
        <v>43</v>
      </c>
    </row>
    <row r="435" spans="1:10" s="11" customFormat="1" x14ac:dyDescent="0.2">
      <c r="A435" s="8">
        <v>43697</v>
      </c>
      <c r="B435" s="12" t="s">
        <v>6</v>
      </c>
      <c r="C435" s="113">
        <v>57270</v>
      </c>
      <c r="D435" s="12" t="s">
        <v>2378</v>
      </c>
      <c r="E435" s="12" t="s">
        <v>6</v>
      </c>
      <c r="F435" s="12" t="s">
        <v>6</v>
      </c>
      <c r="G435" s="12" t="s">
        <v>2379</v>
      </c>
      <c r="H435" s="12"/>
      <c r="I435" s="9">
        <v>46</v>
      </c>
      <c r="J435" s="9">
        <v>50</v>
      </c>
    </row>
    <row r="436" spans="1:10" s="11" customFormat="1" x14ac:dyDescent="0.2">
      <c r="A436" s="8">
        <v>43697</v>
      </c>
      <c r="B436" s="12" t="s">
        <v>6</v>
      </c>
      <c r="C436" s="113">
        <v>57100</v>
      </c>
      <c r="D436" s="12" t="s">
        <v>141</v>
      </c>
      <c r="E436" s="12" t="s">
        <v>6</v>
      </c>
      <c r="F436" s="12" t="s">
        <v>6</v>
      </c>
      <c r="G436" s="12" t="s">
        <v>23</v>
      </c>
      <c r="H436" s="12"/>
      <c r="I436" s="9">
        <v>44</v>
      </c>
      <c r="J436" s="9">
        <v>42</v>
      </c>
    </row>
    <row r="437" spans="1:10" s="11" customFormat="1" x14ac:dyDescent="0.2">
      <c r="A437" s="8">
        <v>43697</v>
      </c>
      <c r="B437" s="12" t="s">
        <v>3</v>
      </c>
      <c r="C437" s="113">
        <v>3862</v>
      </c>
      <c r="D437" s="12" t="s">
        <v>116</v>
      </c>
      <c r="E437" s="12" t="s">
        <v>4</v>
      </c>
      <c r="F437" s="12" t="s">
        <v>4</v>
      </c>
      <c r="G437" s="12" t="s">
        <v>2246</v>
      </c>
      <c r="H437" s="12"/>
      <c r="I437" s="9">
        <v>15</v>
      </c>
      <c r="J437" s="9">
        <v>13</v>
      </c>
    </row>
    <row r="438" spans="1:10" s="11" customFormat="1" x14ac:dyDescent="0.2">
      <c r="A438" s="8">
        <v>43697</v>
      </c>
      <c r="B438" s="12" t="s">
        <v>14</v>
      </c>
      <c r="C438" s="113">
        <v>6792</v>
      </c>
      <c r="D438" s="12" t="s">
        <v>136</v>
      </c>
      <c r="E438" s="12" t="s">
        <v>6</v>
      </c>
      <c r="F438" s="12" t="s">
        <v>6</v>
      </c>
      <c r="G438" s="12" t="s">
        <v>152</v>
      </c>
      <c r="H438" s="12"/>
      <c r="I438" s="9">
        <v>16</v>
      </c>
      <c r="J438" s="9">
        <v>8</v>
      </c>
    </row>
    <row r="439" spans="1:10" s="11" customFormat="1" x14ac:dyDescent="0.2">
      <c r="A439" s="8">
        <v>43697</v>
      </c>
      <c r="B439" s="12" t="s">
        <v>3</v>
      </c>
      <c r="C439" s="113">
        <v>4370</v>
      </c>
      <c r="D439" s="12" t="s">
        <v>50</v>
      </c>
      <c r="E439" s="12" t="s">
        <v>6</v>
      </c>
      <c r="F439" s="12" t="s">
        <v>6</v>
      </c>
      <c r="G439" s="12" t="s">
        <v>172</v>
      </c>
      <c r="H439" s="12"/>
      <c r="I439" s="9">
        <v>8</v>
      </c>
      <c r="J439" s="9">
        <v>5</v>
      </c>
    </row>
    <row r="440" spans="1:10" s="11" customFormat="1" x14ac:dyDescent="0.2">
      <c r="A440" s="8">
        <v>43697</v>
      </c>
      <c r="B440" s="12" t="s">
        <v>3</v>
      </c>
      <c r="C440" s="113">
        <v>4370</v>
      </c>
      <c r="D440" s="12" t="s">
        <v>40</v>
      </c>
      <c r="E440" s="12" t="s">
        <v>4</v>
      </c>
      <c r="F440" s="12" t="s">
        <v>4</v>
      </c>
      <c r="G440" s="12" t="s">
        <v>163</v>
      </c>
      <c r="H440" s="12"/>
      <c r="I440" s="9">
        <v>11</v>
      </c>
      <c r="J440" s="9">
        <v>7</v>
      </c>
    </row>
    <row r="441" spans="1:10" s="11" customFormat="1" x14ac:dyDescent="0.2">
      <c r="A441" s="8">
        <v>43697</v>
      </c>
      <c r="B441" s="12" t="s">
        <v>3</v>
      </c>
      <c r="C441" s="113">
        <v>1473</v>
      </c>
      <c r="D441" s="12" t="s">
        <v>92</v>
      </c>
      <c r="E441" s="12" t="s">
        <v>5</v>
      </c>
      <c r="F441" s="12" t="s">
        <v>4</v>
      </c>
      <c r="G441" s="12" t="s">
        <v>2219</v>
      </c>
      <c r="H441" s="12"/>
      <c r="I441" s="9">
        <v>30</v>
      </c>
      <c r="J441" s="9">
        <v>23</v>
      </c>
    </row>
    <row r="442" spans="1:10" s="11" customFormat="1" x14ac:dyDescent="0.2">
      <c r="A442" s="8">
        <v>43697</v>
      </c>
      <c r="B442" s="12" t="s">
        <v>3</v>
      </c>
      <c r="C442" s="113">
        <v>2155</v>
      </c>
      <c r="D442" s="12" t="s">
        <v>92</v>
      </c>
      <c r="E442" s="12" t="s">
        <v>4</v>
      </c>
      <c r="F442" s="12" t="s">
        <v>6</v>
      </c>
      <c r="G442" s="12" t="s">
        <v>151</v>
      </c>
      <c r="H442" s="12"/>
      <c r="I442" s="9">
        <v>27</v>
      </c>
      <c r="J442" s="9">
        <v>22</v>
      </c>
    </row>
    <row r="443" spans="1:10" s="11" customFormat="1" x14ac:dyDescent="0.2">
      <c r="A443" s="8">
        <v>43697</v>
      </c>
      <c r="B443" s="12" t="s">
        <v>3</v>
      </c>
      <c r="C443" s="113">
        <v>7244</v>
      </c>
      <c r="D443" s="12" t="s">
        <v>56</v>
      </c>
      <c r="E443" s="12" t="s">
        <v>4</v>
      </c>
      <c r="F443" s="12" t="s">
        <v>4</v>
      </c>
      <c r="G443" s="12" t="s">
        <v>1897</v>
      </c>
      <c r="H443" s="12"/>
      <c r="I443" s="9">
        <v>34</v>
      </c>
      <c r="J443" s="9">
        <v>28</v>
      </c>
    </row>
    <row r="444" spans="1:10" s="11" customFormat="1" x14ac:dyDescent="0.2">
      <c r="A444" s="8">
        <v>43697</v>
      </c>
      <c r="B444" s="12" t="s">
        <v>6</v>
      </c>
      <c r="C444" s="113">
        <v>54560</v>
      </c>
      <c r="D444" s="12" t="s">
        <v>225</v>
      </c>
      <c r="E444" s="12" t="s">
        <v>6</v>
      </c>
      <c r="F444" s="12" t="s">
        <v>6</v>
      </c>
      <c r="G444" s="12" t="s">
        <v>151</v>
      </c>
      <c r="H444" s="12"/>
      <c r="I444" s="9">
        <v>25</v>
      </c>
      <c r="J444" s="9">
        <v>23</v>
      </c>
    </row>
    <row r="445" spans="1:10" s="11" customFormat="1" x14ac:dyDescent="0.2">
      <c r="A445" s="8">
        <v>43697</v>
      </c>
      <c r="B445" s="12" t="s">
        <v>3</v>
      </c>
      <c r="C445" s="113">
        <v>4878</v>
      </c>
      <c r="D445" s="12" t="s">
        <v>75</v>
      </c>
      <c r="E445" s="12" t="s">
        <v>4</v>
      </c>
      <c r="F445" s="12" t="s">
        <v>4</v>
      </c>
      <c r="G445" s="12" t="s">
        <v>151</v>
      </c>
      <c r="H445" s="12"/>
      <c r="I445" s="9">
        <v>15</v>
      </c>
      <c r="J445" s="9">
        <v>7</v>
      </c>
    </row>
    <row r="446" spans="1:10" s="11" customFormat="1" x14ac:dyDescent="0.2">
      <c r="A446" s="8">
        <v>43697</v>
      </c>
      <c r="B446" s="12" t="s">
        <v>3</v>
      </c>
      <c r="C446" s="113">
        <v>5752</v>
      </c>
      <c r="D446" s="12" t="s">
        <v>128</v>
      </c>
      <c r="E446" s="12" t="s">
        <v>4</v>
      </c>
      <c r="F446" s="12" t="s">
        <v>4</v>
      </c>
      <c r="G446" s="12" t="s">
        <v>151</v>
      </c>
      <c r="H446" s="12"/>
      <c r="I446" s="9">
        <v>23</v>
      </c>
      <c r="J446" s="9">
        <v>27</v>
      </c>
    </row>
    <row r="447" spans="1:10" s="11" customFormat="1" x14ac:dyDescent="0.2">
      <c r="A447" s="8">
        <v>43697</v>
      </c>
      <c r="B447" s="12" t="s">
        <v>3</v>
      </c>
      <c r="C447" s="113">
        <v>4112</v>
      </c>
      <c r="D447" s="12" t="s">
        <v>506</v>
      </c>
      <c r="E447" s="12" t="s">
        <v>10</v>
      </c>
      <c r="F447" s="12" t="s">
        <v>6</v>
      </c>
      <c r="G447" s="12" t="s">
        <v>23</v>
      </c>
      <c r="H447" s="12"/>
      <c r="I447" s="9">
        <v>14</v>
      </c>
      <c r="J447" s="9">
        <v>10</v>
      </c>
    </row>
    <row r="448" spans="1:10" s="11" customFormat="1" x14ac:dyDescent="0.2">
      <c r="A448" s="8">
        <v>43698</v>
      </c>
      <c r="B448" s="12" t="s">
        <v>3</v>
      </c>
      <c r="C448" s="113">
        <v>4570</v>
      </c>
      <c r="D448" s="12" t="s">
        <v>94</v>
      </c>
      <c r="E448" s="12" t="s">
        <v>6</v>
      </c>
      <c r="F448" s="12" t="s">
        <v>6</v>
      </c>
      <c r="G448" s="12" t="s">
        <v>37</v>
      </c>
      <c r="H448" s="12"/>
      <c r="I448" s="9">
        <v>7</v>
      </c>
      <c r="J448" s="9">
        <v>3</v>
      </c>
    </row>
    <row r="449" spans="1:10" s="11" customFormat="1" x14ac:dyDescent="0.2">
      <c r="A449" s="8">
        <v>43698</v>
      </c>
      <c r="B449" s="12" t="s">
        <v>3</v>
      </c>
      <c r="C449" s="113">
        <v>4627</v>
      </c>
      <c r="D449" s="12" t="s">
        <v>40</v>
      </c>
      <c r="E449" s="12" t="s">
        <v>16</v>
      </c>
      <c r="F449" s="12" t="s">
        <v>6</v>
      </c>
      <c r="G449" s="12" t="s">
        <v>37</v>
      </c>
      <c r="H449" s="12"/>
      <c r="I449" s="9">
        <v>5</v>
      </c>
      <c r="J449" s="9">
        <v>2</v>
      </c>
    </row>
    <row r="450" spans="1:10" s="11" customFormat="1" x14ac:dyDescent="0.2">
      <c r="A450" s="8">
        <v>43698</v>
      </c>
      <c r="B450" s="12" t="s">
        <v>3</v>
      </c>
      <c r="C450" s="113">
        <v>1243</v>
      </c>
      <c r="D450" s="12" t="s">
        <v>92</v>
      </c>
      <c r="E450" s="12" t="s">
        <v>4</v>
      </c>
      <c r="F450" s="12" t="s">
        <v>4</v>
      </c>
      <c r="G450" s="12" t="s">
        <v>151</v>
      </c>
      <c r="H450" s="12"/>
      <c r="I450" s="9">
        <v>24</v>
      </c>
      <c r="J450" s="9">
        <v>27</v>
      </c>
    </row>
    <row r="451" spans="1:10" s="11" customFormat="1" x14ac:dyDescent="0.2">
      <c r="A451" s="8">
        <v>43698</v>
      </c>
      <c r="B451" s="12" t="s">
        <v>3</v>
      </c>
      <c r="C451" s="113">
        <v>9366</v>
      </c>
      <c r="D451" s="12" t="s">
        <v>1274</v>
      </c>
      <c r="E451" s="12" t="s">
        <v>4</v>
      </c>
      <c r="F451" s="12" t="s">
        <v>4</v>
      </c>
      <c r="G451" s="12" t="s">
        <v>2383</v>
      </c>
      <c r="H451" s="12"/>
      <c r="I451" s="9">
        <v>52</v>
      </c>
      <c r="J451" s="9">
        <v>60</v>
      </c>
    </row>
    <row r="452" spans="1:10" s="11" customFormat="1" x14ac:dyDescent="0.2">
      <c r="A452" s="8">
        <v>43698</v>
      </c>
      <c r="B452" s="12" t="s">
        <v>3</v>
      </c>
      <c r="C452" s="113">
        <v>4642</v>
      </c>
      <c r="D452" s="12" t="s">
        <v>40</v>
      </c>
      <c r="E452" s="12" t="s">
        <v>4</v>
      </c>
      <c r="F452" s="12" t="s">
        <v>4</v>
      </c>
      <c r="G452" s="12" t="s">
        <v>2383</v>
      </c>
      <c r="H452" s="12"/>
      <c r="I452" s="9">
        <v>4</v>
      </c>
      <c r="J452" s="9">
        <v>2</v>
      </c>
    </row>
    <row r="453" spans="1:10" s="11" customFormat="1" x14ac:dyDescent="0.2">
      <c r="A453" s="8">
        <v>43698</v>
      </c>
      <c r="B453" s="12" t="s">
        <v>6</v>
      </c>
      <c r="C453" s="113">
        <v>54720</v>
      </c>
      <c r="D453" s="12" t="s">
        <v>2137</v>
      </c>
      <c r="E453" s="12" t="s">
        <v>6</v>
      </c>
      <c r="F453" s="12" t="s">
        <v>6</v>
      </c>
      <c r="G453" s="12" t="s">
        <v>976</v>
      </c>
      <c r="H453" s="12"/>
      <c r="I453" s="9">
        <v>23</v>
      </c>
      <c r="J453" s="9">
        <v>18</v>
      </c>
    </row>
    <row r="454" spans="1:10" s="11" customFormat="1" x14ac:dyDescent="0.2">
      <c r="A454" s="8">
        <v>43698</v>
      </c>
      <c r="B454" s="12" t="s">
        <v>3</v>
      </c>
      <c r="C454" s="113">
        <v>5762</v>
      </c>
      <c r="D454" s="12" t="s">
        <v>132</v>
      </c>
      <c r="E454" s="12" t="s">
        <v>4</v>
      </c>
      <c r="F454" s="12" t="s">
        <v>4</v>
      </c>
      <c r="G454" s="12" t="s">
        <v>151</v>
      </c>
      <c r="H454" s="12"/>
      <c r="I454" s="9">
        <v>27</v>
      </c>
      <c r="J454" s="9">
        <v>32</v>
      </c>
    </row>
    <row r="455" spans="1:10" s="11" customFormat="1" x14ac:dyDescent="0.2">
      <c r="A455" s="8">
        <v>43698</v>
      </c>
      <c r="B455" s="12" t="s">
        <v>14</v>
      </c>
      <c r="C455" s="113">
        <v>3680</v>
      </c>
      <c r="D455" s="12" t="s">
        <v>2380</v>
      </c>
      <c r="E455" s="12" t="s">
        <v>234</v>
      </c>
      <c r="F455" s="12" t="s">
        <v>6</v>
      </c>
      <c r="G455" s="12" t="s">
        <v>1794</v>
      </c>
      <c r="H455" s="12"/>
      <c r="I455" s="87" t="s">
        <v>2387</v>
      </c>
      <c r="J455" s="87" t="s">
        <v>2388</v>
      </c>
    </row>
    <row r="456" spans="1:10" s="11" customFormat="1" x14ac:dyDescent="0.2">
      <c r="A456" s="8">
        <v>43698</v>
      </c>
      <c r="B456" s="12" t="s">
        <v>3</v>
      </c>
      <c r="C456" s="113">
        <v>9167</v>
      </c>
      <c r="D456" s="12" t="s">
        <v>191</v>
      </c>
      <c r="E456" s="12" t="s">
        <v>4</v>
      </c>
      <c r="F456" s="12" t="s">
        <v>6</v>
      </c>
      <c r="G456" s="12" t="s">
        <v>2384</v>
      </c>
      <c r="H456" s="12"/>
      <c r="I456" s="9">
        <v>53</v>
      </c>
      <c r="J456" s="9">
        <v>46</v>
      </c>
    </row>
    <row r="457" spans="1:10" s="11" customFormat="1" x14ac:dyDescent="0.2">
      <c r="A457" s="8">
        <v>43698</v>
      </c>
      <c r="B457" s="12" t="s">
        <v>3</v>
      </c>
      <c r="C457" s="113">
        <v>5359</v>
      </c>
      <c r="D457" s="12" t="s">
        <v>58</v>
      </c>
      <c r="E457" s="12" t="s">
        <v>4</v>
      </c>
      <c r="F457" s="12" t="s">
        <v>4</v>
      </c>
      <c r="G457" s="12" t="s">
        <v>23</v>
      </c>
      <c r="H457" s="12"/>
      <c r="I457" s="9">
        <v>37</v>
      </c>
      <c r="J457" s="9">
        <v>39</v>
      </c>
    </row>
    <row r="458" spans="1:10" s="11" customFormat="1" x14ac:dyDescent="0.2">
      <c r="A458" s="8">
        <v>43698</v>
      </c>
      <c r="B458" s="12" t="s">
        <v>3</v>
      </c>
      <c r="C458" s="113">
        <v>9137</v>
      </c>
      <c r="D458" s="12" t="s">
        <v>121</v>
      </c>
      <c r="E458" s="12" t="s">
        <v>4</v>
      </c>
      <c r="F458" s="12" t="s">
        <v>4</v>
      </c>
      <c r="G458" s="12" t="s">
        <v>1897</v>
      </c>
      <c r="H458" s="12"/>
      <c r="I458" s="9">
        <v>46</v>
      </c>
      <c r="J458" s="9">
        <v>60</v>
      </c>
    </row>
    <row r="459" spans="1:10" s="11" customFormat="1" x14ac:dyDescent="0.2">
      <c r="A459" s="8">
        <v>43698</v>
      </c>
      <c r="B459" s="12" t="s">
        <v>3</v>
      </c>
      <c r="C459" s="113">
        <v>3327</v>
      </c>
      <c r="D459" s="12" t="s">
        <v>79</v>
      </c>
      <c r="E459" s="12" t="s">
        <v>4</v>
      </c>
      <c r="F459" s="12" t="s">
        <v>4</v>
      </c>
      <c r="G459" s="12" t="s">
        <v>2219</v>
      </c>
      <c r="H459" s="12"/>
      <c r="I459" s="9">
        <v>24</v>
      </c>
      <c r="J459" s="9">
        <v>26</v>
      </c>
    </row>
    <row r="460" spans="1:10" s="11" customFormat="1" x14ac:dyDescent="0.2">
      <c r="A460" s="8">
        <v>43699</v>
      </c>
      <c r="B460" s="12" t="s">
        <v>3</v>
      </c>
      <c r="C460" s="113">
        <v>6132</v>
      </c>
      <c r="D460" s="12" t="s">
        <v>2389</v>
      </c>
      <c r="E460" s="12" t="s">
        <v>31</v>
      </c>
      <c r="F460" s="12" t="s">
        <v>4</v>
      </c>
      <c r="G460" s="12" t="s">
        <v>151</v>
      </c>
      <c r="H460" s="12"/>
      <c r="I460" s="9">
        <v>35</v>
      </c>
      <c r="J460" s="9">
        <v>43</v>
      </c>
    </row>
    <row r="461" spans="1:10" s="11" customFormat="1" x14ac:dyDescent="0.2">
      <c r="A461" s="8">
        <v>43699</v>
      </c>
      <c r="B461" s="12" t="s">
        <v>6</v>
      </c>
      <c r="C461" s="113">
        <v>57535</v>
      </c>
      <c r="D461" s="12" t="s">
        <v>2390</v>
      </c>
      <c r="E461" s="12" t="s">
        <v>6</v>
      </c>
      <c r="F461" s="12" t="s">
        <v>15</v>
      </c>
      <c r="G461" s="11" t="s">
        <v>151</v>
      </c>
      <c r="H461" s="12"/>
      <c r="I461" s="9">
        <v>48</v>
      </c>
      <c r="J461" s="9">
        <v>65</v>
      </c>
    </row>
    <row r="462" spans="1:10" s="11" customFormat="1" x14ac:dyDescent="0.2">
      <c r="A462" s="8">
        <v>43699</v>
      </c>
      <c r="B462" s="12" t="s">
        <v>2197</v>
      </c>
      <c r="C462" s="113">
        <v>527498</v>
      </c>
      <c r="D462" s="12" t="s">
        <v>2391</v>
      </c>
      <c r="E462" s="12" t="s">
        <v>15</v>
      </c>
      <c r="F462" s="12" t="s">
        <v>15</v>
      </c>
      <c r="G462" s="12" t="s">
        <v>319</v>
      </c>
      <c r="H462" s="12"/>
      <c r="I462" s="31"/>
      <c r="J462" s="31"/>
    </row>
    <row r="463" spans="1:10" s="11" customFormat="1" x14ac:dyDescent="0.2">
      <c r="A463" s="8">
        <v>43699</v>
      </c>
      <c r="B463" s="12" t="s">
        <v>2040</v>
      </c>
      <c r="C463" s="113">
        <v>16000</v>
      </c>
      <c r="D463" s="12" t="s">
        <v>2392</v>
      </c>
      <c r="E463" s="12" t="s">
        <v>2393</v>
      </c>
      <c r="F463" s="12" t="s">
        <v>15</v>
      </c>
      <c r="G463" s="12" t="s">
        <v>23</v>
      </c>
      <c r="H463" s="12"/>
      <c r="I463" s="31"/>
      <c r="J463" s="31"/>
    </row>
    <row r="464" spans="1:10" s="11" customFormat="1" x14ac:dyDescent="0.2">
      <c r="A464" s="8">
        <v>43699</v>
      </c>
      <c r="B464" s="12" t="s">
        <v>8</v>
      </c>
      <c r="C464" s="113">
        <v>67034</v>
      </c>
      <c r="D464" s="12" t="s">
        <v>2394</v>
      </c>
      <c r="E464" s="12" t="s">
        <v>8</v>
      </c>
      <c r="F464" s="12" t="s">
        <v>15</v>
      </c>
      <c r="G464" s="12" t="s">
        <v>151</v>
      </c>
      <c r="H464" s="12"/>
      <c r="I464" s="31"/>
      <c r="J464" s="31"/>
    </row>
    <row r="465" spans="1:10" s="11" customFormat="1" x14ac:dyDescent="0.2">
      <c r="A465" s="8">
        <v>43699</v>
      </c>
      <c r="B465" s="12" t="s">
        <v>6</v>
      </c>
      <c r="C465" s="113">
        <v>54135</v>
      </c>
      <c r="D465" s="12" t="s">
        <v>1106</v>
      </c>
      <c r="E465" s="12" t="s">
        <v>6</v>
      </c>
      <c r="F465" s="12" t="s">
        <v>6</v>
      </c>
      <c r="G465" s="12" t="s">
        <v>163</v>
      </c>
      <c r="H465" s="12"/>
      <c r="I465" s="9">
        <v>19</v>
      </c>
      <c r="J465" s="9">
        <v>16</v>
      </c>
    </row>
    <row r="466" spans="1:10" s="11" customFormat="1" x14ac:dyDescent="0.2">
      <c r="A466" s="8">
        <v>43699</v>
      </c>
      <c r="B466" s="12" t="s">
        <v>3</v>
      </c>
      <c r="C466" s="113">
        <v>8378</v>
      </c>
      <c r="D466" s="12" t="s">
        <v>959</v>
      </c>
      <c r="E466" s="12" t="s">
        <v>20</v>
      </c>
      <c r="F466" s="12" t="s">
        <v>4</v>
      </c>
      <c r="G466" s="12" t="s">
        <v>2395</v>
      </c>
      <c r="H466" s="12"/>
      <c r="I466" s="9">
        <v>22</v>
      </c>
      <c r="J466" s="9">
        <v>17</v>
      </c>
    </row>
    <row r="467" spans="1:10" s="11" customFormat="1" x14ac:dyDescent="0.2">
      <c r="A467" s="8">
        <v>43699</v>
      </c>
      <c r="B467" s="12" t="s">
        <v>3</v>
      </c>
      <c r="C467" s="113">
        <v>4510</v>
      </c>
      <c r="D467" s="12" t="s">
        <v>40</v>
      </c>
      <c r="E467" s="12" t="s">
        <v>4</v>
      </c>
      <c r="F467" s="12" t="s">
        <v>6</v>
      </c>
      <c r="G467" s="12" t="s">
        <v>194</v>
      </c>
      <c r="H467" s="12"/>
      <c r="I467" s="9">
        <v>3</v>
      </c>
      <c r="J467" s="9">
        <v>2</v>
      </c>
    </row>
    <row r="468" spans="1:10" s="11" customFormat="1" x14ac:dyDescent="0.2">
      <c r="A468" s="8">
        <v>43699</v>
      </c>
      <c r="B468" s="12" t="s">
        <v>3</v>
      </c>
      <c r="C468" s="113">
        <v>4510</v>
      </c>
      <c r="D468" s="12" t="s">
        <v>40</v>
      </c>
      <c r="E468" s="12" t="s">
        <v>4</v>
      </c>
      <c r="F468" s="12" t="s">
        <v>6</v>
      </c>
      <c r="G468" s="12" t="s">
        <v>194</v>
      </c>
      <c r="H468" s="12"/>
      <c r="I468" s="9">
        <v>3</v>
      </c>
      <c r="J468" s="9">
        <v>2</v>
      </c>
    </row>
    <row r="469" spans="1:10" s="11" customFormat="1" x14ac:dyDescent="0.2">
      <c r="A469" s="8">
        <v>43700</v>
      </c>
      <c r="B469" s="12" t="s">
        <v>3</v>
      </c>
      <c r="C469" s="113">
        <v>4547</v>
      </c>
      <c r="D469" s="12" t="s">
        <v>40</v>
      </c>
      <c r="E469" s="12" t="s">
        <v>4</v>
      </c>
      <c r="F469" s="12" t="s">
        <v>15</v>
      </c>
      <c r="G469" s="12" t="s">
        <v>163</v>
      </c>
      <c r="H469" s="12"/>
      <c r="I469" s="9">
        <v>2</v>
      </c>
      <c r="J469" s="9">
        <v>2</v>
      </c>
    </row>
    <row r="470" spans="1:10" s="11" customFormat="1" x14ac:dyDescent="0.2">
      <c r="A470" s="8">
        <v>43700</v>
      </c>
      <c r="B470" s="12" t="s">
        <v>6</v>
      </c>
      <c r="C470" s="113">
        <v>57070</v>
      </c>
      <c r="D470" s="12" t="s">
        <v>211</v>
      </c>
      <c r="E470" s="12" t="s">
        <v>6</v>
      </c>
      <c r="F470" s="12" t="s">
        <v>2396</v>
      </c>
      <c r="G470" s="12" t="s">
        <v>292</v>
      </c>
      <c r="H470" s="12"/>
      <c r="I470" s="9">
        <v>70</v>
      </c>
      <c r="J470" s="9">
        <v>70</v>
      </c>
    </row>
    <row r="471" spans="1:10" s="11" customFormat="1" x14ac:dyDescent="0.2">
      <c r="A471" s="8">
        <v>43701</v>
      </c>
      <c r="B471" s="12" t="s">
        <v>1190</v>
      </c>
      <c r="C471" s="48" t="s">
        <v>2397</v>
      </c>
      <c r="D471" s="12" t="s">
        <v>2398</v>
      </c>
      <c r="E471" s="12" t="s">
        <v>15</v>
      </c>
      <c r="F471" s="12" t="s">
        <v>1216</v>
      </c>
      <c r="G471" s="12" t="s">
        <v>477</v>
      </c>
      <c r="H471" s="12"/>
      <c r="I471" s="31"/>
      <c r="J471" s="31"/>
    </row>
    <row r="472" spans="1:10" s="11" customFormat="1" x14ac:dyDescent="0.2">
      <c r="A472" s="8">
        <v>43701</v>
      </c>
      <c r="B472" s="12" t="s">
        <v>5</v>
      </c>
      <c r="C472" s="113">
        <v>54290</v>
      </c>
      <c r="D472" s="12" t="s">
        <v>154</v>
      </c>
      <c r="E472" s="12" t="s">
        <v>8</v>
      </c>
      <c r="F472" s="12" t="s">
        <v>5</v>
      </c>
      <c r="G472" s="12" t="s">
        <v>23</v>
      </c>
      <c r="H472" s="12"/>
      <c r="I472" s="9">
        <v>50</v>
      </c>
      <c r="J472" s="9">
        <v>74</v>
      </c>
    </row>
    <row r="473" spans="1:10" s="11" customFormat="1" x14ac:dyDescent="0.2">
      <c r="A473" s="8">
        <v>43701</v>
      </c>
      <c r="B473" s="12" t="s">
        <v>3</v>
      </c>
      <c r="C473" s="113">
        <v>2241</v>
      </c>
      <c r="D473" s="12" t="s">
        <v>92</v>
      </c>
      <c r="E473" s="12" t="s">
        <v>4</v>
      </c>
      <c r="F473" s="12" t="s">
        <v>6</v>
      </c>
      <c r="G473" s="12" t="s">
        <v>2399</v>
      </c>
      <c r="H473" s="12"/>
      <c r="I473" s="9">
        <v>25</v>
      </c>
      <c r="J473" s="9">
        <v>29</v>
      </c>
    </row>
    <row r="474" spans="1:10" s="11" customFormat="1" x14ac:dyDescent="0.2">
      <c r="A474" s="8">
        <v>43701</v>
      </c>
      <c r="B474" s="12" t="s">
        <v>3</v>
      </c>
      <c r="C474" s="113">
        <v>2149</v>
      </c>
      <c r="D474" s="12" t="s">
        <v>92</v>
      </c>
      <c r="E474" s="12" t="s">
        <v>9</v>
      </c>
      <c r="F474" s="12" t="s">
        <v>15</v>
      </c>
      <c r="G474" s="12" t="s">
        <v>2400</v>
      </c>
      <c r="H474" s="12"/>
      <c r="I474" s="9">
        <v>27</v>
      </c>
      <c r="J474" s="9">
        <v>30</v>
      </c>
    </row>
    <row r="475" spans="1:10" s="11" customFormat="1" x14ac:dyDescent="0.2">
      <c r="A475" s="8">
        <v>43701</v>
      </c>
      <c r="B475" s="12" t="s">
        <v>6</v>
      </c>
      <c r="C475" s="113">
        <v>54400</v>
      </c>
      <c r="D475" s="12" t="s">
        <v>1640</v>
      </c>
      <c r="E475" s="12" t="s">
        <v>6</v>
      </c>
      <c r="F475" s="12" t="s">
        <v>6</v>
      </c>
      <c r="G475" s="12" t="s">
        <v>151</v>
      </c>
      <c r="H475" s="12"/>
      <c r="I475" s="9">
        <v>22</v>
      </c>
      <c r="J475" s="9">
        <v>20</v>
      </c>
    </row>
    <row r="476" spans="1:10" s="11" customFormat="1" x14ac:dyDescent="0.2">
      <c r="A476" s="8">
        <v>43701</v>
      </c>
      <c r="B476" s="12" t="s">
        <v>3</v>
      </c>
      <c r="C476" s="113">
        <v>8480</v>
      </c>
      <c r="D476" s="12" t="s">
        <v>274</v>
      </c>
      <c r="E476" s="12" t="s">
        <v>4</v>
      </c>
      <c r="F476" s="12" t="s">
        <v>6</v>
      </c>
      <c r="G476" s="12" t="s">
        <v>151</v>
      </c>
      <c r="H476" s="12"/>
      <c r="I476" s="9">
        <v>31</v>
      </c>
      <c r="J476" s="9">
        <v>25</v>
      </c>
    </row>
    <row r="477" spans="1:10" s="11" customFormat="1" x14ac:dyDescent="0.2">
      <c r="A477" s="8">
        <v>43702</v>
      </c>
      <c r="B477" s="12" t="s">
        <v>6</v>
      </c>
      <c r="C477" s="113">
        <v>77240</v>
      </c>
      <c r="D477" s="12" t="s">
        <v>2401</v>
      </c>
      <c r="E477" s="12" t="s">
        <v>6</v>
      </c>
      <c r="F477" s="12" t="s">
        <v>6</v>
      </c>
      <c r="G477" s="12" t="s">
        <v>163</v>
      </c>
      <c r="H477" s="12"/>
      <c r="I477" s="87" t="s">
        <v>2408</v>
      </c>
      <c r="J477" s="87" t="s">
        <v>2409</v>
      </c>
    </row>
    <row r="478" spans="1:10" s="11" customFormat="1" x14ac:dyDescent="0.2">
      <c r="A478" s="8">
        <v>43702</v>
      </c>
      <c r="B478" s="12" t="s">
        <v>6</v>
      </c>
      <c r="C478" s="113">
        <v>53950</v>
      </c>
      <c r="D478" s="12" t="s">
        <v>2402</v>
      </c>
      <c r="E478" s="12" t="s">
        <v>6</v>
      </c>
      <c r="F478" s="12" t="s">
        <v>15</v>
      </c>
      <c r="G478" s="12" t="s">
        <v>292</v>
      </c>
      <c r="H478" s="12"/>
      <c r="I478" s="31"/>
      <c r="J478" s="31"/>
    </row>
    <row r="479" spans="1:10" s="11" customFormat="1" x14ac:dyDescent="0.2">
      <c r="A479" s="8">
        <v>43702</v>
      </c>
      <c r="B479" s="12" t="s">
        <v>234</v>
      </c>
      <c r="C479" s="48" t="s">
        <v>2403</v>
      </c>
      <c r="D479" s="12" t="s">
        <v>2043</v>
      </c>
      <c r="E479" s="12" t="s">
        <v>234</v>
      </c>
      <c r="F479" s="12" t="s">
        <v>15</v>
      </c>
      <c r="G479" s="12" t="s">
        <v>477</v>
      </c>
      <c r="H479" s="12"/>
      <c r="I479" s="31"/>
      <c r="J479" s="31"/>
    </row>
    <row r="480" spans="1:10" s="11" customFormat="1" x14ac:dyDescent="0.2">
      <c r="A480" s="8">
        <v>43702</v>
      </c>
      <c r="B480" s="12" t="s">
        <v>6</v>
      </c>
      <c r="C480" s="113">
        <v>68220</v>
      </c>
      <c r="D480" s="12" t="s">
        <v>2404</v>
      </c>
      <c r="E480" s="12" t="s">
        <v>6</v>
      </c>
      <c r="F480" s="12" t="s">
        <v>6</v>
      </c>
      <c r="G480" s="12" t="s">
        <v>319</v>
      </c>
      <c r="H480" s="12"/>
      <c r="I480" s="9">
        <v>208</v>
      </c>
      <c r="J480" s="9">
        <v>366</v>
      </c>
    </row>
    <row r="481" spans="1:10" s="11" customFormat="1" x14ac:dyDescent="0.2">
      <c r="A481" s="8">
        <v>43702</v>
      </c>
      <c r="B481" s="12" t="s">
        <v>6</v>
      </c>
      <c r="C481" s="113">
        <v>57070</v>
      </c>
      <c r="D481" s="12" t="s">
        <v>211</v>
      </c>
      <c r="E481" s="12" t="s">
        <v>6</v>
      </c>
      <c r="F481" s="12" t="s">
        <v>15</v>
      </c>
      <c r="G481" s="12" t="s">
        <v>23</v>
      </c>
      <c r="H481" s="12"/>
      <c r="I481" s="9">
        <v>47</v>
      </c>
      <c r="J481" s="9">
        <v>73</v>
      </c>
    </row>
    <row r="482" spans="1:10" s="11" customFormat="1" x14ac:dyDescent="0.2">
      <c r="A482" s="8">
        <v>43702</v>
      </c>
      <c r="B482" s="12" t="s">
        <v>3</v>
      </c>
      <c r="C482" s="113">
        <v>6718</v>
      </c>
      <c r="D482" s="12" t="s">
        <v>49</v>
      </c>
      <c r="E482" s="12" t="s">
        <v>317</v>
      </c>
      <c r="F482" s="12" t="s">
        <v>6</v>
      </c>
      <c r="G482" s="12" t="s">
        <v>194</v>
      </c>
      <c r="H482" s="12"/>
      <c r="I482" s="9">
        <v>36</v>
      </c>
      <c r="J482" s="9">
        <v>54</v>
      </c>
    </row>
    <row r="483" spans="1:10" s="11" customFormat="1" x14ac:dyDescent="0.2">
      <c r="A483" s="8">
        <v>43702</v>
      </c>
      <c r="B483" s="12" t="s">
        <v>6</v>
      </c>
      <c r="C483" s="113">
        <v>57950</v>
      </c>
      <c r="D483" s="12" t="s">
        <v>316</v>
      </c>
      <c r="E483" s="12" t="s">
        <v>6</v>
      </c>
      <c r="F483" s="12" t="s">
        <v>6</v>
      </c>
      <c r="G483" s="12" t="s">
        <v>23</v>
      </c>
      <c r="H483" s="12"/>
      <c r="I483" s="9">
        <v>45</v>
      </c>
      <c r="J483" s="9">
        <v>58</v>
      </c>
    </row>
    <row r="484" spans="1:10" s="11" customFormat="1" x14ac:dyDescent="0.2">
      <c r="A484" s="8">
        <v>43702</v>
      </c>
      <c r="B484" s="12" t="s">
        <v>785</v>
      </c>
      <c r="C484" s="113">
        <v>10613</v>
      </c>
      <c r="D484" s="12" t="s">
        <v>2405</v>
      </c>
      <c r="E484" s="12" t="s">
        <v>2406</v>
      </c>
      <c r="F484" s="12" t="s">
        <v>6</v>
      </c>
      <c r="G484" s="12" t="s">
        <v>151</v>
      </c>
      <c r="H484" s="12"/>
      <c r="I484" s="31"/>
      <c r="J484" s="31"/>
    </row>
    <row r="485" spans="1:10" s="11" customFormat="1" x14ac:dyDescent="0.2">
      <c r="A485" s="8">
        <v>43702</v>
      </c>
      <c r="B485" s="12" t="s">
        <v>3</v>
      </c>
      <c r="C485" s="113">
        <v>8151</v>
      </c>
      <c r="D485" s="12" t="s">
        <v>53</v>
      </c>
      <c r="E485" s="12" t="s">
        <v>20</v>
      </c>
      <c r="F485" s="12" t="s">
        <v>214</v>
      </c>
      <c r="G485" s="12" t="s">
        <v>292</v>
      </c>
      <c r="H485" s="12"/>
      <c r="I485" s="9">
        <v>25</v>
      </c>
      <c r="J485" s="9">
        <v>31</v>
      </c>
    </row>
    <row r="486" spans="1:10" s="11" customFormat="1" x14ac:dyDescent="0.2">
      <c r="A486" s="8">
        <v>43703</v>
      </c>
      <c r="B486" s="12" t="s">
        <v>6</v>
      </c>
      <c r="C486" s="113">
        <v>57070</v>
      </c>
      <c r="D486" s="12" t="s">
        <v>211</v>
      </c>
      <c r="E486" s="12" t="s">
        <v>6</v>
      </c>
      <c r="F486" s="12" t="s">
        <v>15</v>
      </c>
      <c r="G486" s="12" t="s">
        <v>23</v>
      </c>
      <c r="H486" s="12"/>
      <c r="I486" s="9">
        <v>52</v>
      </c>
      <c r="J486" s="9">
        <v>68</v>
      </c>
    </row>
    <row r="487" spans="1:10" s="11" customFormat="1" x14ac:dyDescent="0.2">
      <c r="A487" s="8">
        <v>43703</v>
      </c>
      <c r="B487" s="12" t="s">
        <v>3</v>
      </c>
      <c r="C487" s="113">
        <v>1370</v>
      </c>
      <c r="D487" s="12" t="s">
        <v>92</v>
      </c>
      <c r="E487" s="12" t="s">
        <v>98</v>
      </c>
      <c r="F487" s="12" t="s">
        <v>5</v>
      </c>
      <c r="G487" s="12" t="s">
        <v>2407</v>
      </c>
      <c r="H487" s="12"/>
      <c r="I487" s="9">
        <v>25</v>
      </c>
      <c r="J487" s="9">
        <v>26</v>
      </c>
    </row>
    <row r="488" spans="1:10" s="11" customFormat="1" x14ac:dyDescent="0.2">
      <c r="A488" s="8">
        <v>43703</v>
      </c>
      <c r="B488" s="12" t="s">
        <v>3</v>
      </c>
      <c r="C488" s="113">
        <v>1255</v>
      </c>
      <c r="D488" s="12" t="s">
        <v>92</v>
      </c>
      <c r="E488" s="12" t="s">
        <v>5</v>
      </c>
      <c r="F488" s="12" t="s">
        <v>15</v>
      </c>
      <c r="G488" s="12" t="s">
        <v>37</v>
      </c>
      <c r="H488" s="12"/>
      <c r="I488" s="9">
        <v>22</v>
      </c>
      <c r="J488" s="9">
        <v>25</v>
      </c>
    </row>
    <row r="489" spans="1:10" s="11" customFormat="1" x14ac:dyDescent="0.2">
      <c r="A489" s="8">
        <v>43704</v>
      </c>
      <c r="B489" s="12" t="s">
        <v>3</v>
      </c>
      <c r="C489" s="113">
        <v>7475</v>
      </c>
      <c r="D489" s="12" t="s">
        <v>2410</v>
      </c>
      <c r="E489" s="12" t="s">
        <v>4</v>
      </c>
      <c r="F489" s="12" t="s">
        <v>15</v>
      </c>
      <c r="G489" s="12" t="s">
        <v>1687</v>
      </c>
      <c r="H489" s="12"/>
      <c r="I489" s="9">
        <v>44</v>
      </c>
      <c r="J489" s="9">
        <v>53</v>
      </c>
    </row>
    <row r="490" spans="1:10" s="11" customFormat="1" x14ac:dyDescent="0.2">
      <c r="A490" s="8">
        <v>43704</v>
      </c>
      <c r="B490" s="12" t="s">
        <v>3</v>
      </c>
      <c r="C490" s="113">
        <v>1534</v>
      </c>
      <c r="D490" s="12" t="s">
        <v>92</v>
      </c>
      <c r="E490" s="12" t="s">
        <v>21</v>
      </c>
      <c r="F490" s="12" t="s">
        <v>15</v>
      </c>
      <c r="G490" s="12" t="s">
        <v>23</v>
      </c>
      <c r="H490" s="12"/>
      <c r="I490" s="9">
        <v>21</v>
      </c>
      <c r="J490" s="9">
        <v>23</v>
      </c>
    </row>
    <row r="491" spans="1:10" s="11" customFormat="1" x14ac:dyDescent="0.2">
      <c r="A491" s="8">
        <v>43704</v>
      </c>
      <c r="B491" s="12" t="s">
        <v>3</v>
      </c>
      <c r="C491" s="113">
        <v>8421</v>
      </c>
      <c r="D491" s="12" t="s">
        <v>149</v>
      </c>
      <c r="E491" s="12" t="s">
        <v>4</v>
      </c>
      <c r="F491" s="12" t="s">
        <v>5</v>
      </c>
      <c r="G491" s="12" t="s">
        <v>37</v>
      </c>
      <c r="H491" s="12"/>
      <c r="I491" s="9">
        <v>25</v>
      </c>
      <c r="J491" s="9">
        <v>19</v>
      </c>
    </row>
    <row r="492" spans="1:10" s="11" customFormat="1" x14ac:dyDescent="0.2">
      <c r="A492" s="8">
        <v>43704</v>
      </c>
      <c r="B492" s="12" t="s">
        <v>3</v>
      </c>
      <c r="C492" s="113">
        <v>1345</v>
      </c>
      <c r="D492" s="12" t="s">
        <v>92</v>
      </c>
      <c r="E492" s="12" t="s">
        <v>15</v>
      </c>
      <c r="F492" s="12" t="s">
        <v>6</v>
      </c>
      <c r="G492" s="12" t="s">
        <v>292</v>
      </c>
      <c r="H492" s="12"/>
      <c r="I492" s="9">
        <v>28</v>
      </c>
      <c r="J492" s="9">
        <v>30</v>
      </c>
    </row>
    <row r="493" spans="1:10" s="11" customFormat="1" x14ac:dyDescent="0.2">
      <c r="A493" s="8">
        <v>43704</v>
      </c>
      <c r="B493" s="12" t="s">
        <v>1190</v>
      </c>
      <c r="C493" s="48" t="s">
        <v>2411</v>
      </c>
      <c r="D493" s="12" t="s">
        <v>2412</v>
      </c>
      <c r="E493" s="12" t="s">
        <v>228</v>
      </c>
      <c r="F493" s="12" t="s">
        <v>15</v>
      </c>
      <c r="G493" s="12" t="s">
        <v>194</v>
      </c>
      <c r="H493" s="12"/>
      <c r="I493" s="9"/>
      <c r="J493" s="9"/>
    </row>
    <row r="494" spans="1:10" s="11" customFormat="1" x14ac:dyDescent="0.2">
      <c r="A494" s="8">
        <v>43704</v>
      </c>
      <c r="B494" s="12" t="s">
        <v>6</v>
      </c>
      <c r="C494" s="113">
        <v>67206</v>
      </c>
      <c r="D494" s="12" t="s">
        <v>165</v>
      </c>
      <c r="E494" s="12" t="s">
        <v>6</v>
      </c>
      <c r="F494" s="12" t="s">
        <v>169</v>
      </c>
      <c r="G494" s="12" t="s">
        <v>319</v>
      </c>
      <c r="H494" s="12"/>
      <c r="I494" s="9">
        <v>140</v>
      </c>
      <c r="J494" s="9">
        <v>227</v>
      </c>
    </row>
    <row r="495" spans="1:10" s="11" customFormat="1" x14ac:dyDescent="0.2">
      <c r="A495" s="8">
        <v>43704</v>
      </c>
      <c r="B495" s="12" t="s">
        <v>6</v>
      </c>
      <c r="C495" s="113">
        <v>57185</v>
      </c>
      <c r="D495" s="12" t="s">
        <v>1718</v>
      </c>
      <c r="E495" s="12" t="s">
        <v>6</v>
      </c>
      <c r="F495" s="12" t="s">
        <v>15</v>
      </c>
      <c r="G495" s="12" t="s">
        <v>23</v>
      </c>
      <c r="H495" s="12"/>
      <c r="I495" s="9">
        <v>42</v>
      </c>
      <c r="J495" s="9">
        <v>45</v>
      </c>
    </row>
    <row r="496" spans="1:10" s="11" customFormat="1" x14ac:dyDescent="0.2">
      <c r="A496" s="8">
        <v>43704</v>
      </c>
      <c r="B496" s="12" t="s">
        <v>6</v>
      </c>
      <c r="C496" s="113">
        <v>54530</v>
      </c>
      <c r="D496" s="12" t="s">
        <v>2413</v>
      </c>
      <c r="E496" s="12" t="s">
        <v>6</v>
      </c>
      <c r="F496" s="12" t="s">
        <v>15</v>
      </c>
      <c r="G496" s="12" t="s">
        <v>151</v>
      </c>
      <c r="H496" s="12"/>
      <c r="I496" s="9">
        <v>73</v>
      </c>
      <c r="J496" s="9">
        <v>91</v>
      </c>
    </row>
    <row r="497" spans="1:10" s="11" customFormat="1" x14ac:dyDescent="0.2">
      <c r="A497" s="8">
        <v>43704</v>
      </c>
      <c r="B497" s="12" t="s">
        <v>5</v>
      </c>
      <c r="C497" s="113">
        <v>95032</v>
      </c>
      <c r="D497" s="12" t="s">
        <v>2414</v>
      </c>
      <c r="E497" s="12" t="s">
        <v>5</v>
      </c>
      <c r="F497" s="12" t="s">
        <v>15</v>
      </c>
      <c r="G497" s="12" t="s">
        <v>292</v>
      </c>
      <c r="H497" s="12"/>
      <c r="I497" s="9"/>
      <c r="J497" s="9"/>
    </row>
    <row r="498" spans="1:10" s="11" customFormat="1" x14ac:dyDescent="0.2">
      <c r="A498" s="8">
        <v>43705</v>
      </c>
      <c r="B498" s="12" t="s">
        <v>3</v>
      </c>
      <c r="C498" s="113">
        <v>2430</v>
      </c>
      <c r="D498" s="12" t="s">
        <v>92</v>
      </c>
      <c r="E498" s="12" t="s">
        <v>6</v>
      </c>
      <c r="F498" s="12" t="s">
        <v>15</v>
      </c>
      <c r="G498" s="12" t="s">
        <v>319</v>
      </c>
      <c r="H498" s="12"/>
      <c r="I498" s="9">
        <v>25</v>
      </c>
      <c r="J498" s="9">
        <v>26</v>
      </c>
    </row>
    <row r="499" spans="1:10" s="11" customFormat="1" x14ac:dyDescent="0.2">
      <c r="A499" s="8">
        <v>43705</v>
      </c>
      <c r="B499" s="12" t="s">
        <v>3</v>
      </c>
      <c r="C499" s="113">
        <v>5698</v>
      </c>
      <c r="D499" s="12" t="s">
        <v>2417</v>
      </c>
      <c r="E499" s="12" t="s">
        <v>4</v>
      </c>
      <c r="F499" s="12" t="s">
        <v>140</v>
      </c>
      <c r="G499" s="12" t="s">
        <v>163</v>
      </c>
      <c r="H499" s="12"/>
      <c r="I499" s="9">
        <v>30</v>
      </c>
      <c r="J499" s="9">
        <v>39</v>
      </c>
    </row>
    <row r="500" spans="1:10" s="11" customFormat="1" x14ac:dyDescent="0.2">
      <c r="A500" s="8">
        <v>43705</v>
      </c>
      <c r="B500" s="12" t="s">
        <v>14</v>
      </c>
      <c r="C500" s="113">
        <v>6720</v>
      </c>
      <c r="D500" s="12" t="s">
        <v>212</v>
      </c>
      <c r="E500" s="12" t="s">
        <v>6</v>
      </c>
      <c r="F500" s="12" t="s">
        <v>15</v>
      </c>
      <c r="G500" s="12" t="s">
        <v>319</v>
      </c>
      <c r="H500" s="12"/>
      <c r="I500" s="9">
        <v>37</v>
      </c>
      <c r="J500" s="9">
        <v>37</v>
      </c>
    </row>
    <row r="501" spans="1:10" s="11" customFormat="1" x14ac:dyDescent="0.2">
      <c r="A501" s="8">
        <v>43705</v>
      </c>
      <c r="B501" s="12" t="s">
        <v>3</v>
      </c>
      <c r="C501" s="113">
        <v>4025</v>
      </c>
      <c r="D501" s="12" t="s">
        <v>506</v>
      </c>
      <c r="E501" s="12" t="s">
        <v>585</v>
      </c>
      <c r="F501" s="12" t="s">
        <v>22</v>
      </c>
      <c r="G501" s="12" t="s">
        <v>194</v>
      </c>
      <c r="H501" s="12"/>
      <c r="I501" s="9">
        <v>12</v>
      </c>
      <c r="J501" s="9">
        <v>10</v>
      </c>
    </row>
    <row r="502" spans="1:10" s="11" customFormat="1" x14ac:dyDescent="0.2">
      <c r="A502" s="8">
        <v>43705</v>
      </c>
      <c r="B502" s="12" t="s">
        <v>3</v>
      </c>
      <c r="C502" s="113">
        <v>3522</v>
      </c>
      <c r="D502" s="12" t="s">
        <v>67</v>
      </c>
      <c r="E502" s="12" t="s">
        <v>4</v>
      </c>
      <c r="F502" s="12" t="s">
        <v>5</v>
      </c>
      <c r="G502" s="12" t="s">
        <v>1897</v>
      </c>
      <c r="H502" s="12"/>
      <c r="I502" s="9">
        <v>21</v>
      </c>
      <c r="J502" s="9">
        <v>20</v>
      </c>
    </row>
    <row r="503" spans="1:10" s="11" customFormat="1" x14ac:dyDescent="0.2">
      <c r="A503" s="8">
        <v>43705</v>
      </c>
      <c r="B503" s="12" t="s">
        <v>3</v>
      </c>
      <c r="C503" s="113">
        <v>1145</v>
      </c>
      <c r="D503" s="12" t="s">
        <v>92</v>
      </c>
      <c r="E503" s="12" t="s">
        <v>4</v>
      </c>
      <c r="F503" s="12" t="s">
        <v>99</v>
      </c>
      <c r="G503" s="12" t="s">
        <v>194</v>
      </c>
      <c r="H503" s="12"/>
      <c r="I503" s="9">
        <v>22</v>
      </c>
      <c r="J503" s="9">
        <v>25</v>
      </c>
    </row>
    <row r="504" spans="1:10" s="11" customFormat="1" x14ac:dyDescent="0.2">
      <c r="A504" s="8">
        <v>43705</v>
      </c>
      <c r="B504" s="12" t="s">
        <v>3</v>
      </c>
      <c r="C504" s="113">
        <v>6791</v>
      </c>
      <c r="D504" s="12" t="s">
        <v>136</v>
      </c>
      <c r="E504" s="12" t="s">
        <v>6</v>
      </c>
      <c r="F504" s="12" t="s">
        <v>4</v>
      </c>
      <c r="G504" s="12" t="s">
        <v>151</v>
      </c>
      <c r="H504" s="12"/>
      <c r="I504" s="9">
        <v>18</v>
      </c>
      <c r="J504" s="9">
        <v>12</v>
      </c>
    </row>
    <row r="505" spans="1:10" s="11" customFormat="1" x14ac:dyDescent="0.2">
      <c r="A505" s="8">
        <v>43705</v>
      </c>
      <c r="B505" s="12" t="s">
        <v>6</v>
      </c>
      <c r="C505" s="113">
        <v>57570</v>
      </c>
      <c r="D505" s="12" t="s">
        <v>72</v>
      </c>
      <c r="E505" s="12" t="s">
        <v>6</v>
      </c>
      <c r="F505" s="12" t="s">
        <v>248</v>
      </c>
      <c r="G505" s="12" t="s">
        <v>23</v>
      </c>
      <c r="H505" s="12"/>
      <c r="I505" s="9">
        <v>33</v>
      </c>
      <c r="J505" s="9">
        <v>36</v>
      </c>
    </row>
    <row r="506" spans="1:10" s="11" customFormat="1" x14ac:dyDescent="0.2">
      <c r="A506" s="8">
        <v>43705</v>
      </c>
      <c r="B506" s="12" t="s">
        <v>3</v>
      </c>
      <c r="C506" s="113">
        <v>4580</v>
      </c>
      <c r="D506" s="12" t="s">
        <v>40</v>
      </c>
      <c r="E506" s="12" t="s">
        <v>6</v>
      </c>
      <c r="F506" s="12" t="s">
        <v>6</v>
      </c>
      <c r="G506" s="12" t="s">
        <v>151</v>
      </c>
      <c r="H506" s="12"/>
      <c r="I506" s="9">
        <v>4</v>
      </c>
      <c r="J506" s="9">
        <v>2</v>
      </c>
    </row>
    <row r="507" spans="1:10" s="11" customFormat="1" x14ac:dyDescent="0.2">
      <c r="A507" s="8">
        <v>43706</v>
      </c>
      <c r="B507" s="12" t="s">
        <v>14</v>
      </c>
      <c r="C507" s="113">
        <v>6717</v>
      </c>
      <c r="D507" s="12" t="s">
        <v>1783</v>
      </c>
      <c r="E507" s="12" t="s">
        <v>6</v>
      </c>
      <c r="F507" s="12" t="s">
        <v>15</v>
      </c>
      <c r="G507" s="12" t="s">
        <v>151</v>
      </c>
      <c r="H507" s="12"/>
      <c r="I507" s="9">
        <v>38</v>
      </c>
      <c r="J507" s="9">
        <v>34</v>
      </c>
    </row>
    <row r="508" spans="1:10" s="11" customFormat="1" x14ac:dyDescent="0.2">
      <c r="A508" s="8">
        <v>43706</v>
      </c>
      <c r="B508" s="12" t="s">
        <v>6</v>
      </c>
      <c r="C508" s="113">
        <v>57950</v>
      </c>
      <c r="D508" s="12" t="s">
        <v>211</v>
      </c>
      <c r="E508" s="12" t="s">
        <v>6</v>
      </c>
      <c r="F508" s="12" t="s">
        <v>8</v>
      </c>
      <c r="G508" s="12" t="s">
        <v>151</v>
      </c>
      <c r="H508" s="12"/>
      <c r="I508" s="9">
        <v>54</v>
      </c>
      <c r="J508" s="9">
        <v>67</v>
      </c>
    </row>
    <row r="509" spans="1:10" s="11" customFormat="1" x14ac:dyDescent="0.2">
      <c r="A509" s="8">
        <v>43706</v>
      </c>
      <c r="B509" s="12" t="s">
        <v>6</v>
      </c>
      <c r="C509" s="113">
        <v>57310</v>
      </c>
      <c r="D509" s="12" t="s">
        <v>219</v>
      </c>
      <c r="E509" s="12" t="s">
        <v>6</v>
      </c>
      <c r="F509" s="12" t="s">
        <v>15</v>
      </c>
      <c r="G509" s="12" t="s">
        <v>292</v>
      </c>
      <c r="H509" s="12"/>
      <c r="I509" s="9">
        <v>42</v>
      </c>
      <c r="J509" s="9">
        <v>51</v>
      </c>
    </row>
    <row r="510" spans="1:10" s="11" customFormat="1" x14ac:dyDescent="0.2">
      <c r="A510" s="8">
        <v>43706</v>
      </c>
      <c r="B510" s="12" t="s">
        <v>3</v>
      </c>
      <c r="C510" s="113">
        <v>2265</v>
      </c>
      <c r="D510" s="12" t="s">
        <v>92</v>
      </c>
      <c r="E510" s="12" t="s">
        <v>10</v>
      </c>
      <c r="F510" s="12" t="s">
        <v>22</v>
      </c>
      <c r="G510" s="12" t="s">
        <v>319</v>
      </c>
      <c r="H510" s="12"/>
      <c r="I510" s="9">
        <v>20</v>
      </c>
      <c r="J510" s="9">
        <v>25</v>
      </c>
    </row>
    <row r="511" spans="1:10" s="11" customFormat="1" x14ac:dyDescent="0.2">
      <c r="A511" s="8">
        <v>43706</v>
      </c>
      <c r="B511" s="12" t="s">
        <v>3</v>
      </c>
      <c r="C511" s="113">
        <v>3870</v>
      </c>
      <c r="D511" s="12" t="s">
        <v>116</v>
      </c>
      <c r="E511" s="12" t="s">
        <v>15</v>
      </c>
      <c r="F511" s="12" t="s">
        <v>6</v>
      </c>
      <c r="G511" s="12" t="s">
        <v>151</v>
      </c>
      <c r="H511" s="12"/>
      <c r="I511" s="9">
        <v>13</v>
      </c>
      <c r="J511" s="9">
        <v>13</v>
      </c>
    </row>
    <row r="512" spans="1:10" s="11" customFormat="1" x14ac:dyDescent="0.2">
      <c r="A512" s="8">
        <v>43706</v>
      </c>
      <c r="B512" s="12" t="s">
        <v>3</v>
      </c>
      <c r="C512" s="113">
        <v>8035</v>
      </c>
      <c r="D512" s="12" t="s">
        <v>42</v>
      </c>
      <c r="E512" s="12" t="s">
        <v>15</v>
      </c>
      <c r="F512" s="12" t="s">
        <v>6</v>
      </c>
      <c r="G512" s="12" t="s">
        <v>151</v>
      </c>
      <c r="H512" s="12"/>
      <c r="I512" s="9">
        <v>21</v>
      </c>
      <c r="J512" s="9">
        <v>26</v>
      </c>
    </row>
    <row r="513" spans="1:10" s="11" customFormat="1" x14ac:dyDescent="0.2">
      <c r="A513" s="8">
        <v>43706</v>
      </c>
      <c r="B513" s="12" t="s">
        <v>6</v>
      </c>
      <c r="C513" s="113">
        <v>54260</v>
      </c>
      <c r="D513" s="12" t="s">
        <v>2418</v>
      </c>
      <c r="E513" s="12" t="s">
        <v>6</v>
      </c>
      <c r="F513" s="12" t="s">
        <v>18</v>
      </c>
      <c r="G513" s="12" t="s">
        <v>23</v>
      </c>
      <c r="H513" s="12"/>
      <c r="I513" s="9">
        <v>42</v>
      </c>
      <c r="J513" s="9">
        <v>37</v>
      </c>
    </row>
    <row r="514" spans="1:10" s="11" customFormat="1" x14ac:dyDescent="0.2">
      <c r="A514" s="8">
        <v>43706</v>
      </c>
      <c r="B514" s="12" t="s">
        <v>3</v>
      </c>
      <c r="C514" s="113">
        <v>6139</v>
      </c>
      <c r="D514" s="12" t="s">
        <v>48</v>
      </c>
      <c r="E514" s="12" t="s">
        <v>4</v>
      </c>
      <c r="F514" s="12" t="s">
        <v>5</v>
      </c>
      <c r="G514" s="12" t="s">
        <v>151</v>
      </c>
      <c r="H514" s="12"/>
      <c r="I514" s="9">
        <v>32</v>
      </c>
      <c r="J514" s="9">
        <v>43</v>
      </c>
    </row>
    <row r="515" spans="1:10" s="11" customFormat="1" x14ac:dyDescent="0.2">
      <c r="A515" s="8">
        <v>43706</v>
      </c>
      <c r="B515" s="12" t="s">
        <v>3</v>
      </c>
      <c r="C515" s="113">
        <v>4650</v>
      </c>
      <c r="D515" s="12" t="s">
        <v>40</v>
      </c>
      <c r="E515" s="12" t="s">
        <v>4</v>
      </c>
      <c r="F515" s="12" t="s">
        <v>6</v>
      </c>
      <c r="G515" s="12" t="s">
        <v>319</v>
      </c>
      <c r="H515" s="12"/>
      <c r="I515" s="9">
        <v>5</v>
      </c>
      <c r="J515" s="9">
        <v>3</v>
      </c>
    </row>
    <row r="516" spans="1:10" s="11" customFormat="1" x14ac:dyDescent="0.2">
      <c r="A516" s="8">
        <v>43706</v>
      </c>
      <c r="B516" s="12" t="s">
        <v>6</v>
      </c>
      <c r="C516" s="113">
        <v>57840</v>
      </c>
      <c r="D516" s="12" t="s">
        <v>2419</v>
      </c>
      <c r="E516" s="12" t="s">
        <v>6</v>
      </c>
      <c r="F516" s="12" t="s">
        <v>4</v>
      </c>
      <c r="G516" s="12" t="s">
        <v>151</v>
      </c>
      <c r="H516" s="12"/>
      <c r="I516" s="9">
        <v>28</v>
      </c>
      <c r="J516" s="9">
        <v>23</v>
      </c>
    </row>
    <row r="517" spans="1:10" s="11" customFormat="1" x14ac:dyDescent="0.2">
      <c r="A517" s="8">
        <v>43706</v>
      </c>
      <c r="B517" s="12" t="s">
        <v>3</v>
      </c>
      <c r="C517" s="113">
        <v>4916</v>
      </c>
      <c r="D517" s="12" t="s">
        <v>55</v>
      </c>
      <c r="E517" s="12" t="s">
        <v>4</v>
      </c>
      <c r="F517" s="12" t="s">
        <v>6</v>
      </c>
      <c r="G517" s="12" t="s">
        <v>2420</v>
      </c>
      <c r="H517" s="12"/>
      <c r="I517" s="9">
        <v>11</v>
      </c>
      <c r="J517" s="9">
        <v>6</v>
      </c>
    </row>
    <row r="518" spans="1:10" s="11" customFormat="1" x14ac:dyDescent="0.2">
      <c r="A518" s="8">
        <v>43707</v>
      </c>
      <c r="B518" s="12" t="s">
        <v>3</v>
      </c>
      <c r="C518" s="113">
        <v>7558</v>
      </c>
      <c r="D518" s="12" t="s">
        <v>251</v>
      </c>
      <c r="E518" s="12" t="s">
        <v>4</v>
      </c>
      <c r="F518" s="12" t="s">
        <v>6</v>
      </c>
      <c r="G518" s="12" t="s">
        <v>37</v>
      </c>
      <c r="H518" s="12"/>
      <c r="I518" s="9">
        <v>36</v>
      </c>
      <c r="J518" s="9">
        <v>48</v>
      </c>
    </row>
    <row r="519" spans="1:10" s="11" customFormat="1" x14ac:dyDescent="0.2">
      <c r="A519" s="8">
        <v>43707</v>
      </c>
      <c r="B519" s="12" t="s">
        <v>6</v>
      </c>
      <c r="C519" s="113">
        <v>57100</v>
      </c>
      <c r="D519" s="12" t="s">
        <v>141</v>
      </c>
      <c r="E519" s="12" t="s">
        <v>6</v>
      </c>
      <c r="F519" s="12" t="s">
        <v>4</v>
      </c>
      <c r="G519" s="12" t="s">
        <v>319</v>
      </c>
      <c r="H519" s="12"/>
      <c r="I519" s="9">
        <v>35</v>
      </c>
      <c r="J519" s="9">
        <v>41</v>
      </c>
    </row>
    <row r="520" spans="1:10" s="11" customFormat="1" x14ac:dyDescent="0.2">
      <c r="A520" s="8">
        <v>43707</v>
      </c>
      <c r="B520" s="12" t="s">
        <v>3</v>
      </c>
      <c r="C520" s="113">
        <v>3396</v>
      </c>
      <c r="D520" s="12" t="s">
        <v>156</v>
      </c>
      <c r="E520" s="12" t="s">
        <v>15</v>
      </c>
      <c r="F520" s="12" t="s">
        <v>17</v>
      </c>
      <c r="G520" s="12" t="s">
        <v>151</v>
      </c>
      <c r="H520" s="12"/>
      <c r="I520" s="9">
        <v>23</v>
      </c>
      <c r="J520" s="9" t="s">
        <v>567</v>
      </c>
    </row>
    <row r="521" spans="1:10" s="11" customFormat="1" x14ac:dyDescent="0.2">
      <c r="A521" s="8">
        <v>43707</v>
      </c>
      <c r="B521" s="12" t="s">
        <v>3</v>
      </c>
      <c r="C521" s="113">
        <v>2360</v>
      </c>
      <c r="D521" s="12" t="s">
        <v>92</v>
      </c>
      <c r="E521" s="12" t="s">
        <v>4</v>
      </c>
      <c r="F521" s="12" t="s">
        <v>5</v>
      </c>
      <c r="G521" s="12" t="s">
        <v>151</v>
      </c>
      <c r="H521" s="12"/>
      <c r="I521" s="9">
        <v>27</v>
      </c>
      <c r="J521" s="9">
        <v>35</v>
      </c>
    </row>
    <row r="522" spans="1:10" s="11" customFormat="1" x14ac:dyDescent="0.2">
      <c r="A522" s="8">
        <v>43707</v>
      </c>
      <c r="B522" s="12" t="s">
        <v>3</v>
      </c>
      <c r="C522" s="113">
        <v>2732</v>
      </c>
      <c r="D522" s="12" t="s">
        <v>92</v>
      </c>
      <c r="E522" s="12" t="s">
        <v>18</v>
      </c>
      <c r="F522" s="12" t="s">
        <v>15</v>
      </c>
      <c r="G522" s="12" t="s">
        <v>23</v>
      </c>
      <c r="H522" s="12"/>
      <c r="I522" s="9">
        <v>22</v>
      </c>
      <c r="J522" s="9">
        <v>25</v>
      </c>
    </row>
    <row r="523" spans="1:10" s="11" customFormat="1" x14ac:dyDescent="0.2">
      <c r="A523" s="8">
        <v>43707</v>
      </c>
      <c r="B523" s="12" t="s">
        <v>3</v>
      </c>
      <c r="C523" s="113">
        <v>1858</v>
      </c>
      <c r="D523" s="12" t="s">
        <v>92</v>
      </c>
      <c r="E523" s="12" t="s">
        <v>10</v>
      </c>
      <c r="F523" s="12" t="s">
        <v>15</v>
      </c>
      <c r="G523" s="12" t="s">
        <v>477</v>
      </c>
      <c r="H523" s="12"/>
      <c r="I523" s="9">
        <v>31</v>
      </c>
      <c r="J523" s="9">
        <v>33</v>
      </c>
    </row>
    <row r="524" spans="1:10" s="11" customFormat="1" x14ac:dyDescent="0.2">
      <c r="A524" s="8">
        <v>43707</v>
      </c>
      <c r="B524" s="12" t="s">
        <v>14</v>
      </c>
      <c r="C524" s="113">
        <v>5031</v>
      </c>
      <c r="D524" s="12" t="s">
        <v>1055</v>
      </c>
      <c r="E524" s="12" t="s">
        <v>6</v>
      </c>
      <c r="F524" s="12" t="s">
        <v>6</v>
      </c>
      <c r="G524" s="12" t="s">
        <v>292</v>
      </c>
      <c r="H524" s="12"/>
      <c r="I524" s="87" t="s">
        <v>2426</v>
      </c>
      <c r="J524" s="87" t="s">
        <v>2113</v>
      </c>
    </row>
    <row r="525" spans="1:10" s="11" customFormat="1" x14ac:dyDescent="0.2">
      <c r="A525" s="8">
        <v>43707</v>
      </c>
      <c r="B525" s="12" t="s">
        <v>3</v>
      </c>
      <c r="C525" s="113">
        <v>5489</v>
      </c>
      <c r="D525" s="12" t="s">
        <v>960</v>
      </c>
      <c r="E525" s="12" t="s">
        <v>4</v>
      </c>
      <c r="F525" s="12" t="s">
        <v>5</v>
      </c>
      <c r="G525" s="12" t="s">
        <v>194</v>
      </c>
      <c r="H525" s="12"/>
      <c r="I525" s="9">
        <v>38</v>
      </c>
      <c r="J525" s="9">
        <v>47</v>
      </c>
    </row>
    <row r="526" spans="1:10" s="11" customFormat="1" x14ac:dyDescent="0.2">
      <c r="A526" s="8">
        <v>43707</v>
      </c>
      <c r="B526" s="12" t="s">
        <v>6</v>
      </c>
      <c r="C526" s="113">
        <v>57365</v>
      </c>
      <c r="D526" s="12" t="s">
        <v>1115</v>
      </c>
      <c r="E526" s="12" t="s">
        <v>6</v>
      </c>
      <c r="F526" s="12" t="s">
        <v>6</v>
      </c>
      <c r="G526" s="12" t="s">
        <v>319</v>
      </c>
      <c r="H526" s="12"/>
      <c r="I526" s="9">
        <v>43</v>
      </c>
      <c r="J526" s="9">
        <v>53</v>
      </c>
    </row>
    <row r="527" spans="1:10" s="11" customFormat="1" x14ac:dyDescent="0.2">
      <c r="A527" s="8">
        <v>43707</v>
      </c>
      <c r="B527" s="12" t="s">
        <v>6</v>
      </c>
      <c r="C527" s="113">
        <v>54720</v>
      </c>
      <c r="D527" s="12" t="s">
        <v>2137</v>
      </c>
      <c r="E527" s="12" t="s">
        <v>6</v>
      </c>
      <c r="F527" s="12" t="s">
        <v>6</v>
      </c>
      <c r="G527" s="12" t="s">
        <v>151</v>
      </c>
      <c r="H527" s="12"/>
      <c r="I527" s="9">
        <v>23</v>
      </c>
      <c r="J527" s="9">
        <v>22</v>
      </c>
    </row>
    <row r="528" spans="1:10" s="11" customFormat="1" x14ac:dyDescent="0.2">
      <c r="A528" s="8">
        <v>43707</v>
      </c>
      <c r="B528" s="12" t="s">
        <v>6</v>
      </c>
      <c r="C528" s="113">
        <v>57390</v>
      </c>
      <c r="D528" s="12" t="s">
        <v>197</v>
      </c>
      <c r="E528" s="12" t="s">
        <v>6</v>
      </c>
      <c r="F528" s="12" t="s">
        <v>8</v>
      </c>
      <c r="G528" s="12" t="s">
        <v>37</v>
      </c>
      <c r="H528" s="12"/>
      <c r="I528" s="9">
        <v>14</v>
      </c>
      <c r="J528" s="9">
        <v>11</v>
      </c>
    </row>
    <row r="529" spans="1:10" s="11" customFormat="1" x14ac:dyDescent="0.2">
      <c r="A529" s="8">
        <v>43707</v>
      </c>
      <c r="B529" s="12" t="s">
        <v>3</v>
      </c>
      <c r="C529" s="113">
        <v>4740</v>
      </c>
      <c r="D529" s="12" t="s">
        <v>75</v>
      </c>
      <c r="E529" s="12" t="s">
        <v>16</v>
      </c>
      <c r="F529" s="12" t="s">
        <v>6</v>
      </c>
      <c r="G529" s="12" t="s">
        <v>37</v>
      </c>
      <c r="H529" s="12"/>
      <c r="I529" s="9">
        <v>9</v>
      </c>
      <c r="J529" s="9">
        <v>5</v>
      </c>
    </row>
    <row r="530" spans="1:10" s="11" customFormat="1" x14ac:dyDescent="0.2">
      <c r="A530" s="8">
        <v>43708</v>
      </c>
      <c r="B530" s="12" t="s">
        <v>3</v>
      </c>
      <c r="C530" s="113">
        <v>8381</v>
      </c>
      <c r="D530" s="12" t="s">
        <v>959</v>
      </c>
      <c r="E530" s="12" t="s">
        <v>3</v>
      </c>
      <c r="F530" s="12" t="s">
        <v>6</v>
      </c>
      <c r="G530" s="12" t="s">
        <v>151</v>
      </c>
      <c r="H530" s="12"/>
      <c r="I530" s="9">
        <v>23</v>
      </c>
      <c r="J530" s="9">
        <v>18</v>
      </c>
    </row>
    <row r="531" spans="1:10" s="11" customFormat="1" x14ac:dyDescent="0.2">
      <c r="A531" s="8">
        <v>43708</v>
      </c>
      <c r="B531" s="12" t="s">
        <v>6</v>
      </c>
      <c r="C531" s="159" t="s">
        <v>2421</v>
      </c>
      <c r="D531" s="12" t="s">
        <v>2422</v>
      </c>
      <c r="E531" s="12" t="s">
        <v>6</v>
      </c>
      <c r="F531" s="12" t="s">
        <v>6</v>
      </c>
      <c r="G531" s="12" t="s">
        <v>477</v>
      </c>
      <c r="H531" s="12"/>
      <c r="I531" s="9">
        <v>152</v>
      </c>
      <c r="J531" s="9">
        <v>166</v>
      </c>
    </row>
    <row r="532" spans="1:10" s="11" customFormat="1" x14ac:dyDescent="0.2">
      <c r="A532" s="8">
        <v>43708</v>
      </c>
      <c r="B532" s="12" t="s">
        <v>1190</v>
      </c>
      <c r="C532" s="48" t="s">
        <v>2423</v>
      </c>
      <c r="D532" s="12" t="s">
        <v>2424</v>
      </c>
      <c r="E532" s="12" t="s">
        <v>1190</v>
      </c>
      <c r="F532" s="12" t="s">
        <v>5</v>
      </c>
      <c r="G532" s="12" t="s">
        <v>151</v>
      </c>
      <c r="H532" s="12"/>
      <c r="I532" s="31"/>
      <c r="J532" s="31"/>
    </row>
    <row r="533" spans="1:10" s="11" customFormat="1" x14ac:dyDescent="0.2">
      <c r="A533" s="8">
        <v>43708</v>
      </c>
      <c r="B533" s="12" t="s">
        <v>3</v>
      </c>
      <c r="C533" s="113">
        <v>6442</v>
      </c>
      <c r="D533" s="12" t="s">
        <v>60</v>
      </c>
      <c r="E533" s="12" t="s">
        <v>3</v>
      </c>
      <c r="F533" s="12" t="s">
        <v>5</v>
      </c>
      <c r="G533" s="12" t="s">
        <v>37</v>
      </c>
      <c r="H533" s="12"/>
      <c r="I533" s="9">
        <v>45</v>
      </c>
      <c r="J533" s="9">
        <v>61</v>
      </c>
    </row>
    <row r="534" spans="1:10" s="11" customFormat="1" x14ac:dyDescent="0.2">
      <c r="A534" s="8">
        <v>43708</v>
      </c>
      <c r="B534" s="12" t="s">
        <v>3</v>
      </c>
      <c r="C534" s="113">
        <v>1464</v>
      </c>
      <c r="D534" s="12" t="s">
        <v>92</v>
      </c>
      <c r="E534" s="12" t="s">
        <v>6</v>
      </c>
      <c r="F534" s="12" t="s">
        <v>15</v>
      </c>
      <c r="G534" s="12" t="s">
        <v>477</v>
      </c>
      <c r="H534" s="12"/>
      <c r="I534" s="9">
        <v>20</v>
      </c>
      <c r="J534" s="9">
        <v>23</v>
      </c>
    </row>
    <row r="535" spans="1:10" s="11" customFormat="1" x14ac:dyDescent="0.2">
      <c r="A535" s="8">
        <v>43708</v>
      </c>
      <c r="B535" s="12" t="s">
        <v>3</v>
      </c>
      <c r="C535" s="113">
        <v>7362</v>
      </c>
      <c r="D535" s="12" t="s">
        <v>2425</v>
      </c>
      <c r="E535" s="12" t="s">
        <v>4</v>
      </c>
      <c r="F535" s="12" t="s">
        <v>6</v>
      </c>
      <c r="G535" s="12" t="s">
        <v>13</v>
      </c>
      <c r="H535" s="12"/>
      <c r="I535" s="9">
        <v>34</v>
      </c>
      <c r="J535" s="9">
        <v>46</v>
      </c>
    </row>
    <row r="536" spans="1:10" s="11" customFormat="1" x14ac:dyDescent="0.2">
      <c r="A536" s="8">
        <v>43708</v>
      </c>
      <c r="B536" s="12" t="s">
        <v>6</v>
      </c>
      <c r="C536" s="113">
        <v>57050</v>
      </c>
      <c r="D536" s="12" t="s">
        <v>211</v>
      </c>
      <c r="E536" s="12" t="s">
        <v>6</v>
      </c>
      <c r="F536" s="12" t="s">
        <v>15</v>
      </c>
      <c r="G536" s="12" t="s">
        <v>477</v>
      </c>
      <c r="H536" s="12"/>
      <c r="I536" s="9">
        <v>51</v>
      </c>
      <c r="J536" s="9">
        <v>65</v>
      </c>
    </row>
    <row r="537" spans="1:10" s="11" customFormat="1" x14ac:dyDescent="0.2">
      <c r="A537" s="8">
        <v>43708</v>
      </c>
      <c r="B537" s="12" t="s">
        <v>6</v>
      </c>
      <c r="C537" s="113">
        <v>57100</v>
      </c>
      <c r="D537" s="12" t="s">
        <v>141</v>
      </c>
      <c r="E537" s="12" t="s">
        <v>6</v>
      </c>
      <c r="F537" s="12" t="s">
        <v>9</v>
      </c>
      <c r="G537" s="12" t="s">
        <v>477</v>
      </c>
      <c r="H537" s="12"/>
      <c r="I537" s="9">
        <v>36</v>
      </c>
      <c r="J537" s="9">
        <v>41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ABD0B-7ED6-CC4B-84EE-4BEE46CB5213}">
  <dimension ref="A2:Q696"/>
  <sheetViews>
    <sheetView zoomScale="114" zoomScaleNormal="114" workbookViewId="0">
      <pane xSplit="1" topLeftCell="B1" activePane="topRight" state="frozen"/>
      <selection activeCell="A468" sqref="A468"/>
      <selection pane="topRight" activeCell="I526" sqref="I2:I526"/>
    </sheetView>
  </sheetViews>
  <sheetFormatPr baseColWidth="10" defaultRowHeight="15" x14ac:dyDescent="0.2"/>
  <cols>
    <col min="4" max="4" width="22.33203125" customWidth="1"/>
    <col min="7" max="7" width="24.5" customWidth="1"/>
    <col min="8" max="8" width="20.83203125" customWidth="1"/>
  </cols>
  <sheetData>
    <row r="2" spans="2:11" s="11" customFormat="1" x14ac:dyDescent="0.2">
      <c r="B2" s="8">
        <v>43683</v>
      </c>
      <c r="C2" s="12" t="s">
        <v>1853</v>
      </c>
      <c r="D2" s="113">
        <v>9020</v>
      </c>
      <c r="E2" s="12" t="s">
        <v>2227</v>
      </c>
      <c r="F2" s="12" t="s">
        <v>5</v>
      </c>
      <c r="G2" s="12" t="s">
        <v>15</v>
      </c>
      <c r="H2" s="12" t="s">
        <v>172</v>
      </c>
      <c r="I2" s="12"/>
      <c r="J2" s="9"/>
      <c r="K2" s="9"/>
    </row>
    <row r="3" spans="2:11" s="11" customFormat="1" x14ac:dyDescent="0.2">
      <c r="B3" s="8">
        <v>43695</v>
      </c>
      <c r="C3" s="12" t="s">
        <v>1853</v>
      </c>
      <c r="D3" s="48"/>
      <c r="E3" s="12" t="s">
        <v>2351</v>
      </c>
      <c r="F3" s="12" t="s">
        <v>5</v>
      </c>
      <c r="G3" s="12" t="s">
        <v>10</v>
      </c>
      <c r="H3" s="12" t="s">
        <v>151</v>
      </c>
      <c r="I3" s="12"/>
      <c r="J3" s="87" t="s">
        <v>2143</v>
      </c>
      <c r="K3" s="31">
        <v>674</v>
      </c>
    </row>
    <row r="4" spans="2:11" s="11" customFormat="1" x14ac:dyDescent="0.2">
      <c r="B4" s="8">
        <v>43678</v>
      </c>
      <c r="C4" s="12" t="s">
        <v>14</v>
      </c>
      <c r="D4" s="113">
        <v>6700</v>
      </c>
      <c r="E4" s="12" t="s">
        <v>127</v>
      </c>
      <c r="F4" s="12" t="s">
        <v>6</v>
      </c>
      <c r="G4" s="12" t="s">
        <v>4</v>
      </c>
      <c r="H4" s="12" t="s">
        <v>222</v>
      </c>
      <c r="I4" s="12"/>
      <c r="J4" s="9">
        <v>32</v>
      </c>
      <c r="K4" s="9">
        <v>26</v>
      </c>
    </row>
    <row r="5" spans="2:11" s="11" customFormat="1" x14ac:dyDescent="0.2">
      <c r="B5" s="8">
        <v>43683</v>
      </c>
      <c r="C5" s="12" t="s">
        <v>14</v>
      </c>
      <c r="D5" s="113">
        <v>6780</v>
      </c>
      <c r="E5" s="12" t="s">
        <v>142</v>
      </c>
      <c r="F5" s="12" t="s">
        <v>187</v>
      </c>
      <c r="G5" s="12" t="s">
        <v>6</v>
      </c>
      <c r="H5" s="12" t="s">
        <v>2248</v>
      </c>
      <c r="I5" s="12"/>
      <c r="J5" s="9">
        <v>19</v>
      </c>
      <c r="K5" s="9">
        <v>15</v>
      </c>
    </row>
    <row r="6" spans="2:11" s="11" customFormat="1" x14ac:dyDescent="0.2">
      <c r="B6" s="8">
        <v>43683</v>
      </c>
      <c r="C6" s="12" t="s">
        <v>14</v>
      </c>
      <c r="D6" s="113">
        <v>6790</v>
      </c>
      <c r="E6" s="12" t="s">
        <v>168</v>
      </c>
      <c r="F6" s="12" t="s">
        <v>6</v>
      </c>
      <c r="G6" s="12" t="s">
        <v>6</v>
      </c>
      <c r="H6" s="12" t="s">
        <v>863</v>
      </c>
      <c r="I6" s="12"/>
      <c r="J6" s="9">
        <v>19</v>
      </c>
      <c r="K6" s="9">
        <v>11</v>
      </c>
    </row>
    <row r="7" spans="2:11" s="11" customFormat="1" x14ac:dyDescent="0.2">
      <c r="B7" s="8">
        <v>43684</v>
      </c>
      <c r="C7" s="12" t="s">
        <v>14</v>
      </c>
      <c r="D7" s="113">
        <v>6044</v>
      </c>
      <c r="E7" s="12" t="s">
        <v>2233</v>
      </c>
      <c r="F7" s="12" t="s">
        <v>6</v>
      </c>
      <c r="G7" s="12" t="s">
        <v>6</v>
      </c>
      <c r="H7" s="12" t="s">
        <v>172</v>
      </c>
      <c r="I7" s="12"/>
      <c r="J7" s="9">
        <v>119</v>
      </c>
      <c r="K7" s="9">
        <v>194</v>
      </c>
    </row>
    <row r="8" spans="2:11" s="11" customFormat="1" x14ac:dyDescent="0.2">
      <c r="B8" s="8">
        <v>43684</v>
      </c>
      <c r="C8" s="12" t="s">
        <v>14</v>
      </c>
      <c r="D8" s="113">
        <v>6780</v>
      </c>
      <c r="E8" s="12" t="s">
        <v>142</v>
      </c>
      <c r="F8" s="12" t="s">
        <v>6</v>
      </c>
      <c r="G8" s="12" t="s">
        <v>6</v>
      </c>
      <c r="H8" s="12" t="s">
        <v>863</v>
      </c>
      <c r="I8" s="12"/>
      <c r="J8" s="9">
        <v>20</v>
      </c>
      <c r="K8" s="9">
        <v>15</v>
      </c>
    </row>
    <row r="9" spans="2:11" s="11" customFormat="1" x14ac:dyDescent="0.2">
      <c r="B9" s="8">
        <v>43684</v>
      </c>
      <c r="C9" s="12" t="s">
        <v>14</v>
      </c>
      <c r="D9" s="113">
        <v>6700</v>
      </c>
      <c r="E9" s="12" t="s">
        <v>127</v>
      </c>
      <c r="F9" s="12" t="s">
        <v>6</v>
      </c>
      <c r="G9" s="12" t="s">
        <v>6</v>
      </c>
      <c r="H9" s="12" t="s">
        <v>863</v>
      </c>
      <c r="I9" s="12"/>
      <c r="J9" s="9">
        <v>34</v>
      </c>
      <c r="K9" s="9">
        <v>29</v>
      </c>
    </row>
    <row r="10" spans="2:11" s="11" customFormat="1" x14ac:dyDescent="0.2">
      <c r="B10" s="8">
        <v>43687</v>
      </c>
      <c r="C10" s="12" t="s">
        <v>14</v>
      </c>
      <c r="D10" s="113">
        <v>6723</v>
      </c>
      <c r="E10" s="12" t="s">
        <v>212</v>
      </c>
      <c r="F10" s="12" t="s">
        <v>6</v>
      </c>
      <c r="G10" s="12" t="s">
        <v>4</v>
      </c>
      <c r="H10" s="12" t="s">
        <v>2268</v>
      </c>
      <c r="I10" s="12"/>
      <c r="J10" s="9">
        <v>36</v>
      </c>
      <c r="K10" s="9">
        <v>40</v>
      </c>
    </row>
    <row r="11" spans="2:11" s="11" customFormat="1" x14ac:dyDescent="0.2">
      <c r="B11" s="8">
        <v>43688</v>
      </c>
      <c r="C11" s="12" t="s">
        <v>14</v>
      </c>
      <c r="D11" s="113">
        <v>6762</v>
      </c>
      <c r="E11" s="12" t="s">
        <v>257</v>
      </c>
      <c r="F11" s="12" t="s">
        <v>1873</v>
      </c>
      <c r="G11" s="12" t="s">
        <v>6</v>
      </c>
      <c r="H11" s="12" t="s">
        <v>172</v>
      </c>
      <c r="I11" s="12"/>
      <c r="J11" s="9">
        <v>40</v>
      </c>
      <c r="K11" s="9">
        <v>39</v>
      </c>
    </row>
    <row r="12" spans="2:11" s="11" customFormat="1" x14ac:dyDescent="0.2">
      <c r="B12" s="8">
        <v>43689</v>
      </c>
      <c r="C12" s="12" t="s">
        <v>14</v>
      </c>
      <c r="D12" s="113">
        <v>6700</v>
      </c>
      <c r="E12" s="12" t="s">
        <v>127</v>
      </c>
      <c r="F12" s="12" t="s">
        <v>6</v>
      </c>
      <c r="G12" s="12" t="s">
        <v>6</v>
      </c>
      <c r="H12" s="12" t="s">
        <v>863</v>
      </c>
      <c r="I12" s="12"/>
      <c r="J12" s="9">
        <v>35</v>
      </c>
      <c r="K12" s="9">
        <v>26</v>
      </c>
    </row>
    <row r="13" spans="2:11" s="11" customFormat="1" x14ac:dyDescent="0.2">
      <c r="B13" s="8">
        <v>43689</v>
      </c>
      <c r="C13" s="12" t="s">
        <v>14</v>
      </c>
      <c r="D13" s="113">
        <v>6840</v>
      </c>
      <c r="E13" s="12" t="s">
        <v>2261</v>
      </c>
      <c r="F13" s="12" t="s">
        <v>6</v>
      </c>
      <c r="G13" s="12" t="s">
        <v>6</v>
      </c>
      <c r="H13" s="12" t="s">
        <v>172</v>
      </c>
      <c r="I13" s="12"/>
      <c r="J13" s="9">
        <v>47</v>
      </c>
      <c r="K13" s="9">
        <v>59</v>
      </c>
    </row>
    <row r="14" spans="2:11" s="11" customFormat="1" x14ac:dyDescent="0.2">
      <c r="B14" s="8">
        <v>43689</v>
      </c>
      <c r="C14" s="12" t="s">
        <v>14</v>
      </c>
      <c r="D14" s="113">
        <v>6700</v>
      </c>
      <c r="E14" s="12" t="s">
        <v>127</v>
      </c>
      <c r="F14" s="12" t="s">
        <v>6</v>
      </c>
      <c r="G14" s="12" t="s">
        <v>6</v>
      </c>
      <c r="H14" s="12" t="s">
        <v>863</v>
      </c>
      <c r="I14" s="12"/>
      <c r="J14" s="9">
        <v>35</v>
      </c>
      <c r="K14" s="9">
        <v>24</v>
      </c>
    </row>
    <row r="15" spans="2:11" s="11" customFormat="1" x14ac:dyDescent="0.2">
      <c r="B15" s="8">
        <v>43690</v>
      </c>
      <c r="C15" s="12" t="s">
        <v>14</v>
      </c>
      <c r="D15" s="113">
        <v>6717</v>
      </c>
      <c r="E15" s="12" t="s">
        <v>1783</v>
      </c>
      <c r="F15" s="12" t="s">
        <v>6</v>
      </c>
      <c r="G15" s="12" t="s">
        <v>6</v>
      </c>
      <c r="H15" s="12" t="s">
        <v>172</v>
      </c>
      <c r="I15" s="12"/>
      <c r="J15" s="9">
        <v>37</v>
      </c>
      <c r="K15" s="9">
        <v>36</v>
      </c>
    </row>
    <row r="16" spans="2:11" s="11" customFormat="1" x14ac:dyDescent="0.2">
      <c r="B16" s="8">
        <v>43691</v>
      </c>
      <c r="C16" s="12" t="s">
        <v>14</v>
      </c>
      <c r="D16" s="113">
        <v>6760</v>
      </c>
      <c r="E16" s="12" t="s">
        <v>257</v>
      </c>
      <c r="F16" s="12" t="s">
        <v>6</v>
      </c>
      <c r="G16" s="12" t="s">
        <v>6</v>
      </c>
      <c r="H16" s="12" t="s">
        <v>151</v>
      </c>
      <c r="I16" s="12"/>
      <c r="J16" s="9">
        <v>39</v>
      </c>
      <c r="K16" s="9">
        <v>34</v>
      </c>
    </row>
    <row r="17" spans="2:11" s="11" customFormat="1" x14ac:dyDescent="0.2">
      <c r="B17" s="8">
        <v>43691</v>
      </c>
      <c r="C17" s="12" t="s">
        <v>14</v>
      </c>
      <c r="D17" s="113">
        <v>6761</v>
      </c>
      <c r="E17" s="12" t="s">
        <v>257</v>
      </c>
      <c r="F17" s="12" t="s">
        <v>6</v>
      </c>
      <c r="G17" s="12" t="s">
        <v>15</v>
      </c>
      <c r="H17" s="12" t="s">
        <v>1897</v>
      </c>
      <c r="I17" s="12"/>
      <c r="J17" s="9">
        <v>30</v>
      </c>
      <c r="K17" s="9">
        <v>34</v>
      </c>
    </row>
    <row r="18" spans="2:11" s="11" customFormat="1" x14ac:dyDescent="0.2">
      <c r="B18" s="8">
        <v>43692</v>
      </c>
      <c r="C18" s="12" t="s">
        <v>14</v>
      </c>
      <c r="D18" s="113">
        <v>5377</v>
      </c>
      <c r="E18" s="12" t="s">
        <v>2281</v>
      </c>
      <c r="F18" s="12" t="s">
        <v>6</v>
      </c>
      <c r="G18" s="12" t="s">
        <v>6</v>
      </c>
      <c r="H18" s="12" t="s">
        <v>23</v>
      </c>
      <c r="I18" s="12"/>
      <c r="J18" s="9">
        <v>90</v>
      </c>
      <c r="K18" s="9">
        <v>131</v>
      </c>
    </row>
    <row r="19" spans="2:11" s="11" customFormat="1" x14ac:dyDescent="0.2">
      <c r="B19" s="8">
        <v>43692</v>
      </c>
      <c r="C19" s="12" t="s">
        <v>14</v>
      </c>
      <c r="D19" s="113">
        <v>6760</v>
      </c>
      <c r="E19" s="12" t="s">
        <v>257</v>
      </c>
      <c r="F19" s="12" t="s">
        <v>234</v>
      </c>
      <c r="G19" s="12" t="s">
        <v>6</v>
      </c>
      <c r="H19" s="12" t="s">
        <v>23</v>
      </c>
      <c r="I19" s="12"/>
      <c r="J19" s="9">
        <v>42</v>
      </c>
      <c r="K19" s="9">
        <v>33</v>
      </c>
    </row>
    <row r="20" spans="2:11" s="11" customFormat="1" x14ac:dyDescent="0.2">
      <c r="B20" s="8">
        <v>43692</v>
      </c>
      <c r="C20" s="12" t="s">
        <v>14</v>
      </c>
      <c r="D20" s="113">
        <v>6700</v>
      </c>
      <c r="E20" s="12" t="s">
        <v>127</v>
      </c>
      <c r="F20" s="12" t="s">
        <v>6</v>
      </c>
      <c r="G20" s="12" t="s">
        <v>6</v>
      </c>
      <c r="H20" s="12" t="s">
        <v>23</v>
      </c>
      <c r="I20" s="12"/>
      <c r="J20" s="9">
        <v>34</v>
      </c>
      <c r="K20" s="9">
        <v>25</v>
      </c>
    </row>
    <row r="21" spans="2:11" s="11" customFormat="1" x14ac:dyDescent="0.2">
      <c r="B21" s="8">
        <v>43692</v>
      </c>
      <c r="C21" s="12" t="s">
        <v>14</v>
      </c>
      <c r="D21" s="113">
        <v>7780</v>
      </c>
      <c r="E21" s="12" t="s">
        <v>2283</v>
      </c>
      <c r="F21" s="12" t="s">
        <v>4</v>
      </c>
      <c r="G21" s="12" t="s">
        <v>4</v>
      </c>
      <c r="H21" s="12" t="s">
        <v>976</v>
      </c>
      <c r="I21" s="12"/>
      <c r="J21" s="9">
        <v>41</v>
      </c>
      <c r="K21" s="9">
        <v>55</v>
      </c>
    </row>
    <row r="22" spans="2:11" s="11" customFormat="1" x14ac:dyDescent="0.2">
      <c r="B22" s="8">
        <v>43693</v>
      </c>
      <c r="C22" s="12" t="s">
        <v>14</v>
      </c>
      <c r="D22" s="113">
        <v>6791</v>
      </c>
      <c r="E22" s="12" t="s">
        <v>136</v>
      </c>
      <c r="F22" s="12" t="s">
        <v>6</v>
      </c>
      <c r="G22" s="12" t="s">
        <v>6</v>
      </c>
      <c r="H22" s="12" t="s">
        <v>153</v>
      </c>
      <c r="I22" s="12"/>
      <c r="J22" s="9">
        <v>15</v>
      </c>
      <c r="K22" s="9">
        <v>10</v>
      </c>
    </row>
    <row r="23" spans="2:11" s="11" customFormat="1" x14ac:dyDescent="0.2">
      <c r="B23" s="8">
        <v>43693</v>
      </c>
      <c r="C23" s="12" t="s">
        <v>14</v>
      </c>
      <c r="D23" s="113">
        <v>6780</v>
      </c>
      <c r="E23" s="12" t="s">
        <v>142</v>
      </c>
      <c r="F23" s="12" t="s">
        <v>6</v>
      </c>
      <c r="G23" s="12" t="s">
        <v>6</v>
      </c>
      <c r="H23" s="12" t="s">
        <v>151</v>
      </c>
      <c r="I23" s="12"/>
      <c r="J23" s="9">
        <v>20</v>
      </c>
      <c r="K23" s="9">
        <v>15</v>
      </c>
    </row>
    <row r="24" spans="2:11" s="11" customFormat="1" x14ac:dyDescent="0.2">
      <c r="B24" s="8">
        <v>43694</v>
      </c>
      <c r="C24" s="12" t="s">
        <v>14</v>
      </c>
      <c r="D24" s="113">
        <v>6791</v>
      </c>
      <c r="E24" s="12" t="s">
        <v>136</v>
      </c>
      <c r="F24" s="12" t="s">
        <v>6</v>
      </c>
      <c r="G24" s="12" t="s">
        <v>4</v>
      </c>
      <c r="H24" s="12" t="s">
        <v>2314</v>
      </c>
      <c r="I24" s="12"/>
      <c r="J24" s="9">
        <v>14</v>
      </c>
      <c r="K24" s="9">
        <v>8</v>
      </c>
    </row>
    <row r="25" spans="2:11" s="11" customFormat="1" x14ac:dyDescent="0.2">
      <c r="B25" s="8">
        <v>43694</v>
      </c>
      <c r="C25" s="12" t="s">
        <v>14</v>
      </c>
      <c r="D25" s="113">
        <v>6230</v>
      </c>
      <c r="E25" s="12" t="s">
        <v>2317</v>
      </c>
      <c r="F25" s="12" t="s">
        <v>6</v>
      </c>
      <c r="G25" s="12" t="s">
        <v>6</v>
      </c>
      <c r="H25" s="12" t="s">
        <v>163</v>
      </c>
      <c r="I25" s="12"/>
      <c r="J25" s="9">
        <v>38</v>
      </c>
      <c r="K25" s="9">
        <v>54</v>
      </c>
    </row>
    <row r="26" spans="2:11" s="11" customFormat="1" x14ac:dyDescent="0.2">
      <c r="B26" s="8">
        <v>43694</v>
      </c>
      <c r="C26" s="12" t="s">
        <v>14</v>
      </c>
      <c r="D26" s="113">
        <v>6600</v>
      </c>
      <c r="E26" s="12" t="s">
        <v>1963</v>
      </c>
      <c r="F26" s="12" t="s">
        <v>6</v>
      </c>
      <c r="G26" s="12" t="s">
        <v>6</v>
      </c>
      <c r="H26" s="12" t="s">
        <v>151</v>
      </c>
      <c r="I26" s="12"/>
      <c r="J26" s="9">
        <v>57</v>
      </c>
      <c r="K26" s="9">
        <v>82</v>
      </c>
    </row>
    <row r="27" spans="2:11" s="11" customFormat="1" x14ac:dyDescent="0.2">
      <c r="B27" s="8">
        <v>43694</v>
      </c>
      <c r="C27" s="12" t="s">
        <v>14</v>
      </c>
      <c r="D27" s="113">
        <v>6769</v>
      </c>
      <c r="E27" s="12" t="s">
        <v>2325</v>
      </c>
      <c r="F27" s="12" t="s">
        <v>6</v>
      </c>
      <c r="G27" s="12" t="s">
        <v>6</v>
      </c>
      <c r="H27" s="12" t="s">
        <v>1897</v>
      </c>
      <c r="I27" s="12"/>
      <c r="J27" s="9">
        <v>49</v>
      </c>
      <c r="K27" s="9">
        <v>40</v>
      </c>
    </row>
    <row r="28" spans="2:11" s="11" customFormat="1" x14ac:dyDescent="0.2">
      <c r="B28" s="8">
        <v>43694</v>
      </c>
      <c r="C28" s="12" t="s">
        <v>14</v>
      </c>
      <c r="D28" s="113">
        <v>6700</v>
      </c>
      <c r="E28" s="12" t="s">
        <v>127</v>
      </c>
      <c r="F28" s="12" t="s">
        <v>4</v>
      </c>
      <c r="G28" s="12" t="s">
        <v>4</v>
      </c>
      <c r="H28" s="12" t="s">
        <v>172</v>
      </c>
      <c r="I28" s="12"/>
      <c r="J28" s="9">
        <v>33</v>
      </c>
      <c r="K28" s="9">
        <v>29</v>
      </c>
    </row>
    <row r="29" spans="2:11" s="11" customFormat="1" x14ac:dyDescent="0.2">
      <c r="B29" s="8">
        <v>43695</v>
      </c>
      <c r="C29" s="12" t="s">
        <v>14</v>
      </c>
      <c r="D29" s="113">
        <v>6780</v>
      </c>
      <c r="E29" s="12" t="s">
        <v>142</v>
      </c>
      <c r="F29" s="12" t="s">
        <v>6</v>
      </c>
      <c r="G29" s="12" t="s">
        <v>6</v>
      </c>
      <c r="H29" s="12" t="s">
        <v>151</v>
      </c>
      <c r="I29" s="12"/>
      <c r="J29" s="9">
        <v>18</v>
      </c>
      <c r="K29" s="9">
        <v>14</v>
      </c>
    </row>
    <row r="30" spans="2:11" s="11" customFormat="1" x14ac:dyDescent="0.2">
      <c r="B30" s="8">
        <v>43696</v>
      </c>
      <c r="C30" s="12" t="s">
        <v>14</v>
      </c>
      <c r="D30" s="113">
        <v>2800</v>
      </c>
      <c r="E30" s="12" t="s">
        <v>2364</v>
      </c>
      <c r="F30" s="12" t="s">
        <v>6</v>
      </c>
      <c r="G30" s="12" t="s">
        <v>6</v>
      </c>
      <c r="H30" s="12" t="s">
        <v>2365</v>
      </c>
      <c r="I30" s="12"/>
      <c r="J30" s="9">
        <v>134</v>
      </c>
      <c r="K30" s="9">
        <v>189</v>
      </c>
    </row>
    <row r="31" spans="2:11" s="11" customFormat="1" x14ac:dyDescent="0.2">
      <c r="B31" s="8">
        <v>43697</v>
      </c>
      <c r="C31" s="12" t="s">
        <v>14</v>
      </c>
      <c r="D31" s="113">
        <v>6717</v>
      </c>
      <c r="E31" s="12" t="s">
        <v>2375</v>
      </c>
      <c r="F31" s="12" t="s">
        <v>6</v>
      </c>
      <c r="G31" s="12" t="s">
        <v>6</v>
      </c>
      <c r="H31" s="12" t="s">
        <v>151</v>
      </c>
      <c r="I31" s="12"/>
      <c r="J31" s="9">
        <v>36</v>
      </c>
      <c r="K31" s="9">
        <v>33</v>
      </c>
    </row>
    <row r="32" spans="2:11" s="11" customFormat="1" x14ac:dyDescent="0.2">
      <c r="B32" s="8">
        <v>43697</v>
      </c>
      <c r="C32" s="12" t="s">
        <v>14</v>
      </c>
      <c r="D32" s="113">
        <v>6792</v>
      </c>
      <c r="E32" s="12" t="s">
        <v>136</v>
      </c>
      <c r="F32" s="12" t="s">
        <v>6</v>
      </c>
      <c r="G32" s="12" t="s">
        <v>6</v>
      </c>
      <c r="H32" s="12" t="s">
        <v>152</v>
      </c>
      <c r="I32" s="12"/>
      <c r="J32" s="9">
        <v>16</v>
      </c>
      <c r="K32" s="9">
        <v>8</v>
      </c>
    </row>
    <row r="33" spans="2:11" s="11" customFormat="1" x14ac:dyDescent="0.2">
      <c r="B33" s="8">
        <v>43698</v>
      </c>
      <c r="C33" s="12" t="s">
        <v>14</v>
      </c>
      <c r="D33" s="113">
        <v>3680</v>
      </c>
      <c r="E33" s="12" t="s">
        <v>2380</v>
      </c>
      <c r="F33" s="12" t="s">
        <v>234</v>
      </c>
      <c r="G33" s="12" t="s">
        <v>6</v>
      </c>
      <c r="H33" s="12" t="s">
        <v>1794</v>
      </c>
      <c r="I33" s="12"/>
      <c r="J33" s="87" t="s">
        <v>2387</v>
      </c>
      <c r="K33" s="87" t="s">
        <v>2388</v>
      </c>
    </row>
    <row r="34" spans="2:11" s="11" customFormat="1" x14ac:dyDescent="0.2">
      <c r="B34" s="8">
        <v>43705</v>
      </c>
      <c r="C34" s="12" t="s">
        <v>14</v>
      </c>
      <c r="D34" s="113">
        <v>6720</v>
      </c>
      <c r="E34" s="12" t="s">
        <v>212</v>
      </c>
      <c r="F34" s="12" t="s">
        <v>6</v>
      </c>
      <c r="G34" s="12" t="s">
        <v>15</v>
      </c>
      <c r="H34" s="12" t="s">
        <v>319</v>
      </c>
      <c r="I34" s="12"/>
      <c r="J34" s="9">
        <v>37</v>
      </c>
      <c r="K34" s="9">
        <v>37</v>
      </c>
    </row>
    <row r="35" spans="2:11" s="11" customFormat="1" x14ac:dyDescent="0.2">
      <c r="B35" s="8">
        <v>43706</v>
      </c>
      <c r="C35" s="12" t="s">
        <v>14</v>
      </c>
      <c r="D35" s="113">
        <v>6717</v>
      </c>
      <c r="E35" s="12" t="s">
        <v>1783</v>
      </c>
      <c r="F35" s="12" t="s">
        <v>6</v>
      </c>
      <c r="G35" s="12" t="s">
        <v>15</v>
      </c>
      <c r="H35" s="12" t="s">
        <v>151</v>
      </c>
      <c r="I35" s="12"/>
      <c r="J35" s="9">
        <v>38</v>
      </c>
      <c r="K35" s="9">
        <v>34</v>
      </c>
    </row>
    <row r="36" spans="2:11" s="11" customFormat="1" x14ac:dyDescent="0.2">
      <c r="B36" s="8">
        <v>43707</v>
      </c>
      <c r="C36" s="12" t="s">
        <v>14</v>
      </c>
      <c r="D36" s="113">
        <v>5031</v>
      </c>
      <c r="E36" s="12" t="s">
        <v>1055</v>
      </c>
      <c r="F36" s="12" t="s">
        <v>6</v>
      </c>
      <c r="G36" s="12" t="s">
        <v>6</v>
      </c>
      <c r="H36" s="12" t="s">
        <v>292</v>
      </c>
      <c r="I36" s="12"/>
      <c r="J36" s="87" t="s">
        <v>2426</v>
      </c>
      <c r="K36" s="87" t="s">
        <v>2113</v>
      </c>
    </row>
    <row r="37" spans="2:11" s="11" customFormat="1" x14ac:dyDescent="0.2">
      <c r="B37" s="8">
        <v>43677</v>
      </c>
      <c r="C37" s="12" t="s">
        <v>5</v>
      </c>
      <c r="D37" s="113">
        <v>1445</v>
      </c>
      <c r="E37" s="12" t="s">
        <v>2168</v>
      </c>
      <c r="F37" s="12" t="s">
        <v>5</v>
      </c>
      <c r="G37" s="12" t="s">
        <v>15</v>
      </c>
      <c r="H37" s="12" t="s">
        <v>151</v>
      </c>
      <c r="I37" s="12"/>
      <c r="J37" s="9"/>
      <c r="K37" s="9"/>
    </row>
    <row r="38" spans="2:11" s="11" customFormat="1" x14ac:dyDescent="0.2">
      <c r="B38" s="8">
        <v>43678</v>
      </c>
      <c r="C38" s="12" t="s">
        <v>5</v>
      </c>
      <c r="D38" s="113">
        <v>54439</v>
      </c>
      <c r="E38" s="12" t="s">
        <v>970</v>
      </c>
      <c r="F38" s="12" t="s">
        <v>5</v>
      </c>
      <c r="G38" s="12" t="s">
        <v>15</v>
      </c>
      <c r="H38" s="12" t="s">
        <v>163</v>
      </c>
      <c r="I38" s="12"/>
      <c r="J38" s="9">
        <v>47</v>
      </c>
      <c r="K38" s="9">
        <v>63</v>
      </c>
    </row>
    <row r="39" spans="2:11" s="11" customFormat="1" x14ac:dyDescent="0.2">
      <c r="B39" s="8">
        <v>43678</v>
      </c>
      <c r="C39" s="12" t="s">
        <v>5</v>
      </c>
      <c r="D39" s="113">
        <v>8340</v>
      </c>
      <c r="E39" s="12" t="s">
        <v>2176</v>
      </c>
      <c r="F39" s="12" t="s">
        <v>5</v>
      </c>
      <c r="G39" s="12" t="s">
        <v>15</v>
      </c>
      <c r="H39" s="12" t="s">
        <v>477</v>
      </c>
      <c r="I39" s="12"/>
      <c r="J39" s="9"/>
      <c r="K39" s="9"/>
    </row>
    <row r="40" spans="2:11" s="11" customFormat="1" x14ac:dyDescent="0.2">
      <c r="B40" s="8">
        <v>43679</v>
      </c>
      <c r="C40" s="12" t="s">
        <v>5</v>
      </c>
      <c r="D40" s="113">
        <v>78554</v>
      </c>
      <c r="E40" s="12" t="s">
        <v>2184</v>
      </c>
      <c r="F40" s="12" t="s">
        <v>5</v>
      </c>
      <c r="G40" s="12" t="s">
        <v>5</v>
      </c>
      <c r="H40" s="12" t="s">
        <v>2185</v>
      </c>
      <c r="I40" s="12"/>
      <c r="J40" s="9">
        <v>233</v>
      </c>
      <c r="K40" s="9">
        <v>349</v>
      </c>
    </row>
    <row r="41" spans="2:11" s="11" customFormat="1" x14ac:dyDescent="0.2">
      <c r="B41" s="8">
        <v>43679</v>
      </c>
      <c r="C41" s="12" t="s">
        <v>5</v>
      </c>
      <c r="D41" s="113">
        <v>55218</v>
      </c>
      <c r="E41" s="12" t="s">
        <v>2186</v>
      </c>
      <c r="F41" s="12" t="s">
        <v>5</v>
      </c>
      <c r="G41" s="12" t="s">
        <v>5</v>
      </c>
      <c r="H41" s="12" t="s">
        <v>172</v>
      </c>
      <c r="I41" s="12"/>
      <c r="J41" s="9">
        <v>131</v>
      </c>
      <c r="K41" s="9">
        <v>204</v>
      </c>
    </row>
    <row r="42" spans="2:11" s="11" customFormat="1" x14ac:dyDescent="0.2">
      <c r="B42" s="8">
        <v>43679</v>
      </c>
      <c r="C42" s="12" t="s">
        <v>5</v>
      </c>
      <c r="D42" s="113">
        <v>66780</v>
      </c>
      <c r="E42" s="12" t="s">
        <v>2190</v>
      </c>
      <c r="F42" s="12" t="s">
        <v>5</v>
      </c>
      <c r="G42" s="12" t="s">
        <v>15</v>
      </c>
      <c r="H42" s="12" t="s">
        <v>172</v>
      </c>
      <c r="I42" s="12"/>
      <c r="J42" s="9">
        <v>45</v>
      </c>
      <c r="K42" s="9">
        <v>76</v>
      </c>
    </row>
    <row r="43" spans="2:11" s="11" customFormat="1" x14ac:dyDescent="0.2">
      <c r="B43" s="8">
        <v>43683</v>
      </c>
      <c r="C43" s="12" t="s">
        <v>5</v>
      </c>
      <c r="D43" s="113">
        <v>54294</v>
      </c>
      <c r="E43" s="12" t="s">
        <v>154</v>
      </c>
      <c r="F43" s="12" t="s">
        <v>10</v>
      </c>
      <c r="G43" s="12" t="s">
        <v>5</v>
      </c>
      <c r="H43" s="12" t="s">
        <v>172</v>
      </c>
      <c r="I43" s="12"/>
      <c r="J43" s="9">
        <v>51</v>
      </c>
      <c r="K43" s="9">
        <v>67</v>
      </c>
    </row>
    <row r="44" spans="2:11" s="11" customFormat="1" x14ac:dyDescent="0.2">
      <c r="B44" s="8">
        <v>43683</v>
      </c>
      <c r="C44" s="12" t="s">
        <v>5</v>
      </c>
      <c r="D44" s="113">
        <v>54439</v>
      </c>
      <c r="E44" s="12" t="s">
        <v>2216</v>
      </c>
      <c r="F44" s="12" t="s">
        <v>5</v>
      </c>
      <c r="G44" s="12" t="s">
        <v>5</v>
      </c>
      <c r="H44" s="12" t="s">
        <v>2217</v>
      </c>
      <c r="I44" s="12"/>
      <c r="J44" s="9">
        <v>42</v>
      </c>
      <c r="K44" s="9">
        <v>58</v>
      </c>
    </row>
    <row r="45" spans="2:11" s="11" customFormat="1" x14ac:dyDescent="0.2">
      <c r="B45" s="8">
        <v>43683</v>
      </c>
      <c r="C45" s="12" t="s">
        <v>5</v>
      </c>
      <c r="D45" s="113">
        <v>54662</v>
      </c>
      <c r="E45" s="12" t="s">
        <v>2224</v>
      </c>
      <c r="F45" s="12" t="s">
        <v>15</v>
      </c>
      <c r="G45" s="12" t="s">
        <v>15</v>
      </c>
      <c r="H45" s="12" t="s">
        <v>37</v>
      </c>
      <c r="I45" s="12"/>
      <c r="J45" s="9">
        <v>68</v>
      </c>
      <c r="K45" s="9">
        <v>98</v>
      </c>
    </row>
    <row r="46" spans="2:11" s="11" customFormat="1" x14ac:dyDescent="0.2">
      <c r="B46" s="8">
        <v>43683</v>
      </c>
      <c r="C46" s="12" t="s">
        <v>5</v>
      </c>
      <c r="D46" s="113">
        <v>70193</v>
      </c>
      <c r="E46" s="12" t="s">
        <v>1460</v>
      </c>
      <c r="F46" s="12" t="s">
        <v>5</v>
      </c>
      <c r="G46" s="12" t="s">
        <v>5</v>
      </c>
      <c r="H46" s="12" t="s">
        <v>172</v>
      </c>
      <c r="I46" s="12"/>
      <c r="J46" s="9">
        <v>220</v>
      </c>
      <c r="K46" s="9">
        <v>316</v>
      </c>
    </row>
    <row r="47" spans="2:11" s="11" customFormat="1" ht="15" customHeight="1" x14ac:dyDescent="0.2">
      <c r="B47" s="8">
        <v>43684</v>
      </c>
      <c r="C47" s="12" t="s">
        <v>5</v>
      </c>
      <c r="D47" s="113">
        <v>54329</v>
      </c>
      <c r="E47" s="12" t="s">
        <v>224</v>
      </c>
      <c r="F47" s="12" t="s">
        <v>5</v>
      </c>
      <c r="G47" s="12" t="s">
        <v>5</v>
      </c>
      <c r="H47" s="12" t="s">
        <v>172</v>
      </c>
      <c r="I47" s="12"/>
      <c r="J47" s="9">
        <v>50</v>
      </c>
      <c r="K47" s="9">
        <v>66</v>
      </c>
    </row>
    <row r="48" spans="2:11" s="11" customFormat="1" x14ac:dyDescent="0.2">
      <c r="B48" s="8">
        <v>43684</v>
      </c>
      <c r="C48" s="12" t="s">
        <v>5</v>
      </c>
      <c r="D48" s="113">
        <v>66131</v>
      </c>
      <c r="E48" s="12" t="s">
        <v>259</v>
      </c>
      <c r="F48" s="12" t="s">
        <v>5</v>
      </c>
      <c r="G48" s="12" t="s">
        <v>5</v>
      </c>
      <c r="H48" s="12" t="s">
        <v>2246</v>
      </c>
      <c r="I48" s="12"/>
      <c r="J48" s="9">
        <v>75</v>
      </c>
      <c r="K48" s="9">
        <v>116</v>
      </c>
    </row>
    <row r="49" spans="2:11" s="11" customFormat="1" x14ac:dyDescent="0.2">
      <c r="B49" s="8">
        <v>43684</v>
      </c>
      <c r="C49" s="12" t="s">
        <v>5</v>
      </c>
      <c r="D49" s="113">
        <v>54294</v>
      </c>
      <c r="E49" s="12" t="s">
        <v>154</v>
      </c>
      <c r="F49" s="12" t="s">
        <v>5</v>
      </c>
      <c r="G49" s="12" t="s">
        <v>5</v>
      </c>
      <c r="H49" s="12" t="s">
        <v>172</v>
      </c>
      <c r="I49" s="12"/>
      <c r="J49" s="9">
        <v>52</v>
      </c>
      <c r="K49" s="9">
        <v>67</v>
      </c>
    </row>
    <row r="50" spans="2:11" s="11" customFormat="1" x14ac:dyDescent="0.2">
      <c r="B50" s="8">
        <v>43684</v>
      </c>
      <c r="C50" s="12" t="s">
        <v>5</v>
      </c>
      <c r="D50" s="113">
        <v>54295</v>
      </c>
      <c r="E50" s="12" t="s">
        <v>154</v>
      </c>
      <c r="F50" s="12" t="s">
        <v>2244</v>
      </c>
      <c r="G50" s="12" t="s">
        <v>6</v>
      </c>
      <c r="H50" s="12" t="s">
        <v>172</v>
      </c>
      <c r="I50" s="12"/>
      <c r="J50" s="9">
        <v>60</v>
      </c>
      <c r="K50" s="9">
        <v>75</v>
      </c>
    </row>
    <row r="51" spans="2:11" s="11" customFormat="1" x14ac:dyDescent="0.2">
      <c r="B51" s="8">
        <v>43691</v>
      </c>
      <c r="C51" s="12" t="s">
        <v>5</v>
      </c>
      <c r="D51" s="48" t="s">
        <v>1955</v>
      </c>
      <c r="E51" s="12" t="s">
        <v>1692</v>
      </c>
      <c r="F51" s="12" t="s">
        <v>2271</v>
      </c>
      <c r="G51" s="12" t="s">
        <v>15</v>
      </c>
      <c r="H51" s="12" t="s">
        <v>23</v>
      </c>
      <c r="I51" s="12"/>
      <c r="J51" s="9">
        <v>62</v>
      </c>
      <c r="K51" s="9">
        <v>95</v>
      </c>
    </row>
    <row r="52" spans="2:11" s="11" customFormat="1" x14ac:dyDescent="0.2">
      <c r="B52" s="8">
        <v>43691</v>
      </c>
      <c r="C52" s="12" t="s">
        <v>5</v>
      </c>
      <c r="D52" s="113">
        <v>97310</v>
      </c>
      <c r="E52" s="12" t="s">
        <v>1855</v>
      </c>
      <c r="F52" s="12" t="s">
        <v>6</v>
      </c>
      <c r="G52" s="12" t="s">
        <v>16</v>
      </c>
      <c r="H52" s="12" t="s">
        <v>2277</v>
      </c>
      <c r="I52" s="12"/>
      <c r="J52" s="9">
        <v>58</v>
      </c>
      <c r="K52" s="9">
        <v>97</v>
      </c>
    </row>
    <row r="53" spans="2:11" s="11" customFormat="1" x14ac:dyDescent="0.2">
      <c r="B53" s="8">
        <v>43692</v>
      </c>
      <c r="C53" s="12" t="s">
        <v>5</v>
      </c>
      <c r="D53" s="113">
        <v>66763</v>
      </c>
      <c r="E53" s="12" t="s">
        <v>2280</v>
      </c>
      <c r="F53" s="12" t="s">
        <v>5</v>
      </c>
      <c r="G53" s="12" t="s">
        <v>5</v>
      </c>
      <c r="H53" s="12" t="s">
        <v>2246</v>
      </c>
      <c r="I53" s="12"/>
      <c r="J53" s="9">
        <v>50</v>
      </c>
      <c r="K53" s="9">
        <v>79</v>
      </c>
    </row>
    <row r="54" spans="2:11" s="11" customFormat="1" x14ac:dyDescent="0.2">
      <c r="B54" s="8">
        <v>43694</v>
      </c>
      <c r="C54" s="12" t="s">
        <v>5</v>
      </c>
      <c r="D54" s="113">
        <v>75334</v>
      </c>
      <c r="E54" s="12" t="s">
        <v>2333</v>
      </c>
      <c r="F54" s="12" t="s">
        <v>5</v>
      </c>
      <c r="G54" s="12" t="s">
        <v>5</v>
      </c>
      <c r="H54" s="12" t="s">
        <v>172</v>
      </c>
      <c r="I54" s="12"/>
      <c r="J54" s="9">
        <v>179</v>
      </c>
      <c r="K54" s="9">
        <v>265</v>
      </c>
    </row>
    <row r="55" spans="2:11" s="11" customFormat="1" x14ac:dyDescent="0.2">
      <c r="B55" s="8">
        <v>43694</v>
      </c>
      <c r="C55" s="12" t="s">
        <v>5</v>
      </c>
      <c r="D55" s="113">
        <v>54296</v>
      </c>
      <c r="E55" s="12" t="s">
        <v>154</v>
      </c>
      <c r="F55" s="12" t="s">
        <v>5</v>
      </c>
      <c r="G55" s="12" t="s">
        <v>10</v>
      </c>
      <c r="H55" s="12" t="s">
        <v>249</v>
      </c>
      <c r="I55" s="12"/>
      <c r="J55" s="9">
        <v>60</v>
      </c>
      <c r="K55" s="9">
        <v>90</v>
      </c>
    </row>
    <row r="56" spans="2:11" s="11" customFormat="1" x14ac:dyDescent="0.2">
      <c r="B56" s="8">
        <v>43695</v>
      </c>
      <c r="C56" s="12" t="s">
        <v>5</v>
      </c>
      <c r="D56" s="113">
        <v>54294</v>
      </c>
      <c r="E56" s="12" t="s">
        <v>154</v>
      </c>
      <c r="F56" s="12" t="s">
        <v>5</v>
      </c>
      <c r="G56" s="12" t="s">
        <v>5</v>
      </c>
      <c r="H56" s="12" t="s">
        <v>151</v>
      </c>
      <c r="I56" s="12"/>
      <c r="J56" s="9">
        <v>48</v>
      </c>
      <c r="K56" s="9">
        <v>67</v>
      </c>
    </row>
    <row r="57" spans="2:11" s="11" customFormat="1" x14ac:dyDescent="0.2">
      <c r="B57" s="8">
        <v>43695</v>
      </c>
      <c r="C57" s="12" t="s">
        <v>5</v>
      </c>
      <c r="D57" s="113">
        <v>66793</v>
      </c>
      <c r="E57" s="12" t="s">
        <v>2363</v>
      </c>
      <c r="F57" s="12" t="s">
        <v>5</v>
      </c>
      <c r="G57" s="12" t="s">
        <v>5</v>
      </c>
      <c r="H57" s="12" t="s">
        <v>172</v>
      </c>
      <c r="I57" s="12"/>
      <c r="J57" s="9">
        <v>52</v>
      </c>
      <c r="K57" s="9">
        <v>86</v>
      </c>
    </row>
    <row r="58" spans="2:11" s="11" customFormat="1" x14ac:dyDescent="0.2">
      <c r="B58" s="8">
        <v>43695</v>
      </c>
      <c r="C58" s="12" t="s">
        <v>5</v>
      </c>
      <c r="D58" s="113">
        <v>54441</v>
      </c>
      <c r="E58" s="12" t="s">
        <v>484</v>
      </c>
      <c r="F58" s="12" t="s">
        <v>5</v>
      </c>
      <c r="G58" s="12" t="s">
        <v>6</v>
      </c>
      <c r="H58" s="12" t="s">
        <v>1897</v>
      </c>
      <c r="I58" s="12"/>
      <c r="J58" s="9">
        <v>48</v>
      </c>
      <c r="K58" s="9">
        <v>66</v>
      </c>
    </row>
    <row r="59" spans="2:11" s="11" customFormat="1" x14ac:dyDescent="0.2">
      <c r="B59" s="8">
        <v>43695</v>
      </c>
      <c r="C59" s="12" t="s">
        <v>5</v>
      </c>
      <c r="D59" s="113">
        <v>66706</v>
      </c>
      <c r="E59" s="12" t="s">
        <v>97</v>
      </c>
      <c r="F59" s="12" t="s">
        <v>5</v>
      </c>
      <c r="G59" s="12" t="s">
        <v>4</v>
      </c>
      <c r="H59" s="12" t="s">
        <v>2358</v>
      </c>
      <c r="I59" s="12"/>
      <c r="J59" s="9">
        <v>31</v>
      </c>
      <c r="K59" s="9">
        <v>45</v>
      </c>
    </row>
    <row r="60" spans="2:11" s="11" customFormat="1" x14ac:dyDescent="0.2">
      <c r="B60" s="8">
        <v>43695</v>
      </c>
      <c r="C60" s="12" t="s">
        <v>5</v>
      </c>
      <c r="D60" s="113">
        <v>54200</v>
      </c>
      <c r="E60" s="12" t="s">
        <v>2353</v>
      </c>
      <c r="F60" s="12" t="s">
        <v>5</v>
      </c>
      <c r="G60" s="12" t="s">
        <v>5</v>
      </c>
      <c r="H60" s="12" t="s">
        <v>172</v>
      </c>
      <c r="I60" s="12"/>
      <c r="J60" s="9">
        <v>58</v>
      </c>
      <c r="K60" s="9">
        <v>97</v>
      </c>
    </row>
    <row r="61" spans="2:11" s="11" customFormat="1" x14ac:dyDescent="0.2">
      <c r="B61" s="8">
        <v>43701</v>
      </c>
      <c r="C61" s="12" t="s">
        <v>5</v>
      </c>
      <c r="D61" s="113">
        <v>54290</v>
      </c>
      <c r="E61" s="12" t="s">
        <v>154</v>
      </c>
      <c r="F61" s="12" t="s">
        <v>8</v>
      </c>
      <c r="G61" s="12" t="s">
        <v>5</v>
      </c>
      <c r="H61" s="12" t="s">
        <v>23</v>
      </c>
      <c r="I61" s="12"/>
      <c r="J61" s="9">
        <v>50</v>
      </c>
      <c r="K61" s="9">
        <v>74</v>
      </c>
    </row>
    <row r="62" spans="2:11" s="11" customFormat="1" x14ac:dyDescent="0.2">
      <c r="B62" s="8">
        <v>43704</v>
      </c>
      <c r="C62" s="12" t="s">
        <v>5</v>
      </c>
      <c r="D62" s="113">
        <v>95032</v>
      </c>
      <c r="E62" s="12" t="s">
        <v>2414</v>
      </c>
      <c r="F62" s="12" t="s">
        <v>5</v>
      </c>
      <c r="G62" s="12" t="s">
        <v>15</v>
      </c>
      <c r="H62" s="12" t="s">
        <v>292</v>
      </c>
      <c r="I62" s="12"/>
      <c r="J62" s="31"/>
      <c r="K62" s="31"/>
    </row>
    <row r="63" spans="2:11" s="11" customFormat="1" x14ac:dyDescent="0.2">
      <c r="B63" s="8">
        <v>43694</v>
      </c>
      <c r="C63" s="12" t="s">
        <v>18</v>
      </c>
      <c r="D63" s="113">
        <v>28045</v>
      </c>
      <c r="E63" s="12" t="s">
        <v>2308</v>
      </c>
      <c r="F63" s="12" t="s">
        <v>18</v>
      </c>
      <c r="G63" s="12" t="s">
        <v>6</v>
      </c>
      <c r="H63" s="12" t="s">
        <v>2309</v>
      </c>
      <c r="I63" s="12"/>
      <c r="J63" s="9">
        <v>22</v>
      </c>
      <c r="K63" s="9">
        <v>26</v>
      </c>
    </row>
    <row r="64" spans="2:11" s="11" customFormat="1" x14ac:dyDescent="0.2">
      <c r="B64" s="8">
        <v>43702</v>
      </c>
      <c r="C64" s="12" t="s">
        <v>785</v>
      </c>
      <c r="D64" s="113">
        <v>10613</v>
      </c>
      <c r="E64" s="12" t="s">
        <v>2405</v>
      </c>
      <c r="F64" s="12" t="s">
        <v>2406</v>
      </c>
      <c r="G64" s="12" t="s">
        <v>6</v>
      </c>
      <c r="H64" s="12" t="s">
        <v>151</v>
      </c>
      <c r="I64" s="12"/>
      <c r="J64" s="31"/>
      <c r="K64" s="31"/>
    </row>
    <row r="65" spans="2:11" s="11" customFormat="1" x14ac:dyDescent="0.2">
      <c r="B65" s="8">
        <v>43678</v>
      </c>
      <c r="C65" s="12" t="s">
        <v>6</v>
      </c>
      <c r="D65" s="113">
        <v>54000</v>
      </c>
      <c r="E65" s="12" t="s">
        <v>210</v>
      </c>
      <c r="F65" s="12" t="s">
        <v>6</v>
      </c>
      <c r="G65" s="12" t="s">
        <v>221</v>
      </c>
      <c r="H65" s="12" t="s">
        <v>319</v>
      </c>
      <c r="I65" s="12"/>
      <c r="J65" s="9">
        <v>79</v>
      </c>
      <c r="K65" s="9">
        <v>116</v>
      </c>
    </row>
    <row r="66" spans="2:11" s="11" customFormat="1" x14ac:dyDescent="0.2">
      <c r="B66" s="8">
        <v>43678</v>
      </c>
      <c r="C66" s="12" t="s">
        <v>6</v>
      </c>
      <c r="D66" s="113">
        <v>57570</v>
      </c>
      <c r="E66" s="12" t="s">
        <v>72</v>
      </c>
      <c r="F66" s="12" t="s">
        <v>6</v>
      </c>
      <c r="G66" s="12" t="s">
        <v>5</v>
      </c>
      <c r="H66" s="12" t="s">
        <v>319</v>
      </c>
      <c r="I66" s="12"/>
      <c r="J66" s="9">
        <v>33</v>
      </c>
      <c r="K66" s="9">
        <v>36</v>
      </c>
    </row>
    <row r="67" spans="2:11" s="11" customFormat="1" x14ac:dyDescent="0.2">
      <c r="B67" s="8">
        <v>43678</v>
      </c>
      <c r="C67" s="12" t="s">
        <v>6</v>
      </c>
      <c r="D67" s="113">
        <v>67680</v>
      </c>
      <c r="E67" s="12" t="s">
        <v>2177</v>
      </c>
      <c r="F67" s="12" t="s">
        <v>6</v>
      </c>
      <c r="G67" s="12" t="s">
        <v>4</v>
      </c>
      <c r="H67" s="12" t="s">
        <v>151</v>
      </c>
      <c r="I67" s="12"/>
      <c r="J67" s="9">
        <v>170</v>
      </c>
      <c r="K67" s="9">
        <v>255</v>
      </c>
    </row>
    <row r="68" spans="2:11" s="11" customFormat="1" x14ac:dyDescent="0.2">
      <c r="B68" s="8">
        <v>43678</v>
      </c>
      <c r="C68" s="12" t="s">
        <v>6</v>
      </c>
      <c r="D68" s="113">
        <v>94370</v>
      </c>
      <c r="E68" s="12" t="s">
        <v>2178</v>
      </c>
      <c r="F68" s="12" t="s">
        <v>6</v>
      </c>
      <c r="G68" s="12" t="s">
        <v>15</v>
      </c>
      <c r="H68" s="12" t="s">
        <v>151</v>
      </c>
      <c r="I68" s="12"/>
      <c r="J68" s="9"/>
      <c r="K68" s="9"/>
    </row>
    <row r="69" spans="2:11" s="11" customFormat="1" x14ac:dyDescent="0.2">
      <c r="B69" s="8">
        <v>43679</v>
      </c>
      <c r="C69" s="12" t="s">
        <v>6</v>
      </c>
      <c r="D69" s="113">
        <v>57570</v>
      </c>
      <c r="E69" s="12" t="s">
        <v>2181</v>
      </c>
      <c r="F69" s="12" t="s">
        <v>2182</v>
      </c>
      <c r="G69" s="12" t="s">
        <v>6</v>
      </c>
      <c r="H69" s="12" t="s">
        <v>151</v>
      </c>
      <c r="I69" s="12"/>
      <c r="J69" s="9">
        <v>18</v>
      </c>
      <c r="K69" s="9">
        <v>26</v>
      </c>
    </row>
    <row r="70" spans="2:11" s="11" customFormat="1" x14ac:dyDescent="0.2">
      <c r="B70" s="8">
        <v>43679</v>
      </c>
      <c r="C70" s="12" t="s">
        <v>6</v>
      </c>
      <c r="D70" s="113">
        <v>57290</v>
      </c>
      <c r="E70" s="12" t="s">
        <v>2183</v>
      </c>
      <c r="F70" s="12" t="s">
        <v>2182</v>
      </c>
      <c r="G70" s="12" t="s">
        <v>6</v>
      </c>
      <c r="H70" s="12" t="s">
        <v>172</v>
      </c>
      <c r="I70" s="12"/>
      <c r="J70" s="9">
        <v>33</v>
      </c>
      <c r="K70" s="9">
        <v>39</v>
      </c>
    </row>
    <row r="71" spans="2:11" s="11" customFormat="1" x14ac:dyDescent="0.2">
      <c r="B71" s="8">
        <v>43679</v>
      </c>
      <c r="C71" s="12" t="s">
        <v>6</v>
      </c>
      <c r="D71" s="113">
        <v>76630</v>
      </c>
      <c r="E71" s="12" t="s">
        <v>2189</v>
      </c>
      <c r="F71" s="12" t="s">
        <v>6</v>
      </c>
      <c r="G71" s="12" t="s">
        <v>6</v>
      </c>
      <c r="H71" s="12" t="s">
        <v>172</v>
      </c>
      <c r="I71" s="12"/>
      <c r="J71" s="9">
        <v>240</v>
      </c>
      <c r="K71" s="9">
        <v>483</v>
      </c>
    </row>
    <row r="72" spans="2:11" s="11" customFormat="1" x14ac:dyDescent="0.2">
      <c r="B72" s="8">
        <v>43680</v>
      </c>
      <c r="C72" s="12" t="s">
        <v>6</v>
      </c>
      <c r="D72" s="113">
        <v>57380</v>
      </c>
      <c r="E72" s="12" t="s">
        <v>2198</v>
      </c>
      <c r="F72" s="12" t="s">
        <v>6</v>
      </c>
      <c r="G72" s="12" t="s">
        <v>6</v>
      </c>
      <c r="H72" s="12" t="s">
        <v>23</v>
      </c>
      <c r="I72" s="12"/>
      <c r="J72" s="9">
        <v>76</v>
      </c>
      <c r="K72" s="9">
        <v>110</v>
      </c>
    </row>
    <row r="73" spans="2:11" s="11" customFormat="1" x14ac:dyDescent="0.2">
      <c r="B73" s="8">
        <v>43680</v>
      </c>
      <c r="C73" s="12" t="s">
        <v>6</v>
      </c>
      <c r="D73" s="113">
        <v>57290</v>
      </c>
      <c r="E73" s="12" t="s">
        <v>1789</v>
      </c>
      <c r="F73" s="12" t="s">
        <v>6</v>
      </c>
      <c r="G73" s="12" t="s">
        <v>6</v>
      </c>
      <c r="H73" s="12" t="s">
        <v>23</v>
      </c>
      <c r="I73" s="12"/>
      <c r="J73" s="9">
        <v>35</v>
      </c>
      <c r="K73" s="9">
        <v>39</v>
      </c>
    </row>
    <row r="74" spans="2:11" s="11" customFormat="1" x14ac:dyDescent="0.2">
      <c r="B74" s="8">
        <v>43681</v>
      </c>
      <c r="C74" s="12" t="s">
        <v>6</v>
      </c>
      <c r="D74" s="113">
        <v>57330</v>
      </c>
      <c r="E74" s="12" t="s">
        <v>164</v>
      </c>
      <c r="F74" s="12" t="s">
        <v>6</v>
      </c>
      <c r="G74" s="12" t="s">
        <v>270</v>
      </c>
      <c r="H74" s="12" t="s">
        <v>23</v>
      </c>
      <c r="I74" s="12"/>
      <c r="J74" s="9">
        <v>25</v>
      </c>
      <c r="K74" s="9">
        <v>33</v>
      </c>
    </row>
    <row r="75" spans="2:11" s="11" customFormat="1" x14ac:dyDescent="0.2">
      <c r="B75" s="8">
        <v>43681</v>
      </c>
      <c r="C75" s="12" t="s">
        <v>6</v>
      </c>
      <c r="D75" s="113">
        <v>57050</v>
      </c>
      <c r="E75" s="12" t="s">
        <v>2200</v>
      </c>
      <c r="F75" s="12" t="s">
        <v>6</v>
      </c>
      <c r="G75" s="12" t="s">
        <v>6</v>
      </c>
      <c r="H75" s="12" t="s">
        <v>23</v>
      </c>
      <c r="I75" s="12"/>
      <c r="J75" s="9">
        <v>50</v>
      </c>
      <c r="K75" s="9">
        <v>66</v>
      </c>
    </row>
    <row r="76" spans="2:11" s="11" customFormat="1" x14ac:dyDescent="0.2">
      <c r="B76" s="8">
        <v>43681</v>
      </c>
      <c r="C76" s="12" t="s">
        <v>6</v>
      </c>
      <c r="D76" s="113">
        <v>57100</v>
      </c>
      <c r="E76" s="12" t="s">
        <v>141</v>
      </c>
      <c r="F76" s="12" t="s">
        <v>6</v>
      </c>
      <c r="G76" s="12" t="s">
        <v>6</v>
      </c>
      <c r="H76" s="12" t="s">
        <v>37</v>
      </c>
      <c r="I76" s="12"/>
      <c r="J76" s="9">
        <v>31</v>
      </c>
      <c r="K76" s="9">
        <v>42</v>
      </c>
    </row>
    <row r="77" spans="2:11" s="11" customFormat="1" x14ac:dyDescent="0.2">
      <c r="B77" s="8">
        <v>43683</v>
      </c>
      <c r="C77" s="12" t="s">
        <v>6</v>
      </c>
      <c r="D77" s="113">
        <v>10400</v>
      </c>
      <c r="E77" s="12" t="s">
        <v>2218</v>
      </c>
      <c r="F77" s="12" t="s">
        <v>6</v>
      </c>
      <c r="G77" s="12" t="s">
        <v>6</v>
      </c>
      <c r="H77" s="12" t="s">
        <v>2219</v>
      </c>
      <c r="I77" s="12"/>
      <c r="J77" s="9">
        <v>194</v>
      </c>
      <c r="K77" s="9">
        <v>272</v>
      </c>
    </row>
    <row r="78" spans="2:11" s="11" customFormat="1" x14ac:dyDescent="0.2">
      <c r="B78" s="8">
        <v>43683</v>
      </c>
      <c r="C78" s="12" t="s">
        <v>6</v>
      </c>
      <c r="D78" s="113">
        <v>57155</v>
      </c>
      <c r="E78" s="12" t="s">
        <v>211</v>
      </c>
      <c r="F78" s="12" t="s">
        <v>6</v>
      </c>
      <c r="G78" s="12" t="s">
        <v>6</v>
      </c>
      <c r="H78" s="12" t="s">
        <v>2247</v>
      </c>
      <c r="I78" s="12"/>
      <c r="J78" s="9">
        <v>65</v>
      </c>
      <c r="K78" s="9">
        <v>86</v>
      </c>
    </row>
    <row r="79" spans="2:11" s="11" customFormat="1" x14ac:dyDescent="0.2">
      <c r="B79" s="8">
        <v>43684</v>
      </c>
      <c r="C79" s="12" t="s">
        <v>6</v>
      </c>
      <c r="D79" s="113">
        <v>57390</v>
      </c>
      <c r="E79" s="12" t="s">
        <v>137</v>
      </c>
      <c r="F79" s="12" t="s">
        <v>6</v>
      </c>
      <c r="G79" s="12" t="s">
        <v>6</v>
      </c>
      <c r="H79" s="12" t="s">
        <v>2229</v>
      </c>
      <c r="I79" s="12"/>
      <c r="J79" s="9">
        <v>14</v>
      </c>
      <c r="K79" s="9">
        <v>11</v>
      </c>
    </row>
    <row r="80" spans="2:11" s="11" customFormat="1" x14ac:dyDescent="0.2">
      <c r="B80" s="8">
        <v>43684</v>
      </c>
      <c r="C80" s="12" t="s">
        <v>6</v>
      </c>
      <c r="D80" s="113">
        <v>57970</v>
      </c>
      <c r="E80" s="12" t="s">
        <v>206</v>
      </c>
      <c r="F80" s="12" t="s">
        <v>6</v>
      </c>
      <c r="G80" s="12" t="s">
        <v>6</v>
      </c>
      <c r="H80" s="12" t="s">
        <v>172</v>
      </c>
      <c r="I80" s="12"/>
      <c r="J80" s="9">
        <v>36</v>
      </c>
      <c r="K80" s="9">
        <v>44</v>
      </c>
    </row>
    <row r="81" spans="2:11" s="11" customFormat="1" x14ac:dyDescent="0.2">
      <c r="B81" s="8">
        <v>43684</v>
      </c>
      <c r="C81" s="12" t="s">
        <v>6</v>
      </c>
      <c r="D81" s="113">
        <v>13005</v>
      </c>
      <c r="E81" s="12" t="s">
        <v>774</v>
      </c>
      <c r="F81" s="12" t="s">
        <v>6</v>
      </c>
      <c r="G81" s="12" t="s">
        <v>6</v>
      </c>
      <c r="H81" s="12" t="s">
        <v>2245</v>
      </c>
      <c r="I81" s="12"/>
      <c r="J81" s="9"/>
      <c r="K81" s="9"/>
    </row>
    <row r="82" spans="2:11" s="11" customFormat="1" x14ac:dyDescent="0.2">
      <c r="B82" s="8">
        <v>43684</v>
      </c>
      <c r="C82" s="12" t="s">
        <v>6</v>
      </c>
      <c r="D82" s="113">
        <v>54135</v>
      </c>
      <c r="E82" s="12" t="s">
        <v>1106</v>
      </c>
      <c r="F82" s="12" t="s">
        <v>6</v>
      </c>
      <c r="G82" s="12" t="s">
        <v>6</v>
      </c>
      <c r="H82" s="12" t="s">
        <v>863</v>
      </c>
      <c r="I82" s="12"/>
      <c r="J82" s="9">
        <v>20</v>
      </c>
      <c r="K82" s="9">
        <v>15</v>
      </c>
    </row>
    <row r="83" spans="2:11" s="11" customFormat="1" x14ac:dyDescent="0.2">
      <c r="B83" s="8">
        <v>43684</v>
      </c>
      <c r="C83" s="12" t="s">
        <v>6</v>
      </c>
      <c r="D83" s="113">
        <v>54400</v>
      </c>
      <c r="E83" s="12" t="s">
        <v>179</v>
      </c>
      <c r="F83" s="12" t="s">
        <v>6</v>
      </c>
      <c r="G83" s="12" t="s">
        <v>6</v>
      </c>
      <c r="H83" s="12" t="s">
        <v>2239</v>
      </c>
      <c r="I83" s="12"/>
      <c r="J83" s="9">
        <v>21</v>
      </c>
      <c r="K83" s="9">
        <v>15</v>
      </c>
    </row>
    <row r="84" spans="2:11" s="11" customFormat="1" x14ac:dyDescent="0.2">
      <c r="B84" s="8">
        <v>43684</v>
      </c>
      <c r="C84" s="12" t="s">
        <v>6</v>
      </c>
      <c r="D84" s="113">
        <v>57320</v>
      </c>
      <c r="E84" s="12" t="s">
        <v>2242</v>
      </c>
      <c r="F84" s="12" t="s">
        <v>6</v>
      </c>
      <c r="G84" s="12" t="s">
        <v>6</v>
      </c>
      <c r="H84" s="12" t="s">
        <v>152</v>
      </c>
      <c r="I84" s="12"/>
      <c r="J84" s="9">
        <v>52</v>
      </c>
      <c r="K84" s="9">
        <v>64</v>
      </c>
    </row>
    <row r="85" spans="2:11" s="11" customFormat="1" x14ac:dyDescent="0.2">
      <c r="B85" s="8">
        <v>43684</v>
      </c>
      <c r="C85" s="12" t="s">
        <v>6</v>
      </c>
      <c r="D85" s="113">
        <v>57300</v>
      </c>
      <c r="E85" s="12" t="s">
        <v>2243</v>
      </c>
      <c r="F85" s="12" t="s">
        <v>188</v>
      </c>
      <c r="G85" s="12" t="s">
        <v>6</v>
      </c>
      <c r="H85" s="12" t="s">
        <v>23</v>
      </c>
      <c r="I85" s="12"/>
      <c r="J85" s="9">
        <v>53</v>
      </c>
      <c r="K85" s="9">
        <v>53</v>
      </c>
    </row>
    <row r="86" spans="2:11" s="11" customFormat="1" x14ac:dyDescent="0.2">
      <c r="B86" s="8">
        <v>43686</v>
      </c>
      <c r="C86" s="12" t="s">
        <v>6</v>
      </c>
      <c r="D86" s="113">
        <v>54430</v>
      </c>
      <c r="E86" s="12" t="s">
        <v>179</v>
      </c>
      <c r="F86" s="12" t="s">
        <v>6</v>
      </c>
      <c r="G86" s="12" t="s">
        <v>6</v>
      </c>
      <c r="H86" s="12" t="s">
        <v>151</v>
      </c>
      <c r="I86" s="12"/>
      <c r="J86" s="9">
        <v>24</v>
      </c>
      <c r="K86" s="9">
        <v>18</v>
      </c>
    </row>
    <row r="87" spans="2:11" s="11" customFormat="1" x14ac:dyDescent="0.2">
      <c r="B87" s="8">
        <v>43686</v>
      </c>
      <c r="C87" s="12" t="s">
        <v>6</v>
      </c>
      <c r="D87" s="113">
        <v>57480</v>
      </c>
      <c r="E87" s="12" t="s">
        <v>2252</v>
      </c>
      <c r="F87" s="12" t="s">
        <v>6</v>
      </c>
      <c r="G87" s="12" t="s">
        <v>15</v>
      </c>
      <c r="H87" s="12" t="s">
        <v>172</v>
      </c>
      <c r="I87" s="12"/>
      <c r="J87" s="9">
        <v>37</v>
      </c>
      <c r="K87" s="9">
        <v>51</v>
      </c>
    </row>
    <row r="88" spans="2:11" s="11" customFormat="1" x14ac:dyDescent="0.2">
      <c r="B88" s="8">
        <v>43687</v>
      </c>
      <c r="C88" s="12" t="s">
        <v>6</v>
      </c>
      <c r="D88" s="113">
        <v>54960</v>
      </c>
      <c r="E88" s="12" t="s">
        <v>1177</v>
      </c>
      <c r="F88" s="12" t="s">
        <v>6</v>
      </c>
      <c r="G88" s="12" t="s">
        <v>6</v>
      </c>
      <c r="H88" s="12" t="s">
        <v>151</v>
      </c>
      <c r="I88" s="12"/>
      <c r="J88" s="9">
        <v>30</v>
      </c>
      <c r="K88" s="9">
        <v>25</v>
      </c>
    </row>
    <row r="89" spans="2:11" s="11" customFormat="1" x14ac:dyDescent="0.2">
      <c r="B89" s="8">
        <v>43687</v>
      </c>
      <c r="C89" s="12" t="s">
        <v>6</v>
      </c>
      <c r="D89" s="113">
        <v>57940</v>
      </c>
      <c r="E89" s="12" t="s">
        <v>2254</v>
      </c>
      <c r="F89" s="12" t="s">
        <v>6</v>
      </c>
      <c r="G89" s="12" t="s">
        <v>15</v>
      </c>
      <c r="H89" s="12" t="s">
        <v>2255</v>
      </c>
      <c r="I89" s="12"/>
      <c r="J89" s="9">
        <v>38</v>
      </c>
      <c r="K89" s="9">
        <v>52</v>
      </c>
    </row>
    <row r="90" spans="2:11" s="11" customFormat="1" x14ac:dyDescent="0.2">
      <c r="B90" s="8">
        <v>43687</v>
      </c>
      <c r="C90" s="12" t="s">
        <v>6</v>
      </c>
      <c r="D90" s="113">
        <v>57570</v>
      </c>
      <c r="E90" s="12" t="s">
        <v>2256</v>
      </c>
      <c r="F90" s="12" t="s">
        <v>6</v>
      </c>
      <c r="G90" s="12" t="s">
        <v>6</v>
      </c>
      <c r="H90" s="12" t="s">
        <v>172</v>
      </c>
      <c r="I90" s="12"/>
      <c r="J90" s="9">
        <v>19</v>
      </c>
      <c r="K90" s="9">
        <v>26</v>
      </c>
    </row>
    <row r="91" spans="2:11" s="11" customFormat="1" x14ac:dyDescent="0.2">
      <c r="B91" s="8">
        <v>43687</v>
      </c>
      <c r="C91" s="12" t="s">
        <v>6</v>
      </c>
      <c r="D91" s="113">
        <v>68460</v>
      </c>
      <c r="E91" s="12" t="s">
        <v>2257</v>
      </c>
      <c r="F91" s="12" t="s">
        <v>6</v>
      </c>
      <c r="G91" s="12" t="s">
        <v>5</v>
      </c>
      <c r="H91" s="12" t="s">
        <v>249</v>
      </c>
      <c r="I91" s="12"/>
      <c r="J91" s="9">
        <v>205</v>
      </c>
      <c r="K91" s="9">
        <v>317</v>
      </c>
    </row>
    <row r="92" spans="2:11" s="11" customFormat="1" x14ac:dyDescent="0.2">
      <c r="B92" s="8">
        <v>43688</v>
      </c>
      <c r="C92" s="12" t="s">
        <v>6</v>
      </c>
      <c r="D92" s="113">
        <v>54150</v>
      </c>
      <c r="E92" s="12" t="s">
        <v>2258</v>
      </c>
      <c r="F92" s="12" t="s">
        <v>6</v>
      </c>
      <c r="G92" s="12" t="s">
        <v>15</v>
      </c>
      <c r="H92" s="12" t="s">
        <v>292</v>
      </c>
      <c r="I92" s="12"/>
      <c r="J92" s="9">
        <v>39</v>
      </c>
      <c r="K92" s="9">
        <v>37</v>
      </c>
    </row>
    <row r="93" spans="2:11" s="11" customFormat="1" x14ac:dyDescent="0.2">
      <c r="B93" s="8">
        <v>43688</v>
      </c>
      <c r="C93" s="12" t="s">
        <v>6</v>
      </c>
      <c r="D93" s="113">
        <v>57570</v>
      </c>
      <c r="E93" s="12" t="s">
        <v>2181</v>
      </c>
      <c r="F93" s="12" t="s">
        <v>6</v>
      </c>
      <c r="G93" s="12" t="s">
        <v>6</v>
      </c>
      <c r="H93" s="12" t="s">
        <v>37</v>
      </c>
      <c r="I93" s="12"/>
      <c r="J93" s="9">
        <v>20</v>
      </c>
      <c r="K93" s="9">
        <v>26</v>
      </c>
    </row>
    <row r="94" spans="2:11" s="11" customFormat="1" x14ac:dyDescent="0.2">
      <c r="B94" s="8">
        <v>43689</v>
      </c>
      <c r="C94" s="12" t="s">
        <v>6</v>
      </c>
      <c r="D94" s="113">
        <v>54920</v>
      </c>
      <c r="E94" s="12" t="s">
        <v>143</v>
      </c>
      <c r="F94" s="12" t="s">
        <v>6</v>
      </c>
      <c r="G94" s="12" t="s">
        <v>6</v>
      </c>
      <c r="H94" s="12" t="s">
        <v>863</v>
      </c>
      <c r="I94" s="12"/>
      <c r="J94" s="9">
        <v>16</v>
      </c>
      <c r="K94" s="9">
        <v>11</v>
      </c>
    </row>
    <row r="95" spans="2:11" s="11" customFormat="1" x14ac:dyDescent="0.2">
      <c r="B95" s="8">
        <v>43688</v>
      </c>
      <c r="C95" s="12" t="s">
        <v>6</v>
      </c>
      <c r="D95" s="113">
        <v>57480</v>
      </c>
      <c r="E95" s="12" t="s">
        <v>2259</v>
      </c>
      <c r="F95" s="12" t="s">
        <v>6</v>
      </c>
      <c r="G95" s="12" t="s">
        <v>6</v>
      </c>
      <c r="H95" s="12" t="s">
        <v>863</v>
      </c>
      <c r="I95" s="12"/>
      <c r="J95" s="9">
        <v>55</v>
      </c>
      <c r="K95" s="9">
        <v>57</v>
      </c>
    </row>
    <row r="96" spans="2:11" s="11" customFormat="1" x14ac:dyDescent="0.2">
      <c r="B96" s="8">
        <v>43688</v>
      </c>
      <c r="C96" s="12" t="s">
        <v>6</v>
      </c>
      <c r="D96" s="113">
        <v>57320</v>
      </c>
      <c r="E96" s="12" t="s">
        <v>1951</v>
      </c>
      <c r="F96" s="12" t="s">
        <v>6</v>
      </c>
      <c r="G96" s="12" t="s">
        <v>6</v>
      </c>
      <c r="H96" s="12" t="s">
        <v>863</v>
      </c>
      <c r="I96" s="12"/>
      <c r="J96" s="9">
        <v>64</v>
      </c>
      <c r="K96" s="9">
        <v>78</v>
      </c>
    </row>
    <row r="97" spans="2:11" s="11" customFormat="1" x14ac:dyDescent="0.2">
      <c r="B97" s="8">
        <v>43689</v>
      </c>
      <c r="C97" s="12" t="s">
        <v>6</v>
      </c>
      <c r="D97" s="113">
        <v>57730</v>
      </c>
      <c r="E97" s="12" t="s">
        <v>2260</v>
      </c>
      <c r="F97" s="12" t="s">
        <v>6</v>
      </c>
      <c r="G97" s="12" t="s">
        <v>6</v>
      </c>
      <c r="H97" s="12" t="s">
        <v>172</v>
      </c>
      <c r="I97" s="12"/>
      <c r="J97" s="9">
        <v>85</v>
      </c>
      <c r="K97" s="9">
        <v>117</v>
      </c>
    </row>
    <row r="98" spans="2:11" s="11" customFormat="1" x14ac:dyDescent="0.2">
      <c r="B98" s="8">
        <v>43689</v>
      </c>
      <c r="C98" s="12" t="s">
        <v>6</v>
      </c>
      <c r="D98" s="113">
        <v>57100</v>
      </c>
      <c r="E98" s="12" t="s">
        <v>141</v>
      </c>
      <c r="F98" s="12" t="s">
        <v>6</v>
      </c>
      <c r="G98" s="12" t="s">
        <v>6</v>
      </c>
      <c r="H98" s="12" t="s">
        <v>863</v>
      </c>
      <c r="I98" s="12"/>
      <c r="J98" s="9">
        <v>43</v>
      </c>
      <c r="K98" s="9">
        <v>37</v>
      </c>
    </row>
    <row r="99" spans="2:11" s="11" customFormat="1" x14ac:dyDescent="0.2">
      <c r="B99" s="8">
        <v>43689</v>
      </c>
      <c r="C99" s="12" t="s">
        <v>6</v>
      </c>
      <c r="D99" s="113">
        <v>44300</v>
      </c>
      <c r="E99" s="12" t="s">
        <v>2262</v>
      </c>
      <c r="F99" s="12" t="s">
        <v>6</v>
      </c>
      <c r="G99" s="12" t="s">
        <v>6</v>
      </c>
      <c r="H99" s="12" t="s">
        <v>976</v>
      </c>
      <c r="I99" s="12"/>
      <c r="J99" s="9">
        <v>41</v>
      </c>
      <c r="K99" s="9">
        <v>53</v>
      </c>
    </row>
    <row r="100" spans="2:11" s="11" customFormat="1" x14ac:dyDescent="0.2">
      <c r="B100" s="8">
        <v>43690</v>
      </c>
      <c r="C100" s="12" t="s">
        <v>6</v>
      </c>
      <c r="D100" s="113">
        <v>57240</v>
      </c>
      <c r="E100" s="12" t="s">
        <v>726</v>
      </c>
      <c r="F100" s="12" t="s">
        <v>6</v>
      </c>
      <c r="G100" s="12" t="s">
        <v>6</v>
      </c>
      <c r="H100" s="12" t="s">
        <v>167</v>
      </c>
      <c r="I100" s="12"/>
      <c r="J100" s="9">
        <v>31</v>
      </c>
      <c r="K100" s="9">
        <v>40</v>
      </c>
    </row>
    <row r="101" spans="2:11" s="11" customFormat="1" x14ac:dyDescent="0.2">
      <c r="B101" s="8">
        <v>43690</v>
      </c>
      <c r="C101" s="12" t="s">
        <v>6</v>
      </c>
      <c r="D101" s="113">
        <v>57250</v>
      </c>
      <c r="E101" s="12" t="s">
        <v>2263</v>
      </c>
      <c r="F101" s="12" t="s">
        <v>6</v>
      </c>
      <c r="G101" s="12" t="s">
        <v>6</v>
      </c>
      <c r="H101" s="12" t="s">
        <v>172</v>
      </c>
      <c r="I101" s="12"/>
      <c r="J101" s="9">
        <v>41</v>
      </c>
      <c r="K101" s="9">
        <v>41</v>
      </c>
    </row>
    <row r="102" spans="2:11" s="11" customFormat="1" x14ac:dyDescent="0.2">
      <c r="B102" s="8">
        <v>43690</v>
      </c>
      <c r="C102" s="12" t="s">
        <v>6</v>
      </c>
      <c r="D102" s="113">
        <v>57180</v>
      </c>
      <c r="E102" s="12" t="s">
        <v>215</v>
      </c>
      <c r="F102" s="12" t="s">
        <v>6</v>
      </c>
      <c r="G102" s="12" t="s">
        <v>6</v>
      </c>
      <c r="H102" s="12" t="s">
        <v>172</v>
      </c>
      <c r="I102" s="12"/>
      <c r="J102" s="9">
        <v>30</v>
      </c>
      <c r="K102" s="9">
        <v>39</v>
      </c>
    </row>
    <row r="103" spans="2:11" s="11" customFormat="1" x14ac:dyDescent="0.2">
      <c r="B103" s="8">
        <v>43690</v>
      </c>
      <c r="C103" s="12" t="s">
        <v>6</v>
      </c>
      <c r="D103" s="113">
        <v>57970</v>
      </c>
      <c r="E103" s="12" t="s">
        <v>2264</v>
      </c>
      <c r="F103" s="12" t="s">
        <v>6</v>
      </c>
      <c r="G103" s="12" t="s">
        <v>6</v>
      </c>
      <c r="H103" s="12" t="s">
        <v>172</v>
      </c>
      <c r="I103" s="12"/>
      <c r="J103" s="9">
        <v>35</v>
      </c>
      <c r="K103" s="9">
        <v>44</v>
      </c>
    </row>
    <row r="104" spans="2:11" s="11" customFormat="1" x14ac:dyDescent="0.2">
      <c r="B104" s="8">
        <v>43691</v>
      </c>
      <c r="C104" s="12" t="s">
        <v>6</v>
      </c>
      <c r="D104" s="113">
        <v>59670</v>
      </c>
      <c r="E104" s="12" t="s">
        <v>2274</v>
      </c>
      <c r="F104" s="12" t="s">
        <v>6</v>
      </c>
      <c r="G104" s="12" t="s">
        <v>15</v>
      </c>
      <c r="H104" s="12" t="s">
        <v>1897</v>
      </c>
      <c r="I104" s="12"/>
      <c r="J104" s="9">
        <v>204</v>
      </c>
      <c r="K104" s="9">
        <v>348</v>
      </c>
    </row>
    <row r="105" spans="2:11" s="11" customFormat="1" x14ac:dyDescent="0.2">
      <c r="B105" s="8">
        <v>43691</v>
      </c>
      <c r="C105" s="12" t="s">
        <v>6</v>
      </c>
      <c r="D105" s="113">
        <v>54870</v>
      </c>
      <c r="E105" s="12" t="s">
        <v>2275</v>
      </c>
      <c r="F105" s="12" t="s">
        <v>6</v>
      </c>
      <c r="G105" s="12" t="s">
        <v>15</v>
      </c>
      <c r="H105" s="12" t="s">
        <v>151</v>
      </c>
      <c r="I105" s="12"/>
      <c r="J105" s="9">
        <v>28</v>
      </c>
      <c r="K105" s="9">
        <v>24</v>
      </c>
    </row>
    <row r="106" spans="2:11" s="11" customFormat="1" x14ac:dyDescent="0.2">
      <c r="B106" s="8">
        <v>43691</v>
      </c>
      <c r="C106" s="12" t="s">
        <v>6</v>
      </c>
      <c r="D106" s="113">
        <v>73800</v>
      </c>
      <c r="E106" s="12" t="s">
        <v>2276</v>
      </c>
      <c r="F106" s="12" t="s">
        <v>6</v>
      </c>
      <c r="G106" s="12" t="s">
        <v>6</v>
      </c>
      <c r="H106" s="12" t="s">
        <v>1897</v>
      </c>
      <c r="I106" s="12"/>
      <c r="J106" s="9">
        <v>359</v>
      </c>
      <c r="K106" s="9">
        <v>648</v>
      </c>
    </row>
    <row r="107" spans="2:11" s="11" customFormat="1" x14ac:dyDescent="0.2">
      <c r="B107" s="8">
        <v>43692</v>
      </c>
      <c r="C107" s="12" t="s">
        <v>6</v>
      </c>
      <c r="D107" s="113">
        <v>57300</v>
      </c>
      <c r="E107" s="12" t="s">
        <v>198</v>
      </c>
      <c r="F107" s="12" t="s">
        <v>6</v>
      </c>
      <c r="G107" s="12" t="s">
        <v>6</v>
      </c>
      <c r="H107" s="12" t="s">
        <v>23</v>
      </c>
      <c r="I107" s="12"/>
      <c r="J107" s="9">
        <v>41</v>
      </c>
      <c r="K107" s="9">
        <v>55</v>
      </c>
    </row>
    <row r="108" spans="2:11" s="11" customFormat="1" x14ac:dyDescent="0.2">
      <c r="B108" s="8">
        <v>43692</v>
      </c>
      <c r="C108" s="12" t="s">
        <v>6</v>
      </c>
      <c r="D108" s="113">
        <v>54590</v>
      </c>
      <c r="E108" s="12" t="s">
        <v>1991</v>
      </c>
      <c r="F108" s="12" t="s">
        <v>6</v>
      </c>
      <c r="G108" s="12" t="s">
        <v>6</v>
      </c>
      <c r="H108" s="12" t="s">
        <v>163</v>
      </c>
      <c r="I108" s="12"/>
      <c r="J108" s="9">
        <v>10</v>
      </c>
      <c r="K108" s="9">
        <v>6</v>
      </c>
    </row>
    <row r="109" spans="2:11" s="11" customFormat="1" x14ac:dyDescent="0.2">
      <c r="B109" s="8">
        <v>43692</v>
      </c>
      <c r="C109" s="12" t="s">
        <v>6</v>
      </c>
      <c r="D109" s="113">
        <v>57800</v>
      </c>
      <c r="E109" s="12" t="s">
        <v>2282</v>
      </c>
      <c r="F109" s="12" t="s">
        <v>6</v>
      </c>
      <c r="G109" s="12" t="s">
        <v>6</v>
      </c>
      <c r="H109" s="12" t="s">
        <v>151</v>
      </c>
      <c r="I109" s="12"/>
      <c r="J109" s="9">
        <v>73</v>
      </c>
      <c r="K109" s="9">
        <v>115</v>
      </c>
    </row>
    <row r="110" spans="2:11" s="11" customFormat="1" x14ac:dyDescent="0.2">
      <c r="B110" s="8">
        <v>43692</v>
      </c>
      <c r="C110" s="12" t="s">
        <v>6</v>
      </c>
      <c r="D110" s="113">
        <v>57365</v>
      </c>
      <c r="E110" s="12" t="s">
        <v>2284</v>
      </c>
      <c r="F110" s="12" t="s">
        <v>6</v>
      </c>
      <c r="G110" s="12" t="s">
        <v>6</v>
      </c>
      <c r="H110" s="12" t="s">
        <v>23</v>
      </c>
      <c r="I110" s="12"/>
      <c r="J110" s="9">
        <v>48</v>
      </c>
      <c r="K110" s="9">
        <v>59</v>
      </c>
    </row>
    <row r="111" spans="2:11" s="11" customFormat="1" x14ac:dyDescent="0.2">
      <c r="B111" s="8">
        <v>43692</v>
      </c>
      <c r="C111" s="12" t="s">
        <v>6</v>
      </c>
      <c r="D111" s="113">
        <v>57920</v>
      </c>
      <c r="E111" s="12" t="s">
        <v>2285</v>
      </c>
      <c r="F111" s="12" t="s">
        <v>6</v>
      </c>
      <c r="G111" s="12" t="s">
        <v>6</v>
      </c>
      <c r="H111" s="12" t="s">
        <v>23</v>
      </c>
      <c r="I111" s="12"/>
      <c r="J111" s="9">
        <v>46</v>
      </c>
      <c r="K111" s="9">
        <v>57</v>
      </c>
    </row>
    <row r="112" spans="2:11" s="11" customFormat="1" x14ac:dyDescent="0.2">
      <c r="B112" s="8">
        <v>43692</v>
      </c>
      <c r="C112" s="12" t="s">
        <v>6</v>
      </c>
      <c r="D112" s="113">
        <v>57970</v>
      </c>
      <c r="E112" s="12" t="s">
        <v>206</v>
      </c>
      <c r="F112" s="12" t="s">
        <v>6</v>
      </c>
      <c r="G112" s="12" t="s">
        <v>6</v>
      </c>
      <c r="H112" s="12" t="s">
        <v>2155</v>
      </c>
      <c r="I112" s="12"/>
      <c r="J112" s="9">
        <v>36</v>
      </c>
      <c r="K112" s="9">
        <v>44</v>
      </c>
    </row>
    <row r="113" spans="2:11" s="11" customFormat="1" x14ac:dyDescent="0.2">
      <c r="B113" s="8">
        <v>43692</v>
      </c>
      <c r="C113" s="12" t="s">
        <v>6</v>
      </c>
      <c r="D113" s="113">
        <v>57330</v>
      </c>
      <c r="E113" s="12" t="s">
        <v>125</v>
      </c>
      <c r="F113" s="12" t="s">
        <v>6</v>
      </c>
      <c r="G113" s="12" t="s">
        <v>6</v>
      </c>
      <c r="H113" s="12" t="s">
        <v>172</v>
      </c>
      <c r="I113" s="12"/>
      <c r="J113" s="9">
        <v>27</v>
      </c>
      <c r="K113" s="9">
        <v>33</v>
      </c>
    </row>
    <row r="114" spans="2:11" s="11" customFormat="1" x14ac:dyDescent="0.2">
      <c r="B114" s="8">
        <v>43693</v>
      </c>
      <c r="C114" s="12" t="s">
        <v>6</v>
      </c>
      <c r="D114" s="113">
        <v>8310</v>
      </c>
      <c r="E114" s="12" t="s">
        <v>2294</v>
      </c>
      <c r="F114" s="12" t="s">
        <v>6</v>
      </c>
      <c r="G114" s="12" t="s">
        <v>6</v>
      </c>
      <c r="H114" s="12" t="s">
        <v>172</v>
      </c>
      <c r="I114" s="12"/>
      <c r="J114" s="9">
        <v>101</v>
      </c>
      <c r="K114" s="9">
        <v>143</v>
      </c>
    </row>
    <row r="115" spans="2:11" s="11" customFormat="1" x14ac:dyDescent="0.2">
      <c r="B115" s="8">
        <v>43693</v>
      </c>
      <c r="C115" s="12" t="s">
        <v>6</v>
      </c>
      <c r="D115" s="113">
        <v>57970</v>
      </c>
      <c r="E115" s="12" t="s">
        <v>2264</v>
      </c>
      <c r="F115" s="12" t="s">
        <v>6</v>
      </c>
      <c r="G115" s="12" t="s">
        <v>6</v>
      </c>
      <c r="H115" s="12" t="s">
        <v>172</v>
      </c>
      <c r="I115" s="12"/>
      <c r="J115" s="9">
        <v>35</v>
      </c>
      <c r="K115" s="9">
        <v>44</v>
      </c>
    </row>
    <row r="116" spans="2:11" s="11" customFormat="1" x14ac:dyDescent="0.2">
      <c r="B116" s="8">
        <v>43693</v>
      </c>
      <c r="C116" s="12" t="s">
        <v>6</v>
      </c>
      <c r="D116" s="113">
        <v>54430</v>
      </c>
      <c r="E116" s="12" t="s">
        <v>218</v>
      </c>
      <c r="F116" s="12" t="s">
        <v>6</v>
      </c>
      <c r="G116" s="12" t="s">
        <v>6</v>
      </c>
      <c r="H116" s="12" t="s">
        <v>538</v>
      </c>
      <c r="I116" s="12"/>
      <c r="J116" s="9">
        <v>22</v>
      </c>
      <c r="K116" s="9">
        <v>19</v>
      </c>
    </row>
    <row r="117" spans="2:11" s="11" customFormat="1" x14ac:dyDescent="0.2">
      <c r="B117" s="8">
        <v>43693</v>
      </c>
      <c r="C117" s="12" t="s">
        <v>6</v>
      </c>
      <c r="D117" s="113">
        <v>21150</v>
      </c>
      <c r="E117" s="12" t="s">
        <v>2293</v>
      </c>
      <c r="F117" s="12" t="s">
        <v>6</v>
      </c>
      <c r="G117" s="12" t="s">
        <v>6</v>
      </c>
      <c r="H117" s="12" t="s">
        <v>976</v>
      </c>
      <c r="I117" s="12"/>
      <c r="J117" s="9">
        <v>251</v>
      </c>
      <c r="K117" s="9">
        <v>373</v>
      </c>
    </row>
    <row r="118" spans="2:11" s="11" customFormat="1" x14ac:dyDescent="0.2">
      <c r="B118" s="8">
        <v>43694</v>
      </c>
      <c r="C118" s="12" t="s">
        <v>6</v>
      </c>
      <c r="D118" s="113">
        <v>57270</v>
      </c>
      <c r="E118" s="12" t="s">
        <v>161</v>
      </c>
      <c r="F118" s="12" t="s">
        <v>6</v>
      </c>
      <c r="G118" s="12" t="s">
        <v>6</v>
      </c>
      <c r="H118" s="12" t="s">
        <v>152</v>
      </c>
      <c r="I118" s="12"/>
      <c r="J118" s="9">
        <v>33</v>
      </c>
      <c r="K118" s="9">
        <v>43</v>
      </c>
    </row>
    <row r="119" spans="2:11" s="11" customFormat="1" x14ac:dyDescent="0.2">
      <c r="B119" s="8">
        <v>43694</v>
      </c>
      <c r="C119" s="12" t="s">
        <v>6</v>
      </c>
      <c r="D119" s="113">
        <v>54190</v>
      </c>
      <c r="E119" s="12" t="s">
        <v>277</v>
      </c>
      <c r="F119" s="12" t="s">
        <v>6</v>
      </c>
      <c r="G119" s="12" t="s">
        <v>6</v>
      </c>
      <c r="H119" s="12" t="s">
        <v>152</v>
      </c>
      <c r="I119" s="12"/>
      <c r="J119" s="9">
        <v>17</v>
      </c>
      <c r="K119" s="9">
        <v>12</v>
      </c>
    </row>
    <row r="120" spans="2:11" s="11" customFormat="1" x14ac:dyDescent="0.2">
      <c r="B120" s="8">
        <v>43694</v>
      </c>
      <c r="C120" s="12" t="s">
        <v>6</v>
      </c>
      <c r="D120" s="113">
        <v>38100</v>
      </c>
      <c r="E120" s="12" t="s">
        <v>2312</v>
      </c>
      <c r="F120" s="12" t="s">
        <v>6</v>
      </c>
      <c r="G120" s="12" t="s">
        <v>4</v>
      </c>
      <c r="H120" s="12" t="s">
        <v>2313</v>
      </c>
      <c r="I120" s="12"/>
      <c r="J120" s="9">
        <v>345</v>
      </c>
      <c r="K120" s="9">
        <v>630</v>
      </c>
    </row>
    <row r="121" spans="2:11" s="11" customFormat="1" x14ac:dyDescent="0.2">
      <c r="B121" s="8">
        <v>43694</v>
      </c>
      <c r="C121" s="12" t="s">
        <v>6</v>
      </c>
      <c r="D121" s="113">
        <v>57310</v>
      </c>
      <c r="E121" s="12" t="s">
        <v>2315</v>
      </c>
      <c r="F121" s="12" t="s">
        <v>6</v>
      </c>
      <c r="G121" s="12" t="s">
        <v>6</v>
      </c>
      <c r="H121" s="12" t="s">
        <v>151</v>
      </c>
      <c r="I121" s="12"/>
      <c r="J121" s="9">
        <v>40</v>
      </c>
      <c r="K121" s="9">
        <v>53</v>
      </c>
    </row>
    <row r="122" spans="2:11" s="11" customFormat="1" x14ac:dyDescent="0.2">
      <c r="B122" s="8">
        <v>43694</v>
      </c>
      <c r="C122" s="12" t="s">
        <v>6</v>
      </c>
      <c r="D122" s="113">
        <v>54260</v>
      </c>
      <c r="E122" s="12" t="s">
        <v>2022</v>
      </c>
      <c r="F122" s="12" t="s">
        <v>6</v>
      </c>
      <c r="G122" s="12" t="s">
        <v>6</v>
      </c>
      <c r="H122" s="12" t="s">
        <v>151</v>
      </c>
      <c r="I122" s="12"/>
      <c r="J122" s="9">
        <v>40</v>
      </c>
      <c r="K122" s="9">
        <v>40</v>
      </c>
    </row>
    <row r="123" spans="2:11" s="11" customFormat="1" x14ac:dyDescent="0.2">
      <c r="B123" s="8">
        <v>43694</v>
      </c>
      <c r="C123" s="12" t="s">
        <v>6</v>
      </c>
      <c r="D123" s="113">
        <v>87000</v>
      </c>
      <c r="E123" s="12" t="s">
        <v>2329</v>
      </c>
      <c r="F123" s="12" t="s">
        <v>6</v>
      </c>
      <c r="G123" s="12" t="s">
        <v>6</v>
      </c>
      <c r="H123" s="12" t="s">
        <v>976</v>
      </c>
      <c r="I123" s="12"/>
      <c r="J123" s="87" t="s">
        <v>2331</v>
      </c>
      <c r="K123" s="87" t="s">
        <v>2332</v>
      </c>
    </row>
    <row r="124" spans="2:11" s="11" customFormat="1" x14ac:dyDescent="0.2">
      <c r="B124" s="8">
        <v>43695</v>
      </c>
      <c r="C124" s="12" t="s">
        <v>6</v>
      </c>
      <c r="D124" s="113">
        <v>10510</v>
      </c>
      <c r="E124" s="12" t="s">
        <v>2341</v>
      </c>
      <c r="F124" s="12" t="s">
        <v>6</v>
      </c>
      <c r="G124" s="12" t="s">
        <v>6</v>
      </c>
      <c r="H124" s="12" t="s">
        <v>2361</v>
      </c>
      <c r="I124" s="12"/>
      <c r="J124" s="87" t="s">
        <v>2354</v>
      </c>
      <c r="K124" s="87" t="s">
        <v>2355</v>
      </c>
    </row>
    <row r="125" spans="2:11" s="11" customFormat="1" x14ac:dyDescent="0.2">
      <c r="B125" s="8">
        <v>43695</v>
      </c>
      <c r="C125" s="12" t="s">
        <v>6</v>
      </c>
      <c r="D125" s="113">
        <v>57950</v>
      </c>
      <c r="E125" s="12" t="s">
        <v>2362</v>
      </c>
      <c r="F125" s="12" t="s">
        <v>6</v>
      </c>
      <c r="G125" s="12" t="s">
        <v>6</v>
      </c>
      <c r="H125" s="12" t="s">
        <v>172</v>
      </c>
      <c r="I125" s="12"/>
      <c r="J125" s="9">
        <v>47</v>
      </c>
      <c r="K125" s="9">
        <v>71</v>
      </c>
    </row>
    <row r="126" spans="2:11" s="11" customFormat="1" x14ac:dyDescent="0.2">
      <c r="B126" s="8">
        <v>43695</v>
      </c>
      <c r="C126" s="12" t="s">
        <v>6</v>
      </c>
      <c r="D126" s="113">
        <v>57480</v>
      </c>
      <c r="E126" s="12" t="s">
        <v>2350</v>
      </c>
      <c r="F126" s="12" t="s">
        <v>6</v>
      </c>
      <c r="G126" s="12" t="s">
        <v>8</v>
      </c>
      <c r="H126" s="12" t="s">
        <v>151</v>
      </c>
      <c r="I126" s="12"/>
      <c r="J126" s="9">
        <v>38</v>
      </c>
      <c r="K126" s="9">
        <v>53</v>
      </c>
    </row>
    <row r="127" spans="2:11" s="11" customFormat="1" x14ac:dyDescent="0.2">
      <c r="B127" s="8">
        <v>43695</v>
      </c>
      <c r="C127" s="12" t="s">
        <v>6</v>
      </c>
      <c r="D127" s="113">
        <v>57330</v>
      </c>
      <c r="E127" s="12" t="s">
        <v>182</v>
      </c>
      <c r="F127" s="12" t="s">
        <v>6</v>
      </c>
      <c r="G127" s="12" t="s">
        <v>6</v>
      </c>
      <c r="H127" s="12" t="s">
        <v>2219</v>
      </c>
      <c r="I127" s="12"/>
      <c r="J127" s="9">
        <v>25</v>
      </c>
      <c r="K127" s="9">
        <v>33</v>
      </c>
    </row>
    <row r="128" spans="2:11" s="11" customFormat="1" x14ac:dyDescent="0.2">
      <c r="B128" s="8">
        <v>43696</v>
      </c>
      <c r="C128" s="12" t="s">
        <v>6</v>
      </c>
      <c r="D128" s="113">
        <v>54590</v>
      </c>
      <c r="E128" s="12" t="s">
        <v>1991</v>
      </c>
      <c r="F128" s="12" t="s">
        <v>6</v>
      </c>
      <c r="G128" s="12" t="s">
        <v>6</v>
      </c>
      <c r="H128" s="12" t="s">
        <v>976</v>
      </c>
      <c r="I128" s="12"/>
      <c r="J128" s="9">
        <v>10</v>
      </c>
      <c r="K128" s="9">
        <v>7</v>
      </c>
    </row>
    <row r="129" spans="2:11" s="11" customFormat="1" x14ac:dyDescent="0.2">
      <c r="B129" s="8">
        <v>43696</v>
      </c>
      <c r="C129" s="12" t="s">
        <v>6</v>
      </c>
      <c r="D129" s="113">
        <v>34501</v>
      </c>
      <c r="E129" s="12" t="s">
        <v>2369</v>
      </c>
      <c r="F129" s="12" t="s">
        <v>6</v>
      </c>
      <c r="G129" s="12" t="s">
        <v>15</v>
      </c>
      <c r="H129" s="12" t="s">
        <v>151</v>
      </c>
      <c r="I129" s="12"/>
      <c r="J129" s="31"/>
      <c r="K129" s="31"/>
    </row>
    <row r="130" spans="2:11" s="11" customFormat="1" x14ac:dyDescent="0.2">
      <c r="B130" s="8">
        <v>43696</v>
      </c>
      <c r="C130" s="12" t="s">
        <v>6</v>
      </c>
      <c r="D130" s="113">
        <v>54190</v>
      </c>
      <c r="E130" s="12" t="s">
        <v>277</v>
      </c>
      <c r="F130" s="12" t="s">
        <v>6</v>
      </c>
      <c r="G130" s="12" t="s">
        <v>6</v>
      </c>
      <c r="H130" s="12" t="s">
        <v>23</v>
      </c>
      <c r="I130" s="12"/>
      <c r="J130" s="9">
        <v>18</v>
      </c>
      <c r="K130" s="9">
        <v>12</v>
      </c>
    </row>
    <row r="131" spans="2:11" s="11" customFormat="1" x14ac:dyDescent="0.2">
      <c r="B131" s="8">
        <v>43696</v>
      </c>
      <c r="C131" s="12" t="s">
        <v>6</v>
      </c>
      <c r="D131" s="113">
        <v>51100</v>
      </c>
      <c r="E131" s="12" t="s">
        <v>2374</v>
      </c>
      <c r="F131" s="12" t="s">
        <v>9</v>
      </c>
      <c r="G131" s="12" t="s">
        <v>6</v>
      </c>
      <c r="H131" s="12" t="s">
        <v>1897</v>
      </c>
      <c r="I131" s="12"/>
      <c r="J131" s="9">
        <v>78</v>
      </c>
      <c r="K131" s="9">
        <v>205</v>
      </c>
    </row>
    <row r="132" spans="2:11" s="11" customFormat="1" x14ac:dyDescent="0.2">
      <c r="B132" s="8">
        <v>43697</v>
      </c>
      <c r="C132" s="12" t="s">
        <v>6</v>
      </c>
      <c r="D132" s="159" t="s">
        <v>2386</v>
      </c>
      <c r="E132" s="12" t="s">
        <v>2376</v>
      </c>
      <c r="F132" s="12" t="s">
        <v>6</v>
      </c>
      <c r="G132" s="12" t="s">
        <v>6</v>
      </c>
      <c r="H132" s="12" t="s">
        <v>172</v>
      </c>
      <c r="I132" s="12"/>
      <c r="J132" s="31"/>
      <c r="K132" s="31"/>
    </row>
    <row r="133" spans="2:11" s="11" customFormat="1" x14ac:dyDescent="0.2">
      <c r="B133" s="8">
        <v>43697</v>
      </c>
      <c r="C133" s="12" t="s">
        <v>6</v>
      </c>
      <c r="D133" s="113">
        <v>57100</v>
      </c>
      <c r="E133" s="12" t="s">
        <v>141</v>
      </c>
      <c r="F133" s="12" t="s">
        <v>6</v>
      </c>
      <c r="G133" s="12" t="s">
        <v>6</v>
      </c>
      <c r="H133" s="12" t="s">
        <v>152</v>
      </c>
      <c r="I133" s="12"/>
      <c r="J133" s="9">
        <v>35</v>
      </c>
      <c r="K133" s="9">
        <v>42</v>
      </c>
    </row>
    <row r="134" spans="2:11" s="11" customFormat="1" x14ac:dyDescent="0.2">
      <c r="B134" s="8">
        <v>43697</v>
      </c>
      <c r="C134" s="12" t="s">
        <v>6</v>
      </c>
      <c r="D134" s="113">
        <v>54150</v>
      </c>
      <c r="E134" s="12" t="s">
        <v>699</v>
      </c>
      <c r="F134" s="12" t="s">
        <v>6</v>
      </c>
      <c r="G134" s="12" t="s">
        <v>15</v>
      </c>
      <c r="H134" s="12" t="s">
        <v>151</v>
      </c>
      <c r="I134" s="12"/>
      <c r="J134" s="9">
        <v>46</v>
      </c>
      <c r="K134" s="9">
        <v>43</v>
      </c>
    </row>
    <row r="135" spans="2:11" s="11" customFormat="1" x14ac:dyDescent="0.2">
      <c r="B135" s="8">
        <v>43697</v>
      </c>
      <c r="C135" s="12" t="s">
        <v>6</v>
      </c>
      <c r="D135" s="113">
        <v>57270</v>
      </c>
      <c r="E135" s="12" t="s">
        <v>2378</v>
      </c>
      <c r="F135" s="12" t="s">
        <v>6</v>
      </c>
      <c r="G135" s="12" t="s">
        <v>6</v>
      </c>
      <c r="H135" s="12" t="s">
        <v>2379</v>
      </c>
      <c r="I135" s="12"/>
      <c r="J135" s="9">
        <v>46</v>
      </c>
      <c r="K135" s="9">
        <v>50</v>
      </c>
    </row>
    <row r="136" spans="2:11" s="11" customFormat="1" x14ac:dyDescent="0.2">
      <c r="B136" s="8">
        <v>43697</v>
      </c>
      <c r="C136" s="12" t="s">
        <v>6</v>
      </c>
      <c r="D136" s="113">
        <v>57100</v>
      </c>
      <c r="E136" s="12" t="s">
        <v>141</v>
      </c>
      <c r="F136" s="12" t="s">
        <v>6</v>
      </c>
      <c r="G136" s="12" t="s">
        <v>6</v>
      </c>
      <c r="H136" s="12" t="s">
        <v>23</v>
      </c>
      <c r="I136" s="12"/>
      <c r="J136" s="9">
        <v>44</v>
      </c>
      <c r="K136" s="9">
        <v>42</v>
      </c>
    </row>
    <row r="137" spans="2:11" s="11" customFormat="1" x14ac:dyDescent="0.2">
      <c r="B137" s="8">
        <v>43697</v>
      </c>
      <c r="C137" s="12" t="s">
        <v>6</v>
      </c>
      <c r="D137" s="113">
        <v>54560</v>
      </c>
      <c r="E137" s="12" t="s">
        <v>225</v>
      </c>
      <c r="F137" s="12" t="s">
        <v>6</v>
      </c>
      <c r="G137" s="12" t="s">
        <v>6</v>
      </c>
      <c r="H137" s="12" t="s">
        <v>151</v>
      </c>
      <c r="I137" s="12"/>
      <c r="J137" s="9">
        <v>25</v>
      </c>
      <c r="K137" s="9">
        <v>23</v>
      </c>
    </row>
    <row r="138" spans="2:11" s="11" customFormat="1" x14ac:dyDescent="0.2">
      <c r="B138" s="8">
        <v>43698</v>
      </c>
      <c r="C138" s="12" t="s">
        <v>6</v>
      </c>
      <c r="D138" s="113">
        <v>54720</v>
      </c>
      <c r="E138" s="12" t="s">
        <v>2137</v>
      </c>
      <c r="F138" s="12" t="s">
        <v>6</v>
      </c>
      <c r="G138" s="12" t="s">
        <v>6</v>
      </c>
      <c r="H138" s="12" t="s">
        <v>976</v>
      </c>
      <c r="I138" s="12"/>
      <c r="J138" s="9">
        <v>23</v>
      </c>
      <c r="K138" s="9">
        <v>18</v>
      </c>
    </row>
    <row r="139" spans="2:11" s="11" customFormat="1" x14ac:dyDescent="0.2">
      <c r="B139" s="8">
        <v>43699</v>
      </c>
      <c r="C139" s="12" t="s">
        <v>6</v>
      </c>
      <c r="D139" s="113">
        <v>57535</v>
      </c>
      <c r="E139" s="12" t="s">
        <v>2390</v>
      </c>
      <c r="F139" s="12" t="s">
        <v>6</v>
      </c>
      <c r="G139" s="12" t="s">
        <v>15</v>
      </c>
      <c r="H139" s="12" t="s">
        <v>151</v>
      </c>
      <c r="I139" s="12"/>
      <c r="J139" s="9">
        <v>48</v>
      </c>
      <c r="K139" s="9">
        <v>65</v>
      </c>
    </row>
    <row r="140" spans="2:11" s="11" customFormat="1" x14ac:dyDescent="0.2">
      <c r="B140" s="8">
        <v>43699</v>
      </c>
      <c r="C140" s="12" t="s">
        <v>6</v>
      </c>
      <c r="D140" s="113">
        <v>54135</v>
      </c>
      <c r="E140" s="12" t="s">
        <v>1106</v>
      </c>
      <c r="F140" s="12" t="s">
        <v>6</v>
      </c>
      <c r="G140" s="12" t="s">
        <v>6</v>
      </c>
      <c r="H140" s="12" t="s">
        <v>163</v>
      </c>
      <c r="I140" s="12"/>
      <c r="J140" s="9">
        <v>19</v>
      </c>
      <c r="K140" s="9">
        <v>16</v>
      </c>
    </row>
    <row r="141" spans="2:11" s="11" customFormat="1" x14ac:dyDescent="0.2">
      <c r="B141" s="8">
        <v>43700</v>
      </c>
      <c r="C141" s="12" t="s">
        <v>6</v>
      </c>
      <c r="D141" s="113">
        <v>57070</v>
      </c>
      <c r="E141" s="12" t="s">
        <v>211</v>
      </c>
      <c r="F141" s="12" t="s">
        <v>6</v>
      </c>
      <c r="G141" s="12" t="s">
        <v>2396</v>
      </c>
      <c r="H141" s="12" t="s">
        <v>292</v>
      </c>
      <c r="I141" s="12"/>
      <c r="J141" s="9">
        <v>70</v>
      </c>
      <c r="K141" s="9">
        <v>70</v>
      </c>
    </row>
    <row r="142" spans="2:11" s="11" customFormat="1" x14ac:dyDescent="0.2">
      <c r="B142" s="8">
        <v>43701</v>
      </c>
      <c r="C142" s="12" t="s">
        <v>6</v>
      </c>
      <c r="D142" s="113">
        <v>54400</v>
      </c>
      <c r="E142" s="12" t="s">
        <v>1640</v>
      </c>
      <c r="F142" s="12" t="s">
        <v>6</v>
      </c>
      <c r="G142" s="12" t="s">
        <v>6</v>
      </c>
      <c r="H142" s="12" t="s">
        <v>151</v>
      </c>
      <c r="I142" s="12"/>
      <c r="J142" s="9">
        <v>22</v>
      </c>
      <c r="K142" s="9">
        <v>20</v>
      </c>
    </row>
    <row r="143" spans="2:11" s="11" customFormat="1" x14ac:dyDescent="0.2">
      <c r="B143" s="8">
        <v>43702</v>
      </c>
      <c r="C143" s="12" t="s">
        <v>6</v>
      </c>
      <c r="D143" s="113">
        <v>77240</v>
      </c>
      <c r="E143" s="12" t="s">
        <v>2401</v>
      </c>
      <c r="F143" s="12" t="s">
        <v>6</v>
      </c>
      <c r="G143" s="12" t="s">
        <v>6</v>
      </c>
      <c r="H143" s="12" t="s">
        <v>163</v>
      </c>
      <c r="I143" s="12"/>
      <c r="J143" s="87" t="s">
        <v>2408</v>
      </c>
      <c r="K143" s="87" t="s">
        <v>2409</v>
      </c>
    </row>
    <row r="144" spans="2:11" s="11" customFormat="1" x14ac:dyDescent="0.2">
      <c r="B144" s="8">
        <v>43702</v>
      </c>
      <c r="C144" s="12" t="s">
        <v>6</v>
      </c>
      <c r="D144" s="113">
        <v>53950</v>
      </c>
      <c r="E144" s="12" t="s">
        <v>2402</v>
      </c>
      <c r="F144" s="12" t="s">
        <v>6</v>
      </c>
      <c r="G144" s="12" t="s">
        <v>15</v>
      </c>
      <c r="H144" s="12" t="s">
        <v>292</v>
      </c>
      <c r="I144" s="12"/>
      <c r="J144" s="31"/>
      <c r="K144" s="31"/>
    </row>
    <row r="145" spans="2:11" s="11" customFormat="1" x14ac:dyDescent="0.2">
      <c r="B145" s="8">
        <v>43702</v>
      </c>
      <c r="C145" s="12" t="s">
        <v>6</v>
      </c>
      <c r="D145" s="113">
        <v>68220</v>
      </c>
      <c r="E145" s="12" t="s">
        <v>2404</v>
      </c>
      <c r="F145" s="12" t="s">
        <v>6</v>
      </c>
      <c r="G145" s="12" t="s">
        <v>6</v>
      </c>
      <c r="H145" s="12" t="s">
        <v>319</v>
      </c>
      <c r="I145" s="12"/>
      <c r="J145" s="9">
        <v>208</v>
      </c>
      <c r="K145" s="9">
        <v>366</v>
      </c>
    </row>
    <row r="146" spans="2:11" s="11" customFormat="1" x14ac:dyDescent="0.2">
      <c r="B146" s="8">
        <v>43702</v>
      </c>
      <c r="C146" s="12" t="s">
        <v>6</v>
      </c>
      <c r="D146" s="113">
        <v>57070</v>
      </c>
      <c r="E146" s="12" t="s">
        <v>211</v>
      </c>
      <c r="F146" s="12" t="s">
        <v>6</v>
      </c>
      <c r="G146" s="12" t="s">
        <v>15</v>
      </c>
      <c r="H146" s="12" t="s">
        <v>23</v>
      </c>
      <c r="I146" s="12"/>
      <c r="J146" s="9">
        <v>47</v>
      </c>
      <c r="K146" s="9">
        <v>73</v>
      </c>
    </row>
    <row r="147" spans="2:11" s="11" customFormat="1" x14ac:dyDescent="0.2">
      <c r="B147" s="8">
        <v>43702</v>
      </c>
      <c r="C147" s="12" t="s">
        <v>6</v>
      </c>
      <c r="D147" s="113">
        <v>57950</v>
      </c>
      <c r="E147" s="12" t="s">
        <v>316</v>
      </c>
      <c r="F147" s="12" t="s">
        <v>6</v>
      </c>
      <c r="G147" s="12" t="s">
        <v>6</v>
      </c>
      <c r="H147" s="12" t="s">
        <v>23</v>
      </c>
      <c r="I147" s="12"/>
      <c r="J147" s="9">
        <v>45</v>
      </c>
      <c r="K147" s="9">
        <v>58</v>
      </c>
    </row>
    <row r="148" spans="2:11" s="11" customFormat="1" x14ac:dyDescent="0.2">
      <c r="B148" s="8">
        <v>43703</v>
      </c>
      <c r="C148" s="12" t="s">
        <v>6</v>
      </c>
      <c r="D148" s="113">
        <v>57070</v>
      </c>
      <c r="E148" s="12" t="s">
        <v>211</v>
      </c>
      <c r="F148" s="12" t="s">
        <v>6</v>
      </c>
      <c r="G148" s="12" t="s">
        <v>15</v>
      </c>
      <c r="H148" s="12" t="s">
        <v>23</v>
      </c>
      <c r="I148" s="12"/>
      <c r="J148" s="9">
        <v>52</v>
      </c>
      <c r="K148" s="9">
        <v>68</v>
      </c>
    </row>
    <row r="149" spans="2:11" s="11" customFormat="1" x14ac:dyDescent="0.2">
      <c r="B149" s="8">
        <v>43704</v>
      </c>
      <c r="C149" s="12" t="s">
        <v>6</v>
      </c>
      <c r="D149" s="113">
        <v>67206</v>
      </c>
      <c r="E149" s="12" t="s">
        <v>165</v>
      </c>
      <c r="F149" s="12" t="s">
        <v>6</v>
      </c>
      <c r="G149" s="12" t="s">
        <v>169</v>
      </c>
      <c r="H149" s="12" t="s">
        <v>319</v>
      </c>
      <c r="I149" s="12"/>
      <c r="J149" s="9">
        <v>140</v>
      </c>
      <c r="K149" s="9">
        <v>227</v>
      </c>
    </row>
    <row r="150" spans="2:11" s="11" customFormat="1" x14ac:dyDescent="0.2">
      <c r="B150" s="8">
        <v>43704</v>
      </c>
      <c r="C150" s="12" t="s">
        <v>6</v>
      </c>
      <c r="D150" s="113">
        <v>57185</v>
      </c>
      <c r="E150" s="12" t="s">
        <v>1718</v>
      </c>
      <c r="F150" s="12" t="s">
        <v>6</v>
      </c>
      <c r="G150" s="12" t="s">
        <v>15</v>
      </c>
      <c r="H150" s="12" t="s">
        <v>23</v>
      </c>
      <c r="I150" s="12"/>
      <c r="J150" s="9">
        <v>42</v>
      </c>
      <c r="K150" s="9">
        <v>45</v>
      </c>
    </row>
    <row r="151" spans="2:11" s="11" customFormat="1" x14ac:dyDescent="0.2">
      <c r="B151" s="8">
        <v>43704</v>
      </c>
      <c r="C151" s="12" t="s">
        <v>6</v>
      </c>
      <c r="D151" s="113">
        <v>54530</v>
      </c>
      <c r="E151" s="12" t="s">
        <v>2413</v>
      </c>
      <c r="F151" s="12" t="s">
        <v>6</v>
      </c>
      <c r="G151" s="12" t="s">
        <v>15</v>
      </c>
      <c r="H151" s="12" t="s">
        <v>151</v>
      </c>
      <c r="I151" s="12"/>
      <c r="J151" s="9">
        <v>73</v>
      </c>
      <c r="K151" s="9">
        <v>91</v>
      </c>
    </row>
    <row r="152" spans="2:11" s="11" customFormat="1" x14ac:dyDescent="0.2">
      <c r="B152" s="8">
        <v>43705</v>
      </c>
      <c r="C152" s="12" t="s">
        <v>6</v>
      </c>
      <c r="D152" s="113">
        <v>57570</v>
      </c>
      <c r="E152" s="12" t="s">
        <v>72</v>
      </c>
      <c r="F152" s="12" t="s">
        <v>6</v>
      </c>
      <c r="G152" s="12" t="s">
        <v>248</v>
      </c>
      <c r="H152" s="12" t="s">
        <v>23</v>
      </c>
      <c r="I152" s="12"/>
      <c r="J152" s="9">
        <v>33</v>
      </c>
      <c r="K152" s="9">
        <v>36</v>
      </c>
    </row>
    <row r="153" spans="2:11" s="11" customFormat="1" x14ac:dyDescent="0.2">
      <c r="B153" s="8">
        <v>43706</v>
      </c>
      <c r="C153" s="12" t="s">
        <v>6</v>
      </c>
      <c r="D153" s="113">
        <v>57950</v>
      </c>
      <c r="E153" s="12" t="s">
        <v>211</v>
      </c>
      <c r="F153" s="12" t="s">
        <v>6</v>
      </c>
      <c r="G153" s="12" t="s">
        <v>8</v>
      </c>
      <c r="H153" s="12" t="s">
        <v>151</v>
      </c>
      <c r="I153" s="12"/>
      <c r="J153" s="9">
        <v>54</v>
      </c>
      <c r="K153" s="9">
        <v>67</v>
      </c>
    </row>
    <row r="154" spans="2:11" s="11" customFormat="1" x14ac:dyDescent="0.2">
      <c r="B154" s="8">
        <v>43706</v>
      </c>
      <c r="C154" s="12" t="s">
        <v>6</v>
      </c>
      <c r="D154" s="113">
        <v>57310</v>
      </c>
      <c r="E154" s="12" t="s">
        <v>219</v>
      </c>
      <c r="F154" s="12" t="s">
        <v>6</v>
      </c>
      <c r="G154" s="12" t="s">
        <v>15</v>
      </c>
      <c r="H154" s="12" t="s">
        <v>292</v>
      </c>
      <c r="I154" s="12"/>
      <c r="J154" s="9">
        <v>42</v>
      </c>
      <c r="K154" s="9">
        <v>51</v>
      </c>
    </row>
    <row r="155" spans="2:11" s="11" customFormat="1" x14ac:dyDescent="0.2">
      <c r="B155" s="8">
        <v>43706</v>
      </c>
      <c r="C155" s="12" t="s">
        <v>6</v>
      </c>
      <c r="D155" s="113">
        <v>54260</v>
      </c>
      <c r="E155" s="12" t="s">
        <v>2418</v>
      </c>
      <c r="F155" s="12" t="s">
        <v>6</v>
      </c>
      <c r="G155" s="12" t="s">
        <v>18</v>
      </c>
      <c r="H155" s="12" t="s">
        <v>23</v>
      </c>
      <c r="I155" s="12"/>
      <c r="J155" s="9">
        <v>42</v>
      </c>
      <c r="K155" s="9">
        <v>37</v>
      </c>
    </row>
    <row r="156" spans="2:11" s="11" customFormat="1" x14ac:dyDescent="0.2">
      <c r="B156" s="8">
        <v>43706</v>
      </c>
      <c r="C156" s="12" t="s">
        <v>6</v>
      </c>
      <c r="D156" s="113">
        <v>57840</v>
      </c>
      <c r="E156" s="12" t="s">
        <v>2419</v>
      </c>
      <c r="F156" s="12" t="s">
        <v>6</v>
      </c>
      <c r="G156" s="12" t="s">
        <v>4</v>
      </c>
      <c r="H156" s="12" t="s">
        <v>151</v>
      </c>
      <c r="I156" s="12"/>
      <c r="J156" s="9">
        <v>28</v>
      </c>
      <c r="K156" s="9">
        <v>23</v>
      </c>
    </row>
    <row r="157" spans="2:11" s="11" customFormat="1" x14ac:dyDescent="0.2">
      <c r="B157" s="8">
        <v>43707</v>
      </c>
      <c r="C157" s="12" t="s">
        <v>6</v>
      </c>
      <c r="D157" s="113">
        <v>57100</v>
      </c>
      <c r="E157" s="12" t="s">
        <v>141</v>
      </c>
      <c r="F157" s="12" t="s">
        <v>6</v>
      </c>
      <c r="G157" s="12" t="s">
        <v>4</v>
      </c>
      <c r="H157" s="12" t="s">
        <v>319</v>
      </c>
      <c r="I157" s="12"/>
      <c r="J157" s="9">
        <v>35</v>
      </c>
      <c r="K157" s="9">
        <v>41</v>
      </c>
    </row>
    <row r="158" spans="2:11" s="11" customFormat="1" x14ac:dyDescent="0.2">
      <c r="B158" s="8">
        <v>43707</v>
      </c>
      <c r="C158" s="12" t="s">
        <v>6</v>
      </c>
      <c r="D158" s="113">
        <v>57365</v>
      </c>
      <c r="E158" s="12" t="s">
        <v>1115</v>
      </c>
      <c r="F158" s="12" t="s">
        <v>6</v>
      </c>
      <c r="G158" s="12" t="s">
        <v>6</v>
      </c>
      <c r="H158" s="12" t="s">
        <v>319</v>
      </c>
      <c r="I158" s="12"/>
      <c r="J158" s="9">
        <v>43</v>
      </c>
      <c r="K158" s="9">
        <v>53</v>
      </c>
    </row>
    <row r="159" spans="2:11" s="11" customFormat="1" x14ac:dyDescent="0.2">
      <c r="B159" s="8">
        <v>43707</v>
      </c>
      <c r="C159" s="12" t="s">
        <v>6</v>
      </c>
      <c r="D159" s="113">
        <v>54720</v>
      </c>
      <c r="E159" s="12" t="s">
        <v>2137</v>
      </c>
      <c r="F159" s="12" t="s">
        <v>6</v>
      </c>
      <c r="G159" s="12" t="s">
        <v>6</v>
      </c>
      <c r="H159" s="12" t="s">
        <v>151</v>
      </c>
      <c r="I159" s="12"/>
      <c r="J159" s="9">
        <v>23</v>
      </c>
      <c r="K159" s="9">
        <v>22</v>
      </c>
    </row>
    <row r="160" spans="2:11" s="11" customFormat="1" x14ac:dyDescent="0.2">
      <c r="B160" s="8">
        <v>43707</v>
      </c>
      <c r="C160" s="12" t="s">
        <v>6</v>
      </c>
      <c r="D160" s="113">
        <v>57390</v>
      </c>
      <c r="E160" s="12" t="s">
        <v>197</v>
      </c>
      <c r="F160" s="12" t="s">
        <v>6</v>
      </c>
      <c r="G160" s="12" t="s">
        <v>8</v>
      </c>
      <c r="H160" s="12" t="s">
        <v>37</v>
      </c>
      <c r="I160" s="12"/>
      <c r="J160" s="9">
        <v>14</v>
      </c>
      <c r="K160" s="9">
        <v>11</v>
      </c>
    </row>
    <row r="161" spans="2:11" s="11" customFormat="1" x14ac:dyDescent="0.2">
      <c r="B161" s="8">
        <v>43708</v>
      </c>
      <c r="C161" s="12" t="s">
        <v>6</v>
      </c>
      <c r="D161" s="159" t="s">
        <v>2421</v>
      </c>
      <c r="E161" s="12" t="s">
        <v>2422</v>
      </c>
      <c r="F161" s="12" t="s">
        <v>6</v>
      </c>
      <c r="G161" s="12" t="s">
        <v>6</v>
      </c>
      <c r="H161" s="12" t="s">
        <v>477</v>
      </c>
      <c r="I161" s="12"/>
      <c r="J161" s="9">
        <v>152</v>
      </c>
      <c r="K161" s="9">
        <v>166</v>
      </c>
    </row>
    <row r="162" spans="2:11" s="11" customFormat="1" x14ac:dyDescent="0.2">
      <c r="B162" s="8">
        <v>43708</v>
      </c>
      <c r="C162" s="12" t="s">
        <v>6</v>
      </c>
      <c r="D162" s="113">
        <v>57050</v>
      </c>
      <c r="E162" s="12" t="s">
        <v>211</v>
      </c>
      <c r="F162" s="12" t="s">
        <v>6</v>
      </c>
      <c r="G162" s="12" t="s">
        <v>15</v>
      </c>
      <c r="H162" s="12" t="s">
        <v>477</v>
      </c>
      <c r="I162" s="12"/>
      <c r="J162" s="9">
        <v>51</v>
      </c>
      <c r="K162" s="9">
        <v>65</v>
      </c>
    </row>
    <row r="163" spans="2:11" s="11" customFormat="1" x14ac:dyDescent="0.2">
      <c r="B163" s="8">
        <v>43708</v>
      </c>
      <c r="C163" s="12" t="s">
        <v>6</v>
      </c>
      <c r="D163" s="113">
        <v>57100</v>
      </c>
      <c r="E163" s="12" t="s">
        <v>141</v>
      </c>
      <c r="F163" s="12" t="s">
        <v>6</v>
      </c>
      <c r="G163" s="12" t="s">
        <v>9</v>
      </c>
      <c r="H163" s="12" t="s">
        <v>477</v>
      </c>
      <c r="I163" s="12"/>
      <c r="J163" s="9">
        <v>36</v>
      </c>
      <c r="K163" s="9">
        <v>41</v>
      </c>
    </row>
    <row r="164" spans="2:11" s="11" customFormat="1" x14ac:dyDescent="0.2">
      <c r="B164" s="8">
        <v>43691</v>
      </c>
      <c r="C164" s="12" t="s">
        <v>2272</v>
      </c>
      <c r="D164" s="48" t="s">
        <v>2288</v>
      </c>
      <c r="E164" s="12" t="s">
        <v>2273</v>
      </c>
      <c r="F164" s="12" t="s">
        <v>188</v>
      </c>
      <c r="G164" s="12" t="s">
        <v>15</v>
      </c>
      <c r="H164" s="12" t="s">
        <v>1897</v>
      </c>
      <c r="I164" s="12"/>
      <c r="J164" s="9"/>
      <c r="K164" s="9"/>
    </row>
    <row r="165" spans="2:11" s="11" customFormat="1" x14ac:dyDescent="0.2">
      <c r="B165" s="8">
        <v>43686</v>
      </c>
      <c r="C165" s="12" t="s">
        <v>8</v>
      </c>
      <c r="D165" s="48" t="s">
        <v>2288</v>
      </c>
      <c r="E165" s="12" t="s">
        <v>2251</v>
      </c>
      <c r="F165" s="12" t="s">
        <v>8</v>
      </c>
      <c r="G165" s="12" t="s">
        <v>12</v>
      </c>
      <c r="H165" s="12" t="s">
        <v>151</v>
      </c>
      <c r="I165" s="12"/>
      <c r="J165" s="9"/>
      <c r="K165" s="9"/>
    </row>
    <row r="166" spans="2:11" s="11" customFormat="1" x14ac:dyDescent="0.2">
      <c r="B166" s="8">
        <v>43699</v>
      </c>
      <c r="C166" s="12" t="s">
        <v>8</v>
      </c>
      <c r="D166" s="113">
        <v>67034</v>
      </c>
      <c r="E166" s="12" t="s">
        <v>2394</v>
      </c>
      <c r="F166" s="12" t="s">
        <v>8</v>
      </c>
      <c r="G166" s="12" t="s">
        <v>15</v>
      </c>
      <c r="H166" s="12" t="s">
        <v>151</v>
      </c>
      <c r="I166" s="12"/>
      <c r="J166" s="31"/>
      <c r="K166" s="31"/>
    </row>
    <row r="167" spans="2:11" s="11" customFormat="1" x14ac:dyDescent="0.2">
      <c r="B167" s="8">
        <v>43678</v>
      </c>
      <c r="C167" s="12" t="s">
        <v>3</v>
      </c>
      <c r="D167" s="113">
        <v>5233</v>
      </c>
      <c r="E167" s="12" t="s">
        <v>66</v>
      </c>
      <c r="F167" s="12" t="s">
        <v>4</v>
      </c>
      <c r="G167" s="12" t="s">
        <v>140</v>
      </c>
      <c r="H167" s="12" t="s">
        <v>151</v>
      </c>
      <c r="I167" s="12"/>
      <c r="J167" s="9">
        <v>28</v>
      </c>
      <c r="K167" s="9">
        <v>34</v>
      </c>
    </row>
    <row r="168" spans="2:11" s="11" customFormat="1" x14ac:dyDescent="0.2">
      <c r="B168" s="8">
        <v>43678</v>
      </c>
      <c r="C168" s="12" t="s">
        <v>3</v>
      </c>
      <c r="D168" s="113">
        <v>5838</v>
      </c>
      <c r="E168" s="12" t="s">
        <v>78</v>
      </c>
      <c r="F168" s="12" t="s">
        <v>4</v>
      </c>
      <c r="G168" s="12" t="s">
        <v>6</v>
      </c>
      <c r="H168" s="12" t="s">
        <v>194</v>
      </c>
      <c r="I168" s="12"/>
      <c r="J168" s="9">
        <v>26</v>
      </c>
      <c r="K168" s="9">
        <v>28</v>
      </c>
    </row>
    <row r="169" spans="2:11" s="11" customFormat="1" x14ac:dyDescent="0.2">
      <c r="B169" s="8">
        <v>43678</v>
      </c>
      <c r="C169" s="12" t="s">
        <v>3</v>
      </c>
      <c r="D169" s="113">
        <v>5330</v>
      </c>
      <c r="E169" s="12" t="s">
        <v>122</v>
      </c>
      <c r="F169" s="12" t="s">
        <v>98</v>
      </c>
      <c r="G169" s="12" t="s">
        <v>221</v>
      </c>
      <c r="H169" s="12" t="s">
        <v>37</v>
      </c>
      <c r="I169" s="12"/>
      <c r="J169" s="9">
        <v>31</v>
      </c>
      <c r="K169" s="9">
        <v>37</v>
      </c>
    </row>
    <row r="170" spans="2:11" s="11" customFormat="1" x14ac:dyDescent="0.2">
      <c r="B170" s="8">
        <v>43678</v>
      </c>
      <c r="C170" s="12" t="s">
        <v>3</v>
      </c>
      <c r="D170" s="113">
        <v>3961</v>
      </c>
      <c r="E170" s="12" t="s">
        <v>286</v>
      </c>
      <c r="F170" s="12" t="s">
        <v>4</v>
      </c>
      <c r="G170" s="12" t="s">
        <v>99</v>
      </c>
      <c r="H170" s="12" t="s">
        <v>151</v>
      </c>
      <c r="I170" s="12"/>
      <c r="J170" s="9">
        <v>16</v>
      </c>
      <c r="K170" s="9">
        <v>16</v>
      </c>
    </row>
    <row r="171" spans="2:11" s="11" customFormat="1" x14ac:dyDescent="0.2">
      <c r="B171" s="8">
        <v>43679</v>
      </c>
      <c r="C171" s="12" t="s">
        <v>3</v>
      </c>
      <c r="D171" s="113">
        <v>5880</v>
      </c>
      <c r="E171" s="12" t="s">
        <v>118</v>
      </c>
      <c r="F171" s="12" t="s">
        <v>4</v>
      </c>
      <c r="G171" s="12" t="s">
        <v>6</v>
      </c>
      <c r="H171" s="12" t="s">
        <v>152</v>
      </c>
      <c r="I171" s="12"/>
      <c r="J171" s="9">
        <v>22</v>
      </c>
      <c r="K171" s="9">
        <v>27</v>
      </c>
    </row>
    <row r="172" spans="2:11" s="11" customFormat="1" x14ac:dyDescent="0.2">
      <c r="B172" s="8">
        <v>43679</v>
      </c>
      <c r="C172" s="12" t="s">
        <v>3</v>
      </c>
      <c r="D172" s="113">
        <v>4646</v>
      </c>
      <c r="E172" s="12" t="s">
        <v>1433</v>
      </c>
      <c r="F172" s="12" t="s">
        <v>4</v>
      </c>
      <c r="G172" s="12" t="s">
        <v>6</v>
      </c>
      <c r="H172" s="12" t="s">
        <v>151</v>
      </c>
      <c r="I172" s="12"/>
      <c r="J172" s="9">
        <v>4</v>
      </c>
      <c r="K172" s="9">
        <v>2</v>
      </c>
    </row>
    <row r="173" spans="2:11" s="11" customFormat="1" x14ac:dyDescent="0.2">
      <c r="B173" s="8">
        <v>43679</v>
      </c>
      <c r="C173" s="12" t="s">
        <v>3</v>
      </c>
      <c r="D173" s="113">
        <v>4797</v>
      </c>
      <c r="E173" s="12" t="s">
        <v>252</v>
      </c>
      <c r="F173" s="12" t="s">
        <v>4</v>
      </c>
      <c r="G173" s="12" t="s">
        <v>5</v>
      </c>
      <c r="H173" s="12" t="s">
        <v>172</v>
      </c>
      <c r="I173" s="12"/>
      <c r="J173" s="9">
        <v>9</v>
      </c>
      <c r="K173" s="9">
        <v>5</v>
      </c>
    </row>
    <row r="174" spans="2:11" s="11" customFormat="1" x14ac:dyDescent="0.2">
      <c r="B174" s="8">
        <v>43679</v>
      </c>
      <c r="C174" s="12" t="s">
        <v>3</v>
      </c>
      <c r="D174" s="113">
        <v>8021</v>
      </c>
      <c r="E174" s="12" t="s">
        <v>64</v>
      </c>
      <c r="F174" s="12" t="s">
        <v>12</v>
      </c>
      <c r="G174" s="12" t="s">
        <v>2193</v>
      </c>
      <c r="H174" s="12" t="s">
        <v>172</v>
      </c>
      <c r="I174" s="12"/>
      <c r="J174" s="9">
        <v>23</v>
      </c>
      <c r="K174" s="9">
        <v>18</v>
      </c>
    </row>
    <row r="175" spans="2:11" s="11" customFormat="1" x14ac:dyDescent="0.2">
      <c r="B175" s="8">
        <v>43679</v>
      </c>
      <c r="C175" s="12" t="s">
        <v>3</v>
      </c>
      <c r="D175" s="113">
        <v>3211</v>
      </c>
      <c r="E175" s="12" t="s">
        <v>131</v>
      </c>
      <c r="F175" s="12" t="s">
        <v>4</v>
      </c>
      <c r="G175" s="12" t="s">
        <v>36</v>
      </c>
      <c r="H175" s="12" t="s">
        <v>37</v>
      </c>
      <c r="I175" s="12"/>
      <c r="J175" s="9">
        <v>19</v>
      </c>
      <c r="K175" s="9">
        <v>20</v>
      </c>
    </row>
    <row r="176" spans="2:11" s="11" customFormat="1" x14ac:dyDescent="0.2">
      <c r="B176" s="8">
        <v>43680</v>
      </c>
      <c r="C176" s="12" t="s">
        <v>3</v>
      </c>
      <c r="D176" s="113">
        <v>2518</v>
      </c>
      <c r="E176" s="12" t="s">
        <v>92</v>
      </c>
      <c r="F176" s="12" t="s">
        <v>4</v>
      </c>
      <c r="G176" s="12" t="s">
        <v>4</v>
      </c>
      <c r="H176" s="12" t="s">
        <v>23</v>
      </c>
      <c r="I176" s="12"/>
      <c r="J176" s="9">
        <v>28</v>
      </c>
      <c r="K176" s="9">
        <v>32</v>
      </c>
    </row>
    <row r="177" spans="2:11" s="11" customFormat="1" x14ac:dyDescent="0.2">
      <c r="B177" s="8">
        <v>43680</v>
      </c>
      <c r="C177" s="12" t="s">
        <v>3</v>
      </c>
      <c r="D177" s="113">
        <v>2159</v>
      </c>
      <c r="E177" s="12" t="s">
        <v>92</v>
      </c>
      <c r="F177" s="12" t="s">
        <v>4</v>
      </c>
      <c r="G177" s="12" t="s">
        <v>4</v>
      </c>
      <c r="H177" s="12" t="s">
        <v>2061</v>
      </c>
      <c r="I177" s="12"/>
      <c r="J177" s="9">
        <v>21</v>
      </c>
      <c r="K177" s="9">
        <v>26</v>
      </c>
    </row>
    <row r="178" spans="2:11" s="11" customFormat="1" x14ac:dyDescent="0.2">
      <c r="B178" s="8">
        <v>43680</v>
      </c>
      <c r="C178" s="12" t="s">
        <v>3</v>
      </c>
      <c r="D178" s="113">
        <v>4625</v>
      </c>
      <c r="E178" s="12" t="s">
        <v>40</v>
      </c>
      <c r="F178" s="12" t="s">
        <v>4</v>
      </c>
      <c r="G178" s="12" t="s">
        <v>4</v>
      </c>
      <c r="H178" s="12" t="s">
        <v>977</v>
      </c>
      <c r="I178" s="12"/>
      <c r="J178" s="9">
        <v>9</v>
      </c>
      <c r="K178" s="9">
        <v>2</v>
      </c>
    </row>
    <row r="179" spans="2:11" s="11" customFormat="1" x14ac:dyDescent="0.2">
      <c r="B179" s="8">
        <v>43680</v>
      </c>
      <c r="C179" s="12" t="s">
        <v>3</v>
      </c>
      <c r="D179" s="113">
        <v>4438</v>
      </c>
      <c r="E179" s="12" t="s">
        <v>46</v>
      </c>
      <c r="F179" s="12" t="s">
        <v>4</v>
      </c>
      <c r="G179" s="12" t="s">
        <v>4</v>
      </c>
      <c r="H179" s="12" t="s">
        <v>2201</v>
      </c>
      <c r="I179" s="12"/>
      <c r="J179" s="9">
        <v>4</v>
      </c>
      <c r="K179" s="9">
        <v>3</v>
      </c>
    </row>
    <row r="180" spans="2:11" s="11" customFormat="1" x14ac:dyDescent="0.2">
      <c r="B180" s="8">
        <v>43680</v>
      </c>
      <c r="C180" s="12" t="s">
        <v>3</v>
      </c>
      <c r="D180" s="113">
        <v>4940</v>
      </c>
      <c r="E180" s="12" t="s">
        <v>55</v>
      </c>
      <c r="F180" s="12" t="s">
        <v>4</v>
      </c>
      <c r="G180" s="12" t="s">
        <v>4</v>
      </c>
      <c r="H180" s="12" t="s">
        <v>2061</v>
      </c>
      <c r="I180" s="12"/>
      <c r="J180" s="9">
        <v>14</v>
      </c>
      <c r="K180" s="9">
        <v>9</v>
      </c>
    </row>
    <row r="181" spans="2:11" s="11" customFormat="1" x14ac:dyDescent="0.2">
      <c r="B181" s="8">
        <v>43680</v>
      </c>
      <c r="C181" s="12" t="s">
        <v>3</v>
      </c>
      <c r="D181" s="113">
        <v>1461</v>
      </c>
      <c r="E181" s="12" t="s">
        <v>92</v>
      </c>
      <c r="F181" s="12" t="s">
        <v>2199</v>
      </c>
      <c r="G181" s="12" t="s">
        <v>15</v>
      </c>
      <c r="H181" s="12" t="s">
        <v>23</v>
      </c>
      <c r="I181" s="12"/>
      <c r="J181" s="9">
        <v>29</v>
      </c>
      <c r="K181" s="9">
        <v>36</v>
      </c>
    </row>
    <row r="182" spans="2:11" s="11" customFormat="1" x14ac:dyDescent="0.2">
      <c r="B182" s="8">
        <v>43681</v>
      </c>
      <c r="C182" s="12" t="s">
        <v>3</v>
      </c>
      <c r="D182" s="113">
        <v>4108</v>
      </c>
      <c r="E182" s="12" t="s">
        <v>506</v>
      </c>
      <c r="F182" s="12" t="s">
        <v>6</v>
      </c>
      <c r="G182" s="12" t="s">
        <v>6</v>
      </c>
      <c r="H182" s="12" t="s">
        <v>172</v>
      </c>
      <c r="I182" s="12"/>
      <c r="J182" s="9">
        <v>11</v>
      </c>
      <c r="K182" s="9">
        <v>8</v>
      </c>
    </row>
    <row r="183" spans="2:11" s="11" customFormat="1" x14ac:dyDescent="0.2">
      <c r="B183" s="8">
        <v>43681</v>
      </c>
      <c r="C183" s="12" t="s">
        <v>3</v>
      </c>
      <c r="D183" s="113">
        <v>3450</v>
      </c>
      <c r="E183" s="12" t="s">
        <v>67</v>
      </c>
      <c r="F183" s="12" t="s">
        <v>5</v>
      </c>
      <c r="G183" s="12" t="s">
        <v>4</v>
      </c>
      <c r="H183" s="12" t="s">
        <v>37</v>
      </c>
      <c r="I183" s="12"/>
      <c r="J183" s="9">
        <v>19</v>
      </c>
      <c r="K183" s="9">
        <v>23</v>
      </c>
    </row>
    <row r="184" spans="2:11" s="11" customFormat="1" x14ac:dyDescent="0.2">
      <c r="B184" s="8">
        <v>43681</v>
      </c>
      <c r="C184" s="12" t="s">
        <v>3</v>
      </c>
      <c r="D184" s="113">
        <v>2535</v>
      </c>
      <c r="E184" s="12" t="s">
        <v>92</v>
      </c>
      <c r="F184" s="12" t="s">
        <v>15</v>
      </c>
      <c r="G184" s="12" t="s">
        <v>6</v>
      </c>
      <c r="H184" s="12" t="s">
        <v>172</v>
      </c>
      <c r="I184" s="12"/>
      <c r="J184" s="9">
        <v>23</v>
      </c>
      <c r="K184" s="9">
        <v>27</v>
      </c>
    </row>
    <row r="185" spans="2:11" s="11" customFormat="1" x14ac:dyDescent="0.2">
      <c r="B185" s="8">
        <v>43681</v>
      </c>
      <c r="C185" s="12" t="s">
        <v>3</v>
      </c>
      <c r="D185" s="113">
        <v>1941</v>
      </c>
      <c r="E185" s="12" t="s">
        <v>92</v>
      </c>
      <c r="F185" s="12" t="s">
        <v>16</v>
      </c>
      <c r="G185" s="12" t="s">
        <v>6</v>
      </c>
      <c r="H185" s="12" t="s">
        <v>151</v>
      </c>
      <c r="I185" s="12"/>
      <c r="J185" s="9">
        <v>18</v>
      </c>
      <c r="K185" s="9">
        <v>25</v>
      </c>
    </row>
    <row r="186" spans="2:11" s="11" customFormat="1" x14ac:dyDescent="0.2">
      <c r="B186" s="8">
        <v>43681</v>
      </c>
      <c r="C186" s="12" t="s">
        <v>3</v>
      </c>
      <c r="D186" s="113">
        <v>6681</v>
      </c>
      <c r="E186" s="12" t="s">
        <v>232</v>
      </c>
      <c r="F186" s="12" t="s">
        <v>6</v>
      </c>
      <c r="G186" s="12" t="s">
        <v>6</v>
      </c>
      <c r="H186" s="12" t="s">
        <v>23</v>
      </c>
      <c r="I186" s="12"/>
      <c r="J186" s="9">
        <v>35</v>
      </c>
      <c r="K186" s="9">
        <v>57</v>
      </c>
    </row>
    <row r="187" spans="2:11" s="11" customFormat="1" x14ac:dyDescent="0.2">
      <c r="B187" s="8">
        <v>43682</v>
      </c>
      <c r="C187" s="12" t="s">
        <v>3</v>
      </c>
      <c r="D187" s="113">
        <v>4978</v>
      </c>
      <c r="E187" s="12" t="s">
        <v>2211</v>
      </c>
      <c r="F187" s="12" t="s">
        <v>4</v>
      </c>
      <c r="G187" s="12" t="s">
        <v>4</v>
      </c>
      <c r="H187" s="12" t="s">
        <v>516</v>
      </c>
      <c r="I187" s="12"/>
      <c r="J187" s="9">
        <v>17</v>
      </c>
      <c r="K187" s="9">
        <v>12</v>
      </c>
    </row>
    <row r="188" spans="2:11" s="11" customFormat="1" x14ac:dyDescent="0.2">
      <c r="B188" s="8">
        <v>43682</v>
      </c>
      <c r="C188" s="12" t="s">
        <v>3</v>
      </c>
      <c r="D188" s="113">
        <v>4745</v>
      </c>
      <c r="E188" s="12" t="s">
        <v>75</v>
      </c>
      <c r="F188" s="12" t="s">
        <v>4</v>
      </c>
      <c r="G188" s="12" t="s">
        <v>4</v>
      </c>
      <c r="H188" s="12" t="s">
        <v>172</v>
      </c>
      <c r="I188" s="12"/>
      <c r="J188" s="9">
        <v>10</v>
      </c>
      <c r="K188" s="9" t="s">
        <v>401</v>
      </c>
    </row>
    <row r="189" spans="2:11" s="11" customFormat="1" x14ac:dyDescent="0.2">
      <c r="B189" s="8">
        <v>43682</v>
      </c>
      <c r="C189" s="12" t="s">
        <v>3</v>
      </c>
      <c r="D189" s="113">
        <v>5143</v>
      </c>
      <c r="E189" s="12" t="s">
        <v>122</v>
      </c>
      <c r="F189" s="12" t="s">
        <v>10</v>
      </c>
      <c r="G189" s="12" t="s">
        <v>1472</v>
      </c>
      <c r="H189" s="12" t="s">
        <v>2214</v>
      </c>
      <c r="I189" s="12"/>
      <c r="J189" s="9">
        <v>28</v>
      </c>
      <c r="K189" s="9">
        <v>37</v>
      </c>
    </row>
    <row r="190" spans="2:11" s="11" customFormat="1" x14ac:dyDescent="0.2">
      <c r="B190" s="8">
        <v>43682</v>
      </c>
      <c r="C190" s="12" t="s">
        <v>3</v>
      </c>
      <c r="D190" s="113">
        <v>4650</v>
      </c>
      <c r="E190" s="12" t="s">
        <v>93</v>
      </c>
      <c r="F190" s="12" t="s">
        <v>4</v>
      </c>
      <c r="G190" s="12" t="s">
        <v>4</v>
      </c>
      <c r="H190" s="12" t="s">
        <v>245</v>
      </c>
      <c r="I190" s="12"/>
      <c r="J190" s="9">
        <v>6</v>
      </c>
      <c r="K190" s="9" t="s">
        <v>996</v>
      </c>
    </row>
    <row r="191" spans="2:11" s="11" customFormat="1" x14ac:dyDescent="0.2">
      <c r="B191" s="8">
        <v>43683</v>
      </c>
      <c r="C191" s="12" t="s">
        <v>3</v>
      </c>
      <c r="D191" s="113">
        <v>4677</v>
      </c>
      <c r="E191" s="12" t="s">
        <v>40</v>
      </c>
      <c r="F191" s="12" t="s">
        <v>4</v>
      </c>
      <c r="G191" s="12" t="s">
        <v>4</v>
      </c>
      <c r="H191" s="12" t="s">
        <v>312</v>
      </c>
      <c r="I191" s="12"/>
      <c r="J191" s="9">
        <v>2</v>
      </c>
      <c r="K191" s="9" t="s">
        <v>2215</v>
      </c>
    </row>
    <row r="192" spans="2:11" s="11" customFormat="1" x14ac:dyDescent="0.2">
      <c r="B192" s="8">
        <v>43683</v>
      </c>
      <c r="C192" s="12" t="s">
        <v>3</v>
      </c>
      <c r="D192" s="113">
        <v>5670</v>
      </c>
      <c r="E192" s="12" t="s">
        <v>1011</v>
      </c>
      <c r="F192" s="12" t="s">
        <v>4</v>
      </c>
      <c r="G192" s="12" t="s">
        <v>4</v>
      </c>
      <c r="H192" s="12" t="s">
        <v>249</v>
      </c>
      <c r="I192" s="12"/>
      <c r="J192" s="9">
        <v>23</v>
      </c>
      <c r="K192" s="9">
        <v>31</v>
      </c>
    </row>
    <row r="193" spans="2:11" s="11" customFormat="1" x14ac:dyDescent="0.2">
      <c r="B193" s="8">
        <v>43683</v>
      </c>
      <c r="C193" s="12" t="s">
        <v>3</v>
      </c>
      <c r="D193" s="113">
        <v>8116</v>
      </c>
      <c r="E193" s="12" t="s">
        <v>53</v>
      </c>
      <c r="F193" s="12" t="s">
        <v>6</v>
      </c>
      <c r="G193" s="12" t="s">
        <v>6</v>
      </c>
      <c r="H193" s="12" t="s">
        <v>278</v>
      </c>
      <c r="I193" s="12"/>
      <c r="J193" s="9">
        <v>24</v>
      </c>
      <c r="K193" s="9">
        <v>31</v>
      </c>
    </row>
    <row r="194" spans="2:11" s="11" customFormat="1" x14ac:dyDescent="0.2">
      <c r="B194" s="8">
        <v>43683</v>
      </c>
      <c r="C194" s="12" t="s">
        <v>3</v>
      </c>
      <c r="D194" s="113">
        <v>2510</v>
      </c>
      <c r="E194" s="12" t="s">
        <v>92</v>
      </c>
      <c r="F194" s="12" t="s">
        <v>6</v>
      </c>
      <c r="G194" s="12" t="s">
        <v>15</v>
      </c>
      <c r="H194" s="12" t="s">
        <v>23</v>
      </c>
      <c r="I194" s="12"/>
      <c r="J194" s="9">
        <v>22</v>
      </c>
      <c r="K194" s="9">
        <v>27</v>
      </c>
    </row>
    <row r="195" spans="2:11" s="11" customFormat="1" x14ac:dyDescent="0.2">
      <c r="B195" s="8">
        <v>43683</v>
      </c>
      <c r="C195" s="12" t="s">
        <v>3</v>
      </c>
      <c r="D195" s="113">
        <v>5335</v>
      </c>
      <c r="E195" s="12" t="s">
        <v>122</v>
      </c>
      <c r="F195" s="12" t="s">
        <v>4</v>
      </c>
      <c r="G195" s="12" t="s">
        <v>4</v>
      </c>
      <c r="H195" s="12" t="s">
        <v>292</v>
      </c>
      <c r="I195" s="12"/>
      <c r="J195" s="9">
        <v>29</v>
      </c>
      <c r="K195" s="9">
        <v>37</v>
      </c>
    </row>
    <row r="196" spans="2:11" s="11" customFormat="1" x14ac:dyDescent="0.2">
      <c r="B196" s="8">
        <v>43683</v>
      </c>
      <c r="C196" s="12" t="s">
        <v>3</v>
      </c>
      <c r="D196" s="113">
        <v>3383</v>
      </c>
      <c r="E196" s="12" t="s">
        <v>195</v>
      </c>
      <c r="F196" s="12" t="s">
        <v>4</v>
      </c>
      <c r="G196" s="12" t="s">
        <v>4</v>
      </c>
      <c r="H196" s="12" t="s">
        <v>2220</v>
      </c>
      <c r="I196" s="12"/>
      <c r="J196" s="9">
        <v>17</v>
      </c>
      <c r="K196" s="9">
        <v>17</v>
      </c>
    </row>
    <row r="197" spans="2:11" s="11" customFormat="1" x14ac:dyDescent="0.2">
      <c r="B197" s="8">
        <v>43683</v>
      </c>
      <c r="C197" s="12" t="s">
        <v>3</v>
      </c>
      <c r="D197" s="113">
        <v>1117</v>
      </c>
      <c r="E197" s="12" t="s">
        <v>92</v>
      </c>
      <c r="F197" s="12" t="s">
        <v>4</v>
      </c>
      <c r="G197" s="12" t="s">
        <v>6</v>
      </c>
      <c r="H197" s="12" t="s">
        <v>172</v>
      </c>
      <c r="I197" s="12"/>
      <c r="J197" s="9">
        <v>22</v>
      </c>
      <c r="K197" s="9">
        <v>25</v>
      </c>
    </row>
    <row r="198" spans="2:11" s="11" customFormat="1" x14ac:dyDescent="0.2">
      <c r="B198" s="8">
        <v>43683</v>
      </c>
      <c r="C198" s="12" t="s">
        <v>3</v>
      </c>
      <c r="D198" s="113">
        <v>8062</v>
      </c>
      <c r="E198" s="12" t="s">
        <v>41</v>
      </c>
      <c r="F198" s="12" t="s">
        <v>4</v>
      </c>
      <c r="G198" s="12" t="s">
        <v>4</v>
      </c>
      <c r="H198" s="12" t="s">
        <v>23</v>
      </c>
      <c r="I198" s="12"/>
      <c r="J198" s="9">
        <v>24</v>
      </c>
      <c r="K198" s="9">
        <v>20</v>
      </c>
    </row>
    <row r="199" spans="2:11" s="11" customFormat="1" x14ac:dyDescent="0.2">
      <c r="B199" s="8">
        <v>43683</v>
      </c>
      <c r="C199" s="12" t="s">
        <v>3</v>
      </c>
      <c r="D199" s="113">
        <v>1519</v>
      </c>
      <c r="E199" s="12" t="s">
        <v>92</v>
      </c>
      <c r="F199" s="12" t="s">
        <v>15</v>
      </c>
      <c r="G199" s="12" t="s">
        <v>4</v>
      </c>
      <c r="H199" s="12" t="s">
        <v>976</v>
      </c>
      <c r="I199" s="12"/>
      <c r="J199" s="9">
        <v>30</v>
      </c>
      <c r="K199" s="9">
        <v>36</v>
      </c>
    </row>
    <row r="200" spans="2:11" s="11" customFormat="1" x14ac:dyDescent="0.2">
      <c r="B200" s="8">
        <v>43683</v>
      </c>
      <c r="C200" s="12" t="s">
        <v>3</v>
      </c>
      <c r="D200" s="113">
        <v>7524</v>
      </c>
      <c r="E200" s="12" t="s">
        <v>162</v>
      </c>
      <c r="F200" s="12" t="s">
        <v>4</v>
      </c>
      <c r="G200" s="12" t="s">
        <v>4</v>
      </c>
      <c r="H200" s="12" t="s">
        <v>152</v>
      </c>
      <c r="I200" s="12"/>
      <c r="J200" s="9">
        <v>36</v>
      </c>
      <c r="K200" s="9">
        <v>51</v>
      </c>
    </row>
    <row r="201" spans="2:11" s="11" customFormat="1" x14ac:dyDescent="0.2">
      <c r="B201" s="8">
        <v>43683</v>
      </c>
      <c r="C201" s="12" t="s">
        <v>3</v>
      </c>
      <c r="D201" s="113">
        <v>3340</v>
      </c>
      <c r="E201" s="12" t="s">
        <v>572</v>
      </c>
      <c r="F201" s="12" t="s">
        <v>4</v>
      </c>
      <c r="G201" s="12" t="s">
        <v>4</v>
      </c>
      <c r="H201" s="12" t="s">
        <v>151</v>
      </c>
      <c r="I201" s="12"/>
      <c r="J201" s="9">
        <v>16</v>
      </c>
      <c r="K201" s="9">
        <v>17</v>
      </c>
    </row>
    <row r="202" spans="2:11" s="11" customFormat="1" x14ac:dyDescent="0.2">
      <c r="B202" s="8">
        <v>43683</v>
      </c>
      <c r="C202" s="12" t="s">
        <v>3</v>
      </c>
      <c r="D202" s="113">
        <v>6310</v>
      </c>
      <c r="E202" s="12" t="s">
        <v>1990</v>
      </c>
      <c r="F202" s="12" t="s">
        <v>5</v>
      </c>
      <c r="G202" s="12" t="s">
        <v>5</v>
      </c>
      <c r="H202" s="12" t="s">
        <v>172</v>
      </c>
      <c r="I202" s="12"/>
      <c r="J202" s="9">
        <v>52</v>
      </c>
      <c r="K202" s="9">
        <v>63</v>
      </c>
    </row>
    <row r="203" spans="2:11" s="11" customFormat="1" x14ac:dyDescent="0.2">
      <c r="B203" s="8">
        <v>43683</v>
      </c>
      <c r="C203" s="12" t="s">
        <v>3</v>
      </c>
      <c r="D203" s="113">
        <v>6990</v>
      </c>
      <c r="E203" s="12" t="s">
        <v>85</v>
      </c>
      <c r="F203" s="12" t="s">
        <v>4</v>
      </c>
      <c r="G203" s="12" t="s">
        <v>5</v>
      </c>
      <c r="H203" s="12" t="s">
        <v>37</v>
      </c>
      <c r="I203" s="12"/>
      <c r="J203" s="9">
        <v>31</v>
      </c>
      <c r="K203" s="9">
        <v>39</v>
      </c>
    </row>
    <row r="204" spans="2:11" s="11" customFormat="1" x14ac:dyDescent="0.2">
      <c r="B204" s="8">
        <v>43683</v>
      </c>
      <c r="C204" s="12" t="s">
        <v>3</v>
      </c>
      <c r="D204" s="113">
        <v>7410</v>
      </c>
      <c r="E204" s="12" t="s">
        <v>282</v>
      </c>
      <c r="F204" s="12" t="s">
        <v>4</v>
      </c>
      <c r="G204" s="12" t="s">
        <v>4</v>
      </c>
      <c r="H204" s="12" t="s">
        <v>151</v>
      </c>
      <c r="I204" s="12"/>
      <c r="J204" s="9">
        <v>41</v>
      </c>
      <c r="K204" s="9">
        <v>52</v>
      </c>
    </row>
    <row r="205" spans="2:11" s="11" customFormat="1" x14ac:dyDescent="0.2">
      <c r="B205" s="8">
        <v>43683</v>
      </c>
      <c r="C205" s="12" t="s">
        <v>3</v>
      </c>
      <c r="D205" s="113">
        <v>6136</v>
      </c>
      <c r="E205" s="12" t="s">
        <v>48</v>
      </c>
      <c r="F205" s="12" t="s">
        <v>4</v>
      </c>
      <c r="G205" s="12" t="s">
        <v>4</v>
      </c>
      <c r="H205" s="12" t="s">
        <v>151</v>
      </c>
      <c r="I205" s="12"/>
      <c r="J205" s="9">
        <v>36</v>
      </c>
      <c r="K205" s="9">
        <v>45</v>
      </c>
    </row>
    <row r="206" spans="2:11" s="11" customFormat="1" x14ac:dyDescent="0.2">
      <c r="B206" s="8">
        <v>43683</v>
      </c>
      <c r="C206" s="12" t="s">
        <v>3</v>
      </c>
      <c r="D206" s="113">
        <v>7778</v>
      </c>
      <c r="E206" s="12" t="s">
        <v>47</v>
      </c>
      <c r="F206" s="12" t="s">
        <v>4</v>
      </c>
      <c r="G206" s="12" t="s">
        <v>4</v>
      </c>
      <c r="H206" s="12" t="s">
        <v>37</v>
      </c>
      <c r="I206" s="12"/>
      <c r="J206" s="9">
        <v>40</v>
      </c>
      <c r="K206" s="9">
        <v>55</v>
      </c>
    </row>
    <row r="207" spans="2:11" s="11" customFormat="1" x14ac:dyDescent="0.2">
      <c r="B207" s="8">
        <v>43683</v>
      </c>
      <c r="C207" s="12" t="s">
        <v>3</v>
      </c>
      <c r="D207" s="113">
        <v>3480</v>
      </c>
      <c r="E207" s="12" t="s">
        <v>131</v>
      </c>
      <c r="F207" s="12" t="s">
        <v>15</v>
      </c>
      <c r="G207" s="12" t="s">
        <v>15</v>
      </c>
      <c r="H207" s="12" t="s">
        <v>13</v>
      </c>
      <c r="I207" s="12"/>
      <c r="J207" s="9">
        <v>21</v>
      </c>
      <c r="K207" s="9">
        <v>24</v>
      </c>
    </row>
    <row r="208" spans="2:11" s="11" customFormat="1" x14ac:dyDescent="0.2">
      <c r="B208" s="8">
        <v>43683</v>
      </c>
      <c r="C208" s="12" t="s">
        <v>3</v>
      </c>
      <c r="D208" s="113">
        <v>7471</v>
      </c>
      <c r="E208" s="12" t="s">
        <v>2228</v>
      </c>
      <c r="F208" s="12" t="s">
        <v>36</v>
      </c>
      <c r="G208" s="12" t="s">
        <v>6</v>
      </c>
      <c r="H208" s="12" t="s">
        <v>2249</v>
      </c>
      <c r="I208" s="12"/>
      <c r="J208" s="9">
        <v>35</v>
      </c>
      <c r="K208" s="9">
        <v>29</v>
      </c>
    </row>
    <row r="209" spans="2:11" s="11" customFormat="1" x14ac:dyDescent="0.2">
      <c r="B209" s="8">
        <v>43683</v>
      </c>
      <c r="C209" s="12" t="s">
        <v>3</v>
      </c>
      <c r="D209" s="113">
        <v>4475</v>
      </c>
      <c r="E209" s="12" t="s">
        <v>50</v>
      </c>
      <c r="F209" s="12" t="s">
        <v>6</v>
      </c>
      <c r="G209" s="12" t="s">
        <v>6</v>
      </c>
      <c r="H209" s="12" t="s">
        <v>163</v>
      </c>
      <c r="I209" s="12"/>
      <c r="J209" s="9">
        <v>6</v>
      </c>
      <c r="K209" s="9" t="s">
        <v>996</v>
      </c>
    </row>
    <row r="210" spans="2:11" s="11" customFormat="1" x14ac:dyDescent="0.2">
      <c r="B210" s="8">
        <v>43684</v>
      </c>
      <c r="C210" s="12" t="s">
        <v>3</v>
      </c>
      <c r="D210" s="113">
        <v>2510</v>
      </c>
      <c r="E210" s="12" t="s">
        <v>92</v>
      </c>
      <c r="F210" s="12" t="s">
        <v>6</v>
      </c>
      <c r="G210" s="12" t="s">
        <v>4</v>
      </c>
      <c r="H210" s="12" t="s">
        <v>976</v>
      </c>
      <c r="I210" s="12"/>
      <c r="J210" s="9">
        <v>22</v>
      </c>
      <c r="K210" s="9">
        <v>27</v>
      </c>
    </row>
    <row r="211" spans="2:11" s="11" customFormat="1" x14ac:dyDescent="0.2">
      <c r="B211" s="8">
        <v>43684</v>
      </c>
      <c r="C211" s="12" t="s">
        <v>3</v>
      </c>
      <c r="D211" s="113">
        <v>4575</v>
      </c>
      <c r="E211" s="12" t="s">
        <v>40</v>
      </c>
      <c r="F211" s="12" t="s">
        <v>4</v>
      </c>
      <c r="G211" s="12" t="s">
        <v>4</v>
      </c>
      <c r="H211" s="12" t="s">
        <v>2230</v>
      </c>
      <c r="I211" s="12"/>
      <c r="J211" s="9">
        <v>3</v>
      </c>
      <c r="K211" s="9">
        <v>2</v>
      </c>
    </row>
    <row r="212" spans="2:11" s="11" customFormat="1" x14ac:dyDescent="0.2">
      <c r="B212" s="8">
        <v>43684</v>
      </c>
      <c r="C212" s="12" t="s">
        <v>3</v>
      </c>
      <c r="D212" s="113">
        <v>1357</v>
      </c>
      <c r="E212" s="12" t="s">
        <v>92</v>
      </c>
      <c r="F212" s="12" t="s">
        <v>2231</v>
      </c>
      <c r="G212" s="12" t="s">
        <v>15</v>
      </c>
      <c r="H212" s="12" t="s">
        <v>152</v>
      </c>
      <c r="I212" s="12"/>
      <c r="J212" s="9">
        <v>22</v>
      </c>
      <c r="K212" s="9">
        <v>25</v>
      </c>
    </row>
    <row r="213" spans="2:11" s="11" customFormat="1" x14ac:dyDescent="0.2">
      <c r="B213" s="8">
        <v>43684</v>
      </c>
      <c r="C213" s="12" t="s">
        <v>3</v>
      </c>
      <c r="D213" s="113">
        <v>4043</v>
      </c>
      <c r="E213" s="12" t="s">
        <v>506</v>
      </c>
      <c r="F213" s="12" t="s">
        <v>2236</v>
      </c>
      <c r="G213" s="12" t="s">
        <v>15</v>
      </c>
      <c r="H213" s="12" t="s">
        <v>172</v>
      </c>
      <c r="I213" s="12"/>
      <c r="J213" s="9">
        <v>17</v>
      </c>
      <c r="K213" s="9">
        <v>10</v>
      </c>
    </row>
    <row r="214" spans="2:11" s="11" customFormat="1" x14ac:dyDescent="0.2">
      <c r="B214" s="8">
        <v>43684</v>
      </c>
      <c r="C214" s="12" t="s">
        <v>3</v>
      </c>
      <c r="D214" s="113">
        <v>3442</v>
      </c>
      <c r="E214" s="12" t="s">
        <v>67</v>
      </c>
      <c r="F214" s="12" t="s">
        <v>2237</v>
      </c>
      <c r="G214" s="12" t="s">
        <v>32</v>
      </c>
      <c r="H214" s="12" t="s">
        <v>312</v>
      </c>
      <c r="I214" s="12"/>
      <c r="J214" s="9">
        <v>17</v>
      </c>
      <c r="K214" s="9">
        <v>18</v>
      </c>
    </row>
    <row r="215" spans="2:11" s="11" customFormat="1" x14ac:dyDescent="0.2">
      <c r="B215" s="8">
        <v>43684</v>
      </c>
      <c r="C215" s="12" t="s">
        <v>3</v>
      </c>
      <c r="D215" s="113">
        <v>9689</v>
      </c>
      <c r="E215" s="12" t="s">
        <v>2238</v>
      </c>
      <c r="F215" s="12" t="s">
        <v>6</v>
      </c>
      <c r="G215" s="12" t="s">
        <v>6</v>
      </c>
      <c r="H215" s="12" t="s">
        <v>1897</v>
      </c>
      <c r="I215" s="12"/>
      <c r="J215" s="9">
        <v>64</v>
      </c>
      <c r="K215" s="9">
        <v>63</v>
      </c>
    </row>
    <row r="216" spans="2:11" s="11" customFormat="1" x14ac:dyDescent="0.2">
      <c r="B216" s="8">
        <v>43684</v>
      </c>
      <c r="C216" s="12" t="s">
        <v>3</v>
      </c>
      <c r="D216" s="113">
        <v>1684</v>
      </c>
      <c r="E216" s="12" t="s">
        <v>1089</v>
      </c>
      <c r="F216" s="12" t="s">
        <v>3</v>
      </c>
      <c r="G216" s="12" t="s">
        <v>4</v>
      </c>
      <c r="H216" s="12" t="s">
        <v>1687</v>
      </c>
      <c r="I216" s="12"/>
      <c r="J216" s="9">
        <v>32</v>
      </c>
      <c r="K216" s="9">
        <v>42</v>
      </c>
    </row>
    <row r="217" spans="2:11" s="11" customFormat="1" x14ac:dyDescent="0.2">
      <c r="B217" s="8">
        <v>43684</v>
      </c>
      <c r="C217" s="12" t="s">
        <v>3</v>
      </c>
      <c r="D217" s="113">
        <v>3324</v>
      </c>
      <c r="E217" s="12" t="s">
        <v>77</v>
      </c>
      <c r="F217" s="12" t="s">
        <v>4</v>
      </c>
      <c r="G217" s="12" t="s">
        <v>4</v>
      </c>
      <c r="H217" s="12" t="s">
        <v>2250</v>
      </c>
      <c r="I217" s="12"/>
      <c r="J217" s="9">
        <v>21</v>
      </c>
      <c r="K217" s="9">
        <v>26</v>
      </c>
    </row>
    <row r="218" spans="2:11" s="11" customFormat="1" x14ac:dyDescent="0.2">
      <c r="B218" s="8">
        <v>43684</v>
      </c>
      <c r="C218" s="12" t="s">
        <v>3</v>
      </c>
      <c r="D218" s="113">
        <v>7212</v>
      </c>
      <c r="E218" s="12" t="s">
        <v>56</v>
      </c>
      <c r="F218" s="12" t="s">
        <v>7</v>
      </c>
      <c r="G218" s="12" t="s">
        <v>6</v>
      </c>
      <c r="H218" s="12" t="s">
        <v>172</v>
      </c>
      <c r="I218" s="12"/>
      <c r="J218" s="9">
        <v>27</v>
      </c>
      <c r="K218" s="9">
        <v>33</v>
      </c>
    </row>
    <row r="219" spans="2:11" s="11" customFormat="1" x14ac:dyDescent="0.2">
      <c r="B219" s="8">
        <v>43684</v>
      </c>
      <c r="C219" s="12" t="s">
        <v>3</v>
      </c>
      <c r="D219" s="113">
        <v>3382</v>
      </c>
      <c r="E219" s="12" t="s">
        <v>195</v>
      </c>
      <c r="F219" s="12" t="s">
        <v>6</v>
      </c>
      <c r="G219" s="12" t="s">
        <v>6</v>
      </c>
      <c r="H219" s="12" t="s">
        <v>172</v>
      </c>
      <c r="I219" s="12"/>
      <c r="J219" s="9">
        <v>15</v>
      </c>
      <c r="K219" s="9">
        <v>16</v>
      </c>
    </row>
    <row r="220" spans="2:11" s="11" customFormat="1" x14ac:dyDescent="0.2">
      <c r="B220" s="8">
        <v>43684</v>
      </c>
      <c r="C220" s="12" t="s">
        <v>3</v>
      </c>
      <c r="D220" s="113">
        <v>1232</v>
      </c>
      <c r="E220" s="12" t="s">
        <v>43</v>
      </c>
      <c r="F220" s="12" t="s">
        <v>5</v>
      </c>
      <c r="G220" s="12" t="s">
        <v>5</v>
      </c>
      <c r="H220" s="12" t="s">
        <v>292</v>
      </c>
      <c r="I220" s="12"/>
      <c r="J220" s="9">
        <v>22</v>
      </c>
      <c r="K220" s="9">
        <v>26</v>
      </c>
    </row>
    <row r="221" spans="2:11" s="11" customFormat="1" x14ac:dyDescent="0.2">
      <c r="B221" s="8">
        <v>43684</v>
      </c>
      <c r="C221" s="12" t="s">
        <v>3</v>
      </c>
      <c r="D221" s="113">
        <v>6715</v>
      </c>
      <c r="E221" s="12" t="s">
        <v>49</v>
      </c>
      <c r="F221" s="12" t="s">
        <v>4</v>
      </c>
      <c r="G221" s="12" t="s">
        <v>4</v>
      </c>
      <c r="H221" s="12" t="s">
        <v>151</v>
      </c>
      <c r="I221" s="12"/>
      <c r="J221" s="9">
        <v>40</v>
      </c>
      <c r="K221" s="9">
        <v>54</v>
      </c>
    </row>
    <row r="222" spans="2:11" s="11" customFormat="1" x14ac:dyDescent="0.2">
      <c r="B222" s="8">
        <v>43684</v>
      </c>
      <c r="C222" s="12" t="s">
        <v>3</v>
      </c>
      <c r="D222" s="113">
        <v>4988</v>
      </c>
      <c r="E222" s="12" t="s">
        <v>61</v>
      </c>
      <c r="F222" s="12" t="s">
        <v>4</v>
      </c>
      <c r="G222" s="12" t="s">
        <v>4</v>
      </c>
      <c r="H222" s="12" t="s">
        <v>2240</v>
      </c>
      <c r="I222" s="12"/>
      <c r="J222" s="9">
        <v>9</v>
      </c>
      <c r="K222" s="9">
        <v>5</v>
      </c>
    </row>
    <row r="223" spans="2:11" s="11" customFormat="1" x14ac:dyDescent="0.2">
      <c r="B223" s="8">
        <v>43684</v>
      </c>
      <c r="C223" s="12" t="s">
        <v>3</v>
      </c>
      <c r="D223" s="113">
        <v>4910</v>
      </c>
      <c r="E223" s="12" t="s">
        <v>2241</v>
      </c>
      <c r="F223" s="12" t="s">
        <v>4</v>
      </c>
      <c r="G223" s="12" t="s">
        <v>4</v>
      </c>
      <c r="H223" s="12" t="s">
        <v>151</v>
      </c>
      <c r="I223" s="12"/>
      <c r="J223" s="9">
        <v>13</v>
      </c>
      <c r="K223" s="9">
        <v>7</v>
      </c>
    </row>
    <row r="224" spans="2:11" s="11" customFormat="1" x14ac:dyDescent="0.2">
      <c r="B224" s="8">
        <v>43684</v>
      </c>
      <c r="C224" s="12" t="s">
        <v>3</v>
      </c>
      <c r="D224" s="113">
        <v>4810</v>
      </c>
      <c r="E224" s="12" t="s">
        <v>113</v>
      </c>
      <c r="F224" s="12" t="s">
        <v>4</v>
      </c>
      <c r="G224" s="12" t="s">
        <v>4</v>
      </c>
      <c r="H224" s="12" t="s">
        <v>167</v>
      </c>
      <c r="I224" s="12"/>
      <c r="J224" s="9">
        <v>12</v>
      </c>
      <c r="K224" s="9">
        <v>8</v>
      </c>
    </row>
    <row r="225" spans="2:11" s="11" customFormat="1" x14ac:dyDescent="0.2">
      <c r="B225" s="8">
        <v>43684</v>
      </c>
      <c r="C225" s="12" t="s">
        <v>3</v>
      </c>
      <c r="D225" s="113">
        <v>3250</v>
      </c>
      <c r="E225" s="12" t="s">
        <v>131</v>
      </c>
      <c r="F225" s="12" t="s">
        <v>4</v>
      </c>
      <c r="G225" s="12" t="s">
        <v>5</v>
      </c>
      <c r="H225" s="12" t="s">
        <v>151</v>
      </c>
      <c r="I225" s="12"/>
      <c r="J225" s="9">
        <v>22</v>
      </c>
      <c r="K225" s="9">
        <v>24</v>
      </c>
    </row>
    <row r="226" spans="2:11" s="11" customFormat="1" x14ac:dyDescent="0.2">
      <c r="B226" s="8">
        <v>43684</v>
      </c>
      <c r="C226" s="12" t="s">
        <v>3</v>
      </c>
      <c r="D226" s="113">
        <v>1250</v>
      </c>
      <c r="E226" s="12" t="s">
        <v>92</v>
      </c>
      <c r="F226" s="12" t="s">
        <v>4</v>
      </c>
      <c r="G226" s="12" t="s">
        <v>15</v>
      </c>
      <c r="H226" s="12" t="s">
        <v>151</v>
      </c>
      <c r="I226" s="12"/>
      <c r="J226" s="9">
        <v>29</v>
      </c>
      <c r="K226" s="9">
        <v>27</v>
      </c>
    </row>
    <row r="227" spans="2:11" s="11" customFormat="1" x14ac:dyDescent="0.2">
      <c r="B227" s="8">
        <v>43684</v>
      </c>
      <c r="C227" s="12" t="s">
        <v>3</v>
      </c>
      <c r="D227" s="113">
        <v>4410</v>
      </c>
      <c r="E227" s="12" t="s">
        <v>61</v>
      </c>
      <c r="F227" s="12" t="s">
        <v>4</v>
      </c>
      <c r="G227" s="12" t="s">
        <v>4</v>
      </c>
      <c r="H227" s="12" t="s">
        <v>151</v>
      </c>
      <c r="I227" s="12"/>
      <c r="J227" s="9">
        <v>6</v>
      </c>
      <c r="K227" s="9">
        <v>4</v>
      </c>
    </row>
    <row r="228" spans="2:11" s="11" customFormat="1" x14ac:dyDescent="0.2">
      <c r="B228" s="8">
        <v>43684</v>
      </c>
      <c r="C228" s="12" t="s">
        <v>3</v>
      </c>
      <c r="D228" s="113">
        <v>2349</v>
      </c>
      <c r="E228" s="12" t="s">
        <v>92</v>
      </c>
      <c r="F228" s="12" t="s">
        <v>4</v>
      </c>
      <c r="G228" s="12" t="s">
        <v>4</v>
      </c>
      <c r="H228" s="12" t="s">
        <v>151</v>
      </c>
      <c r="I228" s="12"/>
      <c r="J228" s="9">
        <v>24</v>
      </c>
      <c r="K228" s="9">
        <v>27</v>
      </c>
    </row>
    <row r="229" spans="2:11" s="11" customFormat="1" x14ac:dyDescent="0.2">
      <c r="B229" s="8">
        <v>43684</v>
      </c>
      <c r="C229" s="12" t="s">
        <v>3</v>
      </c>
      <c r="D229" s="113">
        <v>4601</v>
      </c>
      <c r="E229" s="12" t="s">
        <v>40</v>
      </c>
      <c r="F229" s="12" t="s">
        <v>6</v>
      </c>
      <c r="G229" s="12" t="s">
        <v>6</v>
      </c>
      <c r="H229" s="12" t="s">
        <v>163</v>
      </c>
      <c r="I229" s="12"/>
      <c r="J229" s="9">
        <v>5</v>
      </c>
      <c r="K229" s="9">
        <v>2</v>
      </c>
    </row>
    <row r="230" spans="2:11" s="11" customFormat="1" x14ac:dyDescent="0.2">
      <c r="B230" s="8">
        <v>43686</v>
      </c>
      <c r="C230" s="12" t="s">
        <v>3</v>
      </c>
      <c r="D230" s="113">
        <v>5364</v>
      </c>
      <c r="E230" s="12" t="s">
        <v>58</v>
      </c>
      <c r="F230" s="12" t="s">
        <v>15</v>
      </c>
      <c r="G230" s="12" t="s">
        <v>6</v>
      </c>
      <c r="H230" s="12" t="s">
        <v>172</v>
      </c>
      <c r="I230" s="12"/>
      <c r="J230" s="9">
        <v>29</v>
      </c>
      <c r="K230" s="9">
        <v>37</v>
      </c>
    </row>
    <row r="231" spans="2:11" s="11" customFormat="1" x14ac:dyDescent="0.2">
      <c r="B231" s="8">
        <v>43686</v>
      </c>
      <c r="C231" s="12" t="s">
        <v>3</v>
      </c>
      <c r="D231" s="113">
        <v>4677</v>
      </c>
      <c r="E231" s="12" t="s">
        <v>40</v>
      </c>
      <c r="F231" s="12" t="s">
        <v>4</v>
      </c>
      <c r="G231" s="12" t="s">
        <v>6</v>
      </c>
      <c r="H231" s="12" t="s">
        <v>151</v>
      </c>
      <c r="I231" s="12"/>
      <c r="J231" s="9">
        <v>3</v>
      </c>
      <c r="K231" s="9">
        <v>3</v>
      </c>
    </row>
    <row r="232" spans="2:11" s="11" customFormat="1" x14ac:dyDescent="0.2">
      <c r="B232" s="8">
        <v>43686</v>
      </c>
      <c r="C232" s="12" t="s">
        <v>3</v>
      </c>
      <c r="D232" s="113">
        <v>1856</v>
      </c>
      <c r="E232" s="12" t="s">
        <v>92</v>
      </c>
      <c r="F232" s="12" t="s">
        <v>3</v>
      </c>
      <c r="G232" s="12" t="s">
        <v>5</v>
      </c>
      <c r="H232" s="12" t="s">
        <v>152</v>
      </c>
      <c r="I232" s="12"/>
      <c r="J232" s="9">
        <v>26</v>
      </c>
      <c r="K232" s="9">
        <v>29</v>
      </c>
    </row>
    <row r="233" spans="2:11" s="11" customFormat="1" x14ac:dyDescent="0.2">
      <c r="B233" s="8">
        <v>43686</v>
      </c>
      <c r="C233" s="12" t="s">
        <v>3</v>
      </c>
      <c r="D233" s="113">
        <v>3789</v>
      </c>
      <c r="E233" s="12" t="s">
        <v>82</v>
      </c>
      <c r="F233" s="12" t="s">
        <v>16</v>
      </c>
      <c r="G233" s="12" t="s">
        <v>6</v>
      </c>
      <c r="H233" s="12" t="s">
        <v>172</v>
      </c>
      <c r="I233" s="12"/>
      <c r="J233" s="9">
        <v>18</v>
      </c>
      <c r="K233" s="9">
        <v>19</v>
      </c>
    </row>
    <row r="234" spans="2:11" s="11" customFormat="1" x14ac:dyDescent="0.2">
      <c r="B234" s="8">
        <v>43686</v>
      </c>
      <c r="C234" s="12" t="s">
        <v>3</v>
      </c>
      <c r="D234" s="113">
        <v>5540</v>
      </c>
      <c r="E234" s="12" t="s">
        <v>283</v>
      </c>
      <c r="F234" s="12" t="s">
        <v>6</v>
      </c>
      <c r="G234" s="12" t="s">
        <v>4</v>
      </c>
      <c r="H234" s="12" t="s">
        <v>172</v>
      </c>
      <c r="I234" s="12"/>
      <c r="J234" s="9">
        <v>29</v>
      </c>
      <c r="K234" s="9">
        <v>40</v>
      </c>
    </row>
    <row r="235" spans="2:11" s="11" customFormat="1" x14ac:dyDescent="0.2">
      <c r="B235" s="8">
        <v>43687</v>
      </c>
      <c r="C235" s="12" t="s">
        <v>3</v>
      </c>
      <c r="D235" s="113">
        <v>4650</v>
      </c>
      <c r="E235" s="12" t="s">
        <v>40</v>
      </c>
      <c r="F235" s="12" t="s">
        <v>3</v>
      </c>
      <c r="G235" s="12" t="s">
        <v>36</v>
      </c>
      <c r="H235" s="12" t="s">
        <v>172</v>
      </c>
      <c r="I235" s="12"/>
      <c r="J235" s="9">
        <v>4</v>
      </c>
      <c r="K235" s="9">
        <v>2</v>
      </c>
    </row>
    <row r="236" spans="2:11" s="11" customFormat="1" x14ac:dyDescent="0.2">
      <c r="B236" s="8">
        <v>43687</v>
      </c>
      <c r="C236" s="12" t="s">
        <v>3</v>
      </c>
      <c r="D236" s="113">
        <v>4143</v>
      </c>
      <c r="E236" s="12" t="s">
        <v>506</v>
      </c>
      <c r="F236" s="12" t="s">
        <v>6</v>
      </c>
      <c r="G236" s="12" t="s">
        <v>5</v>
      </c>
      <c r="H236" s="12" t="s">
        <v>23</v>
      </c>
      <c r="I236" s="12"/>
      <c r="J236" s="9">
        <v>11</v>
      </c>
      <c r="K236" s="9">
        <v>9</v>
      </c>
    </row>
    <row r="237" spans="2:11" s="11" customFormat="1" x14ac:dyDescent="0.2">
      <c r="B237" s="8">
        <v>43687</v>
      </c>
      <c r="C237" s="12" t="s">
        <v>3</v>
      </c>
      <c r="D237" s="113">
        <v>4444</v>
      </c>
      <c r="E237" s="12" t="s">
        <v>61</v>
      </c>
      <c r="F237" s="12" t="s">
        <v>16</v>
      </c>
      <c r="G237" s="12" t="s">
        <v>6</v>
      </c>
      <c r="H237" s="12" t="s">
        <v>37</v>
      </c>
      <c r="I237" s="12"/>
      <c r="J237" s="9">
        <v>9</v>
      </c>
      <c r="K237" s="9">
        <v>5</v>
      </c>
    </row>
    <row r="238" spans="2:11" s="11" customFormat="1" x14ac:dyDescent="0.2">
      <c r="B238" s="8">
        <v>43687</v>
      </c>
      <c r="C238" s="12" t="s">
        <v>3</v>
      </c>
      <c r="D238" s="113">
        <v>1663</v>
      </c>
      <c r="E238" s="12" t="s">
        <v>92</v>
      </c>
      <c r="F238" s="12" t="s">
        <v>6</v>
      </c>
      <c r="G238" s="12" t="s">
        <v>15</v>
      </c>
      <c r="H238" s="12" t="s">
        <v>37</v>
      </c>
      <c r="I238" s="12"/>
      <c r="J238" s="9">
        <v>22</v>
      </c>
      <c r="K238" s="9">
        <v>26</v>
      </c>
    </row>
    <row r="239" spans="2:11" s="11" customFormat="1" x14ac:dyDescent="0.2">
      <c r="B239" s="8">
        <v>43688</v>
      </c>
      <c r="C239" s="12" t="s">
        <v>3</v>
      </c>
      <c r="D239" s="113">
        <v>4525</v>
      </c>
      <c r="E239" s="12" t="s">
        <v>40</v>
      </c>
      <c r="F239" s="12" t="s">
        <v>3</v>
      </c>
      <c r="G239" s="12" t="s">
        <v>5</v>
      </c>
      <c r="H239" s="12" t="s">
        <v>37</v>
      </c>
      <c r="I239" s="12"/>
      <c r="J239" s="9">
        <v>5</v>
      </c>
      <c r="K239" s="9">
        <v>2</v>
      </c>
    </row>
    <row r="240" spans="2:11" s="11" customFormat="1" x14ac:dyDescent="0.2">
      <c r="B240" s="8">
        <v>43688</v>
      </c>
      <c r="C240" s="12" t="s">
        <v>3</v>
      </c>
      <c r="D240" s="113">
        <v>1243</v>
      </c>
      <c r="E240" s="12" t="s">
        <v>92</v>
      </c>
      <c r="F240" s="12" t="s">
        <v>6</v>
      </c>
      <c r="G240" s="12" t="s">
        <v>15</v>
      </c>
      <c r="H240" s="12" t="s">
        <v>23</v>
      </c>
      <c r="I240" s="12"/>
      <c r="J240" s="9">
        <v>24</v>
      </c>
      <c r="K240" s="9">
        <v>27</v>
      </c>
    </row>
    <row r="241" spans="2:11" s="11" customFormat="1" x14ac:dyDescent="0.2">
      <c r="B241" s="8">
        <v>43688</v>
      </c>
      <c r="C241" s="12" t="s">
        <v>3</v>
      </c>
      <c r="D241" s="113">
        <v>4883</v>
      </c>
      <c r="E241" s="12" t="s">
        <v>75</v>
      </c>
      <c r="F241" s="12" t="s">
        <v>3</v>
      </c>
      <c r="G241" s="12" t="s">
        <v>6</v>
      </c>
      <c r="H241" s="12" t="s">
        <v>37</v>
      </c>
      <c r="I241" s="12"/>
      <c r="J241" s="9">
        <v>15</v>
      </c>
      <c r="K241" s="9">
        <v>7</v>
      </c>
    </row>
    <row r="242" spans="2:11" s="11" customFormat="1" x14ac:dyDescent="0.2">
      <c r="B242" s="8">
        <v>43688</v>
      </c>
      <c r="C242" s="12" t="s">
        <v>3</v>
      </c>
      <c r="D242" s="113">
        <v>5316</v>
      </c>
      <c r="E242" s="12" t="s">
        <v>280</v>
      </c>
      <c r="F242" s="12" t="s">
        <v>6</v>
      </c>
      <c r="G242" s="12" t="s">
        <v>6</v>
      </c>
      <c r="H242" s="12" t="s">
        <v>151</v>
      </c>
      <c r="I242" s="12"/>
      <c r="J242" s="9">
        <v>29</v>
      </c>
      <c r="K242" s="9">
        <v>36</v>
      </c>
    </row>
    <row r="243" spans="2:11" s="11" customFormat="1" x14ac:dyDescent="0.2">
      <c r="B243" s="8">
        <v>43688</v>
      </c>
      <c r="C243" s="12" t="s">
        <v>3</v>
      </c>
      <c r="D243" s="113">
        <v>6255</v>
      </c>
      <c r="E243" s="12" t="s">
        <v>783</v>
      </c>
      <c r="F243" s="12" t="s">
        <v>3</v>
      </c>
      <c r="G243" s="12" t="s">
        <v>4</v>
      </c>
      <c r="H243" s="12" t="s">
        <v>37</v>
      </c>
      <c r="I243" s="12"/>
      <c r="J243" s="9">
        <v>41</v>
      </c>
      <c r="K243" s="9">
        <v>52</v>
      </c>
    </row>
    <row r="244" spans="2:11" s="11" customFormat="1" x14ac:dyDescent="0.2">
      <c r="B244" s="8">
        <v>43688</v>
      </c>
      <c r="C244" s="12" t="s">
        <v>3</v>
      </c>
      <c r="D244" s="113">
        <v>8258</v>
      </c>
      <c r="E244" s="12" t="s">
        <v>64</v>
      </c>
      <c r="F244" s="12" t="s">
        <v>18</v>
      </c>
      <c r="G244" s="12" t="s">
        <v>4</v>
      </c>
      <c r="H244" s="12" t="s">
        <v>172</v>
      </c>
      <c r="I244" s="12"/>
      <c r="J244" s="9">
        <v>23</v>
      </c>
      <c r="K244" s="9">
        <v>20</v>
      </c>
    </row>
    <row r="245" spans="2:11" s="11" customFormat="1" x14ac:dyDescent="0.2">
      <c r="B245" s="8">
        <v>43689</v>
      </c>
      <c r="C245" s="12" t="s">
        <v>3</v>
      </c>
      <c r="D245" s="113">
        <v>2272</v>
      </c>
      <c r="E245" s="12" t="s">
        <v>92</v>
      </c>
      <c r="F245" s="12" t="s">
        <v>429</v>
      </c>
      <c r="G245" s="12" t="s">
        <v>6</v>
      </c>
      <c r="H245" s="12" t="s">
        <v>940</v>
      </c>
      <c r="I245" s="12"/>
      <c r="J245" s="9">
        <v>22</v>
      </c>
      <c r="K245" s="9">
        <v>26</v>
      </c>
    </row>
    <row r="246" spans="2:11" s="11" customFormat="1" x14ac:dyDescent="0.2">
      <c r="B246" s="8">
        <v>43689</v>
      </c>
      <c r="C246" s="12" t="s">
        <v>3</v>
      </c>
      <c r="D246" s="113">
        <v>5364</v>
      </c>
      <c r="E246" s="12" t="s">
        <v>58</v>
      </c>
      <c r="F246" s="12" t="s">
        <v>2182</v>
      </c>
      <c r="G246" s="12" t="s">
        <v>4</v>
      </c>
      <c r="H246" s="12" t="s">
        <v>152</v>
      </c>
      <c r="I246" s="12"/>
      <c r="J246" s="9">
        <v>30</v>
      </c>
      <c r="K246" s="9">
        <v>37</v>
      </c>
    </row>
    <row r="247" spans="2:11" s="11" customFormat="1" x14ac:dyDescent="0.2">
      <c r="B247" s="8">
        <v>43689</v>
      </c>
      <c r="C247" s="12" t="s">
        <v>3</v>
      </c>
      <c r="D247" s="113">
        <v>8151</v>
      </c>
      <c r="E247" s="12" t="s">
        <v>53</v>
      </c>
      <c r="F247" s="12" t="s">
        <v>10</v>
      </c>
      <c r="G247" s="12" t="s">
        <v>15</v>
      </c>
      <c r="H247" s="12" t="s">
        <v>37</v>
      </c>
      <c r="I247" s="12"/>
      <c r="J247" s="9">
        <v>26</v>
      </c>
      <c r="K247" s="9">
        <v>31</v>
      </c>
    </row>
    <row r="248" spans="2:11" s="11" customFormat="1" x14ac:dyDescent="0.2">
      <c r="B248" s="8">
        <v>43689</v>
      </c>
      <c r="C248" s="12" t="s">
        <v>3</v>
      </c>
      <c r="D248" s="113">
        <v>7475</v>
      </c>
      <c r="E248" s="12" t="s">
        <v>1836</v>
      </c>
      <c r="F248" s="12" t="s">
        <v>4</v>
      </c>
      <c r="G248" s="12" t="s">
        <v>4</v>
      </c>
      <c r="H248" s="12" t="s">
        <v>153</v>
      </c>
      <c r="I248" s="12"/>
      <c r="J248" s="9">
        <v>41</v>
      </c>
      <c r="K248" s="9">
        <v>53</v>
      </c>
    </row>
    <row r="249" spans="2:11" s="11" customFormat="1" x14ac:dyDescent="0.2">
      <c r="B249" s="8">
        <v>43689</v>
      </c>
      <c r="C249" s="12" t="s">
        <v>3</v>
      </c>
      <c r="D249" s="113">
        <v>7540</v>
      </c>
      <c r="E249" s="12" t="s">
        <v>251</v>
      </c>
      <c r="F249" s="12" t="s">
        <v>4</v>
      </c>
      <c r="G249" s="12" t="s">
        <v>4</v>
      </c>
      <c r="H249" s="12" t="s">
        <v>2269</v>
      </c>
      <c r="I249" s="12"/>
      <c r="J249" s="9">
        <v>36</v>
      </c>
      <c r="K249" s="9">
        <v>47</v>
      </c>
    </row>
    <row r="250" spans="2:11" s="11" customFormat="1" x14ac:dyDescent="0.2">
      <c r="B250" s="8">
        <v>43689</v>
      </c>
      <c r="C250" s="12" t="s">
        <v>3</v>
      </c>
      <c r="D250" s="48"/>
      <c r="E250" s="12" t="s">
        <v>952</v>
      </c>
      <c r="F250" s="12" t="s">
        <v>4</v>
      </c>
      <c r="G250" s="12" t="s">
        <v>4</v>
      </c>
      <c r="H250" s="12" t="s">
        <v>153</v>
      </c>
      <c r="I250" s="12"/>
      <c r="J250" s="9">
        <v>24</v>
      </c>
      <c r="K250" s="9">
        <v>34</v>
      </c>
    </row>
    <row r="251" spans="2:11" s="11" customFormat="1" x14ac:dyDescent="0.2">
      <c r="B251" s="8">
        <v>43689</v>
      </c>
      <c r="C251" s="12" t="s">
        <v>3</v>
      </c>
      <c r="D251" s="113">
        <v>6950</v>
      </c>
      <c r="E251" s="12" t="s">
        <v>987</v>
      </c>
      <c r="F251" s="12" t="s">
        <v>4</v>
      </c>
      <c r="G251" s="12" t="s">
        <v>4</v>
      </c>
      <c r="H251" s="12" t="s">
        <v>2270</v>
      </c>
      <c r="I251" s="12"/>
      <c r="J251" s="9">
        <v>36</v>
      </c>
      <c r="K251" s="9">
        <v>47</v>
      </c>
    </row>
    <row r="252" spans="2:11" s="11" customFormat="1" x14ac:dyDescent="0.2">
      <c r="B252" s="8">
        <v>43689</v>
      </c>
      <c r="C252" s="12" t="s">
        <v>3</v>
      </c>
      <c r="D252" s="113">
        <v>5839</v>
      </c>
      <c r="E252" s="12" t="s">
        <v>78</v>
      </c>
      <c r="F252" s="12" t="s">
        <v>4</v>
      </c>
      <c r="G252" s="12" t="s">
        <v>4</v>
      </c>
      <c r="H252" s="12" t="s">
        <v>37</v>
      </c>
      <c r="I252" s="12"/>
      <c r="J252" s="9">
        <v>26</v>
      </c>
      <c r="K252" s="9">
        <v>28</v>
      </c>
    </row>
    <row r="253" spans="2:11" s="11" customFormat="1" x14ac:dyDescent="0.2">
      <c r="B253" s="8">
        <v>43689</v>
      </c>
      <c r="C253" s="12" t="s">
        <v>3</v>
      </c>
      <c r="D253" s="113">
        <v>5943</v>
      </c>
      <c r="E253" s="12" t="s">
        <v>74</v>
      </c>
      <c r="F253" s="12" t="s">
        <v>4</v>
      </c>
      <c r="G253" s="12" t="s">
        <v>4</v>
      </c>
      <c r="H253" s="12" t="s">
        <v>37</v>
      </c>
      <c r="I253" s="12"/>
      <c r="J253" s="9">
        <v>26</v>
      </c>
      <c r="K253" s="9">
        <v>28</v>
      </c>
    </row>
    <row r="254" spans="2:11" s="11" customFormat="1" x14ac:dyDescent="0.2">
      <c r="B254" s="8">
        <v>43689</v>
      </c>
      <c r="C254" s="12" t="s">
        <v>3</v>
      </c>
      <c r="D254" s="113">
        <v>3482</v>
      </c>
      <c r="E254" s="12" t="s">
        <v>67</v>
      </c>
      <c r="F254" s="12" t="s">
        <v>4</v>
      </c>
      <c r="G254" s="12" t="s">
        <v>4</v>
      </c>
      <c r="H254" s="12" t="s">
        <v>163</v>
      </c>
      <c r="I254" s="12"/>
      <c r="J254" s="9">
        <v>19</v>
      </c>
      <c r="K254" s="9">
        <v>23</v>
      </c>
    </row>
    <row r="255" spans="2:11" s="11" customFormat="1" x14ac:dyDescent="0.2">
      <c r="B255" s="8">
        <v>43689</v>
      </c>
      <c r="C255" s="12" t="s">
        <v>3</v>
      </c>
      <c r="D255" s="113">
        <v>4415</v>
      </c>
      <c r="E255" s="12" t="s">
        <v>46</v>
      </c>
      <c r="F255" s="12" t="s">
        <v>4</v>
      </c>
      <c r="G255" s="12" t="s">
        <v>4</v>
      </c>
      <c r="H255" s="12" t="s">
        <v>163</v>
      </c>
      <c r="I255" s="12"/>
      <c r="J255" s="9">
        <v>6</v>
      </c>
      <c r="K255" s="9">
        <v>4</v>
      </c>
    </row>
    <row r="256" spans="2:11" s="11" customFormat="1" x14ac:dyDescent="0.2">
      <c r="B256" s="8">
        <v>43689</v>
      </c>
      <c r="C256" s="12" t="s">
        <v>3</v>
      </c>
      <c r="D256" s="113">
        <v>2728</v>
      </c>
      <c r="E256" s="12" t="s">
        <v>92</v>
      </c>
      <c r="F256" s="12" t="s">
        <v>11</v>
      </c>
      <c r="G256" s="12" t="s">
        <v>15</v>
      </c>
      <c r="H256" s="12" t="s">
        <v>172</v>
      </c>
      <c r="I256" s="12"/>
      <c r="J256" s="9">
        <v>30</v>
      </c>
      <c r="K256" s="9">
        <v>28</v>
      </c>
    </row>
    <row r="257" spans="2:11" s="11" customFormat="1" x14ac:dyDescent="0.2">
      <c r="B257" s="8">
        <v>43689</v>
      </c>
      <c r="C257" s="12" t="s">
        <v>3</v>
      </c>
      <c r="D257" s="113">
        <v>8359</v>
      </c>
      <c r="E257" s="12" t="s">
        <v>117</v>
      </c>
      <c r="F257" s="12" t="s">
        <v>4</v>
      </c>
      <c r="G257" s="12" t="s">
        <v>4</v>
      </c>
      <c r="H257" s="12" t="s">
        <v>172</v>
      </c>
      <c r="I257" s="12"/>
      <c r="J257" s="9">
        <v>26</v>
      </c>
      <c r="K257" s="9">
        <v>20</v>
      </c>
    </row>
    <row r="258" spans="2:11" s="11" customFormat="1" x14ac:dyDescent="0.2">
      <c r="B258" s="8">
        <v>43689</v>
      </c>
      <c r="C258" s="12" t="s">
        <v>3</v>
      </c>
      <c r="D258" s="113">
        <v>2360</v>
      </c>
      <c r="E258" s="12" t="s">
        <v>92</v>
      </c>
      <c r="F258" s="12" t="s">
        <v>169</v>
      </c>
      <c r="G258" s="12" t="s">
        <v>15</v>
      </c>
      <c r="H258" s="12" t="s">
        <v>172</v>
      </c>
      <c r="I258" s="12"/>
      <c r="J258" s="9">
        <v>29</v>
      </c>
      <c r="K258" s="9">
        <v>35</v>
      </c>
    </row>
    <row r="259" spans="2:11" s="11" customFormat="1" x14ac:dyDescent="0.2">
      <c r="B259" s="8">
        <v>43689</v>
      </c>
      <c r="C259" s="12" t="s">
        <v>3</v>
      </c>
      <c r="D259" s="113">
        <v>8064</v>
      </c>
      <c r="E259" s="12" t="s">
        <v>41</v>
      </c>
      <c r="F259" s="12" t="s">
        <v>6</v>
      </c>
      <c r="G259" s="12" t="s">
        <v>6</v>
      </c>
      <c r="H259" s="12" t="s">
        <v>163</v>
      </c>
      <c r="I259" s="12"/>
      <c r="J259" s="9">
        <v>25</v>
      </c>
      <c r="K259" s="9">
        <v>21</v>
      </c>
    </row>
    <row r="260" spans="2:11" s="11" customFormat="1" x14ac:dyDescent="0.2">
      <c r="B260" s="8">
        <v>43689</v>
      </c>
      <c r="C260" s="12" t="s">
        <v>3</v>
      </c>
      <c r="D260" s="113">
        <v>1254</v>
      </c>
      <c r="E260" s="12" t="s">
        <v>92</v>
      </c>
      <c r="F260" s="12" t="s">
        <v>4</v>
      </c>
      <c r="G260" s="12" t="s">
        <v>4</v>
      </c>
      <c r="H260" s="12" t="s">
        <v>2061</v>
      </c>
      <c r="I260" s="12"/>
      <c r="J260" s="9">
        <v>19</v>
      </c>
      <c r="K260" s="9">
        <v>24</v>
      </c>
    </row>
    <row r="261" spans="2:11" s="11" customFormat="1" x14ac:dyDescent="0.2">
      <c r="B261" s="8">
        <v>43690</v>
      </c>
      <c r="C261" s="12" t="s">
        <v>3</v>
      </c>
      <c r="D261" s="113">
        <v>5331</v>
      </c>
      <c r="E261" s="12" t="s">
        <v>122</v>
      </c>
      <c r="F261" s="12" t="s">
        <v>6</v>
      </c>
      <c r="G261" s="12" t="s">
        <v>6</v>
      </c>
      <c r="H261" s="12" t="s">
        <v>863</v>
      </c>
      <c r="I261" s="12"/>
      <c r="J261" s="9">
        <v>30</v>
      </c>
      <c r="K261" s="9">
        <v>37</v>
      </c>
    </row>
    <row r="262" spans="2:11" s="11" customFormat="1" x14ac:dyDescent="0.2">
      <c r="B262" s="8">
        <v>43690</v>
      </c>
      <c r="C262" s="12" t="s">
        <v>3</v>
      </c>
      <c r="D262" s="113">
        <v>3850</v>
      </c>
      <c r="E262" s="12" t="s">
        <v>116</v>
      </c>
      <c r="F262" s="12" t="s">
        <v>10</v>
      </c>
      <c r="G262" s="12" t="s">
        <v>4</v>
      </c>
      <c r="H262" s="12" t="s">
        <v>172</v>
      </c>
      <c r="I262" s="12"/>
      <c r="J262" s="9">
        <v>14</v>
      </c>
      <c r="K262" s="9">
        <v>13</v>
      </c>
    </row>
    <row r="263" spans="2:11" s="11" customFormat="1" x14ac:dyDescent="0.2">
      <c r="B263" s="8">
        <v>43690</v>
      </c>
      <c r="C263" s="12" t="s">
        <v>3</v>
      </c>
      <c r="D263" s="113">
        <v>4401</v>
      </c>
      <c r="E263" s="12" t="s">
        <v>50</v>
      </c>
      <c r="F263" s="12" t="s">
        <v>10</v>
      </c>
      <c r="G263" s="12" t="s">
        <v>4</v>
      </c>
      <c r="H263" s="12" t="s">
        <v>172</v>
      </c>
      <c r="I263" s="12"/>
      <c r="J263" s="9">
        <v>12</v>
      </c>
      <c r="K263" s="9">
        <v>8</v>
      </c>
    </row>
    <row r="264" spans="2:11" s="11" customFormat="1" x14ac:dyDescent="0.2">
      <c r="B264" s="8">
        <v>43690</v>
      </c>
      <c r="C264" s="12" t="s">
        <v>3</v>
      </c>
      <c r="D264" s="113">
        <v>1129</v>
      </c>
      <c r="E264" s="12" t="s">
        <v>120</v>
      </c>
      <c r="F264" s="12" t="s">
        <v>6</v>
      </c>
      <c r="G264" s="12" t="s">
        <v>6</v>
      </c>
      <c r="H264" s="12" t="s">
        <v>172</v>
      </c>
      <c r="I264" s="12"/>
      <c r="J264" s="9">
        <v>29</v>
      </c>
      <c r="K264" s="9">
        <v>34</v>
      </c>
    </row>
    <row r="265" spans="2:11" s="11" customFormat="1" x14ac:dyDescent="0.2">
      <c r="B265" s="8">
        <v>43690</v>
      </c>
      <c r="C265" s="12" t="s">
        <v>3</v>
      </c>
      <c r="D265" s="113">
        <v>3960</v>
      </c>
      <c r="E265" s="12" t="s">
        <v>111</v>
      </c>
      <c r="F265" s="12" t="s">
        <v>3</v>
      </c>
      <c r="G265" s="12" t="s">
        <v>2265</v>
      </c>
      <c r="H265" s="12" t="s">
        <v>538</v>
      </c>
      <c r="I265" s="12"/>
      <c r="J265" s="9">
        <v>14</v>
      </c>
      <c r="K265" s="9">
        <v>12</v>
      </c>
    </row>
    <row r="266" spans="2:11" s="11" customFormat="1" x14ac:dyDescent="0.2">
      <c r="B266" s="8">
        <v>43690</v>
      </c>
      <c r="C266" s="12" t="s">
        <v>3</v>
      </c>
      <c r="D266" s="113">
        <v>2124</v>
      </c>
      <c r="E266" s="12" t="s">
        <v>92</v>
      </c>
      <c r="F266" s="12" t="s">
        <v>188</v>
      </c>
      <c r="G266" s="12" t="s">
        <v>6</v>
      </c>
      <c r="H266" s="12" t="s">
        <v>151</v>
      </c>
      <c r="I266" s="12"/>
      <c r="J266" s="9">
        <v>31</v>
      </c>
      <c r="K266" s="9">
        <v>29</v>
      </c>
    </row>
    <row r="267" spans="2:11" s="11" customFormat="1" x14ac:dyDescent="0.2">
      <c r="B267" s="8">
        <v>43690</v>
      </c>
      <c r="C267" s="12" t="s">
        <v>3</v>
      </c>
      <c r="D267" s="113">
        <v>1244</v>
      </c>
      <c r="E267" s="12" t="s">
        <v>92</v>
      </c>
      <c r="F267" s="12" t="s">
        <v>6</v>
      </c>
      <c r="G267" s="12" t="s">
        <v>6</v>
      </c>
      <c r="H267" s="12" t="s">
        <v>151</v>
      </c>
      <c r="I267" s="12"/>
      <c r="J267" s="9">
        <v>28</v>
      </c>
      <c r="K267" s="9">
        <v>27</v>
      </c>
    </row>
    <row r="268" spans="2:11" s="11" customFormat="1" x14ac:dyDescent="0.2">
      <c r="B268" s="8">
        <v>43690</v>
      </c>
      <c r="C268" s="12" t="s">
        <v>3</v>
      </c>
      <c r="D268" s="113">
        <v>4565</v>
      </c>
      <c r="E268" s="12" t="s">
        <v>396</v>
      </c>
      <c r="F268" s="12" t="s">
        <v>4</v>
      </c>
      <c r="G268" s="12" t="s">
        <v>4</v>
      </c>
      <c r="H268" s="12" t="s">
        <v>37</v>
      </c>
      <c r="I268" s="12"/>
      <c r="J268" s="9">
        <v>33</v>
      </c>
      <c r="K268" s="9">
        <v>37</v>
      </c>
    </row>
    <row r="269" spans="2:11" s="11" customFormat="1" x14ac:dyDescent="0.2">
      <c r="B269" s="8">
        <v>43690</v>
      </c>
      <c r="C269" s="12" t="s">
        <v>3</v>
      </c>
      <c r="D269" s="113">
        <v>5423</v>
      </c>
      <c r="E269" s="12" t="s">
        <v>2266</v>
      </c>
      <c r="F269" s="12" t="s">
        <v>4</v>
      </c>
      <c r="G269" s="12" t="s">
        <v>4</v>
      </c>
      <c r="H269" s="12" t="s">
        <v>37</v>
      </c>
      <c r="I269" s="12"/>
      <c r="J269" s="9">
        <v>31</v>
      </c>
      <c r="K269" s="9">
        <v>39</v>
      </c>
    </row>
    <row r="270" spans="2:11" s="11" customFormat="1" x14ac:dyDescent="0.2">
      <c r="B270" s="8">
        <v>43690</v>
      </c>
      <c r="C270" s="12" t="s">
        <v>3</v>
      </c>
      <c r="D270" s="113">
        <v>6796</v>
      </c>
      <c r="E270" s="12" t="s">
        <v>49</v>
      </c>
      <c r="F270" s="12" t="s">
        <v>4</v>
      </c>
      <c r="G270" s="12" t="s">
        <v>4</v>
      </c>
      <c r="H270" s="12" t="s">
        <v>37</v>
      </c>
      <c r="I270" s="12"/>
      <c r="J270" s="9">
        <v>40</v>
      </c>
      <c r="K270" s="9">
        <v>54</v>
      </c>
    </row>
    <row r="271" spans="2:11" s="11" customFormat="1" x14ac:dyDescent="0.2">
      <c r="B271" s="8">
        <v>43690</v>
      </c>
      <c r="C271" s="12" t="s">
        <v>3</v>
      </c>
      <c r="D271" s="113">
        <v>4640</v>
      </c>
      <c r="E271" s="12" t="s">
        <v>40</v>
      </c>
      <c r="F271" s="12" t="s">
        <v>4</v>
      </c>
      <c r="G271" s="12" t="s">
        <v>4</v>
      </c>
      <c r="H271" s="12" t="s">
        <v>37</v>
      </c>
      <c r="I271" s="12"/>
      <c r="J271" s="9">
        <v>4</v>
      </c>
      <c r="K271" s="9">
        <v>2</v>
      </c>
    </row>
    <row r="272" spans="2:11" s="11" customFormat="1" x14ac:dyDescent="0.2">
      <c r="B272" s="8">
        <v>43690</v>
      </c>
      <c r="C272" s="12" t="s">
        <v>3</v>
      </c>
      <c r="D272" s="113">
        <v>8096</v>
      </c>
      <c r="E272" s="12" t="s">
        <v>41</v>
      </c>
      <c r="F272" s="12" t="s">
        <v>4</v>
      </c>
      <c r="G272" s="12" t="s">
        <v>4</v>
      </c>
      <c r="H272" s="12" t="s">
        <v>172</v>
      </c>
      <c r="I272" s="12"/>
      <c r="J272" s="9">
        <v>24</v>
      </c>
      <c r="K272" s="9">
        <v>21</v>
      </c>
    </row>
    <row r="273" spans="2:11" s="11" customFormat="1" x14ac:dyDescent="0.2">
      <c r="B273" s="8">
        <v>43690</v>
      </c>
      <c r="C273" s="12" t="s">
        <v>3</v>
      </c>
      <c r="D273" s="113">
        <v>8081</v>
      </c>
      <c r="E273" s="12" t="s">
        <v>41</v>
      </c>
      <c r="F273" s="12" t="s">
        <v>4</v>
      </c>
      <c r="G273" s="12" t="s">
        <v>4</v>
      </c>
      <c r="H273" s="12" t="s">
        <v>37</v>
      </c>
      <c r="I273" s="12"/>
      <c r="J273" s="9">
        <v>24</v>
      </c>
      <c r="K273" s="9">
        <v>20</v>
      </c>
    </row>
    <row r="274" spans="2:11" s="11" customFormat="1" x14ac:dyDescent="0.2">
      <c r="B274" s="8">
        <v>43690</v>
      </c>
      <c r="C274" s="12" t="s">
        <v>3</v>
      </c>
      <c r="D274" s="113">
        <v>7453</v>
      </c>
      <c r="E274" s="12" t="s">
        <v>1349</v>
      </c>
      <c r="F274" s="12" t="s">
        <v>4</v>
      </c>
      <c r="G274" s="12" t="s">
        <v>4</v>
      </c>
      <c r="H274" s="12" t="s">
        <v>172</v>
      </c>
      <c r="I274" s="12"/>
      <c r="J274" s="9">
        <v>35</v>
      </c>
      <c r="K274" s="9">
        <v>46</v>
      </c>
    </row>
    <row r="275" spans="2:11" s="11" customFormat="1" x14ac:dyDescent="0.2">
      <c r="B275" s="8">
        <v>43690</v>
      </c>
      <c r="C275" s="12" t="s">
        <v>3</v>
      </c>
      <c r="D275" s="113">
        <v>9651</v>
      </c>
      <c r="E275" s="12" t="s">
        <v>2267</v>
      </c>
      <c r="F275" s="12" t="s">
        <v>4</v>
      </c>
      <c r="G275" s="12" t="s">
        <v>4</v>
      </c>
      <c r="H275" s="12" t="s">
        <v>23</v>
      </c>
      <c r="I275" s="12"/>
      <c r="J275" s="9">
        <v>74</v>
      </c>
      <c r="K275" s="9">
        <v>96</v>
      </c>
    </row>
    <row r="276" spans="2:11" s="11" customFormat="1" x14ac:dyDescent="0.2">
      <c r="B276" s="8">
        <v>43691</v>
      </c>
      <c r="C276" s="12" t="s">
        <v>3</v>
      </c>
      <c r="D276" s="113">
        <v>6560</v>
      </c>
      <c r="E276" s="12" t="s">
        <v>1803</v>
      </c>
      <c r="F276" s="12" t="s">
        <v>3</v>
      </c>
      <c r="G276" s="12" t="s">
        <v>6</v>
      </c>
      <c r="H276" s="12" t="s">
        <v>1897</v>
      </c>
      <c r="I276" s="12"/>
      <c r="J276" s="9">
        <v>46</v>
      </c>
      <c r="K276" s="9">
        <v>70</v>
      </c>
    </row>
    <row r="277" spans="2:11" s="11" customFormat="1" x14ac:dyDescent="0.2">
      <c r="B277" s="8">
        <v>43691</v>
      </c>
      <c r="C277" s="12" t="s">
        <v>3</v>
      </c>
      <c r="D277" s="113">
        <v>8220</v>
      </c>
      <c r="E277" s="12" t="s">
        <v>64</v>
      </c>
      <c r="F277" s="12" t="s">
        <v>6</v>
      </c>
      <c r="G277" s="12" t="s">
        <v>15</v>
      </c>
      <c r="H277" s="12" t="s">
        <v>152</v>
      </c>
      <c r="I277" s="12"/>
      <c r="J277" s="9">
        <v>23</v>
      </c>
      <c r="K277" s="9">
        <v>18</v>
      </c>
    </row>
    <row r="278" spans="2:11" s="11" customFormat="1" x14ac:dyDescent="0.2">
      <c r="B278" s="8">
        <v>43691</v>
      </c>
      <c r="C278" s="12" t="s">
        <v>3</v>
      </c>
      <c r="D278" s="113">
        <v>6170</v>
      </c>
      <c r="E278" s="12" t="s">
        <v>48</v>
      </c>
      <c r="F278" s="12" t="s">
        <v>6</v>
      </c>
      <c r="G278" s="12" t="s">
        <v>3</v>
      </c>
      <c r="H278" s="12" t="s">
        <v>1800</v>
      </c>
      <c r="I278" s="12"/>
      <c r="J278" s="9">
        <v>36</v>
      </c>
      <c r="K278" s="9">
        <v>46</v>
      </c>
    </row>
    <row r="279" spans="2:11" s="11" customFormat="1" x14ac:dyDescent="0.2">
      <c r="B279" s="8">
        <v>43692</v>
      </c>
      <c r="C279" s="12" t="s">
        <v>3</v>
      </c>
      <c r="D279" s="113">
        <v>1577</v>
      </c>
      <c r="E279" s="12" t="s">
        <v>92</v>
      </c>
      <c r="F279" s="12" t="s">
        <v>4</v>
      </c>
      <c r="G279" s="12" t="s">
        <v>4</v>
      </c>
      <c r="H279" s="12" t="s">
        <v>227</v>
      </c>
      <c r="I279" s="12"/>
      <c r="J279" s="9">
        <v>23</v>
      </c>
      <c r="K279" s="9">
        <v>18</v>
      </c>
    </row>
    <row r="280" spans="2:11" s="11" customFormat="1" x14ac:dyDescent="0.2">
      <c r="B280" s="8">
        <v>43692</v>
      </c>
      <c r="C280" s="12" t="s">
        <v>3</v>
      </c>
      <c r="D280" s="113">
        <v>8093</v>
      </c>
      <c r="E280" s="12" t="s">
        <v>41</v>
      </c>
      <c r="F280" s="12" t="s">
        <v>12</v>
      </c>
      <c r="G280" s="12" t="s">
        <v>6</v>
      </c>
      <c r="H280" s="12" t="s">
        <v>863</v>
      </c>
      <c r="I280" s="12"/>
      <c r="J280" s="9">
        <v>24</v>
      </c>
      <c r="K280" s="9">
        <v>20</v>
      </c>
    </row>
    <row r="281" spans="2:11" s="11" customFormat="1" x14ac:dyDescent="0.2">
      <c r="B281" s="8">
        <v>43692</v>
      </c>
      <c r="C281" s="12" t="s">
        <v>3</v>
      </c>
      <c r="D281" s="113">
        <v>5884</v>
      </c>
      <c r="E281" s="12" t="s">
        <v>43</v>
      </c>
      <c r="F281" s="12" t="s">
        <v>6</v>
      </c>
      <c r="G281" s="12" t="s">
        <v>15</v>
      </c>
      <c r="H281" s="12" t="s">
        <v>989</v>
      </c>
      <c r="I281" s="12"/>
      <c r="J281" s="9">
        <v>22</v>
      </c>
      <c r="K281" s="9">
        <v>26</v>
      </c>
    </row>
    <row r="282" spans="2:11" s="11" customFormat="1" x14ac:dyDescent="0.2">
      <c r="B282" s="8">
        <v>43692</v>
      </c>
      <c r="C282" s="12" t="s">
        <v>3</v>
      </c>
      <c r="D282" s="113">
        <v>1770</v>
      </c>
      <c r="E282" s="12" t="s">
        <v>92</v>
      </c>
      <c r="F282" s="12" t="s">
        <v>6</v>
      </c>
      <c r="G282" s="12" t="s">
        <v>6</v>
      </c>
      <c r="H282" s="12" t="s">
        <v>23</v>
      </c>
      <c r="I282" s="12"/>
      <c r="J282" s="9">
        <v>23</v>
      </c>
      <c r="K282" s="9">
        <v>25</v>
      </c>
    </row>
    <row r="283" spans="2:11" s="11" customFormat="1" x14ac:dyDescent="0.2">
      <c r="B283" s="8">
        <v>43692</v>
      </c>
      <c r="C283" s="12" t="s">
        <v>3</v>
      </c>
      <c r="D283" s="113">
        <v>8329</v>
      </c>
      <c r="E283" s="12" t="s">
        <v>80</v>
      </c>
      <c r="F283" s="12" t="s">
        <v>106</v>
      </c>
      <c r="G283" s="12" t="s">
        <v>15</v>
      </c>
      <c r="H283" s="12" t="s">
        <v>37</v>
      </c>
      <c r="I283" s="12"/>
      <c r="J283" s="9">
        <v>27</v>
      </c>
      <c r="K283" s="9">
        <v>36</v>
      </c>
    </row>
    <row r="284" spans="2:11" s="11" customFormat="1" x14ac:dyDescent="0.2">
      <c r="B284" s="8">
        <v>43692</v>
      </c>
      <c r="C284" s="12" t="s">
        <v>3</v>
      </c>
      <c r="D284" s="113">
        <v>8077</v>
      </c>
      <c r="E284" s="12" t="s">
        <v>41</v>
      </c>
      <c r="F284" s="12" t="s">
        <v>4</v>
      </c>
      <c r="G284" s="12" t="s">
        <v>4</v>
      </c>
      <c r="H284" s="12" t="s">
        <v>863</v>
      </c>
      <c r="I284" s="12"/>
      <c r="J284" s="9">
        <v>23</v>
      </c>
      <c r="K284" s="9">
        <v>20</v>
      </c>
    </row>
    <row r="285" spans="2:11" s="11" customFormat="1" x14ac:dyDescent="0.2">
      <c r="B285" s="8">
        <v>43692</v>
      </c>
      <c r="C285" s="12" t="s">
        <v>3</v>
      </c>
      <c r="D285" s="113">
        <v>2146</v>
      </c>
      <c r="E285" s="12" t="s">
        <v>92</v>
      </c>
      <c r="F285" s="12" t="s">
        <v>19</v>
      </c>
      <c r="G285" s="12" t="s">
        <v>6</v>
      </c>
      <c r="H285" s="12" t="s">
        <v>172</v>
      </c>
      <c r="I285" s="12"/>
      <c r="J285" s="9">
        <v>18</v>
      </c>
      <c r="K285" s="9">
        <v>23</v>
      </c>
    </row>
    <row r="286" spans="2:11" s="11" customFormat="1" x14ac:dyDescent="0.2">
      <c r="B286" s="8">
        <v>43692</v>
      </c>
      <c r="C286" s="12" t="s">
        <v>3</v>
      </c>
      <c r="D286" s="113">
        <v>3253</v>
      </c>
      <c r="E286" s="12" t="s">
        <v>131</v>
      </c>
      <c r="F286" s="12" t="s">
        <v>6</v>
      </c>
      <c r="G286" s="12" t="s">
        <v>15</v>
      </c>
      <c r="H286" s="12" t="s">
        <v>23</v>
      </c>
      <c r="I286" s="12"/>
      <c r="J286" s="9">
        <v>20</v>
      </c>
      <c r="K286" s="9">
        <v>25</v>
      </c>
    </row>
    <row r="287" spans="2:11" s="11" customFormat="1" x14ac:dyDescent="0.2">
      <c r="B287" s="8">
        <v>43692</v>
      </c>
      <c r="C287" s="12" t="s">
        <v>3</v>
      </c>
      <c r="D287" s="113">
        <v>1549</v>
      </c>
      <c r="E287" s="12" t="s">
        <v>92</v>
      </c>
      <c r="F287" s="12" t="s">
        <v>15</v>
      </c>
      <c r="G287" s="12" t="s">
        <v>15</v>
      </c>
      <c r="H287" s="12" t="s">
        <v>23</v>
      </c>
      <c r="I287" s="12"/>
      <c r="J287" s="9">
        <v>19</v>
      </c>
      <c r="K287" s="9">
        <v>22</v>
      </c>
    </row>
    <row r="288" spans="2:11" s="11" customFormat="1" x14ac:dyDescent="0.2">
      <c r="B288" s="8">
        <v>43692</v>
      </c>
      <c r="C288" s="12" t="s">
        <v>3</v>
      </c>
      <c r="D288" s="113">
        <v>5740</v>
      </c>
      <c r="E288" s="12" t="s">
        <v>287</v>
      </c>
      <c r="F288" s="12" t="s">
        <v>4</v>
      </c>
      <c r="G288" s="12" t="s">
        <v>4</v>
      </c>
      <c r="H288" s="12" t="s">
        <v>23</v>
      </c>
      <c r="I288" s="12"/>
      <c r="J288" s="9">
        <v>24</v>
      </c>
      <c r="K288" s="9">
        <v>31</v>
      </c>
    </row>
    <row r="289" spans="2:11" s="11" customFormat="1" x14ac:dyDescent="0.2">
      <c r="B289" s="8">
        <v>43692</v>
      </c>
      <c r="C289" s="12" t="s">
        <v>3</v>
      </c>
      <c r="D289" s="113">
        <v>8271</v>
      </c>
      <c r="E289" s="12" t="s">
        <v>57</v>
      </c>
      <c r="F289" s="12" t="s">
        <v>4</v>
      </c>
      <c r="G289" s="12" t="s">
        <v>4</v>
      </c>
      <c r="H289" s="12" t="s">
        <v>23</v>
      </c>
      <c r="I289" s="12"/>
      <c r="J289" s="9">
        <v>24</v>
      </c>
      <c r="K289" s="9">
        <v>21</v>
      </c>
    </row>
    <row r="290" spans="2:11" s="11" customFormat="1" x14ac:dyDescent="0.2">
      <c r="B290" s="8">
        <v>43692</v>
      </c>
      <c r="C290" s="12" t="s">
        <v>3</v>
      </c>
      <c r="D290" s="113">
        <v>1128</v>
      </c>
      <c r="E290" s="12" t="s">
        <v>92</v>
      </c>
      <c r="F290" s="12" t="s">
        <v>188</v>
      </c>
      <c r="G290" s="12" t="s">
        <v>2278</v>
      </c>
      <c r="H290" s="12" t="s">
        <v>23</v>
      </c>
      <c r="I290" s="12"/>
      <c r="J290" s="9">
        <v>22</v>
      </c>
      <c r="K290" s="9">
        <v>27</v>
      </c>
    </row>
    <row r="291" spans="2:11" s="11" customFormat="1" x14ac:dyDescent="0.2">
      <c r="B291" s="8">
        <v>43692</v>
      </c>
      <c r="C291" s="12" t="s">
        <v>3</v>
      </c>
      <c r="D291" s="113">
        <v>1918</v>
      </c>
      <c r="E291" s="12" t="s">
        <v>92</v>
      </c>
      <c r="F291" s="12" t="s">
        <v>6</v>
      </c>
      <c r="G291" s="12" t="s">
        <v>6</v>
      </c>
      <c r="H291" s="12" t="s">
        <v>23</v>
      </c>
      <c r="I291" s="12"/>
      <c r="J291" s="9">
        <v>28</v>
      </c>
      <c r="K291" s="9">
        <v>31</v>
      </c>
    </row>
    <row r="292" spans="2:11" s="11" customFormat="1" x14ac:dyDescent="0.2">
      <c r="B292" s="8">
        <v>43692</v>
      </c>
      <c r="C292" s="12" t="s">
        <v>3</v>
      </c>
      <c r="D292" s="113">
        <v>4602</v>
      </c>
      <c r="E292" s="12" t="s">
        <v>40</v>
      </c>
      <c r="F292" s="12" t="s">
        <v>6</v>
      </c>
      <c r="G292" s="12" t="s">
        <v>6</v>
      </c>
      <c r="H292" s="12" t="s">
        <v>163</v>
      </c>
      <c r="I292" s="12"/>
      <c r="J292" s="9">
        <v>3</v>
      </c>
      <c r="K292" s="9">
        <v>2</v>
      </c>
    </row>
    <row r="293" spans="2:11" s="11" customFormat="1" x14ac:dyDescent="0.2">
      <c r="B293" s="8">
        <v>43692</v>
      </c>
      <c r="C293" s="12" t="s">
        <v>3</v>
      </c>
      <c r="D293" s="113">
        <v>4713</v>
      </c>
      <c r="E293" s="12" t="s">
        <v>75</v>
      </c>
      <c r="F293" s="12" t="s">
        <v>6</v>
      </c>
      <c r="G293" s="12" t="s">
        <v>6</v>
      </c>
      <c r="H293" s="12" t="s">
        <v>23</v>
      </c>
      <c r="I293" s="12"/>
      <c r="J293" s="9">
        <v>12</v>
      </c>
      <c r="K293" s="9">
        <v>8</v>
      </c>
    </row>
    <row r="294" spans="2:11" s="11" customFormat="1" x14ac:dyDescent="0.2">
      <c r="B294" s="8">
        <v>43692</v>
      </c>
      <c r="C294" s="12" t="s">
        <v>3</v>
      </c>
      <c r="D294" s="113">
        <v>3487</v>
      </c>
      <c r="E294" s="12" t="s">
        <v>67</v>
      </c>
      <c r="F294" s="12" t="s">
        <v>16</v>
      </c>
      <c r="G294" s="12" t="s">
        <v>3</v>
      </c>
      <c r="H294" s="12" t="s">
        <v>1897</v>
      </c>
      <c r="I294" s="12"/>
      <c r="J294" s="9">
        <v>17</v>
      </c>
      <c r="K294" s="9">
        <v>19</v>
      </c>
    </row>
    <row r="295" spans="2:11" s="11" customFormat="1" x14ac:dyDescent="0.2">
      <c r="B295" s="8">
        <v>43692</v>
      </c>
      <c r="C295" s="12" t="s">
        <v>3</v>
      </c>
      <c r="D295" s="113">
        <v>1265</v>
      </c>
      <c r="E295" s="12" t="s">
        <v>92</v>
      </c>
      <c r="F295" s="12" t="s">
        <v>10</v>
      </c>
      <c r="G295" s="12" t="s">
        <v>6</v>
      </c>
      <c r="H295" s="12" t="s">
        <v>172</v>
      </c>
      <c r="I295" s="12"/>
      <c r="J295" s="9">
        <v>19</v>
      </c>
      <c r="K295" s="9">
        <v>24</v>
      </c>
    </row>
    <row r="296" spans="2:11" s="11" customFormat="1" x14ac:dyDescent="0.2">
      <c r="B296" s="8">
        <v>43692</v>
      </c>
      <c r="C296" s="12" t="s">
        <v>3</v>
      </c>
      <c r="D296" s="113">
        <v>5692</v>
      </c>
      <c r="E296" s="12" t="s">
        <v>993</v>
      </c>
      <c r="F296" s="12" t="s">
        <v>4</v>
      </c>
      <c r="G296" s="12" t="s">
        <v>4</v>
      </c>
      <c r="H296" s="12" t="s">
        <v>37</v>
      </c>
      <c r="I296" s="12"/>
      <c r="J296" s="9">
        <v>26</v>
      </c>
      <c r="K296" s="9">
        <v>36</v>
      </c>
    </row>
    <row r="297" spans="2:11" s="11" customFormat="1" x14ac:dyDescent="0.2">
      <c r="B297" s="8">
        <v>43692</v>
      </c>
      <c r="C297" s="12" t="s">
        <v>3</v>
      </c>
      <c r="D297" s="113">
        <v>8080</v>
      </c>
      <c r="E297" s="12" t="s">
        <v>41</v>
      </c>
      <c r="F297" s="12" t="s">
        <v>4</v>
      </c>
      <c r="G297" s="12" t="s">
        <v>4</v>
      </c>
      <c r="H297" s="12" t="s">
        <v>172</v>
      </c>
      <c r="I297" s="12"/>
      <c r="J297" s="9">
        <v>21</v>
      </c>
      <c r="K297" s="9">
        <v>19</v>
      </c>
    </row>
    <row r="298" spans="2:11" s="11" customFormat="1" x14ac:dyDescent="0.2">
      <c r="B298" s="8">
        <v>43692</v>
      </c>
      <c r="C298" s="12" t="s">
        <v>3</v>
      </c>
      <c r="D298" s="113">
        <v>1137</v>
      </c>
      <c r="E298" s="12" t="s">
        <v>92</v>
      </c>
      <c r="F298" s="12" t="s">
        <v>6</v>
      </c>
      <c r="G298" s="12" t="s">
        <v>6</v>
      </c>
      <c r="H298" s="12" t="s">
        <v>23</v>
      </c>
      <c r="I298" s="12"/>
      <c r="J298" s="9">
        <v>22</v>
      </c>
      <c r="K298" s="9">
        <v>26</v>
      </c>
    </row>
    <row r="299" spans="2:11" s="11" customFormat="1" x14ac:dyDescent="0.2">
      <c r="B299" s="8">
        <v>43692</v>
      </c>
      <c r="C299" s="12" t="s">
        <v>3</v>
      </c>
      <c r="D299" s="113">
        <v>1237</v>
      </c>
      <c r="E299" s="12" t="s">
        <v>92</v>
      </c>
      <c r="F299" s="12" t="s">
        <v>234</v>
      </c>
      <c r="G299" s="12" t="s">
        <v>6</v>
      </c>
      <c r="H299" s="12" t="s">
        <v>2279</v>
      </c>
      <c r="I299" s="12"/>
      <c r="J299" s="9">
        <v>29</v>
      </c>
      <c r="K299" s="9">
        <v>31</v>
      </c>
    </row>
    <row r="300" spans="2:11" s="11" customFormat="1" x14ac:dyDescent="0.2">
      <c r="B300" s="8">
        <v>43692</v>
      </c>
      <c r="C300" s="12" t="s">
        <v>3</v>
      </c>
      <c r="D300" s="113">
        <v>4993</v>
      </c>
      <c r="E300" s="12" t="s">
        <v>61</v>
      </c>
      <c r="F300" s="12" t="s">
        <v>4</v>
      </c>
      <c r="G300" s="12" t="s">
        <v>4</v>
      </c>
      <c r="H300" s="12" t="s">
        <v>37</v>
      </c>
      <c r="I300" s="12"/>
      <c r="J300" s="9">
        <v>10</v>
      </c>
      <c r="K300" s="9">
        <v>6</v>
      </c>
    </row>
    <row r="301" spans="2:11" s="11" customFormat="1" x14ac:dyDescent="0.2">
      <c r="B301" s="8">
        <v>43692</v>
      </c>
      <c r="C301" s="12" t="s">
        <v>3</v>
      </c>
      <c r="D301" s="113">
        <v>4579</v>
      </c>
      <c r="E301" s="12" t="s">
        <v>94</v>
      </c>
      <c r="F301" s="12" t="s">
        <v>16</v>
      </c>
      <c r="G301" s="12" t="s">
        <v>6</v>
      </c>
      <c r="H301" s="12" t="s">
        <v>37</v>
      </c>
      <c r="I301" s="12"/>
      <c r="J301" s="9">
        <v>5</v>
      </c>
      <c r="K301" s="9">
        <v>2</v>
      </c>
    </row>
    <row r="302" spans="2:11" s="11" customFormat="1" x14ac:dyDescent="0.2">
      <c r="B302" s="8">
        <v>43692</v>
      </c>
      <c r="C302" s="12" t="s">
        <v>3</v>
      </c>
      <c r="D302" s="113">
        <v>2112</v>
      </c>
      <c r="E302" s="12" t="s">
        <v>92</v>
      </c>
      <c r="F302" s="12" t="s">
        <v>31</v>
      </c>
      <c r="G302" s="12" t="s">
        <v>15</v>
      </c>
      <c r="H302" s="12" t="s">
        <v>1897</v>
      </c>
      <c r="I302" s="12"/>
      <c r="J302" s="9">
        <v>20</v>
      </c>
      <c r="K302" s="9">
        <v>26</v>
      </c>
    </row>
    <row r="303" spans="2:11" s="11" customFormat="1" x14ac:dyDescent="0.2">
      <c r="B303" s="8">
        <v>43692</v>
      </c>
      <c r="C303" s="12" t="s">
        <v>3</v>
      </c>
      <c r="D303" s="113">
        <v>4245</v>
      </c>
      <c r="E303" s="12" t="s">
        <v>506</v>
      </c>
      <c r="F303" s="12" t="s">
        <v>4</v>
      </c>
      <c r="G303" s="12" t="s">
        <v>4</v>
      </c>
      <c r="H303" s="12" t="s">
        <v>863</v>
      </c>
      <c r="I303" s="12"/>
      <c r="J303" s="9">
        <v>16</v>
      </c>
      <c r="K303" s="9">
        <v>10</v>
      </c>
    </row>
    <row r="304" spans="2:11" s="11" customFormat="1" x14ac:dyDescent="0.2">
      <c r="B304" s="8">
        <v>43692</v>
      </c>
      <c r="C304" s="12" t="s">
        <v>3</v>
      </c>
      <c r="D304" s="113">
        <v>4243</v>
      </c>
      <c r="E304" s="12" t="s">
        <v>46</v>
      </c>
      <c r="F304" s="12" t="s">
        <v>4</v>
      </c>
      <c r="G304" s="12" t="s">
        <v>4</v>
      </c>
      <c r="H304" s="12" t="s">
        <v>172</v>
      </c>
      <c r="I304" s="12"/>
      <c r="J304" s="9">
        <v>14</v>
      </c>
      <c r="K304" s="9">
        <v>8</v>
      </c>
    </row>
    <row r="305" spans="2:11" s="11" customFormat="1" x14ac:dyDescent="0.2">
      <c r="B305" s="8">
        <v>43692</v>
      </c>
      <c r="C305" s="12" t="s">
        <v>3</v>
      </c>
      <c r="D305" s="113">
        <v>4722</v>
      </c>
      <c r="E305" s="12" t="s">
        <v>75</v>
      </c>
      <c r="F305" s="12" t="s">
        <v>6</v>
      </c>
      <c r="G305" s="12" t="s">
        <v>6</v>
      </c>
      <c r="H305" s="12" t="s">
        <v>23</v>
      </c>
      <c r="I305" s="12"/>
      <c r="J305" s="9">
        <v>9</v>
      </c>
      <c r="K305" s="9">
        <v>5</v>
      </c>
    </row>
    <row r="306" spans="2:11" s="11" customFormat="1" x14ac:dyDescent="0.2">
      <c r="B306" s="8">
        <v>43692</v>
      </c>
      <c r="C306" s="12" t="s">
        <v>3</v>
      </c>
      <c r="D306" s="113">
        <v>1449</v>
      </c>
      <c r="E306" s="12" t="s">
        <v>92</v>
      </c>
      <c r="F306" s="12" t="s">
        <v>4</v>
      </c>
      <c r="G306" s="12" t="s">
        <v>4</v>
      </c>
      <c r="H306" s="12" t="s">
        <v>2219</v>
      </c>
      <c r="I306" s="12"/>
      <c r="J306" s="9">
        <v>27</v>
      </c>
      <c r="K306" s="9">
        <v>26</v>
      </c>
    </row>
    <row r="307" spans="2:11" s="11" customFormat="1" x14ac:dyDescent="0.2">
      <c r="B307" s="8">
        <v>43692</v>
      </c>
      <c r="C307" s="12" t="s">
        <v>3</v>
      </c>
      <c r="D307" s="113">
        <v>4451</v>
      </c>
      <c r="E307" s="12" t="s">
        <v>50</v>
      </c>
      <c r="F307" s="12" t="s">
        <v>4</v>
      </c>
      <c r="G307" s="12" t="s">
        <v>4</v>
      </c>
      <c r="H307" s="12" t="s">
        <v>37</v>
      </c>
      <c r="I307" s="12"/>
      <c r="J307" s="9">
        <v>7</v>
      </c>
      <c r="K307" s="9">
        <v>5</v>
      </c>
    </row>
    <row r="308" spans="2:11" s="11" customFormat="1" x14ac:dyDescent="0.2">
      <c r="B308" s="8">
        <v>43692</v>
      </c>
      <c r="C308" s="12" t="s">
        <v>3</v>
      </c>
      <c r="D308" s="113">
        <v>8421</v>
      </c>
      <c r="E308" s="12" t="s">
        <v>149</v>
      </c>
      <c r="F308" s="12" t="s">
        <v>4</v>
      </c>
      <c r="G308" s="12" t="s">
        <v>4</v>
      </c>
      <c r="H308" s="12" t="s">
        <v>863</v>
      </c>
      <c r="I308" s="12"/>
      <c r="J308" s="9">
        <v>23</v>
      </c>
      <c r="K308" s="9">
        <v>18</v>
      </c>
    </row>
    <row r="309" spans="2:11" s="11" customFormat="1" x14ac:dyDescent="0.2">
      <c r="B309" s="8">
        <v>43692</v>
      </c>
      <c r="C309" s="12" t="s">
        <v>3</v>
      </c>
      <c r="D309" s="113">
        <v>6188</v>
      </c>
      <c r="E309" s="12" t="s">
        <v>1089</v>
      </c>
      <c r="F309" s="12" t="s">
        <v>4</v>
      </c>
      <c r="G309" s="12" t="s">
        <v>4</v>
      </c>
      <c r="H309" s="12" t="s">
        <v>151</v>
      </c>
      <c r="I309" s="12"/>
      <c r="J309" s="9">
        <v>32</v>
      </c>
      <c r="K309" s="9">
        <v>42</v>
      </c>
    </row>
    <row r="310" spans="2:11" s="11" customFormat="1" x14ac:dyDescent="0.2">
      <c r="B310" s="8">
        <v>43692</v>
      </c>
      <c r="C310" s="12" t="s">
        <v>3</v>
      </c>
      <c r="D310" s="113">
        <v>2113</v>
      </c>
      <c r="E310" s="12" t="s">
        <v>118</v>
      </c>
      <c r="F310" s="12" t="s">
        <v>10</v>
      </c>
      <c r="G310" s="12" t="s">
        <v>6</v>
      </c>
      <c r="H310" s="12" t="s">
        <v>976</v>
      </c>
      <c r="I310" s="12"/>
      <c r="J310" s="9">
        <v>25</v>
      </c>
      <c r="K310" s="9">
        <v>27</v>
      </c>
    </row>
    <row r="311" spans="2:11" s="11" customFormat="1" x14ac:dyDescent="0.2">
      <c r="B311" s="8">
        <v>43692</v>
      </c>
      <c r="C311" s="12" t="s">
        <v>3</v>
      </c>
      <c r="D311" s="113">
        <v>3640</v>
      </c>
      <c r="E311" s="12" t="s">
        <v>76</v>
      </c>
      <c r="F311" s="12" t="s">
        <v>4</v>
      </c>
      <c r="G311" s="12" t="s">
        <v>4</v>
      </c>
      <c r="H311" s="12" t="s">
        <v>23</v>
      </c>
      <c r="I311" s="12"/>
      <c r="J311" s="9">
        <v>18</v>
      </c>
      <c r="K311" s="9">
        <v>17</v>
      </c>
    </row>
    <row r="312" spans="2:11" s="11" customFormat="1" x14ac:dyDescent="0.2">
      <c r="B312" s="8">
        <v>43692</v>
      </c>
      <c r="C312" s="12" t="s">
        <v>3</v>
      </c>
      <c r="D312" s="113">
        <v>6163</v>
      </c>
      <c r="E312" s="12" t="s">
        <v>158</v>
      </c>
      <c r="F312" s="12" t="s">
        <v>234</v>
      </c>
      <c r="G312" s="12" t="s">
        <v>5</v>
      </c>
      <c r="H312" s="12" t="s">
        <v>172</v>
      </c>
      <c r="I312" s="12"/>
      <c r="J312" s="9">
        <v>35</v>
      </c>
      <c r="K312" s="9">
        <v>44</v>
      </c>
    </row>
    <row r="313" spans="2:11" s="11" customFormat="1" x14ac:dyDescent="0.2">
      <c r="B313" s="8">
        <v>43692</v>
      </c>
      <c r="C313" s="12" t="s">
        <v>3</v>
      </c>
      <c r="D313" s="113">
        <v>3912</v>
      </c>
      <c r="E313" s="12" t="s">
        <v>71</v>
      </c>
      <c r="F313" s="12" t="s">
        <v>4</v>
      </c>
      <c r="G313" s="12" t="s">
        <v>4</v>
      </c>
      <c r="H313" s="12" t="s">
        <v>2246</v>
      </c>
      <c r="I313" s="12"/>
      <c r="J313" s="9">
        <v>19</v>
      </c>
      <c r="K313" s="9">
        <v>14</v>
      </c>
    </row>
    <row r="314" spans="2:11" s="11" customFormat="1" x14ac:dyDescent="0.2">
      <c r="B314" s="8">
        <v>43692</v>
      </c>
      <c r="C314" s="12" t="s">
        <v>3</v>
      </c>
      <c r="D314" s="113">
        <v>1550</v>
      </c>
      <c r="E314" s="12" t="s">
        <v>92</v>
      </c>
      <c r="F314" s="12" t="s">
        <v>15</v>
      </c>
      <c r="G314" s="12" t="s">
        <v>15</v>
      </c>
      <c r="H314" s="12" t="s">
        <v>2286</v>
      </c>
      <c r="I314" s="12"/>
      <c r="J314" s="9">
        <v>19</v>
      </c>
      <c r="K314" s="9">
        <v>24</v>
      </c>
    </row>
    <row r="315" spans="2:11" s="11" customFormat="1" x14ac:dyDescent="0.2">
      <c r="B315" s="8">
        <v>43692</v>
      </c>
      <c r="C315" s="12" t="s">
        <v>3</v>
      </c>
      <c r="D315" s="113">
        <v>5359</v>
      </c>
      <c r="E315" s="12" t="s">
        <v>58</v>
      </c>
      <c r="F315" s="12" t="s">
        <v>4</v>
      </c>
      <c r="G315" s="12" t="s">
        <v>4</v>
      </c>
      <c r="H315" s="12" t="s">
        <v>863</v>
      </c>
      <c r="I315" s="12"/>
      <c r="J315" s="9">
        <v>30</v>
      </c>
      <c r="K315" s="9">
        <v>39</v>
      </c>
    </row>
    <row r="316" spans="2:11" s="11" customFormat="1" x14ac:dyDescent="0.2">
      <c r="B316" s="8">
        <v>43692</v>
      </c>
      <c r="C316" s="12" t="s">
        <v>3</v>
      </c>
      <c r="D316" s="113">
        <v>4072</v>
      </c>
      <c r="E316" s="12" t="s">
        <v>506</v>
      </c>
      <c r="F316" s="12" t="s">
        <v>6</v>
      </c>
      <c r="G316" s="12" t="s">
        <v>6</v>
      </c>
      <c r="H316" s="12" t="s">
        <v>2287</v>
      </c>
      <c r="I316" s="12"/>
      <c r="J316" s="9">
        <v>10</v>
      </c>
      <c r="K316" s="9">
        <v>9</v>
      </c>
    </row>
    <row r="317" spans="2:11" s="11" customFormat="1" x14ac:dyDescent="0.2">
      <c r="B317" s="8">
        <v>43692</v>
      </c>
      <c r="C317" s="12" t="s">
        <v>3</v>
      </c>
      <c r="D317" s="113">
        <v>3390</v>
      </c>
      <c r="E317" s="12" t="s">
        <v>1752</v>
      </c>
      <c r="F317" s="12" t="s">
        <v>6</v>
      </c>
      <c r="G317" s="12" t="s">
        <v>6</v>
      </c>
      <c r="H317" s="12" t="s">
        <v>151</v>
      </c>
      <c r="I317" s="12"/>
      <c r="J317" s="9">
        <v>22</v>
      </c>
      <c r="K317" s="9">
        <v>27</v>
      </c>
    </row>
    <row r="318" spans="2:11" s="11" customFormat="1" x14ac:dyDescent="0.2">
      <c r="B318" s="8">
        <v>43692</v>
      </c>
      <c r="C318" s="12" t="s">
        <v>3</v>
      </c>
      <c r="D318" s="113">
        <v>7651</v>
      </c>
      <c r="E318" s="12" t="s">
        <v>123</v>
      </c>
      <c r="F318" s="12" t="s">
        <v>4</v>
      </c>
      <c r="G318" s="12" t="s">
        <v>4</v>
      </c>
      <c r="H318" s="12" t="s">
        <v>1897</v>
      </c>
      <c r="I318" s="12"/>
      <c r="J318" s="9">
        <v>41</v>
      </c>
      <c r="K318" s="9">
        <v>51</v>
      </c>
    </row>
    <row r="319" spans="2:11" s="11" customFormat="1" x14ac:dyDescent="0.2">
      <c r="B319" s="8">
        <v>43692</v>
      </c>
      <c r="C319" s="12" t="s">
        <v>3</v>
      </c>
      <c r="D319" s="113">
        <v>1250</v>
      </c>
      <c r="E319" s="12" t="s">
        <v>92</v>
      </c>
      <c r="F319" s="12" t="s">
        <v>6</v>
      </c>
      <c r="G319" s="12" t="s">
        <v>6</v>
      </c>
      <c r="H319" s="12" t="s">
        <v>151</v>
      </c>
      <c r="I319" s="12"/>
      <c r="J319" s="9">
        <v>23</v>
      </c>
      <c r="K319" s="9">
        <v>27</v>
      </c>
    </row>
    <row r="320" spans="2:11" s="11" customFormat="1" x14ac:dyDescent="0.2">
      <c r="B320" s="8">
        <v>43692</v>
      </c>
      <c r="C320" s="12" t="s">
        <v>3</v>
      </c>
      <c r="D320" s="113">
        <v>4440</v>
      </c>
      <c r="E320" s="12" t="s">
        <v>61</v>
      </c>
      <c r="F320" s="12" t="s">
        <v>4</v>
      </c>
      <c r="G320" s="12" t="s">
        <v>4</v>
      </c>
      <c r="H320" s="12" t="s">
        <v>976</v>
      </c>
      <c r="I320" s="12"/>
      <c r="J320" s="9">
        <v>6</v>
      </c>
      <c r="K320" s="9">
        <v>4</v>
      </c>
    </row>
    <row r="321" spans="2:11" s="11" customFormat="1" x14ac:dyDescent="0.2">
      <c r="B321" s="8">
        <v>43692</v>
      </c>
      <c r="C321" s="12" t="s">
        <v>3</v>
      </c>
      <c r="D321" s="113">
        <v>5540</v>
      </c>
      <c r="E321" s="12" t="s">
        <v>283</v>
      </c>
      <c r="F321" s="12" t="s">
        <v>4</v>
      </c>
      <c r="G321" s="12" t="s">
        <v>4</v>
      </c>
      <c r="H321" s="12" t="s">
        <v>151</v>
      </c>
      <c r="I321" s="12"/>
      <c r="J321" s="9">
        <v>32</v>
      </c>
      <c r="K321" s="9">
        <v>40</v>
      </c>
    </row>
    <row r="322" spans="2:11" s="11" customFormat="1" x14ac:dyDescent="0.2">
      <c r="B322" s="8">
        <v>43692</v>
      </c>
      <c r="C322" s="12" t="s">
        <v>3</v>
      </c>
      <c r="D322" s="113">
        <v>3980</v>
      </c>
      <c r="E322" s="12" t="s">
        <v>111</v>
      </c>
      <c r="F322" s="12" t="s">
        <v>4</v>
      </c>
      <c r="G322" s="12" t="s">
        <v>6</v>
      </c>
      <c r="H322" s="12" t="s">
        <v>151</v>
      </c>
      <c r="I322" s="12"/>
      <c r="J322" s="9">
        <v>13</v>
      </c>
      <c r="K322" s="9">
        <v>11</v>
      </c>
    </row>
    <row r="323" spans="2:11" s="11" customFormat="1" x14ac:dyDescent="0.2">
      <c r="B323" s="8">
        <v>43692</v>
      </c>
      <c r="C323" s="12" t="s">
        <v>3</v>
      </c>
      <c r="D323" s="113">
        <v>1120</v>
      </c>
      <c r="E323" s="12" t="s">
        <v>92</v>
      </c>
      <c r="F323" s="12" t="s">
        <v>4</v>
      </c>
      <c r="G323" s="12" t="s">
        <v>15</v>
      </c>
      <c r="H323" s="12" t="s">
        <v>151</v>
      </c>
      <c r="I323" s="12"/>
      <c r="J323" s="9">
        <v>48</v>
      </c>
      <c r="K323" s="9">
        <v>56</v>
      </c>
    </row>
    <row r="324" spans="2:11" s="11" customFormat="1" x14ac:dyDescent="0.2">
      <c r="B324" s="8">
        <v>43692</v>
      </c>
      <c r="C324" s="12" t="s">
        <v>3</v>
      </c>
      <c r="D324" s="113">
        <v>4410</v>
      </c>
      <c r="E324" s="12" t="s">
        <v>61</v>
      </c>
      <c r="F324" s="12" t="s">
        <v>4</v>
      </c>
      <c r="G324" s="12" t="s">
        <v>15</v>
      </c>
      <c r="H324" s="12" t="s">
        <v>151</v>
      </c>
      <c r="I324" s="12"/>
      <c r="J324" s="9">
        <v>6</v>
      </c>
      <c r="K324" s="9">
        <v>5</v>
      </c>
    </row>
    <row r="325" spans="2:11" s="11" customFormat="1" x14ac:dyDescent="0.2">
      <c r="B325" s="8">
        <v>43692</v>
      </c>
      <c r="C325" s="12" t="s">
        <v>3</v>
      </c>
      <c r="D325" s="113">
        <v>3320</v>
      </c>
      <c r="E325" s="12" t="s">
        <v>156</v>
      </c>
      <c r="F325" s="12" t="s">
        <v>4</v>
      </c>
      <c r="G325" s="12" t="s">
        <v>4</v>
      </c>
      <c r="H325" s="12" t="s">
        <v>151</v>
      </c>
      <c r="I325" s="12"/>
      <c r="J325" s="9">
        <v>21</v>
      </c>
      <c r="K325" s="9">
        <v>26</v>
      </c>
    </row>
    <row r="326" spans="2:11" s="11" customFormat="1" x14ac:dyDescent="0.2">
      <c r="B326" s="8">
        <v>43692</v>
      </c>
      <c r="C326" s="12" t="s">
        <v>3</v>
      </c>
      <c r="D326" s="113">
        <v>8080</v>
      </c>
      <c r="E326" s="12" t="s">
        <v>41</v>
      </c>
      <c r="F326" s="12" t="s">
        <v>4</v>
      </c>
      <c r="G326" s="12" t="s">
        <v>4</v>
      </c>
      <c r="H326" s="12" t="s">
        <v>23</v>
      </c>
      <c r="I326" s="12"/>
      <c r="J326" s="9">
        <v>21</v>
      </c>
      <c r="K326" s="9">
        <v>19</v>
      </c>
    </row>
    <row r="327" spans="2:11" s="11" customFormat="1" x14ac:dyDescent="0.2">
      <c r="B327" s="8">
        <v>43692</v>
      </c>
      <c r="C327" s="12" t="s">
        <v>3</v>
      </c>
      <c r="D327" s="113">
        <v>4444</v>
      </c>
      <c r="E327" s="12" t="s">
        <v>61</v>
      </c>
      <c r="F327" s="12" t="s">
        <v>4</v>
      </c>
      <c r="G327" s="12" t="s">
        <v>4</v>
      </c>
      <c r="H327" s="12" t="s">
        <v>976</v>
      </c>
      <c r="I327" s="12"/>
      <c r="J327" s="9">
        <v>7</v>
      </c>
      <c r="K327" s="9">
        <v>5</v>
      </c>
    </row>
    <row r="328" spans="2:11" s="11" customFormat="1" x14ac:dyDescent="0.2">
      <c r="B328" s="8">
        <v>43692</v>
      </c>
      <c r="C328" s="12" t="s">
        <v>3</v>
      </c>
      <c r="D328" s="113">
        <v>4538</v>
      </c>
      <c r="E328" s="12" t="s">
        <v>94</v>
      </c>
      <c r="F328" s="12" t="s">
        <v>4</v>
      </c>
      <c r="G328" s="12" t="s">
        <v>4</v>
      </c>
      <c r="H328" s="12" t="s">
        <v>976</v>
      </c>
      <c r="I328" s="12"/>
      <c r="J328" s="9">
        <v>6</v>
      </c>
      <c r="K328" s="9">
        <v>3</v>
      </c>
    </row>
    <row r="329" spans="2:11" s="11" customFormat="1" x14ac:dyDescent="0.2">
      <c r="B329" s="8">
        <v>43692</v>
      </c>
      <c r="C329" s="12" t="s">
        <v>3</v>
      </c>
      <c r="D329" s="113">
        <v>1278</v>
      </c>
      <c r="E329" s="12" t="s">
        <v>92</v>
      </c>
      <c r="F329" s="12" t="s">
        <v>6</v>
      </c>
      <c r="G329" s="12" t="s">
        <v>15</v>
      </c>
      <c r="H329" s="12" t="s">
        <v>23</v>
      </c>
      <c r="I329" s="12"/>
      <c r="J329" s="9">
        <v>22</v>
      </c>
      <c r="K329" s="9">
        <v>25</v>
      </c>
    </row>
    <row r="330" spans="2:11" s="11" customFormat="1" x14ac:dyDescent="0.2">
      <c r="B330" s="8">
        <v>43692</v>
      </c>
      <c r="C330" s="12" t="s">
        <v>3</v>
      </c>
      <c r="D330" s="113">
        <v>2121</v>
      </c>
      <c r="E330" s="12" t="s">
        <v>92</v>
      </c>
      <c r="F330" s="12" t="s">
        <v>6</v>
      </c>
      <c r="G330" s="12" t="s">
        <v>6</v>
      </c>
      <c r="H330" s="12" t="s">
        <v>2219</v>
      </c>
      <c r="I330" s="12"/>
      <c r="J330" s="9">
        <v>30</v>
      </c>
      <c r="K330" s="9">
        <v>31</v>
      </c>
    </row>
    <row r="331" spans="2:11" s="11" customFormat="1" x14ac:dyDescent="0.2">
      <c r="B331" s="8">
        <v>43692</v>
      </c>
      <c r="C331" s="12" t="s">
        <v>3</v>
      </c>
      <c r="D331" s="113">
        <v>4580</v>
      </c>
      <c r="E331" s="12" t="s">
        <v>40</v>
      </c>
      <c r="F331" s="12" t="s">
        <v>4</v>
      </c>
      <c r="G331" s="12" t="s">
        <v>4</v>
      </c>
      <c r="H331" s="12" t="s">
        <v>37</v>
      </c>
      <c r="I331" s="12"/>
      <c r="J331" s="9">
        <v>4</v>
      </c>
      <c r="K331" s="9">
        <v>2</v>
      </c>
    </row>
    <row r="332" spans="2:11" s="11" customFormat="1" x14ac:dyDescent="0.2">
      <c r="B332" s="8">
        <v>43692</v>
      </c>
      <c r="C332" s="12" t="s">
        <v>3</v>
      </c>
      <c r="D332" s="113">
        <v>4950</v>
      </c>
      <c r="E332" s="12" t="s">
        <v>55</v>
      </c>
      <c r="F332" s="12" t="s">
        <v>4</v>
      </c>
      <c r="G332" s="12" t="s">
        <v>4</v>
      </c>
      <c r="H332" s="12" t="s">
        <v>23</v>
      </c>
      <c r="I332" s="12"/>
      <c r="J332" s="9">
        <v>11</v>
      </c>
      <c r="K332" s="9">
        <v>6</v>
      </c>
    </row>
    <row r="333" spans="2:11" s="11" customFormat="1" x14ac:dyDescent="0.2">
      <c r="B333" s="8">
        <v>43692</v>
      </c>
      <c r="C333" s="12" t="s">
        <v>3</v>
      </c>
      <c r="D333" s="113">
        <v>3310</v>
      </c>
      <c r="E333" s="12" t="s">
        <v>156</v>
      </c>
      <c r="F333" s="12" t="s">
        <v>4</v>
      </c>
      <c r="G333" s="12" t="s">
        <v>4</v>
      </c>
      <c r="H333" s="12" t="s">
        <v>23</v>
      </c>
      <c r="I333" s="12"/>
      <c r="J333" s="9">
        <v>21</v>
      </c>
      <c r="K333" s="9">
        <v>26</v>
      </c>
    </row>
    <row r="334" spans="2:11" s="11" customFormat="1" x14ac:dyDescent="0.2">
      <c r="B334" s="8">
        <v>43692</v>
      </c>
      <c r="C334" s="12" t="s">
        <v>3</v>
      </c>
      <c r="D334" s="113">
        <v>2910</v>
      </c>
      <c r="E334" s="12" t="s">
        <v>92</v>
      </c>
      <c r="F334" s="12" t="s">
        <v>4</v>
      </c>
      <c r="G334" s="12" t="s">
        <v>4</v>
      </c>
      <c r="H334" s="12" t="s">
        <v>23</v>
      </c>
      <c r="I334" s="12"/>
      <c r="J334" s="9">
        <v>30</v>
      </c>
      <c r="K334" s="9">
        <v>28</v>
      </c>
    </row>
    <row r="335" spans="2:11" s="11" customFormat="1" x14ac:dyDescent="0.2">
      <c r="B335" s="8">
        <v>43692</v>
      </c>
      <c r="C335" s="12" t="s">
        <v>3</v>
      </c>
      <c r="D335" s="113">
        <v>1520</v>
      </c>
      <c r="E335" s="12" t="s">
        <v>92</v>
      </c>
      <c r="F335" s="12" t="s">
        <v>6</v>
      </c>
      <c r="G335" s="12" t="s">
        <v>6</v>
      </c>
      <c r="H335" s="12" t="s">
        <v>23</v>
      </c>
      <c r="I335" s="12"/>
      <c r="J335" s="9">
        <v>24</v>
      </c>
      <c r="K335" s="9">
        <v>25</v>
      </c>
    </row>
    <row r="336" spans="2:11" s="11" customFormat="1" x14ac:dyDescent="0.2">
      <c r="B336" s="8">
        <v>43692</v>
      </c>
      <c r="C336" s="12" t="s">
        <v>3</v>
      </c>
      <c r="D336" s="113">
        <v>6390</v>
      </c>
      <c r="E336" s="12" t="s">
        <v>73</v>
      </c>
      <c r="F336" s="12" t="s">
        <v>4</v>
      </c>
      <c r="G336" s="12" t="s">
        <v>4</v>
      </c>
      <c r="H336" s="12" t="s">
        <v>151</v>
      </c>
      <c r="I336" s="12"/>
      <c r="J336" s="9">
        <v>32</v>
      </c>
      <c r="K336" s="9">
        <v>39</v>
      </c>
    </row>
    <row r="337" spans="2:11" s="11" customFormat="1" x14ac:dyDescent="0.2">
      <c r="B337" s="8">
        <v>43692</v>
      </c>
      <c r="C337" s="12" t="s">
        <v>3</v>
      </c>
      <c r="D337" s="113">
        <v>7710</v>
      </c>
      <c r="E337" s="12" t="s">
        <v>45</v>
      </c>
      <c r="F337" s="12" t="s">
        <v>5</v>
      </c>
      <c r="G337" s="12" t="s">
        <v>5</v>
      </c>
      <c r="H337" s="12" t="s">
        <v>151</v>
      </c>
      <c r="I337" s="12"/>
      <c r="J337" s="9">
        <v>47</v>
      </c>
      <c r="K337" s="9">
        <v>59</v>
      </c>
    </row>
    <row r="338" spans="2:11" s="11" customFormat="1" x14ac:dyDescent="0.2">
      <c r="B338" s="8">
        <v>43692</v>
      </c>
      <c r="C338" s="12" t="s">
        <v>3</v>
      </c>
      <c r="D338" s="113">
        <v>5510</v>
      </c>
      <c r="E338" s="12" t="s">
        <v>283</v>
      </c>
      <c r="F338" s="12" t="s">
        <v>5</v>
      </c>
      <c r="G338" s="12" t="s">
        <v>5</v>
      </c>
      <c r="H338" s="12" t="s">
        <v>23</v>
      </c>
      <c r="I338" s="12"/>
      <c r="J338" s="9">
        <v>30</v>
      </c>
      <c r="K338" s="9">
        <v>40</v>
      </c>
    </row>
    <row r="339" spans="2:11" s="11" customFormat="1" x14ac:dyDescent="0.2">
      <c r="B339" s="8">
        <v>43692</v>
      </c>
      <c r="C339" s="12" t="s">
        <v>3</v>
      </c>
      <c r="D339" s="113">
        <v>3939</v>
      </c>
      <c r="E339" s="12" t="s">
        <v>71</v>
      </c>
      <c r="F339" s="12" t="s">
        <v>4</v>
      </c>
      <c r="G339" s="12" t="s">
        <v>4</v>
      </c>
      <c r="H339" s="12" t="s">
        <v>976</v>
      </c>
      <c r="I339" s="12"/>
      <c r="J339" s="9">
        <v>14</v>
      </c>
      <c r="K339" s="9">
        <v>9</v>
      </c>
    </row>
    <row r="340" spans="2:11" s="11" customFormat="1" x14ac:dyDescent="0.2">
      <c r="B340" s="8">
        <v>43692</v>
      </c>
      <c r="C340" s="12" t="s">
        <v>3</v>
      </c>
      <c r="D340" s="113">
        <v>2980</v>
      </c>
      <c r="E340" s="12" t="s">
        <v>92</v>
      </c>
      <c r="F340" s="12" t="s">
        <v>4</v>
      </c>
      <c r="G340" s="12" t="s">
        <v>4</v>
      </c>
      <c r="H340" s="12" t="s">
        <v>151</v>
      </c>
      <c r="I340" s="12"/>
      <c r="J340" s="9">
        <v>19</v>
      </c>
      <c r="K340" s="9">
        <v>22</v>
      </c>
    </row>
    <row r="341" spans="2:11" s="11" customFormat="1" x14ac:dyDescent="0.2">
      <c r="B341" s="8">
        <v>43693</v>
      </c>
      <c r="C341" s="12" t="s">
        <v>3</v>
      </c>
      <c r="D341" s="113">
        <v>3735</v>
      </c>
      <c r="E341" s="12" t="s">
        <v>83</v>
      </c>
      <c r="F341" s="12" t="s">
        <v>15</v>
      </c>
      <c r="G341" s="12" t="s">
        <v>15</v>
      </c>
      <c r="H341" s="12" t="s">
        <v>2109</v>
      </c>
      <c r="I341" s="12"/>
      <c r="J341" s="9">
        <v>21</v>
      </c>
      <c r="K341" s="9">
        <v>20</v>
      </c>
    </row>
    <row r="342" spans="2:11" s="11" customFormat="1" x14ac:dyDescent="0.2">
      <c r="B342" s="8">
        <v>43693</v>
      </c>
      <c r="C342" s="12" t="s">
        <v>3</v>
      </c>
      <c r="D342" s="113">
        <v>6210</v>
      </c>
      <c r="E342" s="12" t="s">
        <v>110</v>
      </c>
      <c r="F342" s="12" t="s">
        <v>4</v>
      </c>
      <c r="G342" s="12" t="s">
        <v>4</v>
      </c>
      <c r="H342" s="12" t="s">
        <v>172</v>
      </c>
      <c r="I342" s="12"/>
      <c r="J342" s="9">
        <v>42</v>
      </c>
      <c r="K342" s="9">
        <v>55</v>
      </c>
    </row>
    <row r="343" spans="2:11" s="11" customFormat="1" x14ac:dyDescent="0.2">
      <c r="B343" s="8">
        <v>43693</v>
      </c>
      <c r="C343" s="12" t="s">
        <v>3</v>
      </c>
      <c r="D343" s="113">
        <v>4944</v>
      </c>
      <c r="E343" s="12" t="s">
        <v>55</v>
      </c>
      <c r="F343" s="12" t="s">
        <v>6</v>
      </c>
      <c r="G343" s="12" t="s">
        <v>6</v>
      </c>
      <c r="H343" s="12" t="s">
        <v>23</v>
      </c>
      <c r="I343" s="12"/>
      <c r="J343" s="9">
        <v>12</v>
      </c>
      <c r="K343" s="9">
        <v>7</v>
      </c>
    </row>
    <row r="344" spans="2:11" s="11" customFormat="1" x14ac:dyDescent="0.2">
      <c r="B344" s="8">
        <v>43693</v>
      </c>
      <c r="C344" s="12" t="s">
        <v>3</v>
      </c>
      <c r="D344" s="113">
        <v>3280</v>
      </c>
      <c r="E344" s="12" t="s">
        <v>131</v>
      </c>
      <c r="F344" s="12" t="s">
        <v>15</v>
      </c>
      <c r="G344" s="12" t="s">
        <v>15</v>
      </c>
      <c r="H344" s="12" t="s">
        <v>23</v>
      </c>
      <c r="I344" s="12"/>
      <c r="J344" s="9">
        <v>22</v>
      </c>
      <c r="K344" s="9">
        <v>21</v>
      </c>
    </row>
    <row r="345" spans="2:11" s="11" customFormat="1" x14ac:dyDescent="0.2">
      <c r="B345" s="8">
        <v>43693</v>
      </c>
      <c r="C345" s="12" t="s">
        <v>3</v>
      </c>
      <c r="D345" s="113">
        <v>6917</v>
      </c>
      <c r="E345" s="12" t="s">
        <v>109</v>
      </c>
      <c r="F345" s="12" t="s">
        <v>15</v>
      </c>
      <c r="G345" s="12" t="s">
        <v>6</v>
      </c>
      <c r="H345" s="12" t="s">
        <v>23</v>
      </c>
      <c r="I345" s="12"/>
      <c r="J345" s="9">
        <v>36</v>
      </c>
      <c r="K345" s="9">
        <v>44</v>
      </c>
    </row>
    <row r="346" spans="2:11" s="11" customFormat="1" x14ac:dyDescent="0.2">
      <c r="B346" s="8">
        <v>43693</v>
      </c>
      <c r="C346" s="12" t="s">
        <v>3</v>
      </c>
      <c r="D346" s="113">
        <v>4580</v>
      </c>
      <c r="E346" s="12" t="s">
        <v>40</v>
      </c>
      <c r="F346" s="12" t="s">
        <v>4</v>
      </c>
      <c r="G346" s="12" t="s">
        <v>4</v>
      </c>
      <c r="H346" s="12" t="s">
        <v>172</v>
      </c>
      <c r="I346" s="12"/>
      <c r="J346" s="9">
        <v>4</v>
      </c>
      <c r="K346" s="9">
        <v>2</v>
      </c>
    </row>
    <row r="347" spans="2:11" s="11" customFormat="1" x14ac:dyDescent="0.2">
      <c r="B347" s="8">
        <v>43693</v>
      </c>
      <c r="C347" s="12" t="s">
        <v>3</v>
      </c>
      <c r="D347" s="113">
        <v>6165</v>
      </c>
      <c r="E347" s="12" t="s">
        <v>73</v>
      </c>
      <c r="F347" s="12" t="s">
        <v>4</v>
      </c>
      <c r="G347" s="12" t="s">
        <v>4</v>
      </c>
      <c r="H347" s="12" t="s">
        <v>37</v>
      </c>
      <c r="I347" s="12"/>
      <c r="J347" s="9">
        <v>30</v>
      </c>
      <c r="K347" s="9">
        <v>41</v>
      </c>
    </row>
    <row r="348" spans="2:11" s="11" customFormat="1" x14ac:dyDescent="0.2">
      <c r="B348" s="8">
        <v>43693</v>
      </c>
      <c r="C348" s="12" t="s">
        <v>3</v>
      </c>
      <c r="D348" s="113">
        <v>6917</v>
      </c>
      <c r="E348" s="12" t="s">
        <v>109</v>
      </c>
      <c r="F348" s="12" t="s">
        <v>15</v>
      </c>
      <c r="G348" s="12" t="s">
        <v>4</v>
      </c>
      <c r="H348" s="12" t="s">
        <v>151</v>
      </c>
      <c r="I348" s="12"/>
      <c r="J348" s="9">
        <v>36</v>
      </c>
      <c r="K348" s="9">
        <v>44</v>
      </c>
    </row>
    <row r="349" spans="2:11" s="11" customFormat="1" x14ac:dyDescent="0.2">
      <c r="B349" s="8">
        <v>43693</v>
      </c>
      <c r="C349" s="12" t="s">
        <v>3</v>
      </c>
      <c r="D349" s="113">
        <v>1940</v>
      </c>
      <c r="E349" s="12" t="s">
        <v>92</v>
      </c>
      <c r="F349" s="12" t="s">
        <v>15</v>
      </c>
      <c r="G349" s="12" t="s">
        <v>15</v>
      </c>
      <c r="H349" s="12" t="s">
        <v>151</v>
      </c>
      <c r="I349" s="12"/>
      <c r="J349" s="9">
        <v>20</v>
      </c>
      <c r="K349" s="9">
        <v>24</v>
      </c>
    </row>
    <row r="350" spans="2:11" s="11" customFormat="1" x14ac:dyDescent="0.2">
      <c r="B350" s="8">
        <v>43693</v>
      </c>
      <c r="C350" s="12" t="s">
        <v>3</v>
      </c>
      <c r="D350" s="113">
        <v>1971</v>
      </c>
      <c r="E350" s="12" t="s">
        <v>92</v>
      </c>
      <c r="F350" s="12" t="s">
        <v>15</v>
      </c>
      <c r="G350" s="12" t="s">
        <v>15</v>
      </c>
      <c r="H350" s="12" t="s">
        <v>151</v>
      </c>
      <c r="I350" s="12"/>
      <c r="J350" s="9">
        <v>23</v>
      </c>
      <c r="K350" s="9">
        <v>26</v>
      </c>
    </row>
    <row r="351" spans="2:11" s="11" customFormat="1" x14ac:dyDescent="0.2">
      <c r="B351" s="8">
        <v>43693</v>
      </c>
      <c r="C351" s="12" t="s">
        <v>3</v>
      </c>
      <c r="D351" s="113">
        <v>4575</v>
      </c>
      <c r="E351" s="12" t="s">
        <v>40</v>
      </c>
      <c r="F351" s="12" t="s">
        <v>4</v>
      </c>
      <c r="G351" s="12" t="s">
        <v>4</v>
      </c>
      <c r="H351" s="12" t="s">
        <v>2292</v>
      </c>
      <c r="I351" s="12"/>
      <c r="J351" s="9">
        <v>4</v>
      </c>
      <c r="K351" s="9">
        <v>2</v>
      </c>
    </row>
    <row r="352" spans="2:11" s="11" customFormat="1" x14ac:dyDescent="0.2">
      <c r="B352" s="8">
        <v>43694</v>
      </c>
      <c r="C352" s="12" t="s">
        <v>3</v>
      </c>
      <c r="D352" s="113">
        <v>5861</v>
      </c>
      <c r="E352" s="12" t="s">
        <v>78</v>
      </c>
      <c r="F352" s="12" t="s">
        <v>12</v>
      </c>
      <c r="G352" s="12" t="s">
        <v>6</v>
      </c>
      <c r="H352" s="12" t="s">
        <v>312</v>
      </c>
      <c r="I352" s="12"/>
      <c r="J352" s="9">
        <v>22</v>
      </c>
      <c r="K352" s="9">
        <v>28</v>
      </c>
    </row>
    <row r="353" spans="2:11" s="11" customFormat="1" x14ac:dyDescent="0.2">
      <c r="B353" s="8">
        <v>43694</v>
      </c>
      <c r="C353" s="12" t="s">
        <v>3</v>
      </c>
      <c r="D353" s="113">
        <v>1670</v>
      </c>
      <c r="E353" s="12" t="s">
        <v>92</v>
      </c>
      <c r="F353" s="12" t="s">
        <v>6</v>
      </c>
      <c r="G353" s="12" t="s">
        <v>6</v>
      </c>
      <c r="H353" s="12" t="s">
        <v>23</v>
      </c>
      <c r="I353" s="12"/>
      <c r="J353" s="9">
        <v>26</v>
      </c>
      <c r="K353" s="9">
        <v>37</v>
      </c>
    </row>
    <row r="354" spans="2:11" s="11" customFormat="1" x14ac:dyDescent="0.2">
      <c r="B354" s="8">
        <v>43694</v>
      </c>
      <c r="C354" s="12" t="s">
        <v>3</v>
      </c>
      <c r="D354" s="113">
        <v>2214</v>
      </c>
      <c r="E354" s="12" t="s">
        <v>92</v>
      </c>
      <c r="F354" s="12" t="s">
        <v>6</v>
      </c>
      <c r="G354" s="12" t="s">
        <v>15</v>
      </c>
      <c r="H354" s="12" t="s">
        <v>2219</v>
      </c>
      <c r="I354" s="12"/>
      <c r="J354" s="9">
        <v>29</v>
      </c>
      <c r="K354" s="9">
        <v>32</v>
      </c>
    </row>
    <row r="355" spans="2:11" s="11" customFormat="1" x14ac:dyDescent="0.2">
      <c r="B355" s="8">
        <v>43694</v>
      </c>
      <c r="C355" s="12" t="s">
        <v>3</v>
      </c>
      <c r="D355" s="113">
        <v>9150</v>
      </c>
      <c r="E355" s="12" t="s">
        <v>524</v>
      </c>
      <c r="F355" s="12" t="s">
        <v>4</v>
      </c>
      <c r="G355" s="12" t="s">
        <v>4</v>
      </c>
      <c r="H355" s="12" t="s">
        <v>151</v>
      </c>
      <c r="I355" s="12"/>
      <c r="J355" s="9">
        <v>55</v>
      </c>
      <c r="K355" s="9">
        <v>51</v>
      </c>
    </row>
    <row r="356" spans="2:11" s="11" customFormat="1" x14ac:dyDescent="0.2">
      <c r="B356" s="8">
        <v>43694</v>
      </c>
      <c r="C356" s="12" t="s">
        <v>3</v>
      </c>
      <c r="D356" s="113">
        <v>1363</v>
      </c>
      <c r="E356" s="12" t="s">
        <v>92</v>
      </c>
      <c r="F356" s="12" t="s">
        <v>4</v>
      </c>
      <c r="G356" s="12" t="s">
        <v>4</v>
      </c>
      <c r="H356" s="12" t="s">
        <v>1794</v>
      </c>
      <c r="I356" s="12"/>
      <c r="J356" s="9">
        <v>22</v>
      </c>
      <c r="K356" s="9">
        <v>26</v>
      </c>
    </row>
    <row r="357" spans="2:11" s="11" customFormat="1" x14ac:dyDescent="0.2">
      <c r="B357" s="8">
        <v>43694</v>
      </c>
      <c r="C357" s="12" t="s">
        <v>3</v>
      </c>
      <c r="D357" s="113">
        <v>1250</v>
      </c>
      <c r="E357" s="12" t="s">
        <v>92</v>
      </c>
      <c r="F357" s="12" t="s">
        <v>15</v>
      </c>
      <c r="G357" s="12" t="s">
        <v>15</v>
      </c>
      <c r="H357" s="12" t="s">
        <v>1794</v>
      </c>
      <c r="I357" s="12"/>
      <c r="J357" s="9">
        <v>28</v>
      </c>
      <c r="K357" s="9">
        <v>27</v>
      </c>
    </row>
    <row r="358" spans="2:11" s="11" customFormat="1" x14ac:dyDescent="0.2">
      <c r="B358" s="8">
        <v>43694</v>
      </c>
      <c r="C358" s="12" t="s">
        <v>3</v>
      </c>
      <c r="D358" s="113">
        <v>8056</v>
      </c>
      <c r="E358" s="12" t="s">
        <v>42</v>
      </c>
      <c r="F358" s="12" t="s">
        <v>4</v>
      </c>
      <c r="G358" s="12" t="s">
        <v>4</v>
      </c>
      <c r="H358" s="12" t="s">
        <v>152</v>
      </c>
      <c r="I358" s="12"/>
      <c r="J358" s="9">
        <v>22</v>
      </c>
      <c r="K358" s="9">
        <v>20</v>
      </c>
    </row>
    <row r="359" spans="2:11" s="11" customFormat="1" x14ac:dyDescent="0.2">
      <c r="B359" s="8">
        <v>43694</v>
      </c>
      <c r="C359" s="12" t="s">
        <v>3</v>
      </c>
      <c r="D359" s="113">
        <v>8020</v>
      </c>
      <c r="E359" s="12" t="s">
        <v>42</v>
      </c>
      <c r="F359" s="12" t="s">
        <v>15</v>
      </c>
      <c r="G359" s="12" t="s">
        <v>6</v>
      </c>
      <c r="H359" s="12" t="s">
        <v>172</v>
      </c>
      <c r="I359" s="12"/>
      <c r="J359" s="9">
        <v>23</v>
      </c>
      <c r="K359" s="9">
        <v>26</v>
      </c>
    </row>
    <row r="360" spans="2:11" s="11" customFormat="1" x14ac:dyDescent="0.2">
      <c r="B360" s="8">
        <v>43694</v>
      </c>
      <c r="C360" s="12" t="s">
        <v>3</v>
      </c>
      <c r="D360" s="113">
        <v>2311</v>
      </c>
      <c r="E360" s="12" t="s">
        <v>92</v>
      </c>
      <c r="F360" s="12" t="s">
        <v>4</v>
      </c>
      <c r="G360" s="12" t="s">
        <v>4</v>
      </c>
      <c r="H360" s="12" t="s">
        <v>172</v>
      </c>
      <c r="I360" s="12"/>
      <c r="J360" s="9">
        <v>28</v>
      </c>
      <c r="K360" s="9">
        <v>28</v>
      </c>
    </row>
    <row r="361" spans="2:11" s="11" customFormat="1" x14ac:dyDescent="0.2">
      <c r="B361" s="8">
        <v>43694</v>
      </c>
      <c r="C361" s="12" t="s">
        <v>3</v>
      </c>
      <c r="D361" s="113">
        <v>4687</v>
      </c>
      <c r="E361" s="12" t="s">
        <v>942</v>
      </c>
      <c r="F361" s="12" t="s">
        <v>16</v>
      </c>
      <c r="G361" s="12" t="s">
        <v>4</v>
      </c>
      <c r="H361" s="12" t="s">
        <v>37</v>
      </c>
      <c r="I361" s="12"/>
      <c r="J361" s="9">
        <v>3</v>
      </c>
      <c r="K361" s="9">
        <v>2</v>
      </c>
    </row>
    <row r="362" spans="2:11" s="11" customFormat="1" x14ac:dyDescent="0.2">
      <c r="B362" s="8">
        <v>43694</v>
      </c>
      <c r="C362" s="12" t="s">
        <v>3</v>
      </c>
      <c r="D362" s="113">
        <v>6616</v>
      </c>
      <c r="E362" s="12" t="s">
        <v>238</v>
      </c>
      <c r="F362" s="12" t="s">
        <v>4</v>
      </c>
      <c r="G362" s="12" t="s">
        <v>4</v>
      </c>
      <c r="H362" s="12" t="s">
        <v>172</v>
      </c>
      <c r="I362" s="12"/>
      <c r="J362" s="9">
        <v>39</v>
      </c>
      <c r="K362" s="9">
        <v>59</v>
      </c>
    </row>
    <row r="363" spans="2:11" s="11" customFormat="1" x14ac:dyDescent="0.2">
      <c r="B363" s="8">
        <v>43694</v>
      </c>
      <c r="C363" s="12" t="s">
        <v>3</v>
      </c>
      <c r="D363" s="113">
        <v>3511</v>
      </c>
      <c r="E363" s="12" t="s">
        <v>67</v>
      </c>
      <c r="F363" s="12" t="s">
        <v>4</v>
      </c>
      <c r="G363" s="12" t="s">
        <v>4</v>
      </c>
      <c r="H363" s="12" t="s">
        <v>1596</v>
      </c>
      <c r="I363" s="12"/>
      <c r="J363" s="9">
        <v>19</v>
      </c>
      <c r="K363" s="9">
        <v>23</v>
      </c>
    </row>
    <row r="364" spans="2:11" s="11" customFormat="1" x14ac:dyDescent="0.2">
      <c r="B364" s="8">
        <v>43694</v>
      </c>
      <c r="C364" s="12" t="s">
        <v>3</v>
      </c>
      <c r="D364" s="113">
        <v>2713</v>
      </c>
      <c r="E364" s="12" t="s">
        <v>92</v>
      </c>
      <c r="F364" s="12" t="s">
        <v>4</v>
      </c>
      <c r="G364" s="12" t="s">
        <v>4</v>
      </c>
      <c r="H364" s="12" t="s">
        <v>2219</v>
      </c>
      <c r="I364" s="12"/>
      <c r="J364" s="9">
        <v>21</v>
      </c>
      <c r="K364" s="9">
        <v>25</v>
      </c>
    </row>
    <row r="365" spans="2:11" s="11" customFormat="1" x14ac:dyDescent="0.2">
      <c r="B365" s="8">
        <v>43694</v>
      </c>
      <c r="C365" s="12" t="s">
        <v>3</v>
      </c>
      <c r="D365" s="113">
        <v>3832</v>
      </c>
      <c r="E365" s="12" t="s">
        <v>116</v>
      </c>
      <c r="F365" s="12" t="s">
        <v>4</v>
      </c>
      <c r="G365" s="12" t="s">
        <v>4</v>
      </c>
      <c r="H365" s="12" t="s">
        <v>37</v>
      </c>
      <c r="I365" s="12"/>
      <c r="J365" s="9">
        <v>15</v>
      </c>
      <c r="K365" s="9">
        <v>13</v>
      </c>
    </row>
    <row r="366" spans="2:11" s="11" customFormat="1" x14ac:dyDescent="0.2">
      <c r="B366" s="8">
        <v>43694</v>
      </c>
      <c r="C366" s="12" t="s">
        <v>3</v>
      </c>
      <c r="D366" s="113">
        <v>3859</v>
      </c>
      <c r="E366" s="12" t="s">
        <v>116</v>
      </c>
      <c r="F366" s="12" t="s">
        <v>4</v>
      </c>
      <c r="G366" s="12" t="s">
        <v>6</v>
      </c>
      <c r="H366" s="12" t="s">
        <v>151</v>
      </c>
      <c r="I366" s="12"/>
      <c r="J366" s="9">
        <v>15</v>
      </c>
      <c r="K366" s="9">
        <v>13</v>
      </c>
    </row>
    <row r="367" spans="2:11" s="11" customFormat="1" x14ac:dyDescent="0.2">
      <c r="B367" s="8">
        <v>43694</v>
      </c>
      <c r="C367" s="12" t="s">
        <v>3</v>
      </c>
      <c r="D367" s="113">
        <v>6634</v>
      </c>
      <c r="E367" s="12" t="s">
        <v>238</v>
      </c>
      <c r="F367" s="12" t="s">
        <v>4</v>
      </c>
      <c r="G367" s="12" t="s">
        <v>4</v>
      </c>
      <c r="H367" s="12" t="s">
        <v>1897</v>
      </c>
      <c r="I367" s="12"/>
      <c r="J367" s="9">
        <v>39</v>
      </c>
      <c r="K367" s="9">
        <v>59</v>
      </c>
    </row>
    <row r="368" spans="2:11" s="11" customFormat="1" x14ac:dyDescent="0.2">
      <c r="B368" s="8">
        <v>43694</v>
      </c>
      <c r="C368" s="12" t="s">
        <v>3</v>
      </c>
      <c r="D368" s="113">
        <v>4882</v>
      </c>
      <c r="E368" s="12" t="s">
        <v>124</v>
      </c>
      <c r="F368" s="12" t="s">
        <v>4</v>
      </c>
      <c r="G368" s="12" t="s">
        <v>4</v>
      </c>
      <c r="H368" s="12" t="s">
        <v>2324</v>
      </c>
      <c r="I368" s="12"/>
      <c r="J368" s="9">
        <v>13</v>
      </c>
      <c r="K368" s="9">
        <v>8</v>
      </c>
    </row>
    <row r="369" spans="2:11" s="11" customFormat="1" x14ac:dyDescent="0.2">
      <c r="B369" s="8">
        <v>43694</v>
      </c>
      <c r="C369" s="12" t="s">
        <v>3</v>
      </c>
      <c r="D369" s="113">
        <v>7311</v>
      </c>
      <c r="E369" s="12" t="s">
        <v>65</v>
      </c>
      <c r="F369" s="12" t="s">
        <v>4</v>
      </c>
      <c r="G369" s="12" t="s">
        <v>4</v>
      </c>
      <c r="H369" s="12" t="s">
        <v>863</v>
      </c>
      <c r="I369" s="12"/>
      <c r="J369" s="9">
        <v>32</v>
      </c>
      <c r="K369" s="9">
        <v>36</v>
      </c>
    </row>
    <row r="370" spans="2:11" s="11" customFormat="1" x14ac:dyDescent="0.2">
      <c r="B370" s="8">
        <v>43694</v>
      </c>
      <c r="C370" s="12" t="s">
        <v>3</v>
      </c>
      <c r="D370" s="113">
        <v>3918</v>
      </c>
      <c r="E370" s="12" t="s">
        <v>71</v>
      </c>
      <c r="F370" s="12" t="s">
        <v>4</v>
      </c>
      <c r="G370" s="12" t="s">
        <v>4</v>
      </c>
      <c r="H370" s="12" t="s">
        <v>863</v>
      </c>
      <c r="I370" s="12"/>
      <c r="J370" s="9">
        <v>13</v>
      </c>
      <c r="K370" s="9">
        <v>9</v>
      </c>
    </row>
    <row r="371" spans="2:11" s="11" customFormat="1" x14ac:dyDescent="0.2">
      <c r="B371" s="8">
        <v>43694</v>
      </c>
      <c r="C371" s="12" t="s">
        <v>3</v>
      </c>
      <c r="D371" s="113">
        <v>3918</v>
      </c>
      <c r="E371" s="12" t="s">
        <v>71</v>
      </c>
      <c r="F371" s="12" t="s">
        <v>4</v>
      </c>
      <c r="G371" s="12" t="s">
        <v>4</v>
      </c>
      <c r="H371" s="12" t="s">
        <v>2219</v>
      </c>
      <c r="I371" s="12"/>
      <c r="J371" s="9">
        <v>13</v>
      </c>
      <c r="K371" s="9">
        <v>9</v>
      </c>
    </row>
    <row r="372" spans="2:11" s="11" customFormat="1" x14ac:dyDescent="0.2">
      <c r="B372" s="8">
        <v>43694</v>
      </c>
      <c r="C372" s="12" t="s">
        <v>3</v>
      </c>
      <c r="D372" s="113">
        <v>8399</v>
      </c>
      <c r="E372" s="12" t="s">
        <v>2326</v>
      </c>
      <c r="F372" s="12" t="s">
        <v>4</v>
      </c>
      <c r="G372" s="12" t="s">
        <v>4</v>
      </c>
      <c r="H372" s="12" t="s">
        <v>1709</v>
      </c>
      <c r="I372" s="12"/>
      <c r="J372" s="9">
        <v>25</v>
      </c>
      <c r="K372" s="9">
        <v>19</v>
      </c>
    </row>
    <row r="373" spans="2:11" s="11" customFormat="1" x14ac:dyDescent="0.2">
      <c r="B373" s="8">
        <v>43694</v>
      </c>
      <c r="C373" s="12" t="s">
        <v>3</v>
      </c>
      <c r="D373" s="113">
        <v>7247</v>
      </c>
      <c r="E373" s="12" t="s">
        <v>120</v>
      </c>
      <c r="F373" s="12" t="s">
        <v>4</v>
      </c>
      <c r="G373" s="12" t="s">
        <v>4</v>
      </c>
      <c r="H373" s="12" t="s">
        <v>2330</v>
      </c>
      <c r="I373" s="12"/>
      <c r="J373" s="9">
        <v>29</v>
      </c>
      <c r="K373" s="9">
        <v>34</v>
      </c>
    </row>
    <row r="374" spans="2:11" s="11" customFormat="1" x14ac:dyDescent="0.2">
      <c r="B374" s="8">
        <v>43694</v>
      </c>
      <c r="C374" s="12" t="s">
        <v>3</v>
      </c>
      <c r="D374" s="113">
        <v>9610</v>
      </c>
      <c r="E374" s="12" t="s">
        <v>109</v>
      </c>
      <c r="F374" s="12" t="s">
        <v>4</v>
      </c>
      <c r="G374" s="12" t="s">
        <v>4</v>
      </c>
      <c r="H374" s="12" t="s">
        <v>1709</v>
      </c>
      <c r="I374" s="12"/>
      <c r="J374" s="9">
        <v>31</v>
      </c>
      <c r="K374" s="9">
        <v>45</v>
      </c>
    </row>
    <row r="375" spans="2:11" s="11" customFormat="1" x14ac:dyDescent="0.2">
      <c r="B375" s="8">
        <v>43694</v>
      </c>
      <c r="C375" s="12" t="s">
        <v>3</v>
      </c>
      <c r="D375" s="113">
        <v>8291</v>
      </c>
      <c r="E375" s="12" t="s">
        <v>80</v>
      </c>
      <c r="F375" s="12" t="s">
        <v>4</v>
      </c>
      <c r="G375" s="12" t="s">
        <v>4</v>
      </c>
      <c r="H375" s="12" t="s">
        <v>2328</v>
      </c>
      <c r="I375" s="12"/>
      <c r="J375" s="9">
        <v>27</v>
      </c>
      <c r="K375" s="9">
        <v>36</v>
      </c>
    </row>
    <row r="376" spans="2:11" s="11" customFormat="1" x14ac:dyDescent="0.2">
      <c r="B376" s="8">
        <v>43694</v>
      </c>
      <c r="C376" s="12" t="s">
        <v>3</v>
      </c>
      <c r="D376" s="113">
        <v>8381</v>
      </c>
      <c r="E376" s="12" t="s">
        <v>959</v>
      </c>
      <c r="F376" s="12" t="s">
        <v>4</v>
      </c>
      <c r="G376" s="12" t="s">
        <v>4</v>
      </c>
      <c r="H376" s="12" t="s">
        <v>151</v>
      </c>
      <c r="I376" s="12"/>
      <c r="J376" s="9">
        <v>21</v>
      </c>
      <c r="K376" s="9">
        <v>17</v>
      </c>
    </row>
    <row r="377" spans="2:11" s="11" customFormat="1" x14ac:dyDescent="0.2">
      <c r="B377" s="8">
        <v>43694</v>
      </c>
      <c r="C377" s="12" t="s">
        <v>3</v>
      </c>
      <c r="D377" s="113">
        <v>8366</v>
      </c>
      <c r="E377" s="12" t="s">
        <v>72</v>
      </c>
      <c r="F377" s="12" t="s">
        <v>4</v>
      </c>
      <c r="G377" s="12" t="s">
        <v>5</v>
      </c>
      <c r="H377" s="12" t="s">
        <v>37</v>
      </c>
      <c r="I377" s="12"/>
      <c r="J377" s="9">
        <v>22</v>
      </c>
      <c r="K377" s="9">
        <v>18</v>
      </c>
    </row>
    <row r="378" spans="2:11" s="11" customFormat="1" x14ac:dyDescent="0.2">
      <c r="B378" s="8">
        <v>43694</v>
      </c>
      <c r="C378" s="12" t="s">
        <v>3</v>
      </c>
      <c r="D378" s="113">
        <v>4131</v>
      </c>
      <c r="E378" s="12" t="s">
        <v>506</v>
      </c>
      <c r="F378" s="12" t="s">
        <v>4</v>
      </c>
      <c r="G378" s="12" t="s">
        <v>4</v>
      </c>
      <c r="H378" s="12" t="s">
        <v>37</v>
      </c>
      <c r="I378" s="12"/>
      <c r="J378" s="9">
        <v>18</v>
      </c>
      <c r="K378" s="9">
        <v>10</v>
      </c>
    </row>
    <row r="379" spans="2:11" s="11" customFormat="1" x14ac:dyDescent="0.2">
      <c r="B379" s="8">
        <v>43694</v>
      </c>
      <c r="C379" s="12" t="s">
        <v>3</v>
      </c>
      <c r="D379" s="113">
        <v>3321</v>
      </c>
      <c r="E379" s="12" t="s">
        <v>1040</v>
      </c>
      <c r="F379" s="12" t="s">
        <v>4</v>
      </c>
      <c r="G379" s="12" t="s">
        <v>4</v>
      </c>
      <c r="H379" s="12" t="s">
        <v>172</v>
      </c>
      <c r="I379" s="12"/>
      <c r="J379" s="9">
        <v>20</v>
      </c>
      <c r="K379" s="9">
        <v>26</v>
      </c>
    </row>
    <row r="380" spans="2:11" s="11" customFormat="1" x14ac:dyDescent="0.2">
      <c r="B380" s="8">
        <v>43694</v>
      </c>
      <c r="C380" s="12" t="s">
        <v>3</v>
      </c>
      <c r="D380" s="113">
        <v>8381</v>
      </c>
      <c r="E380" s="12" t="s">
        <v>959</v>
      </c>
      <c r="F380" s="12" t="s">
        <v>4</v>
      </c>
      <c r="G380" s="12" t="s">
        <v>4</v>
      </c>
      <c r="H380" s="12" t="s">
        <v>172</v>
      </c>
      <c r="I380" s="12"/>
      <c r="J380" s="9">
        <v>22</v>
      </c>
      <c r="K380" s="9">
        <v>16</v>
      </c>
    </row>
    <row r="381" spans="2:11" s="11" customFormat="1" x14ac:dyDescent="0.2">
      <c r="B381" s="8">
        <v>43694</v>
      </c>
      <c r="C381" s="12" t="s">
        <v>3</v>
      </c>
      <c r="D381" s="113">
        <v>5713</v>
      </c>
      <c r="E381" s="12" t="s">
        <v>134</v>
      </c>
      <c r="F381" s="12" t="s">
        <v>4</v>
      </c>
      <c r="G381" s="12" t="s">
        <v>4</v>
      </c>
      <c r="H381" s="12" t="s">
        <v>151</v>
      </c>
      <c r="I381" s="12"/>
      <c r="J381" s="9">
        <v>23</v>
      </c>
      <c r="K381" s="9">
        <v>30</v>
      </c>
    </row>
    <row r="382" spans="2:11" s="11" customFormat="1" x14ac:dyDescent="0.2">
      <c r="B382" s="8">
        <v>43694</v>
      </c>
      <c r="C382" s="12" t="s">
        <v>3</v>
      </c>
      <c r="D382" s="113">
        <v>2322</v>
      </c>
      <c r="E382" s="12" t="s">
        <v>92</v>
      </c>
      <c r="F382" s="12" t="s">
        <v>18</v>
      </c>
      <c r="G382" s="12" t="s">
        <v>4</v>
      </c>
      <c r="H382" s="12" t="s">
        <v>23</v>
      </c>
      <c r="I382" s="12"/>
      <c r="J382" s="9">
        <v>21</v>
      </c>
      <c r="K382" s="9">
        <v>25</v>
      </c>
    </row>
    <row r="383" spans="2:11" s="11" customFormat="1" x14ac:dyDescent="0.2">
      <c r="B383" s="8">
        <v>43695</v>
      </c>
      <c r="C383" s="12" t="s">
        <v>3</v>
      </c>
      <c r="D383" s="113">
        <v>5447</v>
      </c>
      <c r="E383" s="12" t="s">
        <v>486</v>
      </c>
      <c r="F383" s="12" t="s">
        <v>4</v>
      </c>
      <c r="G383" s="12" t="s">
        <v>4</v>
      </c>
      <c r="H383" s="12" t="s">
        <v>23</v>
      </c>
      <c r="I383" s="12"/>
      <c r="J383" s="9">
        <v>31</v>
      </c>
      <c r="K383" s="9">
        <v>41</v>
      </c>
    </row>
    <row r="384" spans="2:11" s="11" customFormat="1" x14ac:dyDescent="0.2">
      <c r="B384" s="8">
        <v>43695</v>
      </c>
      <c r="C384" s="12" t="s">
        <v>3</v>
      </c>
      <c r="D384" s="113">
        <v>8224</v>
      </c>
      <c r="E384" s="12" t="s">
        <v>64</v>
      </c>
      <c r="F384" s="12" t="s">
        <v>4</v>
      </c>
      <c r="G384" s="12" t="s">
        <v>4</v>
      </c>
      <c r="H384" s="12" t="s">
        <v>151</v>
      </c>
      <c r="I384" s="12"/>
      <c r="J384" s="9">
        <v>23</v>
      </c>
      <c r="K384" s="9">
        <v>18</v>
      </c>
    </row>
    <row r="385" spans="2:11" s="11" customFormat="1" x14ac:dyDescent="0.2">
      <c r="B385" s="8">
        <v>43695</v>
      </c>
      <c r="C385" s="12" t="s">
        <v>3</v>
      </c>
      <c r="D385" s="113">
        <v>7240</v>
      </c>
      <c r="E385" s="12" t="s">
        <v>56</v>
      </c>
      <c r="F385" s="12" t="s">
        <v>19</v>
      </c>
      <c r="G385" s="12" t="s">
        <v>4</v>
      </c>
      <c r="H385" s="12" t="s">
        <v>976</v>
      </c>
      <c r="I385" s="12"/>
      <c r="J385" s="9">
        <v>25</v>
      </c>
      <c r="K385" s="9">
        <v>33</v>
      </c>
    </row>
    <row r="386" spans="2:11" s="11" customFormat="1" x14ac:dyDescent="0.2">
      <c r="B386" s="8">
        <v>43695</v>
      </c>
      <c r="C386" s="12" t="s">
        <v>3</v>
      </c>
      <c r="D386" s="113">
        <v>4408</v>
      </c>
      <c r="E386" s="12" t="s">
        <v>2339</v>
      </c>
      <c r="F386" s="12" t="s">
        <v>4</v>
      </c>
      <c r="G386" s="12" t="s">
        <v>4</v>
      </c>
      <c r="H386" s="12" t="s">
        <v>2327</v>
      </c>
      <c r="I386" s="12"/>
      <c r="J386" s="9">
        <v>53</v>
      </c>
      <c r="K386" s="9">
        <v>89</v>
      </c>
    </row>
    <row r="387" spans="2:11" s="11" customFormat="1" x14ac:dyDescent="0.2">
      <c r="B387" s="8">
        <v>43695</v>
      </c>
      <c r="C387" s="12" t="s">
        <v>3</v>
      </c>
      <c r="D387" s="113">
        <v>7354</v>
      </c>
      <c r="E387" s="12" t="s">
        <v>1165</v>
      </c>
      <c r="F387" s="12" t="s">
        <v>4</v>
      </c>
      <c r="G387" s="12" t="s">
        <v>4</v>
      </c>
      <c r="H387" s="12" t="s">
        <v>151</v>
      </c>
      <c r="I387" s="12"/>
      <c r="J387" s="9">
        <v>31</v>
      </c>
      <c r="K387" s="9">
        <v>38</v>
      </c>
    </row>
    <row r="388" spans="2:11" s="11" customFormat="1" x14ac:dyDescent="0.2">
      <c r="B388" s="8">
        <v>43695</v>
      </c>
      <c r="C388" s="12" t="s">
        <v>3</v>
      </c>
      <c r="D388" s="113">
        <v>3573</v>
      </c>
      <c r="E388" s="12" t="s">
        <v>67</v>
      </c>
      <c r="F388" s="12" t="s">
        <v>4</v>
      </c>
      <c r="G388" s="12" t="s">
        <v>4</v>
      </c>
      <c r="H388" s="12" t="s">
        <v>2340</v>
      </c>
      <c r="I388" s="12"/>
      <c r="J388" s="9">
        <v>19</v>
      </c>
      <c r="K388" s="9">
        <v>23</v>
      </c>
    </row>
    <row r="389" spans="2:11" s="11" customFormat="1" x14ac:dyDescent="0.2">
      <c r="B389" s="8">
        <v>43695</v>
      </c>
      <c r="C389" s="12" t="s">
        <v>3</v>
      </c>
      <c r="D389" s="113">
        <v>1250</v>
      </c>
      <c r="E389" s="12" t="s">
        <v>92</v>
      </c>
      <c r="F389" s="12" t="s">
        <v>15</v>
      </c>
      <c r="G389" s="12" t="s">
        <v>15</v>
      </c>
      <c r="H389" s="12" t="s">
        <v>151</v>
      </c>
      <c r="I389" s="12"/>
      <c r="J389" s="9">
        <v>24</v>
      </c>
      <c r="K389" s="9">
        <v>27</v>
      </c>
    </row>
    <row r="390" spans="2:11" s="11" customFormat="1" x14ac:dyDescent="0.2">
      <c r="B390" s="8">
        <v>43695</v>
      </c>
      <c r="C390" s="12" t="s">
        <v>3</v>
      </c>
      <c r="D390" s="113">
        <v>2523</v>
      </c>
      <c r="E390" s="12" t="s">
        <v>92</v>
      </c>
      <c r="F390" s="12" t="s">
        <v>4</v>
      </c>
      <c r="G390" s="12" t="s">
        <v>4</v>
      </c>
      <c r="H390" s="12" t="s">
        <v>2360</v>
      </c>
      <c r="I390" s="12"/>
      <c r="J390" s="9">
        <v>20</v>
      </c>
      <c r="K390" s="9">
        <v>25</v>
      </c>
    </row>
    <row r="391" spans="2:11" s="11" customFormat="1" x14ac:dyDescent="0.2">
      <c r="B391" s="8">
        <v>43695</v>
      </c>
      <c r="C391" s="12" t="s">
        <v>3</v>
      </c>
      <c r="D391" s="113">
        <v>3543</v>
      </c>
      <c r="E391" s="12" t="s">
        <v>67</v>
      </c>
      <c r="F391" s="12" t="s">
        <v>4</v>
      </c>
      <c r="G391" s="12" t="s">
        <v>4</v>
      </c>
      <c r="H391" s="12" t="s">
        <v>172</v>
      </c>
      <c r="I391" s="12"/>
      <c r="J391" s="9">
        <v>16</v>
      </c>
      <c r="K391" s="9">
        <v>19</v>
      </c>
    </row>
    <row r="392" spans="2:11" s="11" customFormat="1" x14ac:dyDescent="0.2">
      <c r="B392" s="8">
        <v>43695</v>
      </c>
      <c r="C392" s="12" t="s">
        <v>3</v>
      </c>
      <c r="D392" s="113">
        <v>1747</v>
      </c>
      <c r="E392" s="12" t="s">
        <v>92</v>
      </c>
      <c r="F392" s="12" t="s">
        <v>8</v>
      </c>
      <c r="G392" s="12" t="s">
        <v>4</v>
      </c>
      <c r="H392" s="12" t="s">
        <v>172</v>
      </c>
      <c r="I392" s="12"/>
      <c r="J392" s="9">
        <v>22</v>
      </c>
      <c r="K392" s="9">
        <v>31</v>
      </c>
    </row>
    <row r="393" spans="2:11" s="11" customFormat="1" x14ac:dyDescent="0.2">
      <c r="B393" s="8">
        <v>43695</v>
      </c>
      <c r="C393" s="12" t="s">
        <v>3</v>
      </c>
      <c r="D393" s="113">
        <v>4671</v>
      </c>
      <c r="E393" s="12" t="s">
        <v>2296</v>
      </c>
      <c r="F393" s="12" t="s">
        <v>18</v>
      </c>
      <c r="G393" s="12" t="s">
        <v>4</v>
      </c>
      <c r="H393" s="12" t="s">
        <v>151</v>
      </c>
      <c r="I393" s="12"/>
      <c r="J393" s="9">
        <v>3</v>
      </c>
      <c r="K393" s="9">
        <v>2</v>
      </c>
    </row>
    <row r="394" spans="2:11" s="11" customFormat="1" x14ac:dyDescent="0.2">
      <c r="B394" s="8">
        <v>43695</v>
      </c>
      <c r="C394" s="12" t="s">
        <v>3</v>
      </c>
      <c r="D394" s="113">
        <v>5163</v>
      </c>
      <c r="E394" s="12" t="s">
        <v>66</v>
      </c>
      <c r="F394" s="12" t="s">
        <v>15</v>
      </c>
      <c r="G394" s="12" t="s">
        <v>15</v>
      </c>
      <c r="H394" s="12" t="s">
        <v>23</v>
      </c>
      <c r="I394" s="12"/>
      <c r="J394" s="9">
        <v>22</v>
      </c>
      <c r="K394" s="9">
        <v>33</v>
      </c>
    </row>
    <row r="395" spans="2:11" s="11" customFormat="1" x14ac:dyDescent="0.2">
      <c r="B395" s="8">
        <v>43695</v>
      </c>
      <c r="C395" s="12" t="s">
        <v>3</v>
      </c>
      <c r="D395" s="113">
        <v>3899</v>
      </c>
      <c r="E395" s="12" t="s">
        <v>2345</v>
      </c>
      <c r="F395" s="12" t="s">
        <v>4</v>
      </c>
      <c r="G395" s="12" t="s">
        <v>4</v>
      </c>
      <c r="H395" s="12" t="s">
        <v>23</v>
      </c>
      <c r="I395" s="12"/>
      <c r="J395" s="9">
        <v>15</v>
      </c>
      <c r="K395" s="9">
        <v>13</v>
      </c>
    </row>
    <row r="396" spans="2:11" s="11" customFormat="1" x14ac:dyDescent="0.2">
      <c r="B396" s="8">
        <v>43695</v>
      </c>
      <c r="C396" s="12" t="s">
        <v>3</v>
      </c>
      <c r="D396" s="113">
        <v>2451</v>
      </c>
      <c r="E396" s="12" t="s">
        <v>92</v>
      </c>
      <c r="F396" s="12" t="s">
        <v>8</v>
      </c>
      <c r="G396" s="12" t="s">
        <v>4</v>
      </c>
      <c r="H396" s="12" t="s">
        <v>152</v>
      </c>
      <c r="I396" s="12"/>
      <c r="J396" s="9">
        <v>19</v>
      </c>
      <c r="K396" s="9">
        <v>25</v>
      </c>
    </row>
    <row r="397" spans="2:11" s="11" customFormat="1" x14ac:dyDescent="0.2">
      <c r="B397" s="8">
        <v>43695</v>
      </c>
      <c r="C397" s="12" t="s">
        <v>3</v>
      </c>
      <c r="D397" s="113">
        <v>1363</v>
      </c>
      <c r="E397" s="12" t="s">
        <v>92</v>
      </c>
      <c r="F397" s="12" t="s">
        <v>12</v>
      </c>
      <c r="G397" s="12" t="s">
        <v>7</v>
      </c>
      <c r="H397" s="12" t="s">
        <v>172</v>
      </c>
      <c r="I397" s="12"/>
      <c r="J397" s="9">
        <v>20</v>
      </c>
      <c r="K397" s="9">
        <v>26</v>
      </c>
    </row>
    <row r="398" spans="2:11" s="11" customFormat="1" x14ac:dyDescent="0.2">
      <c r="B398" s="8">
        <v>43695</v>
      </c>
      <c r="C398" s="12" t="s">
        <v>3</v>
      </c>
      <c r="D398" s="113">
        <v>8036</v>
      </c>
      <c r="E398" s="12" t="s">
        <v>42</v>
      </c>
      <c r="F398" s="12" t="s">
        <v>4</v>
      </c>
      <c r="G398" s="12" t="s">
        <v>5</v>
      </c>
      <c r="H398" s="12" t="s">
        <v>37</v>
      </c>
      <c r="I398" s="12"/>
      <c r="J398" s="9">
        <v>19</v>
      </c>
      <c r="K398" s="9">
        <v>26</v>
      </c>
    </row>
    <row r="399" spans="2:11" s="11" customFormat="1" x14ac:dyDescent="0.2">
      <c r="B399" s="8">
        <v>43695</v>
      </c>
      <c r="C399" s="12" t="s">
        <v>3</v>
      </c>
      <c r="D399" s="113">
        <v>9157</v>
      </c>
      <c r="E399" s="12" t="s">
        <v>2348</v>
      </c>
      <c r="F399" s="12" t="s">
        <v>4</v>
      </c>
      <c r="G399" s="12" t="s">
        <v>5</v>
      </c>
      <c r="H399" s="12" t="s">
        <v>1897</v>
      </c>
      <c r="I399" s="12"/>
      <c r="J399" s="9">
        <v>51</v>
      </c>
      <c r="K399" s="9">
        <v>72</v>
      </c>
    </row>
    <row r="400" spans="2:11" s="11" customFormat="1" x14ac:dyDescent="0.2">
      <c r="B400" s="8">
        <v>43695</v>
      </c>
      <c r="C400" s="12" t="s">
        <v>3</v>
      </c>
      <c r="D400" s="113">
        <v>5460</v>
      </c>
      <c r="E400" s="12" t="s">
        <v>2349</v>
      </c>
      <c r="F400" s="12" t="s">
        <v>4</v>
      </c>
      <c r="G400" s="12" t="s">
        <v>6</v>
      </c>
      <c r="H400" s="12" t="s">
        <v>151</v>
      </c>
      <c r="I400" s="12"/>
      <c r="J400" s="9">
        <v>29</v>
      </c>
      <c r="K400" s="9">
        <v>40</v>
      </c>
    </row>
    <row r="401" spans="2:11" s="11" customFormat="1" x14ac:dyDescent="0.2">
      <c r="B401" s="8">
        <v>43695</v>
      </c>
      <c r="C401" s="12" t="s">
        <v>3</v>
      </c>
      <c r="D401" s="113">
        <v>8366</v>
      </c>
      <c r="E401" s="12" t="s">
        <v>149</v>
      </c>
      <c r="F401" s="12" t="s">
        <v>6</v>
      </c>
      <c r="G401" s="12" t="s">
        <v>15</v>
      </c>
      <c r="H401" s="12" t="s">
        <v>2358</v>
      </c>
      <c r="I401" s="12"/>
      <c r="J401" s="9">
        <v>23</v>
      </c>
      <c r="K401" s="9">
        <v>18</v>
      </c>
    </row>
    <row r="402" spans="2:11" s="11" customFormat="1" x14ac:dyDescent="0.2">
      <c r="B402" s="8">
        <v>43695</v>
      </c>
      <c r="C402" s="12" t="s">
        <v>3</v>
      </c>
      <c r="D402" s="113">
        <v>3817</v>
      </c>
      <c r="E402" s="12" t="s">
        <v>116</v>
      </c>
      <c r="F402" s="12" t="s">
        <v>4</v>
      </c>
      <c r="G402" s="12" t="s">
        <v>4</v>
      </c>
      <c r="H402" s="12" t="s">
        <v>151</v>
      </c>
      <c r="I402" s="12"/>
      <c r="J402" s="9">
        <v>10</v>
      </c>
      <c r="K402" s="9">
        <v>13</v>
      </c>
    </row>
    <row r="403" spans="2:11" s="11" customFormat="1" x14ac:dyDescent="0.2">
      <c r="B403" s="8">
        <v>43695</v>
      </c>
      <c r="C403" s="12" t="s">
        <v>3</v>
      </c>
      <c r="D403" s="113">
        <v>1244</v>
      </c>
      <c r="E403" s="12" t="s">
        <v>92</v>
      </c>
      <c r="F403" s="12" t="s">
        <v>4</v>
      </c>
      <c r="G403" s="12" t="s">
        <v>15</v>
      </c>
      <c r="H403" s="12" t="s">
        <v>2359</v>
      </c>
      <c r="I403" s="12"/>
      <c r="J403" s="9">
        <v>24</v>
      </c>
      <c r="K403" s="9">
        <v>27</v>
      </c>
    </row>
    <row r="404" spans="2:11" s="11" customFormat="1" x14ac:dyDescent="0.2">
      <c r="B404" s="8">
        <v>43695</v>
      </c>
      <c r="C404" s="12" t="s">
        <v>3</v>
      </c>
      <c r="D404" s="113">
        <v>3378</v>
      </c>
      <c r="E404" s="12" t="s">
        <v>156</v>
      </c>
      <c r="F404" s="12" t="s">
        <v>4</v>
      </c>
      <c r="G404" s="12" t="s">
        <v>4</v>
      </c>
      <c r="H404" s="12" t="s">
        <v>37</v>
      </c>
      <c r="I404" s="12"/>
      <c r="J404" s="9">
        <v>18</v>
      </c>
      <c r="K404" s="9">
        <v>25</v>
      </c>
    </row>
    <row r="405" spans="2:11" s="11" customFormat="1" x14ac:dyDescent="0.2">
      <c r="B405" s="8">
        <v>43695</v>
      </c>
      <c r="C405" s="12" t="s">
        <v>3</v>
      </c>
      <c r="D405" s="113">
        <v>4980</v>
      </c>
      <c r="E405" s="12" t="s">
        <v>111</v>
      </c>
      <c r="F405" s="12" t="s">
        <v>4</v>
      </c>
      <c r="G405" s="12" t="s">
        <v>4</v>
      </c>
      <c r="H405" s="12" t="s">
        <v>2335</v>
      </c>
      <c r="I405" s="12"/>
      <c r="J405" s="9">
        <v>13</v>
      </c>
      <c r="K405" s="9">
        <v>12</v>
      </c>
    </row>
    <row r="406" spans="2:11" s="11" customFormat="1" x14ac:dyDescent="0.2">
      <c r="B406" s="8">
        <v>43695</v>
      </c>
      <c r="C406" s="12" t="s">
        <v>3</v>
      </c>
      <c r="D406" s="113">
        <v>3516</v>
      </c>
      <c r="E406" s="12" t="s">
        <v>67</v>
      </c>
      <c r="F406" s="12" t="s">
        <v>4</v>
      </c>
      <c r="G406" s="12" t="s">
        <v>4</v>
      </c>
      <c r="H406" s="12" t="s">
        <v>917</v>
      </c>
      <c r="I406" s="12"/>
      <c r="J406" s="9">
        <v>18</v>
      </c>
      <c r="K406" s="9">
        <v>20</v>
      </c>
    </row>
    <row r="407" spans="2:11" s="11" customFormat="1" x14ac:dyDescent="0.2">
      <c r="B407" s="8">
        <v>43695</v>
      </c>
      <c r="C407" s="12" t="s">
        <v>3</v>
      </c>
      <c r="D407" s="113">
        <v>3429</v>
      </c>
      <c r="E407" s="12" t="s">
        <v>67</v>
      </c>
      <c r="F407" s="12" t="s">
        <v>4</v>
      </c>
      <c r="G407" s="12" t="s">
        <v>4</v>
      </c>
      <c r="H407" s="12" t="s">
        <v>37</v>
      </c>
      <c r="I407" s="12"/>
      <c r="J407" s="9">
        <v>16</v>
      </c>
      <c r="K407" s="9">
        <v>19</v>
      </c>
    </row>
    <row r="408" spans="2:11" s="11" customFormat="1" x14ac:dyDescent="0.2">
      <c r="B408" s="8">
        <v>43695</v>
      </c>
      <c r="C408" s="12" t="s">
        <v>3</v>
      </c>
      <c r="D408" s="113">
        <v>4623</v>
      </c>
      <c r="E408" s="12" t="s">
        <v>40</v>
      </c>
      <c r="F408" s="12" t="s">
        <v>4</v>
      </c>
      <c r="G408" s="12" t="s">
        <v>4</v>
      </c>
      <c r="H408" s="12" t="s">
        <v>163</v>
      </c>
      <c r="I408" s="12"/>
      <c r="J408" s="9">
        <v>4</v>
      </c>
      <c r="K408" s="9">
        <v>2</v>
      </c>
    </row>
    <row r="409" spans="2:11" s="11" customFormat="1" x14ac:dyDescent="0.2">
      <c r="B409" s="8">
        <v>43695</v>
      </c>
      <c r="C409" s="12" t="s">
        <v>3</v>
      </c>
      <c r="D409" s="113">
        <v>5290</v>
      </c>
      <c r="E409" s="12" t="s">
        <v>58</v>
      </c>
      <c r="F409" s="12" t="s">
        <v>4</v>
      </c>
      <c r="G409" s="12" t="s">
        <v>4</v>
      </c>
      <c r="H409" s="12" t="s">
        <v>2330</v>
      </c>
      <c r="I409" s="12"/>
      <c r="J409" s="9">
        <v>26</v>
      </c>
      <c r="K409" s="9">
        <v>36</v>
      </c>
    </row>
    <row r="410" spans="2:11" s="11" customFormat="1" x14ac:dyDescent="0.2">
      <c r="B410" s="8">
        <v>43695</v>
      </c>
      <c r="C410" s="12" t="s">
        <v>3</v>
      </c>
      <c r="D410" s="113">
        <v>8228</v>
      </c>
      <c r="E410" s="12" t="s">
        <v>64</v>
      </c>
      <c r="F410" s="12" t="s">
        <v>6</v>
      </c>
      <c r="G410" s="12" t="s">
        <v>6</v>
      </c>
      <c r="H410" s="12" t="s">
        <v>23</v>
      </c>
      <c r="I410" s="12"/>
      <c r="J410" s="9">
        <v>23</v>
      </c>
      <c r="K410" s="9">
        <v>18</v>
      </c>
    </row>
    <row r="411" spans="2:11" s="11" customFormat="1" x14ac:dyDescent="0.2">
      <c r="B411" s="8">
        <v>43695</v>
      </c>
      <c r="C411" s="12" t="s">
        <v>3</v>
      </c>
      <c r="D411" s="113">
        <v>3323</v>
      </c>
      <c r="E411" s="12" t="s">
        <v>77</v>
      </c>
      <c r="F411" s="12" t="s">
        <v>4</v>
      </c>
      <c r="G411" s="12" t="s">
        <v>4</v>
      </c>
      <c r="H411" s="12" t="s">
        <v>917</v>
      </c>
      <c r="I411" s="12"/>
      <c r="J411" s="9">
        <v>20</v>
      </c>
      <c r="K411" s="9">
        <v>26</v>
      </c>
    </row>
    <row r="412" spans="2:11" s="11" customFormat="1" x14ac:dyDescent="0.2">
      <c r="B412" s="8">
        <v>43695</v>
      </c>
      <c r="C412" s="12" t="s">
        <v>3</v>
      </c>
      <c r="D412" s="113">
        <v>2222</v>
      </c>
      <c r="E412" s="12" t="s">
        <v>92</v>
      </c>
      <c r="F412" s="12" t="s">
        <v>8</v>
      </c>
      <c r="G412" s="12" t="s">
        <v>5</v>
      </c>
      <c r="H412" s="12" t="s">
        <v>151</v>
      </c>
      <c r="I412" s="12"/>
      <c r="J412" s="9">
        <v>23</v>
      </c>
      <c r="K412" s="9">
        <v>32</v>
      </c>
    </row>
    <row r="413" spans="2:11" s="11" customFormat="1" x14ac:dyDescent="0.2">
      <c r="B413" s="8">
        <v>43696</v>
      </c>
      <c r="C413" s="12" t="s">
        <v>3</v>
      </c>
      <c r="D413" s="113">
        <v>1283</v>
      </c>
      <c r="E413" s="12" t="s">
        <v>92</v>
      </c>
      <c r="F413" s="12" t="s">
        <v>4</v>
      </c>
      <c r="G413" s="12" t="s">
        <v>4</v>
      </c>
      <c r="H413" s="12" t="s">
        <v>2219</v>
      </c>
      <c r="I413" s="12"/>
      <c r="J413" s="9">
        <v>26</v>
      </c>
      <c r="K413" s="9">
        <v>34</v>
      </c>
    </row>
    <row r="414" spans="2:11" s="11" customFormat="1" x14ac:dyDescent="0.2">
      <c r="B414" s="8">
        <v>43696</v>
      </c>
      <c r="C414" s="12" t="s">
        <v>3</v>
      </c>
      <c r="D414" s="113">
        <v>4971</v>
      </c>
      <c r="E414" s="12" t="s">
        <v>87</v>
      </c>
      <c r="F414" s="12" t="s">
        <v>4</v>
      </c>
      <c r="G414" s="12" t="s">
        <v>4</v>
      </c>
      <c r="H414" s="12" t="s">
        <v>1786</v>
      </c>
      <c r="I414" s="12"/>
      <c r="J414" s="9">
        <v>15</v>
      </c>
      <c r="K414" s="9">
        <v>12</v>
      </c>
    </row>
    <row r="415" spans="2:11" s="11" customFormat="1" x14ac:dyDescent="0.2">
      <c r="B415" s="8">
        <v>43696</v>
      </c>
      <c r="C415" s="12" t="s">
        <v>3</v>
      </c>
      <c r="D415" s="113">
        <v>6942</v>
      </c>
      <c r="E415" s="12" t="s">
        <v>73</v>
      </c>
      <c r="F415" s="12" t="s">
        <v>4</v>
      </c>
      <c r="G415" s="12" t="s">
        <v>4</v>
      </c>
      <c r="H415" s="12" t="s">
        <v>37</v>
      </c>
      <c r="I415" s="12"/>
      <c r="J415" s="9">
        <v>29</v>
      </c>
      <c r="K415" s="9">
        <v>41</v>
      </c>
    </row>
    <row r="416" spans="2:11" s="11" customFormat="1" x14ac:dyDescent="0.2">
      <c r="B416" s="8">
        <v>43696</v>
      </c>
      <c r="C416" s="12" t="s">
        <v>3</v>
      </c>
      <c r="D416" s="113">
        <v>3863</v>
      </c>
      <c r="E416" s="12" t="s">
        <v>116</v>
      </c>
      <c r="F416" s="12" t="s">
        <v>6</v>
      </c>
      <c r="G416" s="12" t="s">
        <v>6</v>
      </c>
      <c r="H416" s="12" t="s">
        <v>172</v>
      </c>
      <c r="I416" s="12"/>
      <c r="J416" s="9">
        <v>15</v>
      </c>
      <c r="K416" s="9">
        <v>14</v>
      </c>
    </row>
    <row r="417" spans="2:11" s="11" customFormat="1" x14ac:dyDescent="0.2">
      <c r="B417" s="8">
        <v>43696</v>
      </c>
      <c r="C417" s="12" t="s">
        <v>3</v>
      </c>
      <c r="D417" s="113">
        <v>7641</v>
      </c>
      <c r="E417" s="12" t="s">
        <v>1815</v>
      </c>
      <c r="F417" s="12" t="s">
        <v>4</v>
      </c>
      <c r="G417" s="12" t="s">
        <v>4</v>
      </c>
      <c r="H417" s="12" t="s">
        <v>2381</v>
      </c>
      <c r="I417" s="12"/>
      <c r="J417" s="9">
        <v>44</v>
      </c>
      <c r="K417" s="9">
        <v>55</v>
      </c>
    </row>
    <row r="418" spans="2:11" s="11" customFormat="1" x14ac:dyDescent="0.2">
      <c r="B418" s="8">
        <v>43696</v>
      </c>
      <c r="C418" s="12" t="s">
        <v>3</v>
      </c>
      <c r="D418" s="113">
        <v>5411</v>
      </c>
      <c r="E418" s="12" t="s">
        <v>2366</v>
      </c>
      <c r="F418" s="12" t="s">
        <v>4</v>
      </c>
      <c r="G418" s="12" t="s">
        <v>4</v>
      </c>
      <c r="H418" s="12" t="s">
        <v>2367</v>
      </c>
      <c r="I418" s="12"/>
      <c r="J418" s="9">
        <v>36</v>
      </c>
      <c r="K418" s="9">
        <v>45</v>
      </c>
    </row>
    <row r="419" spans="2:11" s="11" customFormat="1" x14ac:dyDescent="0.2">
      <c r="B419" s="8">
        <v>43696</v>
      </c>
      <c r="C419" s="12" t="s">
        <v>3</v>
      </c>
      <c r="D419" s="113">
        <v>9350</v>
      </c>
      <c r="E419" s="12" t="s">
        <v>2368</v>
      </c>
      <c r="F419" s="12" t="s">
        <v>4</v>
      </c>
      <c r="G419" s="12" t="s">
        <v>4</v>
      </c>
      <c r="H419" s="12" t="s">
        <v>2382</v>
      </c>
      <c r="I419" s="12"/>
      <c r="J419" s="9">
        <v>54</v>
      </c>
      <c r="K419" s="9">
        <v>70</v>
      </c>
    </row>
    <row r="420" spans="2:11" s="11" customFormat="1" x14ac:dyDescent="0.2">
      <c r="B420" s="8">
        <v>43696</v>
      </c>
      <c r="C420" s="12" t="s">
        <v>3</v>
      </c>
      <c r="D420" s="113">
        <v>8258</v>
      </c>
      <c r="E420" s="12" t="s">
        <v>64</v>
      </c>
      <c r="F420" s="12" t="s">
        <v>6</v>
      </c>
      <c r="G420" s="12" t="s">
        <v>6</v>
      </c>
      <c r="H420" s="12" t="s">
        <v>172</v>
      </c>
      <c r="I420" s="12"/>
      <c r="J420" s="9">
        <v>24</v>
      </c>
      <c r="K420" s="9">
        <v>20</v>
      </c>
    </row>
    <row r="421" spans="2:11" s="11" customFormat="1" x14ac:dyDescent="0.2">
      <c r="B421" s="8">
        <v>43696</v>
      </c>
      <c r="C421" s="12" t="s">
        <v>3</v>
      </c>
      <c r="D421" s="113">
        <v>8272</v>
      </c>
      <c r="E421" s="12" t="s">
        <v>64</v>
      </c>
      <c r="F421" s="12" t="s">
        <v>4</v>
      </c>
      <c r="G421" s="12" t="s">
        <v>4</v>
      </c>
      <c r="H421" s="12" t="s">
        <v>172</v>
      </c>
      <c r="I421" s="12"/>
      <c r="J421" s="9">
        <v>25</v>
      </c>
      <c r="K421" s="9">
        <v>20</v>
      </c>
    </row>
    <row r="422" spans="2:11" s="11" customFormat="1" x14ac:dyDescent="0.2">
      <c r="B422" s="8">
        <v>43696</v>
      </c>
      <c r="C422" s="12" t="s">
        <v>3</v>
      </c>
      <c r="D422" s="113">
        <v>9709</v>
      </c>
      <c r="E422" s="12" t="s">
        <v>202</v>
      </c>
      <c r="F422" s="12" t="s">
        <v>4</v>
      </c>
      <c r="G422" s="12" t="s">
        <v>4</v>
      </c>
      <c r="H422" s="12" t="s">
        <v>37</v>
      </c>
      <c r="I422" s="12"/>
      <c r="J422" s="9">
        <v>67</v>
      </c>
      <c r="K422" s="9">
        <v>92</v>
      </c>
    </row>
    <row r="423" spans="2:11" s="11" customFormat="1" x14ac:dyDescent="0.2">
      <c r="B423" s="8">
        <v>43696</v>
      </c>
      <c r="C423" s="12" t="s">
        <v>3</v>
      </c>
      <c r="D423" s="113">
        <v>9235</v>
      </c>
      <c r="E423" s="12" t="s">
        <v>88</v>
      </c>
      <c r="F423" s="12" t="s">
        <v>4</v>
      </c>
      <c r="G423" s="12" t="s">
        <v>4</v>
      </c>
      <c r="H423" s="12" t="s">
        <v>172</v>
      </c>
      <c r="I423" s="12"/>
      <c r="J423" s="9">
        <v>49</v>
      </c>
      <c r="K423" s="9">
        <v>67</v>
      </c>
    </row>
    <row r="424" spans="2:11" s="11" customFormat="1" x14ac:dyDescent="0.2">
      <c r="B424" s="8">
        <v>43696</v>
      </c>
      <c r="C424" s="12" t="s">
        <v>3</v>
      </c>
      <c r="D424" s="113">
        <v>5812</v>
      </c>
      <c r="E424" s="12" t="s">
        <v>78</v>
      </c>
      <c r="F424" s="12" t="s">
        <v>15</v>
      </c>
      <c r="G424" s="12" t="s">
        <v>15</v>
      </c>
      <c r="H424" s="12" t="s">
        <v>172</v>
      </c>
      <c r="I424" s="12"/>
      <c r="J424" s="9">
        <v>30</v>
      </c>
      <c r="K424" s="9">
        <v>28</v>
      </c>
    </row>
    <row r="425" spans="2:11" s="11" customFormat="1" x14ac:dyDescent="0.2">
      <c r="B425" s="8">
        <v>43696</v>
      </c>
      <c r="C425" s="12" t="s">
        <v>3</v>
      </c>
      <c r="D425" s="113">
        <v>6582</v>
      </c>
      <c r="E425" s="12" t="s">
        <v>1803</v>
      </c>
      <c r="F425" s="12" t="s">
        <v>4</v>
      </c>
      <c r="G425" s="12" t="s">
        <v>6</v>
      </c>
      <c r="H425" s="12" t="s">
        <v>151</v>
      </c>
      <c r="I425" s="12"/>
      <c r="J425" s="9">
        <v>49</v>
      </c>
      <c r="K425" s="9">
        <v>74</v>
      </c>
    </row>
    <row r="426" spans="2:11" s="11" customFormat="1" x14ac:dyDescent="0.2">
      <c r="B426" s="8">
        <v>43696</v>
      </c>
      <c r="C426" s="12" t="s">
        <v>3</v>
      </c>
      <c r="D426" s="113">
        <v>5322</v>
      </c>
      <c r="E426" s="12" t="s">
        <v>280</v>
      </c>
      <c r="F426" s="12" t="s">
        <v>4</v>
      </c>
      <c r="G426" s="12" t="s">
        <v>6</v>
      </c>
      <c r="H426" s="12" t="s">
        <v>1897</v>
      </c>
      <c r="I426" s="12"/>
      <c r="J426" s="9">
        <v>27</v>
      </c>
      <c r="K426" s="9">
        <v>36</v>
      </c>
    </row>
    <row r="427" spans="2:11" s="11" customFormat="1" x14ac:dyDescent="0.2">
      <c r="B427" s="8">
        <v>43696</v>
      </c>
      <c r="C427" s="12" t="s">
        <v>3</v>
      </c>
      <c r="D427" s="113">
        <v>4804</v>
      </c>
      <c r="E427" s="12" t="s">
        <v>113</v>
      </c>
      <c r="F427" s="12" t="s">
        <v>4</v>
      </c>
      <c r="G427" s="12" t="s">
        <v>6</v>
      </c>
      <c r="H427" s="12" t="s">
        <v>37</v>
      </c>
      <c r="I427" s="12"/>
      <c r="J427" s="9">
        <v>14</v>
      </c>
      <c r="K427" s="9">
        <v>9</v>
      </c>
    </row>
    <row r="428" spans="2:11" s="11" customFormat="1" x14ac:dyDescent="0.2">
      <c r="B428" s="8">
        <v>43696</v>
      </c>
      <c r="C428" s="12" t="s">
        <v>3</v>
      </c>
      <c r="D428" s="113">
        <v>4947</v>
      </c>
      <c r="E428" s="12" t="s">
        <v>273</v>
      </c>
      <c r="F428" s="12" t="s">
        <v>4</v>
      </c>
      <c r="G428" s="12" t="s">
        <v>6</v>
      </c>
      <c r="H428" s="12" t="s">
        <v>37</v>
      </c>
      <c r="I428" s="12"/>
      <c r="J428" s="9">
        <v>13</v>
      </c>
      <c r="K428" s="9">
        <v>7</v>
      </c>
    </row>
    <row r="429" spans="2:11" s="11" customFormat="1" x14ac:dyDescent="0.2">
      <c r="B429" s="8">
        <v>43696</v>
      </c>
      <c r="C429" s="12" t="s">
        <v>3</v>
      </c>
      <c r="D429" s="113">
        <v>6571</v>
      </c>
      <c r="E429" s="12" t="s">
        <v>2370</v>
      </c>
      <c r="F429" s="12" t="s">
        <v>4</v>
      </c>
      <c r="G429" s="12" t="s">
        <v>5</v>
      </c>
      <c r="H429" s="12" t="s">
        <v>2371</v>
      </c>
      <c r="I429" s="12"/>
      <c r="J429" s="9">
        <v>48</v>
      </c>
      <c r="K429" s="9">
        <v>68</v>
      </c>
    </row>
    <row r="430" spans="2:11" s="11" customFormat="1" x14ac:dyDescent="0.2">
      <c r="B430" s="8">
        <v>43696</v>
      </c>
      <c r="C430" s="12" t="s">
        <v>3</v>
      </c>
      <c r="D430" s="113">
        <v>5760</v>
      </c>
      <c r="E430" s="12" t="s">
        <v>132</v>
      </c>
      <c r="F430" s="12" t="s">
        <v>4</v>
      </c>
      <c r="G430" s="12" t="s">
        <v>5</v>
      </c>
      <c r="H430" s="12" t="s">
        <v>1897</v>
      </c>
      <c r="I430" s="12"/>
      <c r="J430" s="9">
        <v>27</v>
      </c>
      <c r="K430" s="9">
        <v>32</v>
      </c>
    </row>
    <row r="431" spans="2:11" s="11" customFormat="1" x14ac:dyDescent="0.2">
      <c r="B431" s="8">
        <v>43696</v>
      </c>
      <c r="C431" s="12" t="s">
        <v>3</v>
      </c>
      <c r="D431" s="113">
        <v>1145</v>
      </c>
      <c r="E431" s="12" t="s">
        <v>92</v>
      </c>
      <c r="F431" s="12" t="s">
        <v>4</v>
      </c>
      <c r="G431" s="12" t="s">
        <v>6</v>
      </c>
      <c r="H431" s="12" t="s">
        <v>151</v>
      </c>
      <c r="I431" s="12"/>
      <c r="J431" s="9">
        <v>22</v>
      </c>
      <c r="K431" s="9">
        <v>25</v>
      </c>
    </row>
    <row r="432" spans="2:11" s="11" customFormat="1" x14ac:dyDescent="0.2">
      <c r="B432" s="8">
        <v>43697</v>
      </c>
      <c r="C432" s="12" t="s">
        <v>3</v>
      </c>
      <c r="D432" s="113">
        <v>3240</v>
      </c>
      <c r="E432" s="12" t="s">
        <v>131</v>
      </c>
      <c r="F432" s="12" t="s">
        <v>15</v>
      </c>
      <c r="G432" s="12" t="s">
        <v>15</v>
      </c>
      <c r="H432" s="12" t="s">
        <v>1794</v>
      </c>
      <c r="I432" s="12"/>
      <c r="J432" s="9">
        <v>20</v>
      </c>
      <c r="K432" s="9">
        <v>20</v>
      </c>
    </row>
    <row r="433" spans="2:11" s="11" customFormat="1" x14ac:dyDescent="0.2">
      <c r="B433" s="8">
        <v>43697</v>
      </c>
      <c r="C433" s="12" t="s">
        <v>3</v>
      </c>
      <c r="D433" s="113">
        <v>7555</v>
      </c>
      <c r="E433" s="12" t="s">
        <v>162</v>
      </c>
      <c r="F433" s="12" t="s">
        <v>4</v>
      </c>
      <c r="G433" s="12" t="s">
        <v>4</v>
      </c>
      <c r="H433" s="12" t="s">
        <v>2383</v>
      </c>
      <c r="I433" s="12"/>
      <c r="J433" s="9">
        <v>40</v>
      </c>
      <c r="K433" s="9">
        <v>44</v>
      </c>
    </row>
    <row r="434" spans="2:11" s="11" customFormat="1" x14ac:dyDescent="0.2">
      <c r="B434" s="8">
        <v>43697</v>
      </c>
      <c r="C434" s="12" t="s">
        <v>3</v>
      </c>
      <c r="D434" s="113">
        <v>7640</v>
      </c>
      <c r="E434" s="12" t="s">
        <v>1815</v>
      </c>
      <c r="F434" s="12" t="s">
        <v>4</v>
      </c>
      <c r="G434" s="12" t="s">
        <v>4</v>
      </c>
      <c r="H434" s="12" t="s">
        <v>2219</v>
      </c>
      <c r="I434" s="12"/>
      <c r="J434" s="9">
        <v>44</v>
      </c>
      <c r="K434" s="9">
        <v>55</v>
      </c>
    </row>
    <row r="435" spans="2:11" s="11" customFormat="1" x14ac:dyDescent="0.2">
      <c r="B435" s="8">
        <v>43697</v>
      </c>
      <c r="C435" s="12" t="s">
        <v>3</v>
      </c>
      <c r="D435" s="113">
        <v>3862</v>
      </c>
      <c r="E435" s="12" t="s">
        <v>116</v>
      </c>
      <c r="F435" s="12" t="s">
        <v>4</v>
      </c>
      <c r="G435" s="12" t="s">
        <v>4</v>
      </c>
      <c r="H435" s="12" t="s">
        <v>2246</v>
      </c>
      <c r="I435" s="12"/>
      <c r="J435" s="9">
        <v>15</v>
      </c>
      <c r="K435" s="9">
        <v>13</v>
      </c>
    </row>
    <row r="436" spans="2:11" s="11" customFormat="1" x14ac:dyDescent="0.2">
      <c r="B436" s="8">
        <v>43697</v>
      </c>
      <c r="C436" s="12" t="s">
        <v>3</v>
      </c>
      <c r="D436" s="113">
        <v>4370</v>
      </c>
      <c r="E436" s="12" t="s">
        <v>50</v>
      </c>
      <c r="F436" s="12" t="s">
        <v>6</v>
      </c>
      <c r="G436" s="12" t="s">
        <v>6</v>
      </c>
      <c r="H436" s="12" t="s">
        <v>172</v>
      </c>
      <c r="I436" s="12"/>
      <c r="J436" s="9">
        <v>8</v>
      </c>
      <c r="K436" s="9">
        <v>5</v>
      </c>
    </row>
    <row r="437" spans="2:11" s="11" customFormat="1" x14ac:dyDescent="0.2">
      <c r="B437" s="8">
        <v>43697</v>
      </c>
      <c r="C437" s="12" t="s">
        <v>3</v>
      </c>
      <c r="D437" s="113">
        <v>4370</v>
      </c>
      <c r="E437" s="12" t="s">
        <v>40</v>
      </c>
      <c r="F437" s="12" t="s">
        <v>4</v>
      </c>
      <c r="G437" s="12" t="s">
        <v>4</v>
      </c>
      <c r="H437" s="12" t="s">
        <v>163</v>
      </c>
      <c r="I437" s="12"/>
      <c r="J437" s="9">
        <v>11</v>
      </c>
      <c r="K437" s="9">
        <v>7</v>
      </c>
    </row>
    <row r="438" spans="2:11" s="11" customFormat="1" x14ac:dyDescent="0.2">
      <c r="B438" s="8">
        <v>43697</v>
      </c>
      <c r="C438" s="12" t="s">
        <v>3</v>
      </c>
      <c r="D438" s="113">
        <v>1473</v>
      </c>
      <c r="E438" s="12" t="s">
        <v>92</v>
      </c>
      <c r="F438" s="12" t="s">
        <v>5</v>
      </c>
      <c r="G438" s="12" t="s">
        <v>4</v>
      </c>
      <c r="H438" s="12" t="s">
        <v>2219</v>
      </c>
      <c r="I438" s="12"/>
      <c r="J438" s="9">
        <v>30</v>
      </c>
      <c r="K438" s="9">
        <v>23</v>
      </c>
    </row>
    <row r="439" spans="2:11" s="11" customFormat="1" x14ac:dyDescent="0.2">
      <c r="B439" s="8">
        <v>43697</v>
      </c>
      <c r="C439" s="12" t="s">
        <v>3</v>
      </c>
      <c r="D439" s="113">
        <v>2155</v>
      </c>
      <c r="E439" s="12" t="s">
        <v>92</v>
      </c>
      <c r="F439" s="12" t="s">
        <v>4</v>
      </c>
      <c r="G439" s="12" t="s">
        <v>6</v>
      </c>
      <c r="H439" s="12" t="s">
        <v>151</v>
      </c>
      <c r="I439" s="12"/>
      <c r="J439" s="9">
        <v>27</v>
      </c>
      <c r="K439" s="9">
        <v>22</v>
      </c>
    </row>
    <row r="440" spans="2:11" s="11" customFormat="1" x14ac:dyDescent="0.2">
      <c r="B440" s="8">
        <v>43697</v>
      </c>
      <c r="C440" s="12" t="s">
        <v>3</v>
      </c>
      <c r="D440" s="113">
        <v>7244</v>
      </c>
      <c r="E440" s="12" t="s">
        <v>56</v>
      </c>
      <c r="F440" s="12" t="s">
        <v>4</v>
      </c>
      <c r="G440" s="12" t="s">
        <v>4</v>
      </c>
      <c r="H440" s="12" t="s">
        <v>1897</v>
      </c>
      <c r="I440" s="12"/>
      <c r="J440" s="9">
        <v>34</v>
      </c>
      <c r="K440" s="9">
        <v>28</v>
      </c>
    </row>
    <row r="441" spans="2:11" s="11" customFormat="1" x14ac:dyDescent="0.2">
      <c r="B441" s="8">
        <v>43697</v>
      </c>
      <c r="C441" s="12" t="s">
        <v>3</v>
      </c>
      <c r="D441" s="113">
        <v>4878</v>
      </c>
      <c r="E441" s="12" t="s">
        <v>75</v>
      </c>
      <c r="F441" s="12" t="s">
        <v>4</v>
      </c>
      <c r="G441" s="12" t="s">
        <v>4</v>
      </c>
      <c r="H441" s="12" t="s">
        <v>151</v>
      </c>
      <c r="I441" s="12"/>
      <c r="J441" s="9">
        <v>15</v>
      </c>
      <c r="K441" s="9">
        <v>7</v>
      </c>
    </row>
    <row r="442" spans="2:11" s="11" customFormat="1" x14ac:dyDescent="0.2">
      <c r="B442" s="8">
        <v>43697</v>
      </c>
      <c r="C442" s="12" t="s">
        <v>3</v>
      </c>
      <c r="D442" s="113">
        <v>5752</v>
      </c>
      <c r="E442" s="12" t="s">
        <v>128</v>
      </c>
      <c r="F442" s="12" t="s">
        <v>4</v>
      </c>
      <c r="G442" s="12" t="s">
        <v>4</v>
      </c>
      <c r="H442" s="12" t="s">
        <v>151</v>
      </c>
      <c r="I442" s="12"/>
      <c r="J442" s="9">
        <v>23</v>
      </c>
      <c r="K442" s="9">
        <v>27</v>
      </c>
    </row>
    <row r="443" spans="2:11" s="11" customFormat="1" x14ac:dyDescent="0.2">
      <c r="B443" s="8">
        <v>43697</v>
      </c>
      <c r="C443" s="12" t="s">
        <v>3</v>
      </c>
      <c r="D443" s="113">
        <v>4112</v>
      </c>
      <c r="E443" s="12" t="s">
        <v>506</v>
      </c>
      <c r="F443" s="12" t="s">
        <v>10</v>
      </c>
      <c r="G443" s="12" t="s">
        <v>6</v>
      </c>
      <c r="H443" s="12" t="s">
        <v>23</v>
      </c>
      <c r="I443" s="12"/>
      <c r="J443" s="9">
        <v>14</v>
      </c>
      <c r="K443" s="9">
        <v>10</v>
      </c>
    </row>
    <row r="444" spans="2:11" s="11" customFormat="1" x14ac:dyDescent="0.2">
      <c r="B444" s="8">
        <v>43698</v>
      </c>
      <c r="C444" s="12" t="s">
        <v>3</v>
      </c>
      <c r="D444" s="113">
        <v>4570</v>
      </c>
      <c r="E444" s="12" t="s">
        <v>1604</v>
      </c>
      <c r="F444" s="12" t="s">
        <v>6</v>
      </c>
      <c r="G444" s="12" t="s">
        <v>6</v>
      </c>
      <c r="H444" s="12" t="s">
        <v>37</v>
      </c>
      <c r="I444" s="12"/>
      <c r="J444" s="9">
        <v>7</v>
      </c>
      <c r="K444" s="9">
        <v>3</v>
      </c>
    </row>
    <row r="445" spans="2:11" s="11" customFormat="1" x14ac:dyDescent="0.2">
      <c r="B445" s="8">
        <v>43698</v>
      </c>
      <c r="C445" s="12" t="s">
        <v>3</v>
      </c>
      <c r="D445" s="113">
        <v>4627</v>
      </c>
      <c r="E445" s="12" t="s">
        <v>40</v>
      </c>
      <c r="F445" s="12" t="s">
        <v>16</v>
      </c>
      <c r="G445" s="12" t="s">
        <v>6</v>
      </c>
      <c r="H445" s="12" t="s">
        <v>37</v>
      </c>
      <c r="I445" s="12"/>
      <c r="J445" s="9">
        <v>5</v>
      </c>
      <c r="K445" s="9">
        <v>2</v>
      </c>
    </row>
    <row r="446" spans="2:11" s="11" customFormat="1" x14ac:dyDescent="0.2">
      <c r="B446" s="8">
        <v>43698</v>
      </c>
      <c r="C446" s="12" t="s">
        <v>3</v>
      </c>
      <c r="D446" s="113">
        <v>1243</v>
      </c>
      <c r="E446" s="12" t="s">
        <v>92</v>
      </c>
      <c r="F446" s="12" t="s">
        <v>4</v>
      </c>
      <c r="G446" s="12" t="s">
        <v>4</v>
      </c>
      <c r="H446" s="12" t="s">
        <v>151</v>
      </c>
      <c r="I446" s="12"/>
      <c r="J446" s="9">
        <v>24</v>
      </c>
      <c r="K446" s="9">
        <v>27</v>
      </c>
    </row>
    <row r="447" spans="2:11" s="11" customFormat="1" x14ac:dyDescent="0.2">
      <c r="B447" s="8">
        <v>43698</v>
      </c>
      <c r="C447" s="12" t="s">
        <v>3</v>
      </c>
      <c r="D447" s="113">
        <v>9366</v>
      </c>
      <c r="E447" s="12" t="s">
        <v>1274</v>
      </c>
      <c r="F447" s="12" t="s">
        <v>4</v>
      </c>
      <c r="G447" s="12" t="s">
        <v>4</v>
      </c>
      <c r="H447" s="12" t="s">
        <v>2383</v>
      </c>
      <c r="I447" s="12"/>
      <c r="J447" s="9">
        <v>52</v>
      </c>
      <c r="K447" s="9">
        <v>60</v>
      </c>
    </row>
    <row r="448" spans="2:11" s="11" customFormat="1" x14ac:dyDescent="0.2">
      <c r="B448" s="8">
        <v>43698</v>
      </c>
      <c r="C448" s="12" t="s">
        <v>3</v>
      </c>
      <c r="D448" s="113">
        <v>4642</v>
      </c>
      <c r="E448" s="12" t="s">
        <v>40</v>
      </c>
      <c r="F448" s="12" t="s">
        <v>4</v>
      </c>
      <c r="G448" s="12" t="s">
        <v>4</v>
      </c>
      <c r="H448" s="12" t="s">
        <v>2383</v>
      </c>
      <c r="I448" s="12"/>
      <c r="J448" s="9">
        <v>4</v>
      </c>
      <c r="K448" s="9">
        <v>2</v>
      </c>
    </row>
    <row r="449" spans="2:11" s="11" customFormat="1" x14ac:dyDescent="0.2">
      <c r="B449" s="8">
        <v>43698</v>
      </c>
      <c r="C449" s="12" t="s">
        <v>3</v>
      </c>
      <c r="D449" s="113">
        <v>5762</v>
      </c>
      <c r="E449" s="12" t="s">
        <v>132</v>
      </c>
      <c r="F449" s="12" t="s">
        <v>4</v>
      </c>
      <c r="G449" s="12" t="s">
        <v>4</v>
      </c>
      <c r="H449" s="12" t="s">
        <v>151</v>
      </c>
      <c r="I449" s="12"/>
      <c r="J449" s="9">
        <v>27</v>
      </c>
      <c r="K449" s="9">
        <v>32</v>
      </c>
    </row>
    <row r="450" spans="2:11" s="11" customFormat="1" x14ac:dyDescent="0.2">
      <c r="B450" s="8">
        <v>43698</v>
      </c>
      <c r="C450" s="12" t="s">
        <v>3</v>
      </c>
      <c r="D450" s="113">
        <v>9167</v>
      </c>
      <c r="E450" s="12" t="s">
        <v>191</v>
      </c>
      <c r="F450" s="12" t="s">
        <v>4</v>
      </c>
      <c r="G450" s="12" t="s">
        <v>6</v>
      </c>
      <c r="H450" s="33" t="s">
        <v>2384</v>
      </c>
      <c r="I450" s="12"/>
      <c r="J450" s="9">
        <v>53</v>
      </c>
      <c r="K450" s="9">
        <v>46</v>
      </c>
    </row>
    <row r="451" spans="2:11" s="11" customFormat="1" x14ac:dyDescent="0.2">
      <c r="B451" s="8">
        <v>43698</v>
      </c>
      <c r="C451" s="12" t="s">
        <v>3</v>
      </c>
      <c r="D451" s="113">
        <v>5359</v>
      </c>
      <c r="E451" s="12" t="s">
        <v>58</v>
      </c>
      <c r="F451" s="12" t="s">
        <v>4</v>
      </c>
      <c r="G451" s="12" t="s">
        <v>4</v>
      </c>
      <c r="H451" s="12" t="s">
        <v>23</v>
      </c>
      <c r="I451" s="12"/>
      <c r="J451" s="9">
        <v>37</v>
      </c>
      <c r="K451" s="9">
        <v>39</v>
      </c>
    </row>
    <row r="452" spans="2:11" s="11" customFormat="1" x14ac:dyDescent="0.2">
      <c r="B452" s="8">
        <v>43698</v>
      </c>
      <c r="C452" s="12" t="s">
        <v>3</v>
      </c>
      <c r="D452" s="113">
        <v>9137</v>
      </c>
      <c r="E452" s="12" t="s">
        <v>121</v>
      </c>
      <c r="F452" s="12" t="s">
        <v>4</v>
      </c>
      <c r="G452" s="12" t="s">
        <v>4</v>
      </c>
      <c r="H452" s="12" t="s">
        <v>1897</v>
      </c>
      <c r="I452" s="12"/>
      <c r="J452" s="9">
        <v>46</v>
      </c>
      <c r="K452" s="9">
        <v>60</v>
      </c>
    </row>
    <row r="453" spans="2:11" s="11" customFormat="1" x14ac:dyDescent="0.2">
      <c r="B453" s="8">
        <v>43698</v>
      </c>
      <c r="C453" s="12" t="s">
        <v>3</v>
      </c>
      <c r="D453" s="113">
        <v>3327</v>
      </c>
      <c r="E453" s="12" t="s">
        <v>79</v>
      </c>
      <c r="F453" s="12" t="s">
        <v>4</v>
      </c>
      <c r="G453" s="12" t="s">
        <v>4</v>
      </c>
      <c r="H453" s="12" t="s">
        <v>2219</v>
      </c>
      <c r="I453" s="12"/>
      <c r="J453" s="9">
        <v>24</v>
      </c>
      <c r="K453" s="9">
        <v>26</v>
      </c>
    </row>
    <row r="454" spans="2:11" s="11" customFormat="1" x14ac:dyDescent="0.2">
      <c r="B454" s="8">
        <v>43699</v>
      </c>
      <c r="C454" s="12" t="s">
        <v>3</v>
      </c>
      <c r="D454" s="113">
        <v>6132</v>
      </c>
      <c r="E454" s="12" t="s">
        <v>2389</v>
      </c>
      <c r="F454" s="12" t="s">
        <v>31</v>
      </c>
      <c r="G454" s="12" t="s">
        <v>4</v>
      </c>
      <c r="H454" s="12" t="s">
        <v>151</v>
      </c>
      <c r="I454" s="12"/>
      <c r="J454" s="9">
        <v>35</v>
      </c>
      <c r="K454" s="9">
        <v>43</v>
      </c>
    </row>
    <row r="455" spans="2:11" s="11" customFormat="1" x14ac:dyDescent="0.2">
      <c r="B455" s="8">
        <v>43699</v>
      </c>
      <c r="C455" s="12" t="s">
        <v>3</v>
      </c>
      <c r="D455" s="113">
        <v>8378</v>
      </c>
      <c r="E455" s="12" t="s">
        <v>959</v>
      </c>
      <c r="F455" s="12" t="s">
        <v>20</v>
      </c>
      <c r="G455" s="12" t="s">
        <v>4</v>
      </c>
      <c r="H455" s="12" t="s">
        <v>2395</v>
      </c>
      <c r="I455" s="12"/>
      <c r="J455" s="9">
        <v>22</v>
      </c>
      <c r="K455" s="9">
        <v>17</v>
      </c>
    </row>
    <row r="456" spans="2:11" s="11" customFormat="1" x14ac:dyDescent="0.2">
      <c r="B456" s="8">
        <v>43699</v>
      </c>
      <c r="C456" s="12" t="s">
        <v>3</v>
      </c>
      <c r="D456" s="113">
        <v>4510</v>
      </c>
      <c r="E456" s="12" t="s">
        <v>40</v>
      </c>
      <c r="F456" s="12" t="s">
        <v>4</v>
      </c>
      <c r="G456" s="12" t="s">
        <v>6</v>
      </c>
      <c r="H456" s="12" t="s">
        <v>194</v>
      </c>
      <c r="I456" s="12"/>
      <c r="J456" s="9">
        <v>3</v>
      </c>
      <c r="K456" s="9">
        <v>2</v>
      </c>
    </row>
    <row r="457" spans="2:11" s="11" customFormat="1" x14ac:dyDescent="0.2">
      <c r="B457" s="8">
        <v>43699</v>
      </c>
      <c r="C457" s="12" t="s">
        <v>3</v>
      </c>
      <c r="D457" s="113">
        <v>4510</v>
      </c>
      <c r="E457" s="12" t="s">
        <v>40</v>
      </c>
      <c r="F457" s="12" t="s">
        <v>4</v>
      </c>
      <c r="G457" s="12" t="s">
        <v>6</v>
      </c>
      <c r="H457" s="12" t="s">
        <v>194</v>
      </c>
      <c r="I457" s="12"/>
      <c r="J457" s="9">
        <v>3</v>
      </c>
      <c r="K457" s="9">
        <v>2</v>
      </c>
    </row>
    <row r="458" spans="2:11" s="11" customFormat="1" x14ac:dyDescent="0.2">
      <c r="B458" s="8">
        <v>43700</v>
      </c>
      <c r="C458" s="12" t="s">
        <v>3</v>
      </c>
      <c r="D458" s="113">
        <v>4547</v>
      </c>
      <c r="E458" s="12" t="s">
        <v>40</v>
      </c>
      <c r="F458" s="12" t="s">
        <v>4</v>
      </c>
      <c r="G458" s="12" t="s">
        <v>15</v>
      </c>
      <c r="H458" s="12" t="s">
        <v>163</v>
      </c>
      <c r="I458" s="12"/>
      <c r="J458" s="9">
        <v>2</v>
      </c>
      <c r="K458" s="9">
        <v>2</v>
      </c>
    </row>
    <row r="459" spans="2:11" s="11" customFormat="1" x14ac:dyDescent="0.2">
      <c r="B459" s="8">
        <v>43701</v>
      </c>
      <c r="C459" s="12" t="s">
        <v>3</v>
      </c>
      <c r="D459" s="113">
        <v>2241</v>
      </c>
      <c r="E459" s="12" t="s">
        <v>92</v>
      </c>
      <c r="F459" s="12" t="s">
        <v>4</v>
      </c>
      <c r="G459" s="12" t="s">
        <v>6</v>
      </c>
      <c r="H459" s="12" t="s">
        <v>2399</v>
      </c>
      <c r="I459" s="12"/>
      <c r="J459" s="9">
        <v>25</v>
      </c>
      <c r="K459" s="9">
        <v>29</v>
      </c>
    </row>
    <row r="460" spans="2:11" s="11" customFormat="1" x14ac:dyDescent="0.2">
      <c r="B460" s="8">
        <v>43701</v>
      </c>
      <c r="C460" s="12" t="s">
        <v>3</v>
      </c>
      <c r="D460" s="113">
        <v>2149</v>
      </c>
      <c r="E460" s="12" t="s">
        <v>92</v>
      </c>
      <c r="F460" s="12" t="s">
        <v>9</v>
      </c>
      <c r="G460" s="12" t="s">
        <v>15</v>
      </c>
      <c r="H460" s="12" t="s">
        <v>2400</v>
      </c>
      <c r="I460" s="12"/>
      <c r="J460" s="9">
        <v>27</v>
      </c>
      <c r="K460" s="9">
        <v>30</v>
      </c>
    </row>
    <row r="461" spans="2:11" s="11" customFormat="1" x14ac:dyDescent="0.2">
      <c r="B461" s="8">
        <v>43701</v>
      </c>
      <c r="C461" s="12" t="s">
        <v>3</v>
      </c>
      <c r="D461" s="113">
        <v>8480</v>
      </c>
      <c r="E461" s="12" t="s">
        <v>274</v>
      </c>
      <c r="F461" s="12" t="s">
        <v>4</v>
      </c>
      <c r="G461" s="12" t="s">
        <v>6</v>
      </c>
      <c r="H461" s="12" t="s">
        <v>151</v>
      </c>
      <c r="I461" s="12"/>
      <c r="J461" s="9">
        <v>31</v>
      </c>
      <c r="K461" s="9">
        <v>25</v>
      </c>
    </row>
    <row r="462" spans="2:11" s="11" customFormat="1" x14ac:dyDescent="0.2">
      <c r="B462" s="8">
        <v>43702</v>
      </c>
      <c r="C462" s="12" t="s">
        <v>3</v>
      </c>
      <c r="D462" s="113">
        <v>6718</v>
      </c>
      <c r="E462" s="12" t="s">
        <v>49</v>
      </c>
      <c r="F462" s="12" t="s">
        <v>317</v>
      </c>
      <c r="G462" s="12" t="s">
        <v>6</v>
      </c>
      <c r="H462" s="12" t="s">
        <v>194</v>
      </c>
      <c r="I462" s="12"/>
      <c r="J462" s="9">
        <v>36</v>
      </c>
      <c r="K462" s="9">
        <v>54</v>
      </c>
    </row>
    <row r="463" spans="2:11" s="11" customFormat="1" x14ac:dyDescent="0.2">
      <c r="B463" s="8">
        <v>43702</v>
      </c>
      <c r="C463" s="12" t="s">
        <v>3</v>
      </c>
      <c r="D463" s="113">
        <v>8151</v>
      </c>
      <c r="E463" s="12" t="s">
        <v>53</v>
      </c>
      <c r="F463" s="12" t="s">
        <v>20</v>
      </c>
      <c r="G463" s="12" t="s">
        <v>214</v>
      </c>
      <c r="H463" s="12" t="s">
        <v>292</v>
      </c>
      <c r="I463" s="12"/>
      <c r="J463" s="9">
        <v>25</v>
      </c>
      <c r="K463" s="9">
        <v>31</v>
      </c>
    </row>
    <row r="464" spans="2:11" s="11" customFormat="1" x14ac:dyDescent="0.2">
      <c r="B464" s="8">
        <v>43703</v>
      </c>
      <c r="C464" s="12" t="s">
        <v>3</v>
      </c>
      <c r="D464" s="113">
        <v>1370</v>
      </c>
      <c r="E464" s="12" t="s">
        <v>92</v>
      </c>
      <c r="F464" s="12" t="s">
        <v>98</v>
      </c>
      <c r="G464" s="12" t="s">
        <v>5</v>
      </c>
      <c r="H464" s="12" t="s">
        <v>2407</v>
      </c>
      <c r="I464" s="12"/>
      <c r="J464" s="9">
        <v>25</v>
      </c>
      <c r="K464" s="9">
        <v>26</v>
      </c>
    </row>
    <row r="465" spans="2:11" s="11" customFormat="1" x14ac:dyDescent="0.2">
      <c r="B465" s="8">
        <v>43703</v>
      </c>
      <c r="C465" s="12" t="s">
        <v>3</v>
      </c>
      <c r="D465" s="113">
        <v>1255</v>
      </c>
      <c r="E465" s="12" t="s">
        <v>92</v>
      </c>
      <c r="F465" s="12" t="s">
        <v>5</v>
      </c>
      <c r="G465" s="12" t="s">
        <v>15</v>
      </c>
      <c r="H465" s="12" t="s">
        <v>37</v>
      </c>
      <c r="I465" s="12"/>
      <c r="J465" s="9">
        <v>22</v>
      </c>
      <c r="K465" s="9">
        <v>25</v>
      </c>
    </row>
    <row r="466" spans="2:11" s="11" customFormat="1" x14ac:dyDescent="0.2">
      <c r="B466" s="8">
        <v>43704</v>
      </c>
      <c r="C466" s="12" t="s">
        <v>3</v>
      </c>
      <c r="D466" s="113">
        <v>7475</v>
      </c>
      <c r="E466" s="12" t="s">
        <v>2410</v>
      </c>
      <c r="F466" s="12" t="s">
        <v>4</v>
      </c>
      <c r="G466" s="12" t="s">
        <v>15</v>
      </c>
      <c r="H466" s="12" t="s">
        <v>1687</v>
      </c>
      <c r="I466" s="12"/>
      <c r="J466" s="9">
        <v>44</v>
      </c>
      <c r="K466" s="9">
        <v>53</v>
      </c>
    </row>
    <row r="467" spans="2:11" s="11" customFormat="1" x14ac:dyDescent="0.2">
      <c r="B467" s="8">
        <v>43704</v>
      </c>
      <c r="C467" s="12" t="s">
        <v>3</v>
      </c>
      <c r="D467" s="113">
        <v>1534</v>
      </c>
      <c r="E467" s="12" t="s">
        <v>92</v>
      </c>
      <c r="F467" s="12" t="s">
        <v>21</v>
      </c>
      <c r="G467" s="12" t="s">
        <v>15</v>
      </c>
      <c r="H467" s="12" t="s">
        <v>23</v>
      </c>
      <c r="I467" s="12"/>
      <c r="J467" s="9">
        <v>21</v>
      </c>
      <c r="K467" s="9">
        <v>23</v>
      </c>
    </row>
    <row r="468" spans="2:11" s="11" customFormat="1" x14ac:dyDescent="0.2">
      <c r="B468" s="8">
        <v>43704</v>
      </c>
      <c r="C468" s="12" t="s">
        <v>3</v>
      </c>
      <c r="D468" s="113">
        <v>8421</v>
      </c>
      <c r="E468" s="12" t="s">
        <v>149</v>
      </c>
      <c r="F468" s="12" t="s">
        <v>4</v>
      </c>
      <c r="G468" s="12" t="s">
        <v>5</v>
      </c>
      <c r="H468" s="12" t="s">
        <v>37</v>
      </c>
      <c r="I468" s="12"/>
      <c r="J468" s="9">
        <v>25</v>
      </c>
      <c r="K468" s="9">
        <v>19</v>
      </c>
    </row>
    <row r="469" spans="2:11" s="11" customFormat="1" x14ac:dyDescent="0.2">
      <c r="B469" s="8">
        <v>43704</v>
      </c>
      <c r="C469" s="12" t="s">
        <v>3</v>
      </c>
      <c r="D469" s="113">
        <v>1345</v>
      </c>
      <c r="E469" s="12" t="s">
        <v>92</v>
      </c>
      <c r="F469" s="12" t="s">
        <v>15</v>
      </c>
      <c r="G469" s="12" t="s">
        <v>6</v>
      </c>
      <c r="H469" s="12" t="s">
        <v>292</v>
      </c>
      <c r="I469" s="12"/>
      <c r="J469" s="9">
        <v>28</v>
      </c>
      <c r="K469" s="9">
        <v>30</v>
      </c>
    </row>
    <row r="470" spans="2:11" s="11" customFormat="1" x14ac:dyDescent="0.2">
      <c r="B470" s="8">
        <v>43705</v>
      </c>
      <c r="C470" s="12" t="s">
        <v>3</v>
      </c>
      <c r="D470" s="113">
        <v>2430</v>
      </c>
      <c r="E470" s="12" t="s">
        <v>92</v>
      </c>
      <c r="F470" s="12" t="s">
        <v>6</v>
      </c>
      <c r="G470" s="12" t="s">
        <v>15</v>
      </c>
      <c r="H470" s="12" t="s">
        <v>319</v>
      </c>
      <c r="I470" s="12"/>
      <c r="J470" s="9">
        <v>25</v>
      </c>
      <c r="K470" s="9">
        <v>26</v>
      </c>
    </row>
    <row r="471" spans="2:11" s="11" customFormat="1" x14ac:dyDescent="0.2">
      <c r="B471" s="8">
        <v>43705</v>
      </c>
      <c r="C471" s="12" t="s">
        <v>3</v>
      </c>
      <c r="D471" s="113">
        <v>5698</v>
      </c>
      <c r="E471" s="12" t="s">
        <v>2417</v>
      </c>
      <c r="F471" s="12" t="s">
        <v>4</v>
      </c>
      <c r="G471" s="12" t="s">
        <v>140</v>
      </c>
      <c r="H471" s="12" t="s">
        <v>163</v>
      </c>
      <c r="I471" s="12"/>
      <c r="J471" s="9">
        <v>30</v>
      </c>
      <c r="K471" s="9">
        <v>39</v>
      </c>
    </row>
    <row r="472" spans="2:11" s="11" customFormat="1" x14ac:dyDescent="0.2">
      <c r="B472" s="8">
        <v>43705</v>
      </c>
      <c r="C472" s="12" t="s">
        <v>3</v>
      </c>
      <c r="D472" s="113">
        <v>4025</v>
      </c>
      <c r="E472" s="12" t="s">
        <v>506</v>
      </c>
      <c r="F472" s="12" t="s">
        <v>585</v>
      </c>
      <c r="G472" s="12" t="s">
        <v>22</v>
      </c>
      <c r="H472" s="12" t="s">
        <v>194</v>
      </c>
      <c r="I472" s="12"/>
      <c r="J472" s="9">
        <v>12</v>
      </c>
      <c r="K472" s="9">
        <v>10</v>
      </c>
    </row>
    <row r="473" spans="2:11" s="11" customFormat="1" x14ac:dyDescent="0.2">
      <c r="B473" s="8">
        <v>43705</v>
      </c>
      <c r="C473" s="12" t="s">
        <v>3</v>
      </c>
      <c r="D473" s="113">
        <v>3522</v>
      </c>
      <c r="E473" s="12" t="s">
        <v>67</v>
      </c>
      <c r="F473" s="12" t="s">
        <v>4</v>
      </c>
      <c r="G473" s="12" t="s">
        <v>5</v>
      </c>
      <c r="H473" s="12" t="s">
        <v>1897</v>
      </c>
      <c r="I473" s="12"/>
      <c r="J473" s="9">
        <v>21</v>
      </c>
      <c r="K473" s="9">
        <v>20</v>
      </c>
    </row>
    <row r="474" spans="2:11" s="11" customFormat="1" x14ac:dyDescent="0.2">
      <c r="B474" s="8">
        <v>43705</v>
      </c>
      <c r="C474" s="12" t="s">
        <v>3</v>
      </c>
      <c r="D474" s="113">
        <v>1145</v>
      </c>
      <c r="E474" s="12" t="s">
        <v>92</v>
      </c>
      <c r="F474" s="12" t="s">
        <v>4</v>
      </c>
      <c r="G474" s="12" t="s">
        <v>99</v>
      </c>
      <c r="H474" s="12" t="s">
        <v>194</v>
      </c>
      <c r="I474" s="12"/>
      <c r="J474" s="9">
        <v>22</v>
      </c>
      <c r="K474" s="9">
        <v>25</v>
      </c>
    </row>
    <row r="475" spans="2:11" s="11" customFormat="1" x14ac:dyDescent="0.2">
      <c r="B475" s="8">
        <v>43705</v>
      </c>
      <c r="C475" s="12" t="s">
        <v>3</v>
      </c>
      <c r="D475" s="113">
        <v>6791</v>
      </c>
      <c r="E475" s="12" t="s">
        <v>136</v>
      </c>
      <c r="F475" s="12" t="s">
        <v>6</v>
      </c>
      <c r="G475" s="12" t="s">
        <v>4</v>
      </c>
      <c r="H475" s="12" t="s">
        <v>151</v>
      </c>
      <c r="I475" s="12"/>
      <c r="J475" s="9">
        <v>18</v>
      </c>
      <c r="K475" s="9">
        <v>12</v>
      </c>
    </row>
    <row r="476" spans="2:11" s="11" customFormat="1" x14ac:dyDescent="0.2">
      <c r="B476" s="8">
        <v>43705</v>
      </c>
      <c r="C476" s="12" t="s">
        <v>3</v>
      </c>
      <c r="D476" s="113">
        <v>4580</v>
      </c>
      <c r="E476" s="12" t="s">
        <v>40</v>
      </c>
      <c r="F476" s="12" t="s">
        <v>6</v>
      </c>
      <c r="G476" s="12" t="s">
        <v>6</v>
      </c>
      <c r="H476" s="12" t="s">
        <v>151</v>
      </c>
      <c r="I476" s="12"/>
      <c r="J476" s="9">
        <v>4</v>
      </c>
      <c r="K476" s="9">
        <v>2</v>
      </c>
    </row>
    <row r="477" spans="2:11" s="11" customFormat="1" x14ac:dyDescent="0.2">
      <c r="B477" s="8">
        <v>43706</v>
      </c>
      <c r="C477" s="12" t="s">
        <v>3</v>
      </c>
      <c r="D477" s="113">
        <v>2265</v>
      </c>
      <c r="E477" s="12" t="s">
        <v>92</v>
      </c>
      <c r="F477" s="12" t="s">
        <v>10</v>
      </c>
      <c r="G477" s="12" t="s">
        <v>22</v>
      </c>
      <c r="H477" s="12" t="s">
        <v>319</v>
      </c>
      <c r="I477" s="12"/>
      <c r="J477" s="9">
        <v>20</v>
      </c>
      <c r="K477" s="9">
        <v>25</v>
      </c>
    </row>
    <row r="478" spans="2:11" s="11" customFormat="1" x14ac:dyDescent="0.2">
      <c r="B478" s="8">
        <v>43706</v>
      </c>
      <c r="C478" s="12" t="s">
        <v>3</v>
      </c>
      <c r="D478" s="113">
        <v>3870</v>
      </c>
      <c r="E478" s="12" t="s">
        <v>116</v>
      </c>
      <c r="F478" s="12" t="s">
        <v>15</v>
      </c>
      <c r="G478" s="12" t="s">
        <v>6</v>
      </c>
      <c r="H478" s="12" t="s">
        <v>151</v>
      </c>
      <c r="I478" s="12"/>
      <c r="J478" s="9">
        <v>13</v>
      </c>
      <c r="K478" s="9">
        <v>13</v>
      </c>
    </row>
    <row r="479" spans="2:11" s="11" customFormat="1" x14ac:dyDescent="0.2">
      <c r="B479" s="8">
        <v>43706</v>
      </c>
      <c r="C479" s="12" t="s">
        <v>3</v>
      </c>
      <c r="D479" s="113">
        <v>8035</v>
      </c>
      <c r="E479" s="12" t="s">
        <v>42</v>
      </c>
      <c r="F479" s="12" t="s">
        <v>15</v>
      </c>
      <c r="G479" s="12" t="s">
        <v>6</v>
      </c>
      <c r="H479" s="12" t="s">
        <v>151</v>
      </c>
      <c r="I479" s="12"/>
      <c r="J479" s="9">
        <v>21</v>
      </c>
      <c r="K479" s="9">
        <v>26</v>
      </c>
    </row>
    <row r="480" spans="2:11" s="11" customFormat="1" x14ac:dyDescent="0.2">
      <c r="B480" s="8">
        <v>43706</v>
      </c>
      <c r="C480" s="12" t="s">
        <v>3</v>
      </c>
      <c r="D480" s="113">
        <v>6139</v>
      </c>
      <c r="E480" s="12" t="s">
        <v>48</v>
      </c>
      <c r="F480" s="12" t="s">
        <v>4</v>
      </c>
      <c r="G480" s="12" t="s">
        <v>5</v>
      </c>
      <c r="H480" s="12" t="s">
        <v>151</v>
      </c>
      <c r="I480" s="12"/>
      <c r="J480" s="9">
        <v>32</v>
      </c>
      <c r="K480" s="9">
        <v>43</v>
      </c>
    </row>
    <row r="481" spans="2:11" s="11" customFormat="1" x14ac:dyDescent="0.2">
      <c r="B481" s="8">
        <v>43706</v>
      </c>
      <c r="C481" s="12" t="s">
        <v>3</v>
      </c>
      <c r="D481" s="113">
        <v>4650</v>
      </c>
      <c r="E481" s="12" t="s">
        <v>40</v>
      </c>
      <c r="F481" s="12" t="s">
        <v>4</v>
      </c>
      <c r="G481" s="12" t="s">
        <v>6</v>
      </c>
      <c r="H481" s="12" t="s">
        <v>319</v>
      </c>
      <c r="I481" s="12"/>
      <c r="J481" s="9">
        <v>5</v>
      </c>
      <c r="K481" s="9">
        <v>3</v>
      </c>
    </row>
    <row r="482" spans="2:11" s="11" customFormat="1" x14ac:dyDescent="0.2">
      <c r="B482" s="8">
        <v>43706</v>
      </c>
      <c r="C482" s="12" t="s">
        <v>3</v>
      </c>
      <c r="D482" s="113">
        <v>4916</v>
      </c>
      <c r="E482" s="12" t="s">
        <v>55</v>
      </c>
      <c r="F482" s="12" t="s">
        <v>4</v>
      </c>
      <c r="G482" s="12" t="s">
        <v>6</v>
      </c>
      <c r="H482" s="12" t="s">
        <v>2420</v>
      </c>
      <c r="I482" s="12"/>
      <c r="J482" s="9">
        <v>11</v>
      </c>
      <c r="K482" s="9">
        <v>6</v>
      </c>
    </row>
    <row r="483" spans="2:11" s="11" customFormat="1" x14ac:dyDescent="0.2">
      <c r="B483" s="8">
        <v>43707</v>
      </c>
      <c r="C483" s="12" t="s">
        <v>3</v>
      </c>
      <c r="D483" s="113">
        <v>7558</v>
      </c>
      <c r="E483" s="12" t="s">
        <v>251</v>
      </c>
      <c r="F483" s="12" t="s">
        <v>4</v>
      </c>
      <c r="G483" s="12" t="s">
        <v>6</v>
      </c>
      <c r="H483" s="12" t="s">
        <v>37</v>
      </c>
      <c r="I483" s="12"/>
      <c r="J483" s="9">
        <v>36</v>
      </c>
      <c r="K483" s="9">
        <v>48</v>
      </c>
    </row>
    <row r="484" spans="2:11" s="11" customFormat="1" x14ac:dyDescent="0.2">
      <c r="B484" s="8">
        <v>43707</v>
      </c>
      <c r="C484" s="12" t="s">
        <v>3</v>
      </c>
      <c r="D484" s="113">
        <v>3396</v>
      </c>
      <c r="E484" s="12" t="s">
        <v>156</v>
      </c>
      <c r="F484" s="12" t="s">
        <v>15</v>
      </c>
      <c r="G484" s="12" t="s">
        <v>17</v>
      </c>
      <c r="H484" s="12" t="s">
        <v>151</v>
      </c>
      <c r="I484" s="12"/>
      <c r="J484" s="9">
        <v>23</v>
      </c>
      <c r="K484" s="9">
        <v>27</v>
      </c>
    </row>
    <row r="485" spans="2:11" s="11" customFormat="1" x14ac:dyDescent="0.2">
      <c r="B485" s="8">
        <v>43707</v>
      </c>
      <c r="C485" s="12" t="s">
        <v>3</v>
      </c>
      <c r="D485" s="113">
        <v>2360</v>
      </c>
      <c r="E485" s="12" t="s">
        <v>92</v>
      </c>
      <c r="F485" s="12" t="s">
        <v>4</v>
      </c>
      <c r="G485" s="12" t="s">
        <v>5</v>
      </c>
      <c r="H485" s="12" t="s">
        <v>151</v>
      </c>
      <c r="I485" s="12"/>
      <c r="J485" s="9">
        <v>27</v>
      </c>
      <c r="K485" s="9">
        <v>35</v>
      </c>
    </row>
    <row r="486" spans="2:11" s="11" customFormat="1" x14ac:dyDescent="0.2">
      <c r="B486" s="8">
        <v>43707</v>
      </c>
      <c r="C486" s="12" t="s">
        <v>3</v>
      </c>
      <c r="D486" s="113">
        <v>2732</v>
      </c>
      <c r="E486" s="12" t="s">
        <v>92</v>
      </c>
      <c r="F486" s="12" t="s">
        <v>18</v>
      </c>
      <c r="G486" s="12" t="s">
        <v>15</v>
      </c>
      <c r="H486" s="12" t="s">
        <v>23</v>
      </c>
      <c r="I486" s="12"/>
      <c r="J486" s="9">
        <v>22</v>
      </c>
      <c r="K486" s="9">
        <v>25</v>
      </c>
    </row>
    <row r="487" spans="2:11" s="11" customFormat="1" x14ac:dyDescent="0.2">
      <c r="B487" s="8">
        <v>43707</v>
      </c>
      <c r="C487" s="12" t="s">
        <v>3</v>
      </c>
      <c r="D487" s="113">
        <v>1858</v>
      </c>
      <c r="E487" s="12" t="s">
        <v>92</v>
      </c>
      <c r="F487" s="12" t="s">
        <v>10</v>
      </c>
      <c r="G487" s="12" t="s">
        <v>15</v>
      </c>
      <c r="H487" s="12" t="s">
        <v>477</v>
      </c>
      <c r="I487" s="12"/>
      <c r="J487" s="9">
        <v>31</v>
      </c>
      <c r="K487" s="9">
        <v>33</v>
      </c>
    </row>
    <row r="488" spans="2:11" s="11" customFormat="1" x14ac:dyDescent="0.2">
      <c r="B488" s="8">
        <v>43707</v>
      </c>
      <c r="C488" s="12" t="s">
        <v>3</v>
      </c>
      <c r="D488" s="113">
        <v>5489</v>
      </c>
      <c r="E488" s="12" t="s">
        <v>960</v>
      </c>
      <c r="F488" s="12" t="s">
        <v>4</v>
      </c>
      <c r="G488" s="12" t="s">
        <v>5</v>
      </c>
      <c r="H488" s="12" t="s">
        <v>194</v>
      </c>
      <c r="I488" s="12"/>
      <c r="J488" s="9">
        <v>38</v>
      </c>
      <c r="K488" s="9">
        <v>47</v>
      </c>
    </row>
    <row r="489" spans="2:11" s="11" customFormat="1" x14ac:dyDescent="0.2">
      <c r="B489" s="8">
        <v>43707</v>
      </c>
      <c r="C489" s="12" t="s">
        <v>3</v>
      </c>
      <c r="D489" s="113">
        <v>4740</v>
      </c>
      <c r="E489" s="12" t="s">
        <v>75</v>
      </c>
      <c r="F489" s="12" t="s">
        <v>16</v>
      </c>
      <c r="G489" s="12" t="s">
        <v>6</v>
      </c>
      <c r="H489" s="12" t="s">
        <v>37</v>
      </c>
      <c r="I489" s="12"/>
      <c r="J489" s="9">
        <v>9</v>
      </c>
      <c r="K489" s="9">
        <v>5</v>
      </c>
    </row>
    <row r="490" spans="2:11" s="11" customFormat="1" x14ac:dyDescent="0.2">
      <c r="B490" s="8">
        <v>43708</v>
      </c>
      <c r="C490" s="12" t="s">
        <v>3</v>
      </c>
      <c r="D490" s="113">
        <v>8381</v>
      </c>
      <c r="E490" s="12" t="s">
        <v>959</v>
      </c>
      <c r="F490" s="12" t="s">
        <v>3</v>
      </c>
      <c r="G490" s="12" t="s">
        <v>6</v>
      </c>
      <c r="H490" s="12" t="s">
        <v>151</v>
      </c>
      <c r="I490" s="12"/>
      <c r="J490" s="9">
        <v>23</v>
      </c>
      <c r="K490" s="9">
        <v>18</v>
      </c>
    </row>
    <row r="491" spans="2:11" s="11" customFormat="1" x14ac:dyDescent="0.2">
      <c r="B491" s="8">
        <v>43708</v>
      </c>
      <c r="C491" s="12" t="s">
        <v>3</v>
      </c>
      <c r="D491" s="113">
        <v>6442</v>
      </c>
      <c r="E491" s="12" t="s">
        <v>60</v>
      </c>
      <c r="F491" s="12" t="s">
        <v>3</v>
      </c>
      <c r="G491" s="12" t="s">
        <v>5</v>
      </c>
      <c r="H491" s="12" t="s">
        <v>37</v>
      </c>
      <c r="I491" s="12"/>
      <c r="J491" s="9">
        <v>45</v>
      </c>
      <c r="K491" s="9">
        <v>61</v>
      </c>
    </row>
    <row r="492" spans="2:11" s="11" customFormat="1" x14ac:dyDescent="0.2">
      <c r="B492" s="8">
        <v>43708</v>
      </c>
      <c r="C492" s="12" t="s">
        <v>3</v>
      </c>
      <c r="D492" s="113">
        <v>1464</v>
      </c>
      <c r="E492" s="12" t="s">
        <v>92</v>
      </c>
      <c r="F492" s="12" t="s">
        <v>6</v>
      </c>
      <c r="G492" s="12" t="s">
        <v>15</v>
      </c>
      <c r="H492" s="12" t="s">
        <v>477</v>
      </c>
      <c r="I492" s="12"/>
      <c r="J492" s="9">
        <v>20</v>
      </c>
      <c r="K492" s="9">
        <v>23</v>
      </c>
    </row>
    <row r="493" spans="2:11" s="11" customFormat="1" x14ac:dyDescent="0.2">
      <c r="B493" s="8">
        <v>43708</v>
      </c>
      <c r="C493" s="12" t="s">
        <v>3</v>
      </c>
      <c r="D493" s="113">
        <v>7362</v>
      </c>
      <c r="E493" s="12" t="s">
        <v>2425</v>
      </c>
      <c r="F493" s="12" t="s">
        <v>4</v>
      </c>
      <c r="G493" s="12" t="s">
        <v>6</v>
      </c>
      <c r="H493" s="12" t="s">
        <v>13</v>
      </c>
      <c r="I493" s="12"/>
      <c r="J493" s="9">
        <v>34</v>
      </c>
      <c r="K493" s="9">
        <v>46</v>
      </c>
    </row>
    <row r="494" spans="2:11" s="11" customFormat="1" x14ac:dyDescent="0.2">
      <c r="B494" s="8">
        <v>43695</v>
      </c>
      <c r="C494" s="12" t="s">
        <v>2352</v>
      </c>
      <c r="D494" s="113">
        <v>1638</v>
      </c>
      <c r="E494" s="12" t="s">
        <v>2344</v>
      </c>
      <c r="F494" s="12" t="s">
        <v>4</v>
      </c>
      <c r="G494" s="12" t="s">
        <v>6</v>
      </c>
      <c r="H494" s="12" t="s">
        <v>152</v>
      </c>
      <c r="I494" s="12"/>
      <c r="J494" s="9">
        <v>23</v>
      </c>
      <c r="K494" s="9">
        <v>36</v>
      </c>
    </row>
    <row r="495" spans="2:11" s="11" customFormat="1" x14ac:dyDescent="0.2">
      <c r="B495" s="8">
        <v>43695</v>
      </c>
      <c r="C495" s="12" t="s">
        <v>2352</v>
      </c>
      <c r="D495" s="113">
        <v>8212</v>
      </c>
      <c r="E495" s="12" t="s">
        <v>64</v>
      </c>
      <c r="F495" s="12" t="s">
        <v>15</v>
      </c>
      <c r="G495" s="12" t="s">
        <v>15</v>
      </c>
      <c r="H495" s="12" t="s">
        <v>151</v>
      </c>
      <c r="I495" s="12"/>
      <c r="J495" s="9">
        <v>23</v>
      </c>
      <c r="K495" s="9">
        <v>18</v>
      </c>
    </row>
    <row r="496" spans="2:11" s="11" customFormat="1" x14ac:dyDescent="0.2">
      <c r="B496" s="8">
        <v>43697</v>
      </c>
      <c r="C496" s="12" t="s">
        <v>234</v>
      </c>
      <c r="D496" s="48" t="s">
        <v>2377</v>
      </c>
      <c r="E496" s="12" t="s">
        <v>2223</v>
      </c>
      <c r="F496" s="12" t="s">
        <v>234</v>
      </c>
      <c r="G496" s="12" t="s">
        <v>15</v>
      </c>
      <c r="H496" s="12" t="s">
        <v>1897</v>
      </c>
      <c r="I496" s="12"/>
      <c r="J496" s="9">
        <v>144</v>
      </c>
      <c r="K496" s="9">
        <v>209</v>
      </c>
    </row>
    <row r="497" spans="2:11" s="11" customFormat="1" x14ac:dyDescent="0.2">
      <c r="B497" s="8">
        <v>43678</v>
      </c>
      <c r="C497" s="12" t="s">
        <v>234</v>
      </c>
      <c r="D497" s="169" t="s">
        <v>2171</v>
      </c>
      <c r="E497" s="12" t="s">
        <v>2172</v>
      </c>
      <c r="F497" s="12" t="s">
        <v>234</v>
      </c>
      <c r="G497" s="12" t="s">
        <v>15</v>
      </c>
      <c r="H497" s="12" t="s">
        <v>477</v>
      </c>
      <c r="I497" s="12"/>
      <c r="J497" s="31"/>
      <c r="K497" s="31"/>
    </row>
    <row r="498" spans="2:11" s="11" customFormat="1" x14ac:dyDescent="0.2">
      <c r="B498" s="8">
        <v>43678</v>
      </c>
      <c r="C498" s="12" t="s">
        <v>234</v>
      </c>
      <c r="D498" s="169" t="s">
        <v>2173</v>
      </c>
      <c r="E498" s="12" t="s">
        <v>2174</v>
      </c>
      <c r="F498" s="12" t="s">
        <v>234</v>
      </c>
      <c r="G498" s="12" t="s">
        <v>15</v>
      </c>
      <c r="H498" s="12" t="s">
        <v>292</v>
      </c>
      <c r="I498" s="12"/>
      <c r="J498" s="31"/>
      <c r="K498" s="31"/>
    </row>
    <row r="499" spans="2:11" s="11" customFormat="1" x14ac:dyDescent="0.2">
      <c r="B499" s="8">
        <v>43682</v>
      </c>
      <c r="C499" s="12" t="s">
        <v>234</v>
      </c>
      <c r="D499" s="113">
        <v>2285</v>
      </c>
      <c r="E499" s="12" t="s">
        <v>2081</v>
      </c>
      <c r="F499" s="12" t="s">
        <v>15</v>
      </c>
      <c r="G499" s="12" t="s">
        <v>15</v>
      </c>
      <c r="H499" s="12" t="s">
        <v>172</v>
      </c>
      <c r="I499" s="12"/>
      <c r="J499" s="9">
        <v>220</v>
      </c>
      <c r="K499" s="9">
        <v>367</v>
      </c>
    </row>
    <row r="500" spans="2:11" s="11" customFormat="1" x14ac:dyDescent="0.2">
      <c r="B500" s="8">
        <v>43683</v>
      </c>
      <c r="C500" s="12" t="s">
        <v>234</v>
      </c>
      <c r="D500" s="48" t="s">
        <v>2222</v>
      </c>
      <c r="E500" s="12" t="s">
        <v>2223</v>
      </c>
      <c r="F500" s="12" t="s">
        <v>234</v>
      </c>
      <c r="G500" s="12" t="s">
        <v>5</v>
      </c>
      <c r="H500" s="12" t="s">
        <v>172</v>
      </c>
      <c r="I500" s="12"/>
      <c r="J500" s="9">
        <v>193</v>
      </c>
      <c r="K500" s="9">
        <v>318</v>
      </c>
    </row>
    <row r="501" spans="2:11" s="11" customFormat="1" x14ac:dyDescent="0.2">
      <c r="B501" s="8">
        <v>43684</v>
      </c>
      <c r="C501" s="12" t="s">
        <v>234</v>
      </c>
      <c r="D501" s="48" t="s">
        <v>2232</v>
      </c>
      <c r="E501" s="12" t="s">
        <v>2223</v>
      </c>
      <c r="F501" s="12" t="s">
        <v>234</v>
      </c>
      <c r="G501" s="12" t="s">
        <v>15</v>
      </c>
      <c r="H501" s="12" t="s">
        <v>172</v>
      </c>
      <c r="I501" s="12"/>
      <c r="J501" s="9">
        <v>190</v>
      </c>
      <c r="K501" s="9">
        <v>318</v>
      </c>
    </row>
    <row r="502" spans="2:11" s="11" customFormat="1" x14ac:dyDescent="0.2">
      <c r="B502" s="8">
        <v>43684</v>
      </c>
      <c r="C502" s="12" t="s">
        <v>234</v>
      </c>
      <c r="D502" s="48" t="s">
        <v>2234</v>
      </c>
      <c r="E502" s="12" t="s">
        <v>2235</v>
      </c>
      <c r="F502" s="12" t="s">
        <v>6</v>
      </c>
      <c r="G502" s="12" t="s">
        <v>234</v>
      </c>
      <c r="H502" s="12" t="s">
        <v>172</v>
      </c>
      <c r="I502" s="12"/>
      <c r="J502" s="9">
        <v>313</v>
      </c>
      <c r="K502" s="9">
        <v>534</v>
      </c>
    </row>
    <row r="503" spans="2:11" s="11" customFormat="1" x14ac:dyDescent="0.2">
      <c r="B503" s="8">
        <v>43694</v>
      </c>
      <c r="C503" s="12" t="s">
        <v>234</v>
      </c>
      <c r="D503" s="113">
        <v>3295</v>
      </c>
      <c r="E503" s="12" t="s">
        <v>2307</v>
      </c>
      <c r="F503" s="12" t="s">
        <v>15</v>
      </c>
      <c r="G503" s="12" t="s">
        <v>15</v>
      </c>
      <c r="H503" s="12" t="s">
        <v>172</v>
      </c>
      <c r="I503" s="12"/>
      <c r="J503" s="9">
        <v>185</v>
      </c>
      <c r="K503" s="9">
        <v>327</v>
      </c>
    </row>
    <row r="504" spans="2:11" s="11" customFormat="1" x14ac:dyDescent="0.2">
      <c r="B504" s="8">
        <v>43694</v>
      </c>
      <c r="C504" s="12" t="s">
        <v>234</v>
      </c>
      <c r="D504" s="48" t="s">
        <v>2310</v>
      </c>
      <c r="E504" s="12" t="s">
        <v>2311</v>
      </c>
      <c r="F504" s="12" t="s">
        <v>234</v>
      </c>
      <c r="G504" s="12" t="s">
        <v>15</v>
      </c>
      <c r="H504" s="12" t="s">
        <v>1677</v>
      </c>
      <c r="I504" s="12"/>
      <c r="J504" s="9">
        <v>163</v>
      </c>
      <c r="K504" s="9">
        <v>263</v>
      </c>
    </row>
    <row r="505" spans="2:11" s="11" customFormat="1" x14ac:dyDescent="0.2">
      <c r="B505" s="8">
        <v>43694</v>
      </c>
      <c r="C505" s="12" t="s">
        <v>234</v>
      </c>
      <c r="D505" s="113">
        <v>4243</v>
      </c>
      <c r="E505" s="12" t="s">
        <v>2316</v>
      </c>
      <c r="F505" s="12" t="s">
        <v>15</v>
      </c>
      <c r="G505" s="12" t="s">
        <v>15</v>
      </c>
      <c r="H505" s="12" t="s">
        <v>172</v>
      </c>
      <c r="I505" s="12"/>
      <c r="J505" s="9">
        <v>195</v>
      </c>
      <c r="K505" s="9">
        <v>345</v>
      </c>
    </row>
    <row r="506" spans="2:11" s="11" customFormat="1" x14ac:dyDescent="0.2">
      <c r="B506" s="8">
        <v>43694</v>
      </c>
      <c r="C506" s="12" t="s">
        <v>234</v>
      </c>
      <c r="D506" s="48" t="s">
        <v>2322</v>
      </c>
      <c r="E506" s="12" t="s">
        <v>2323</v>
      </c>
      <c r="F506" s="12" t="s">
        <v>234</v>
      </c>
      <c r="G506" s="12" t="s">
        <v>15</v>
      </c>
      <c r="H506" s="12" t="s">
        <v>172</v>
      </c>
      <c r="I506" s="12"/>
      <c r="J506" s="9">
        <v>146</v>
      </c>
      <c r="K506" s="9">
        <v>237</v>
      </c>
    </row>
    <row r="507" spans="2:11" s="11" customFormat="1" x14ac:dyDescent="0.2">
      <c r="B507" s="8">
        <v>43695</v>
      </c>
      <c r="C507" s="12" t="s">
        <v>234</v>
      </c>
      <c r="D507" s="48" t="s">
        <v>2342</v>
      </c>
      <c r="E507" s="12" t="s">
        <v>2343</v>
      </c>
      <c r="F507" s="12" t="s">
        <v>234</v>
      </c>
      <c r="G507" s="12" t="s">
        <v>15</v>
      </c>
      <c r="H507" s="12" t="s">
        <v>1897</v>
      </c>
      <c r="I507" s="12"/>
      <c r="J507" s="87" t="s">
        <v>2356</v>
      </c>
      <c r="K507" s="87" t="s">
        <v>2357</v>
      </c>
    </row>
    <row r="508" spans="2:11" s="11" customFormat="1" x14ac:dyDescent="0.2">
      <c r="B508" s="8">
        <v>43696</v>
      </c>
      <c r="C508" s="12" t="s">
        <v>234</v>
      </c>
      <c r="D508" s="48" t="s">
        <v>2372</v>
      </c>
      <c r="E508" s="12" t="s">
        <v>2373</v>
      </c>
      <c r="F508" s="12" t="s">
        <v>234</v>
      </c>
      <c r="G508" s="12" t="s">
        <v>15</v>
      </c>
      <c r="H508" s="12" t="s">
        <v>1794</v>
      </c>
      <c r="I508" s="12"/>
      <c r="J508" s="87" t="s">
        <v>2142</v>
      </c>
      <c r="K508" s="87" t="s">
        <v>2385</v>
      </c>
    </row>
    <row r="509" spans="2:11" s="11" customFormat="1" x14ac:dyDescent="0.2">
      <c r="B509" s="8">
        <v>43702</v>
      </c>
      <c r="C509" s="12" t="s">
        <v>234</v>
      </c>
      <c r="D509" s="48" t="s">
        <v>2403</v>
      </c>
      <c r="E509" s="12" t="s">
        <v>2043</v>
      </c>
      <c r="F509" s="12" t="s">
        <v>234</v>
      </c>
      <c r="G509" s="12" t="s">
        <v>15</v>
      </c>
      <c r="H509" s="12" t="s">
        <v>477</v>
      </c>
      <c r="I509" s="12"/>
      <c r="J509" s="31"/>
      <c r="K509" s="31"/>
    </row>
    <row r="510" spans="2:11" s="11" customFormat="1" x14ac:dyDescent="0.2">
      <c r="B510" s="8">
        <v>43694</v>
      </c>
      <c r="C510" s="12" t="s">
        <v>2319</v>
      </c>
      <c r="D510" s="48" t="s">
        <v>2320</v>
      </c>
      <c r="E510" s="12" t="s">
        <v>2321</v>
      </c>
      <c r="F510" s="12" t="s">
        <v>15</v>
      </c>
      <c r="G510" s="12" t="s">
        <v>15</v>
      </c>
      <c r="H510" s="12" t="s">
        <v>279</v>
      </c>
      <c r="I510" s="12"/>
      <c r="J510" s="31"/>
      <c r="K510" s="31"/>
    </row>
    <row r="511" spans="2:11" s="11" customFormat="1" x14ac:dyDescent="0.2">
      <c r="B511" s="8">
        <v>43699</v>
      </c>
      <c r="C511" s="12" t="s">
        <v>2040</v>
      </c>
      <c r="D511" s="113">
        <v>16000</v>
      </c>
      <c r="E511" s="12" t="s">
        <v>2392</v>
      </c>
      <c r="F511" s="12" t="s">
        <v>2393</v>
      </c>
      <c r="G511" s="12" t="s">
        <v>15</v>
      </c>
      <c r="H511" s="12" t="s">
        <v>23</v>
      </c>
      <c r="I511" s="12"/>
      <c r="J511" s="31"/>
      <c r="K511" s="31"/>
    </row>
    <row r="512" spans="2:11" s="11" customFormat="1" x14ac:dyDescent="0.2">
      <c r="B512" s="8">
        <v>43680</v>
      </c>
      <c r="C512" s="12" t="s">
        <v>2195</v>
      </c>
      <c r="D512" s="159" t="s">
        <v>2196</v>
      </c>
      <c r="E512" s="12" t="s">
        <v>2197</v>
      </c>
      <c r="F512" s="12" t="s">
        <v>11</v>
      </c>
      <c r="G512" s="12" t="s">
        <v>15</v>
      </c>
      <c r="H512" s="12" t="s">
        <v>290</v>
      </c>
      <c r="I512" s="12"/>
      <c r="J512" s="31"/>
      <c r="K512" s="31"/>
    </row>
    <row r="513" spans="1:11" s="11" customFormat="1" x14ac:dyDescent="0.2">
      <c r="B513" s="8">
        <v>43699</v>
      </c>
      <c r="C513" s="12" t="s">
        <v>2197</v>
      </c>
      <c r="D513" s="113">
        <v>527498</v>
      </c>
      <c r="E513" s="12" t="s">
        <v>2391</v>
      </c>
      <c r="F513" s="12" t="s">
        <v>15</v>
      </c>
      <c r="G513" s="12" t="s">
        <v>15</v>
      </c>
      <c r="H513" s="12" t="s">
        <v>319</v>
      </c>
      <c r="I513" s="12"/>
      <c r="J513" s="31"/>
      <c r="K513" s="31"/>
    </row>
    <row r="514" spans="1:11" s="11" customFormat="1" x14ac:dyDescent="0.2">
      <c r="B514" s="8">
        <v>43687</v>
      </c>
      <c r="C514" s="12" t="s">
        <v>1512</v>
      </c>
      <c r="D514" s="113">
        <v>3970</v>
      </c>
      <c r="E514" s="12" t="s">
        <v>2253</v>
      </c>
      <c r="F514" s="12" t="s">
        <v>5</v>
      </c>
      <c r="G514" s="12" t="s">
        <v>15</v>
      </c>
      <c r="H514" s="12" t="s">
        <v>172</v>
      </c>
      <c r="I514" s="12"/>
      <c r="J514" s="31"/>
      <c r="K514" s="31"/>
    </row>
    <row r="515" spans="1:11" s="11" customFormat="1" x14ac:dyDescent="0.2">
      <c r="B515" s="8">
        <v>43679</v>
      </c>
      <c r="C515" s="12" t="s">
        <v>1512</v>
      </c>
      <c r="D515" s="113">
        <v>8634</v>
      </c>
      <c r="E515" s="12" t="s">
        <v>2194</v>
      </c>
      <c r="F515" s="12" t="s">
        <v>5</v>
      </c>
      <c r="G515" s="12" t="s">
        <v>6</v>
      </c>
      <c r="H515" s="12" t="s">
        <v>151</v>
      </c>
      <c r="I515" s="12"/>
      <c r="J515" s="9">
        <v>282</v>
      </c>
      <c r="K515" s="9">
        <v>466</v>
      </c>
    </row>
    <row r="516" spans="1:11" s="11" customFormat="1" x14ac:dyDescent="0.2">
      <c r="B516" s="8">
        <v>43683</v>
      </c>
      <c r="C516" s="12" t="s">
        <v>1512</v>
      </c>
      <c r="D516" s="113">
        <v>8966</v>
      </c>
      <c r="E516" s="12" t="s">
        <v>2221</v>
      </c>
      <c r="F516" s="12" t="s">
        <v>5</v>
      </c>
      <c r="G516" s="12" t="s">
        <v>4</v>
      </c>
      <c r="H516" s="12" t="s">
        <v>976</v>
      </c>
      <c r="I516" s="12"/>
      <c r="J516" s="9">
        <v>253</v>
      </c>
      <c r="K516" s="9">
        <v>422</v>
      </c>
    </row>
    <row r="517" spans="1:11" s="11" customFormat="1" x14ac:dyDescent="0.2">
      <c r="B517" s="8">
        <v>43694</v>
      </c>
      <c r="C517" s="12" t="s">
        <v>1512</v>
      </c>
      <c r="D517" s="113">
        <v>8846</v>
      </c>
      <c r="E517" s="12" t="s">
        <v>2318</v>
      </c>
      <c r="F517" s="12" t="s">
        <v>5</v>
      </c>
      <c r="G517" s="12" t="s">
        <v>5</v>
      </c>
      <c r="H517" s="12" t="s">
        <v>1794</v>
      </c>
      <c r="I517" s="12"/>
      <c r="J517" s="9">
        <v>289</v>
      </c>
      <c r="K517" s="9">
        <v>470</v>
      </c>
    </row>
    <row r="518" spans="1:11" s="11" customFormat="1" x14ac:dyDescent="0.2">
      <c r="B518" s="8">
        <v>43679</v>
      </c>
      <c r="C518" s="12" t="s">
        <v>1190</v>
      </c>
      <c r="D518" s="169" t="s">
        <v>2187</v>
      </c>
      <c r="E518" s="12" t="s">
        <v>2188</v>
      </c>
      <c r="F518" s="12" t="s">
        <v>15</v>
      </c>
      <c r="G518" s="12" t="s">
        <v>6</v>
      </c>
      <c r="H518" s="12" t="s">
        <v>172</v>
      </c>
      <c r="I518" s="12"/>
      <c r="J518" s="31"/>
      <c r="K518" s="31"/>
    </row>
    <row r="519" spans="1:11" s="11" customFormat="1" x14ac:dyDescent="0.2">
      <c r="B519" s="8">
        <v>43678</v>
      </c>
      <c r="C519" s="12" t="s">
        <v>1190</v>
      </c>
      <c r="D519" s="169" t="s">
        <v>2179</v>
      </c>
      <c r="E519" s="12" t="s">
        <v>2180</v>
      </c>
      <c r="F519" s="12" t="s">
        <v>15</v>
      </c>
      <c r="G519" s="12" t="s">
        <v>6</v>
      </c>
      <c r="H519" s="12" t="s">
        <v>292</v>
      </c>
      <c r="I519" s="12"/>
      <c r="J519" s="31"/>
      <c r="K519" s="31"/>
    </row>
    <row r="520" spans="1:11" s="11" customFormat="1" x14ac:dyDescent="0.2">
      <c r="B520" s="8">
        <v>43679</v>
      </c>
      <c r="C520" s="12" t="s">
        <v>1190</v>
      </c>
      <c r="D520" s="169" t="s">
        <v>2191</v>
      </c>
      <c r="E520" s="12" t="s">
        <v>2192</v>
      </c>
      <c r="F520" s="12" t="s">
        <v>15</v>
      </c>
      <c r="G520" s="12" t="s">
        <v>6</v>
      </c>
      <c r="H520" s="12" t="s">
        <v>172</v>
      </c>
      <c r="I520" s="12"/>
      <c r="J520" s="31"/>
      <c r="K520" s="31"/>
    </row>
    <row r="521" spans="1:11" s="11" customFormat="1" x14ac:dyDescent="0.2">
      <c r="B521" s="8">
        <v>43682</v>
      </c>
      <c r="C521" s="12" t="s">
        <v>1190</v>
      </c>
      <c r="D521" s="48" t="s">
        <v>2212</v>
      </c>
      <c r="E521" s="12" t="s">
        <v>2213</v>
      </c>
      <c r="F521" s="12" t="s">
        <v>15</v>
      </c>
      <c r="G521" s="12" t="s">
        <v>15</v>
      </c>
      <c r="H521" s="12" t="s">
        <v>1794</v>
      </c>
      <c r="I521" s="12"/>
      <c r="J521" s="31"/>
      <c r="K521" s="31"/>
    </row>
    <row r="522" spans="1:11" s="11" customFormat="1" x14ac:dyDescent="0.2">
      <c r="B522" s="8">
        <v>43683</v>
      </c>
      <c r="C522" s="12" t="s">
        <v>1190</v>
      </c>
      <c r="D522" s="48" t="s">
        <v>2225</v>
      </c>
      <c r="E522" s="12" t="s">
        <v>2226</v>
      </c>
      <c r="F522" s="12" t="s">
        <v>15</v>
      </c>
      <c r="G522" s="12" t="s">
        <v>1190</v>
      </c>
      <c r="H522" s="12" t="s">
        <v>172</v>
      </c>
      <c r="I522" s="12"/>
      <c r="J522" s="31"/>
      <c r="K522" s="31"/>
    </row>
    <row r="523" spans="1:11" s="11" customFormat="1" x14ac:dyDescent="0.2">
      <c r="B523" s="8">
        <v>43695</v>
      </c>
      <c r="C523" s="12" t="s">
        <v>1190</v>
      </c>
      <c r="D523" s="48" t="s">
        <v>2336</v>
      </c>
      <c r="E523" s="12" t="s">
        <v>2337</v>
      </c>
      <c r="F523" s="12" t="s">
        <v>15</v>
      </c>
      <c r="G523" s="12" t="s">
        <v>15</v>
      </c>
      <c r="H523" s="12" t="s">
        <v>2338</v>
      </c>
      <c r="I523" s="12"/>
      <c r="J523" s="9">
        <v>30</v>
      </c>
      <c r="K523" s="9">
        <v>39</v>
      </c>
    </row>
    <row r="524" spans="1:11" s="11" customFormat="1" x14ac:dyDescent="0.2">
      <c r="B524" s="8">
        <v>43701</v>
      </c>
      <c r="C524" s="12" t="s">
        <v>1190</v>
      </c>
      <c r="D524" s="48" t="s">
        <v>2397</v>
      </c>
      <c r="E524" s="12" t="s">
        <v>2398</v>
      </c>
      <c r="F524" s="12" t="s">
        <v>15</v>
      </c>
      <c r="G524" s="12" t="s">
        <v>1216</v>
      </c>
      <c r="H524" s="12" t="s">
        <v>477</v>
      </c>
      <c r="I524" s="12"/>
      <c r="J524" s="31"/>
      <c r="K524" s="31"/>
    </row>
    <row r="525" spans="1:11" s="11" customFormat="1" x14ac:dyDescent="0.2">
      <c r="B525" s="8">
        <v>43704</v>
      </c>
      <c r="C525" s="12" t="s">
        <v>1190</v>
      </c>
      <c r="D525" s="48" t="s">
        <v>2411</v>
      </c>
      <c r="E525" s="12" t="s">
        <v>2412</v>
      </c>
      <c r="F525" s="12" t="s">
        <v>228</v>
      </c>
      <c r="G525" s="12" t="s">
        <v>15</v>
      </c>
      <c r="H525" s="12" t="s">
        <v>194</v>
      </c>
      <c r="I525" s="12"/>
      <c r="J525" s="31"/>
      <c r="K525" s="31"/>
    </row>
    <row r="526" spans="1:11" s="11" customFormat="1" x14ac:dyDescent="0.2">
      <c r="B526" s="8">
        <v>43708</v>
      </c>
      <c r="C526" s="12" t="s">
        <v>1190</v>
      </c>
      <c r="D526" s="48" t="s">
        <v>2423</v>
      </c>
      <c r="E526" s="12" t="s">
        <v>2424</v>
      </c>
      <c r="F526" s="12" t="s">
        <v>1190</v>
      </c>
      <c r="G526" s="12" t="s">
        <v>5</v>
      </c>
      <c r="H526" s="12" t="s">
        <v>151</v>
      </c>
      <c r="I526" s="12"/>
      <c r="J526" s="31"/>
      <c r="K526" s="31"/>
    </row>
    <row r="527" spans="1:11" s="11" customFormat="1" x14ac:dyDescent="0.2">
      <c r="A527" s="86"/>
      <c r="B527" s="33"/>
      <c r="C527" s="83"/>
      <c r="D527" s="33"/>
      <c r="E527" s="33"/>
      <c r="F527" s="33"/>
      <c r="G527" s="33"/>
      <c r="H527" s="33"/>
      <c r="I527" s="136"/>
      <c r="J527" s="136"/>
    </row>
    <row r="528" spans="1:11" ht="15" customHeight="1" thickBot="1" x14ac:dyDescent="0.25"/>
    <row r="529" spans="1:17" x14ac:dyDescent="0.2">
      <c r="B529" s="53" t="s">
        <v>1288</v>
      </c>
      <c r="C529" s="54"/>
      <c r="D529" s="53" t="s">
        <v>1162</v>
      </c>
      <c r="E529" s="54"/>
      <c r="F529" s="53" t="s">
        <v>1163</v>
      </c>
      <c r="G529" s="54"/>
      <c r="H529" s="53" t="s">
        <v>1189</v>
      </c>
      <c r="I529" s="54"/>
      <c r="J529" s="53" t="s">
        <v>1678</v>
      </c>
      <c r="K529" s="54"/>
      <c r="L529" s="53" t="s">
        <v>1874</v>
      </c>
      <c r="M529" s="54"/>
      <c r="N529" s="53" t="s">
        <v>2058</v>
      </c>
      <c r="O529" s="54"/>
      <c r="P529" s="53" t="s">
        <v>2202</v>
      </c>
      <c r="Q529" s="54"/>
    </row>
    <row r="530" spans="1:17" x14ac:dyDescent="0.2">
      <c r="A530" t="s">
        <v>3</v>
      </c>
      <c r="B530" s="55">
        <v>266</v>
      </c>
      <c r="C530" s="56">
        <v>0.77325581395348841</v>
      </c>
      <c r="D530" s="55">
        <v>205</v>
      </c>
      <c r="E530" s="56">
        <v>0.48926014319809069</v>
      </c>
      <c r="F530" s="55">
        <v>188</v>
      </c>
      <c r="G530" s="56">
        <v>0.58766233766233766</v>
      </c>
      <c r="H530" s="55">
        <v>260</v>
      </c>
      <c r="I530" s="56">
        <v>0.61757719714964365</v>
      </c>
      <c r="J530" s="55">
        <v>282</v>
      </c>
      <c r="K530" s="56">
        <v>0.7103274559193955</v>
      </c>
      <c r="L530" s="55">
        <v>69</v>
      </c>
      <c r="M530" s="56">
        <v>0.54761904761904767</v>
      </c>
      <c r="N530" s="55">
        <f>227-109+6+10</f>
        <v>134</v>
      </c>
      <c r="O530" s="56">
        <f t="shared" ref="O530:O535" si="0">N530/$N$536</f>
        <v>0.46853146853146854</v>
      </c>
      <c r="P530" s="55">
        <f>449-148+4+7+17+6</f>
        <v>335</v>
      </c>
      <c r="Q530" s="56">
        <f t="shared" ref="Q530:Q536" si="1">P530/$P$536</f>
        <v>0.625</v>
      </c>
    </row>
    <row r="531" spans="1:17" x14ac:dyDescent="0.2">
      <c r="A531" t="s">
        <v>6</v>
      </c>
      <c r="B531" s="55">
        <v>34</v>
      </c>
      <c r="C531" s="56">
        <v>9.8837209302325577E-2</v>
      </c>
      <c r="D531" s="55">
        <v>184</v>
      </c>
      <c r="E531" s="56">
        <v>0.43914081145584727</v>
      </c>
      <c r="F531" s="55">
        <v>71</v>
      </c>
      <c r="G531" s="56">
        <v>0.22727272727272727</v>
      </c>
      <c r="H531" s="55">
        <v>95</v>
      </c>
      <c r="I531" s="56">
        <v>0.22565320665083136</v>
      </c>
      <c r="J531" s="55">
        <v>72</v>
      </c>
      <c r="K531" s="56">
        <v>0.181360201511335</v>
      </c>
      <c r="L531" s="55">
        <v>22</v>
      </c>
      <c r="M531" s="56">
        <v>0.17460317460317459</v>
      </c>
      <c r="N531" s="55">
        <f>100-45+5+6+3</f>
        <v>69</v>
      </c>
      <c r="O531" s="56">
        <f t="shared" si="0"/>
        <v>0.24125874125874125</v>
      </c>
      <c r="P531" s="55">
        <f>144-60+3+1+11+2</f>
        <v>101</v>
      </c>
      <c r="Q531" s="56">
        <f t="shared" si="1"/>
        <v>0.18843283582089551</v>
      </c>
    </row>
    <row r="532" spans="1:17" x14ac:dyDescent="0.2">
      <c r="A532" t="s">
        <v>14</v>
      </c>
      <c r="B532" s="55">
        <v>23</v>
      </c>
      <c r="C532" s="56">
        <v>6.6860465116279064E-2</v>
      </c>
      <c r="D532" s="55">
        <v>7</v>
      </c>
      <c r="E532" s="56">
        <v>1.6706443914081145E-2</v>
      </c>
      <c r="F532" s="55">
        <v>28</v>
      </c>
      <c r="G532" s="56">
        <v>9.0909090909090912E-2</v>
      </c>
      <c r="H532" s="55">
        <v>26</v>
      </c>
      <c r="I532" s="56">
        <v>6.1757719714964368E-2</v>
      </c>
      <c r="J532" s="55">
        <v>5</v>
      </c>
      <c r="K532" s="56">
        <v>1.2594458438287154E-2</v>
      </c>
      <c r="L532" s="55">
        <v>9</v>
      </c>
      <c r="M532" s="56">
        <v>7.1428571428571425E-2</v>
      </c>
      <c r="N532" s="55">
        <v>28</v>
      </c>
      <c r="O532" s="56">
        <f t="shared" si="0"/>
        <v>9.7902097902097904E-2</v>
      </c>
      <c r="P532" s="55">
        <f>30+1+2+1</f>
        <v>34</v>
      </c>
      <c r="Q532" s="56">
        <f t="shared" si="1"/>
        <v>6.3432835820895525E-2</v>
      </c>
    </row>
    <row r="533" spans="1:17" x14ac:dyDescent="0.2">
      <c r="A533" t="s">
        <v>5</v>
      </c>
      <c r="B533" s="55">
        <v>16</v>
      </c>
      <c r="C533" s="56">
        <v>4.6511627906976744E-2</v>
      </c>
      <c r="D533" s="55">
        <v>18</v>
      </c>
      <c r="E533" s="56">
        <v>4.2959427207637228E-2</v>
      </c>
      <c r="F533" s="55">
        <v>29</v>
      </c>
      <c r="G533" s="56">
        <v>9.4155844155844159E-2</v>
      </c>
      <c r="H533" s="55">
        <v>18</v>
      </c>
      <c r="I533" s="56">
        <v>4.2755344418052253E-2</v>
      </c>
      <c r="J533" s="55">
        <v>24</v>
      </c>
      <c r="K533" s="56">
        <v>6.0453400503778336E-2</v>
      </c>
      <c r="L533" s="55">
        <v>21</v>
      </c>
      <c r="M533" s="56">
        <v>0.16666666666666666</v>
      </c>
      <c r="N533" s="55">
        <f>16+3</f>
        <v>19</v>
      </c>
      <c r="O533" s="56">
        <f t="shared" si="0"/>
        <v>6.6433566433566432E-2</v>
      </c>
      <c r="P533" s="55">
        <f>25+1+1</f>
        <v>27</v>
      </c>
      <c r="Q533" s="56">
        <f t="shared" si="1"/>
        <v>5.0373134328358209E-2</v>
      </c>
    </row>
    <row r="534" spans="1:17" x14ac:dyDescent="0.2">
      <c r="A534" t="s">
        <v>234</v>
      </c>
      <c r="B534" s="55">
        <v>1</v>
      </c>
      <c r="C534" s="56">
        <v>0</v>
      </c>
      <c r="D534" s="55">
        <v>2</v>
      </c>
      <c r="E534" s="56">
        <v>4.7732696897374704E-3</v>
      </c>
      <c r="F534" s="55">
        <v>0</v>
      </c>
      <c r="G534" s="56">
        <v>0</v>
      </c>
      <c r="H534" s="55">
        <v>6</v>
      </c>
      <c r="I534" s="56">
        <v>4.2755344418052253E-2</v>
      </c>
      <c r="J534" s="55">
        <v>8</v>
      </c>
      <c r="K534" s="56">
        <v>2.0151133501259445E-2</v>
      </c>
      <c r="L534" s="55">
        <v>1</v>
      </c>
      <c r="M534" s="56">
        <v>7.9365079365079361E-3</v>
      </c>
      <c r="N534" s="55">
        <f>220-202+2+3</f>
        <v>23</v>
      </c>
      <c r="O534" s="56">
        <f t="shared" si="0"/>
        <v>8.0419580419580416E-2</v>
      </c>
      <c r="P534" s="55">
        <v>14</v>
      </c>
      <c r="Q534" s="56">
        <f t="shared" si="1"/>
        <v>2.6119402985074626E-2</v>
      </c>
    </row>
    <row r="535" spans="1:17" x14ac:dyDescent="0.2">
      <c r="A535" t="s">
        <v>915</v>
      </c>
      <c r="B535" s="55">
        <v>5</v>
      </c>
      <c r="C535" s="56">
        <v>1.4534883720930232E-2</v>
      </c>
      <c r="D535" s="55">
        <v>3</v>
      </c>
      <c r="E535" s="56">
        <v>7.1599045346062056E-3</v>
      </c>
      <c r="F535" s="55">
        <v>0</v>
      </c>
      <c r="G535" s="56">
        <v>0</v>
      </c>
      <c r="H535" s="55">
        <v>22</v>
      </c>
      <c r="I535" s="56">
        <v>5.2256532066508314E-2</v>
      </c>
      <c r="J535" s="55">
        <v>6</v>
      </c>
      <c r="K535" s="56">
        <v>1.5113350125944584E-2</v>
      </c>
      <c r="L535" s="55">
        <v>4</v>
      </c>
      <c r="M535" s="56">
        <v>3.1746031746031744E-2</v>
      </c>
      <c r="N535" s="55">
        <f>10+2+1</f>
        <v>13</v>
      </c>
      <c r="O535" s="56">
        <f t="shared" si="0"/>
        <v>4.5454545454545456E-2</v>
      </c>
      <c r="P535" s="55">
        <f>22+1+1+1</f>
        <v>25</v>
      </c>
      <c r="Q535" s="56">
        <f t="shared" si="1"/>
        <v>4.6641791044776122E-2</v>
      </c>
    </row>
    <row r="536" spans="1:17" ht="16" thickBot="1" x14ac:dyDescent="0.25">
      <c r="B536" s="57">
        <v>344</v>
      </c>
      <c r="C536" s="58">
        <v>1</v>
      </c>
      <c r="D536" s="57">
        <v>419</v>
      </c>
      <c r="E536" s="58">
        <v>1</v>
      </c>
      <c r="F536" s="57">
        <v>316</v>
      </c>
      <c r="G536" s="58">
        <v>1</v>
      </c>
      <c r="H536" s="57">
        <v>421</v>
      </c>
      <c r="I536" s="58">
        <v>0.99999999999999989</v>
      </c>
      <c r="J536" s="57">
        <v>397</v>
      </c>
      <c r="K536" s="58">
        <v>1</v>
      </c>
      <c r="L536" s="57">
        <v>126</v>
      </c>
      <c r="M536" s="58">
        <v>1</v>
      </c>
      <c r="N536" s="57">
        <f>SUM(N530:N535)</f>
        <v>286</v>
      </c>
      <c r="O536" s="60">
        <f>SUM(O530:O535)</f>
        <v>1</v>
      </c>
      <c r="P536" s="57">
        <f>SUM(P530:P535)</f>
        <v>536</v>
      </c>
      <c r="Q536" s="58">
        <f t="shared" si="1"/>
        <v>1</v>
      </c>
    </row>
    <row r="537" spans="1:17" ht="15" customHeight="1" x14ac:dyDescent="0.2"/>
    <row r="538" spans="1:17" ht="15" customHeight="1" x14ac:dyDescent="0.2"/>
    <row r="539" spans="1:17" ht="15" customHeight="1" x14ac:dyDescent="0.2"/>
    <row r="540" spans="1:17" ht="15" customHeight="1" x14ac:dyDescent="0.2"/>
    <row r="541" spans="1:17" ht="15" customHeight="1" x14ac:dyDescent="0.2"/>
    <row r="542" spans="1:17" ht="15" customHeight="1" x14ac:dyDescent="0.2"/>
    <row r="543" spans="1:17" ht="15" customHeight="1" x14ac:dyDescent="0.2"/>
    <row r="544" spans="1:17" ht="15" customHeight="1" x14ac:dyDescent="0.2"/>
    <row r="545" ht="15" customHeight="1" x14ac:dyDescent="0.2"/>
    <row r="546" ht="15" customHeight="1" x14ac:dyDescent="0.2"/>
    <row r="547" ht="15" customHeight="1" x14ac:dyDescent="0.2"/>
    <row r="548" ht="15" customHeight="1" x14ac:dyDescent="0.2"/>
    <row r="549" ht="15" customHeight="1" x14ac:dyDescent="0.2"/>
    <row r="550" ht="15" customHeight="1" x14ac:dyDescent="0.2"/>
    <row r="551" ht="15" customHeight="1" x14ac:dyDescent="0.2"/>
    <row r="552" ht="15" customHeight="1" x14ac:dyDescent="0.2"/>
    <row r="553" ht="15" customHeight="1" x14ac:dyDescent="0.2"/>
    <row r="554" ht="15" customHeight="1" x14ac:dyDescent="0.2"/>
    <row r="555" ht="15" customHeight="1" x14ac:dyDescent="0.2"/>
    <row r="556" ht="15" customHeight="1" x14ac:dyDescent="0.2"/>
    <row r="557" ht="15" customHeight="1" x14ac:dyDescent="0.2"/>
    <row r="558" ht="15" customHeight="1" x14ac:dyDescent="0.2"/>
    <row r="559" ht="15" customHeight="1" x14ac:dyDescent="0.2"/>
    <row r="560" ht="15" customHeight="1" x14ac:dyDescent="0.2"/>
    <row r="561" ht="15" customHeight="1" x14ac:dyDescent="0.2"/>
    <row r="562" ht="15" customHeight="1" x14ac:dyDescent="0.2"/>
    <row r="563" ht="15" customHeight="1" x14ac:dyDescent="0.2"/>
    <row r="564" ht="15" customHeight="1" x14ac:dyDescent="0.2"/>
    <row r="565" ht="15" customHeight="1" x14ac:dyDescent="0.2"/>
    <row r="566" ht="15" customHeight="1" x14ac:dyDescent="0.2"/>
    <row r="567" ht="15" customHeight="1" x14ac:dyDescent="0.2"/>
    <row r="568" ht="15" customHeight="1" x14ac:dyDescent="0.2"/>
    <row r="569" ht="15" customHeight="1" x14ac:dyDescent="0.2"/>
    <row r="570" ht="15" customHeight="1" x14ac:dyDescent="0.2"/>
    <row r="571" ht="15" customHeight="1" x14ac:dyDescent="0.2"/>
    <row r="572" ht="15" customHeight="1" x14ac:dyDescent="0.2"/>
    <row r="573" ht="15" customHeight="1" x14ac:dyDescent="0.2"/>
    <row r="574" ht="15" customHeight="1" x14ac:dyDescent="0.2"/>
    <row r="575" ht="15" customHeight="1" x14ac:dyDescent="0.2"/>
    <row r="576" ht="15" customHeight="1" x14ac:dyDescent="0.2"/>
    <row r="577" ht="15" customHeight="1" x14ac:dyDescent="0.2"/>
    <row r="578" ht="15" customHeight="1" x14ac:dyDescent="0.2"/>
    <row r="579" ht="15" customHeight="1" x14ac:dyDescent="0.2"/>
    <row r="580" ht="15" customHeight="1" x14ac:dyDescent="0.2"/>
    <row r="581" ht="15" customHeight="1" x14ac:dyDescent="0.2"/>
    <row r="582" ht="15" customHeight="1" x14ac:dyDescent="0.2"/>
    <row r="583" ht="15" customHeight="1" x14ac:dyDescent="0.2"/>
    <row r="584" ht="15" customHeight="1" x14ac:dyDescent="0.2"/>
    <row r="585" ht="15" customHeight="1" x14ac:dyDescent="0.2"/>
    <row r="586" ht="15" customHeight="1" x14ac:dyDescent="0.2"/>
    <row r="587" ht="15" customHeight="1" x14ac:dyDescent="0.2"/>
    <row r="588" ht="15" customHeight="1" x14ac:dyDescent="0.2"/>
    <row r="589" ht="15" customHeight="1" x14ac:dyDescent="0.2"/>
    <row r="590" ht="15" customHeight="1" x14ac:dyDescent="0.2"/>
    <row r="591" ht="15" customHeight="1" x14ac:dyDescent="0.2"/>
    <row r="592" ht="15" customHeight="1" x14ac:dyDescent="0.2"/>
    <row r="593" ht="15" customHeight="1" x14ac:dyDescent="0.2"/>
    <row r="594" ht="15" customHeight="1" x14ac:dyDescent="0.2"/>
    <row r="595" ht="15" customHeight="1" x14ac:dyDescent="0.2"/>
    <row r="596" ht="15" customHeight="1" x14ac:dyDescent="0.2"/>
    <row r="597" ht="15" customHeight="1" x14ac:dyDescent="0.2"/>
    <row r="598" ht="15" customHeight="1" x14ac:dyDescent="0.2"/>
    <row r="599" ht="15" customHeight="1" x14ac:dyDescent="0.2"/>
    <row r="600" ht="15" customHeight="1" x14ac:dyDescent="0.2"/>
    <row r="601" ht="15" customHeight="1" x14ac:dyDescent="0.2"/>
    <row r="602" ht="15" customHeight="1" x14ac:dyDescent="0.2"/>
    <row r="603" ht="15" customHeight="1" x14ac:dyDescent="0.2"/>
    <row r="604" ht="15" customHeight="1" x14ac:dyDescent="0.2"/>
    <row r="605" ht="15" customHeight="1" x14ac:dyDescent="0.2"/>
    <row r="606" ht="15" customHeight="1" x14ac:dyDescent="0.2"/>
    <row r="607" ht="15" customHeight="1" x14ac:dyDescent="0.2"/>
    <row r="608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  <row r="614" ht="15" customHeight="1" x14ac:dyDescent="0.2"/>
    <row r="615" ht="15" customHeight="1" x14ac:dyDescent="0.2"/>
    <row r="616" ht="15" customHeight="1" x14ac:dyDescent="0.2"/>
    <row r="617" ht="15" customHeight="1" x14ac:dyDescent="0.2"/>
    <row r="618" ht="15" customHeight="1" x14ac:dyDescent="0.2"/>
    <row r="619" ht="15" customHeight="1" x14ac:dyDescent="0.2"/>
    <row r="620" ht="15" customHeight="1" x14ac:dyDescent="0.2"/>
    <row r="621" ht="15" customHeight="1" x14ac:dyDescent="0.2"/>
    <row r="622" ht="15" customHeight="1" x14ac:dyDescent="0.2"/>
    <row r="623" ht="15" customHeight="1" x14ac:dyDescent="0.2"/>
    <row r="624" ht="15" customHeight="1" x14ac:dyDescent="0.2"/>
    <row r="625" ht="15" customHeight="1" x14ac:dyDescent="0.2"/>
    <row r="626" ht="15" customHeight="1" x14ac:dyDescent="0.2"/>
    <row r="627" ht="15" customHeight="1" x14ac:dyDescent="0.2"/>
    <row r="628" ht="15" customHeight="1" x14ac:dyDescent="0.2"/>
    <row r="629" ht="15" customHeight="1" x14ac:dyDescent="0.2"/>
    <row r="630" ht="15" customHeight="1" x14ac:dyDescent="0.2"/>
    <row r="631" ht="15" customHeight="1" x14ac:dyDescent="0.2"/>
    <row r="632" ht="15" customHeight="1" x14ac:dyDescent="0.2"/>
    <row r="633" ht="15" customHeight="1" x14ac:dyDescent="0.2"/>
    <row r="634" ht="15" customHeight="1" x14ac:dyDescent="0.2"/>
    <row r="635" ht="15" customHeight="1" x14ac:dyDescent="0.2"/>
    <row r="636" ht="15" customHeight="1" x14ac:dyDescent="0.2"/>
    <row r="637" ht="15" customHeight="1" x14ac:dyDescent="0.2"/>
    <row r="638" ht="15" customHeight="1" x14ac:dyDescent="0.2"/>
    <row r="639" ht="15" customHeight="1" x14ac:dyDescent="0.2"/>
    <row r="640" ht="15" customHeight="1" x14ac:dyDescent="0.2"/>
    <row r="641" ht="15" customHeight="1" x14ac:dyDescent="0.2"/>
    <row r="642" ht="15" customHeight="1" x14ac:dyDescent="0.2"/>
    <row r="643" ht="15" customHeight="1" x14ac:dyDescent="0.2"/>
    <row r="644" ht="15" customHeight="1" x14ac:dyDescent="0.2"/>
    <row r="645" ht="15" customHeight="1" x14ac:dyDescent="0.2"/>
    <row r="646" ht="15" customHeight="1" x14ac:dyDescent="0.2"/>
    <row r="647" ht="15" customHeight="1" x14ac:dyDescent="0.2"/>
    <row r="648" ht="15" customHeight="1" x14ac:dyDescent="0.2"/>
    <row r="649" ht="15" customHeight="1" x14ac:dyDescent="0.2"/>
    <row r="650" ht="15" customHeight="1" x14ac:dyDescent="0.2"/>
    <row r="651" ht="15" customHeight="1" x14ac:dyDescent="0.2"/>
    <row r="652" ht="15" customHeight="1" x14ac:dyDescent="0.2"/>
    <row r="653" ht="15" customHeight="1" x14ac:dyDescent="0.2"/>
    <row r="654" ht="15" customHeight="1" x14ac:dyDescent="0.2"/>
    <row r="655" ht="15" customHeight="1" x14ac:dyDescent="0.2"/>
    <row r="656" ht="15" customHeight="1" x14ac:dyDescent="0.2"/>
    <row r="657" ht="15" customHeight="1" x14ac:dyDescent="0.2"/>
    <row r="658" ht="15" customHeight="1" x14ac:dyDescent="0.2"/>
    <row r="659" ht="15" customHeight="1" x14ac:dyDescent="0.2"/>
    <row r="660" ht="15" customHeight="1" x14ac:dyDescent="0.2"/>
    <row r="661" ht="15" customHeight="1" x14ac:dyDescent="0.2"/>
    <row r="662" ht="15" customHeight="1" x14ac:dyDescent="0.2"/>
    <row r="663" ht="15" customHeight="1" x14ac:dyDescent="0.2"/>
    <row r="664" ht="15" customHeight="1" x14ac:dyDescent="0.2"/>
    <row r="665" ht="15" customHeight="1" x14ac:dyDescent="0.2"/>
    <row r="666" ht="15" customHeight="1" x14ac:dyDescent="0.2"/>
    <row r="667" ht="15" customHeight="1" x14ac:dyDescent="0.2"/>
    <row r="668" ht="15" customHeight="1" x14ac:dyDescent="0.2"/>
    <row r="669" ht="15" customHeight="1" x14ac:dyDescent="0.2"/>
    <row r="670" ht="15" customHeight="1" x14ac:dyDescent="0.2"/>
    <row r="671" ht="15" customHeight="1" x14ac:dyDescent="0.2"/>
    <row r="672" ht="15" customHeight="1" x14ac:dyDescent="0.2"/>
    <row r="673" ht="15" customHeight="1" x14ac:dyDescent="0.2"/>
    <row r="674" ht="15" customHeight="1" x14ac:dyDescent="0.2"/>
    <row r="675" ht="15" customHeight="1" x14ac:dyDescent="0.2"/>
    <row r="676" ht="15" customHeight="1" x14ac:dyDescent="0.2"/>
    <row r="677" ht="15" customHeight="1" x14ac:dyDescent="0.2"/>
    <row r="678" ht="15" customHeight="1" x14ac:dyDescent="0.2"/>
    <row r="679" ht="15" customHeight="1" x14ac:dyDescent="0.2"/>
    <row r="680" ht="15" customHeight="1" x14ac:dyDescent="0.2"/>
    <row r="681" ht="15" customHeight="1" x14ac:dyDescent="0.2"/>
    <row r="682" ht="15" customHeight="1" x14ac:dyDescent="0.2"/>
    <row r="683" ht="15" customHeight="1" x14ac:dyDescent="0.2"/>
    <row r="684" ht="15" customHeight="1" x14ac:dyDescent="0.2"/>
    <row r="685" ht="15" customHeight="1" x14ac:dyDescent="0.2"/>
    <row r="686" ht="15" customHeight="1" x14ac:dyDescent="0.2"/>
    <row r="687" ht="15" customHeight="1" x14ac:dyDescent="0.2"/>
    <row r="688" ht="15" customHeight="1" x14ac:dyDescent="0.2"/>
    <row r="689" ht="15" customHeight="1" x14ac:dyDescent="0.2"/>
    <row r="690" ht="15" customHeight="1" x14ac:dyDescent="0.2"/>
    <row r="691" ht="15" customHeight="1" x14ac:dyDescent="0.2"/>
    <row r="692" ht="15" customHeight="1" x14ac:dyDescent="0.2"/>
    <row r="693" ht="15" customHeight="1" x14ac:dyDescent="0.2"/>
    <row r="694" ht="15" customHeight="1" x14ac:dyDescent="0.2"/>
    <row r="695" ht="15" customHeight="1" x14ac:dyDescent="0.2"/>
    <row r="696" ht="15" customHeight="1" x14ac:dyDescent="0.2"/>
  </sheetData>
  <sortState ref="B2:K526">
    <sortCondition ref="C526"/>
  </sortState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DFDD0-F423-4F46-AE51-0008A0E81EA6}">
  <dimension ref="A2:Q540"/>
  <sheetViews>
    <sheetView zoomScaleNormal="100" workbookViewId="0">
      <pane xSplit="1" topLeftCell="B1" activePane="topRight" state="frozen"/>
      <selection pane="topRight" activeCell="O36" sqref="O36"/>
    </sheetView>
  </sheetViews>
  <sheetFormatPr baseColWidth="10" defaultRowHeight="15" x14ac:dyDescent="0.2"/>
  <cols>
    <col min="4" max="4" width="24.5" customWidth="1"/>
    <col min="7" max="7" width="30.83203125" customWidth="1"/>
    <col min="8" max="8" width="23.33203125" customWidth="1"/>
  </cols>
  <sheetData>
    <row r="2" spans="2:11" s="11" customFormat="1" x14ac:dyDescent="0.2">
      <c r="B2" s="8">
        <v>43682</v>
      </c>
      <c r="C2" s="12" t="s">
        <v>3</v>
      </c>
      <c r="D2" s="113">
        <v>5143</v>
      </c>
      <c r="E2" s="12" t="s">
        <v>122</v>
      </c>
      <c r="F2" s="12" t="s">
        <v>10</v>
      </c>
      <c r="G2" s="12" t="s">
        <v>1472</v>
      </c>
      <c r="H2" s="12" t="s">
        <v>2214</v>
      </c>
      <c r="I2" s="12"/>
      <c r="J2" s="9">
        <v>28</v>
      </c>
      <c r="K2" s="9">
        <v>37</v>
      </c>
    </row>
    <row r="3" spans="2:11" s="11" customFormat="1" x14ac:dyDescent="0.2">
      <c r="B3" s="8">
        <v>43693</v>
      </c>
      <c r="C3" s="12" t="s">
        <v>3</v>
      </c>
      <c r="D3" s="113">
        <v>4575</v>
      </c>
      <c r="E3" s="12" t="s">
        <v>40</v>
      </c>
      <c r="F3" s="12" t="s">
        <v>4</v>
      </c>
      <c r="G3" s="12" t="s">
        <v>4</v>
      </c>
      <c r="H3" s="12" t="s">
        <v>2292</v>
      </c>
      <c r="I3" s="12"/>
      <c r="J3" s="9">
        <v>4</v>
      </c>
      <c r="K3" s="9">
        <v>2</v>
      </c>
    </row>
    <row r="4" spans="2:11" s="11" customFormat="1" x14ac:dyDescent="0.2">
      <c r="B4" s="8">
        <v>43690</v>
      </c>
      <c r="C4" s="12" t="s">
        <v>3</v>
      </c>
      <c r="D4" s="113">
        <v>3960</v>
      </c>
      <c r="E4" s="12" t="s">
        <v>111</v>
      </c>
      <c r="F4" s="12" t="s">
        <v>3</v>
      </c>
      <c r="G4" s="12" t="s">
        <v>2265</v>
      </c>
      <c r="H4" s="12" t="s">
        <v>538</v>
      </c>
      <c r="I4" s="12"/>
      <c r="J4" s="9">
        <v>14</v>
      </c>
      <c r="K4" s="9">
        <v>12</v>
      </c>
    </row>
    <row r="5" spans="2:11" s="11" customFormat="1" x14ac:dyDescent="0.2">
      <c r="B5" s="8">
        <v>43693</v>
      </c>
      <c r="C5" s="12" t="s">
        <v>6</v>
      </c>
      <c r="D5" s="113">
        <v>54430</v>
      </c>
      <c r="E5" s="12" t="s">
        <v>218</v>
      </c>
      <c r="F5" s="12" t="s">
        <v>6</v>
      </c>
      <c r="G5" s="12" t="s">
        <v>6</v>
      </c>
      <c r="H5" s="12" t="s">
        <v>538</v>
      </c>
      <c r="I5" s="12"/>
      <c r="J5" s="9">
        <v>22</v>
      </c>
      <c r="K5" s="9">
        <v>19</v>
      </c>
    </row>
    <row r="6" spans="2:11" s="11" customFormat="1" x14ac:dyDescent="0.2">
      <c r="B6" s="8">
        <v>43678</v>
      </c>
      <c r="C6" s="12" t="s">
        <v>3</v>
      </c>
      <c r="D6" s="113">
        <v>5838</v>
      </c>
      <c r="E6" s="12" t="s">
        <v>78</v>
      </c>
      <c r="F6" s="12" t="s">
        <v>4</v>
      </c>
      <c r="G6" s="12" t="s">
        <v>6</v>
      </c>
      <c r="H6" s="12" t="s">
        <v>194</v>
      </c>
      <c r="I6" s="12"/>
      <c r="J6" s="9">
        <v>26</v>
      </c>
      <c r="K6" s="9">
        <v>28</v>
      </c>
    </row>
    <row r="7" spans="2:11" s="11" customFormat="1" x14ac:dyDescent="0.2">
      <c r="B7" s="8">
        <v>43699</v>
      </c>
      <c r="C7" s="12" t="s">
        <v>3</v>
      </c>
      <c r="D7" s="113">
        <v>4510</v>
      </c>
      <c r="E7" s="12" t="s">
        <v>40</v>
      </c>
      <c r="F7" s="12" t="s">
        <v>4</v>
      </c>
      <c r="G7" s="12" t="s">
        <v>6</v>
      </c>
      <c r="H7" s="12" t="s">
        <v>194</v>
      </c>
      <c r="I7" s="12"/>
      <c r="J7" s="9">
        <v>3</v>
      </c>
      <c r="K7" s="9">
        <v>2</v>
      </c>
    </row>
    <row r="8" spans="2:11" s="11" customFormat="1" x14ac:dyDescent="0.2">
      <c r="B8" s="8">
        <v>43699</v>
      </c>
      <c r="C8" s="12" t="s">
        <v>3</v>
      </c>
      <c r="D8" s="113">
        <v>4510</v>
      </c>
      <c r="E8" s="12" t="s">
        <v>40</v>
      </c>
      <c r="F8" s="12" t="s">
        <v>4</v>
      </c>
      <c r="G8" s="12" t="s">
        <v>6</v>
      </c>
      <c r="H8" s="12" t="s">
        <v>194</v>
      </c>
      <c r="I8" s="12"/>
      <c r="J8" s="9">
        <v>3</v>
      </c>
      <c r="K8" s="9">
        <v>2</v>
      </c>
    </row>
    <row r="9" spans="2:11" s="11" customFormat="1" x14ac:dyDescent="0.2">
      <c r="B9" s="8">
        <v>43702</v>
      </c>
      <c r="C9" s="12" t="s">
        <v>3</v>
      </c>
      <c r="D9" s="113">
        <v>6718</v>
      </c>
      <c r="E9" s="12" t="s">
        <v>49</v>
      </c>
      <c r="F9" s="12" t="s">
        <v>317</v>
      </c>
      <c r="G9" s="12" t="s">
        <v>6</v>
      </c>
      <c r="H9" s="12" t="s">
        <v>194</v>
      </c>
      <c r="I9" s="12"/>
      <c r="J9" s="9">
        <v>36</v>
      </c>
      <c r="K9" s="9">
        <v>54</v>
      </c>
    </row>
    <row r="10" spans="2:11" s="11" customFormat="1" x14ac:dyDescent="0.2">
      <c r="B10" s="8">
        <v>43704</v>
      </c>
      <c r="C10" s="12" t="s">
        <v>1190</v>
      </c>
      <c r="D10" s="48" t="s">
        <v>2411</v>
      </c>
      <c r="E10" s="12" t="s">
        <v>2412</v>
      </c>
      <c r="F10" s="12" t="s">
        <v>228</v>
      </c>
      <c r="G10" s="12" t="s">
        <v>15</v>
      </c>
      <c r="H10" s="12" t="s">
        <v>194</v>
      </c>
      <c r="I10" s="12"/>
      <c r="J10" s="9"/>
      <c r="K10" s="9"/>
    </row>
    <row r="11" spans="2:11" s="11" customFormat="1" x14ac:dyDescent="0.2">
      <c r="B11" s="8">
        <v>43679</v>
      </c>
      <c r="C11" s="12" t="s">
        <v>3</v>
      </c>
      <c r="D11" s="113">
        <v>5880</v>
      </c>
      <c r="E11" s="12" t="s">
        <v>118</v>
      </c>
      <c r="F11" s="12" t="s">
        <v>4</v>
      </c>
      <c r="G11" s="12" t="s">
        <v>6</v>
      </c>
      <c r="H11" s="12" t="s">
        <v>152</v>
      </c>
      <c r="I11" s="12"/>
      <c r="J11" s="9">
        <v>22</v>
      </c>
      <c r="K11" s="9">
        <v>27</v>
      </c>
    </row>
    <row r="12" spans="2:11" s="11" customFormat="1" x14ac:dyDescent="0.2">
      <c r="B12" s="8">
        <v>43683</v>
      </c>
      <c r="C12" s="12" t="s">
        <v>3</v>
      </c>
      <c r="D12" s="113">
        <v>7524</v>
      </c>
      <c r="E12" s="12" t="s">
        <v>162</v>
      </c>
      <c r="F12" s="12" t="s">
        <v>4</v>
      </c>
      <c r="G12" s="12" t="s">
        <v>4</v>
      </c>
      <c r="H12" s="12" t="s">
        <v>152</v>
      </c>
      <c r="I12" s="12"/>
      <c r="J12" s="9">
        <v>36</v>
      </c>
      <c r="K12" s="9">
        <v>51</v>
      </c>
    </row>
    <row r="13" spans="2:11" s="11" customFormat="1" x14ac:dyDescent="0.2">
      <c r="B13" s="8">
        <v>43684</v>
      </c>
      <c r="C13" s="12" t="s">
        <v>3</v>
      </c>
      <c r="D13" s="113">
        <v>1357</v>
      </c>
      <c r="E13" s="12" t="s">
        <v>92</v>
      </c>
      <c r="F13" s="12" t="s">
        <v>2231</v>
      </c>
      <c r="G13" s="12" t="s">
        <v>15</v>
      </c>
      <c r="H13" s="12" t="s">
        <v>152</v>
      </c>
      <c r="I13" s="12"/>
      <c r="J13" s="9">
        <v>22</v>
      </c>
      <c r="K13" s="9">
        <v>25</v>
      </c>
    </row>
    <row r="14" spans="2:11" s="11" customFormat="1" x14ac:dyDescent="0.2">
      <c r="B14" s="8">
        <v>43684</v>
      </c>
      <c r="C14" s="12" t="s">
        <v>6</v>
      </c>
      <c r="D14" s="113">
        <v>57320</v>
      </c>
      <c r="E14" s="12" t="s">
        <v>2242</v>
      </c>
      <c r="F14" s="12" t="s">
        <v>6</v>
      </c>
      <c r="G14" s="12" t="s">
        <v>6</v>
      </c>
      <c r="H14" s="12" t="s">
        <v>152</v>
      </c>
      <c r="I14" s="12"/>
      <c r="J14" s="9">
        <v>52</v>
      </c>
      <c r="K14" s="9">
        <v>64</v>
      </c>
    </row>
    <row r="15" spans="2:11" s="11" customFormat="1" x14ac:dyDescent="0.2">
      <c r="B15" s="8">
        <v>43686</v>
      </c>
      <c r="C15" s="12" t="s">
        <v>3</v>
      </c>
      <c r="D15" s="113">
        <v>1856</v>
      </c>
      <c r="E15" s="12" t="s">
        <v>92</v>
      </c>
      <c r="F15" s="12" t="s">
        <v>3</v>
      </c>
      <c r="G15" s="12" t="s">
        <v>5</v>
      </c>
      <c r="H15" s="12" t="s">
        <v>152</v>
      </c>
      <c r="I15" s="12"/>
      <c r="J15" s="9">
        <v>26</v>
      </c>
      <c r="K15" s="9">
        <v>29</v>
      </c>
    </row>
    <row r="16" spans="2:11" s="11" customFormat="1" x14ac:dyDescent="0.2">
      <c r="B16" s="8">
        <v>43689</v>
      </c>
      <c r="C16" s="12" t="s">
        <v>3</v>
      </c>
      <c r="D16" s="113">
        <v>5364</v>
      </c>
      <c r="E16" s="12" t="s">
        <v>58</v>
      </c>
      <c r="F16" s="12" t="s">
        <v>2182</v>
      </c>
      <c r="G16" s="12" t="s">
        <v>4</v>
      </c>
      <c r="H16" s="12" t="s">
        <v>152</v>
      </c>
      <c r="I16" s="12"/>
      <c r="J16" s="9">
        <v>30</v>
      </c>
      <c r="K16" s="9">
        <v>37</v>
      </c>
    </row>
    <row r="17" spans="2:11" s="11" customFormat="1" x14ac:dyDescent="0.2">
      <c r="B17" s="8">
        <v>43691</v>
      </c>
      <c r="C17" s="12" t="s">
        <v>3</v>
      </c>
      <c r="D17" s="113">
        <v>8220</v>
      </c>
      <c r="E17" s="12" t="s">
        <v>64</v>
      </c>
      <c r="F17" s="12" t="s">
        <v>6</v>
      </c>
      <c r="G17" s="12" t="s">
        <v>15</v>
      </c>
      <c r="H17" s="12" t="s">
        <v>152</v>
      </c>
      <c r="I17" s="12"/>
      <c r="J17" s="9">
        <v>23</v>
      </c>
      <c r="K17" s="9">
        <v>18</v>
      </c>
    </row>
    <row r="18" spans="2:11" s="11" customFormat="1" x14ac:dyDescent="0.2">
      <c r="B18" s="8">
        <v>43694</v>
      </c>
      <c r="C18" s="12" t="s">
        <v>6</v>
      </c>
      <c r="D18" s="113">
        <v>57270</v>
      </c>
      <c r="E18" s="12" t="s">
        <v>161</v>
      </c>
      <c r="F18" s="12" t="s">
        <v>6</v>
      </c>
      <c r="G18" s="12" t="s">
        <v>6</v>
      </c>
      <c r="H18" s="12" t="s">
        <v>152</v>
      </c>
      <c r="I18" s="12"/>
      <c r="J18" s="9">
        <v>33</v>
      </c>
      <c r="K18" s="9">
        <v>43</v>
      </c>
    </row>
    <row r="19" spans="2:11" s="11" customFormat="1" x14ac:dyDescent="0.2">
      <c r="B19" s="8">
        <v>43694</v>
      </c>
      <c r="C19" s="12" t="s">
        <v>3</v>
      </c>
      <c r="D19" s="113">
        <v>8056</v>
      </c>
      <c r="E19" s="12" t="s">
        <v>42</v>
      </c>
      <c r="F19" s="12" t="s">
        <v>4</v>
      </c>
      <c r="G19" s="12" t="s">
        <v>4</v>
      </c>
      <c r="H19" s="12" t="s">
        <v>152</v>
      </c>
      <c r="I19" s="12"/>
      <c r="J19" s="9">
        <v>22</v>
      </c>
      <c r="K19" s="9">
        <v>20</v>
      </c>
    </row>
    <row r="20" spans="2:11" s="11" customFormat="1" x14ac:dyDescent="0.2">
      <c r="B20" s="8">
        <v>43694</v>
      </c>
      <c r="C20" s="12" t="s">
        <v>6</v>
      </c>
      <c r="D20" s="113">
        <v>54190</v>
      </c>
      <c r="E20" s="12" t="s">
        <v>277</v>
      </c>
      <c r="F20" s="12" t="s">
        <v>6</v>
      </c>
      <c r="G20" s="12" t="s">
        <v>6</v>
      </c>
      <c r="H20" s="12" t="s">
        <v>152</v>
      </c>
      <c r="I20" s="12"/>
      <c r="J20" s="9">
        <v>17</v>
      </c>
      <c r="K20" s="9">
        <v>12</v>
      </c>
    </row>
    <row r="21" spans="2:11" s="11" customFormat="1" x14ac:dyDescent="0.2">
      <c r="B21" s="8">
        <v>43695</v>
      </c>
      <c r="C21" s="12" t="s">
        <v>2352</v>
      </c>
      <c r="D21" s="113">
        <v>1638</v>
      </c>
      <c r="E21" s="12" t="s">
        <v>2344</v>
      </c>
      <c r="F21" s="12" t="s">
        <v>4</v>
      </c>
      <c r="G21" s="12" t="s">
        <v>6</v>
      </c>
      <c r="H21" s="12" t="s">
        <v>152</v>
      </c>
      <c r="I21" s="12"/>
      <c r="J21" s="9">
        <v>23</v>
      </c>
      <c r="K21" s="9">
        <v>36</v>
      </c>
    </row>
    <row r="22" spans="2:11" s="11" customFormat="1" x14ac:dyDescent="0.2">
      <c r="B22" s="8">
        <v>43695</v>
      </c>
      <c r="C22" s="12" t="s">
        <v>3</v>
      </c>
      <c r="D22" s="113">
        <v>2451</v>
      </c>
      <c r="E22" s="12" t="s">
        <v>92</v>
      </c>
      <c r="F22" s="12" t="s">
        <v>8</v>
      </c>
      <c r="G22" s="12" t="s">
        <v>4</v>
      </c>
      <c r="H22" s="12" t="s">
        <v>152</v>
      </c>
      <c r="I22" s="12"/>
      <c r="J22" s="9">
        <v>19</v>
      </c>
      <c r="K22" s="9">
        <v>25</v>
      </c>
    </row>
    <row r="23" spans="2:11" s="11" customFormat="1" x14ac:dyDescent="0.2">
      <c r="B23" s="8">
        <v>43697</v>
      </c>
      <c r="C23" s="12" t="s">
        <v>6</v>
      </c>
      <c r="D23" s="113">
        <v>57100</v>
      </c>
      <c r="E23" s="12" t="s">
        <v>141</v>
      </c>
      <c r="F23" s="12" t="s">
        <v>6</v>
      </c>
      <c r="G23" s="12" t="s">
        <v>6</v>
      </c>
      <c r="H23" s="12" t="s">
        <v>152</v>
      </c>
      <c r="I23" s="12"/>
      <c r="J23" s="9">
        <v>35</v>
      </c>
      <c r="K23" s="9">
        <v>42</v>
      </c>
    </row>
    <row r="24" spans="2:11" s="11" customFormat="1" x14ac:dyDescent="0.2">
      <c r="B24" s="8">
        <v>43697</v>
      </c>
      <c r="C24" s="12" t="s">
        <v>14</v>
      </c>
      <c r="D24" s="113">
        <v>6792</v>
      </c>
      <c r="E24" s="12" t="s">
        <v>136</v>
      </c>
      <c r="F24" s="12" t="s">
        <v>6</v>
      </c>
      <c r="G24" s="12" t="s">
        <v>6</v>
      </c>
      <c r="H24" s="12" t="s">
        <v>152</v>
      </c>
      <c r="I24" s="12"/>
      <c r="J24" s="9">
        <v>16</v>
      </c>
      <c r="K24" s="9">
        <v>8</v>
      </c>
    </row>
    <row r="25" spans="2:11" s="11" customFormat="1" x14ac:dyDescent="0.2">
      <c r="B25" s="8">
        <v>43687</v>
      </c>
      <c r="C25" s="12" t="s">
        <v>14</v>
      </c>
      <c r="D25" s="113">
        <v>6723</v>
      </c>
      <c r="E25" s="12" t="s">
        <v>212</v>
      </c>
      <c r="F25" s="12" t="s">
        <v>6</v>
      </c>
      <c r="G25" s="12" t="s">
        <v>4</v>
      </c>
      <c r="H25" s="12" t="s">
        <v>2268</v>
      </c>
      <c r="I25" s="12"/>
      <c r="J25" s="9">
        <v>36</v>
      </c>
      <c r="K25" s="9">
        <v>40</v>
      </c>
    </row>
    <row r="26" spans="2:11" s="11" customFormat="1" x14ac:dyDescent="0.2">
      <c r="B26" s="8">
        <v>43695</v>
      </c>
      <c r="C26" s="12" t="s">
        <v>3</v>
      </c>
      <c r="D26" s="113">
        <v>8366</v>
      </c>
      <c r="E26" s="12" t="s">
        <v>149</v>
      </c>
      <c r="F26" s="12" t="s">
        <v>6</v>
      </c>
      <c r="G26" s="12" t="s">
        <v>15</v>
      </c>
      <c r="H26" s="12" t="s">
        <v>2358</v>
      </c>
      <c r="I26" s="12"/>
      <c r="J26" s="9">
        <v>23</v>
      </c>
      <c r="K26" s="9">
        <v>18</v>
      </c>
    </row>
    <row r="27" spans="2:11" s="11" customFormat="1" x14ac:dyDescent="0.2">
      <c r="B27" s="8">
        <v>43695</v>
      </c>
      <c r="C27" s="12" t="s">
        <v>5</v>
      </c>
      <c r="D27" s="113">
        <v>66706</v>
      </c>
      <c r="E27" s="12" t="s">
        <v>97</v>
      </c>
      <c r="F27" s="12" t="s">
        <v>5</v>
      </c>
      <c r="G27" s="12" t="s">
        <v>4</v>
      </c>
      <c r="H27" s="12" t="s">
        <v>2358</v>
      </c>
      <c r="I27" s="12"/>
      <c r="J27" s="9">
        <v>31</v>
      </c>
      <c r="K27" s="9">
        <v>45</v>
      </c>
    </row>
    <row r="28" spans="2:11" s="11" customFormat="1" x14ac:dyDescent="0.2">
      <c r="B28" s="8">
        <v>43678</v>
      </c>
      <c r="C28" s="12" t="s">
        <v>14</v>
      </c>
      <c r="D28" s="113">
        <v>6700</v>
      </c>
      <c r="E28" s="12" t="s">
        <v>127</v>
      </c>
      <c r="F28" s="12" t="s">
        <v>6</v>
      </c>
      <c r="G28" s="12" t="s">
        <v>4</v>
      </c>
      <c r="H28" s="12" t="s">
        <v>222</v>
      </c>
      <c r="I28" s="12"/>
      <c r="J28" s="9">
        <v>32</v>
      </c>
      <c r="K28" s="9">
        <v>26</v>
      </c>
    </row>
    <row r="29" spans="2:11" s="11" customFormat="1" x14ac:dyDescent="0.2">
      <c r="B29" s="8">
        <v>43683</v>
      </c>
      <c r="C29" s="12" t="s">
        <v>3</v>
      </c>
      <c r="D29" s="113">
        <v>4677</v>
      </c>
      <c r="E29" s="12" t="s">
        <v>40</v>
      </c>
      <c r="F29" s="12" t="s">
        <v>4</v>
      </c>
      <c r="G29" s="12" t="s">
        <v>4</v>
      </c>
      <c r="H29" s="12" t="s">
        <v>312</v>
      </c>
      <c r="I29" s="12"/>
      <c r="J29" s="9">
        <v>2</v>
      </c>
      <c r="K29" s="9" t="s">
        <v>2215</v>
      </c>
    </row>
    <row r="30" spans="2:11" s="11" customFormat="1" x14ac:dyDescent="0.2">
      <c r="B30" s="8">
        <v>43684</v>
      </c>
      <c r="C30" s="12" t="s">
        <v>3</v>
      </c>
      <c r="D30" s="113">
        <v>3442</v>
      </c>
      <c r="E30" s="12" t="s">
        <v>67</v>
      </c>
      <c r="F30" s="12" t="s">
        <v>2237</v>
      </c>
      <c r="G30" s="12" t="s">
        <v>32</v>
      </c>
      <c r="H30" s="12" t="s">
        <v>312</v>
      </c>
      <c r="I30" s="12"/>
      <c r="J30" s="9">
        <v>17</v>
      </c>
      <c r="K30" s="9">
        <v>18</v>
      </c>
    </row>
    <row r="31" spans="2:11" s="11" customFormat="1" x14ac:dyDescent="0.2">
      <c r="B31" s="8">
        <v>43694</v>
      </c>
      <c r="C31" s="12" t="s">
        <v>3</v>
      </c>
      <c r="D31" s="113">
        <v>5861</v>
      </c>
      <c r="E31" s="12" t="s">
        <v>78</v>
      </c>
      <c r="F31" s="12" t="s">
        <v>12</v>
      </c>
      <c r="G31" s="12" t="s">
        <v>6</v>
      </c>
      <c r="H31" s="12" t="s">
        <v>312</v>
      </c>
      <c r="I31" s="12"/>
      <c r="J31" s="9">
        <v>22</v>
      </c>
      <c r="K31" s="9">
        <v>28</v>
      </c>
    </row>
    <row r="32" spans="2:11" s="11" customFormat="1" x14ac:dyDescent="0.2">
      <c r="B32" s="8">
        <v>43694</v>
      </c>
      <c r="C32" s="12" t="s">
        <v>3</v>
      </c>
      <c r="D32" s="113">
        <v>8399</v>
      </c>
      <c r="E32" s="12" t="s">
        <v>2326</v>
      </c>
      <c r="F32" s="12" t="s">
        <v>4</v>
      </c>
      <c r="G32" s="12" t="s">
        <v>4</v>
      </c>
      <c r="H32" s="12" t="s">
        <v>1709</v>
      </c>
      <c r="I32" s="12"/>
      <c r="J32" s="9">
        <v>25</v>
      </c>
      <c r="K32" s="9">
        <v>19</v>
      </c>
    </row>
    <row r="33" spans="2:11" s="11" customFormat="1" x14ac:dyDescent="0.2">
      <c r="B33" s="8">
        <v>43694</v>
      </c>
      <c r="C33" s="12" t="s">
        <v>3</v>
      </c>
      <c r="D33" s="113">
        <v>9610</v>
      </c>
      <c r="E33" s="12" t="s">
        <v>109</v>
      </c>
      <c r="F33" s="12" t="s">
        <v>4</v>
      </c>
      <c r="G33" s="12" t="s">
        <v>4</v>
      </c>
      <c r="H33" s="12" t="s">
        <v>1709</v>
      </c>
      <c r="I33" s="12"/>
      <c r="J33" s="9">
        <v>31</v>
      </c>
      <c r="K33" s="9">
        <v>45</v>
      </c>
    </row>
    <row r="34" spans="2:11" s="11" customFormat="1" x14ac:dyDescent="0.2">
      <c r="B34" s="8">
        <v>43698</v>
      </c>
      <c r="C34" s="12" t="s">
        <v>3</v>
      </c>
      <c r="D34" s="113">
        <v>9167</v>
      </c>
      <c r="E34" s="12" t="s">
        <v>191</v>
      </c>
      <c r="F34" s="12" t="s">
        <v>4</v>
      </c>
      <c r="G34" s="12" t="s">
        <v>6</v>
      </c>
      <c r="H34" s="12" t="s">
        <v>2384</v>
      </c>
      <c r="I34" s="12"/>
      <c r="J34" s="9">
        <v>53</v>
      </c>
      <c r="K34" s="9">
        <v>46</v>
      </c>
    </row>
    <row r="35" spans="2:11" s="11" customFormat="1" x14ac:dyDescent="0.2">
      <c r="B35" s="8">
        <v>43694</v>
      </c>
      <c r="C35" s="12" t="s">
        <v>3</v>
      </c>
      <c r="D35" s="113">
        <v>4882</v>
      </c>
      <c r="E35" s="12" t="s">
        <v>124</v>
      </c>
      <c r="F35" s="12" t="s">
        <v>4</v>
      </c>
      <c r="G35" s="12" t="s">
        <v>4</v>
      </c>
      <c r="H35" s="12" t="s">
        <v>2324</v>
      </c>
      <c r="I35" s="12"/>
      <c r="J35" s="9">
        <v>13</v>
      </c>
      <c r="K35" s="9">
        <v>8</v>
      </c>
    </row>
    <row r="36" spans="2:11" s="11" customFormat="1" x14ac:dyDescent="0.2">
      <c r="B36" s="8">
        <v>43684</v>
      </c>
      <c r="C36" s="12" t="s">
        <v>3</v>
      </c>
      <c r="D36" s="113">
        <v>4988</v>
      </c>
      <c r="E36" s="12" t="s">
        <v>61</v>
      </c>
      <c r="F36" s="12" t="s">
        <v>4</v>
      </c>
      <c r="G36" s="12" t="s">
        <v>4</v>
      </c>
      <c r="H36" s="12" t="s">
        <v>2240</v>
      </c>
      <c r="I36" s="12"/>
      <c r="J36" s="9">
        <v>9</v>
      </c>
      <c r="K36" s="9">
        <v>5</v>
      </c>
    </row>
    <row r="37" spans="2:11" s="11" customFormat="1" x14ac:dyDescent="0.2">
      <c r="B37" s="8">
        <v>43677</v>
      </c>
      <c r="C37" s="12" t="s">
        <v>5</v>
      </c>
      <c r="D37" s="113">
        <v>1445</v>
      </c>
      <c r="E37" s="12" t="s">
        <v>2168</v>
      </c>
      <c r="F37" s="12" t="s">
        <v>5</v>
      </c>
      <c r="G37" s="12" t="s">
        <v>15</v>
      </c>
      <c r="H37" s="12" t="s">
        <v>151</v>
      </c>
      <c r="I37" s="12"/>
      <c r="J37" s="9"/>
      <c r="K37" s="9"/>
    </row>
    <row r="38" spans="2:11" s="11" customFormat="1" x14ac:dyDescent="0.2">
      <c r="B38" s="8">
        <v>43678</v>
      </c>
      <c r="C38" s="12" t="s">
        <v>3</v>
      </c>
      <c r="D38" s="113">
        <v>5233</v>
      </c>
      <c r="E38" s="12" t="s">
        <v>66</v>
      </c>
      <c r="F38" s="12" t="s">
        <v>4</v>
      </c>
      <c r="G38" s="12" t="s">
        <v>140</v>
      </c>
      <c r="H38" s="12" t="s">
        <v>151</v>
      </c>
      <c r="I38" s="12"/>
      <c r="J38" s="9">
        <v>28</v>
      </c>
      <c r="K38" s="9">
        <v>34</v>
      </c>
    </row>
    <row r="39" spans="2:11" s="11" customFormat="1" x14ac:dyDescent="0.2">
      <c r="B39" s="8">
        <v>43678</v>
      </c>
      <c r="C39" s="12" t="s">
        <v>6</v>
      </c>
      <c r="D39" s="113">
        <v>67680</v>
      </c>
      <c r="E39" s="12" t="s">
        <v>2177</v>
      </c>
      <c r="F39" s="12" t="s">
        <v>6</v>
      </c>
      <c r="G39" s="12" t="s">
        <v>4</v>
      </c>
      <c r="H39" s="12" t="s">
        <v>151</v>
      </c>
      <c r="I39" s="12"/>
      <c r="J39" s="9">
        <v>170</v>
      </c>
      <c r="K39" s="9">
        <v>255</v>
      </c>
    </row>
    <row r="40" spans="2:11" s="11" customFormat="1" x14ac:dyDescent="0.2">
      <c r="B40" s="8">
        <v>43678</v>
      </c>
      <c r="C40" s="12" t="s">
        <v>6</v>
      </c>
      <c r="D40" s="113">
        <v>94370</v>
      </c>
      <c r="E40" s="12" t="s">
        <v>2178</v>
      </c>
      <c r="F40" s="12" t="s">
        <v>6</v>
      </c>
      <c r="G40" s="12" t="s">
        <v>15</v>
      </c>
      <c r="H40" s="12" t="s">
        <v>151</v>
      </c>
      <c r="I40" s="12"/>
      <c r="J40" s="9"/>
      <c r="K40" s="9"/>
    </row>
    <row r="41" spans="2:11" s="11" customFormat="1" x14ac:dyDescent="0.2">
      <c r="B41" s="8">
        <v>43678</v>
      </c>
      <c r="C41" s="12" t="s">
        <v>3</v>
      </c>
      <c r="D41" s="113">
        <v>3961</v>
      </c>
      <c r="E41" s="12" t="s">
        <v>286</v>
      </c>
      <c r="F41" s="12" t="s">
        <v>4</v>
      </c>
      <c r="G41" s="12" t="s">
        <v>99</v>
      </c>
      <c r="H41" s="12" t="s">
        <v>151</v>
      </c>
      <c r="I41" s="12"/>
      <c r="J41" s="9">
        <v>16</v>
      </c>
      <c r="K41" s="9">
        <v>16</v>
      </c>
    </row>
    <row r="42" spans="2:11" s="11" customFormat="1" x14ac:dyDescent="0.2">
      <c r="B42" s="8">
        <v>43679</v>
      </c>
      <c r="C42" s="12" t="s">
        <v>6</v>
      </c>
      <c r="D42" s="113">
        <v>57570</v>
      </c>
      <c r="E42" s="12" t="s">
        <v>2181</v>
      </c>
      <c r="F42" s="12" t="s">
        <v>2182</v>
      </c>
      <c r="G42" s="12" t="s">
        <v>6</v>
      </c>
      <c r="H42" s="12" t="s">
        <v>151</v>
      </c>
      <c r="I42" s="12"/>
      <c r="J42" s="9">
        <v>18</v>
      </c>
      <c r="K42" s="9">
        <v>26</v>
      </c>
    </row>
    <row r="43" spans="2:11" s="11" customFormat="1" x14ac:dyDescent="0.2">
      <c r="B43" s="8">
        <v>43679</v>
      </c>
      <c r="C43" s="12" t="s">
        <v>3</v>
      </c>
      <c r="D43" s="113">
        <v>4646</v>
      </c>
      <c r="E43" s="12" t="s">
        <v>1433</v>
      </c>
      <c r="F43" s="12" t="s">
        <v>4</v>
      </c>
      <c r="G43" s="12" t="s">
        <v>6</v>
      </c>
      <c r="H43" s="12" t="s">
        <v>151</v>
      </c>
      <c r="I43" s="12"/>
      <c r="J43" s="9">
        <v>4</v>
      </c>
      <c r="K43" s="9">
        <v>2</v>
      </c>
    </row>
    <row r="44" spans="2:11" s="11" customFormat="1" x14ac:dyDescent="0.2">
      <c r="B44" s="8">
        <v>43679</v>
      </c>
      <c r="C44" s="12" t="s">
        <v>1512</v>
      </c>
      <c r="D44" s="113">
        <v>8634</v>
      </c>
      <c r="E44" s="12" t="s">
        <v>2194</v>
      </c>
      <c r="F44" s="12" t="s">
        <v>5</v>
      </c>
      <c r="G44" s="12" t="s">
        <v>6</v>
      </c>
      <c r="H44" s="12" t="s">
        <v>151</v>
      </c>
      <c r="I44" s="12"/>
      <c r="J44" s="9">
        <v>282</v>
      </c>
      <c r="K44" s="9">
        <v>466</v>
      </c>
    </row>
    <row r="45" spans="2:11" s="11" customFormat="1" x14ac:dyDescent="0.2">
      <c r="B45" s="8">
        <v>43681</v>
      </c>
      <c r="C45" s="12" t="s">
        <v>3</v>
      </c>
      <c r="D45" s="113">
        <v>1941</v>
      </c>
      <c r="E45" s="12" t="s">
        <v>92</v>
      </c>
      <c r="F45" s="12" t="s">
        <v>16</v>
      </c>
      <c r="G45" s="12" t="s">
        <v>6</v>
      </c>
      <c r="H45" s="12" t="s">
        <v>151</v>
      </c>
      <c r="I45" s="12"/>
      <c r="J45" s="9">
        <v>18</v>
      </c>
      <c r="K45" s="9">
        <v>25</v>
      </c>
    </row>
    <row r="46" spans="2:11" s="11" customFormat="1" x14ac:dyDescent="0.2">
      <c r="B46" s="8">
        <v>43683</v>
      </c>
      <c r="C46" s="12" t="s">
        <v>3</v>
      </c>
      <c r="D46" s="113">
        <v>3340</v>
      </c>
      <c r="E46" s="12" t="s">
        <v>572</v>
      </c>
      <c r="F46" s="12" t="s">
        <v>4</v>
      </c>
      <c r="G46" s="12" t="s">
        <v>4</v>
      </c>
      <c r="H46" s="12" t="s">
        <v>151</v>
      </c>
      <c r="I46" s="12"/>
      <c r="J46" s="9">
        <v>16</v>
      </c>
      <c r="K46" s="9">
        <v>17</v>
      </c>
    </row>
    <row r="47" spans="2:11" s="11" customFormat="1" ht="18" customHeight="1" x14ac:dyDescent="0.2">
      <c r="B47" s="8">
        <v>43683</v>
      </c>
      <c r="C47" s="12" t="s">
        <v>3</v>
      </c>
      <c r="D47" s="113">
        <v>7410</v>
      </c>
      <c r="E47" s="12" t="s">
        <v>282</v>
      </c>
      <c r="F47" s="12" t="s">
        <v>4</v>
      </c>
      <c r="G47" s="12" t="s">
        <v>4</v>
      </c>
      <c r="H47" s="12" t="s">
        <v>151</v>
      </c>
      <c r="I47" s="12"/>
      <c r="J47" s="9">
        <v>41</v>
      </c>
      <c r="K47" s="9">
        <v>52</v>
      </c>
    </row>
    <row r="48" spans="2:11" s="11" customFormat="1" x14ac:dyDescent="0.2">
      <c r="B48" s="8">
        <v>43683</v>
      </c>
      <c r="C48" s="12" t="s">
        <v>3</v>
      </c>
      <c r="D48" s="113">
        <v>6136</v>
      </c>
      <c r="E48" s="12" t="s">
        <v>48</v>
      </c>
      <c r="F48" s="12" t="s">
        <v>4</v>
      </c>
      <c r="G48" s="12" t="s">
        <v>4</v>
      </c>
      <c r="H48" s="12" t="s">
        <v>151</v>
      </c>
      <c r="I48" s="12"/>
      <c r="J48" s="9">
        <v>36</v>
      </c>
      <c r="K48" s="9">
        <v>45</v>
      </c>
    </row>
    <row r="49" spans="2:11" s="11" customFormat="1" x14ac:dyDescent="0.2">
      <c r="B49" s="8">
        <v>43684</v>
      </c>
      <c r="C49" s="12" t="s">
        <v>3</v>
      </c>
      <c r="D49" s="113">
        <v>6715</v>
      </c>
      <c r="E49" s="12" t="s">
        <v>49</v>
      </c>
      <c r="F49" s="12" t="s">
        <v>4</v>
      </c>
      <c r="G49" s="12" t="s">
        <v>4</v>
      </c>
      <c r="H49" s="12" t="s">
        <v>151</v>
      </c>
      <c r="I49" s="12"/>
      <c r="J49" s="9">
        <v>40</v>
      </c>
      <c r="K49" s="9">
        <v>54</v>
      </c>
    </row>
    <row r="50" spans="2:11" s="11" customFormat="1" x14ac:dyDescent="0.2">
      <c r="B50" s="8">
        <v>43684</v>
      </c>
      <c r="C50" s="12" t="s">
        <v>3</v>
      </c>
      <c r="D50" s="113">
        <v>4910</v>
      </c>
      <c r="E50" s="12" t="s">
        <v>2241</v>
      </c>
      <c r="F50" s="12" t="s">
        <v>4</v>
      </c>
      <c r="G50" s="12" t="s">
        <v>4</v>
      </c>
      <c r="H50" s="12" t="s">
        <v>151</v>
      </c>
      <c r="I50" s="12"/>
      <c r="J50" s="9">
        <v>13</v>
      </c>
      <c r="K50" s="9">
        <v>7</v>
      </c>
    </row>
    <row r="51" spans="2:11" s="11" customFormat="1" x14ac:dyDescent="0.2">
      <c r="B51" s="8">
        <v>43684</v>
      </c>
      <c r="C51" s="12" t="s">
        <v>3</v>
      </c>
      <c r="D51" s="113">
        <v>3250</v>
      </c>
      <c r="E51" s="12" t="s">
        <v>131</v>
      </c>
      <c r="F51" s="12" t="s">
        <v>4</v>
      </c>
      <c r="G51" s="12" t="s">
        <v>5</v>
      </c>
      <c r="H51" s="12" t="s">
        <v>151</v>
      </c>
      <c r="I51" s="12"/>
      <c r="J51" s="9">
        <v>22</v>
      </c>
      <c r="K51" s="9">
        <v>24</v>
      </c>
    </row>
    <row r="52" spans="2:11" s="11" customFormat="1" x14ac:dyDescent="0.2">
      <c r="B52" s="8">
        <v>43684</v>
      </c>
      <c r="C52" s="12" t="s">
        <v>3</v>
      </c>
      <c r="D52" s="113">
        <v>1250</v>
      </c>
      <c r="E52" s="12" t="s">
        <v>92</v>
      </c>
      <c r="F52" s="12" t="s">
        <v>4</v>
      </c>
      <c r="G52" s="12" t="s">
        <v>15</v>
      </c>
      <c r="H52" s="12" t="s">
        <v>151</v>
      </c>
      <c r="I52" s="12"/>
      <c r="J52" s="9">
        <v>29</v>
      </c>
      <c r="K52" s="9">
        <v>27</v>
      </c>
    </row>
    <row r="53" spans="2:11" s="11" customFormat="1" x14ac:dyDescent="0.2">
      <c r="B53" s="8">
        <v>43684</v>
      </c>
      <c r="C53" s="12" t="s">
        <v>3</v>
      </c>
      <c r="D53" s="113">
        <v>4410</v>
      </c>
      <c r="E53" s="12" t="s">
        <v>61</v>
      </c>
      <c r="F53" s="12" t="s">
        <v>4</v>
      </c>
      <c r="G53" s="12" t="s">
        <v>4</v>
      </c>
      <c r="H53" s="12" t="s">
        <v>151</v>
      </c>
      <c r="I53" s="12"/>
      <c r="J53" s="9">
        <v>6</v>
      </c>
      <c r="K53" s="9">
        <v>4</v>
      </c>
    </row>
    <row r="54" spans="2:11" s="11" customFormat="1" x14ac:dyDescent="0.2">
      <c r="B54" s="8">
        <v>43684</v>
      </c>
      <c r="C54" s="12" t="s">
        <v>3</v>
      </c>
      <c r="D54" s="113">
        <v>2349</v>
      </c>
      <c r="E54" s="12" t="s">
        <v>92</v>
      </c>
      <c r="F54" s="12" t="s">
        <v>4</v>
      </c>
      <c r="G54" s="12" t="s">
        <v>4</v>
      </c>
      <c r="H54" s="12" t="s">
        <v>151</v>
      </c>
      <c r="I54" s="12"/>
      <c r="J54" s="9">
        <v>24</v>
      </c>
      <c r="K54" s="9">
        <v>27</v>
      </c>
    </row>
    <row r="55" spans="2:11" s="11" customFormat="1" x14ac:dyDescent="0.2">
      <c r="B55" s="8">
        <v>43686</v>
      </c>
      <c r="C55" s="12" t="s">
        <v>3</v>
      </c>
      <c r="D55" s="113">
        <v>4677</v>
      </c>
      <c r="E55" s="12" t="s">
        <v>40</v>
      </c>
      <c r="F55" s="12" t="s">
        <v>4</v>
      </c>
      <c r="G55" s="12" t="s">
        <v>6</v>
      </c>
      <c r="H55" s="12" t="s">
        <v>151</v>
      </c>
      <c r="I55" s="12"/>
      <c r="J55" s="9">
        <v>3</v>
      </c>
      <c r="K55" s="9">
        <v>3</v>
      </c>
    </row>
    <row r="56" spans="2:11" s="11" customFormat="1" x14ac:dyDescent="0.2">
      <c r="B56" s="8">
        <v>43686</v>
      </c>
      <c r="C56" s="12" t="s">
        <v>8</v>
      </c>
      <c r="D56" s="48"/>
      <c r="E56" s="12" t="s">
        <v>2251</v>
      </c>
      <c r="F56" s="12" t="s">
        <v>8</v>
      </c>
      <c r="G56" s="12" t="s">
        <v>12</v>
      </c>
      <c r="H56" s="12" t="s">
        <v>151</v>
      </c>
      <c r="I56" s="12"/>
      <c r="J56" s="9"/>
      <c r="K56" s="9"/>
    </row>
    <row r="57" spans="2:11" s="11" customFormat="1" x14ac:dyDescent="0.2">
      <c r="B57" s="8">
        <v>43686</v>
      </c>
      <c r="C57" s="12" t="s">
        <v>6</v>
      </c>
      <c r="D57" s="113">
        <v>54430</v>
      </c>
      <c r="E57" s="12" t="s">
        <v>179</v>
      </c>
      <c r="F57" s="12" t="s">
        <v>6</v>
      </c>
      <c r="G57" s="12" t="s">
        <v>6</v>
      </c>
      <c r="H57" s="12" t="s">
        <v>151</v>
      </c>
      <c r="I57" s="12"/>
      <c r="J57" s="9">
        <v>24</v>
      </c>
      <c r="K57" s="9">
        <v>18</v>
      </c>
    </row>
    <row r="58" spans="2:11" s="11" customFormat="1" x14ac:dyDescent="0.2">
      <c r="B58" s="8">
        <v>43687</v>
      </c>
      <c r="C58" s="12" t="s">
        <v>6</v>
      </c>
      <c r="D58" s="113">
        <v>54960</v>
      </c>
      <c r="E58" s="12" t="s">
        <v>1177</v>
      </c>
      <c r="F58" s="12" t="s">
        <v>6</v>
      </c>
      <c r="G58" s="12" t="s">
        <v>6</v>
      </c>
      <c r="H58" s="12" t="s">
        <v>151</v>
      </c>
      <c r="I58" s="12"/>
      <c r="J58" s="9">
        <v>30</v>
      </c>
      <c r="K58" s="9">
        <v>25</v>
      </c>
    </row>
    <row r="59" spans="2:11" s="11" customFormat="1" x14ac:dyDescent="0.2">
      <c r="B59" s="8">
        <v>43688</v>
      </c>
      <c r="C59" s="12" t="s">
        <v>3</v>
      </c>
      <c r="D59" s="113">
        <v>5316</v>
      </c>
      <c r="E59" s="12" t="s">
        <v>280</v>
      </c>
      <c r="F59" s="12" t="s">
        <v>6</v>
      </c>
      <c r="G59" s="12" t="s">
        <v>6</v>
      </c>
      <c r="H59" s="12" t="s">
        <v>151</v>
      </c>
      <c r="I59" s="12"/>
      <c r="J59" s="9">
        <v>29</v>
      </c>
      <c r="K59" s="9">
        <v>36</v>
      </c>
    </row>
    <row r="60" spans="2:11" s="11" customFormat="1" x14ac:dyDescent="0.2">
      <c r="B60" s="8">
        <v>43690</v>
      </c>
      <c r="C60" s="12" t="s">
        <v>3</v>
      </c>
      <c r="D60" s="113">
        <v>2124</v>
      </c>
      <c r="E60" s="12" t="s">
        <v>92</v>
      </c>
      <c r="F60" s="12" t="s">
        <v>188</v>
      </c>
      <c r="G60" s="12" t="s">
        <v>6</v>
      </c>
      <c r="H60" s="12" t="s">
        <v>151</v>
      </c>
      <c r="I60" s="12"/>
      <c r="J60" s="9">
        <v>31</v>
      </c>
      <c r="K60" s="9">
        <v>29</v>
      </c>
    </row>
    <row r="61" spans="2:11" s="11" customFormat="1" x14ac:dyDescent="0.2">
      <c r="B61" s="8">
        <v>43690</v>
      </c>
      <c r="C61" s="12" t="s">
        <v>3</v>
      </c>
      <c r="D61" s="113">
        <v>1244</v>
      </c>
      <c r="E61" s="12" t="s">
        <v>92</v>
      </c>
      <c r="F61" s="12" t="s">
        <v>6</v>
      </c>
      <c r="G61" s="12" t="s">
        <v>6</v>
      </c>
      <c r="H61" s="12" t="s">
        <v>151</v>
      </c>
      <c r="I61" s="12"/>
      <c r="J61" s="9">
        <v>28</v>
      </c>
      <c r="K61" s="9">
        <v>27</v>
      </c>
    </row>
    <row r="62" spans="2:11" s="11" customFormat="1" x14ac:dyDescent="0.2">
      <c r="B62" s="8">
        <v>43691</v>
      </c>
      <c r="C62" s="12" t="s">
        <v>14</v>
      </c>
      <c r="D62" s="113">
        <v>6760</v>
      </c>
      <c r="E62" s="12" t="s">
        <v>257</v>
      </c>
      <c r="F62" s="12" t="s">
        <v>6</v>
      </c>
      <c r="G62" s="12" t="s">
        <v>6</v>
      </c>
      <c r="H62" s="12" t="s">
        <v>151</v>
      </c>
      <c r="I62" s="12"/>
      <c r="J62" s="9">
        <v>39</v>
      </c>
      <c r="K62" s="9">
        <v>34</v>
      </c>
    </row>
    <row r="63" spans="2:11" s="11" customFormat="1" x14ac:dyDescent="0.2">
      <c r="B63" s="8">
        <v>43691</v>
      </c>
      <c r="C63" s="12" t="s">
        <v>6</v>
      </c>
      <c r="D63" s="113">
        <v>54870</v>
      </c>
      <c r="E63" s="12" t="s">
        <v>2275</v>
      </c>
      <c r="F63" s="12" t="s">
        <v>6</v>
      </c>
      <c r="G63" s="12" t="s">
        <v>15</v>
      </c>
      <c r="H63" s="12" t="s">
        <v>151</v>
      </c>
      <c r="I63" s="12"/>
      <c r="J63" s="9">
        <v>28</v>
      </c>
      <c r="K63" s="9">
        <v>24</v>
      </c>
    </row>
    <row r="64" spans="2:11" s="11" customFormat="1" x14ac:dyDescent="0.2">
      <c r="B64" s="8">
        <v>43692</v>
      </c>
      <c r="C64" s="12" t="s">
        <v>3</v>
      </c>
      <c r="D64" s="113">
        <v>6188</v>
      </c>
      <c r="E64" s="12" t="s">
        <v>1089</v>
      </c>
      <c r="F64" s="12" t="s">
        <v>4</v>
      </c>
      <c r="G64" s="12" t="s">
        <v>4</v>
      </c>
      <c r="H64" s="12" t="s">
        <v>151</v>
      </c>
      <c r="I64" s="12"/>
      <c r="J64" s="9">
        <v>32</v>
      </c>
      <c r="K64" s="9">
        <v>42</v>
      </c>
    </row>
    <row r="65" spans="2:11" s="11" customFormat="1" x14ac:dyDescent="0.2">
      <c r="B65" s="8">
        <v>43692</v>
      </c>
      <c r="C65" s="12" t="s">
        <v>3</v>
      </c>
      <c r="D65" s="113">
        <v>3390</v>
      </c>
      <c r="E65" s="12" t="s">
        <v>1752</v>
      </c>
      <c r="F65" s="12" t="s">
        <v>6</v>
      </c>
      <c r="G65" s="12" t="s">
        <v>6</v>
      </c>
      <c r="H65" s="12" t="s">
        <v>151</v>
      </c>
      <c r="I65" s="12"/>
      <c r="J65" s="9">
        <v>22</v>
      </c>
      <c r="K65" s="9">
        <v>27</v>
      </c>
    </row>
    <row r="66" spans="2:11" s="11" customFormat="1" x14ac:dyDescent="0.2">
      <c r="B66" s="8">
        <v>43692</v>
      </c>
      <c r="C66" s="12" t="s">
        <v>3</v>
      </c>
      <c r="D66" s="113">
        <v>1250</v>
      </c>
      <c r="E66" s="12" t="s">
        <v>92</v>
      </c>
      <c r="F66" s="12" t="s">
        <v>6</v>
      </c>
      <c r="G66" s="12" t="s">
        <v>6</v>
      </c>
      <c r="H66" s="12" t="s">
        <v>151</v>
      </c>
      <c r="I66" s="12"/>
      <c r="J66" s="9">
        <v>23</v>
      </c>
      <c r="K66" s="9">
        <v>27</v>
      </c>
    </row>
    <row r="67" spans="2:11" s="11" customFormat="1" x14ac:dyDescent="0.2">
      <c r="B67" s="8">
        <v>43692</v>
      </c>
      <c r="C67" s="12" t="s">
        <v>3</v>
      </c>
      <c r="D67" s="113">
        <v>5540</v>
      </c>
      <c r="E67" s="12" t="s">
        <v>283</v>
      </c>
      <c r="F67" s="12" t="s">
        <v>4</v>
      </c>
      <c r="G67" s="12" t="s">
        <v>4</v>
      </c>
      <c r="H67" s="12" t="s">
        <v>151</v>
      </c>
      <c r="I67" s="12"/>
      <c r="J67" s="9">
        <v>32</v>
      </c>
      <c r="K67" s="9">
        <v>40</v>
      </c>
    </row>
    <row r="68" spans="2:11" s="11" customFormat="1" x14ac:dyDescent="0.2">
      <c r="B68" s="8">
        <v>43692</v>
      </c>
      <c r="C68" s="12" t="s">
        <v>3</v>
      </c>
      <c r="D68" s="113">
        <v>3980</v>
      </c>
      <c r="E68" s="12" t="s">
        <v>111</v>
      </c>
      <c r="F68" s="12" t="s">
        <v>4</v>
      </c>
      <c r="G68" s="12" t="s">
        <v>6</v>
      </c>
      <c r="H68" s="12" t="s">
        <v>151</v>
      </c>
      <c r="I68" s="12"/>
      <c r="J68" s="9">
        <v>13</v>
      </c>
      <c r="K68" s="9">
        <v>11</v>
      </c>
    </row>
    <row r="69" spans="2:11" s="11" customFormat="1" x14ac:dyDescent="0.2">
      <c r="B69" s="8">
        <v>43692</v>
      </c>
      <c r="C69" s="12" t="s">
        <v>3</v>
      </c>
      <c r="D69" s="113">
        <v>1120</v>
      </c>
      <c r="E69" s="12" t="s">
        <v>92</v>
      </c>
      <c r="F69" s="12" t="s">
        <v>4</v>
      </c>
      <c r="G69" s="12" t="s">
        <v>15</v>
      </c>
      <c r="H69" s="12" t="s">
        <v>151</v>
      </c>
      <c r="I69" s="12"/>
      <c r="J69" s="9">
        <v>48</v>
      </c>
      <c r="K69" s="9">
        <v>56</v>
      </c>
    </row>
    <row r="70" spans="2:11" s="11" customFormat="1" x14ac:dyDescent="0.2">
      <c r="B70" s="8">
        <v>43692</v>
      </c>
      <c r="C70" s="12" t="s">
        <v>3</v>
      </c>
      <c r="D70" s="113">
        <v>4410</v>
      </c>
      <c r="E70" s="12" t="s">
        <v>61</v>
      </c>
      <c r="F70" s="12" t="s">
        <v>4</v>
      </c>
      <c r="G70" s="12" t="s">
        <v>15</v>
      </c>
      <c r="H70" s="12" t="s">
        <v>151</v>
      </c>
      <c r="I70" s="12"/>
      <c r="J70" s="9">
        <v>6</v>
      </c>
      <c r="K70" s="9">
        <v>5</v>
      </c>
    </row>
    <row r="71" spans="2:11" s="11" customFormat="1" x14ac:dyDescent="0.2">
      <c r="B71" s="8">
        <v>43692</v>
      </c>
      <c r="C71" s="12" t="s">
        <v>6</v>
      </c>
      <c r="D71" s="113">
        <v>57800</v>
      </c>
      <c r="E71" s="12" t="s">
        <v>2282</v>
      </c>
      <c r="F71" s="12" t="s">
        <v>6</v>
      </c>
      <c r="G71" s="12" t="s">
        <v>6</v>
      </c>
      <c r="H71" s="12" t="s">
        <v>151</v>
      </c>
      <c r="I71" s="12"/>
      <c r="J71" s="9">
        <v>73</v>
      </c>
      <c r="K71" s="9">
        <v>115</v>
      </c>
    </row>
    <row r="72" spans="2:11" s="11" customFormat="1" x14ac:dyDescent="0.2">
      <c r="B72" s="8">
        <v>43692</v>
      </c>
      <c r="C72" s="12" t="s">
        <v>3</v>
      </c>
      <c r="D72" s="113">
        <v>3320</v>
      </c>
      <c r="E72" s="12" t="s">
        <v>156</v>
      </c>
      <c r="F72" s="12" t="s">
        <v>4</v>
      </c>
      <c r="G72" s="12" t="s">
        <v>4</v>
      </c>
      <c r="H72" s="12" t="s">
        <v>151</v>
      </c>
      <c r="I72" s="12"/>
      <c r="J72" s="9">
        <v>21</v>
      </c>
      <c r="K72" s="9">
        <v>26</v>
      </c>
    </row>
    <row r="73" spans="2:11" s="11" customFormat="1" x14ac:dyDescent="0.2">
      <c r="B73" s="8">
        <v>43692</v>
      </c>
      <c r="C73" s="12" t="s">
        <v>3</v>
      </c>
      <c r="D73" s="113">
        <v>6390</v>
      </c>
      <c r="E73" s="12" t="s">
        <v>73</v>
      </c>
      <c r="F73" s="12" t="s">
        <v>4</v>
      </c>
      <c r="G73" s="12" t="s">
        <v>4</v>
      </c>
      <c r="H73" s="12" t="s">
        <v>151</v>
      </c>
      <c r="I73" s="12"/>
      <c r="J73" s="9">
        <v>32</v>
      </c>
      <c r="K73" s="9">
        <v>39</v>
      </c>
    </row>
    <row r="74" spans="2:11" s="11" customFormat="1" x14ac:dyDescent="0.2">
      <c r="B74" s="8">
        <v>43692</v>
      </c>
      <c r="C74" s="12" t="s">
        <v>3</v>
      </c>
      <c r="D74" s="113">
        <v>7710</v>
      </c>
      <c r="E74" s="12" t="s">
        <v>45</v>
      </c>
      <c r="F74" s="12" t="s">
        <v>5</v>
      </c>
      <c r="G74" s="12" t="s">
        <v>5</v>
      </c>
      <c r="H74" s="12" t="s">
        <v>151</v>
      </c>
      <c r="I74" s="12"/>
      <c r="J74" s="9">
        <v>47</v>
      </c>
      <c r="K74" s="9">
        <v>59</v>
      </c>
    </row>
    <row r="75" spans="2:11" s="11" customFormat="1" x14ac:dyDescent="0.2">
      <c r="B75" s="8">
        <v>43692</v>
      </c>
      <c r="C75" s="12" t="s">
        <v>3</v>
      </c>
      <c r="D75" s="113">
        <v>2980</v>
      </c>
      <c r="E75" s="12" t="s">
        <v>92</v>
      </c>
      <c r="F75" s="12" t="s">
        <v>4</v>
      </c>
      <c r="G75" s="12" t="s">
        <v>4</v>
      </c>
      <c r="H75" s="12" t="s">
        <v>151</v>
      </c>
      <c r="I75" s="12"/>
      <c r="J75" s="9">
        <v>19</v>
      </c>
      <c r="K75" s="9">
        <v>22</v>
      </c>
    </row>
    <row r="76" spans="2:11" s="11" customFormat="1" x14ac:dyDescent="0.2">
      <c r="B76" s="8">
        <v>43693</v>
      </c>
      <c r="C76" s="12" t="s">
        <v>3</v>
      </c>
      <c r="D76" s="113">
        <v>6917</v>
      </c>
      <c r="E76" s="12" t="s">
        <v>109</v>
      </c>
      <c r="F76" s="12" t="s">
        <v>15</v>
      </c>
      <c r="G76" s="12" t="s">
        <v>4</v>
      </c>
      <c r="H76" s="12" t="s">
        <v>151</v>
      </c>
      <c r="I76" s="12"/>
      <c r="J76" s="9">
        <v>36</v>
      </c>
      <c r="K76" s="9">
        <v>44</v>
      </c>
    </row>
    <row r="77" spans="2:11" s="11" customFormat="1" x14ac:dyDescent="0.2">
      <c r="B77" s="8">
        <v>43693</v>
      </c>
      <c r="C77" s="12" t="s">
        <v>14</v>
      </c>
      <c r="D77" s="113">
        <v>6780</v>
      </c>
      <c r="E77" s="12" t="s">
        <v>142</v>
      </c>
      <c r="F77" s="12" t="s">
        <v>6</v>
      </c>
      <c r="G77" s="12" t="s">
        <v>6</v>
      </c>
      <c r="H77" s="12" t="s">
        <v>151</v>
      </c>
      <c r="I77" s="12"/>
      <c r="J77" s="9">
        <v>20</v>
      </c>
      <c r="K77" s="9">
        <v>15</v>
      </c>
    </row>
    <row r="78" spans="2:11" s="11" customFormat="1" x14ac:dyDescent="0.2">
      <c r="B78" s="8">
        <v>43693</v>
      </c>
      <c r="C78" s="12" t="s">
        <v>3</v>
      </c>
      <c r="D78" s="113">
        <v>1940</v>
      </c>
      <c r="E78" s="12" t="s">
        <v>92</v>
      </c>
      <c r="F78" s="12" t="s">
        <v>15</v>
      </c>
      <c r="G78" s="12" t="s">
        <v>15</v>
      </c>
      <c r="H78" s="12" t="s">
        <v>151</v>
      </c>
      <c r="I78" s="12"/>
      <c r="J78" s="9">
        <v>20</v>
      </c>
      <c r="K78" s="9">
        <v>24</v>
      </c>
    </row>
    <row r="79" spans="2:11" s="11" customFormat="1" x14ac:dyDescent="0.2">
      <c r="B79" s="8">
        <v>43693</v>
      </c>
      <c r="C79" s="12" t="s">
        <v>3</v>
      </c>
      <c r="D79" s="113">
        <v>1971</v>
      </c>
      <c r="E79" s="12" t="s">
        <v>92</v>
      </c>
      <c r="F79" s="12" t="s">
        <v>15</v>
      </c>
      <c r="G79" s="12" t="s">
        <v>15</v>
      </c>
      <c r="H79" s="12" t="s">
        <v>151</v>
      </c>
      <c r="I79" s="12"/>
      <c r="J79" s="9">
        <v>23</v>
      </c>
      <c r="K79" s="9">
        <v>26</v>
      </c>
    </row>
    <row r="80" spans="2:11" s="11" customFormat="1" x14ac:dyDescent="0.2">
      <c r="B80" s="8">
        <v>43694</v>
      </c>
      <c r="C80" s="12" t="s">
        <v>3</v>
      </c>
      <c r="D80" s="113">
        <v>9150</v>
      </c>
      <c r="E80" s="12" t="s">
        <v>524</v>
      </c>
      <c r="F80" s="12" t="s">
        <v>4</v>
      </c>
      <c r="G80" s="12" t="s">
        <v>4</v>
      </c>
      <c r="H80" s="12" t="s">
        <v>151</v>
      </c>
      <c r="I80" s="12"/>
      <c r="J80" s="9">
        <v>55</v>
      </c>
      <c r="K80" s="9">
        <v>51</v>
      </c>
    </row>
    <row r="81" spans="2:11" s="11" customFormat="1" x14ac:dyDescent="0.2">
      <c r="B81" s="8">
        <v>43694</v>
      </c>
      <c r="C81" s="12" t="s">
        <v>6</v>
      </c>
      <c r="D81" s="113">
        <v>57310</v>
      </c>
      <c r="E81" s="12" t="s">
        <v>2315</v>
      </c>
      <c r="F81" s="12" t="s">
        <v>6</v>
      </c>
      <c r="G81" s="12" t="s">
        <v>6</v>
      </c>
      <c r="H81" s="12" t="s">
        <v>151</v>
      </c>
      <c r="I81" s="12"/>
      <c r="J81" s="9">
        <v>40</v>
      </c>
      <c r="K81" s="9">
        <v>53</v>
      </c>
    </row>
    <row r="82" spans="2:11" s="11" customFormat="1" x14ac:dyDescent="0.2">
      <c r="B82" s="8">
        <v>43694</v>
      </c>
      <c r="C82" s="12" t="s">
        <v>6</v>
      </c>
      <c r="D82" s="113">
        <v>54260</v>
      </c>
      <c r="E82" s="12" t="s">
        <v>2022</v>
      </c>
      <c r="F82" s="12" t="s">
        <v>6</v>
      </c>
      <c r="G82" s="12" t="s">
        <v>6</v>
      </c>
      <c r="H82" s="12" t="s">
        <v>151</v>
      </c>
      <c r="I82" s="12"/>
      <c r="J82" s="9">
        <v>40</v>
      </c>
      <c r="K82" s="9">
        <v>40</v>
      </c>
    </row>
    <row r="83" spans="2:11" s="11" customFormat="1" x14ac:dyDescent="0.2">
      <c r="B83" s="8">
        <v>43694</v>
      </c>
      <c r="C83" s="12" t="s">
        <v>14</v>
      </c>
      <c r="D83" s="113">
        <v>6600</v>
      </c>
      <c r="E83" s="12" t="s">
        <v>1963</v>
      </c>
      <c r="F83" s="12" t="s">
        <v>6</v>
      </c>
      <c r="G83" s="12" t="s">
        <v>6</v>
      </c>
      <c r="H83" s="12" t="s">
        <v>151</v>
      </c>
      <c r="I83" s="12"/>
      <c r="J83" s="9">
        <v>57</v>
      </c>
      <c r="K83" s="9">
        <v>82</v>
      </c>
    </row>
    <row r="84" spans="2:11" s="11" customFormat="1" x14ac:dyDescent="0.2">
      <c r="B84" s="8">
        <v>43694</v>
      </c>
      <c r="C84" s="12" t="s">
        <v>3</v>
      </c>
      <c r="D84" s="113">
        <v>3859</v>
      </c>
      <c r="E84" s="12" t="s">
        <v>116</v>
      </c>
      <c r="F84" s="12" t="s">
        <v>4</v>
      </c>
      <c r="G84" s="12" t="s">
        <v>6</v>
      </c>
      <c r="H84" s="12" t="s">
        <v>151</v>
      </c>
      <c r="I84" s="12"/>
      <c r="J84" s="9">
        <v>15</v>
      </c>
      <c r="K84" s="9">
        <v>13</v>
      </c>
    </row>
    <row r="85" spans="2:11" s="11" customFormat="1" x14ac:dyDescent="0.2">
      <c r="B85" s="8">
        <v>43694</v>
      </c>
      <c r="C85" s="12" t="s">
        <v>3</v>
      </c>
      <c r="D85" s="113">
        <v>8381</v>
      </c>
      <c r="E85" s="12" t="s">
        <v>959</v>
      </c>
      <c r="F85" s="12" t="s">
        <v>4</v>
      </c>
      <c r="G85" s="12" t="s">
        <v>4</v>
      </c>
      <c r="H85" s="12" t="s">
        <v>151</v>
      </c>
      <c r="I85" s="12"/>
      <c r="J85" s="9">
        <v>21</v>
      </c>
      <c r="K85" s="9">
        <v>17</v>
      </c>
    </row>
    <row r="86" spans="2:11" s="11" customFormat="1" x14ac:dyDescent="0.2">
      <c r="B86" s="8">
        <v>43694</v>
      </c>
      <c r="C86" s="12" t="s">
        <v>3</v>
      </c>
      <c r="D86" s="113">
        <v>5713</v>
      </c>
      <c r="E86" s="12" t="s">
        <v>134</v>
      </c>
      <c r="F86" s="12" t="s">
        <v>4</v>
      </c>
      <c r="G86" s="12" t="s">
        <v>4</v>
      </c>
      <c r="H86" s="12" t="s">
        <v>151</v>
      </c>
      <c r="I86" s="12"/>
      <c r="J86" s="9">
        <v>23</v>
      </c>
      <c r="K86" s="9">
        <v>30</v>
      </c>
    </row>
    <row r="87" spans="2:11" s="11" customFormat="1" x14ac:dyDescent="0.2">
      <c r="B87" s="8">
        <v>43695</v>
      </c>
      <c r="C87" s="12" t="s">
        <v>3</v>
      </c>
      <c r="D87" s="113">
        <v>8224</v>
      </c>
      <c r="E87" s="12" t="s">
        <v>64</v>
      </c>
      <c r="F87" s="12" t="s">
        <v>4</v>
      </c>
      <c r="G87" s="12" t="s">
        <v>4</v>
      </c>
      <c r="H87" s="12" t="s">
        <v>151</v>
      </c>
      <c r="I87" s="12"/>
      <c r="J87" s="9">
        <v>23</v>
      </c>
      <c r="K87" s="9">
        <v>18</v>
      </c>
    </row>
    <row r="88" spans="2:11" s="11" customFormat="1" x14ac:dyDescent="0.2">
      <c r="B88" s="8">
        <v>43695</v>
      </c>
      <c r="C88" s="12" t="s">
        <v>14</v>
      </c>
      <c r="D88" s="113">
        <v>6780</v>
      </c>
      <c r="E88" s="12" t="s">
        <v>142</v>
      </c>
      <c r="F88" s="12" t="s">
        <v>6</v>
      </c>
      <c r="G88" s="12" t="s">
        <v>6</v>
      </c>
      <c r="H88" s="12" t="s">
        <v>151</v>
      </c>
      <c r="I88" s="12"/>
      <c r="J88" s="9">
        <v>18</v>
      </c>
      <c r="K88" s="9">
        <v>14</v>
      </c>
    </row>
    <row r="89" spans="2:11" s="11" customFormat="1" x14ac:dyDescent="0.2">
      <c r="B89" s="8">
        <v>43695</v>
      </c>
      <c r="C89" s="12" t="s">
        <v>3</v>
      </c>
      <c r="D89" s="113">
        <v>7354</v>
      </c>
      <c r="E89" s="12" t="s">
        <v>1165</v>
      </c>
      <c r="F89" s="12" t="s">
        <v>4</v>
      </c>
      <c r="G89" s="12" t="s">
        <v>4</v>
      </c>
      <c r="H89" s="12" t="s">
        <v>151</v>
      </c>
      <c r="I89" s="12"/>
      <c r="J89" s="9">
        <v>31</v>
      </c>
      <c r="K89" s="9">
        <v>38</v>
      </c>
    </row>
    <row r="90" spans="2:11" s="11" customFormat="1" x14ac:dyDescent="0.2">
      <c r="B90" s="8">
        <v>43695</v>
      </c>
      <c r="C90" s="12" t="s">
        <v>3</v>
      </c>
      <c r="D90" s="113">
        <v>1250</v>
      </c>
      <c r="E90" s="12" t="s">
        <v>92</v>
      </c>
      <c r="F90" s="12" t="s">
        <v>15</v>
      </c>
      <c r="G90" s="12" t="s">
        <v>15</v>
      </c>
      <c r="H90" s="12" t="s">
        <v>151</v>
      </c>
      <c r="I90" s="12"/>
      <c r="J90" s="9">
        <v>24</v>
      </c>
      <c r="K90" s="9">
        <v>27</v>
      </c>
    </row>
    <row r="91" spans="2:11" s="11" customFormat="1" x14ac:dyDescent="0.2">
      <c r="B91" s="8">
        <v>43695</v>
      </c>
      <c r="C91" s="12" t="s">
        <v>5</v>
      </c>
      <c r="D91" s="113">
        <v>54294</v>
      </c>
      <c r="E91" s="12" t="s">
        <v>154</v>
      </c>
      <c r="F91" s="12" t="s">
        <v>5</v>
      </c>
      <c r="G91" s="12" t="s">
        <v>5</v>
      </c>
      <c r="H91" s="12" t="s">
        <v>151</v>
      </c>
      <c r="I91" s="12"/>
      <c r="J91" s="9">
        <v>48</v>
      </c>
      <c r="K91" s="9">
        <v>67</v>
      </c>
    </row>
    <row r="92" spans="2:11" s="11" customFormat="1" x14ac:dyDescent="0.2">
      <c r="B92" s="8">
        <v>43695</v>
      </c>
      <c r="C92" s="12" t="s">
        <v>3</v>
      </c>
      <c r="D92" s="113">
        <v>4671</v>
      </c>
      <c r="E92" s="12" t="s">
        <v>2296</v>
      </c>
      <c r="F92" s="12" t="s">
        <v>18</v>
      </c>
      <c r="G92" s="12" t="s">
        <v>4</v>
      </c>
      <c r="H92" s="12" t="s">
        <v>151</v>
      </c>
      <c r="I92" s="12"/>
      <c r="J92" s="9">
        <v>3</v>
      </c>
      <c r="K92" s="9">
        <v>2</v>
      </c>
    </row>
    <row r="93" spans="2:11" s="11" customFormat="1" x14ac:dyDescent="0.2">
      <c r="B93" s="8">
        <v>43695</v>
      </c>
      <c r="C93" s="12" t="s">
        <v>3</v>
      </c>
      <c r="D93" s="113">
        <v>5460</v>
      </c>
      <c r="E93" s="12" t="s">
        <v>2349</v>
      </c>
      <c r="F93" s="12" t="s">
        <v>4</v>
      </c>
      <c r="G93" s="12" t="s">
        <v>6</v>
      </c>
      <c r="H93" s="12" t="s">
        <v>151</v>
      </c>
      <c r="I93" s="12"/>
      <c r="J93" s="9">
        <v>29</v>
      </c>
      <c r="K93" s="9">
        <v>40</v>
      </c>
    </row>
    <row r="94" spans="2:11" s="11" customFormat="1" x14ac:dyDescent="0.2">
      <c r="B94" s="8">
        <v>43695</v>
      </c>
      <c r="C94" s="12" t="s">
        <v>6</v>
      </c>
      <c r="D94" s="113">
        <v>57480</v>
      </c>
      <c r="E94" s="12" t="s">
        <v>2350</v>
      </c>
      <c r="F94" s="12" t="s">
        <v>6</v>
      </c>
      <c r="G94" s="12" t="s">
        <v>8</v>
      </c>
      <c r="H94" s="12" t="s">
        <v>151</v>
      </c>
      <c r="I94" s="12"/>
      <c r="J94" s="9">
        <v>38</v>
      </c>
      <c r="K94" s="9">
        <v>53</v>
      </c>
    </row>
    <row r="95" spans="2:11" s="11" customFormat="1" x14ac:dyDescent="0.2">
      <c r="B95" s="8">
        <v>43695</v>
      </c>
      <c r="C95" s="12" t="s">
        <v>1853</v>
      </c>
      <c r="D95" s="48"/>
      <c r="E95" s="12" t="s">
        <v>2351</v>
      </c>
      <c r="F95" s="12" t="s">
        <v>5</v>
      </c>
      <c r="G95" s="12" t="s">
        <v>10</v>
      </c>
      <c r="H95" s="12" t="s">
        <v>151</v>
      </c>
      <c r="I95" s="12"/>
      <c r="J95" s="87" t="s">
        <v>2143</v>
      </c>
      <c r="K95" s="31">
        <v>674</v>
      </c>
    </row>
    <row r="96" spans="2:11" s="11" customFormat="1" x14ac:dyDescent="0.2">
      <c r="B96" s="8">
        <v>43695</v>
      </c>
      <c r="C96" s="12" t="s">
        <v>3</v>
      </c>
      <c r="D96" s="113">
        <v>3817</v>
      </c>
      <c r="E96" s="12" t="s">
        <v>116</v>
      </c>
      <c r="F96" s="12" t="s">
        <v>4</v>
      </c>
      <c r="G96" s="12" t="s">
        <v>4</v>
      </c>
      <c r="H96" s="12" t="s">
        <v>151</v>
      </c>
      <c r="I96" s="12"/>
      <c r="J96" s="9">
        <v>10</v>
      </c>
      <c r="K96" s="9">
        <v>13</v>
      </c>
    </row>
    <row r="97" spans="2:11" s="11" customFormat="1" x14ac:dyDescent="0.2">
      <c r="B97" s="8">
        <v>43695</v>
      </c>
      <c r="C97" s="12" t="s">
        <v>2352</v>
      </c>
      <c r="D97" s="113">
        <v>8212</v>
      </c>
      <c r="E97" s="12" t="s">
        <v>64</v>
      </c>
      <c r="F97" s="12" t="s">
        <v>15</v>
      </c>
      <c r="G97" s="12" t="s">
        <v>15</v>
      </c>
      <c r="H97" s="12" t="s">
        <v>151</v>
      </c>
      <c r="I97" s="12"/>
      <c r="J97" s="9">
        <v>23</v>
      </c>
      <c r="K97" s="9">
        <v>18</v>
      </c>
    </row>
    <row r="98" spans="2:11" s="11" customFormat="1" x14ac:dyDescent="0.2">
      <c r="B98" s="8">
        <v>43695</v>
      </c>
      <c r="C98" s="12" t="s">
        <v>3</v>
      </c>
      <c r="D98" s="113">
        <v>2222</v>
      </c>
      <c r="E98" s="12" t="s">
        <v>92</v>
      </c>
      <c r="F98" s="12" t="s">
        <v>8</v>
      </c>
      <c r="G98" s="12" t="s">
        <v>5</v>
      </c>
      <c r="H98" s="12" t="s">
        <v>151</v>
      </c>
      <c r="I98" s="12"/>
      <c r="J98" s="9">
        <v>23</v>
      </c>
      <c r="K98" s="9">
        <v>32</v>
      </c>
    </row>
    <row r="99" spans="2:11" s="11" customFormat="1" x14ac:dyDescent="0.2">
      <c r="B99" s="8">
        <v>43696</v>
      </c>
      <c r="C99" s="12" t="s">
        <v>3</v>
      </c>
      <c r="D99" s="113">
        <v>6582</v>
      </c>
      <c r="E99" s="12" t="s">
        <v>1803</v>
      </c>
      <c r="F99" s="12" t="s">
        <v>4</v>
      </c>
      <c r="G99" s="12" t="s">
        <v>6</v>
      </c>
      <c r="H99" s="12" t="s">
        <v>151</v>
      </c>
      <c r="I99" s="12"/>
      <c r="J99" s="9">
        <v>49</v>
      </c>
      <c r="K99" s="9">
        <v>74</v>
      </c>
    </row>
    <row r="100" spans="2:11" s="11" customFormat="1" x14ac:dyDescent="0.2">
      <c r="B100" s="8">
        <v>43696</v>
      </c>
      <c r="C100" s="12" t="s">
        <v>6</v>
      </c>
      <c r="D100" s="113">
        <v>34501</v>
      </c>
      <c r="E100" s="12" t="s">
        <v>2369</v>
      </c>
      <c r="F100" s="12" t="s">
        <v>6</v>
      </c>
      <c r="G100" s="12" t="s">
        <v>15</v>
      </c>
      <c r="H100" s="12" t="s">
        <v>151</v>
      </c>
      <c r="I100" s="12"/>
      <c r="J100" s="31"/>
      <c r="K100" s="31"/>
    </row>
    <row r="101" spans="2:11" s="11" customFormat="1" x14ac:dyDescent="0.2">
      <c r="B101" s="8">
        <v>43696</v>
      </c>
      <c r="C101" s="12" t="s">
        <v>3</v>
      </c>
      <c r="D101" s="113">
        <v>1145</v>
      </c>
      <c r="E101" s="12" t="s">
        <v>92</v>
      </c>
      <c r="F101" s="12" t="s">
        <v>4</v>
      </c>
      <c r="G101" s="12" t="s">
        <v>6</v>
      </c>
      <c r="H101" s="12" t="s">
        <v>151</v>
      </c>
      <c r="I101" s="12"/>
      <c r="J101" s="9">
        <v>22</v>
      </c>
      <c r="K101" s="9">
        <v>25</v>
      </c>
    </row>
    <row r="102" spans="2:11" s="11" customFormat="1" x14ac:dyDescent="0.2">
      <c r="B102" s="8">
        <v>43697</v>
      </c>
      <c r="C102" s="12" t="s">
        <v>14</v>
      </c>
      <c r="D102" s="113">
        <v>6717</v>
      </c>
      <c r="E102" s="12" t="s">
        <v>2375</v>
      </c>
      <c r="F102" s="12" t="s">
        <v>6</v>
      </c>
      <c r="G102" s="12" t="s">
        <v>6</v>
      </c>
      <c r="H102" s="12" t="s">
        <v>151</v>
      </c>
      <c r="I102" s="12"/>
      <c r="J102" s="9">
        <v>36</v>
      </c>
      <c r="K102" s="9">
        <v>33</v>
      </c>
    </row>
    <row r="103" spans="2:11" s="11" customFormat="1" x14ac:dyDescent="0.2">
      <c r="B103" s="8">
        <v>43697</v>
      </c>
      <c r="C103" s="12" t="s">
        <v>6</v>
      </c>
      <c r="D103" s="113">
        <v>54150</v>
      </c>
      <c r="E103" s="12" t="s">
        <v>699</v>
      </c>
      <c r="F103" s="12" t="s">
        <v>6</v>
      </c>
      <c r="G103" s="12" t="s">
        <v>15</v>
      </c>
      <c r="H103" s="12" t="s">
        <v>151</v>
      </c>
      <c r="I103" s="12"/>
      <c r="J103" s="9">
        <v>46</v>
      </c>
      <c r="K103" s="9">
        <v>43</v>
      </c>
    </row>
    <row r="104" spans="2:11" s="11" customFormat="1" x14ac:dyDescent="0.2">
      <c r="B104" s="8">
        <v>43697</v>
      </c>
      <c r="C104" s="12" t="s">
        <v>3</v>
      </c>
      <c r="D104" s="113">
        <v>2155</v>
      </c>
      <c r="E104" s="12" t="s">
        <v>92</v>
      </c>
      <c r="F104" s="12" t="s">
        <v>4</v>
      </c>
      <c r="G104" s="12" t="s">
        <v>6</v>
      </c>
      <c r="H104" s="12" t="s">
        <v>151</v>
      </c>
      <c r="I104" s="12"/>
      <c r="J104" s="9">
        <v>27</v>
      </c>
      <c r="K104" s="9">
        <v>22</v>
      </c>
    </row>
    <row r="105" spans="2:11" s="11" customFormat="1" x14ac:dyDescent="0.2">
      <c r="B105" s="8">
        <v>43697</v>
      </c>
      <c r="C105" s="12" t="s">
        <v>6</v>
      </c>
      <c r="D105" s="113">
        <v>54560</v>
      </c>
      <c r="E105" s="12" t="s">
        <v>225</v>
      </c>
      <c r="F105" s="12" t="s">
        <v>6</v>
      </c>
      <c r="G105" s="12" t="s">
        <v>6</v>
      </c>
      <c r="H105" s="12" t="s">
        <v>151</v>
      </c>
      <c r="I105" s="12"/>
      <c r="J105" s="9">
        <v>25</v>
      </c>
      <c r="K105" s="9">
        <v>23</v>
      </c>
    </row>
    <row r="106" spans="2:11" s="11" customFormat="1" x14ac:dyDescent="0.2">
      <c r="B106" s="8">
        <v>43697</v>
      </c>
      <c r="C106" s="12" t="s">
        <v>3</v>
      </c>
      <c r="D106" s="113">
        <v>4878</v>
      </c>
      <c r="E106" s="12" t="s">
        <v>75</v>
      </c>
      <c r="F106" s="12" t="s">
        <v>4</v>
      </c>
      <c r="G106" s="12" t="s">
        <v>4</v>
      </c>
      <c r="H106" s="12" t="s">
        <v>151</v>
      </c>
      <c r="I106" s="12"/>
      <c r="J106" s="9">
        <v>15</v>
      </c>
      <c r="K106" s="9">
        <v>7</v>
      </c>
    </row>
    <row r="107" spans="2:11" s="11" customFormat="1" x14ac:dyDescent="0.2">
      <c r="B107" s="8">
        <v>43697</v>
      </c>
      <c r="C107" s="12" t="s">
        <v>3</v>
      </c>
      <c r="D107" s="113">
        <v>5752</v>
      </c>
      <c r="E107" s="12" t="s">
        <v>128</v>
      </c>
      <c r="F107" s="12" t="s">
        <v>4</v>
      </c>
      <c r="G107" s="12" t="s">
        <v>4</v>
      </c>
      <c r="H107" s="12" t="s">
        <v>151</v>
      </c>
      <c r="I107" s="12"/>
      <c r="J107" s="9">
        <v>23</v>
      </c>
      <c r="K107" s="9">
        <v>27</v>
      </c>
    </row>
    <row r="108" spans="2:11" s="11" customFormat="1" x14ac:dyDescent="0.2">
      <c r="B108" s="8">
        <v>43698</v>
      </c>
      <c r="C108" s="12" t="s">
        <v>3</v>
      </c>
      <c r="D108" s="113">
        <v>1243</v>
      </c>
      <c r="E108" s="12" t="s">
        <v>92</v>
      </c>
      <c r="F108" s="12" t="s">
        <v>4</v>
      </c>
      <c r="G108" s="12" t="s">
        <v>4</v>
      </c>
      <c r="H108" s="12" t="s">
        <v>151</v>
      </c>
      <c r="I108" s="12"/>
      <c r="J108" s="9">
        <v>24</v>
      </c>
      <c r="K108" s="9">
        <v>27</v>
      </c>
    </row>
    <row r="109" spans="2:11" s="11" customFormat="1" x14ac:dyDescent="0.2">
      <c r="B109" s="8">
        <v>43698</v>
      </c>
      <c r="C109" s="12" t="s">
        <v>3</v>
      </c>
      <c r="D109" s="113">
        <v>5762</v>
      </c>
      <c r="E109" s="12" t="s">
        <v>132</v>
      </c>
      <c r="F109" s="12" t="s">
        <v>4</v>
      </c>
      <c r="G109" s="12" t="s">
        <v>4</v>
      </c>
      <c r="H109" s="12" t="s">
        <v>151</v>
      </c>
      <c r="I109" s="12"/>
      <c r="J109" s="9">
        <v>27</v>
      </c>
      <c r="K109" s="9">
        <v>32</v>
      </c>
    </row>
    <row r="110" spans="2:11" s="11" customFormat="1" x14ac:dyDescent="0.2">
      <c r="B110" s="8">
        <v>43699</v>
      </c>
      <c r="C110" s="12" t="s">
        <v>3</v>
      </c>
      <c r="D110" s="113">
        <v>6132</v>
      </c>
      <c r="E110" s="12" t="s">
        <v>2389</v>
      </c>
      <c r="F110" s="12" t="s">
        <v>31</v>
      </c>
      <c r="G110" s="12" t="s">
        <v>4</v>
      </c>
      <c r="H110" s="12" t="s">
        <v>151</v>
      </c>
      <c r="I110" s="12"/>
      <c r="J110" s="9">
        <v>35</v>
      </c>
      <c r="K110" s="9">
        <v>43</v>
      </c>
    </row>
    <row r="111" spans="2:11" s="11" customFormat="1" x14ac:dyDescent="0.2">
      <c r="B111" s="8">
        <v>43699</v>
      </c>
      <c r="C111" s="12" t="s">
        <v>6</v>
      </c>
      <c r="D111" s="113">
        <v>57535</v>
      </c>
      <c r="E111" s="12" t="s">
        <v>2390</v>
      </c>
      <c r="F111" s="12" t="s">
        <v>6</v>
      </c>
      <c r="G111" s="12" t="s">
        <v>15</v>
      </c>
      <c r="H111" s="12" t="s">
        <v>151</v>
      </c>
      <c r="I111" s="12"/>
      <c r="J111" s="9">
        <v>48</v>
      </c>
      <c r="K111" s="9">
        <v>65</v>
      </c>
    </row>
    <row r="112" spans="2:11" s="11" customFormat="1" x14ac:dyDescent="0.2">
      <c r="B112" s="8">
        <v>43699</v>
      </c>
      <c r="C112" s="12" t="s">
        <v>8</v>
      </c>
      <c r="D112" s="113">
        <v>67034</v>
      </c>
      <c r="E112" s="12" t="s">
        <v>2394</v>
      </c>
      <c r="F112" s="12" t="s">
        <v>8</v>
      </c>
      <c r="G112" s="12" t="s">
        <v>15</v>
      </c>
      <c r="H112" s="12" t="s">
        <v>151</v>
      </c>
      <c r="I112" s="12"/>
      <c r="J112" s="31"/>
      <c r="K112" s="31"/>
    </row>
    <row r="113" spans="2:11" s="11" customFormat="1" x14ac:dyDescent="0.2">
      <c r="B113" s="8">
        <v>43701</v>
      </c>
      <c r="C113" s="12" t="s">
        <v>6</v>
      </c>
      <c r="D113" s="113">
        <v>54400</v>
      </c>
      <c r="E113" s="12" t="s">
        <v>1640</v>
      </c>
      <c r="F113" s="12" t="s">
        <v>6</v>
      </c>
      <c r="G113" s="12" t="s">
        <v>6</v>
      </c>
      <c r="H113" s="12" t="s">
        <v>151</v>
      </c>
      <c r="I113" s="12"/>
      <c r="J113" s="9">
        <v>22</v>
      </c>
      <c r="K113" s="9">
        <v>20</v>
      </c>
    </row>
    <row r="114" spans="2:11" s="11" customFormat="1" x14ac:dyDescent="0.2">
      <c r="B114" s="8">
        <v>43701</v>
      </c>
      <c r="C114" s="12" t="s">
        <v>3</v>
      </c>
      <c r="D114" s="113">
        <v>8480</v>
      </c>
      <c r="E114" s="12" t="s">
        <v>274</v>
      </c>
      <c r="F114" s="12" t="s">
        <v>4</v>
      </c>
      <c r="G114" s="12" t="s">
        <v>6</v>
      </c>
      <c r="H114" s="12" t="s">
        <v>151</v>
      </c>
      <c r="I114" s="12"/>
      <c r="J114" s="9">
        <v>31</v>
      </c>
      <c r="K114" s="9">
        <v>25</v>
      </c>
    </row>
    <row r="115" spans="2:11" s="11" customFormat="1" x14ac:dyDescent="0.2">
      <c r="B115" s="8">
        <v>43702</v>
      </c>
      <c r="C115" s="12" t="s">
        <v>785</v>
      </c>
      <c r="D115" s="113">
        <v>10613</v>
      </c>
      <c r="E115" s="12" t="s">
        <v>2405</v>
      </c>
      <c r="F115" s="12" t="s">
        <v>2406</v>
      </c>
      <c r="G115" s="12" t="s">
        <v>6</v>
      </c>
      <c r="H115" s="12" t="s">
        <v>151</v>
      </c>
      <c r="I115" s="12"/>
      <c r="J115" s="31"/>
      <c r="K115" s="31"/>
    </row>
    <row r="116" spans="2:11" s="11" customFormat="1" x14ac:dyDescent="0.2">
      <c r="B116" s="8">
        <v>43704</v>
      </c>
      <c r="C116" s="12" t="s">
        <v>6</v>
      </c>
      <c r="D116" s="113">
        <v>54530</v>
      </c>
      <c r="E116" s="12" t="s">
        <v>2413</v>
      </c>
      <c r="F116" s="12" t="s">
        <v>6</v>
      </c>
      <c r="G116" s="12" t="s">
        <v>15</v>
      </c>
      <c r="H116" s="12" t="s">
        <v>151</v>
      </c>
      <c r="I116" s="12"/>
      <c r="J116" s="9">
        <v>73</v>
      </c>
      <c r="K116" s="9">
        <v>91</v>
      </c>
    </row>
    <row r="117" spans="2:11" s="11" customFormat="1" x14ac:dyDescent="0.2">
      <c r="B117" s="8">
        <v>43683</v>
      </c>
      <c r="C117" s="12" t="s">
        <v>14</v>
      </c>
      <c r="D117" s="113">
        <v>6790</v>
      </c>
      <c r="E117" s="12" t="s">
        <v>168</v>
      </c>
      <c r="F117" s="12" t="s">
        <v>6</v>
      </c>
      <c r="G117" s="12" t="s">
        <v>6</v>
      </c>
      <c r="H117" s="12" t="s">
        <v>863</v>
      </c>
      <c r="I117" s="12"/>
      <c r="J117" s="9">
        <v>19</v>
      </c>
      <c r="K117" s="9">
        <v>11</v>
      </c>
    </row>
    <row r="118" spans="2:11" s="11" customFormat="1" x14ac:dyDescent="0.2">
      <c r="B118" s="8">
        <v>43684</v>
      </c>
      <c r="C118" s="12" t="s">
        <v>14</v>
      </c>
      <c r="D118" s="113">
        <v>6780</v>
      </c>
      <c r="E118" s="12" t="s">
        <v>142</v>
      </c>
      <c r="F118" s="12" t="s">
        <v>6</v>
      </c>
      <c r="G118" s="12" t="s">
        <v>6</v>
      </c>
      <c r="H118" s="12" t="s">
        <v>863</v>
      </c>
      <c r="I118" s="12"/>
      <c r="J118" s="9">
        <v>20</v>
      </c>
      <c r="K118" s="9">
        <v>15</v>
      </c>
    </row>
    <row r="119" spans="2:11" s="11" customFormat="1" x14ac:dyDescent="0.2">
      <c r="B119" s="8">
        <v>43684</v>
      </c>
      <c r="C119" s="12" t="s">
        <v>6</v>
      </c>
      <c r="D119" s="113">
        <v>54135</v>
      </c>
      <c r="E119" s="12" t="s">
        <v>1106</v>
      </c>
      <c r="F119" s="12" t="s">
        <v>6</v>
      </c>
      <c r="G119" s="12" t="s">
        <v>6</v>
      </c>
      <c r="H119" s="12" t="s">
        <v>863</v>
      </c>
      <c r="I119" s="12"/>
      <c r="J119" s="9">
        <v>20</v>
      </c>
      <c r="K119" s="9">
        <v>15</v>
      </c>
    </row>
    <row r="120" spans="2:11" s="11" customFormat="1" x14ac:dyDescent="0.2">
      <c r="B120" s="8">
        <v>43684</v>
      </c>
      <c r="C120" s="12" t="s">
        <v>14</v>
      </c>
      <c r="D120" s="113">
        <v>6700</v>
      </c>
      <c r="E120" s="12" t="s">
        <v>127</v>
      </c>
      <c r="F120" s="12" t="s">
        <v>6</v>
      </c>
      <c r="G120" s="12" t="s">
        <v>6</v>
      </c>
      <c r="H120" s="12" t="s">
        <v>863</v>
      </c>
      <c r="I120" s="12"/>
      <c r="J120" s="9">
        <v>34</v>
      </c>
      <c r="K120" s="9">
        <v>29</v>
      </c>
    </row>
    <row r="121" spans="2:11" s="11" customFormat="1" x14ac:dyDescent="0.2">
      <c r="B121" s="8">
        <v>43689</v>
      </c>
      <c r="C121" s="12" t="s">
        <v>6</v>
      </c>
      <c r="D121" s="113">
        <v>54920</v>
      </c>
      <c r="E121" s="12" t="s">
        <v>143</v>
      </c>
      <c r="F121" s="12" t="s">
        <v>6</v>
      </c>
      <c r="G121" s="12" t="s">
        <v>6</v>
      </c>
      <c r="H121" s="12" t="s">
        <v>863</v>
      </c>
      <c r="I121" s="12"/>
      <c r="J121" s="9">
        <v>16</v>
      </c>
      <c r="K121" s="9">
        <v>11</v>
      </c>
    </row>
    <row r="122" spans="2:11" s="11" customFormat="1" x14ac:dyDescent="0.2">
      <c r="B122" s="8">
        <v>43688</v>
      </c>
      <c r="C122" s="12" t="s">
        <v>6</v>
      </c>
      <c r="D122" s="113">
        <v>57480</v>
      </c>
      <c r="E122" s="12" t="s">
        <v>2259</v>
      </c>
      <c r="F122" s="12" t="s">
        <v>6</v>
      </c>
      <c r="G122" s="12" t="s">
        <v>6</v>
      </c>
      <c r="H122" s="12" t="s">
        <v>863</v>
      </c>
      <c r="I122" s="12"/>
      <c r="J122" s="9">
        <v>55</v>
      </c>
      <c r="K122" s="9">
        <v>57</v>
      </c>
    </row>
    <row r="123" spans="2:11" s="11" customFormat="1" x14ac:dyDescent="0.2">
      <c r="B123" s="8">
        <v>43688</v>
      </c>
      <c r="C123" s="12" t="s">
        <v>6</v>
      </c>
      <c r="D123" s="113">
        <v>57320</v>
      </c>
      <c r="E123" s="12" t="s">
        <v>1951</v>
      </c>
      <c r="F123" s="12" t="s">
        <v>6</v>
      </c>
      <c r="G123" s="12" t="s">
        <v>6</v>
      </c>
      <c r="H123" s="12" t="s">
        <v>863</v>
      </c>
      <c r="I123" s="12"/>
      <c r="J123" s="9">
        <v>64</v>
      </c>
      <c r="K123" s="9">
        <v>78</v>
      </c>
    </row>
    <row r="124" spans="2:11" s="11" customFormat="1" x14ac:dyDescent="0.2">
      <c r="B124" s="8">
        <v>43689</v>
      </c>
      <c r="C124" s="12" t="s">
        <v>14</v>
      </c>
      <c r="D124" s="113">
        <v>6700</v>
      </c>
      <c r="E124" s="12" t="s">
        <v>127</v>
      </c>
      <c r="F124" s="12" t="s">
        <v>6</v>
      </c>
      <c r="G124" s="12" t="s">
        <v>6</v>
      </c>
      <c r="H124" s="12" t="s">
        <v>863</v>
      </c>
      <c r="I124" s="12"/>
      <c r="J124" s="9">
        <v>35</v>
      </c>
      <c r="K124" s="9">
        <v>26</v>
      </c>
    </row>
    <row r="125" spans="2:11" s="11" customFormat="1" x14ac:dyDescent="0.2">
      <c r="B125" s="8">
        <v>43689</v>
      </c>
      <c r="C125" s="12" t="s">
        <v>6</v>
      </c>
      <c r="D125" s="113">
        <v>57100</v>
      </c>
      <c r="E125" s="12" t="s">
        <v>141</v>
      </c>
      <c r="F125" s="12" t="s">
        <v>6</v>
      </c>
      <c r="G125" s="12" t="s">
        <v>6</v>
      </c>
      <c r="H125" s="12" t="s">
        <v>863</v>
      </c>
      <c r="I125" s="12"/>
      <c r="J125" s="9">
        <v>43</v>
      </c>
      <c r="K125" s="9">
        <v>37</v>
      </c>
    </row>
    <row r="126" spans="2:11" s="11" customFormat="1" x14ac:dyDescent="0.2">
      <c r="B126" s="8">
        <v>43689</v>
      </c>
      <c r="C126" s="12" t="s">
        <v>14</v>
      </c>
      <c r="D126" s="113">
        <v>6700</v>
      </c>
      <c r="E126" s="12" t="s">
        <v>127</v>
      </c>
      <c r="F126" s="12" t="s">
        <v>6</v>
      </c>
      <c r="G126" s="12" t="s">
        <v>6</v>
      </c>
      <c r="H126" s="12" t="s">
        <v>863</v>
      </c>
      <c r="I126" s="12"/>
      <c r="J126" s="9">
        <v>35</v>
      </c>
      <c r="K126" s="9">
        <v>24</v>
      </c>
    </row>
    <row r="127" spans="2:11" s="11" customFormat="1" x14ac:dyDescent="0.2">
      <c r="B127" s="8">
        <v>43690</v>
      </c>
      <c r="C127" s="12" t="s">
        <v>3</v>
      </c>
      <c r="D127" s="113">
        <v>5331</v>
      </c>
      <c r="E127" s="12" t="s">
        <v>122</v>
      </c>
      <c r="F127" s="12" t="s">
        <v>6</v>
      </c>
      <c r="G127" s="12" t="s">
        <v>6</v>
      </c>
      <c r="H127" s="12" t="s">
        <v>863</v>
      </c>
      <c r="I127" s="12"/>
      <c r="J127" s="9">
        <v>30</v>
      </c>
      <c r="K127" s="9">
        <v>37</v>
      </c>
    </row>
    <row r="128" spans="2:11" s="11" customFormat="1" x14ac:dyDescent="0.2">
      <c r="B128" s="8">
        <v>43692</v>
      </c>
      <c r="C128" s="12" t="s">
        <v>3</v>
      </c>
      <c r="D128" s="113">
        <v>8093</v>
      </c>
      <c r="E128" s="12" t="s">
        <v>41</v>
      </c>
      <c r="F128" s="12" t="s">
        <v>12</v>
      </c>
      <c r="G128" s="12" t="s">
        <v>6</v>
      </c>
      <c r="H128" s="12" t="s">
        <v>863</v>
      </c>
      <c r="I128" s="12"/>
      <c r="J128" s="9">
        <v>24</v>
      </c>
      <c r="K128" s="9">
        <v>20</v>
      </c>
    </row>
    <row r="129" spans="2:11" s="11" customFormat="1" x14ac:dyDescent="0.2">
      <c r="B129" s="8">
        <v>43692</v>
      </c>
      <c r="C129" s="12" t="s">
        <v>3</v>
      </c>
      <c r="D129" s="113">
        <v>8077</v>
      </c>
      <c r="E129" s="12" t="s">
        <v>41</v>
      </c>
      <c r="F129" s="12" t="s">
        <v>4</v>
      </c>
      <c r="G129" s="12" t="s">
        <v>4</v>
      </c>
      <c r="H129" s="12" t="s">
        <v>863</v>
      </c>
      <c r="I129" s="12"/>
      <c r="J129" s="9">
        <v>23</v>
      </c>
      <c r="K129" s="9">
        <v>20</v>
      </c>
    </row>
    <row r="130" spans="2:11" s="11" customFormat="1" x14ac:dyDescent="0.2">
      <c r="B130" s="8">
        <v>43692</v>
      </c>
      <c r="C130" s="12" t="s">
        <v>3</v>
      </c>
      <c r="D130" s="113">
        <v>4245</v>
      </c>
      <c r="E130" s="12" t="s">
        <v>506</v>
      </c>
      <c r="F130" s="12" t="s">
        <v>4</v>
      </c>
      <c r="G130" s="12" t="s">
        <v>4</v>
      </c>
      <c r="H130" s="12" t="s">
        <v>863</v>
      </c>
      <c r="I130" s="12"/>
      <c r="J130" s="9">
        <v>16</v>
      </c>
      <c r="K130" s="9">
        <v>10</v>
      </c>
    </row>
    <row r="131" spans="2:11" s="11" customFormat="1" x14ac:dyDescent="0.2">
      <c r="B131" s="8">
        <v>43692</v>
      </c>
      <c r="C131" s="12" t="s">
        <v>3</v>
      </c>
      <c r="D131" s="113">
        <v>8421</v>
      </c>
      <c r="E131" s="12" t="s">
        <v>149</v>
      </c>
      <c r="F131" s="12" t="s">
        <v>4</v>
      </c>
      <c r="G131" s="12" t="s">
        <v>4</v>
      </c>
      <c r="H131" s="12" t="s">
        <v>863</v>
      </c>
      <c r="I131" s="12"/>
      <c r="J131" s="9">
        <v>23</v>
      </c>
      <c r="K131" s="9">
        <v>18</v>
      </c>
    </row>
    <row r="132" spans="2:11" s="11" customFormat="1" x14ac:dyDescent="0.2">
      <c r="B132" s="8">
        <v>43692</v>
      </c>
      <c r="C132" s="12" t="s">
        <v>3</v>
      </c>
      <c r="D132" s="113">
        <v>5359</v>
      </c>
      <c r="E132" s="12" t="s">
        <v>58</v>
      </c>
      <c r="F132" s="12" t="s">
        <v>4</v>
      </c>
      <c r="G132" s="12" t="s">
        <v>4</v>
      </c>
      <c r="H132" s="12" t="s">
        <v>863</v>
      </c>
      <c r="I132" s="12"/>
      <c r="J132" s="9">
        <v>30</v>
      </c>
      <c r="K132" s="9">
        <v>39</v>
      </c>
    </row>
    <row r="133" spans="2:11" s="11" customFormat="1" x14ac:dyDescent="0.2">
      <c r="B133" s="8">
        <v>43694</v>
      </c>
      <c r="C133" s="12" t="s">
        <v>3</v>
      </c>
      <c r="D133" s="113">
        <v>7311</v>
      </c>
      <c r="E133" s="12" t="s">
        <v>65</v>
      </c>
      <c r="F133" s="12" t="s">
        <v>4</v>
      </c>
      <c r="G133" s="12" t="s">
        <v>4</v>
      </c>
      <c r="H133" s="12" t="s">
        <v>863</v>
      </c>
      <c r="I133" s="12"/>
      <c r="J133" s="9">
        <v>32</v>
      </c>
      <c r="K133" s="9">
        <v>36</v>
      </c>
    </row>
    <row r="134" spans="2:11" s="11" customFormat="1" x14ac:dyDescent="0.2">
      <c r="B134" s="8">
        <v>43694</v>
      </c>
      <c r="C134" s="12" t="s">
        <v>3</v>
      </c>
      <c r="D134" s="113">
        <v>3918</v>
      </c>
      <c r="E134" s="12" t="s">
        <v>71</v>
      </c>
      <c r="F134" s="12" t="s">
        <v>4</v>
      </c>
      <c r="G134" s="12" t="s">
        <v>4</v>
      </c>
      <c r="H134" s="12" t="s">
        <v>863</v>
      </c>
      <c r="I134" s="12"/>
      <c r="J134" s="9">
        <v>13</v>
      </c>
      <c r="K134" s="9">
        <v>9</v>
      </c>
    </row>
    <row r="135" spans="2:11" s="11" customFormat="1" x14ac:dyDescent="0.2">
      <c r="B135" s="8">
        <v>43696</v>
      </c>
      <c r="C135" s="12" t="s">
        <v>3</v>
      </c>
      <c r="D135" s="113">
        <v>9350</v>
      </c>
      <c r="E135" s="12" t="s">
        <v>2368</v>
      </c>
      <c r="F135" s="12" t="s">
        <v>4</v>
      </c>
      <c r="G135" s="12" t="s">
        <v>4</v>
      </c>
      <c r="H135" s="12" t="s">
        <v>863</v>
      </c>
      <c r="I135" s="12"/>
      <c r="J135" s="9">
        <v>54</v>
      </c>
      <c r="K135" s="9">
        <v>70</v>
      </c>
    </row>
    <row r="136" spans="2:11" s="11" customFormat="1" x14ac:dyDescent="0.2">
      <c r="B136" s="8">
        <v>43683</v>
      </c>
      <c r="C136" s="12" t="s">
        <v>14</v>
      </c>
      <c r="D136" s="113">
        <v>6780</v>
      </c>
      <c r="E136" s="12" t="s">
        <v>142</v>
      </c>
      <c r="F136" s="12" t="s">
        <v>187</v>
      </c>
      <c r="G136" s="12" t="s">
        <v>6</v>
      </c>
      <c r="H136" s="12" t="s">
        <v>2248</v>
      </c>
      <c r="I136" s="12"/>
      <c r="J136" s="9">
        <v>19</v>
      </c>
      <c r="K136" s="9">
        <v>15</v>
      </c>
    </row>
    <row r="137" spans="2:11" s="11" customFormat="1" x14ac:dyDescent="0.2">
      <c r="B137" s="8">
        <v>43692</v>
      </c>
      <c r="C137" s="12" t="s">
        <v>6</v>
      </c>
      <c r="D137" s="113">
        <v>57970</v>
      </c>
      <c r="E137" s="12" t="s">
        <v>206</v>
      </c>
      <c r="F137" s="12" t="s">
        <v>6</v>
      </c>
      <c r="G137" s="12" t="s">
        <v>6</v>
      </c>
      <c r="H137" s="12" t="s">
        <v>2155</v>
      </c>
      <c r="I137" s="12"/>
      <c r="J137" s="9">
        <v>36</v>
      </c>
      <c r="K137" s="9">
        <v>44</v>
      </c>
    </row>
    <row r="138" spans="2:11" s="11" customFormat="1" x14ac:dyDescent="0.2">
      <c r="B138" s="8">
        <v>43683</v>
      </c>
      <c r="C138" s="12" t="s">
        <v>1959</v>
      </c>
      <c r="D138" s="113">
        <v>8966</v>
      </c>
      <c r="E138" s="12" t="s">
        <v>2221</v>
      </c>
      <c r="F138" s="12" t="s">
        <v>5</v>
      </c>
      <c r="G138" s="12" t="s">
        <v>4</v>
      </c>
      <c r="H138" s="12" t="s">
        <v>976</v>
      </c>
      <c r="I138" s="12"/>
      <c r="J138" s="9">
        <v>253</v>
      </c>
      <c r="K138" s="9">
        <v>422</v>
      </c>
    </row>
    <row r="139" spans="2:11" s="11" customFormat="1" x14ac:dyDescent="0.2">
      <c r="B139" s="8">
        <v>43683</v>
      </c>
      <c r="C139" s="12" t="s">
        <v>3</v>
      </c>
      <c r="D139" s="113">
        <v>1519</v>
      </c>
      <c r="E139" s="12" t="s">
        <v>92</v>
      </c>
      <c r="F139" s="12" t="s">
        <v>15</v>
      </c>
      <c r="G139" s="12" t="s">
        <v>4</v>
      </c>
      <c r="H139" s="12" t="s">
        <v>976</v>
      </c>
      <c r="I139" s="12"/>
      <c r="J139" s="9">
        <v>30</v>
      </c>
      <c r="K139" s="9">
        <v>36</v>
      </c>
    </row>
    <row r="140" spans="2:11" s="11" customFormat="1" x14ac:dyDescent="0.2">
      <c r="B140" s="8">
        <v>43684</v>
      </c>
      <c r="C140" s="12" t="s">
        <v>3</v>
      </c>
      <c r="D140" s="113">
        <v>2510</v>
      </c>
      <c r="E140" s="12" t="s">
        <v>92</v>
      </c>
      <c r="F140" s="12" t="s">
        <v>6</v>
      </c>
      <c r="G140" s="12" t="s">
        <v>4</v>
      </c>
      <c r="H140" s="12" t="s">
        <v>976</v>
      </c>
      <c r="I140" s="12"/>
      <c r="J140" s="9">
        <v>22</v>
      </c>
      <c r="K140" s="9">
        <v>27</v>
      </c>
    </row>
    <row r="141" spans="2:11" s="11" customFormat="1" x14ac:dyDescent="0.2">
      <c r="B141" s="8">
        <v>43689</v>
      </c>
      <c r="C141" s="12" t="s">
        <v>6</v>
      </c>
      <c r="D141" s="113">
        <v>44300</v>
      </c>
      <c r="E141" s="12" t="s">
        <v>2262</v>
      </c>
      <c r="F141" s="12" t="s">
        <v>6</v>
      </c>
      <c r="G141" s="12" t="s">
        <v>6</v>
      </c>
      <c r="H141" s="12" t="s">
        <v>976</v>
      </c>
      <c r="I141" s="12"/>
      <c r="J141" s="9">
        <v>41</v>
      </c>
      <c r="K141" s="9">
        <v>53</v>
      </c>
    </row>
    <row r="142" spans="2:11" s="11" customFormat="1" x14ac:dyDescent="0.2">
      <c r="B142" s="8">
        <v>43692</v>
      </c>
      <c r="C142" s="12" t="s">
        <v>3</v>
      </c>
      <c r="D142" s="113">
        <v>2113</v>
      </c>
      <c r="E142" s="12" t="s">
        <v>118</v>
      </c>
      <c r="F142" s="12" t="s">
        <v>10</v>
      </c>
      <c r="G142" s="12" t="s">
        <v>6</v>
      </c>
      <c r="H142" s="12" t="s">
        <v>976</v>
      </c>
      <c r="I142" s="12"/>
      <c r="J142" s="9">
        <v>25</v>
      </c>
      <c r="K142" s="9">
        <v>27</v>
      </c>
    </row>
    <row r="143" spans="2:11" s="11" customFormat="1" x14ac:dyDescent="0.2">
      <c r="B143" s="8">
        <v>43692</v>
      </c>
      <c r="C143" s="12" t="s">
        <v>3</v>
      </c>
      <c r="D143" s="113">
        <v>4440</v>
      </c>
      <c r="E143" s="12" t="s">
        <v>61</v>
      </c>
      <c r="F143" s="12" t="s">
        <v>4</v>
      </c>
      <c r="G143" s="12" t="s">
        <v>4</v>
      </c>
      <c r="H143" s="12" t="s">
        <v>976</v>
      </c>
      <c r="I143" s="12"/>
      <c r="J143" s="9">
        <v>6</v>
      </c>
      <c r="K143" s="9">
        <v>4</v>
      </c>
    </row>
    <row r="144" spans="2:11" s="11" customFormat="1" x14ac:dyDescent="0.2">
      <c r="B144" s="8">
        <v>43692</v>
      </c>
      <c r="C144" s="12" t="s">
        <v>14</v>
      </c>
      <c r="D144" s="113">
        <v>7780</v>
      </c>
      <c r="E144" s="12" t="s">
        <v>2283</v>
      </c>
      <c r="F144" s="12" t="s">
        <v>4</v>
      </c>
      <c r="G144" s="12" t="s">
        <v>4</v>
      </c>
      <c r="H144" s="12" t="s">
        <v>976</v>
      </c>
      <c r="I144" s="12"/>
      <c r="J144" s="9">
        <v>41</v>
      </c>
      <c r="K144" s="9">
        <v>55</v>
      </c>
    </row>
    <row r="145" spans="2:11" s="11" customFormat="1" x14ac:dyDescent="0.2">
      <c r="B145" s="8">
        <v>43692</v>
      </c>
      <c r="C145" s="12" t="s">
        <v>3</v>
      </c>
      <c r="D145" s="113">
        <v>4444</v>
      </c>
      <c r="E145" s="12" t="s">
        <v>61</v>
      </c>
      <c r="F145" s="12" t="s">
        <v>4</v>
      </c>
      <c r="G145" s="12" t="s">
        <v>4</v>
      </c>
      <c r="H145" s="12" t="s">
        <v>976</v>
      </c>
      <c r="I145" s="12"/>
      <c r="J145" s="9">
        <v>7</v>
      </c>
      <c r="K145" s="9">
        <v>5</v>
      </c>
    </row>
    <row r="146" spans="2:11" s="11" customFormat="1" x14ac:dyDescent="0.2">
      <c r="B146" s="8">
        <v>43692</v>
      </c>
      <c r="C146" s="12" t="s">
        <v>3</v>
      </c>
      <c r="D146" s="113">
        <v>4538</v>
      </c>
      <c r="E146" s="12" t="s">
        <v>94</v>
      </c>
      <c r="F146" s="12" t="s">
        <v>4</v>
      </c>
      <c r="G146" s="12" t="s">
        <v>4</v>
      </c>
      <c r="H146" s="12" t="s">
        <v>976</v>
      </c>
      <c r="I146" s="12"/>
      <c r="J146" s="9">
        <v>6</v>
      </c>
      <c r="K146" s="9">
        <v>3</v>
      </c>
    </row>
    <row r="147" spans="2:11" s="11" customFormat="1" x14ac:dyDescent="0.2">
      <c r="B147" s="8">
        <v>43692</v>
      </c>
      <c r="C147" s="12" t="s">
        <v>3</v>
      </c>
      <c r="D147" s="113">
        <v>3939</v>
      </c>
      <c r="E147" s="12" t="s">
        <v>71</v>
      </c>
      <c r="F147" s="12" t="s">
        <v>4</v>
      </c>
      <c r="G147" s="12" t="s">
        <v>4</v>
      </c>
      <c r="H147" s="12" t="s">
        <v>976</v>
      </c>
      <c r="I147" s="12"/>
      <c r="J147" s="9">
        <v>14</v>
      </c>
      <c r="K147" s="9">
        <v>9</v>
      </c>
    </row>
    <row r="148" spans="2:11" s="11" customFormat="1" x14ac:dyDescent="0.2">
      <c r="B148" s="8">
        <v>43683</v>
      </c>
      <c r="C148" s="12" t="s">
        <v>3</v>
      </c>
      <c r="D148" s="113">
        <v>5670</v>
      </c>
      <c r="E148" s="12" t="s">
        <v>1011</v>
      </c>
      <c r="F148" s="12" t="s">
        <v>4</v>
      </c>
      <c r="G148" s="12" t="s">
        <v>4</v>
      </c>
      <c r="H148" s="12" t="s">
        <v>976</v>
      </c>
      <c r="I148" s="12"/>
      <c r="J148" s="9">
        <v>23</v>
      </c>
      <c r="K148" s="9">
        <v>31</v>
      </c>
    </row>
    <row r="149" spans="2:11" s="11" customFormat="1" x14ac:dyDescent="0.2">
      <c r="B149" s="8">
        <v>43687</v>
      </c>
      <c r="C149" s="12" t="s">
        <v>6</v>
      </c>
      <c r="D149" s="113">
        <v>68460</v>
      </c>
      <c r="E149" s="12" t="s">
        <v>2257</v>
      </c>
      <c r="F149" s="12" t="s">
        <v>6</v>
      </c>
      <c r="G149" s="12" t="s">
        <v>5</v>
      </c>
      <c r="H149" s="12" t="s">
        <v>976</v>
      </c>
      <c r="I149" s="12"/>
      <c r="J149" s="9">
        <v>205</v>
      </c>
      <c r="K149" s="9">
        <v>317</v>
      </c>
    </row>
    <row r="150" spans="2:11" s="11" customFormat="1" x14ac:dyDescent="0.2">
      <c r="B150" s="8">
        <v>43693</v>
      </c>
      <c r="C150" s="12" t="s">
        <v>6</v>
      </c>
      <c r="D150" s="113">
        <v>21150</v>
      </c>
      <c r="E150" s="12" t="s">
        <v>2293</v>
      </c>
      <c r="F150" s="12" t="s">
        <v>6</v>
      </c>
      <c r="G150" s="12" t="s">
        <v>6</v>
      </c>
      <c r="H150" s="12" t="s">
        <v>976</v>
      </c>
      <c r="I150" s="12"/>
      <c r="J150" s="9">
        <v>251</v>
      </c>
      <c r="K150" s="9">
        <v>373</v>
      </c>
    </row>
    <row r="151" spans="2:11" s="11" customFormat="1" x14ac:dyDescent="0.2">
      <c r="B151" s="8">
        <v>43694</v>
      </c>
      <c r="C151" s="12" t="s">
        <v>6</v>
      </c>
      <c r="D151" s="113">
        <v>87000</v>
      </c>
      <c r="E151" s="12" t="s">
        <v>2329</v>
      </c>
      <c r="F151" s="12" t="s">
        <v>6</v>
      </c>
      <c r="G151" s="12" t="s">
        <v>6</v>
      </c>
      <c r="H151" s="12" t="s">
        <v>976</v>
      </c>
      <c r="I151" s="12"/>
      <c r="J151" s="87" t="s">
        <v>2331</v>
      </c>
      <c r="K151" s="87" t="s">
        <v>2332</v>
      </c>
    </row>
    <row r="152" spans="2:11" s="11" customFormat="1" x14ac:dyDescent="0.2">
      <c r="B152" s="8">
        <v>43694</v>
      </c>
      <c r="C152" s="12" t="s">
        <v>5</v>
      </c>
      <c r="D152" s="113">
        <v>54296</v>
      </c>
      <c r="E152" s="12" t="s">
        <v>154</v>
      </c>
      <c r="F152" s="12" t="s">
        <v>5</v>
      </c>
      <c r="G152" s="12" t="s">
        <v>10</v>
      </c>
      <c r="H152" s="12" t="s">
        <v>976</v>
      </c>
      <c r="I152" s="12"/>
      <c r="J152" s="9">
        <v>60</v>
      </c>
      <c r="K152" s="9">
        <v>90</v>
      </c>
    </row>
    <row r="153" spans="2:11" s="11" customFormat="1" x14ac:dyDescent="0.2">
      <c r="B153" s="8">
        <v>43695</v>
      </c>
      <c r="C153" s="12" t="s">
        <v>3</v>
      </c>
      <c r="D153" s="113">
        <v>7240</v>
      </c>
      <c r="E153" s="12" t="s">
        <v>56</v>
      </c>
      <c r="F153" s="12" t="s">
        <v>19</v>
      </c>
      <c r="G153" s="12" t="s">
        <v>4</v>
      </c>
      <c r="H153" s="12" t="s">
        <v>976</v>
      </c>
      <c r="I153" s="12"/>
      <c r="J153" s="9">
        <v>25</v>
      </c>
      <c r="K153" s="9">
        <v>33</v>
      </c>
    </row>
    <row r="154" spans="2:11" s="11" customFormat="1" x14ac:dyDescent="0.2">
      <c r="B154" s="8">
        <v>43696</v>
      </c>
      <c r="C154" s="12" t="s">
        <v>6</v>
      </c>
      <c r="D154" s="113">
        <v>54590</v>
      </c>
      <c r="E154" s="12" t="s">
        <v>1991</v>
      </c>
      <c r="F154" s="12" t="s">
        <v>6</v>
      </c>
      <c r="G154" s="12" t="s">
        <v>6</v>
      </c>
      <c r="H154" s="12" t="s">
        <v>976</v>
      </c>
      <c r="I154" s="12"/>
      <c r="J154" s="9">
        <v>10</v>
      </c>
      <c r="K154" s="9">
        <v>7</v>
      </c>
    </row>
    <row r="155" spans="2:11" s="11" customFormat="1" x14ac:dyDescent="0.2">
      <c r="B155" s="8">
        <v>43698</v>
      </c>
      <c r="C155" s="12" t="s">
        <v>6</v>
      </c>
      <c r="D155" s="113">
        <v>54720</v>
      </c>
      <c r="E155" s="12" t="s">
        <v>2137</v>
      </c>
      <c r="F155" s="12" t="s">
        <v>6</v>
      </c>
      <c r="G155" s="12" t="s">
        <v>6</v>
      </c>
      <c r="H155" s="12" t="s">
        <v>976</v>
      </c>
      <c r="I155" s="12"/>
      <c r="J155" s="9">
        <v>23</v>
      </c>
      <c r="K155" s="9">
        <v>18</v>
      </c>
    </row>
    <row r="156" spans="2:11" s="11" customFormat="1" x14ac:dyDescent="0.2">
      <c r="B156" s="8">
        <v>43701</v>
      </c>
      <c r="C156" s="12" t="s">
        <v>3</v>
      </c>
      <c r="D156" s="113">
        <v>2241</v>
      </c>
      <c r="E156" s="12" t="s">
        <v>92</v>
      </c>
      <c r="F156" s="12" t="s">
        <v>4</v>
      </c>
      <c r="G156" s="12" t="s">
        <v>6</v>
      </c>
      <c r="H156" s="12" t="s">
        <v>2416</v>
      </c>
      <c r="I156" s="12"/>
      <c r="J156" s="9">
        <v>25</v>
      </c>
      <c r="K156" s="9">
        <v>29</v>
      </c>
    </row>
    <row r="157" spans="2:11" s="11" customFormat="1" x14ac:dyDescent="0.2">
      <c r="B157" s="8">
        <v>43693</v>
      </c>
      <c r="C157" s="12" t="s">
        <v>3</v>
      </c>
      <c r="D157" s="113">
        <v>3735</v>
      </c>
      <c r="E157" s="12" t="s">
        <v>83</v>
      </c>
      <c r="F157" s="12" t="s">
        <v>15</v>
      </c>
      <c r="G157" s="12" t="s">
        <v>15</v>
      </c>
      <c r="H157" s="12" t="s">
        <v>2109</v>
      </c>
      <c r="I157" s="12"/>
      <c r="J157" s="9">
        <v>21</v>
      </c>
      <c r="K157" s="9">
        <v>20</v>
      </c>
    </row>
    <row r="158" spans="2:11" s="11" customFormat="1" x14ac:dyDescent="0.2">
      <c r="B158" s="8">
        <v>43695</v>
      </c>
      <c r="C158" s="12" t="s">
        <v>3</v>
      </c>
      <c r="D158" s="113">
        <v>2523</v>
      </c>
      <c r="E158" s="12" t="s">
        <v>92</v>
      </c>
      <c r="F158" s="12" t="s">
        <v>4</v>
      </c>
      <c r="G158" s="12" t="s">
        <v>4</v>
      </c>
      <c r="H158" s="12" t="s">
        <v>2360</v>
      </c>
      <c r="I158" s="12"/>
      <c r="J158" s="9">
        <v>20</v>
      </c>
      <c r="K158" s="9">
        <v>25</v>
      </c>
    </row>
    <row r="159" spans="2:11" s="11" customFormat="1" x14ac:dyDescent="0.2">
      <c r="B159" s="8">
        <v>43689</v>
      </c>
      <c r="C159" s="12" t="s">
        <v>3</v>
      </c>
      <c r="D159" s="113">
        <v>7540</v>
      </c>
      <c r="E159" s="12" t="s">
        <v>251</v>
      </c>
      <c r="F159" s="12" t="s">
        <v>4</v>
      </c>
      <c r="G159" s="12" t="s">
        <v>4</v>
      </c>
      <c r="H159" s="12" t="s">
        <v>2269</v>
      </c>
      <c r="I159" s="12"/>
      <c r="J159" s="9">
        <v>36</v>
      </c>
      <c r="K159" s="9">
        <v>47</v>
      </c>
    </row>
    <row r="160" spans="2:11" s="11" customFormat="1" x14ac:dyDescent="0.2">
      <c r="B160" s="8">
        <v>43696</v>
      </c>
      <c r="C160" s="12" t="s">
        <v>3</v>
      </c>
      <c r="D160" s="113">
        <v>7641</v>
      </c>
      <c r="E160" s="12" t="s">
        <v>1815</v>
      </c>
      <c r="F160" s="12" t="s">
        <v>4</v>
      </c>
      <c r="G160" s="12" t="s">
        <v>4</v>
      </c>
      <c r="H160" s="12" t="s">
        <v>2381</v>
      </c>
      <c r="I160" s="12"/>
      <c r="J160" s="9">
        <v>44</v>
      </c>
      <c r="K160" s="9">
        <v>55</v>
      </c>
    </row>
    <row r="161" spans="2:11" s="11" customFormat="1" x14ac:dyDescent="0.2">
      <c r="B161" s="8">
        <v>43680</v>
      </c>
      <c r="C161" s="12" t="s">
        <v>3</v>
      </c>
      <c r="D161" s="113">
        <v>4438</v>
      </c>
      <c r="E161" s="12" t="s">
        <v>46</v>
      </c>
      <c r="F161" s="12" t="s">
        <v>4</v>
      </c>
      <c r="G161" s="12" t="s">
        <v>4</v>
      </c>
      <c r="H161" s="12" t="s">
        <v>2201</v>
      </c>
      <c r="I161" s="12"/>
      <c r="J161" s="9">
        <v>4</v>
      </c>
      <c r="K161" s="9">
        <v>3</v>
      </c>
    </row>
    <row r="162" spans="2:11" s="11" customFormat="1" x14ac:dyDescent="0.2">
      <c r="B162" s="8">
        <v>43679</v>
      </c>
      <c r="C162" s="12" t="s">
        <v>5</v>
      </c>
      <c r="D162" s="113">
        <v>78554</v>
      </c>
      <c r="E162" s="12" t="s">
        <v>2184</v>
      </c>
      <c r="F162" s="12" t="s">
        <v>5</v>
      </c>
      <c r="G162" s="12" t="s">
        <v>5</v>
      </c>
      <c r="H162" s="12" t="s">
        <v>2185</v>
      </c>
      <c r="I162" s="12"/>
      <c r="J162" s="9">
        <v>233</v>
      </c>
      <c r="K162" s="9">
        <v>349</v>
      </c>
    </row>
    <row r="163" spans="2:11" s="11" customFormat="1" x14ac:dyDescent="0.2">
      <c r="B163" s="8">
        <v>43694</v>
      </c>
      <c r="C163" s="12" t="s">
        <v>234</v>
      </c>
      <c r="D163" s="48" t="s">
        <v>2310</v>
      </c>
      <c r="E163" s="12" t="s">
        <v>2311</v>
      </c>
      <c r="F163" s="12" t="s">
        <v>234</v>
      </c>
      <c r="G163" s="12" t="s">
        <v>15</v>
      </c>
      <c r="H163" s="12" t="s">
        <v>1677</v>
      </c>
      <c r="I163" s="12"/>
      <c r="J163" s="9">
        <v>163</v>
      </c>
      <c r="K163" s="9">
        <v>263</v>
      </c>
    </row>
    <row r="164" spans="2:11" s="11" customFormat="1" x14ac:dyDescent="0.2">
      <c r="B164" s="8">
        <v>43696</v>
      </c>
      <c r="C164" s="12" t="s">
        <v>3</v>
      </c>
      <c r="D164" s="113">
        <v>6571</v>
      </c>
      <c r="E164" s="12" t="s">
        <v>2370</v>
      </c>
      <c r="F164" s="12" t="s">
        <v>4</v>
      </c>
      <c r="G164" s="12" t="s">
        <v>5</v>
      </c>
      <c r="H164" s="12" t="s">
        <v>2371</v>
      </c>
      <c r="I164" s="12"/>
      <c r="J164" s="9">
        <v>48</v>
      </c>
      <c r="K164" s="9">
        <v>68</v>
      </c>
    </row>
    <row r="165" spans="2:11" s="11" customFormat="1" x14ac:dyDescent="0.2">
      <c r="B165" s="8">
        <v>43678</v>
      </c>
      <c r="C165" s="12" t="s">
        <v>3</v>
      </c>
      <c r="D165" s="113">
        <v>5330</v>
      </c>
      <c r="E165" s="12" t="s">
        <v>122</v>
      </c>
      <c r="F165" s="12" t="s">
        <v>98</v>
      </c>
      <c r="G165" s="12" t="s">
        <v>221</v>
      </c>
      <c r="H165" s="12" t="s">
        <v>37</v>
      </c>
      <c r="I165" s="12"/>
      <c r="J165" s="9">
        <v>31</v>
      </c>
      <c r="K165" s="9">
        <v>37</v>
      </c>
    </row>
    <row r="166" spans="2:11" s="11" customFormat="1" x14ac:dyDescent="0.2">
      <c r="B166" s="8">
        <v>43679</v>
      </c>
      <c r="C166" s="12" t="s">
        <v>3</v>
      </c>
      <c r="D166" s="113">
        <v>3211</v>
      </c>
      <c r="E166" s="12" t="s">
        <v>131</v>
      </c>
      <c r="F166" s="12" t="s">
        <v>4</v>
      </c>
      <c r="G166" s="12" t="s">
        <v>36</v>
      </c>
      <c r="H166" s="12" t="s">
        <v>37</v>
      </c>
      <c r="I166" s="12"/>
      <c r="J166" s="9">
        <v>19</v>
      </c>
      <c r="K166" s="9">
        <v>20</v>
      </c>
    </row>
    <row r="167" spans="2:11" s="11" customFormat="1" x14ac:dyDescent="0.2">
      <c r="B167" s="8">
        <v>43681</v>
      </c>
      <c r="C167" s="12" t="s">
        <v>3</v>
      </c>
      <c r="D167" s="113">
        <v>3450</v>
      </c>
      <c r="E167" s="12" t="s">
        <v>67</v>
      </c>
      <c r="F167" s="12" t="s">
        <v>5</v>
      </c>
      <c r="G167" s="12" t="s">
        <v>4</v>
      </c>
      <c r="H167" s="12" t="s">
        <v>37</v>
      </c>
      <c r="I167" s="12"/>
      <c r="J167" s="9">
        <v>19</v>
      </c>
      <c r="K167" s="9">
        <v>23</v>
      </c>
    </row>
    <row r="168" spans="2:11" s="11" customFormat="1" x14ac:dyDescent="0.2">
      <c r="B168" s="8">
        <v>43681</v>
      </c>
      <c r="C168" s="12" t="s">
        <v>6</v>
      </c>
      <c r="D168" s="113">
        <v>57100</v>
      </c>
      <c r="E168" s="12" t="s">
        <v>141</v>
      </c>
      <c r="F168" s="12" t="s">
        <v>6</v>
      </c>
      <c r="G168" s="12" t="s">
        <v>6</v>
      </c>
      <c r="H168" s="12" t="s">
        <v>37</v>
      </c>
      <c r="I168" s="12"/>
      <c r="J168" s="9">
        <v>31</v>
      </c>
      <c r="K168" s="9">
        <v>42</v>
      </c>
    </row>
    <row r="169" spans="2:11" s="11" customFormat="1" x14ac:dyDescent="0.2">
      <c r="B169" s="8">
        <v>43683</v>
      </c>
      <c r="C169" s="12" t="s">
        <v>5</v>
      </c>
      <c r="D169" s="113">
        <v>54662</v>
      </c>
      <c r="E169" s="12" t="s">
        <v>2224</v>
      </c>
      <c r="F169" s="12" t="s">
        <v>15</v>
      </c>
      <c r="G169" s="12" t="s">
        <v>15</v>
      </c>
      <c r="H169" s="12" t="s">
        <v>37</v>
      </c>
      <c r="I169" s="12"/>
      <c r="J169" s="9">
        <v>68</v>
      </c>
      <c r="K169" s="9">
        <v>98</v>
      </c>
    </row>
    <row r="170" spans="2:11" s="11" customFormat="1" x14ac:dyDescent="0.2">
      <c r="B170" s="8">
        <v>43683</v>
      </c>
      <c r="C170" s="12" t="s">
        <v>3</v>
      </c>
      <c r="D170" s="113">
        <v>6990</v>
      </c>
      <c r="E170" s="12" t="s">
        <v>85</v>
      </c>
      <c r="F170" s="12" t="s">
        <v>4</v>
      </c>
      <c r="G170" s="12" t="s">
        <v>5</v>
      </c>
      <c r="H170" s="12" t="s">
        <v>37</v>
      </c>
      <c r="I170" s="12"/>
      <c r="J170" s="9">
        <v>31</v>
      </c>
      <c r="K170" s="9">
        <v>39</v>
      </c>
    </row>
    <row r="171" spans="2:11" s="11" customFormat="1" x14ac:dyDescent="0.2">
      <c r="B171" s="8">
        <v>43683</v>
      </c>
      <c r="C171" s="12" t="s">
        <v>3</v>
      </c>
      <c r="D171" s="113">
        <v>7778</v>
      </c>
      <c r="E171" s="12" t="s">
        <v>47</v>
      </c>
      <c r="F171" s="12" t="s">
        <v>4</v>
      </c>
      <c r="G171" s="12" t="s">
        <v>4</v>
      </c>
      <c r="H171" s="12" t="s">
        <v>37</v>
      </c>
      <c r="I171" s="12"/>
      <c r="J171" s="9">
        <v>40</v>
      </c>
      <c r="K171" s="9">
        <v>55</v>
      </c>
    </row>
    <row r="172" spans="2:11" s="11" customFormat="1" x14ac:dyDescent="0.2">
      <c r="B172" s="8">
        <v>43687</v>
      </c>
      <c r="C172" s="12" t="s">
        <v>3</v>
      </c>
      <c r="D172" s="113">
        <v>4444</v>
      </c>
      <c r="E172" s="12" t="s">
        <v>61</v>
      </c>
      <c r="F172" s="12" t="s">
        <v>16</v>
      </c>
      <c r="G172" s="12" t="s">
        <v>6</v>
      </c>
      <c r="H172" s="12" t="s">
        <v>37</v>
      </c>
      <c r="I172" s="12"/>
      <c r="J172" s="9">
        <v>9</v>
      </c>
      <c r="K172" s="9">
        <v>5</v>
      </c>
    </row>
    <row r="173" spans="2:11" s="11" customFormat="1" x14ac:dyDescent="0.2">
      <c r="B173" s="8">
        <v>43687</v>
      </c>
      <c r="C173" s="12" t="s">
        <v>3</v>
      </c>
      <c r="D173" s="113">
        <v>1663</v>
      </c>
      <c r="E173" s="12" t="s">
        <v>92</v>
      </c>
      <c r="F173" s="12" t="s">
        <v>6</v>
      </c>
      <c r="G173" s="12" t="s">
        <v>15</v>
      </c>
      <c r="H173" s="12" t="s">
        <v>37</v>
      </c>
      <c r="I173" s="12"/>
      <c r="J173" s="9">
        <v>22</v>
      </c>
      <c r="K173" s="9">
        <v>26</v>
      </c>
    </row>
    <row r="174" spans="2:11" s="11" customFormat="1" x14ac:dyDescent="0.2">
      <c r="B174" s="8">
        <v>43688</v>
      </c>
      <c r="C174" s="12" t="s">
        <v>3</v>
      </c>
      <c r="D174" s="113">
        <v>4525</v>
      </c>
      <c r="E174" s="12" t="s">
        <v>40</v>
      </c>
      <c r="F174" s="12" t="s">
        <v>3</v>
      </c>
      <c r="G174" s="12" t="s">
        <v>5</v>
      </c>
      <c r="H174" s="12" t="s">
        <v>37</v>
      </c>
      <c r="I174" s="12"/>
      <c r="J174" s="9">
        <v>5</v>
      </c>
      <c r="K174" s="9">
        <v>2</v>
      </c>
    </row>
    <row r="175" spans="2:11" s="11" customFormat="1" x14ac:dyDescent="0.2">
      <c r="B175" s="8">
        <v>43688</v>
      </c>
      <c r="C175" s="12" t="s">
        <v>6</v>
      </c>
      <c r="D175" s="113">
        <v>57570</v>
      </c>
      <c r="E175" s="12" t="s">
        <v>2181</v>
      </c>
      <c r="F175" s="12" t="s">
        <v>6</v>
      </c>
      <c r="G175" s="12" t="s">
        <v>6</v>
      </c>
      <c r="H175" s="12" t="s">
        <v>37</v>
      </c>
      <c r="I175" s="12"/>
      <c r="J175" s="9">
        <v>20</v>
      </c>
      <c r="K175" s="9">
        <v>26</v>
      </c>
    </row>
    <row r="176" spans="2:11" s="11" customFormat="1" x14ac:dyDescent="0.2">
      <c r="B176" s="8">
        <v>43688</v>
      </c>
      <c r="C176" s="12" t="s">
        <v>3</v>
      </c>
      <c r="D176" s="113">
        <v>4883</v>
      </c>
      <c r="E176" s="12" t="s">
        <v>75</v>
      </c>
      <c r="F176" s="12" t="s">
        <v>3</v>
      </c>
      <c r="G176" s="12" t="s">
        <v>6</v>
      </c>
      <c r="H176" s="12" t="s">
        <v>37</v>
      </c>
      <c r="I176" s="12"/>
      <c r="J176" s="9">
        <v>15</v>
      </c>
      <c r="K176" s="9">
        <v>7</v>
      </c>
    </row>
    <row r="177" spans="2:11" s="11" customFormat="1" x14ac:dyDescent="0.2">
      <c r="B177" s="8">
        <v>43688</v>
      </c>
      <c r="C177" s="12" t="s">
        <v>3</v>
      </c>
      <c r="D177" s="113">
        <v>6255</v>
      </c>
      <c r="E177" s="12" t="s">
        <v>783</v>
      </c>
      <c r="F177" s="12" t="s">
        <v>3</v>
      </c>
      <c r="G177" s="12" t="s">
        <v>4</v>
      </c>
      <c r="H177" s="12" t="s">
        <v>37</v>
      </c>
      <c r="I177" s="12"/>
      <c r="J177" s="9">
        <v>41</v>
      </c>
      <c r="K177" s="9">
        <v>52</v>
      </c>
    </row>
    <row r="178" spans="2:11" s="11" customFormat="1" x14ac:dyDescent="0.2">
      <c r="B178" s="8">
        <v>43689</v>
      </c>
      <c r="C178" s="12" t="s">
        <v>3</v>
      </c>
      <c r="D178" s="113">
        <v>8151</v>
      </c>
      <c r="E178" s="12" t="s">
        <v>53</v>
      </c>
      <c r="F178" s="12" t="s">
        <v>10</v>
      </c>
      <c r="G178" s="12" t="s">
        <v>15</v>
      </c>
      <c r="H178" s="12" t="s">
        <v>37</v>
      </c>
      <c r="I178" s="12"/>
      <c r="J178" s="9">
        <v>26</v>
      </c>
      <c r="K178" s="9">
        <v>31</v>
      </c>
    </row>
    <row r="179" spans="2:11" s="11" customFormat="1" x14ac:dyDescent="0.2">
      <c r="B179" s="8">
        <v>43689</v>
      </c>
      <c r="C179" s="12" t="s">
        <v>3</v>
      </c>
      <c r="D179" s="113">
        <v>5839</v>
      </c>
      <c r="E179" s="12" t="s">
        <v>78</v>
      </c>
      <c r="F179" s="12" t="s">
        <v>4</v>
      </c>
      <c r="G179" s="12" t="s">
        <v>4</v>
      </c>
      <c r="H179" s="12" t="s">
        <v>37</v>
      </c>
      <c r="I179" s="12"/>
      <c r="J179" s="9">
        <v>26</v>
      </c>
      <c r="K179" s="9">
        <v>28</v>
      </c>
    </row>
    <row r="180" spans="2:11" s="11" customFormat="1" x14ac:dyDescent="0.2">
      <c r="B180" s="8">
        <v>43689</v>
      </c>
      <c r="C180" s="12" t="s">
        <v>3</v>
      </c>
      <c r="D180" s="113">
        <v>5943</v>
      </c>
      <c r="E180" s="12" t="s">
        <v>74</v>
      </c>
      <c r="F180" s="12" t="s">
        <v>4</v>
      </c>
      <c r="G180" s="12" t="s">
        <v>4</v>
      </c>
      <c r="H180" s="12" t="s">
        <v>37</v>
      </c>
      <c r="I180" s="12"/>
      <c r="J180" s="9">
        <v>26</v>
      </c>
      <c r="K180" s="9">
        <v>28</v>
      </c>
    </row>
    <row r="181" spans="2:11" s="11" customFormat="1" x14ac:dyDescent="0.2">
      <c r="B181" s="8">
        <v>43690</v>
      </c>
      <c r="C181" s="12" t="s">
        <v>3</v>
      </c>
      <c r="D181" s="113">
        <v>4565</v>
      </c>
      <c r="E181" s="12" t="s">
        <v>396</v>
      </c>
      <c r="F181" s="12" t="s">
        <v>4</v>
      </c>
      <c r="G181" s="12" t="s">
        <v>4</v>
      </c>
      <c r="H181" s="12" t="s">
        <v>37</v>
      </c>
      <c r="I181" s="12"/>
      <c r="J181" s="9">
        <v>33</v>
      </c>
      <c r="K181" s="9">
        <v>37</v>
      </c>
    </row>
    <row r="182" spans="2:11" s="11" customFormat="1" x14ac:dyDescent="0.2">
      <c r="B182" s="8">
        <v>43690</v>
      </c>
      <c r="C182" s="12" t="s">
        <v>3</v>
      </c>
      <c r="D182" s="113">
        <v>5423</v>
      </c>
      <c r="E182" s="12" t="s">
        <v>2266</v>
      </c>
      <c r="F182" s="12" t="s">
        <v>4</v>
      </c>
      <c r="G182" s="12" t="s">
        <v>4</v>
      </c>
      <c r="H182" s="12" t="s">
        <v>37</v>
      </c>
      <c r="I182" s="12"/>
      <c r="J182" s="9">
        <v>31</v>
      </c>
      <c r="K182" s="9">
        <v>39</v>
      </c>
    </row>
    <row r="183" spans="2:11" s="11" customFormat="1" x14ac:dyDescent="0.2">
      <c r="B183" s="8">
        <v>43690</v>
      </c>
      <c r="C183" s="12" t="s">
        <v>3</v>
      </c>
      <c r="D183" s="113">
        <v>6796</v>
      </c>
      <c r="E183" s="12" t="s">
        <v>49</v>
      </c>
      <c r="F183" s="12" t="s">
        <v>4</v>
      </c>
      <c r="G183" s="12" t="s">
        <v>4</v>
      </c>
      <c r="H183" s="12" t="s">
        <v>37</v>
      </c>
      <c r="I183" s="12"/>
      <c r="J183" s="9">
        <v>40</v>
      </c>
      <c r="K183" s="9">
        <v>54</v>
      </c>
    </row>
    <row r="184" spans="2:11" s="11" customFormat="1" x14ac:dyDescent="0.2">
      <c r="B184" s="8">
        <v>43690</v>
      </c>
      <c r="C184" s="12" t="s">
        <v>3</v>
      </c>
      <c r="D184" s="113">
        <v>4640</v>
      </c>
      <c r="E184" s="12" t="s">
        <v>40</v>
      </c>
      <c r="F184" s="12" t="s">
        <v>4</v>
      </c>
      <c r="G184" s="12" t="s">
        <v>4</v>
      </c>
      <c r="H184" s="12" t="s">
        <v>37</v>
      </c>
      <c r="I184" s="12"/>
      <c r="J184" s="9">
        <v>4</v>
      </c>
      <c r="K184" s="9">
        <v>2</v>
      </c>
    </row>
    <row r="185" spans="2:11" s="11" customFormat="1" x14ac:dyDescent="0.2">
      <c r="B185" s="8">
        <v>43690</v>
      </c>
      <c r="C185" s="12" t="s">
        <v>3</v>
      </c>
      <c r="D185" s="113">
        <v>8081</v>
      </c>
      <c r="E185" s="12" t="s">
        <v>41</v>
      </c>
      <c r="F185" s="12" t="s">
        <v>4</v>
      </c>
      <c r="G185" s="12" t="s">
        <v>4</v>
      </c>
      <c r="H185" s="12" t="s">
        <v>37</v>
      </c>
      <c r="I185" s="12"/>
      <c r="J185" s="9">
        <v>24</v>
      </c>
      <c r="K185" s="9">
        <v>20</v>
      </c>
    </row>
    <row r="186" spans="2:11" s="11" customFormat="1" x14ac:dyDescent="0.2">
      <c r="B186" s="8">
        <v>43692</v>
      </c>
      <c r="C186" s="12" t="s">
        <v>3</v>
      </c>
      <c r="D186" s="113">
        <v>8329</v>
      </c>
      <c r="E186" s="12" t="s">
        <v>80</v>
      </c>
      <c r="F186" s="12" t="s">
        <v>106</v>
      </c>
      <c r="G186" s="12" t="s">
        <v>15</v>
      </c>
      <c r="H186" s="12" t="s">
        <v>37</v>
      </c>
      <c r="I186" s="12"/>
      <c r="J186" s="9">
        <v>27</v>
      </c>
      <c r="K186" s="9">
        <v>36</v>
      </c>
    </row>
    <row r="187" spans="2:11" s="11" customFormat="1" x14ac:dyDescent="0.2">
      <c r="B187" s="8">
        <v>43692</v>
      </c>
      <c r="C187" s="12" t="s">
        <v>3</v>
      </c>
      <c r="D187" s="113">
        <v>5692</v>
      </c>
      <c r="E187" s="12" t="s">
        <v>993</v>
      </c>
      <c r="F187" s="12" t="s">
        <v>4</v>
      </c>
      <c r="G187" s="12" t="s">
        <v>4</v>
      </c>
      <c r="H187" s="12" t="s">
        <v>37</v>
      </c>
      <c r="I187" s="12"/>
      <c r="J187" s="9">
        <v>26</v>
      </c>
      <c r="K187" s="9">
        <v>36</v>
      </c>
    </row>
    <row r="188" spans="2:11" s="11" customFormat="1" x14ac:dyDescent="0.2">
      <c r="B188" s="8">
        <v>43692</v>
      </c>
      <c r="C188" s="12" t="s">
        <v>3</v>
      </c>
      <c r="D188" s="113">
        <v>4993</v>
      </c>
      <c r="E188" s="12" t="s">
        <v>61</v>
      </c>
      <c r="F188" s="12" t="s">
        <v>4</v>
      </c>
      <c r="G188" s="12" t="s">
        <v>4</v>
      </c>
      <c r="H188" s="12" t="s">
        <v>37</v>
      </c>
      <c r="I188" s="12"/>
      <c r="J188" s="9">
        <v>10</v>
      </c>
      <c r="K188" s="9">
        <v>6</v>
      </c>
    </row>
    <row r="189" spans="2:11" s="11" customFormat="1" x14ac:dyDescent="0.2">
      <c r="B189" s="8">
        <v>43692</v>
      </c>
      <c r="C189" s="12" t="s">
        <v>3</v>
      </c>
      <c r="D189" s="113">
        <v>4579</v>
      </c>
      <c r="E189" s="12" t="s">
        <v>94</v>
      </c>
      <c r="F189" s="12" t="s">
        <v>16</v>
      </c>
      <c r="G189" s="12" t="s">
        <v>6</v>
      </c>
      <c r="H189" s="12" t="s">
        <v>37</v>
      </c>
      <c r="I189" s="12"/>
      <c r="J189" s="9">
        <v>5</v>
      </c>
      <c r="K189" s="9">
        <v>2</v>
      </c>
    </row>
    <row r="190" spans="2:11" s="11" customFormat="1" x14ac:dyDescent="0.2">
      <c r="B190" s="8">
        <v>43692</v>
      </c>
      <c r="C190" s="12" t="s">
        <v>3</v>
      </c>
      <c r="D190" s="113">
        <v>4451</v>
      </c>
      <c r="E190" s="12" t="s">
        <v>50</v>
      </c>
      <c r="F190" s="12" t="s">
        <v>4</v>
      </c>
      <c r="G190" s="12" t="s">
        <v>4</v>
      </c>
      <c r="H190" s="12" t="s">
        <v>37</v>
      </c>
      <c r="I190" s="12"/>
      <c r="J190" s="9">
        <v>7</v>
      </c>
      <c r="K190" s="9">
        <v>5</v>
      </c>
    </row>
    <row r="191" spans="2:11" s="11" customFormat="1" x14ac:dyDescent="0.2">
      <c r="B191" s="8">
        <v>43692</v>
      </c>
      <c r="C191" s="12" t="s">
        <v>3</v>
      </c>
      <c r="D191" s="113">
        <v>4580</v>
      </c>
      <c r="E191" s="12" t="s">
        <v>40</v>
      </c>
      <c r="F191" s="12" t="s">
        <v>4</v>
      </c>
      <c r="G191" s="12" t="s">
        <v>4</v>
      </c>
      <c r="H191" s="12" t="s">
        <v>37</v>
      </c>
      <c r="I191" s="12"/>
      <c r="J191" s="9">
        <v>4</v>
      </c>
      <c r="K191" s="9">
        <v>2</v>
      </c>
    </row>
    <row r="192" spans="2:11" s="11" customFormat="1" x14ac:dyDescent="0.2">
      <c r="B192" s="8">
        <v>43693</v>
      </c>
      <c r="C192" s="12" t="s">
        <v>3</v>
      </c>
      <c r="D192" s="113">
        <v>6165</v>
      </c>
      <c r="E192" s="12" t="s">
        <v>73</v>
      </c>
      <c r="F192" s="12" t="s">
        <v>4</v>
      </c>
      <c r="G192" s="12" t="s">
        <v>4</v>
      </c>
      <c r="H192" s="12" t="s">
        <v>37</v>
      </c>
      <c r="I192" s="12"/>
      <c r="J192" s="9">
        <v>30</v>
      </c>
      <c r="K192" s="9">
        <v>41</v>
      </c>
    </row>
    <row r="193" spans="2:11" s="11" customFormat="1" x14ac:dyDescent="0.2">
      <c r="B193" s="8">
        <v>43694</v>
      </c>
      <c r="C193" s="12" t="s">
        <v>3</v>
      </c>
      <c r="D193" s="113">
        <v>4687</v>
      </c>
      <c r="E193" s="12" t="s">
        <v>942</v>
      </c>
      <c r="F193" s="12" t="s">
        <v>16</v>
      </c>
      <c r="G193" s="12" t="s">
        <v>4</v>
      </c>
      <c r="H193" s="12" t="s">
        <v>37</v>
      </c>
      <c r="I193" s="12"/>
      <c r="J193" s="9">
        <v>3</v>
      </c>
      <c r="K193" s="9">
        <v>2</v>
      </c>
    </row>
    <row r="194" spans="2:11" s="11" customFormat="1" x14ac:dyDescent="0.2">
      <c r="B194" s="8">
        <v>43694</v>
      </c>
      <c r="C194" s="12" t="s">
        <v>3</v>
      </c>
      <c r="D194" s="113">
        <v>3832</v>
      </c>
      <c r="E194" s="12" t="s">
        <v>116</v>
      </c>
      <c r="F194" s="12" t="s">
        <v>4</v>
      </c>
      <c r="G194" s="12" t="s">
        <v>4</v>
      </c>
      <c r="H194" s="12" t="s">
        <v>37</v>
      </c>
      <c r="I194" s="12"/>
      <c r="J194" s="9">
        <v>15</v>
      </c>
      <c r="K194" s="9">
        <v>13</v>
      </c>
    </row>
    <row r="195" spans="2:11" s="11" customFormat="1" x14ac:dyDescent="0.2">
      <c r="B195" s="8">
        <v>43694</v>
      </c>
      <c r="C195" s="12" t="s">
        <v>3</v>
      </c>
      <c r="D195" s="113">
        <v>8366</v>
      </c>
      <c r="E195" s="12" t="s">
        <v>72</v>
      </c>
      <c r="F195" s="12" t="s">
        <v>4</v>
      </c>
      <c r="G195" s="12" t="s">
        <v>5</v>
      </c>
      <c r="H195" s="12" t="s">
        <v>37</v>
      </c>
      <c r="I195" s="12"/>
      <c r="J195" s="9">
        <v>22</v>
      </c>
      <c r="K195" s="9">
        <v>18</v>
      </c>
    </row>
    <row r="196" spans="2:11" s="11" customFormat="1" x14ac:dyDescent="0.2">
      <c r="B196" s="8">
        <v>43694</v>
      </c>
      <c r="C196" s="12" t="s">
        <v>3</v>
      </c>
      <c r="D196" s="113">
        <v>4131</v>
      </c>
      <c r="E196" s="12" t="s">
        <v>506</v>
      </c>
      <c r="F196" s="12" t="s">
        <v>4</v>
      </c>
      <c r="G196" s="12" t="s">
        <v>4</v>
      </c>
      <c r="H196" s="12" t="s">
        <v>37</v>
      </c>
      <c r="I196" s="12"/>
      <c r="J196" s="9">
        <v>18</v>
      </c>
      <c r="K196" s="9">
        <v>10</v>
      </c>
    </row>
    <row r="197" spans="2:11" s="11" customFormat="1" x14ac:dyDescent="0.2">
      <c r="B197" s="8">
        <v>43695</v>
      </c>
      <c r="C197" s="12" t="s">
        <v>3</v>
      </c>
      <c r="D197" s="113">
        <v>8036</v>
      </c>
      <c r="E197" s="12" t="s">
        <v>42</v>
      </c>
      <c r="F197" s="12" t="s">
        <v>4</v>
      </c>
      <c r="G197" s="12" t="s">
        <v>5</v>
      </c>
      <c r="H197" s="12" t="s">
        <v>37</v>
      </c>
      <c r="I197" s="12"/>
      <c r="J197" s="9">
        <v>19</v>
      </c>
      <c r="K197" s="9">
        <v>26</v>
      </c>
    </row>
    <row r="198" spans="2:11" s="11" customFormat="1" x14ac:dyDescent="0.2">
      <c r="B198" s="8">
        <v>43695</v>
      </c>
      <c r="C198" s="12" t="s">
        <v>3</v>
      </c>
      <c r="D198" s="113">
        <v>3378</v>
      </c>
      <c r="E198" s="12" t="s">
        <v>156</v>
      </c>
      <c r="F198" s="12" t="s">
        <v>4</v>
      </c>
      <c r="G198" s="12" t="s">
        <v>4</v>
      </c>
      <c r="H198" s="12" t="s">
        <v>37</v>
      </c>
      <c r="I198" s="12"/>
      <c r="J198" s="9">
        <v>18</v>
      </c>
      <c r="K198" s="9">
        <v>25</v>
      </c>
    </row>
    <row r="199" spans="2:11" s="11" customFormat="1" x14ac:dyDescent="0.2">
      <c r="B199" s="8">
        <v>43695</v>
      </c>
      <c r="C199" s="12" t="s">
        <v>3</v>
      </c>
      <c r="D199" s="113">
        <v>3429</v>
      </c>
      <c r="E199" s="12" t="s">
        <v>67</v>
      </c>
      <c r="F199" s="12" t="s">
        <v>4</v>
      </c>
      <c r="G199" s="12" t="s">
        <v>4</v>
      </c>
      <c r="H199" s="12" t="s">
        <v>37</v>
      </c>
      <c r="I199" s="12"/>
      <c r="J199" s="9">
        <v>16</v>
      </c>
      <c r="K199" s="9">
        <v>19</v>
      </c>
    </row>
    <row r="200" spans="2:11" s="11" customFormat="1" x14ac:dyDescent="0.2">
      <c r="B200" s="8">
        <v>43696</v>
      </c>
      <c r="C200" s="12" t="s">
        <v>3</v>
      </c>
      <c r="D200" s="113">
        <v>6942</v>
      </c>
      <c r="E200" s="12" t="s">
        <v>73</v>
      </c>
      <c r="F200" s="12" t="s">
        <v>4</v>
      </c>
      <c r="G200" s="12" t="s">
        <v>4</v>
      </c>
      <c r="H200" s="12" t="s">
        <v>37</v>
      </c>
      <c r="I200" s="12"/>
      <c r="J200" s="9">
        <v>29</v>
      </c>
      <c r="K200" s="9">
        <v>41</v>
      </c>
    </row>
    <row r="201" spans="2:11" s="11" customFormat="1" x14ac:dyDescent="0.2">
      <c r="B201" s="8">
        <v>43696</v>
      </c>
      <c r="C201" s="12" t="s">
        <v>3</v>
      </c>
      <c r="D201" s="113">
        <v>9709</v>
      </c>
      <c r="E201" s="12" t="s">
        <v>202</v>
      </c>
      <c r="F201" s="12" t="s">
        <v>4</v>
      </c>
      <c r="G201" s="12" t="s">
        <v>4</v>
      </c>
      <c r="H201" s="12" t="s">
        <v>37</v>
      </c>
      <c r="I201" s="12"/>
      <c r="J201" s="9">
        <v>67</v>
      </c>
      <c r="K201" s="9">
        <v>92</v>
      </c>
    </row>
    <row r="202" spans="2:11" s="11" customFormat="1" x14ac:dyDescent="0.2">
      <c r="B202" s="8">
        <v>43696</v>
      </c>
      <c r="C202" s="12" t="s">
        <v>3</v>
      </c>
      <c r="D202" s="113">
        <v>4804</v>
      </c>
      <c r="E202" s="12" t="s">
        <v>113</v>
      </c>
      <c r="F202" s="12" t="s">
        <v>4</v>
      </c>
      <c r="G202" s="12" t="s">
        <v>6</v>
      </c>
      <c r="H202" s="12" t="s">
        <v>37</v>
      </c>
      <c r="I202" s="12"/>
      <c r="J202" s="9">
        <v>14</v>
      </c>
      <c r="K202" s="9">
        <v>9</v>
      </c>
    </row>
    <row r="203" spans="2:11" s="11" customFormat="1" x14ac:dyDescent="0.2">
      <c r="B203" s="8">
        <v>43696</v>
      </c>
      <c r="C203" s="12" t="s">
        <v>3</v>
      </c>
      <c r="D203" s="113">
        <v>4947</v>
      </c>
      <c r="E203" s="12" t="s">
        <v>273</v>
      </c>
      <c r="F203" s="12" t="s">
        <v>4</v>
      </c>
      <c r="G203" s="12" t="s">
        <v>6</v>
      </c>
      <c r="H203" s="12" t="s">
        <v>37</v>
      </c>
      <c r="I203" s="12"/>
      <c r="J203" s="9">
        <v>13</v>
      </c>
      <c r="K203" s="9">
        <v>7</v>
      </c>
    </row>
    <row r="204" spans="2:11" s="11" customFormat="1" x14ac:dyDescent="0.2">
      <c r="B204" s="8">
        <v>43698</v>
      </c>
      <c r="C204" s="12" t="s">
        <v>3</v>
      </c>
      <c r="D204" s="113">
        <v>4570</v>
      </c>
      <c r="E204" s="12" t="s">
        <v>94</v>
      </c>
      <c r="F204" s="12" t="s">
        <v>6</v>
      </c>
      <c r="G204" s="12" t="s">
        <v>6</v>
      </c>
      <c r="H204" s="12" t="s">
        <v>37</v>
      </c>
      <c r="I204" s="12"/>
      <c r="J204" s="9">
        <v>7</v>
      </c>
      <c r="K204" s="9">
        <v>3</v>
      </c>
    </row>
    <row r="205" spans="2:11" s="11" customFormat="1" x14ac:dyDescent="0.2">
      <c r="B205" s="8">
        <v>43698</v>
      </c>
      <c r="C205" s="12" t="s">
        <v>3</v>
      </c>
      <c r="D205" s="113">
        <v>4627</v>
      </c>
      <c r="E205" s="12" t="s">
        <v>40</v>
      </c>
      <c r="F205" s="12" t="s">
        <v>16</v>
      </c>
      <c r="G205" s="12" t="s">
        <v>6</v>
      </c>
      <c r="H205" s="12" t="s">
        <v>37</v>
      </c>
      <c r="I205" s="12"/>
      <c r="J205" s="9">
        <v>5</v>
      </c>
      <c r="K205" s="9">
        <v>2</v>
      </c>
    </row>
    <row r="206" spans="2:11" s="11" customFormat="1" x14ac:dyDescent="0.2">
      <c r="B206" s="8">
        <v>43703</v>
      </c>
      <c r="C206" s="12" t="s">
        <v>3</v>
      </c>
      <c r="D206" s="113">
        <v>1255</v>
      </c>
      <c r="E206" s="12" t="s">
        <v>92</v>
      </c>
      <c r="F206" s="12" t="s">
        <v>5</v>
      </c>
      <c r="G206" s="12" t="s">
        <v>15</v>
      </c>
      <c r="H206" s="12" t="s">
        <v>37</v>
      </c>
      <c r="I206" s="12"/>
      <c r="J206" s="9">
        <v>22</v>
      </c>
      <c r="K206" s="9">
        <v>25</v>
      </c>
    </row>
    <row r="207" spans="2:11" s="11" customFormat="1" x14ac:dyDescent="0.2">
      <c r="B207" s="8">
        <v>43704</v>
      </c>
      <c r="C207" s="12" t="s">
        <v>3</v>
      </c>
      <c r="D207" s="113">
        <v>8421</v>
      </c>
      <c r="E207" s="12" t="s">
        <v>149</v>
      </c>
      <c r="F207" s="12" t="s">
        <v>4</v>
      </c>
      <c r="G207" s="12" t="s">
        <v>5</v>
      </c>
      <c r="H207" s="12" t="s">
        <v>37</v>
      </c>
      <c r="I207" s="12"/>
      <c r="J207" s="9">
        <v>25</v>
      </c>
      <c r="K207" s="9">
        <v>19</v>
      </c>
    </row>
    <row r="208" spans="2:11" s="11" customFormat="1" x14ac:dyDescent="0.2">
      <c r="B208" s="8">
        <v>43684</v>
      </c>
      <c r="C208" s="12" t="s">
        <v>3</v>
      </c>
      <c r="D208" s="113">
        <v>4810</v>
      </c>
      <c r="E208" s="12" t="s">
        <v>113</v>
      </c>
      <c r="F208" s="12" t="s">
        <v>4</v>
      </c>
      <c r="G208" s="12" t="s">
        <v>4</v>
      </c>
      <c r="H208" s="12" t="s">
        <v>167</v>
      </c>
      <c r="I208" s="12"/>
      <c r="J208" s="9">
        <v>12</v>
      </c>
      <c r="K208" s="9">
        <v>8</v>
      </c>
    </row>
    <row r="209" spans="2:11" s="11" customFormat="1" x14ac:dyDescent="0.2">
      <c r="B209" s="8">
        <v>43690</v>
      </c>
      <c r="C209" s="12" t="s">
        <v>6</v>
      </c>
      <c r="D209" s="113">
        <v>57240</v>
      </c>
      <c r="E209" s="12" t="s">
        <v>726</v>
      </c>
      <c r="F209" s="12" t="s">
        <v>6</v>
      </c>
      <c r="G209" s="12" t="s">
        <v>6</v>
      </c>
      <c r="H209" s="12" t="s">
        <v>167</v>
      </c>
      <c r="I209" s="12"/>
      <c r="J209" s="9">
        <v>31</v>
      </c>
      <c r="K209" s="9">
        <v>40</v>
      </c>
    </row>
    <row r="210" spans="2:11" s="11" customFormat="1" x14ac:dyDescent="0.2">
      <c r="B210" s="8">
        <v>43692</v>
      </c>
      <c r="C210" s="12" t="s">
        <v>3</v>
      </c>
      <c r="D210" s="113">
        <v>4072</v>
      </c>
      <c r="E210" s="12" t="s">
        <v>506</v>
      </c>
      <c r="F210" s="12" t="s">
        <v>6</v>
      </c>
      <c r="G210" s="12" t="s">
        <v>6</v>
      </c>
      <c r="H210" s="12" t="s">
        <v>2287</v>
      </c>
      <c r="I210" s="12"/>
      <c r="J210" s="9">
        <v>10</v>
      </c>
      <c r="K210" s="9">
        <v>9</v>
      </c>
    </row>
    <row r="211" spans="2:11" s="11" customFormat="1" x14ac:dyDescent="0.2">
      <c r="B211" s="8">
        <v>43692</v>
      </c>
      <c r="C211" s="12" t="s">
        <v>3</v>
      </c>
      <c r="D211" s="113">
        <v>1237</v>
      </c>
      <c r="E211" s="12" t="s">
        <v>92</v>
      </c>
      <c r="F211" s="12" t="s">
        <v>234</v>
      </c>
      <c r="G211" s="12" t="s">
        <v>6</v>
      </c>
      <c r="H211" s="12" t="s">
        <v>2279</v>
      </c>
      <c r="I211" s="12"/>
      <c r="J211" s="9">
        <v>29</v>
      </c>
      <c r="K211" s="9">
        <v>31</v>
      </c>
    </row>
    <row r="212" spans="2:11" s="11" customFormat="1" x14ac:dyDescent="0.2">
      <c r="B212" s="8">
        <v>43692</v>
      </c>
      <c r="C212" s="12" t="s">
        <v>3</v>
      </c>
      <c r="D212" s="113">
        <v>1550</v>
      </c>
      <c r="E212" s="12" t="s">
        <v>92</v>
      </c>
      <c r="F212" s="12" t="s">
        <v>15</v>
      </c>
      <c r="G212" s="12" t="s">
        <v>15</v>
      </c>
      <c r="H212" s="12" t="s">
        <v>2286</v>
      </c>
      <c r="I212" s="12"/>
      <c r="J212" s="9">
        <v>19</v>
      </c>
      <c r="K212" s="9">
        <v>24</v>
      </c>
    </row>
    <row r="213" spans="2:11" s="11" customFormat="1" x14ac:dyDescent="0.2">
      <c r="B213" s="8">
        <v>43684</v>
      </c>
      <c r="C213" s="12" t="s">
        <v>3</v>
      </c>
      <c r="D213" s="113">
        <v>3324</v>
      </c>
      <c r="E213" s="12" t="s">
        <v>77</v>
      </c>
      <c r="F213" s="12" t="s">
        <v>4</v>
      </c>
      <c r="G213" s="12" t="s">
        <v>4</v>
      </c>
      <c r="H213" s="12" t="s">
        <v>2250</v>
      </c>
      <c r="I213" s="12"/>
      <c r="J213" s="9">
        <v>21</v>
      </c>
      <c r="K213" s="9">
        <v>26</v>
      </c>
    </row>
    <row r="214" spans="2:11" s="11" customFormat="1" x14ac:dyDescent="0.2">
      <c r="B214" s="8">
        <v>43683</v>
      </c>
      <c r="C214" s="12" t="s">
        <v>6</v>
      </c>
      <c r="D214" s="113">
        <v>57155</v>
      </c>
      <c r="E214" s="12" t="s">
        <v>211</v>
      </c>
      <c r="F214" s="12" t="s">
        <v>6</v>
      </c>
      <c r="G214" s="12" t="s">
        <v>6</v>
      </c>
      <c r="H214" s="12" t="s">
        <v>2247</v>
      </c>
      <c r="I214" s="12"/>
      <c r="J214" s="9">
        <v>65</v>
      </c>
      <c r="K214" s="9">
        <v>86</v>
      </c>
    </row>
    <row r="215" spans="2:11" s="11" customFormat="1" x14ac:dyDescent="0.2">
      <c r="B215" s="8">
        <v>43680</v>
      </c>
      <c r="C215" s="12" t="s">
        <v>3</v>
      </c>
      <c r="D215" s="113">
        <v>2518</v>
      </c>
      <c r="E215" s="12" t="s">
        <v>92</v>
      </c>
      <c r="F215" s="12" t="s">
        <v>4</v>
      </c>
      <c r="G215" s="12" t="s">
        <v>4</v>
      </c>
      <c r="H215" s="12" t="s">
        <v>23</v>
      </c>
      <c r="I215" s="12"/>
      <c r="J215" s="9">
        <v>28</v>
      </c>
      <c r="K215" s="9">
        <v>32</v>
      </c>
    </row>
    <row r="216" spans="2:11" s="11" customFormat="1" x14ac:dyDescent="0.2">
      <c r="B216" s="8">
        <v>43680</v>
      </c>
      <c r="C216" s="12" t="s">
        <v>6</v>
      </c>
      <c r="D216" s="113">
        <v>57380</v>
      </c>
      <c r="E216" s="12" t="s">
        <v>2198</v>
      </c>
      <c r="F216" s="12" t="s">
        <v>6</v>
      </c>
      <c r="G216" s="12" t="s">
        <v>6</v>
      </c>
      <c r="H216" s="12" t="s">
        <v>23</v>
      </c>
      <c r="I216" s="12"/>
      <c r="J216" s="9">
        <v>76</v>
      </c>
      <c r="K216" s="9">
        <v>110</v>
      </c>
    </row>
    <row r="217" spans="2:11" s="11" customFormat="1" x14ac:dyDescent="0.2">
      <c r="B217" s="8">
        <v>43680</v>
      </c>
      <c r="C217" s="12" t="s">
        <v>6</v>
      </c>
      <c r="D217" s="113">
        <v>57290</v>
      </c>
      <c r="E217" s="12" t="s">
        <v>1789</v>
      </c>
      <c r="F217" s="12" t="s">
        <v>6</v>
      </c>
      <c r="G217" s="12" t="s">
        <v>6</v>
      </c>
      <c r="H217" s="12" t="s">
        <v>23</v>
      </c>
      <c r="I217" s="12"/>
      <c r="J217" s="9">
        <v>35</v>
      </c>
      <c r="K217" s="9">
        <v>39</v>
      </c>
    </row>
    <row r="218" spans="2:11" s="11" customFormat="1" x14ac:dyDescent="0.2">
      <c r="B218" s="8">
        <v>43680</v>
      </c>
      <c r="C218" s="12" t="s">
        <v>3</v>
      </c>
      <c r="D218" s="113">
        <v>1461</v>
      </c>
      <c r="E218" s="12" t="s">
        <v>92</v>
      </c>
      <c r="F218" s="12" t="s">
        <v>2199</v>
      </c>
      <c r="G218" s="12" t="s">
        <v>15</v>
      </c>
      <c r="H218" s="12" t="s">
        <v>23</v>
      </c>
      <c r="I218" s="12"/>
      <c r="J218" s="9">
        <v>29</v>
      </c>
      <c r="K218" s="9">
        <v>36</v>
      </c>
    </row>
    <row r="219" spans="2:11" s="11" customFormat="1" x14ac:dyDescent="0.2">
      <c r="B219" s="8">
        <v>43681</v>
      </c>
      <c r="C219" s="12" t="s">
        <v>6</v>
      </c>
      <c r="D219" s="113">
        <v>57330</v>
      </c>
      <c r="E219" s="12" t="s">
        <v>164</v>
      </c>
      <c r="F219" s="12" t="s">
        <v>6</v>
      </c>
      <c r="G219" s="12" t="s">
        <v>270</v>
      </c>
      <c r="H219" s="12" t="s">
        <v>23</v>
      </c>
      <c r="I219" s="12"/>
      <c r="J219" s="9">
        <v>25</v>
      </c>
      <c r="K219" s="9">
        <v>33</v>
      </c>
    </row>
    <row r="220" spans="2:11" s="11" customFormat="1" x14ac:dyDescent="0.2">
      <c r="B220" s="8">
        <v>43681</v>
      </c>
      <c r="C220" s="12" t="s">
        <v>6</v>
      </c>
      <c r="D220" s="113">
        <v>57050</v>
      </c>
      <c r="E220" s="12" t="s">
        <v>2200</v>
      </c>
      <c r="F220" s="12" t="s">
        <v>6</v>
      </c>
      <c r="G220" s="12" t="s">
        <v>6</v>
      </c>
      <c r="H220" s="12" t="s">
        <v>23</v>
      </c>
      <c r="I220" s="12"/>
      <c r="J220" s="9">
        <v>50</v>
      </c>
      <c r="K220" s="9">
        <v>66</v>
      </c>
    </row>
    <row r="221" spans="2:11" s="11" customFormat="1" x14ac:dyDescent="0.2">
      <c r="B221" s="8">
        <v>43681</v>
      </c>
      <c r="C221" s="12" t="s">
        <v>3</v>
      </c>
      <c r="D221" s="113">
        <v>6681</v>
      </c>
      <c r="E221" s="12" t="s">
        <v>232</v>
      </c>
      <c r="F221" s="12" t="s">
        <v>6</v>
      </c>
      <c r="G221" s="12" t="s">
        <v>6</v>
      </c>
      <c r="H221" s="12" t="s">
        <v>23</v>
      </c>
      <c r="I221" s="12"/>
      <c r="J221" s="9">
        <v>35</v>
      </c>
      <c r="K221" s="9">
        <v>57</v>
      </c>
    </row>
    <row r="222" spans="2:11" s="11" customFormat="1" x14ac:dyDescent="0.2">
      <c r="B222" s="8">
        <v>43683</v>
      </c>
      <c r="C222" s="12" t="s">
        <v>3</v>
      </c>
      <c r="D222" s="113">
        <v>2510</v>
      </c>
      <c r="E222" s="12" t="s">
        <v>92</v>
      </c>
      <c r="F222" s="12" t="s">
        <v>6</v>
      </c>
      <c r="G222" s="12" t="s">
        <v>15</v>
      </c>
      <c r="H222" s="12" t="s">
        <v>23</v>
      </c>
      <c r="I222" s="12"/>
      <c r="J222" s="9">
        <v>22</v>
      </c>
      <c r="K222" s="9">
        <v>27</v>
      </c>
    </row>
    <row r="223" spans="2:11" s="11" customFormat="1" x14ac:dyDescent="0.2">
      <c r="B223" s="8">
        <v>43683</v>
      </c>
      <c r="C223" s="12" t="s">
        <v>3</v>
      </c>
      <c r="D223" s="113">
        <v>8062</v>
      </c>
      <c r="E223" s="12" t="s">
        <v>41</v>
      </c>
      <c r="F223" s="12" t="s">
        <v>4</v>
      </c>
      <c r="G223" s="12" t="s">
        <v>4</v>
      </c>
      <c r="H223" s="12" t="s">
        <v>23</v>
      </c>
      <c r="I223" s="12"/>
      <c r="J223" s="9">
        <v>24</v>
      </c>
      <c r="K223" s="9">
        <v>20</v>
      </c>
    </row>
    <row r="224" spans="2:11" s="11" customFormat="1" x14ac:dyDescent="0.2">
      <c r="B224" s="8">
        <v>43684</v>
      </c>
      <c r="C224" s="12" t="s">
        <v>6</v>
      </c>
      <c r="D224" s="113">
        <v>57300</v>
      </c>
      <c r="E224" s="12" t="s">
        <v>2243</v>
      </c>
      <c r="F224" s="12" t="s">
        <v>188</v>
      </c>
      <c r="G224" s="12" t="s">
        <v>6</v>
      </c>
      <c r="H224" s="12" t="s">
        <v>23</v>
      </c>
      <c r="I224" s="12"/>
      <c r="J224" s="9">
        <v>53</v>
      </c>
      <c r="K224" s="9">
        <v>53</v>
      </c>
    </row>
    <row r="225" spans="2:11" s="11" customFormat="1" x14ac:dyDescent="0.2">
      <c r="B225" s="8">
        <v>43687</v>
      </c>
      <c r="C225" s="12" t="s">
        <v>3</v>
      </c>
      <c r="D225" s="113">
        <v>4143</v>
      </c>
      <c r="E225" s="12" t="s">
        <v>506</v>
      </c>
      <c r="F225" s="12" t="s">
        <v>6</v>
      </c>
      <c r="G225" s="12" t="s">
        <v>5</v>
      </c>
      <c r="H225" s="12" t="s">
        <v>23</v>
      </c>
      <c r="I225" s="12"/>
      <c r="J225" s="9">
        <v>11</v>
      </c>
      <c r="K225" s="9">
        <v>9</v>
      </c>
    </row>
    <row r="226" spans="2:11" s="11" customFormat="1" x14ac:dyDescent="0.2">
      <c r="B226" s="8">
        <v>43688</v>
      </c>
      <c r="C226" s="12" t="s">
        <v>3</v>
      </c>
      <c r="D226" s="113">
        <v>1243</v>
      </c>
      <c r="E226" s="12" t="s">
        <v>92</v>
      </c>
      <c r="F226" s="12" t="s">
        <v>6</v>
      </c>
      <c r="G226" s="12" t="s">
        <v>15</v>
      </c>
      <c r="H226" s="12" t="s">
        <v>23</v>
      </c>
      <c r="I226" s="12"/>
      <c r="J226" s="9">
        <v>24</v>
      </c>
      <c r="K226" s="9">
        <v>27</v>
      </c>
    </row>
    <row r="227" spans="2:11" s="11" customFormat="1" x14ac:dyDescent="0.2">
      <c r="B227" s="8">
        <v>43690</v>
      </c>
      <c r="C227" s="12" t="s">
        <v>3</v>
      </c>
      <c r="D227" s="113">
        <v>9651</v>
      </c>
      <c r="E227" s="12" t="s">
        <v>2267</v>
      </c>
      <c r="F227" s="12" t="s">
        <v>4</v>
      </c>
      <c r="G227" s="12" t="s">
        <v>4</v>
      </c>
      <c r="H227" s="12" t="s">
        <v>23</v>
      </c>
      <c r="I227" s="12"/>
      <c r="J227" s="9">
        <v>74</v>
      </c>
      <c r="K227" s="9">
        <v>96</v>
      </c>
    </row>
    <row r="228" spans="2:11" s="11" customFormat="1" x14ac:dyDescent="0.2">
      <c r="B228" s="8">
        <v>43691</v>
      </c>
      <c r="C228" s="12" t="s">
        <v>5</v>
      </c>
      <c r="D228" s="48"/>
      <c r="E228" s="12" t="s">
        <v>1692</v>
      </c>
      <c r="F228" s="12" t="s">
        <v>2271</v>
      </c>
      <c r="G228" s="12" t="s">
        <v>15</v>
      </c>
      <c r="H228" s="12" t="s">
        <v>23</v>
      </c>
      <c r="I228" s="12"/>
      <c r="J228" s="9">
        <v>62</v>
      </c>
      <c r="K228" s="9">
        <v>95</v>
      </c>
    </row>
    <row r="229" spans="2:11" s="11" customFormat="1" x14ac:dyDescent="0.2">
      <c r="B229" s="8">
        <v>43692</v>
      </c>
      <c r="C229" s="12" t="s">
        <v>3</v>
      </c>
      <c r="D229" s="113">
        <v>1770</v>
      </c>
      <c r="E229" s="12" t="s">
        <v>92</v>
      </c>
      <c r="F229" s="12" t="s">
        <v>6</v>
      </c>
      <c r="G229" s="12" t="s">
        <v>6</v>
      </c>
      <c r="H229" s="12" t="s">
        <v>23</v>
      </c>
      <c r="I229" s="12"/>
      <c r="J229" s="9">
        <v>23</v>
      </c>
      <c r="K229" s="9">
        <v>25</v>
      </c>
    </row>
    <row r="230" spans="2:11" s="11" customFormat="1" x14ac:dyDescent="0.2">
      <c r="B230" s="8">
        <v>43692</v>
      </c>
      <c r="C230" s="12" t="s">
        <v>6</v>
      </c>
      <c r="D230" s="113">
        <v>57300</v>
      </c>
      <c r="E230" s="12" t="s">
        <v>198</v>
      </c>
      <c r="F230" s="12" t="s">
        <v>6</v>
      </c>
      <c r="G230" s="12" t="s">
        <v>6</v>
      </c>
      <c r="H230" s="12" t="s">
        <v>23</v>
      </c>
      <c r="I230" s="12"/>
      <c r="J230" s="9">
        <v>41</v>
      </c>
      <c r="K230" s="9">
        <v>55</v>
      </c>
    </row>
    <row r="231" spans="2:11" s="11" customFormat="1" x14ac:dyDescent="0.2">
      <c r="B231" s="8">
        <v>43692</v>
      </c>
      <c r="C231" s="12" t="s">
        <v>3</v>
      </c>
      <c r="D231" s="113">
        <v>3253</v>
      </c>
      <c r="E231" s="12" t="s">
        <v>131</v>
      </c>
      <c r="F231" s="12" t="s">
        <v>6</v>
      </c>
      <c r="G231" s="12" t="s">
        <v>15</v>
      </c>
      <c r="H231" s="12" t="s">
        <v>23</v>
      </c>
      <c r="I231" s="12"/>
      <c r="J231" s="9">
        <v>20</v>
      </c>
      <c r="K231" s="9">
        <v>25</v>
      </c>
    </row>
    <row r="232" spans="2:11" s="11" customFormat="1" x14ac:dyDescent="0.2">
      <c r="B232" s="8">
        <v>43692</v>
      </c>
      <c r="C232" s="12" t="s">
        <v>3</v>
      </c>
      <c r="D232" s="113">
        <v>1549</v>
      </c>
      <c r="E232" s="12" t="s">
        <v>92</v>
      </c>
      <c r="F232" s="12" t="s">
        <v>15</v>
      </c>
      <c r="G232" s="12" t="s">
        <v>15</v>
      </c>
      <c r="H232" s="12" t="s">
        <v>23</v>
      </c>
      <c r="I232" s="12"/>
      <c r="J232" s="9">
        <v>19</v>
      </c>
      <c r="K232" s="9">
        <v>22</v>
      </c>
    </row>
    <row r="233" spans="2:11" s="11" customFormat="1" x14ac:dyDescent="0.2">
      <c r="B233" s="8">
        <v>43692</v>
      </c>
      <c r="C233" s="12" t="s">
        <v>3</v>
      </c>
      <c r="D233" s="113">
        <v>5740</v>
      </c>
      <c r="E233" s="12" t="s">
        <v>287</v>
      </c>
      <c r="F233" s="12" t="s">
        <v>4</v>
      </c>
      <c r="G233" s="12" t="s">
        <v>4</v>
      </c>
      <c r="H233" s="12" t="s">
        <v>23</v>
      </c>
      <c r="I233" s="12"/>
      <c r="J233" s="9">
        <v>24</v>
      </c>
      <c r="K233" s="9">
        <v>31</v>
      </c>
    </row>
    <row r="234" spans="2:11" s="11" customFormat="1" x14ac:dyDescent="0.2">
      <c r="B234" s="8">
        <v>43692</v>
      </c>
      <c r="C234" s="12" t="s">
        <v>3</v>
      </c>
      <c r="D234" s="113">
        <v>8271</v>
      </c>
      <c r="E234" s="12" t="s">
        <v>57</v>
      </c>
      <c r="F234" s="12" t="s">
        <v>4</v>
      </c>
      <c r="G234" s="12" t="s">
        <v>4</v>
      </c>
      <c r="H234" s="12" t="s">
        <v>23</v>
      </c>
      <c r="I234" s="12"/>
      <c r="J234" s="9">
        <v>24</v>
      </c>
      <c r="K234" s="9">
        <v>21</v>
      </c>
    </row>
    <row r="235" spans="2:11" s="11" customFormat="1" x14ac:dyDescent="0.2">
      <c r="B235" s="8">
        <v>43692</v>
      </c>
      <c r="C235" s="12" t="s">
        <v>3</v>
      </c>
      <c r="D235" s="113">
        <v>1128</v>
      </c>
      <c r="E235" s="12" t="s">
        <v>92</v>
      </c>
      <c r="F235" s="12" t="s">
        <v>188</v>
      </c>
      <c r="G235" s="12" t="s">
        <v>2278</v>
      </c>
      <c r="H235" s="12" t="s">
        <v>23</v>
      </c>
      <c r="I235" s="12"/>
      <c r="J235" s="9">
        <v>22</v>
      </c>
      <c r="K235" s="9">
        <v>27</v>
      </c>
    </row>
    <row r="236" spans="2:11" s="11" customFormat="1" x14ac:dyDescent="0.2">
      <c r="B236" s="8">
        <v>43692</v>
      </c>
      <c r="C236" s="12" t="s">
        <v>3</v>
      </c>
      <c r="D236" s="113">
        <v>1918</v>
      </c>
      <c r="E236" s="12" t="s">
        <v>92</v>
      </c>
      <c r="F236" s="12" t="s">
        <v>6</v>
      </c>
      <c r="G236" s="12" t="s">
        <v>6</v>
      </c>
      <c r="H236" s="12" t="s">
        <v>23</v>
      </c>
      <c r="I236" s="12"/>
      <c r="J236" s="9">
        <v>28</v>
      </c>
      <c r="K236" s="9">
        <v>31</v>
      </c>
    </row>
    <row r="237" spans="2:11" s="11" customFormat="1" x14ac:dyDescent="0.2">
      <c r="B237" s="8">
        <v>43692</v>
      </c>
      <c r="C237" s="12" t="s">
        <v>3</v>
      </c>
      <c r="D237" s="113">
        <v>4713</v>
      </c>
      <c r="E237" s="12" t="s">
        <v>75</v>
      </c>
      <c r="F237" s="12" t="s">
        <v>6</v>
      </c>
      <c r="G237" s="12" t="s">
        <v>6</v>
      </c>
      <c r="H237" s="12" t="s">
        <v>23</v>
      </c>
      <c r="I237" s="12"/>
      <c r="J237" s="9">
        <v>12</v>
      </c>
      <c r="K237" s="9">
        <v>8</v>
      </c>
    </row>
    <row r="238" spans="2:11" s="11" customFormat="1" x14ac:dyDescent="0.2">
      <c r="B238" s="8">
        <v>43692</v>
      </c>
      <c r="C238" s="12" t="s">
        <v>3</v>
      </c>
      <c r="D238" s="113">
        <v>1137</v>
      </c>
      <c r="E238" s="12" t="s">
        <v>92</v>
      </c>
      <c r="F238" s="12" t="s">
        <v>6</v>
      </c>
      <c r="G238" s="12" t="s">
        <v>6</v>
      </c>
      <c r="H238" s="12" t="s">
        <v>23</v>
      </c>
      <c r="I238" s="12"/>
      <c r="J238" s="9">
        <v>22</v>
      </c>
      <c r="K238" s="9">
        <v>26</v>
      </c>
    </row>
    <row r="239" spans="2:11" s="11" customFormat="1" x14ac:dyDescent="0.2">
      <c r="B239" s="8">
        <v>43692</v>
      </c>
      <c r="C239" s="12" t="s">
        <v>3</v>
      </c>
      <c r="D239" s="113">
        <v>4722</v>
      </c>
      <c r="E239" s="12" t="s">
        <v>75</v>
      </c>
      <c r="F239" s="12" t="s">
        <v>6</v>
      </c>
      <c r="G239" s="12" t="s">
        <v>6</v>
      </c>
      <c r="H239" s="12" t="s">
        <v>23</v>
      </c>
      <c r="I239" s="12"/>
      <c r="J239" s="9">
        <v>9</v>
      </c>
      <c r="K239" s="9">
        <v>5</v>
      </c>
    </row>
    <row r="240" spans="2:11" s="11" customFormat="1" x14ac:dyDescent="0.2">
      <c r="B240" s="8">
        <v>43692</v>
      </c>
      <c r="C240" s="12" t="s">
        <v>14</v>
      </c>
      <c r="D240" s="113">
        <v>5377</v>
      </c>
      <c r="E240" s="12" t="s">
        <v>2281</v>
      </c>
      <c r="F240" s="12" t="s">
        <v>6</v>
      </c>
      <c r="G240" s="12" t="s">
        <v>6</v>
      </c>
      <c r="H240" s="12" t="s">
        <v>23</v>
      </c>
      <c r="I240" s="12"/>
      <c r="J240" s="9">
        <v>90</v>
      </c>
      <c r="K240" s="9">
        <v>131</v>
      </c>
    </row>
    <row r="241" spans="2:11" s="11" customFormat="1" x14ac:dyDescent="0.2">
      <c r="B241" s="8">
        <v>43692</v>
      </c>
      <c r="C241" s="12" t="s">
        <v>14</v>
      </c>
      <c r="D241" s="113">
        <v>6760</v>
      </c>
      <c r="E241" s="12" t="s">
        <v>257</v>
      </c>
      <c r="F241" s="12" t="s">
        <v>234</v>
      </c>
      <c r="G241" s="12" t="s">
        <v>6</v>
      </c>
      <c r="H241" s="12" t="s">
        <v>23</v>
      </c>
      <c r="I241" s="12"/>
      <c r="J241" s="9">
        <v>42</v>
      </c>
      <c r="K241" s="9">
        <v>33</v>
      </c>
    </row>
    <row r="242" spans="2:11" s="11" customFormat="1" x14ac:dyDescent="0.2">
      <c r="B242" s="8">
        <v>43692</v>
      </c>
      <c r="C242" s="12" t="s">
        <v>3</v>
      </c>
      <c r="D242" s="113">
        <v>3640</v>
      </c>
      <c r="E242" s="12" t="s">
        <v>76</v>
      </c>
      <c r="F242" s="12" t="s">
        <v>4</v>
      </c>
      <c r="G242" s="12" t="s">
        <v>4</v>
      </c>
      <c r="H242" s="12" t="s">
        <v>23</v>
      </c>
      <c r="I242" s="12"/>
      <c r="J242" s="9">
        <v>18</v>
      </c>
      <c r="K242" s="9">
        <v>17</v>
      </c>
    </row>
    <row r="243" spans="2:11" s="11" customFormat="1" x14ac:dyDescent="0.2">
      <c r="B243" s="8">
        <v>43692</v>
      </c>
      <c r="C243" s="12" t="s">
        <v>14</v>
      </c>
      <c r="D243" s="113">
        <v>6700</v>
      </c>
      <c r="E243" s="12" t="s">
        <v>127</v>
      </c>
      <c r="F243" s="12" t="s">
        <v>6</v>
      </c>
      <c r="G243" s="12" t="s">
        <v>6</v>
      </c>
      <c r="H243" s="12" t="s">
        <v>23</v>
      </c>
      <c r="I243" s="12"/>
      <c r="J243" s="9">
        <v>34</v>
      </c>
      <c r="K243" s="9">
        <v>25</v>
      </c>
    </row>
    <row r="244" spans="2:11" s="11" customFormat="1" x14ac:dyDescent="0.2">
      <c r="B244" s="8">
        <v>43692</v>
      </c>
      <c r="C244" s="12" t="s">
        <v>3</v>
      </c>
      <c r="D244" s="113">
        <v>8080</v>
      </c>
      <c r="E244" s="12" t="s">
        <v>41</v>
      </c>
      <c r="F244" s="12" t="s">
        <v>4</v>
      </c>
      <c r="G244" s="12" t="s">
        <v>4</v>
      </c>
      <c r="H244" s="12" t="s">
        <v>23</v>
      </c>
      <c r="I244" s="12"/>
      <c r="J244" s="9">
        <v>21</v>
      </c>
      <c r="K244" s="9">
        <v>19</v>
      </c>
    </row>
    <row r="245" spans="2:11" s="11" customFormat="1" x14ac:dyDescent="0.2">
      <c r="B245" s="8">
        <v>43692</v>
      </c>
      <c r="C245" s="12" t="s">
        <v>6</v>
      </c>
      <c r="D245" s="113">
        <v>57365</v>
      </c>
      <c r="E245" s="12" t="s">
        <v>2284</v>
      </c>
      <c r="F245" s="12" t="s">
        <v>6</v>
      </c>
      <c r="G245" s="12" t="s">
        <v>6</v>
      </c>
      <c r="H245" s="12" t="s">
        <v>23</v>
      </c>
      <c r="I245" s="12"/>
      <c r="J245" s="9">
        <v>48</v>
      </c>
      <c r="K245" s="9">
        <v>59</v>
      </c>
    </row>
    <row r="246" spans="2:11" s="11" customFormat="1" x14ac:dyDescent="0.2">
      <c r="B246" s="8">
        <v>43692</v>
      </c>
      <c r="C246" s="12" t="s">
        <v>3</v>
      </c>
      <c r="D246" s="113">
        <v>1278</v>
      </c>
      <c r="E246" s="12" t="s">
        <v>92</v>
      </c>
      <c r="F246" s="12" t="s">
        <v>6</v>
      </c>
      <c r="G246" s="12" t="s">
        <v>15</v>
      </c>
      <c r="H246" s="12" t="s">
        <v>23</v>
      </c>
      <c r="I246" s="12"/>
      <c r="J246" s="9">
        <v>22</v>
      </c>
      <c r="K246" s="9">
        <v>25</v>
      </c>
    </row>
    <row r="247" spans="2:11" s="11" customFormat="1" x14ac:dyDescent="0.2">
      <c r="B247" s="8">
        <v>43692</v>
      </c>
      <c r="C247" s="12" t="s">
        <v>6</v>
      </c>
      <c r="D247" s="113">
        <v>57920</v>
      </c>
      <c r="E247" s="12" t="s">
        <v>2285</v>
      </c>
      <c r="F247" s="12" t="s">
        <v>6</v>
      </c>
      <c r="G247" s="12" t="s">
        <v>6</v>
      </c>
      <c r="H247" s="12" t="s">
        <v>23</v>
      </c>
      <c r="I247" s="12"/>
      <c r="J247" s="9">
        <v>46</v>
      </c>
      <c r="K247" s="9">
        <v>57</v>
      </c>
    </row>
    <row r="248" spans="2:11" s="11" customFormat="1" x14ac:dyDescent="0.2">
      <c r="B248" s="8">
        <v>43692</v>
      </c>
      <c r="C248" s="12" t="s">
        <v>3</v>
      </c>
      <c r="D248" s="113">
        <v>4950</v>
      </c>
      <c r="E248" s="12" t="s">
        <v>55</v>
      </c>
      <c r="F248" s="12" t="s">
        <v>4</v>
      </c>
      <c r="G248" s="12" t="s">
        <v>4</v>
      </c>
      <c r="H248" s="12" t="s">
        <v>23</v>
      </c>
      <c r="I248" s="12"/>
      <c r="J248" s="9">
        <v>11</v>
      </c>
      <c r="K248" s="9">
        <v>6</v>
      </c>
    </row>
    <row r="249" spans="2:11" s="11" customFormat="1" x14ac:dyDescent="0.2">
      <c r="B249" s="8">
        <v>43692</v>
      </c>
      <c r="C249" s="12" t="s">
        <v>3</v>
      </c>
      <c r="D249" s="113">
        <v>3310</v>
      </c>
      <c r="E249" s="12" t="s">
        <v>156</v>
      </c>
      <c r="F249" s="12" t="s">
        <v>4</v>
      </c>
      <c r="G249" s="12" t="s">
        <v>4</v>
      </c>
      <c r="H249" s="12" t="s">
        <v>23</v>
      </c>
      <c r="I249" s="12"/>
      <c r="J249" s="9">
        <v>21</v>
      </c>
      <c r="K249" s="9">
        <v>26</v>
      </c>
    </row>
    <row r="250" spans="2:11" s="11" customFormat="1" x14ac:dyDescent="0.2">
      <c r="B250" s="8">
        <v>43692</v>
      </c>
      <c r="C250" s="12" t="s">
        <v>3</v>
      </c>
      <c r="D250" s="113">
        <v>2910</v>
      </c>
      <c r="E250" s="12" t="s">
        <v>92</v>
      </c>
      <c r="F250" s="12" t="s">
        <v>4</v>
      </c>
      <c r="G250" s="12" t="s">
        <v>4</v>
      </c>
      <c r="H250" s="12" t="s">
        <v>23</v>
      </c>
      <c r="I250" s="12"/>
      <c r="J250" s="9">
        <v>30</v>
      </c>
      <c r="K250" s="9">
        <v>28</v>
      </c>
    </row>
    <row r="251" spans="2:11" s="11" customFormat="1" x14ac:dyDescent="0.2">
      <c r="B251" s="8">
        <v>43692</v>
      </c>
      <c r="C251" s="12" t="s">
        <v>3</v>
      </c>
      <c r="D251" s="113">
        <v>1520</v>
      </c>
      <c r="E251" s="12" t="s">
        <v>92</v>
      </c>
      <c r="F251" s="12" t="s">
        <v>6</v>
      </c>
      <c r="G251" s="12" t="s">
        <v>6</v>
      </c>
      <c r="H251" s="12" t="s">
        <v>23</v>
      </c>
      <c r="I251" s="12"/>
      <c r="J251" s="9">
        <v>24</v>
      </c>
      <c r="K251" s="9">
        <v>25</v>
      </c>
    </row>
    <row r="252" spans="2:11" s="11" customFormat="1" x14ac:dyDescent="0.2">
      <c r="B252" s="8">
        <v>43692</v>
      </c>
      <c r="C252" s="12" t="s">
        <v>3</v>
      </c>
      <c r="D252" s="113">
        <v>5510</v>
      </c>
      <c r="E252" s="12" t="s">
        <v>283</v>
      </c>
      <c r="F252" s="12" t="s">
        <v>5</v>
      </c>
      <c r="G252" s="12" t="s">
        <v>5</v>
      </c>
      <c r="H252" s="12" t="s">
        <v>23</v>
      </c>
      <c r="I252" s="12"/>
      <c r="J252" s="9">
        <v>30</v>
      </c>
      <c r="K252" s="9">
        <v>40</v>
      </c>
    </row>
    <row r="253" spans="2:11" s="11" customFormat="1" x14ac:dyDescent="0.2">
      <c r="B253" s="8">
        <v>43693</v>
      </c>
      <c r="C253" s="12" t="s">
        <v>3</v>
      </c>
      <c r="D253" s="113">
        <v>4944</v>
      </c>
      <c r="E253" s="12" t="s">
        <v>55</v>
      </c>
      <c r="F253" s="12" t="s">
        <v>6</v>
      </c>
      <c r="G253" s="12" t="s">
        <v>6</v>
      </c>
      <c r="H253" s="12" t="s">
        <v>23</v>
      </c>
      <c r="I253" s="12"/>
      <c r="J253" s="9">
        <v>12</v>
      </c>
      <c r="K253" s="9">
        <v>7</v>
      </c>
    </row>
    <row r="254" spans="2:11" s="11" customFormat="1" x14ac:dyDescent="0.2">
      <c r="B254" s="8">
        <v>43693</v>
      </c>
      <c r="C254" s="12" t="s">
        <v>3</v>
      </c>
      <c r="D254" s="113">
        <v>3280</v>
      </c>
      <c r="E254" s="12" t="s">
        <v>131</v>
      </c>
      <c r="F254" s="12" t="s">
        <v>15</v>
      </c>
      <c r="G254" s="12" t="s">
        <v>15</v>
      </c>
      <c r="H254" s="12" t="s">
        <v>23</v>
      </c>
      <c r="I254" s="12"/>
      <c r="J254" s="9">
        <v>22</v>
      </c>
      <c r="K254" s="9">
        <v>21</v>
      </c>
    </row>
    <row r="255" spans="2:11" s="11" customFormat="1" x14ac:dyDescent="0.2">
      <c r="B255" s="8">
        <v>43693</v>
      </c>
      <c r="C255" s="12" t="s">
        <v>3</v>
      </c>
      <c r="D255" s="113">
        <v>6917</v>
      </c>
      <c r="E255" s="12" t="s">
        <v>109</v>
      </c>
      <c r="F255" s="12" t="s">
        <v>15</v>
      </c>
      <c r="G255" s="12" t="s">
        <v>6</v>
      </c>
      <c r="H255" s="12" t="s">
        <v>23</v>
      </c>
      <c r="I255" s="12"/>
      <c r="J255" s="9">
        <v>36</v>
      </c>
      <c r="K255" s="9">
        <v>44</v>
      </c>
    </row>
    <row r="256" spans="2:11" s="11" customFormat="1" x14ac:dyDescent="0.2">
      <c r="B256" s="8">
        <v>43694</v>
      </c>
      <c r="C256" s="12" t="s">
        <v>3</v>
      </c>
      <c r="D256" s="113">
        <v>1670</v>
      </c>
      <c r="E256" s="12" t="s">
        <v>92</v>
      </c>
      <c r="F256" s="12" t="s">
        <v>6</v>
      </c>
      <c r="G256" s="12" t="s">
        <v>6</v>
      </c>
      <c r="H256" s="12" t="s">
        <v>23</v>
      </c>
      <c r="I256" s="12"/>
      <c r="J256" s="9">
        <v>26</v>
      </c>
      <c r="K256" s="9">
        <v>37</v>
      </c>
    </row>
    <row r="257" spans="2:11" s="11" customFormat="1" x14ac:dyDescent="0.2">
      <c r="B257" s="8">
        <v>43694</v>
      </c>
      <c r="C257" s="12" t="s">
        <v>3</v>
      </c>
      <c r="D257" s="113">
        <v>2322</v>
      </c>
      <c r="E257" s="12" t="s">
        <v>92</v>
      </c>
      <c r="F257" s="12" t="s">
        <v>18</v>
      </c>
      <c r="G257" s="12" t="s">
        <v>4</v>
      </c>
      <c r="H257" s="12" t="s">
        <v>23</v>
      </c>
      <c r="I257" s="12"/>
      <c r="J257" s="9">
        <v>21</v>
      </c>
      <c r="K257" s="9">
        <v>25</v>
      </c>
    </row>
    <row r="258" spans="2:11" s="11" customFormat="1" x14ac:dyDescent="0.2">
      <c r="B258" s="8">
        <v>43695</v>
      </c>
      <c r="C258" s="12" t="s">
        <v>3</v>
      </c>
      <c r="D258" s="113">
        <v>5447</v>
      </c>
      <c r="E258" s="12" t="s">
        <v>486</v>
      </c>
      <c r="F258" s="12" t="s">
        <v>4</v>
      </c>
      <c r="G258" s="12" t="s">
        <v>4</v>
      </c>
      <c r="H258" s="12" t="s">
        <v>23</v>
      </c>
      <c r="I258" s="12"/>
      <c r="J258" s="9">
        <v>31</v>
      </c>
      <c r="K258" s="9">
        <v>41</v>
      </c>
    </row>
    <row r="259" spans="2:11" s="11" customFormat="1" x14ac:dyDescent="0.2">
      <c r="B259" s="8">
        <v>43695</v>
      </c>
      <c r="C259" s="12" t="s">
        <v>3</v>
      </c>
      <c r="D259" s="113">
        <v>5163</v>
      </c>
      <c r="E259" s="12" t="s">
        <v>66</v>
      </c>
      <c r="F259" s="12" t="s">
        <v>15</v>
      </c>
      <c r="G259" s="12" t="s">
        <v>15</v>
      </c>
      <c r="H259" s="12" t="s">
        <v>23</v>
      </c>
      <c r="I259" s="12"/>
      <c r="J259" s="9">
        <v>22</v>
      </c>
      <c r="K259" s="9">
        <v>33</v>
      </c>
    </row>
    <row r="260" spans="2:11" s="11" customFormat="1" x14ac:dyDescent="0.2">
      <c r="B260" s="8">
        <v>43695</v>
      </c>
      <c r="C260" s="12" t="s">
        <v>3</v>
      </c>
      <c r="D260" s="113">
        <v>3899</v>
      </c>
      <c r="E260" s="12" t="s">
        <v>2345</v>
      </c>
      <c r="F260" s="12" t="s">
        <v>4</v>
      </c>
      <c r="G260" s="12" t="s">
        <v>4</v>
      </c>
      <c r="H260" s="12" t="s">
        <v>23</v>
      </c>
      <c r="I260" s="12"/>
      <c r="J260" s="9">
        <v>15</v>
      </c>
      <c r="K260" s="9">
        <v>13</v>
      </c>
    </row>
    <row r="261" spans="2:11" s="11" customFormat="1" x14ac:dyDescent="0.2">
      <c r="B261" s="8">
        <v>43695</v>
      </c>
      <c r="C261" s="12" t="s">
        <v>3</v>
      </c>
      <c r="D261" s="113">
        <v>8228</v>
      </c>
      <c r="E261" s="12" t="s">
        <v>64</v>
      </c>
      <c r="F261" s="12" t="s">
        <v>6</v>
      </c>
      <c r="G261" s="12" t="s">
        <v>6</v>
      </c>
      <c r="H261" s="12" t="s">
        <v>23</v>
      </c>
      <c r="I261" s="12"/>
      <c r="J261" s="9">
        <v>23</v>
      </c>
      <c r="K261" s="9">
        <v>18</v>
      </c>
    </row>
    <row r="262" spans="2:11" s="11" customFormat="1" x14ac:dyDescent="0.2">
      <c r="B262" s="8">
        <v>43696</v>
      </c>
      <c r="C262" s="12" t="s">
        <v>6</v>
      </c>
      <c r="D262" s="113">
        <v>54190</v>
      </c>
      <c r="E262" s="12" t="s">
        <v>277</v>
      </c>
      <c r="F262" s="12" t="s">
        <v>6</v>
      </c>
      <c r="G262" s="12" t="s">
        <v>6</v>
      </c>
      <c r="H262" s="12" t="s">
        <v>23</v>
      </c>
      <c r="I262" s="12"/>
      <c r="J262" s="9">
        <v>18</v>
      </c>
      <c r="K262" s="9">
        <v>12</v>
      </c>
    </row>
    <row r="263" spans="2:11" s="11" customFormat="1" x14ac:dyDescent="0.2">
      <c r="B263" s="8">
        <v>43697</v>
      </c>
      <c r="C263" s="12" t="s">
        <v>6</v>
      </c>
      <c r="D263" s="113">
        <v>57100</v>
      </c>
      <c r="E263" s="12" t="s">
        <v>141</v>
      </c>
      <c r="F263" s="12" t="s">
        <v>6</v>
      </c>
      <c r="G263" s="12" t="s">
        <v>6</v>
      </c>
      <c r="H263" s="12" t="s">
        <v>23</v>
      </c>
      <c r="I263" s="12"/>
      <c r="J263" s="9">
        <v>44</v>
      </c>
      <c r="K263" s="9">
        <v>42</v>
      </c>
    </row>
    <row r="264" spans="2:11" s="11" customFormat="1" x14ac:dyDescent="0.2">
      <c r="B264" s="8">
        <v>43697</v>
      </c>
      <c r="C264" s="12" t="s">
        <v>3</v>
      </c>
      <c r="D264" s="113">
        <v>4112</v>
      </c>
      <c r="E264" s="12" t="s">
        <v>506</v>
      </c>
      <c r="F264" s="12" t="s">
        <v>10</v>
      </c>
      <c r="G264" s="12" t="s">
        <v>6</v>
      </c>
      <c r="H264" s="12" t="s">
        <v>23</v>
      </c>
      <c r="I264" s="12"/>
      <c r="J264" s="9">
        <v>14</v>
      </c>
      <c r="K264" s="9">
        <v>10</v>
      </c>
    </row>
    <row r="265" spans="2:11" s="11" customFormat="1" x14ac:dyDescent="0.2">
      <c r="B265" s="8">
        <v>43698</v>
      </c>
      <c r="C265" s="12" t="s">
        <v>3</v>
      </c>
      <c r="D265" s="113">
        <v>5359</v>
      </c>
      <c r="E265" s="12" t="s">
        <v>58</v>
      </c>
      <c r="F265" s="12" t="s">
        <v>4</v>
      </c>
      <c r="G265" s="12" t="s">
        <v>4</v>
      </c>
      <c r="H265" s="12" t="s">
        <v>23</v>
      </c>
      <c r="I265" s="12"/>
      <c r="J265" s="9">
        <v>37</v>
      </c>
      <c r="K265" s="9">
        <v>39</v>
      </c>
    </row>
    <row r="266" spans="2:11" s="11" customFormat="1" x14ac:dyDescent="0.2">
      <c r="B266" s="8">
        <v>43699</v>
      </c>
      <c r="C266" s="12" t="s">
        <v>2040</v>
      </c>
      <c r="D266" s="113">
        <v>16000</v>
      </c>
      <c r="E266" s="12" t="s">
        <v>2392</v>
      </c>
      <c r="F266" s="12" t="s">
        <v>2393</v>
      </c>
      <c r="G266" s="12" t="s">
        <v>15</v>
      </c>
      <c r="H266" s="12" t="s">
        <v>23</v>
      </c>
      <c r="I266" s="12"/>
      <c r="J266" s="31"/>
      <c r="K266" s="31"/>
    </row>
    <row r="267" spans="2:11" s="11" customFormat="1" x14ac:dyDescent="0.2">
      <c r="B267" s="8">
        <v>43701</v>
      </c>
      <c r="C267" s="12" t="s">
        <v>5</v>
      </c>
      <c r="D267" s="113">
        <v>54290</v>
      </c>
      <c r="E267" s="12" t="s">
        <v>154</v>
      </c>
      <c r="F267" s="12" t="s">
        <v>8</v>
      </c>
      <c r="G267" s="12" t="s">
        <v>5</v>
      </c>
      <c r="H267" s="12" t="s">
        <v>23</v>
      </c>
      <c r="I267" s="12"/>
      <c r="J267" s="9">
        <v>50</v>
      </c>
      <c r="K267" s="9">
        <v>74</v>
      </c>
    </row>
    <row r="268" spans="2:11" s="11" customFormat="1" x14ac:dyDescent="0.2">
      <c r="B268" s="8">
        <v>43702</v>
      </c>
      <c r="C268" s="12" t="s">
        <v>6</v>
      </c>
      <c r="D268" s="113">
        <v>57070</v>
      </c>
      <c r="E268" s="12" t="s">
        <v>211</v>
      </c>
      <c r="F268" s="12" t="s">
        <v>6</v>
      </c>
      <c r="G268" s="12" t="s">
        <v>15</v>
      </c>
      <c r="H268" s="12" t="s">
        <v>23</v>
      </c>
      <c r="I268" s="12"/>
      <c r="J268" s="9">
        <v>47</v>
      </c>
      <c r="K268" s="9">
        <v>73</v>
      </c>
    </row>
    <row r="269" spans="2:11" s="11" customFormat="1" x14ac:dyDescent="0.2">
      <c r="B269" s="8">
        <v>43702</v>
      </c>
      <c r="C269" s="12" t="s">
        <v>6</v>
      </c>
      <c r="D269" s="113">
        <v>57950</v>
      </c>
      <c r="E269" s="12" t="s">
        <v>316</v>
      </c>
      <c r="F269" s="12" t="s">
        <v>6</v>
      </c>
      <c r="G269" s="12" t="s">
        <v>6</v>
      </c>
      <c r="H269" s="12" t="s">
        <v>23</v>
      </c>
      <c r="I269" s="12"/>
      <c r="J269" s="9">
        <v>45</v>
      </c>
      <c r="K269" s="9">
        <v>58</v>
      </c>
    </row>
    <row r="270" spans="2:11" s="11" customFormat="1" x14ac:dyDescent="0.2">
      <c r="B270" s="8">
        <v>43703</v>
      </c>
      <c r="C270" s="12" t="s">
        <v>6</v>
      </c>
      <c r="D270" s="113">
        <v>57070</v>
      </c>
      <c r="E270" s="12" t="s">
        <v>211</v>
      </c>
      <c r="F270" s="12" t="s">
        <v>6</v>
      </c>
      <c r="G270" s="12" t="s">
        <v>15</v>
      </c>
      <c r="H270" s="12" t="s">
        <v>23</v>
      </c>
      <c r="I270" s="12"/>
      <c r="J270" s="9">
        <v>52</v>
      </c>
      <c r="K270" s="9">
        <v>68</v>
      </c>
    </row>
    <row r="271" spans="2:11" s="11" customFormat="1" x14ac:dyDescent="0.2">
      <c r="B271" s="8">
        <v>43704</v>
      </c>
      <c r="C271" s="12" t="s">
        <v>3</v>
      </c>
      <c r="D271" s="113">
        <v>1534</v>
      </c>
      <c r="E271" s="12" t="s">
        <v>92</v>
      </c>
      <c r="F271" s="12" t="s">
        <v>21</v>
      </c>
      <c r="G271" s="12" t="s">
        <v>15</v>
      </c>
      <c r="H271" s="12" t="s">
        <v>23</v>
      </c>
      <c r="I271" s="12"/>
      <c r="J271" s="9">
        <v>21</v>
      </c>
      <c r="K271" s="9">
        <v>23</v>
      </c>
    </row>
    <row r="272" spans="2:11" s="11" customFormat="1" x14ac:dyDescent="0.2">
      <c r="B272" s="8">
        <v>43704</v>
      </c>
      <c r="C272" s="12" t="s">
        <v>6</v>
      </c>
      <c r="D272" s="113">
        <v>57185</v>
      </c>
      <c r="E272" s="12" t="s">
        <v>1718</v>
      </c>
      <c r="F272" s="12" t="s">
        <v>6</v>
      </c>
      <c r="G272" s="12" t="s">
        <v>15</v>
      </c>
      <c r="H272" s="12" t="s">
        <v>23</v>
      </c>
      <c r="I272" s="12"/>
      <c r="J272" s="9">
        <v>42</v>
      </c>
      <c r="K272" s="9">
        <v>45</v>
      </c>
    </row>
    <row r="273" spans="2:11" s="11" customFormat="1" x14ac:dyDescent="0.2">
      <c r="B273" s="8">
        <v>43694</v>
      </c>
      <c r="C273" s="12" t="s">
        <v>18</v>
      </c>
      <c r="D273" s="113">
        <v>28045</v>
      </c>
      <c r="E273" s="12" t="s">
        <v>2308</v>
      </c>
      <c r="F273" s="12" t="s">
        <v>18</v>
      </c>
      <c r="G273" s="12" t="s">
        <v>6</v>
      </c>
      <c r="H273" s="12" t="s">
        <v>2309</v>
      </c>
      <c r="I273" s="12"/>
      <c r="J273" s="9">
        <v>22</v>
      </c>
      <c r="K273" s="9">
        <v>26</v>
      </c>
    </row>
    <row r="274" spans="2:11" s="11" customFormat="1" x14ac:dyDescent="0.2">
      <c r="B274" s="8">
        <v>43694</v>
      </c>
      <c r="C274" s="12" t="s">
        <v>3</v>
      </c>
      <c r="D274" s="113">
        <v>8291</v>
      </c>
      <c r="E274" s="12" t="s">
        <v>80</v>
      </c>
      <c r="F274" s="12" t="s">
        <v>4</v>
      </c>
      <c r="G274" s="12" t="s">
        <v>4</v>
      </c>
      <c r="H274" s="12" t="s">
        <v>2328</v>
      </c>
      <c r="I274" s="12"/>
      <c r="J274" s="9">
        <v>27</v>
      </c>
      <c r="K274" s="9">
        <v>36</v>
      </c>
    </row>
    <row r="275" spans="2:11" s="11" customFormat="1" x14ac:dyDescent="0.2">
      <c r="B275" s="8">
        <v>43695</v>
      </c>
      <c r="C275" s="12" t="s">
        <v>3</v>
      </c>
      <c r="D275" s="113">
        <v>3573</v>
      </c>
      <c r="E275" s="12" t="s">
        <v>67</v>
      </c>
      <c r="F275" s="12" t="s">
        <v>4</v>
      </c>
      <c r="G275" s="12" t="s">
        <v>4</v>
      </c>
      <c r="H275" s="12" t="s">
        <v>2340</v>
      </c>
      <c r="I275" s="12"/>
      <c r="J275" s="9">
        <v>19</v>
      </c>
      <c r="K275" s="9">
        <v>23</v>
      </c>
    </row>
    <row r="276" spans="2:11" s="11" customFormat="1" x14ac:dyDescent="0.2">
      <c r="B276" s="8">
        <v>43683</v>
      </c>
      <c r="C276" s="12" t="s">
        <v>3</v>
      </c>
      <c r="D276" s="113">
        <v>7471</v>
      </c>
      <c r="E276" s="12" t="s">
        <v>2228</v>
      </c>
      <c r="F276" s="12" t="s">
        <v>36</v>
      </c>
      <c r="G276" s="12" t="s">
        <v>6</v>
      </c>
      <c r="H276" s="12" t="s">
        <v>2249</v>
      </c>
      <c r="I276" s="12"/>
      <c r="J276" s="9">
        <v>35</v>
      </c>
      <c r="K276" s="9">
        <v>29</v>
      </c>
    </row>
    <row r="277" spans="2:11" s="11" customFormat="1" x14ac:dyDescent="0.2">
      <c r="B277" s="8">
        <v>43679</v>
      </c>
      <c r="C277" s="12" t="s">
        <v>6</v>
      </c>
      <c r="D277" s="113">
        <v>57290</v>
      </c>
      <c r="E277" s="12" t="s">
        <v>2183</v>
      </c>
      <c r="F277" s="12" t="s">
        <v>2182</v>
      </c>
      <c r="G277" s="12" t="s">
        <v>6</v>
      </c>
      <c r="H277" s="12" t="s">
        <v>172</v>
      </c>
      <c r="I277" s="12"/>
      <c r="J277" s="9">
        <v>33</v>
      </c>
      <c r="K277" s="9">
        <v>39</v>
      </c>
    </row>
    <row r="278" spans="2:11" s="11" customFormat="1" x14ac:dyDescent="0.2">
      <c r="B278" s="8">
        <v>43679</v>
      </c>
      <c r="C278" s="12" t="s">
        <v>5</v>
      </c>
      <c r="D278" s="113">
        <v>55218</v>
      </c>
      <c r="E278" s="12" t="s">
        <v>2186</v>
      </c>
      <c r="F278" s="12" t="s">
        <v>5</v>
      </c>
      <c r="G278" s="12" t="s">
        <v>5</v>
      </c>
      <c r="H278" s="12" t="s">
        <v>172</v>
      </c>
      <c r="I278" s="12"/>
      <c r="J278" s="9">
        <v>131</v>
      </c>
      <c r="K278" s="9">
        <v>204</v>
      </c>
    </row>
    <row r="279" spans="2:11" s="11" customFormat="1" x14ac:dyDescent="0.2">
      <c r="B279" s="8">
        <v>43679</v>
      </c>
      <c r="C279" s="12" t="s">
        <v>241</v>
      </c>
      <c r="D279" s="169" t="s">
        <v>2187</v>
      </c>
      <c r="E279" s="12" t="s">
        <v>2188</v>
      </c>
      <c r="F279" s="12" t="s">
        <v>15</v>
      </c>
      <c r="G279" s="12" t="s">
        <v>6</v>
      </c>
      <c r="H279" s="12" t="s">
        <v>172</v>
      </c>
      <c r="I279" s="12"/>
      <c r="J279" s="9"/>
      <c r="K279" s="9"/>
    </row>
    <row r="280" spans="2:11" s="11" customFormat="1" x14ac:dyDescent="0.2">
      <c r="B280" s="8">
        <v>43679</v>
      </c>
      <c r="C280" s="12" t="s">
        <v>6</v>
      </c>
      <c r="D280" s="113">
        <v>76630</v>
      </c>
      <c r="E280" s="12" t="s">
        <v>2189</v>
      </c>
      <c r="F280" s="12" t="s">
        <v>6</v>
      </c>
      <c r="G280" s="12" t="s">
        <v>6</v>
      </c>
      <c r="H280" s="12" t="s">
        <v>172</v>
      </c>
      <c r="I280" s="12"/>
      <c r="J280" s="9">
        <v>240</v>
      </c>
      <c r="K280" s="9">
        <v>483</v>
      </c>
    </row>
    <row r="281" spans="2:11" s="11" customFormat="1" x14ac:dyDescent="0.2">
      <c r="B281" s="8">
        <v>43679</v>
      </c>
      <c r="C281" s="12" t="s">
        <v>5</v>
      </c>
      <c r="D281" s="113">
        <v>66780</v>
      </c>
      <c r="E281" s="12" t="s">
        <v>2190</v>
      </c>
      <c r="F281" s="12" t="s">
        <v>5</v>
      </c>
      <c r="G281" s="12" t="s">
        <v>15</v>
      </c>
      <c r="H281" s="12" t="s">
        <v>172</v>
      </c>
      <c r="I281" s="12"/>
      <c r="J281" s="9">
        <v>45</v>
      </c>
      <c r="K281" s="9">
        <v>76</v>
      </c>
    </row>
    <row r="282" spans="2:11" s="11" customFormat="1" x14ac:dyDescent="0.2">
      <c r="B282" s="8">
        <v>43679</v>
      </c>
      <c r="C282" s="12" t="s">
        <v>1190</v>
      </c>
      <c r="D282" s="169" t="s">
        <v>2191</v>
      </c>
      <c r="E282" s="12" t="s">
        <v>2192</v>
      </c>
      <c r="F282" s="12" t="s">
        <v>15</v>
      </c>
      <c r="G282" s="12" t="s">
        <v>6</v>
      </c>
      <c r="H282" s="12" t="s">
        <v>172</v>
      </c>
      <c r="I282" s="12"/>
      <c r="J282" s="9"/>
      <c r="K282" s="9"/>
    </row>
    <row r="283" spans="2:11" s="11" customFormat="1" x14ac:dyDescent="0.2">
      <c r="B283" s="8">
        <v>43679</v>
      </c>
      <c r="C283" s="12" t="s">
        <v>3</v>
      </c>
      <c r="D283" s="113">
        <v>4797</v>
      </c>
      <c r="E283" s="12" t="s">
        <v>252</v>
      </c>
      <c r="F283" s="12" t="s">
        <v>4</v>
      </c>
      <c r="G283" s="12" t="s">
        <v>5</v>
      </c>
      <c r="H283" s="12" t="s">
        <v>172</v>
      </c>
      <c r="I283" s="12"/>
      <c r="J283" s="9">
        <v>9</v>
      </c>
      <c r="K283" s="9">
        <v>5</v>
      </c>
    </row>
    <row r="284" spans="2:11" s="11" customFormat="1" x14ac:dyDescent="0.2">
      <c r="B284" s="8">
        <v>43679</v>
      </c>
      <c r="C284" s="12" t="s">
        <v>3</v>
      </c>
      <c r="D284" s="113">
        <v>8021</v>
      </c>
      <c r="E284" s="12" t="s">
        <v>64</v>
      </c>
      <c r="F284" s="12" t="s">
        <v>12</v>
      </c>
      <c r="G284" s="12" t="s">
        <v>2193</v>
      </c>
      <c r="H284" s="12" t="s">
        <v>172</v>
      </c>
      <c r="I284" s="12"/>
      <c r="J284" s="9">
        <v>23</v>
      </c>
      <c r="K284" s="9">
        <v>18</v>
      </c>
    </row>
    <row r="285" spans="2:11" s="11" customFormat="1" x14ac:dyDescent="0.2">
      <c r="B285" s="8">
        <v>43681</v>
      </c>
      <c r="C285" s="12" t="s">
        <v>3</v>
      </c>
      <c r="D285" s="113">
        <v>4108</v>
      </c>
      <c r="E285" s="12" t="s">
        <v>506</v>
      </c>
      <c r="F285" s="12" t="s">
        <v>6</v>
      </c>
      <c r="G285" s="12" t="s">
        <v>6</v>
      </c>
      <c r="H285" s="12" t="s">
        <v>172</v>
      </c>
      <c r="I285" s="12"/>
      <c r="J285" s="9">
        <v>11</v>
      </c>
      <c r="K285" s="9">
        <v>8</v>
      </c>
    </row>
    <row r="286" spans="2:11" s="11" customFormat="1" x14ac:dyDescent="0.2">
      <c r="B286" s="8">
        <v>43681</v>
      </c>
      <c r="C286" s="12" t="s">
        <v>3</v>
      </c>
      <c r="D286" s="113">
        <v>2535</v>
      </c>
      <c r="E286" s="12" t="s">
        <v>92</v>
      </c>
      <c r="F286" s="12" t="s">
        <v>15</v>
      </c>
      <c r="G286" s="12" t="s">
        <v>6</v>
      </c>
      <c r="H286" s="12" t="s">
        <v>172</v>
      </c>
      <c r="I286" s="12"/>
      <c r="J286" s="9">
        <v>23</v>
      </c>
      <c r="K286" s="9">
        <v>27</v>
      </c>
    </row>
    <row r="287" spans="2:11" s="11" customFormat="1" x14ac:dyDescent="0.2">
      <c r="B287" s="8">
        <v>43682</v>
      </c>
      <c r="C287" s="12" t="s">
        <v>3</v>
      </c>
      <c r="D287" s="113">
        <v>4745</v>
      </c>
      <c r="E287" s="12" t="s">
        <v>75</v>
      </c>
      <c r="F287" s="12" t="s">
        <v>4</v>
      </c>
      <c r="G287" s="12" t="s">
        <v>4</v>
      </c>
      <c r="H287" s="12" t="s">
        <v>172</v>
      </c>
      <c r="I287" s="12"/>
      <c r="J287" s="9">
        <v>10</v>
      </c>
      <c r="K287" s="9" t="s">
        <v>401</v>
      </c>
    </row>
    <row r="288" spans="2:11" s="11" customFormat="1" x14ac:dyDescent="0.2">
      <c r="B288" s="8">
        <v>43682</v>
      </c>
      <c r="C288" s="12" t="s">
        <v>234</v>
      </c>
      <c r="D288" s="113">
        <v>2285</v>
      </c>
      <c r="E288" s="12" t="s">
        <v>2081</v>
      </c>
      <c r="F288" s="12" t="s">
        <v>15</v>
      </c>
      <c r="G288" s="12" t="s">
        <v>15</v>
      </c>
      <c r="H288" s="12" t="s">
        <v>172</v>
      </c>
      <c r="I288" s="12"/>
      <c r="J288" s="9">
        <v>220</v>
      </c>
      <c r="K288" s="9">
        <v>367</v>
      </c>
    </row>
    <row r="289" spans="2:11" s="11" customFormat="1" x14ac:dyDescent="0.2">
      <c r="B289" s="8">
        <v>43683</v>
      </c>
      <c r="C289" s="12" t="s">
        <v>5</v>
      </c>
      <c r="D289" s="113">
        <v>54294</v>
      </c>
      <c r="E289" s="12" t="s">
        <v>154</v>
      </c>
      <c r="F289" s="12" t="s">
        <v>10</v>
      </c>
      <c r="G289" s="12" t="s">
        <v>5</v>
      </c>
      <c r="H289" s="12" t="s">
        <v>172</v>
      </c>
      <c r="I289" s="12"/>
      <c r="J289" s="9">
        <v>51</v>
      </c>
      <c r="K289" s="9">
        <v>67</v>
      </c>
    </row>
    <row r="290" spans="2:11" s="11" customFormat="1" x14ac:dyDescent="0.2">
      <c r="B290" s="8">
        <v>43683</v>
      </c>
      <c r="C290" s="12" t="s">
        <v>3</v>
      </c>
      <c r="D290" s="113">
        <v>1117</v>
      </c>
      <c r="E290" s="12" t="s">
        <v>92</v>
      </c>
      <c r="F290" s="12" t="s">
        <v>4</v>
      </c>
      <c r="G290" s="12" t="s">
        <v>6</v>
      </c>
      <c r="H290" s="12" t="s">
        <v>172</v>
      </c>
      <c r="I290" s="12"/>
      <c r="J290" s="9">
        <v>22</v>
      </c>
      <c r="K290" s="9">
        <v>25</v>
      </c>
    </row>
    <row r="291" spans="2:11" s="11" customFormat="1" x14ac:dyDescent="0.2">
      <c r="B291" s="8">
        <v>43683</v>
      </c>
      <c r="C291" s="12" t="s">
        <v>234</v>
      </c>
      <c r="D291" s="48" t="s">
        <v>2222</v>
      </c>
      <c r="E291" s="12" t="s">
        <v>2223</v>
      </c>
      <c r="F291" s="12" t="s">
        <v>234</v>
      </c>
      <c r="G291" s="12" t="s">
        <v>5</v>
      </c>
      <c r="H291" s="12" t="s">
        <v>172</v>
      </c>
      <c r="I291" s="12"/>
      <c r="J291" s="9">
        <v>193</v>
      </c>
      <c r="K291" s="9">
        <v>318</v>
      </c>
    </row>
    <row r="292" spans="2:11" s="11" customFormat="1" x14ac:dyDescent="0.2">
      <c r="B292" s="8">
        <v>43683</v>
      </c>
      <c r="C292" s="12" t="s">
        <v>1190</v>
      </c>
      <c r="D292" s="48" t="s">
        <v>2225</v>
      </c>
      <c r="E292" s="12" t="s">
        <v>2226</v>
      </c>
      <c r="F292" s="12" t="s">
        <v>15</v>
      </c>
      <c r="G292" s="12" t="s">
        <v>1190</v>
      </c>
      <c r="H292" s="12" t="s">
        <v>172</v>
      </c>
      <c r="I292" s="12"/>
      <c r="J292" s="9"/>
      <c r="K292" s="9"/>
    </row>
    <row r="293" spans="2:11" s="11" customFormat="1" x14ac:dyDescent="0.2">
      <c r="B293" s="8">
        <v>43683</v>
      </c>
      <c r="C293" s="12" t="s">
        <v>1853</v>
      </c>
      <c r="D293" s="113">
        <v>9020</v>
      </c>
      <c r="E293" s="12" t="s">
        <v>2227</v>
      </c>
      <c r="F293" s="12" t="s">
        <v>5</v>
      </c>
      <c r="G293" s="12" t="s">
        <v>15</v>
      </c>
      <c r="H293" s="12" t="s">
        <v>172</v>
      </c>
      <c r="I293" s="12"/>
      <c r="J293" s="9"/>
      <c r="K293" s="9"/>
    </row>
    <row r="294" spans="2:11" s="11" customFormat="1" x14ac:dyDescent="0.2">
      <c r="B294" s="8">
        <v>43683</v>
      </c>
      <c r="C294" s="12" t="s">
        <v>5</v>
      </c>
      <c r="D294" s="113">
        <v>70193</v>
      </c>
      <c r="E294" s="12" t="s">
        <v>1460</v>
      </c>
      <c r="F294" s="12" t="s">
        <v>5</v>
      </c>
      <c r="G294" s="12" t="s">
        <v>5</v>
      </c>
      <c r="H294" s="12" t="s">
        <v>172</v>
      </c>
      <c r="I294" s="12"/>
      <c r="J294" s="9">
        <v>220</v>
      </c>
      <c r="K294" s="9">
        <v>316</v>
      </c>
    </row>
    <row r="295" spans="2:11" s="11" customFormat="1" x14ac:dyDescent="0.2">
      <c r="B295" s="8">
        <v>43683</v>
      </c>
      <c r="C295" s="12" t="s">
        <v>3</v>
      </c>
      <c r="D295" s="113">
        <v>6310</v>
      </c>
      <c r="E295" s="12" t="s">
        <v>1990</v>
      </c>
      <c r="F295" s="12" t="s">
        <v>5</v>
      </c>
      <c r="G295" s="12" t="s">
        <v>5</v>
      </c>
      <c r="H295" s="12" t="s">
        <v>172</v>
      </c>
      <c r="I295" s="12"/>
      <c r="J295" s="9">
        <v>52</v>
      </c>
      <c r="K295" s="9">
        <v>63</v>
      </c>
    </row>
    <row r="296" spans="2:11" s="11" customFormat="1" x14ac:dyDescent="0.2">
      <c r="B296" s="8">
        <v>43684</v>
      </c>
      <c r="C296" s="12" t="s">
        <v>234</v>
      </c>
      <c r="D296" s="48" t="s">
        <v>2232</v>
      </c>
      <c r="E296" s="12" t="s">
        <v>2223</v>
      </c>
      <c r="F296" s="12" t="s">
        <v>234</v>
      </c>
      <c r="G296" s="12" t="s">
        <v>15</v>
      </c>
      <c r="H296" s="12" t="s">
        <v>172</v>
      </c>
      <c r="I296" s="12"/>
      <c r="J296" s="9">
        <v>190</v>
      </c>
      <c r="K296" s="9">
        <v>318</v>
      </c>
    </row>
    <row r="297" spans="2:11" s="11" customFormat="1" x14ac:dyDescent="0.2">
      <c r="B297" s="8">
        <v>43684</v>
      </c>
      <c r="C297" s="12" t="s">
        <v>5</v>
      </c>
      <c r="D297" s="113">
        <v>54329</v>
      </c>
      <c r="E297" s="12" t="s">
        <v>224</v>
      </c>
      <c r="F297" s="12" t="s">
        <v>5</v>
      </c>
      <c r="G297" s="12" t="s">
        <v>5</v>
      </c>
      <c r="H297" s="12" t="s">
        <v>172</v>
      </c>
      <c r="I297" s="12"/>
      <c r="J297" s="9">
        <v>50</v>
      </c>
      <c r="K297" s="9">
        <v>66</v>
      </c>
    </row>
    <row r="298" spans="2:11" s="11" customFormat="1" x14ac:dyDescent="0.2">
      <c r="B298" s="8">
        <v>43684</v>
      </c>
      <c r="C298" s="12" t="s">
        <v>6</v>
      </c>
      <c r="D298" s="113">
        <v>57970</v>
      </c>
      <c r="E298" s="12" t="s">
        <v>206</v>
      </c>
      <c r="F298" s="12" t="s">
        <v>6</v>
      </c>
      <c r="G298" s="12" t="s">
        <v>6</v>
      </c>
      <c r="H298" s="12" t="s">
        <v>172</v>
      </c>
      <c r="I298" s="12"/>
      <c r="J298" s="9">
        <v>36</v>
      </c>
      <c r="K298" s="9">
        <v>44</v>
      </c>
    </row>
    <row r="299" spans="2:11" s="11" customFormat="1" x14ac:dyDescent="0.2">
      <c r="B299" s="8">
        <v>43684</v>
      </c>
      <c r="C299" s="12" t="s">
        <v>14</v>
      </c>
      <c r="D299" s="113">
        <v>6044</v>
      </c>
      <c r="E299" s="12" t="s">
        <v>2233</v>
      </c>
      <c r="F299" s="12" t="s">
        <v>6</v>
      </c>
      <c r="G299" s="12" t="s">
        <v>6</v>
      </c>
      <c r="H299" s="12" t="s">
        <v>172</v>
      </c>
      <c r="I299" s="12"/>
      <c r="J299" s="9">
        <v>119</v>
      </c>
      <c r="K299" s="9">
        <v>194</v>
      </c>
    </row>
    <row r="300" spans="2:11" s="11" customFormat="1" x14ac:dyDescent="0.2">
      <c r="B300" s="8">
        <v>43684</v>
      </c>
      <c r="C300" s="12" t="s">
        <v>234</v>
      </c>
      <c r="D300" s="48" t="s">
        <v>2234</v>
      </c>
      <c r="E300" s="12" t="s">
        <v>2235</v>
      </c>
      <c r="F300" s="12" t="s">
        <v>6</v>
      </c>
      <c r="G300" s="12" t="s">
        <v>234</v>
      </c>
      <c r="H300" s="12" t="s">
        <v>172</v>
      </c>
      <c r="I300" s="12"/>
      <c r="J300" s="9">
        <v>313</v>
      </c>
      <c r="K300" s="9">
        <v>534</v>
      </c>
    </row>
    <row r="301" spans="2:11" s="11" customFormat="1" x14ac:dyDescent="0.2">
      <c r="B301" s="8">
        <v>43684</v>
      </c>
      <c r="C301" s="12" t="s">
        <v>3</v>
      </c>
      <c r="D301" s="113">
        <v>4043</v>
      </c>
      <c r="E301" s="12" t="s">
        <v>506</v>
      </c>
      <c r="F301" s="12" t="s">
        <v>2236</v>
      </c>
      <c r="G301" s="12" t="s">
        <v>15</v>
      </c>
      <c r="H301" s="12" t="s">
        <v>172</v>
      </c>
      <c r="I301" s="12"/>
      <c r="J301" s="9">
        <v>17</v>
      </c>
      <c r="K301" s="9">
        <v>10</v>
      </c>
    </row>
    <row r="302" spans="2:11" s="11" customFormat="1" x14ac:dyDescent="0.2">
      <c r="B302" s="8">
        <v>43684</v>
      </c>
      <c r="C302" s="12" t="s">
        <v>5</v>
      </c>
      <c r="D302" s="113">
        <v>54294</v>
      </c>
      <c r="E302" s="12" t="s">
        <v>154</v>
      </c>
      <c r="F302" s="12" t="s">
        <v>5</v>
      </c>
      <c r="G302" s="12" t="s">
        <v>5</v>
      </c>
      <c r="H302" s="12" t="s">
        <v>172</v>
      </c>
      <c r="I302" s="12"/>
      <c r="J302" s="9">
        <v>52</v>
      </c>
      <c r="K302" s="9">
        <v>67</v>
      </c>
    </row>
    <row r="303" spans="2:11" s="11" customFormat="1" x14ac:dyDescent="0.2">
      <c r="B303" s="8">
        <v>43684</v>
      </c>
      <c r="C303" s="12" t="s">
        <v>3</v>
      </c>
      <c r="D303" s="113">
        <v>7212</v>
      </c>
      <c r="E303" s="12" t="s">
        <v>56</v>
      </c>
      <c r="F303" s="12" t="s">
        <v>7</v>
      </c>
      <c r="G303" s="12" t="s">
        <v>6</v>
      </c>
      <c r="H303" s="12" t="s">
        <v>172</v>
      </c>
      <c r="I303" s="12"/>
      <c r="J303" s="9">
        <v>27</v>
      </c>
      <c r="K303" s="9">
        <v>33</v>
      </c>
    </row>
    <row r="304" spans="2:11" s="11" customFormat="1" x14ac:dyDescent="0.2">
      <c r="B304" s="8">
        <v>43684</v>
      </c>
      <c r="C304" s="12" t="s">
        <v>3</v>
      </c>
      <c r="D304" s="113">
        <v>3382</v>
      </c>
      <c r="E304" s="12" t="s">
        <v>195</v>
      </c>
      <c r="F304" s="12" t="s">
        <v>6</v>
      </c>
      <c r="G304" s="12" t="s">
        <v>6</v>
      </c>
      <c r="H304" s="12" t="s">
        <v>172</v>
      </c>
      <c r="I304" s="12"/>
      <c r="J304" s="9">
        <v>15</v>
      </c>
      <c r="K304" s="9">
        <v>16</v>
      </c>
    </row>
    <row r="305" spans="2:11" s="11" customFormat="1" x14ac:dyDescent="0.2">
      <c r="B305" s="8">
        <v>43684</v>
      </c>
      <c r="C305" s="12" t="s">
        <v>5</v>
      </c>
      <c r="D305" s="113">
        <v>54295</v>
      </c>
      <c r="E305" s="12" t="s">
        <v>154</v>
      </c>
      <c r="F305" s="12" t="s">
        <v>2244</v>
      </c>
      <c r="G305" s="12" t="s">
        <v>6</v>
      </c>
      <c r="H305" s="12" t="s">
        <v>172</v>
      </c>
      <c r="I305" s="12"/>
      <c r="J305" s="9">
        <v>60</v>
      </c>
      <c r="K305" s="9">
        <v>75</v>
      </c>
    </row>
    <row r="306" spans="2:11" s="11" customFormat="1" x14ac:dyDescent="0.2">
      <c r="B306" s="8">
        <v>43686</v>
      </c>
      <c r="C306" s="12" t="s">
        <v>3</v>
      </c>
      <c r="D306" s="113">
        <v>5364</v>
      </c>
      <c r="E306" s="12" t="s">
        <v>58</v>
      </c>
      <c r="F306" s="12" t="s">
        <v>15</v>
      </c>
      <c r="G306" s="12" t="s">
        <v>6</v>
      </c>
      <c r="H306" s="12" t="s">
        <v>172</v>
      </c>
      <c r="I306" s="12"/>
      <c r="J306" s="9">
        <v>29</v>
      </c>
      <c r="K306" s="9">
        <v>37</v>
      </c>
    </row>
    <row r="307" spans="2:11" s="11" customFormat="1" x14ac:dyDescent="0.2">
      <c r="B307" s="8">
        <v>43686</v>
      </c>
      <c r="C307" s="12" t="s">
        <v>3</v>
      </c>
      <c r="D307" s="113">
        <v>3789</v>
      </c>
      <c r="E307" s="12" t="s">
        <v>82</v>
      </c>
      <c r="F307" s="12" t="s">
        <v>16</v>
      </c>
      <c r="G307" s="12" t="s">
        <v>6</v>
      </c>
      <c r="H307" s="12" t="s">
        <v>172</v>
      </c>
      <c r="I307" s="12"/>
      <c r="J307" s="9">
        <v>18</v>
      </c>
      <c r="K307" s="9">
        <v>19</v>
      </c>
    </row>
    <row r="308" spans="2:11" s="11" customFormat="1" x14ac:dyDescent="0.2">
      <c r="B308" s="8">
        <v>43686</v>
      </c>
      <c r="C308" s="12" t="s">
        <v>3</v>
      </c>
      <c r="D308" s="113">
        <v>5540</v>
      </c>
      <c r="E308" s="12" t="s">
        <v>283</v>
      </c>
      <c r="F308" s="12" t="s">
        <v>6</v>
      </c>
      <c r="G308" s="12" t="s">
        <v>4</v>
      </c>
      <c r="H308" s="12" t="s">
        <v>172</v>
      </c>
      <c r="I308" s="12"/>
      <c r="J308" s="9">
        <v>29</v>
      </c>
      <c r="K308" s="9">
        <v>40</v>
      </c>
    </row>
    <row r="309" spans="2:11" s="11" customFormat="1" x14ac:dyDescent="0.2">
      <c r="B309" s="8">
        <v>43686</v>
      </c>
      <c r="C309" s="12" t="s">
        <v>6</v>
      </c>
      <c r="D309" s="113">
        <v>57480</v>
      </c>
      <c r="E309" s="12" t="s">
        <v>2252</v>
      </c>
      <c r="F309" s="12" t="s">
        <v>6</v>
      </c>
      <c r="G309" s="12" t="s">
        <v>15</v>
      </c>
      <c r="H309" s="12" t="s">
        <v>172</v>
      </c>
      <c r="I309" s="12"/>
      <c r="J309" s="9">
        <v>37</v>
      </c>
      <c r="K309" s="9">
        <v>51</v>
      </c>
    </row>
    <row r="310" spans="2:11" s="11" customFormat="1" x14ac:dyDescent="0.2">
      <c r="B310" s="8">
        <v>43687</v>
      </c>
      <c r="C310" s="12" t="s">
        <v>1512</v>
      </c>
      <c r="D310" s="113">
        <v>3970</v>
      </c>
      <c r="E310" s="12" t="s">
        <v>2253</v>
      </c>
      <c r="F310" s="12" t="s">
        <v>5</v>
      </c>
      <c r="G310" s="12" t="s">
        <v>15</v>
      </c>
      <c r="H310" s="12" t="s">
        <v>172</v>
      </c>
      <c r="I310" s="12"/>
      <c r="J310" s="9"/>
      <c r="K310" s="9"/>
    </row>
    <row r="311" spans="2:11" s="11" customFormat="1" x14ac:dyDescent="0.2">
      <c r="B311" s="8">
        <v>43687</v>
      </c>
      <c r="C311" s="12" t="s">
        <v>6</v>
      </c>
      <c r="D311" s="113">
        <v>57570</v>
      </c>
      <c r="E311" s="12" t="s">
        <v>2256</v>
      </c>
      <c r="F311" s="12" t="s">
        <v>6</v>
      </c>
      <c r="G311" s="12" t="s">
        <v>6</v>
      </c>
      <c r="H311" s="12" t="s">
        <v>172</v>
      </c>
      <c r="I311" s="12"/>
      <c r="J311" s="9">
        <v>19</v>
      </c>
      <c r="K311" s="9">
        <v>26</v>
      </c>
    </row>
    <row r="312" spans="2:11" s="11" customFormat="1" x14ac:dyDescent="0.2">
      <c r="B312" s="8">
        <v>43687</v>
      </c>
      <c r="C312" s="12" t="s">
        <v>3</v>
      </c>
      <c r="D312" s="113">
        <v>4650</v>
      </c>
      <c r="E312" s="12" t="s">
        <v>40</v>
      </c>
      <c r="F312" s="12" t="s">
        <v>3</v>
      </c>
      <c r="G312" s="12" t="s">
        <v>36</v>
      </c>
      <c r="H312" s="12" t="s">
        <v>172</v>
      </c>
      <c r="I312" s="12"/>
      <c r="J312" s="9">
        <v>4</v>
      </c>
      <c r="K312" s="9">
        <v>2</v>
      </c>
    </row>
    <row r="313" spans="2:11" s="11" customFormat="1" x14ac:dyDescent="0.2">
      <c r="B313" s="8">
        <v>43688</v>
      </c>
      <c r="C313" s="12" t="s">
        <v>14</v>
      </c>
      <c r="D313" s="113">
        <v>6762</v>
      </c>
      <c r="E313" s="12" t="s">
        <v>257</v>
      </c>
      <c r="F313" s="12" t="s">
        <v>1873</v>
      </c>
      <c r="G313" s="12" t="s">
        <v>6</v>
      </c>
      <c r="H313" s="12" t="s">
        <v>172</v>
      </c>
      <c r="I313" s="12"/>
      <c r="J313" s="9">
        <v>40</v>
      </c>
      <c r="K313" s="9">
        <v>39</v>
      </c>
    </row>
    <row r="314" spans="2:11" s="11" customFormat="1" x14ac:dyDescent="0.2">
      <c r="B314" s="8">
        <v>43688</v>
      </c>
      <c r="C314" s="12" t="s">
        <v>3</v>
      </c>
      <c r="D314" s="113">
        <v>8258</v>
      </c>
      <c r="E314" s="12" t="s">
        <v>64</v>
      </c>
      <c r="F314" s="12" t="s">
        <v>18</v>
      </c>
      <c r="G314" s="12" t="s">
        <v>4</v>
      </c>
      <c r="H314" s="12" t="s">
        <v>172</v>
      </c>
      <c r="I314" s="12"/>
      <c r="J314" s="9">
        <v>23</v>
      </c>
      <c r="K314" s="9">
        <v>20</v>
      </c>
    </row>
    <row r="315" spans="2:11" s="11" customFormat="1" x14ac:dyDescent="0.2">
      <c r="B315" s="8">
        <v>43689</v>
      </c>
      <c r="C315" s="12" t="s">
        <v>6</v>
      </c>
      <c r="D315" s="113">
        <v>57730</v>
      </c>
      <c r="E315" s="12" t="s">
        <v>2260</v>
      </c>
      <c r="F315" s="12" t="s">
        <v>6</v>
      </c>
      <c r="G315" s="12" t="s">
        <v>6</v>
      </c>
      <c r="H315" s="12" t="s">
        <v>172</v>
      </c>
      <c r="I315" s="12"/>
      <c r="J315" s="9">
        <v>85</v>
      </c>
      <c r="K315" s="9">
        <v>117</v>
      </c>
    </row>
    <row r="316" spans="2:11" s="11" customFormat="1" x14ac:dyDescent="0.2">
      <c r="B316" s="8">
        <v>43689</v>
      </c>
      <c r="C316" s="12" t="s">
        <v>14</v>
      </c>
      <c r="D316" s="113">
        <v>6840</v>
      </c>
      <c r="E316" s="12" t="s">
        <v>2261</v>
      </c>
      <c r="F316" s="12" t="s">
        <v>6</v>
      </c>
      <c r="G316" s="12" t="s">
        <v>6</v>
      </c>
      <c r="H316" s="12" t="s">
        <v>172</v>
      </c>
      <c r="I316" s="12"/>
      <c r="J316" s="9">
        <v>47</v>
      </c>
      <c r="K316" s="9">
        <v>59</v>
      </c>
    </row>
    <row r="317" spans="2:11" s="11" customFormat="1" x14ac:dyDescent="0.2">
      <c r="B317" s="8">
        <v>43689</v>
      </c>
      <c r="C317" s="12" t="s">
        <v>3</v>
      </c>
      <c r="D317" s="113">
        <v>2728</v>
      </c>
      <c r="E317" s="12" t="s">
        <v>92</v>
      </c>
      <c r="F317" s="12" t="s">
        <v>11</v>
      </c>
      <c r="G317" s="12" t="s">
        <v>15</v>
      </c>
      <c r="H317" s="12" t="s">
        <v>172</v>
      </c>
      <c r="I317" s="12"/>
      <c r="J317" s="9">
        <v>30</v>
      </c>
      <c r="K317" s="9">
        <v>28</v>
      </c>
    </row>
    <row r="318" spans="2:11" s="11" customFormat="1" x14ac:dyDescent="0.2">
      <c r="B318" s="8">
        <v>43689</v>
      </c>
      <c r="C318" s="12" t="s">
        <v>3</v>
      </c>
      <c r="D318" s="113">
        <v>8359</v>
      </c>
      <c r="E318" s="12" t="s">
        <v>117</v>
      </c>
      <c r="F318" s="12" t="s">
        <v>4</v>
      </c>
      <c r="G318" s="12" t="s">
        <v>4</v>
      </c>
      <c r="H318" s="12" t="s">
        <v>172</v>
      </c>
      <c r="I318" s="12"/>
      <c r="J318" s="9">
        <v>26</v>
      </c>
      <c r="K318" s="9">
        <v>20</v>
      </c>
    </row>
    <row r="319" spans="2:11" s="11" customFormat="1" x14ac:dyDescent="0.2">
      <c r="B319" s="8">
        <v>43689</v>
      </c>
      <c r="C319" s="12" t="s">
        <v>3</v>
      </c>
      <c r="D319" s="113">
        <v>2360</v>
      </c>
      <c r="E319" s="12" t="s">
        <v>92</v>
      </c>
      <c r="F319" s="12" t="s">
        <v>169</v>
      </c>
      <c r="G319" s="12" t="s">
        <v>15</v>
      </c>
      <c r="H319" s="12" t="s">
        <v>172</v>
      </c>
      <c r="I319" s="12"/>
      <c r="J319" s="9">
        <v>29</v>
      </c>
      <c r="K319" s="9">
        <v>35</v>
      </c>
    </row>
    <row r="320" spans="2:11" s="11" customFormat="1" x14ac:dyDescent="0.2">
      <c r="B320" s="8">
        <v>43690</v>
      </c>
      <c r="C320" s="12" t="s">
        <v>6</v>
      </c>
      <c r="D320" s="113">
        <v>57250</v>
      </c>
      <c r="E320" s="12" t="s">
        <v>2263</v>
      </c>
      <c r="F320" s="12" t="s">
        <v>6</v>
      </c>
      <c r="G320" s="12" t="s">
        <v>6</v>
      </c>
      <c r="H320" s="12" t="s">
        <v>172</v>
      </c>
      <c r="I320" s="12"/>
      <c r="J320" s="9">
        <v>41</v>
      </c>
      <c r="K320" s="9">
        <v>41</v>
      </c>
    </row>
    <row r="321" spans="2:11" s="11" customFormat="1" x14ac:dyDescent="0.2">
      <c r="B321" s="8">
        <v>43690</v>
      </c>
      <c r="C321" s="12" t="s">
        <v>6</v>
      </c>
      <c r="D321" s="113">
        <v>57180</v>
      </c>
      <c r="E321" s="12" t="s">
        <v>215</v>
      </c>
      <c r="F321" s="12" t="s">
        <v>6</v>
      </c>
      <c r="G321" s="12" t="s">
        <v>6</v>
      </c>
      <c r="H321" s="12" t="s">
        <v>172</v>
      </c>
      <c r="I321" s="12"/>
      <c r="J321" s="9">
        <v>30</v>
      </c>
      <c r="K321" s="9">
        <v>39</v>
      </c>
    </row>
    <row r="322" spans="2:11" s="11" customFormat="1" x14ac:dyDescent="0.2">
      <c r="B322" s="8">
        <v>43690</v>
      </c>
      <c r="C322" s="12" t="s">
        <v>3</v>
      </c>
      <c r="D322" s="113">
        <v>3850</v>
      </c>
      <c r="E322" s="12" t="s">
        <v>116</v>
      </c>
      <c r="F322" s="12" t="s">
        <v>10</v>
      </c>
      <c r="G322" s="12" t="s">
        <v>4</v>
      </c>
      <c r="H322" s="12" t="s">
        <v>172</v>
      </c>
      <c r="I322" s="12"/>
      <c r="J322" s="9">
        <v>14</v>
      </c>
      <c r="K322" s="9">
        <v>13</v>
      </c>
    </row>
    <row r="323" spans="2:11" s="11" customFormat="1" x14ac:dyDescent="0.2">
      <c r="B323" s="8">
        <v>43690</v>
      </c>
      <c r="C323" s="12" t="s">
        <v>3</v>
      </c>
      <c r="D323" s="113">
        <v>4401</v>
      </c>
      <c r="E323" s="12" t="s">
        <v>50</v>
      </c>
      <c r="F323" s="12" t="s">
        <v>10</v>
      </c>
      <c r="G323" s="12" t="s">
        <v>4</v>
      </c>
      <c r="H323" s="12" t="s">
        <v>172</v>
      </c>
      <c r="I323" s="12"/>
      <c r="J323" s="9">
        <v>12</v>
      </c>
      <c r="K323" s="9">
        <v>8</v>
      </c>
    </row>
    <row r="324" spans="2:11" s="11" customFormat="1" x14ac:dyDescent="0.2">
      <c r="B324" s="8">
        <v>43690</v>
      </c>
      <c r="C324" s="12" t="s">
        <v>3</v>
      </c>
      <c r="D324" s="113">
        <v>1129</v>
      </c>
      <c r="E324" s="12" t="s">
        <v>120</v>
      </c>
      <c r="F324" s="12" t="s">
        <v>6</v>
      </c>
      <c r="G324" s="12" t="s">
        <v>6</v>
      </c>
      <c r="H324" s="12" t="s">
        <v>172</v>
      </c>
      <c r="I324" s="12"/>
      <c r="J324" s="9">
        <v>29</v>
      </c>
      <c r="K324" s="9">
        <v>34</v>
      </c>
    </row>
    <row r="325" spans="2:11" s="11" customFormat="1" x14ac:dyDescent="0.2">
      <c r="B325" s="8">
        <v>43690</v>
      </c>
      <c r="C325" s="12" t="s">
        <v>6</v>
      </c>
      <c r="D325" s="113">
        <v>57970</v>
      </c>
      <c r="E325" s="12" t="s">
        <v>2264</v>
      </c>
      <c r="F325" s="12" t="s">
        <v>6</v>
      </c>
      <c r="G325" s="12" t="s">
        <v>6</v>
      </c>
      <c r="H325" s="12" t="s">
        <v>172</v>
      </c>
      <c r="I325" s="12"/>
      <c r="J325" s="9">
        <v>35</v>
      </c>
      <c r="K325" s="9">
        <v>44</v>
      </c>
    </row>
    <row r="326" spans="2:11" s="11" customFormat="1" x14ac:dyDescent="0.2">
      <c r="B326" s="8">
        <v>43690</v>
      </c>
      <c r="C326" s="12" t="s">
        <v>14</v>
      </c>
      <c r="D326" s="113">
        <v>6717</v>
      </c>
      <c r="E326" s="12" t="s">
        <v>1783</v>
      </c>
      <c r="F326" s="12" t="s">
        <v>6</v>
      </c>
      <c r="G326" s="12" t="s">
        <v>6</v>
      </c>
      <c r="H326" s="12" t="s">
        <v>172</v>
      </c>
      <c r="I326" s="12"/>
      <c r="J326" s="9">
        <v>37</v>
      </c>
      <c r="K326" s="9">
        <v>36</v>
      </c>
    </row>
    <row r="327" spans="2:11" s="11" customFormat="1" x14ac:dyDescent="0.2">
      <c r="B327" s="8">
        <v>43690</v>
      </c>
      <c r="C327" s="12" t="s">
        <v>3</v>
      </c>
      <c r="D327" s="113">
        <v>8096</v>
      </c>
      <c r="E327" s="12" t="s">
        <v>41</v>
      </c>
      <c r="F327" s="12" t="s">
        <v>4</v>
      </c>
      <c r="G327" s="12" t="s">
        <v>4</v>
      </c>
      <c r="H327" s="12" t="s">
        <v>172</v>
      </c>
      <c r="I327" s="12"/>
      <c r="J327" s="9">
        <v>24</v>
      </c>
      <c r="K327" s="9">
        <v>21</v>
      </c>
    </row>
    <row r="328" spans="2:11" s="11" customFormat="1" x14ac:dyDescent="0.2">
      <c r="B328" s="8">
        <v>43690</v>
      </c>
      <c r="C328" s="12" t="s">
        <v>3</v>
      </c>
      <c r="D328" s="113">
        <v>7453</v>
      </c>
      <c r="E328" s="12" t="s">
        <v>1349</v>
      </c>
      <c r="F328" s="12" t="s">
        <v>4</v>
      </c>
      <c r="G328" s="12" t="s">
        <v>4</v>
      </c>
      <c r="H328" s="12" t="s">
        <v>172</v>
      </c>
      <c r="I328" s="12"/>
      <c r="J328" s="9">
        <v>35</v>
      </c>
      <c r="K328" s="9">
        <v>46</v>
      </c>
    </row>
    <row r="329" spans="2:11" s="11" customFormat="1" x14ac:dyDescent="0.2">
      <c r="B329" s="8">
        <v>43692</v>
      </c>
      <c r="C329" s="12" t="s">
        <v>3</v>
      </c>
      <c r="D329" s="113">
        <v>2146</v>
      </c>
      <c r="E329" s="12" t="s">
        <v>92</v>
      </c>
      <c r="F329" s="12" t="s">
        <v>19</v>
      </c>
      <c r="G329" s="12" t="s">
        <v>6</v>
      </c>
      <c r="H329" s="12" t="s">
        <v>172</v>
      </c>
      <c r="I329" s="12"/>
      <c r="J329" s="9">
        <v>18</v>
      </c>
      <c r="K329" s="9">
        <v>23</v>
      </c>
    </row>
    <row r="330" spans="2:11" s="11" customFormat="1" x14ac:dyDescent="0.2">
      <c r="B330" s="8">
        <v>43692</v>
      </c>
      <c r="C330" s="12" t="s">
        <v>3</v>
      </c>
      <c r="D330" s="113">
        <v>1265</v>
      </c>
      <c r="E330" s="12" t="s">
        <v>92</v>
      </c>
      <c r="F330" s="12" t="s">
        <v>10</v>
      </c>
      <c r="G330" s="12" t="s">
        <v>6</v>
      </c>
      <c r="H330" s="12" t="s">
        <v>172</v>
      </c>
      <c r="I330" s="12"/>
      <c r="J330" s="9">
        <v>19</v>
      </c>
      <c r="K330" s="9">
        <v>24</v>
      </c>
    </row>
    <row r="331" spans="2:11" s="11" customFormat="1" x14ac:dyDescent="0.2">
      <c r="B331" s="8">
        <v>43692</v>
      </c>
      <c r="C331" s="12" t="s">
        <v>3</v>
      </c>
      <c r="D331" s="113">
        <v>8080</v>
      </c>
      <c r="E331" s="12" t="s">
        <v>41</v>
      </c>
      <c r="F331" s="12" t="s">
        <v>4</v>
      </c>
      <c r="G331" s="12" t="s">
        <v>4</v>
      </c>
      <c r="H331" s="12" t="s">
        <v>172</v>
      </c>
      <c r="I331" s="12"/>
      <c r="J331" s="9">
        <v>21</v>
      </c>
      <c r="K331" s="9">
        <v>19</v>
      </c>
    </row>
    <row r="332" spans="2:11" s="11" customFormat="1" x14ac:dyDescent="0.2">
      <c r="B332" s="8">
        <v>43692</v>
      </c>
      <c r="C332" s="12" t="s">
        <v>3</v>
      </c>
      <c r="D332" s="113">
        <v>4243</v>
      </c>
      <c r="E332" s="12" t="s">
        <v>46</v>
      </c>
      <c r="F332" s="12" t="s">
        <v>4</v>
      </c>
      <c r="G332" s="12" t="s">
        <v>4</v>
      </c>
      <c r="H332" s="12" t="s">
        <v>172</v>
      </c>
      <c r="I332" s="12"/>
      <c r="J332" s="9">
        <v>14</v>
      </c>
      <c r="K332" s="9">
        <v>8</v>
      </c>
    </row>
    <row r="333" spans="2:11" s="11" customFormat="1" x14ac:dyDescent="0.2">
      <c r="B333" s="8">
        <v>43692</v>
      </c>
      <c r="C333" s="12" t="s">
        <v>3</v>
      </c>
      <c r="D333" s="113">
        <v>6163</v>
      </c>
      <c r="E333" s="12" t="s">
        <v>158</v>
      </c>
      <c r="F333" s="12" t="s">
        <v>234</v>
      </c>
      <c r="G333" s="12" t="s">
        <v>5</v>
      </c>
      <c r="H333" s="12" t="s">
        <v>172</v>
      </c>
      <c r="I333" s="12"/>
      <c r="J333" s="9">
        <v>35</v>
      </c>
      <c r="K333" s="9">
        <v>44</v>
      </c>
    </row>
    <row r="334" spans="2:11" s="11" customFormat="1" x14ac:dyDescent="0.2">
      <c r="B334" s="8">
        <v>43692</v>
      </c>
      <c r="C334" s="12" t="s">
        <v>6</v>
      </c>
      <c r="D334" s="113">
        <v>57330</v>
      </c>
      <c r="E334" s="12" t="s">
        <v>125</v>
      </c>
      <c r="F334" s="12" t="s">
        <v>6</v>
      </c>
      <c r="G334" s="12" t="s">
        <v>6</v>
      </c>
      <c r="H334" s="12" t="s">
        <v>172</v>
      </c>
      <c r="I334" s="12"/>
      <c r="J334" s="9">
        <v>27</v>
      </c>
      <c r="K334" s="9">
        <v>33</v>
      </c>
    </row>
    <row r="335" spans="2:11" s="11" customFormat="1" x14ac:dyDescent="0.2">
      <c r="B335" s="8">
        <v>43693</v>
      </c>
      <c r="C335" s="12" t="s">
        <v>6</v>
      </c>
      <c r="D335" s="113">
        <v>8310</v>
      </c>
      <c r="E335" s="12" t="s">
        <v>2294</v>
      </c>
      <c r="F335" s="12" t="s">
        <v>6</v>
      </c>
      <c r="G335" s="12" t="s">
        <v>6</v>
      </c>
      <c r="H335" s="12" t="s">
        <v>172</v>
      </c>
      <c r="I335" s="12"/>
      <c r="J335" s="9">
        <v>101</v>
      </c>
      <c r="K335" s="9">
        <v>143</v>
      </c>
    </row>
    <row r="336" spans="2:11" s="11" customFormat="1" x14ac:dyDescent="0.2">
      <c r="B336" s="8">
        <v>43693</v>
      </c>
      <c r="C336" s="12" t="s">
        <v>3</v>
      </c>
      <c r="D336" s="113">
        <v>6210</v>
      </c>
      <c r="E336" s="12" t="s">
        <v>110</v>
      </c>
      <c r="F336" s="12" t="s">
        <v>4</v>
      </c>
      <c r="G336" s="12" t="s">
        <v>4</v>
      </c>
      <c r="H336" s="12" t="s">
        <v>172</v>
      </c>
      <c r="I336" s="12"/>
      <c r="J336" s="9">
        <v>42</v>
      </c>
      <c r="K336" s="9">
        <v>55</v>
      </c>
    </row>
    <row r="337" spans="2:11" s="11" customFormat="1" x14ac:dyDescent="0.2">
      <c r="B337" s="8">
        <v>43693</v>
      </c>
      <c r="C337" s="12" t="s">
        <v>6</v>
      </c>
      <c r="D337" s="113">
        <v>57970</v>
      </c>
      <c r="E337" s="12" t="s">
        <v>2264</v>
      </c>
      <c r="F337" s="12" t="s">
        <v>6</v>
      </c>
      <c r="G337" s="12" t="s">
        <v>6</v>
      </c>
      <c r="H337" s="12" t="s">
        <v>172</v>
      </c>
      <c r="I337" s="12"/>
      <c r="J337" s="9">
        <v>35</v>
      </c>
      <c r="K337" s="9">
        <v>44</v>
      </c>
    </row>
    <row r="338" spans="2:11" s="11" customFormat="1" x14ac:dyDescent="0.2">
      <c r="B338" s="8">
        <v>43693</v>
      </c>
      <c r="C338" s="12" t="s">
        <v>3</v>
      </c>
      <c r="D338" s="113">
        <v>4580</v>
      </c>
      <c r="E338" s="12" t="s">
        <v>40</v>
      </c>
      <c r="F338" s="12" t="s">
        <v>4</v>
      </c>
      <c r="G338" s="12" t="s">
        <v>4</v>
      </c>
      <c r="H338" s="12" t="s">
        <v>172</v>
      </c>
      <c r="I338" s="12"/>
      <c r="J338" s="9">
        <v>4</v>
      </c>
      <c r="K338" s="9">
        <v>2</v>
      </c>
    </row>
    <row r="339" spans="2:11" s="11" customFormat="1" x14ac:dyDescent="0.2">
      <c r="B339" s="8">
        <v>43694</v>
      </c>
      <c r="C339" s="12" t="s">
        <v>234</v>
      </c>
      <c r="D339" s="113">
        <v>3295</v>
      </c>
      <c r="E339" s="12" t="s">
        <v>2307</v>
      </c>
      <c r="F339" s="12" t="s">
        <v>15</v>
      </c>
      <c r="G339" s="12" t="s">
        <v>15</v>
      </c>
      <c r="H339" s="12" t="s">
        <v>172</v>
      </c>
      <c r="I339" s="12"/>
      <c r="J339" s="9">
        <v>185</v>
      </c>
      <c r="K339" s="9">
        <v>327</v>
      </c>
    </row>
    <row r="340" spans="2:11" s="11" customFormat="1" x14ac:dyDescent="0.2">
      <c r="B340" s="8">
        <v>43694</v>
      </c>
      <c r="C340" s="12" t="s">
        <v>5</v>
      </c>
      <c r="D340" s="113">
        <v>75334</v>
      </c>
      <c r="E340" s="12" t="s">
        <v>2333</v>
      </c>
      <c r="F340" s="12" t="s">
        <v>5</v>
      </c>
      <c r="G340" s="12" t="s">
        <v>5</v>
      </c>
      <c r="H340" s="12" t="s">
        <v>172</v>
      </c>
      <c r="I340" s="12"/>
      <c r="J340" s="9">
        <v>179</v>
      </c>
      <c r="K340" s="9">
        <v>265</v>
      </c>
    </row>
    <row r="341" spans="2:11" s="11" customFormat="1" x14ac:dyDescent="0.2">
      <c r="B341" s="8">
        <v>43694</v>
      </c>
      <c r="C341" s="12" t="s">
        <v>3</v>
      </c>
      <c r="D341" s="113">
        <v>8020</v>
      </c>
      <c r="E341" s="12" t="s">
        <v>42</v>
      </c>
      <c r="F341" s="12" t="s">
        <v>15</v>
      </c>
      <c r="G341" s="12" t="s">
        <v>6</v>
      </c>
      <c r="H341" s="12" t="s">
        <v>172</v>
      </c>
      <c r="I341" s="12"/>
      <c r="J341" s="9">
        <v>23</v>
      </c>
      <c r="K341" s="9">
        <v>26</v>
      </c>
    </row>
    <row r="342" spans="2:11" s="11" customFormat="1" x14ac:dyDescent="0.2">
      <c r="B342" s="8">
        <v>43694</v>
      </c>
      <c r="C342" s="12" t="s">
        <v>3</v>
      </c>
      <c r="D342" s="113">
        <v>2311</v>
      </c>
      <c r="E342" s="12" t="s">
        <v>92</v>
      </c>
      <c r="F342" s="12" t="s">
        <v>4</v>
      </c>
      <c r="G342" s="12" t="s">
        <v>4</v>
      </c>
      <c r="H342" s="12" t="s">
        <v>172</v>
      </c>
      <c r="I342" s="12"/>
      <c r="J342" s="9">
        <v>28</v>
      </c>
      <c r="K342" s="9">
        <v>28</v>
      </c>
    </row>
    <row r="343" spans="2:11" s="11" customFormat="1" x14ac:dyDescent="0.2">
      <c r="B343" s="8">
        <v>43694</v>
      </c>
      <c r="C343" s="12" t="s">
        <v>234</v>
      </c>
      <c r="D343" s="113">
        <v>4243</v>
      </c>
      <c r="E343" s="12" t="s">
        <v>2316</v>
      </c>
      <c r="F343" s="12" t="s">
        <v>15</v>
      </c>
      <c r="G343" s="12" t="s">
        <v>15</v>
      </c>
      <c r="H343" s="12" t="s">
        <v>172</v>
      </c>
      <c r="I343" s="12"/>
      <c r="J343" s="9">
        <v>195</v>
      </c>
      <c r="K343" s="9">
        <v>345</v>
      </c>
    </row>
    <row r="344" spans="2:11" s="11" customFormat="1" x14ac:dyDescent="0.2">
      <c r="B344" s="8">
        <v>43694</v>
      </c>
      <c r="C344" s="12" t="s">
        <v>3</v>
      </c>
      <c r="D344" s="113">
        <v>6616</v>
      </c>
      <c r="E344" s="12" t="s">
        <v>238</v>
      </c>
      <c r="F344" s="12" t="s">
        <v>4</v>
      </c>
      <c r="G344" s="12" t="s">
        <v>4</v>
      </c>
      <c r="H344" s="12" t="s">
        <v>172</v>
      </c>
      <c r="I344" s="12"/>
      <c r="J344" s="9">
        <v>39</v>
      </c>
      <c r="K344" s="9">
        <v>59</v>
      </c>
    </row>
    <row r="345" spans="2:11" s="11" customFormat="1" x14ac:dyDescent="0.2">
      <c r="B345" s="8">
        <v>43694</v>
      </c>
      <c r="C345" s="12" t="s">
        <v>234</v>
      </c>
      <c r="D345" s="48" t="s">
        <v>2322</v>
      </c>
      <c r="E345" s="12" t="s">
        <v>2323</v>
      </c>
      <c r="F345" s="12" t="s">
        <v>234</v>
      </c>
      <c r="G345" s="12" t="s">
        <v>15</v>
      </c>
      <c r="H345" s="12" t="s">
        <v>172</v>
      </c>
      <c r="I345" s="12"/>
      <c r="J345" s="9">
        <v>146</v>
      </c>
      <c r="K345" s="9">
        <v>237</v>
      </c>
    </row>
    <row r="346" spans="2:11" s="11" customFormat="1" x14ac:dyDescent="0.2">
      <c r="B346" s="8">
        <v>43694</v>
      </c>
      <c r="C346" s="12" t="s">
        <v>14</v>
      </c>
      <c r="D346" s="113">
        <v>6700</v>
      </c>
      <c r="E346" s="12" t="s">
        <v>127</v>
      </c>
      <c r="F346" s="12" t="s">
        <v>4</v>
      </c>
      <c r="G346" s="12" t="s">
        <v>4</v>
      </c>
      <c r="H346" s="12" t="s">
        <v>172</v>
      </c>
      <c r="I346" s="12"/>
      <c r="J346" s="9">
        <v>33</v>
      </c>
      <c r="K346" s="9">
        <v>29</v>
      </c>
    </row>
    <row r="347" spans="2:11" s="11" customFormat="1" x14ac:dyDescent="0.2">
      <c r="B347" s="8">
        <v>43694</v>
      </c>
      <c r="C347" s="12" t="s">
        <v>3</v>
      </c>
      <c r="D347" s="113">
        <v>3321</v>
      </c>
      <c r="E347" s="12" t="s">
        <v>1040</v>
      </c>
      <c r="F347" s="12" t="s">
        <v>4</v>
      </c>
      <c r="G347" s="12" t="s">
        <v>4</v>
      </c>
      <c r="H347" s="12" t="s">
        <v>172</v>
      </c>
      <c r="I347" s="12"/>
      <c r="J347" s="9">
        <v>20</v>
      </c>
      <c r="K347" s="9">
        <v>26</v>
      </c>
    </row>
    <row r="348" spans="2:11" s="11" customFormat="1" x14ac:dyDescent="0.2">
      <c r="B348" s="8">
        <v>43694</v>
      </c>
      <c r="C348" s="12" t="s">
        <v>3</v>
      </c>
      <c r="D348" s="113">
        <v>8381</v>
      </c>
      <c r="E348" s="12" t="s">
        <v>959</v>
      </c>
      <c r="F348" s="12" t="s">
        <v>4</v>
      </c>
      <c r="G348" s="12" t="s">
        <v>4</v>
      </c>
      <c r="H348" s="12" t="s">
        <v>172</v>
      </c>
      <c r="I348" s="12"/>
      <c r="J348" s="9">
        <v>22</v>
      </c>
      <c r="K348" s="9">
        <v>16</v>
      </c>
    </row>
    <row r="349" spans="2:11" s="11" customFormat="1" x14ac:dyDescent="0.2">
      <c r="B349" s="8">
        <v>43695</v>
      </c>
      <c r="C349" s="12" t="s">
        <v>3</v>
      </c>
      <c r="D349" s="113">
        <v>3543</v>
      </c>
      <c r="E349" s="12" t="s">
        <v>67</v>
      </c>
      <c r="F349" s="12" t="s">
        <v>4</v>
      </c>
      <c r="G349" s="12" t="s">
        <v>4</v>
      </c>
      <c r="H349" s="12" t="s">
        <v>172</v>
      </c>
      <c r="I349" s="12"/>
      <c r="J349" s="9">
        <v>16</v>
      </c>
      <c r="K349" s="9">
        <v>19</v>
      </c>
    </row>
    <row r="350" spans="2:11" s="11" customFormat="1" x14ac:dyDescent="0.2">
      <c r="B350" s="8">
        <v>43695</v>
      </c>
      <c r="C350" s="12" t="s">
        <v>3</v>
      </c>
      <c r="D350" s="113">
        <v>1747</v>
      </c>
      <c r="E350" s="12" t="s">
        <v>92</v>
      </c>
      <c r="F350" s="12" t="s">
        <v>8</v>
      </c>
      <c r="G350" s="12" t="s">
        <v>4</v>
      </c>
      <c r="H350" s="12" t="s">
        <v>172</v>
      </c>
      <c r="I350" s="12"/>
      <c r="J350" s="9">
        <v>22</v>
      </c>
      <c r="K350" s="9">
        <v>31</v>
      </c>
    </row>
    <row r="351" spans="2:11" s="11" customFormat="1" x14ac:dyDescent="0.2">
      <c r="B351" s="8">
        <v>43695</v>
      </c>
      <c r="C351" s="12" t="s">
        <v>6</v>
      </c>
      <c r="D351" s="113">
        <v>57950</v>
      </c>
      <c r="E351" s="12" t="s">
        <v>2362</v>
      </c>
      <c r="F351" s="12" t="s">
        <v>6</v>
      </c>
      <c r="G351" s="12" t="s">
        <v>6</v>
      </c>
      <c r="H351" s="12" t="s">
        <v>172</v>
      </c>
      <c r="I351" s="12"/>
      <c r="J351" s="9">
        <v>47</v>
      </c>
      <c r="K351" s="9">
        <v>71</v>
      </c>
    </row>
    <row r="352" spans="2:11" s="11" customFormat="1" x14ac:dyDescent="0.2">
      <c r="B352" s="8">
        <v>43695</v>
      </c>
      <c r="C352" s="12" t="s">
        <v>3</v>
      </c>
      <c r="D352" s="113">
        <v>1363</v>
      </c>
      <c r="E352" s="12" t="s">
        <v>92</v>
      </c>
      <c r="F352" s="12" t="s">
        <v>12</v>
      </c>
      <c r="G352" s="12" t="s">
        <v>7</v>
      </c>
      <c r="H352" s="12" t="s">
        <v>172</v>
      </c>
      <c r="I352" s="12"/>
      <c r="J352" s="9">
        <v>20</v>
      </c>
      <c r="K352" s="9">
        <v>26</v>
      </c>
    </row>
    <row r="353" spans="2:11" s="11" customFormat="1" x14ac:dyDescent="0.2">
      <c r="B353" s="8">
        <v>43695</v>
      </c>
      <c r="C353" s="12" t="s">
        <v>5</v>
      </c>
      <c r="D353" s="113">
        <v>66793</v>
      </c>
      <c r="E353" s="12" t="s">
        <v>2363</v>
      </c>
      <c r="F353" s="12" t="s">
        <v>5</v>
      </c>
      <c r="G353" s="12" t="s">
        <v>5</v>
      </c>
      <c r="H353" s="12" t="s">
        <v>172</v>
      </c>
      <c r="I353" s="12"/>
      <c r="J353" s="9">
        <v>52</v>
      </c>
      <c r="K353" s="9">
        <v>86</v>
      </c>
    </row>
    <row r="354" spans="2:11" s="11" customFormat="1" x14ac:dyDescent="0.2">
      <c r="B354" s="8">
        <v>43695</v>
      </c>
      <c r="C354" s="12" t="s">
        <v>5</v>
      </c>
      <c r="D354" s="113">
        <v>54200</v>
      </c>
      <c r="E354" s="12" t="s">
        <v>2353</v>
      </c>
      <c r="F354" s="12" t="s">
        <v>5</v>
      </c>
      <c r="G354" s="12" t="s">
        <v>5</v>
      </c>
      <c r="H354" s="12" t="s">
        <v>172</v>
      </c>
      <c r="I354" s="12"/>
      <c r="J354" s="9">
        <v>58</v>
      </c>
      <c r="K354" s="9">
        <v>97</v>
      </c>
    </row>
    <row r="355" spans="2:11" s="11" customFormat="1" x14ac:dyDescent="0.2">
      <c r="B355" s="8">
        <v>43696</v>
      </c>
      <c r="C355" s="12" t="s">
        <v>3</v>
      </c>
      <c r="D355" s="113">
        <v>3863</v>
      </c>
      <c r="E355" s="12" t="s">
        <v>116</v>
      </c>
      <c r="F355" s="12" t="s">
        <v>6</v>
      </c>
      <c r="G355" s="12" t="s">
        <v>6</v>
      </c>
      <c r="H355" s="12" t="s">
        <v>172</v>
      </c>
      <c r="I355" s="12"/>
      <c r="J355" s="9">
        <v>15</v>
      </c>
      <c r="K355" s="9">
        <v>14</v>
      </c>
    </row>
    <row r="356" spans="2:11" s="11" customFormat="1" x14ac:dyDescent="0.2">
      <c r="B356" s="8">
        <v>43696</v>
      </c>
      <c r="C356" s="12" t="s">
        <v>3</v>
      </c>
      <c r="D356" s="113">
        <v>8258</v>
      </c>
      <c r="E356" s="12" t="s">
        <v>64</v>
      </c>
      <c r="F356" s="12" t="s">
        <v>6</v>
      </c>
      <c r="G356" s="12" t="s">
        <v>6</v>
      </c>
      <c r="H356" s="12" t="s">
        <v>172</v>
      </c>
      <c r="I356" s="12"/>
      <c r="J356" s="9">
        <v>24</v>
      </c>
      <c r="K356" s="9">
        <v>20</v>
      </c>
    </row>
    <row r="357" spans="2:11" s="11" customFormat="1" x14ac:dyDescent="0.2">
      <c r="B357" s="8">
        <v>43696</v>
      </c>
      <c r="C357" s="12" t="s">
        <v>3</v>
      </c>
      <c r="D357" s="113">
        <v>8272</v>
      </c>
      <c r="E357" s="12" t="s">
        <v>64</v>
      </c>
      <c r="F357" s="12" t="s">
        <v>4</v>
      </c>
      <c r="G357" s="12" t="s">
        <v>4</v>
      </c>
      <c r="H357" s="12" t="s">
        <v>172</v>
      </c>
      <c r="I357" s="12"/>
      <c r="J357" s="9">
        <v>25</v>
      </c>
      <c r="K357" s="9">
        <v>20</v>
      </c>
    </row>
    <row r="358" spans="2:11" s="11" customFormat="1" x14ac:dyDescent="0.2">
      <c r="B358" s="8">
        <v>43696</v>
      </c>
      <c r="C358" s="12" t="s">
        <v>3</v>
      </c>
      <c r="D358" s="113">
        <v>9235</v>
      </c>
      <c r="E358" s="12" t="s">
        <v>88</v>
      </c>
      <c r="F358" s="12" t="s">
        <v>4</v>
      </c>
      <c r="G358" s="12" t="s">
        <v>4</v>
      </c>
      <c r="H358" s="12" t="s">
        <v>172</v>
      </c>
      <c r="I358" s="12"/>
      <c r="J358" s="9">
        <v>49</v>
      </c>
      <c r="K358" s="9">
        <v>67</v>
      </c>
    </row>
    <row r="359" spans="2:11" s="11" customFormat="1" x14ac:dyDescent="0.2">
      <c r="B359" s="8">
        <v>43696</v>
      </c>
      <c r="C359" s="12" t="s">
        <v>3</v>
      </c>
      <c r="D359" s="113">
        <v>5812</v>
      </c>
      <c r="E359" s="12" t="s">
        <v>78</v>
      </c>
      <c r="F359" s="12" t="s">
        <v>15</v>
      </c>
      <c r="G359" s="12" t="s">
        <v>15</v>
      </c>
      <c r="H359" s="12" t="s">
        <v>172</v>
      </c>
      <c r="I359" s="12"/>
      <c r="J359" s="9">
        <v>30</v>
      </c>
      <c r="K359" s="9">
        <v>28</v>
      </c>
    </row>
    <row r="360" spans="2:11" s="11" customFormat="1" x14ac:dyDescent="0.2">
      <c r="B360" s="8">
        <v>43697</v>
      </c>
      <c r="C360" s="12" t="s">
        <v>6</v>
      </c>
      <c r="D360" s="159" t="s">
        <v>2386</v>
      </c>
      <c r="E360" s="12" t="s">
        <v>2376</v>
      </c>
      <c r="F360" s="12" t="s">
        <v>6</v>
      </c>
      <c r="G360" s="12" t="s">
        <v>6</v>
      </c>
      <c r="H360" s="12" t="s">
        <v>172</v>
      </c>
      <c r="I360" s="12"/>
      <c r="J360" s="31"/>
      <c r="K360" s="31"/>
    </row>
    <row r="361" spans="2:11" s="11" customFormat="1" x14ac:dyDescent="0.2">
      <c r="B361" s="8">
        <v>43697</v>
      </c>
      <c r="C361" s="12" t="s">
        <v>3</v>
      </c>
      <c r="D361" s="113">
        <v>4370</v>
      </c>
      <c r="E361" s="12" t="s">
        <v>50</v>
      </c>
      <c r="F361" s="12" t="s">
        <v>6</v>
      </c>
      <c r="G361" s="12" t="s">
        <v>6</v>
      </c>
      <c r="H361" s="12" t="s">
        <v>172</v>
      </c>
      <c r="I361" s="12"/>
      <c r="J361" s="9">
        <v>8</v>
      </c>
      <c r="K361" s="9">
        <v>5</v>
      </c>
    </row>
    <row r="362" spans="2:11" s="11" customFormat="1" x14ac:dyDescent="0.2">
      <c r="B362" s="8">
        <v>43683</v>
      </c>
      <c r="C362" s="12" t="s">
        <v>3</v>
      </c>
      <c r="D362" s="113">
        <v>8116</v>
      </c>
      <c r="E362" s="12" t="s">
        <v>53</v>
      </c>
      <c r="F362" s="12" t="s">
        <v>6</v>
      </c>
      <c r="G362" s="12" t="s">
        <v>6</v>
      </c>
      <c r="H362" s="12" t="s">
        <v>278</v>
      </c>
      <c r="I362" s="12"/>
      <c r="J362" s="9">
        <v>24</v>
      </c>
      <c r="K362" s="9">
        <v>31</v>
      </c>
    </row>
    <row r="363" spans="2:11" s="11" customFormat="1" x14ac:dyDescent="0.2">
      <c r="B363" s="8">
        <v>43678</v>
      </c>
      <c r="C363" s="12" t="s">
        <v>234</v>
      </c>
      <c r="D363" s="169" t="s">
        <v>2171</v>
      </c>
      <c r="E363" s="12" t="s">
        <v>2172</v>
      </c>
      <c r="F363" s="12" t="s">
        <v>234</v>
      </c>
      <c r="G363" s="12" t="s">
        <v>15</v>
      </c>
      <c r="H363" s="12" t="s">
        <v>477</v>
      </c>
      <c r="I363" s="12"/>
      <c r="J363" s="9"/>
      <c r="K363" s="9"/>
    </row>
    <row r="364" spans="2:11" s="11" customFormat="1" x14ac:dyDescent="0.2">
      <c r="B364" s="8">
        <v>43678</v>
      </c>
      <c r="C364" s="12" t="s">
        <v>5</v>
      </c>
      <c r="D364" s="113">
        <v>8340</v>
      </c>
      <c r="E364" s="12" t="s">
        <v>2176</v>
      </c>
      <c r="F364" s="12" t="s">
        <v>5</v>
      </c>
      <c r="G364" s="12" t="s">
        <v>15</v>
      </c>
      <c r="H364" s="12" t="s">
        <v>477</v>
      </c>
      <c r="I364" s="12"/>
      <c r="J364" s="9"/>
      <c r="K364" s="9"/>
    </row>
    <row r="365" spans="2:11" s="11" customFormat="1" x14ac:dyDescent="0.2">
      <c r="B365" s="8">
        <v>43701</v>
      </c>
      <c r="C365" s="12" t="s">
        <v>1190</v>
      </c>
      <c r="D365" s="48" t="s">
        <v>2397</v>
      </c>
      <c r="E365" s="12" t="s">
        <v>2398</v>
      </c>
      <c r="F365" s="12" t="s">
        <v>15</v>
      </c>
      <c r="G365" s="12" t="s">
        <v>1216</v>
      </c>
      <c r="H365" s="12" t="s">
        <v>477</v>
      </c>
      <c r="I365" s="12"/>
      <c r="J365" s="31"/>
      <c r="K365" s="31"/>
    </row>
    <row r="366" spans="2:11" s="11" customFormat="1" x14ac:dyDescent="0.2">
      <c r="B366" s="8">
        <v>43702</v>
      </c>
      <c r="C366" s="12" t="s">
        <v>234</v>
      </c>
      <c r="D366" s="48" t="s">
        <v>2403</v>
      </c>
      <c r="E366" s="12" t="s">
        <v>2043</v>
      </c>
      <c r="F366" s="12" t="s">
        <v>234</v>
      </c>
      <c r="G366" s="12" t="s">
        <v>15</v>
      </c>
      <c r="H366" s="12" t="s">
        <v>477</v>
      </c>
      <c r="I366" s="12"/>
      <c r="J366" s="31"/>
      <c r="K366" s="31"/>
    </row>
    <row r="367" spans="2:11" s="11" customFormat="1" x14ac:dyDescent="0.2">
      <c r="B367" s="8">
        <v>43696</v>
      </c>
      <c r="C367" s="12" t="s">
        <v>3</v>
      </c>
      <c r="D367" s="113">
        <v>5411</v>
      </c>
      <c r="E367" s="12" t="s">
        <v>2366</v>
      </c>
      <c r="F367" s="12" t="s">
        <v>4</v>
      </c>
      <c r="G367" s="12" t="s">
        <v>4</v>
      </c>
      <c r="H367" s="12" t="s">
        <v>2367</v>
      </c>
      <c r="I367" s="12"/>
      <c r="J367" s="9">
        <v>36</v>
      </c>
      <c r="K367" s="9">
        <v>45</v>
      </c>
    </row>
    <row r="368" spans="2:11" s="11" customFormat="1" x14ac:dyDescent="0.2">
      <c r="B368" s="8">
        <v>43684</v>
      </c>
      <c r="C368" s="12" t="s">
        <v>6</v>
      </c>
      <c r="D368" s="113">
        <v>54400</v>
      </c>
      <c r="E368" s="12" t="s">
        <v>179</v>
      </c>
      <c r="F368" s="12" t="s">
        <v>6</v>
      </c>
      <c r="G368" s="12" t="s">
        <v>6</v>
      </c>
      <c r="H368" s="12" t="s">
        <v>2239</v>
      </c>
      <c r="I368" s="12"/>
      <c r="J368" s="9">
        <v>21</v>
      </c>
      <c r="K368" s="9">
        <v>15</v>
      </c>
    </row>
    <row r="369" spans="2:11" s="11" customFormat="1" x14ac:dyDescent="0.2">
      <c r="B369" s="8">
        <v>43684</v>
      </c>
      <c r="C369" s="12" t="s">
        <v>6</v>
      </c>
      <c r="D369" s="113">
        <v>57390</v>
      </c>
      <c r="E369" s="12" t="s">
        <v>137</v>
      </c>
      <c r="F369" s="12" t="s">
        <v>6</v>
      </c>
      <c r="G369" s="12" t="s">
        <v>6</v>
      </c>
      <c r="H369" s="12" t="s">
        <v>2289</v>
      </c>
      <c r="I369" s="12"/>
      <c r="J369" s="9">
        <v>14</v>
      </c>
      <c r="K369" s="9">
        <v>11</v>
      </c>
    </row>
    <row r="370" spans="2:11" s="11" customFormat="1" x14ac:dyDescent="0.2">
      <c r="B370" s="8">
        <v>43695</v>
      </c>
      <c r="C370" s="12" t="s">
        <v>6</v>
      </c>
      <c r="D370" s="113">
        <v>10510</v>
      </c>
      <c r="E370" s="12" t="s">
        <v>2341</v>
      </c>
      <c r="F370" s="12" t="s">
        <v>6</v>
      </c>
      <c r="G370" s="12" t="s">
        <v>6</v>
      </c>
      <c r="H370" s="12" t="s">
        <v>2361</v>
      </c>
      <c r="I370" s="12"/>
      <c r="J370" s="87" t="s">
        <v>2354</v>
      </c>
      <c r="K370" s="87" t="s">
        <v>2355</v>
      </c>
    </row>
    <row r="371" spans="2:11" s="11" customFormat="1" x14ac:dyDescent="0.2">
      <c r="B371" s="8">
        <v>43692</v>
      </c>
      <c r="C371" s="12" t="s">
        <v>3</v>
      </c>
      <c r="D371" s="113">
        <v>5884</v>
      </c>
      <c r="E371" s="12" t="s">
        <v>43</v>
      </c>
      <c r="F371" s="12" t="s">
        <v>6</v>
      </c>
      <c r="G371" s="12" t="s">
        <v>15</v>
      </c>
      <c r="H371" s="12" t="s">
        <v>989</v>
      </c>
      <c r="I371" s="12"/>
      <c r="J371" s="9">
        <v>22</v>
      </c>
      <c r="K371" s="9">
        <v>26</v>
      </c>
    </row>
    <row r="372" spans="2:11" s="11" customFormat="1" x14ac:dyDescent="0.2">
      <c r="B372" s="8">
        <v>43684</v>
      </c>
      <c r="C372" s="12" t="s">
        <v>3</v>
      </c>
      <c r="D372" s="113">
        <v>9689</v>
      </c>
      <c r="E372" s="12" t="s">
        <v>2238</v>
      </c>
      <c r="F372" s="12" t="s">
        <v>6</v>
      </c>
      <c r="G372" s="12" t="s">
        <v>6</v>
      </c>
      <c r="H372" s="12" t="s">
        <v>1897</v>
      </c>
      <c r="I372" s="12"/>
      <c r="J372" s="9">
        <v>64</v>
      </c>
      <c r="K372" s="9">
        <v>63</v>
      </c>
    </row>
    <row r="373" spans="2:11" s="11" customFormat="1" x14ac:dyDescent="0.2">
      <c r="B373" s="8">
        <v>43691</v>
      </c>
      <c r="C373" s="12" t="s">
        <v>3</v>
      </c>
      <c r="D373" s="113">
        <v>6560</v>
      </c>
      <c r="E373" s="12" t="s">
        <v>1803</v>
      </c>
      <c r="F373" s="12" t="s">
        <v>3</v>
      </c>
      <c r="G373" s="12" t="s">
        <v>6</v>
      </c>
      <c r="H373" s="12" t="s">
        <v>1897</v>
      </c>
      <c r="I373" s="12"/>
      <c r="J373" s="9">
        <v>46</v>
      </c>
      <c r="K373" s="9">
        <v>70</v>
      </c>
    </row>
    <row r="374" spans="2:11" s="11" customFormat="1" x14ac:dyDescent="0.2">
      <c r="B374" s="8">
        <v>43691</v>
      </c>
      <c r="C374" s="12" t="s">
        <v>2272</v>
      </c>
      <c r="D374" s="48"/>
      <c r="E374" s="12" t="s">
        <v>2273</v>
      </c>
      <c r="F374" s="12" t="s">
        <v>188</v>
      </c>
      <c r="G374" s="12" t="s">
        <v>15</v>
      </c>
      <c r="H374" s="12" t="s">
        <v>1897</v>
      </c>
      <c r="I374" s="12"/>
      <c r="J374" s="9"/>
      <c r="K374" s="9"/>
    </row>
    <row r="375" spans="2:11" s="11" customFormat="1" x14ac:dyDescent="0.2">
      <c r="B375" s="8">
        <v>43691</v>
      </c>
      <c r="C375" s="12" t="s">
        <v>6</v>
      </c>
      <c r="D375" s="113">
        <v>59670</v>
      </c>
      <c r="E375" s="12" t="s">
        <v>2274</v>
      </c>
      <c r="F375" s="12" t="s">
        <v>6</v>
      </c>
      <c r="G375" s="12" t="s">
        <v>15</v>
      </c>
      <c r="H375" s="12" t="s">
        <v>1897</v>
      </c>
      <c r="I375" s="12"/>
      <c r="J375" s="9">
        <v>204</v>
      </c>
      <c r="K375" s="9">
        <v>348</v>
      </c>
    </row>
    <row r="376" spans="2:11" s="11" customFormat="1" x14ac:dyDescent="0.2">
      <c r="B376" s="8">
        <v>43691</v>
      </c>
      <c r="C376" s="12" t="s">
        <v>6</v>
      </c>
      <c r="D376" s="113">
        <v>73800</v>
      </c>
      <c r="E376" s="12" t="s">
        <v>2276</v>
      </c>
      <c r="F376" s="12" t="s">
        <v>6</v>
      </c>
      <c r="G376" s="12" t="s">
        <v>6</v>
      </c>
      <c r="H376" s="12" t="s">
        <v>1897</v>
      </c>
      <c r="I376" s="12"/>
      <c r="J376" s="9">
        <v>359</v>
      </c>
      <c r="K376" s="9">
        <v>648</v>
      </c>
    </row>
    <row r="377" spans="2:11" s="11" customFormat="1" x14ac:dyDescent="0.2">
      <c r="B377" s="8">
        <v>43691</v>
      </c>
      <c r="C377" s="12" t="s">
        <v>14</v>
      </c>
      <c r="D377" s="113">
        <v>6761</v>
      </c>
      <c r="E377" s="12" t="s">
        <v>257</v>
      </c>
      <c r="F377" s="12" t="s">
        <v>6</v>
      </c>
      <c r="G377" s="12" t="s">
        <v>15</v>
      </c>
      <c r="H377" s="12" t="s">
        <v>1897</v>
      </c>
      <c r="I377" s="12"/>
      <c r="J377" s="9">
        <v>30</v>
      </c>
      <c r="K377" s="9">
        <v>34</v>
      </c>
    </row>
    <row r="378" spans="2:11" s="11" customFormat="1" x14ac:dyDescent="0.2">
      <c r="B378" s="8">
        <v>43692</v>
      </c>
      <c r="C378" s="12" t="s">
        <v>3</v>
      </c>
      <c r="D378" s="113">
        <v>3487</v>
      </c>
      <c r="E378" s="12" t="s">
        <v>67</v>
      </c>
      <c r="F378" s="12" t="s">
        <v>16</v>
      </c>
      <c r="G378" s="12" t="s">
        <v>3</v>
      </c>
      <c r="H378" s="12" t="s">
        <v>1897</v>
      </c>
      <c r="I378" s="12"/>
      <c r="J378" s="9">
        <v>17</v>
      </c>
      <c r="K378" s="9">
        <v>19</v>
      </c>
    </row>
    <row r="379" spans="2:11" s="11" customFormat="1" x14ac:dyDescent="0.2">
      <c r="B379" s="8">
        <v>43692</v>
      </c>
      <c r="C379" s="12" t="s">
        <v>3</v>
      </c>
      <c r="D379" s="113">
        <v>2112</v>
      </c>
      <c r="E379" s="12" t="s">
        <v>92</v>
      </c>
      <c r="F379" s="12" t="s">
        <v>31</v>
      </c>
      <c r="G379" s="12" t="s">
        <v>15</v>
      </c>
      <c r="H379" s="12" t="s">
        <v>1897</v>
      </c>
      <c r="I379" s="12"/>
      <c r="J379" s="9">
        <v>20</v>
      </c>
      <c r="K379" s="9">
        <v>26</v>
      </c>
    </row>
    <row r="380" spans="2:11" s="11" customFormat="1" x14ac:dyDescent="0.2">
      <c r="B380" s="8">
        <v>43692</v>
      </c>
      <c r="C380" s="12" t="s">
        <v>3</v>
      </c>
      <c r="D380" s="113">
        <v>7651</v>
      </c>
      <c r="E380" s="12" t="s">
        <v>123</v>
      </c>
      <c r="F380" s="12" t="s">
        <v>4</v>
      </c>
      <c r="G380" s="12" t="s">
        <v>4</v>
      </c>
      <c r="H380" s="12" t="s">
        <v>1897</v>
      </c>
      <c r="I380" s="12"/>
      <c r="J380" s="9">
        <v>41</v>
      </c>
      <c r="K380" s="9">
        <v>51</v>
      </c>
    </row>
    <row r="381" spans="2:11" s="11" customFormat="1" x14ac:dyDescent="0.2">
      <c r="B381" s="8">
        <v>43694</v>
      </c>
      <c r="C381" s="12" t="s">
        <v>3</v>
      </c>
      <c r="D381" s="113">
        <v>6634</v>
      </c>
      <c r="E381" s="12" t="s">
        <v>238</v>
      </c>
      <c r="F381" s="12" t="s">
        <v>4</v>
      </c>
      <c r="G381" s="12" t="s">
        <v>4</v>
      </c>
      <c r="H381" s="12" t="s">
        <v>1897</v>
      </c>
      <c r="I381" s="12"/>
      <c r="J381" s="9">
        <v>39</v>
      </c>
      <c r="K381" s="9">
        <v>59</v>
      </c>
    </row>
    <row r="382" spans="2:11" s="11" customFormat="1" x14ac:dyDescent="0.2">
      <c r="B382" s="8">
        <v>43694</v>
      </c>
      <c r="C382" s="12" t="s">
        <v>14</v>
      </c>
      <c r="D382" s="113">
        <v>6769</v>
      </c>
      <c r="E382" s="12" t="s">
        <v>2325</v>
      </c>
      <c r="F382" s="12" t="s">
        <v>6</v>
      </c>
      <c r="G382" s="12" t="s">
        <v>6</v>
      </c>
      <c r="H382" s="12" t="s">
        <v>1897</v>
      </c>
      <c r="I382" s="12"/>
      <c r="J382" s="9">
        <v>49</v>
      </c>
      <c r="K382" s="9">
        <v>40</v>
      </c>
    </row>
    <row r="383" spans="2:11" s="11" customFormat="1" x14ac:dyDescent="0.2">
      <c r="B383" s="8">
        <v>43695</v>
      </c>
      <c r="C383" s="12" t="s">
        <v>234</v>
      </c>
      <c r="D383" s="48" t="s">
        <v>2342</v>
      </c>
      <c r="E383" s="12" t="s">
        <v>2343</v>
      </c>
      <c r="F383" s="12" t="s">
        <v>234</v>
      </c>
      <c r="G383" s="12" t="s">
        <v>15</v>
      </c>
      <c r="H383" s="12" t="s">
        <v>1897</v>
      </c>
      <c r="I383" s="12"/>
      <c r="J383" s="87" t="s">
        <v>2356</v>
      </c>
      <c r="K383" s="87" t="s">
        <v>2357</v>
      </c>
    </row>
    <row r="384" spans="2:11" s="11" customFormat="1" x14ac:dyDescent="0.2">
      <c r="B384" s="8">
        <v>43695</v>
      </c>
      <c r="C384" s="12" t="s">
        <v>3</v>
      </c>
      <c r="D384" s="113">
        <v>9157</v>
      </c>
      <c r="E384" s="12" t="s">
        <v>2348</v>
      </c>
      <c r="F384" s="12" t="s">
        <v>4</v>
      </c>
      <c r="G384" s="12" t="s">
        <v>5</v>
      </c>
      <c r="H384" s="12" t="s">
        <v>1897</v>
      </c>
      <c r="I384" s="12"/>
      <c r="J384" s="9">
        <v>51</v>
      </c>
      <c r="K384" s="9">
        <v>72</v>
      </c>
    </row>
    <row r="385" spans="2:11" s="11" customFormat="1" x14ac:dyDescent="0.2">
      <c r="B385" s="8">
        <v>43695</v>
      </c>
      <c r="C385" s="12" t="s">
        <v>5</v>
      </c>
      <c r="D385" s="113">
        <v>54441</v>
      </c>
      <c r="E385" s="12" t="s">
        <v>484</v>
      </c>
      <c r="F385" s="12" t="s">
        <v>5</v>
      </c>
      <c r="G385" s="12" t="s">
        <v>6</v>
      </c>
      <c r="H385" s="12" t="s">
        <v>1897</v>
      </c>
      <c r="I385" s="12"/>
      <c r="J385" s="9">
        <v>48</v>
      </c>
      <c r="K385" s="9">
        <v>66</v>
      </c>
    </row>
    <row r="386" spans="2:11" s="11" customFormat="1" x14ac:dyDescent="0.2">
      <c r="B386" s="8">
        <v>43696</v>
      </c>
      <c r="C386" s="12" t="s">
        <v>3</v>
      </c>
      <c r="D386" s="113">
        <v>5322</v>
      </c>
      <c r="E386" s="12" t="s">
        <v>280</v>
      </c>
      <c r="F386" s="12" t="s">
        <v>4</v>
      </c>
      <c r="G386" s="12" t="s">
        <v>6</v>
      </c>
      <c r="H386" s="12" t="s">
        <v>1897</v>
      </c>
      <c r="I386" s="12"/>
      <c r="J386" s="9">
        <v>27</v>
      </c>
      <c r="K386" s="9">
        <v>36</v>
      </c>
    </row>
    <row r="387" spans="2:11" s="11" customFormat="1" x14ac:dyDescent="0.2">
      <c r="B387" s="8">
        <v>43696</v>
      </c>
      <c r="C387" s="12" t="s">
        <v>3</v>
      </c>
      <c r="D387" s="113">
        <v>5760</v>
      </c>
      <c r="E387" s="12" t="s">
        <v>132</v>
      </c>
      <c r="F387" s="12" t="s">
        <v>4</v>
      </c>
      <c r="G387" s="12" t="s">
        <v>5</v>
      </c>
      <c r="H387" s="12" t="s">
        <v>1897</v>
      </c>
      <c r="I387" s="12"/>
      <c r="J387" s="9">
        <v>27</v>
      </c>
      <c r="K387" s="9">
        <v>32</v>
      </c>
    </row>
    <row r="388" spans="2:11" s="11" customFormat="1" x14ac:dyDescent="0.2">
      <c r="B388" s="8">
        <v>43696</v>
      </c>
      <c r="C388" s="12" t="s">
        <v>6</v>
      </c>
      <c r="D388" s="113">
        <v>51100</v>
      </c>
      <c r="E388" s="12" t="s">
        <v>2374</v>
      </c>
      <c r="F388" s="12" t="s">
        <v>9</v>
      </c>
      <c r="G388" s="12" t="s">
        <v>6</v>
      </c>
      <c r="H388" s="12" t="s">
        <v>1897</v>
      </c>
      <c r="I388" s="12"/>
      <c r="J388" s="9">
        <v>78</v>
      </c>
      <c r="K388" s="9">
        <v>205</v>
      </c>
    </row>
    <row r="389" spans="2:11" s="11" customFormat="1" x14ac:dyDescent="0.2">
      <c r="B389" s="8">
        <v>43697</v>
      </c>
      <c r="C389" s="12" t="s">
        <v>2090</v>
      </c>
      <c r="D389" s="48" t="s">
        <v>2377</v>
      </c>
      <c r="E389" s="12" t="s">
        <v>2223</v>
      </c>
      <c r="F389" s="12" t="s">
        <v>234</v>
      </c>
      <c r="G389" s="12" t="s">
        <v>15</v>
      </c>
      <c r="H389" s="12" t="s">
        <v>1897</v>
      </c>
      <c r="I389" s="12"/>
      <c r="J389" s="9">
        <v>144</v>
      </c>
      <c r="K389" s="9">
        <v>209</v>
      </c>
    </row>
    <row r="390" spans="2:11" s="11" customFormat="1" x14ac:dyDescent="0.2">
      <c r="B390" s="8">
        <v>43697</v>
      </c>
      <c r="C390" s="12" t="s">
        <v>3</v>
      </c>
      <c r="D390" s="113">
        <v>7244</v>
      </c>
      <c r="E390" s="12" t="s">
        <v>56</v>
      </c>
      <c r="F390" s="12" t="s">
        <v>4</v>
      </c>
      <c r="G390" s="12" t="s">
        <v>4</v>
      </c>
      <c r="H390" s="12" t="s">
        <v>1897</v>
      </c>
      <c r="I390" s="12"/>
      <c r="J390" s="9">
        <v>34</v>
      </c>
      <c r="K390" s="9">
        <v>28</v>
      </c>
    </row>
    <row r="391" spans="2:11" s="11" customFormat="1" x14ac:dyDescent="0.2">
      <c r="B391" s="86">
        <v>43698</v>
      </c>
      <c r="C391" s="33" t="s">
        <v>3</v>
      </c>
      <c r="D391" s="114">
        <v>9137</v>
      </c>
      <c r="E391" s="33" t="s">
        <v>121</v>
      </c>
      <c r="F391" s="33" t="s">
        <v>4</v>
      </c>
      <c r="G391" s="33" t="s">
        <v>4</v>
      </c>
      <c r="H391" s="33" t="s">
        <v>1897</v>
      </c>
      <c r="I391" s="33"/>
      <c r="J391" s="30">
        <v>46</v>
      </c>
      <c r="K391" s="30">
        <v>60</v>
      </c>
    </row>
    <row r="392" spans="2:11" x14ac:dyDescent="0.2">
      <c r="B392" s="86">
        <v>43678</v>
      </c>
      <c r="C392" s="33" t="s">
        <v>6</v>
      </c>
      <c r="D392" s="114">
        <v>54000</v>
      </c>
      <c r="E392" s="33" t="s">
        <v>210</v>
      </c>
      <c r="F392" s="33" t="s">
        <v>6</v>
      </c>
      <c r="G392" s="33" t="s">
        <v>221</v>
      </c>
      <c r="H392" s="33" t="s">
        <v>319</v>
      </c>
      <c r="I392" s="33"/>
      <c r="J392" s="30">
        <v>79</v>
      </c>
      <c r="K392" s="30">
        <v>116</v>
      </c>
    </row>
    <row r="393" spans="2:11" s="11" customFormat="1" x14ac:dyDescent="0.2">
      <c r="B393" s="8">
        <v>43678</v>
      </c>
      <c r="C393" s="12" t="s">
        <v>6</v>
      </c>
      <c r="D393" s="113">
        <v>57570</v>
      </c>
      <c r="E393" s="12" t="s">
        <v>72</v>
      </c>
      <c r="F393" s="12" t="s">
        <v>6</v>
      </c>
      <c r="G393" s="12" t="s">
        <v>5</v>
      </c>
      <c r="H393" s="12" t="s">
        <v>319</v>
      </c>
      <c r="I393" s="12"/>
      <c r="J393" s="9">
        <v>33</v>
      </c>
      <c r="K393" s="9">
        <v>36</v>
      </c>
    </row>
    <row r="394" spans="2:11" s="11" customFormat="1" x14ac:dyDescent="0.2">
      <c r="B394" s="8">
        <v>43699</v>
      </c>
      <c r="C394" s="12" t="s">
        <v>2197</v>
      </c>
      <c r="D394" s="113">
        <v>527498</v>
      </c>
      <c r="E394" s="12" t="s">
        <v>2391</v>
      </c>
      <c r="F394" s="12" t="s">
        <v>15</v>
      </c>
      <c r="G394" s="12" t="s">
        <v>15</v>
      </c>
      <c r="H394" s="12" t="s">
        <v>319</v>
      </c>
      <c r="I394" s="12"/>
      <c r="J394" s="31"/>
      <c r="K394" s="31"/>
    </row>
    <row r="395" spans="2:11" s="11" customFormat="1" x14ac:dyDescent="0.2">
      <c r="B395" s="8">
        <v>43702</v>
      </c>
      <c r="C395" s="12" t="s">
        <v>6</v>
      </c>
      <c r="D395" s="113">
        <v>68220</v>
      </c>
      <c r="E395" s="12" t="s">
        <v>2404</v>
      </c>
      <c r="F395" s="12" t="s">
        <v>6</v>
      </c>
      <c r="G395" s="12" t="s">
        <v>6</v>
      </c>
      <c r="H395" s="12" t="s">
        <v>319</v>
      </c>
      <c r="I395" s="12"/>
      <c r="J395" s="9">
        <v>208</v>
      </c>
      <c r="K395" s="9">
        <v>366</v>
      </c>
    </row>
    <row r="396" spans="2:11" s="11" customFormat="1" x14ac:dyDescent="0.2">
      <c r="B396" s="8">
        <v>43704</v>
      </c>
      <c r="C396" s="12" t="s">
        <v>6</v>
      </c>
      <c r="D396" s="113">
        <v>67206</v>
      </c>
      <c r="E396" s="12" t="s">
        <v>165</v>
      </c>
      <c r="F396" s="12" t="s">
        <v>6</v>
      </c>
      <c r="G396" s="12" t="s">
        <v>169</v>
      </c>
      <c r="H396" s="12" t="s">
        <v>319</v>
      </c>
      <c r="I396" s="12"/>
      <c r="J396" s="9">
        <v>140</v>
      </c>
      <c r="K396" s="9">
        <v>227</v>
      </c>
    </row>
    <row r="397" spans="2:11" s="11" customFormat="1" x14ac:dyDescent="0.2">
      <c r="B397" s="8">
        <v>43689</v>
      </c>
      <c r="C397" s="12" t="s">
        <v>3</v>
      </c>
      <c r="D397" s="113">
        <v>6950</v>
      </c>
      <c r="E397" s="12" t="s">
        <v>987</v>
      </c>
      <c r="F397" s="12" t="s">
        <v>4</v>
      </c>
      <c r="G397" s="12" t="s">
        <v>4</v>
      </c>
      <c r="H397" s="12" t="s">
        <v>2270</v>
      </c>
      <c r="I397" s="12"/>
      <c r="J397" s="9">
        <v>36</v>
      </c>
      <c r="K397" s="9">
        <v>47</v>
      </c>
    </row>
    <row r="398" spans="2:11" s="11" customFormat="1" x14ac:dyDescent="0.2">
      <c r="B398" s="8">
        <v>43684</v>
      </c>
      <c r="C398" s="12" t="s">
        <v>3</v>
      </c>
      <c r="D398" s="113">
        <v>1684</v>
      </c>
      <c r="E398" s="12" t="s">
        <v>1089</v>
      </c>
      <c r="F398" s="12" t="s">
        <v>3</v>
      </c>
      <c r="G398" s="12" t="s">
        <v>4</v>
      </c>
      <c r="H398" s="12" t="s">
        <v>1687</v>
      </c>
      <c r="I398" s="12"/>
      <c r="J398" s="9">
        <v>32</v>
      </c>
      <c r="K398" s="9">
        <v>42</v>
      </c>
    </row>
    <row r="399" spans="2:11" s="11" customFormat="1" x14ac:dyDescent="0.2">
      <c r="B399" s="8">
        <v>43704</v>
      </c>
      <c r="C399" s="12" t="s">
        <v>3</v>
      </c>
      <c r="D399" s="113">
        <v>7475</v>
      </c>
      <c r="E399" s="12" t="s">
        <v>2410</v>
      </c>
      <c r="F399" s="12" t="s">
        <v>4</v>
      </c>
      <c r="G399" s="12" t="s">
        <v>15</v>
      </c>
      <c r="H399" s="12" t="s">
        <v>1687</v>
      </c>
      <c r="I399" s="12"/>
      <c r="J399" s="9">
        <v>44</v>
      </c>
      <c r="K399" s="9">
        <v>53</v>
      </c>
    </row>
    <row r="400" spans="2:11" s="11" customFormat="1" x14ac:dyDescent="0.2">
      <c r="B400" s="8">
        <v>43695</v>
      </c>
      <c r="C400" s="12" t="s">
        <v>1190</v>
      </c>
      <c r="D400" s="48" t="s">
        <v>2336</v>
      </c>
      <c r="E400" s="12" t="s">
        <v>2337</v>
      </c>
      <c r="F400" s="12" t="s">
        <v>15</v>
      </c>
      <c r="G400" s="12" t="s">
        <v>15</v>
      </c>
      <c r="H400" s="12" t="s">
        <v>2338</v>
      </c>
      <c r="I400" s="12"/>
      <c r="J400" s="9">
        <v>30</v>
      </c>
      <c r="K400" s="9">
        <v>39</v>
      </c>
    </row>
    <row r="401" spans="2:11" s="11" customFormat="1" x14ac:dyDescent="0.2">
      <c r="B401" s="8">
        <v>43682</v>
      </c>
      <c r="C401" s="12" t="s">
        <v>1190</v>
      </c>
      <c r="D401" s="48" t="s">
        <v>2212</v>
      </c>
      <c r="E401" s="12" t="s">
        <v>2213</v>
      </c>
      <c r="F401" s="12" t="s">
        <v>15</v>
      </c>
      <c r="G401" s="12" t="s">
        <v>15</v>
      </c>
      <c r="H401" s="12" t="s">
        <v>1794</v>
      </c>
      <c r="I401" s="12"/>
      <c r="J401" s="9"/>
      <c r="K401" s="9"/>
    </row>
    <row r="402" spans="2:11" s="11" customFormat="1" x14ac:dyDescent="0.2">
      <c r="B402" s="8">
        <v>43694</v>
      </c>
      <c r="C402" s="12" t="s">
        <v>3</v>
      </c>
      <c r="D402" s="113">
        <v>1363</v>
      </c>
      <c r="E402" s="12" t="s">
        <v>92</v>
      </c>
      <c r="F402" s="12" t="s">
        <v>4</v>
      </c>
      <c r="G402" s="12" t="s">
        <v>4</v>
      </c>
      <c r="H402" s="12" t="s">
        <v>1794</v>
      </c>
      <c r="I402" s="12"/>
      <c r="J402" s="9">
        <v>22</v>
      </c>
      <c r="K402" s="9">
        <v>26</v>
      </c>
    </row>
    <row r="403" spans="2:11" s="11" customFormat="1" x14ac:dyDescent="0.2">
      <c r="B403" s="8">
        <v>43694</v>
      </c>
      <c r="C403" s="12" t="s">
        <v>3</v>
      </c>
      <c r="D403" s="113">
        <v>1250</v>
      </c>
      <c r="E403" s="12" t="s">
        <v>92</v>
      </c>
      <c r="F403" s="12" t="s">
        <v>15</v>
      </c>
      <c r="G403" s="12" t="s">
        <v>15</v>
      </c>
      <c r="H403" s="12" t="s">
        <v>1794</v>
      </c>
      <c r="I403" s="12"/>
      <c r="J403" s="9">
        <v>28</v>
      </c>
      <c r="K403" s="9">
        <v>27</v>
      </c>
    </row>
    <row r="404" spans="2:11" s="11" customFormat="1" x14ac:dyDescent="0.2">
      <c r="B404" s="8">
        <v>43694</v>
      </c>
      <c r="C404" s="12" t="s">
        <v>1959</v>
      </c>
      <c r="D404" s="113">
        <v>8846</v>
      </c>
      <c r="E404" s="12" t="s">
        <v>2318</v>
      </c>
      <c r="F404" s="12" t="s">
        <v>5</v>
      </c>
      <c r="G404" s="12" t="s">
        <v>5</v>
      </c>
      <c r="H404" s="12" t="s">
        <v>1794</v>
      </c>
      <c r="I404" s="12"/>
      <c r="J404" s="9">
        <v>289</v>
      </c>
      <c r="K404" s="9">
        <v>470</v>
      </c>
    </row>
    <row r="405" spans="2:11" s="11" customFormat="1" x14ac:dyDescent="0.2">
      <c r="B405" s="8">
        <v>43696</v>
      </c>
      <c r="C405" s="12" t="s">
        <v>234</v>
      </c>
      <c r="D405" s="48" t="s">
        <v>2372</v>
      </c>
      <c r="E405" s="12" t="s">
        <v>2373</v>
      </c>
      <c r="F405" s="12" t="s">
        <v>234</v>
      </c>
      <c r="G405" s="12" t="s">
        <v>15</v>
      </c>
      <c r="H405" s="12" t="s">
        <v>1794</v>
      </c>
      <c r="I405" s="12"/>
      <c r="J405" s="87" t="s">
        <v>2142</v>
      </c>
      <c r="K405" s="87" t="s">
        <v>2385</v>
      </c>
    </row>
    <row r="406" spans="2:11" s="11" customFormat="1" x14ac:dyDescent="0.2">
      <c r="B406" s="8">
        <v>43697</v>
      </c>
      <c r="C406" s="12" t="s">
        <v>3</v>
      </c>
      <c r="D406" s="113">
        <v>3240</v>
      </c>
      <c r="E406" s="12" t="s">
        <v>131</v>
      </c>
      <c r="F406" s="12" t="s">
        <v>15</v>
      </c>
      <c r="G406" s="12" t="s">
        <v>15</v>
      </c>
      <c r="H406" s="12" t="s">
        <v>1794</v>
      </c>
      <c r="I406" s="12"/>
      <c r="J406" s="9">
        <v>20</v>
      </c>
      <c r="K406" s="9">
        <v>20</v>
      </c>
    </row>
    <row r="407" spans="2:11" s="11" customFormat="1" x14ac:dyDescent="0.2">
      <c r="B407" s="8">
        <v>43698</v>
      </c>
      <c r="C407" s="12" t="s">
        <v>14</v>
      </c>
      <c r="D407" s="113">
        <v>3680</v>
      </c>
      <c r="E407" s="12" t="s">
        <v>2380</v>
      </c>
      <c r="F407" s="12" t="s">
        <v>234</v>
      </c>
      <c r="G407" s="12" t="s">
        <v>6</v>
      </c>
      <c r="H407" s="12" t="s">
        <v>1794</v>
      </c>
      <c r="I407" s="12"/>
      <c r="J407" s="87" t="s">
        <v>2387</v>
      </c>
      <c r="K407" s="87" t="s">
        <v>2388</v>
      </c>
    </row>
    <row r="408" spans="2:11" s="11" customFormat="1" x14ac:dyDescent="0.2">
      <c r="B408" s="8">
        <v>43694</v>
      </c>
      <c r="C408" s="12" t="s">
        <v>2319</v>
      </c>
      <c r="D408" s="48" t="s">
        <v>2320</v>
      </c>
      <c r="E408" s="12" t="s">
        <v>2321</v>
      </c>
      <c r="F408" s="12" t="s">
        <v>15</v>
      </c>
      <c r="G408" s="12" t="s">
        <v>15</v>
      </c>
      <c r="H408" s="12" t="s">
        <v>279</v>
      </c>
      <c r="I408" s="12"/>
      <c r="J408" s="31"/>
      <c r="K408" s="31"/>
    </row>
    <row r="409" spans="2:11" s="11" customFormat="1" x14ac:dyDescent="0.2">
      <c r="B409" s="8">
        <v>43683</v>
      </c>
      <c r="C409" s="12" t="s">
        <v>3</v>
      </c>
      <c r="D409" s="113">
        <v>3480</v>
      </c>
      <c r="E409" s="12" t="s">
        <v>131</v>
      </c>
      <c r="F409" s="12" t="s">
        <v>15</v>
      </c>
      <c r="G409" s="12" t="s">
        <v>15</v>
      </c>
      <c r="H409" s="12" t="s">
        <v>13</v>
      </c>
      <c r="I409" s="12"/>
      <c r="J409" s="9">
        <v>21</v>
      </c>
      <c r="K409" s="9">
        <v>24</v>
      </c>
    </row>
    <row r="410" spans="2:11" s="11" customFormat="1" x14ac:dyDescent="0.2">
      <c r="B410" s="8">
        <v>43683</v>
      </c>
      <c r="C410" s="12" t="s">
        <v>5</v>
      </c>
      <c r="D410" s="113">
        <v>54439</v>
      </c>
      <c r="E410" s="12" t="s">
        <v>2216</v>
      </c>
      <c r="F410" s="12" t="s">
        <v>5</v>
      </c>
      <c r="G410" s="12" t="s">
        <v>5</v>
      </c>
      <c r="H410" s="12" t="s">
        <v>2217</v>
      </c>
      <c r="I410" s="12"/>
      <c r="J410" s="9">
        <v>42</v>
      </c>
      <c r="K410" s="9">
        <v>58</v>
      </c>
    </row>
    <row r="411" spans="2:11" s="11" customFormat="1" x14ac:dyDescent="0.2">
      <c r="B411" s="8">
        <v>43684</v>
      </c>
      <c r="C411" s="12" t="s">
        <v>3</v>
      </c>
      <c r="D411" s="113">
        <v>4575</v>
      </c>
      <c r="E411" s="12" t="s">
        <v>40</v>
      </c>
      <c r="F411" s="12" t="s">
        <v>4</v>
      </c>
      <c r="G411" s="12" t="s">
        <v>4</v>
      </c>
      <c r="H411" s="12" t="s">
        <v>2290</v>
      </c>
      <c r="I411" s="12"/>
      <c r="J411" s="9">
        <v>3</v>
      </c>
      <c r="K411" s="9">
        <v>2</v>
      </c>
    </row>
    <row r="412" spans="2:11" s="11" customFormat="1" x14ac:dyDescent="0.2">
      <c r="B412" s="8">
        <v>43689</v>
      </c>
      <c r="C412" s="12" t="s">
        <v>3</v>
      </c>
      <c r="D412" s="113">
        <v>2272</v>
      </c>
      <c r="E412" s="12" t="s">
        <v>92</v>
      </c>
      <c r="F412" s="12" t="s">
        <v>429</v>
      </c>
      <c r="G412" s="12" t="s">
        <v>6</v>
      </c>
      <c r="H412" s="12" t="s">
        <v>940</v>
      </c>
      <c r="I412" s="12"/>
      <c r="J412" s="9">
        <v>22</v>
      </c>
      <c r="K412" s="9">
        <v>26</v>
      </c>
    </row>
    <row r="413" spans="2:11" s="11" customFormat="1" x14ac:dyDescent="0.2">
      <c r="B413" s="8">
        <v>43694</v>
      </c>
      <c r="C413" s="12" t="s">
        <v>3</v>
      </c>
      <c r="D413" s="113">
        <v>3511</v>
      </c>
      <c r="E413" s="12" t="s">
        <v>67</v>
      </c>
      <c r="F413" s="12" t="s">
        <v>4</v>
      </c>
      <c r="G413" s="12" t="s">
        <v>4</v>
      </c>
      <c r="H413" s="12" t="s">
        <v>1596</v>
      </c>
      <c r="I413" s="12"/>
      <c r="J413" s="9">
        <v>19</v>
      </c>
      <c r="K413" s="9">
        <v>23</v>
      </c>
    </row>
    <row r="414" spans="2:11" s="11" customFormat="1" x14ac:dyDescent="0.2">
      <c r="B414" s="8">
        <v>43682</v>
      </c>
      <c r="C414" s="12" t="s">
        <v>3</v>
      </c>
      <c r="D414" s="113">
        <v>4650</v>
      </c>
      <c r="E414" s="12" t="s">
        <v>93</v>
      </c>
      <c r="F414" s="12" t="s">
        <v>4</v>
      </c>
      <c r="G414" s="12" t="s">
        <v>4</v>
      </c>
      <c r="H414" s="12" t="s">
        <v>245</v>
      </c>
      <c r="I414" s="12"/>
      <c r="J414" s="9">
        <v>6</v>
      </c>
      <c r="K414" s="9" t="s">
        <v>996</v>
      </c>
    </row>
    <row r="415" spans="2:11" s="11" customFormat="1" x14ac:dyDescent="0.2">
      <c r="B415" s="8">
        <v>43683</v>
      </c>
      <c r="C415" s="12" t="s">
        <v>6</v>
      </c>
      <c r="D415" s="113">
        <v>10400</v>
      </c>
      <c r="E415" s="12" t="s">
        <v>2218</v>
      </c>
      <c r="F415" s="12" t="s">
        <v>6</v>
      </c>
      <c r="G415" s="12" t="s">
        <v>6</v>
      </c>
      <c r="H415" s="12" t="s">
        <v>2219</v>
      </c>
      <c r="I415" s="12"/>
      <c r="J415" s="9">
        <v>194</v>
      </c>
      <c r="K415" s="9">
        <v>272</v>
      </c>
    </row>
    <row r="416" spans="2:11" s="11" customFormat="1" x14ac:dyDescent="0.2">
      <c r="B416" s="8">
        <v>43692</v>
      </c>
      <c r="C416" s="12" t="s">
        <v>3</v>
      </c>
      <c r="D416" s="113">
        <v>1449</v>
      </c>
      <c r="E416" s="12" t="s">
        <v>92</v>
      </c>
      <c r="F416" s="12" t="s">
        <v>4</v>
      </c>
      <c r="G416" s="12" t="s">
        <v>4</v>
      </c>
      <c r="H416" s="12" t="s">
        <v>2219</v>
      </c>
      <c r="I416" s="12"/>
      <c r="J416" s="9">
        <v>27</v>
      </c>
      <c r="K416" s="9">
        <v>26</v>
      </c>
    </row>
    <row r="417" spans="2:11" s="11" customFormat="1" x14ac:dyDescent="0.2">
      <c r="B417" s="8">
        <v>43692</v>
      </c>
      <c r="C417" s="12" t="s">
        <v>3</v>
      </c>
      <c r="D417" s="113">
        <v>2121</v>
      </c>
      <c r="E417" s="12" t="s">
        <v>92</v>
      </c>
      <c r="F417" s="12" t="s">
        <v>6</v>
      </c>
      <c r="G417" s="12" t="s">
        <v>6</v>
      </c>
      <c r="H417" s="12" t="s">
        <v>2219</v>
      </c>
      <c r="I417" s="12"/>
      <c r="J417" s="9">
        <v>30</v>
      </c>
      <c r="K417" s="9">
        <v>31</v>
      </c>
    </row>
    <row r="418" spans="2:11" s="11" customFormat="1" x14ac:dyDescent="0.2">
      <c r="B418" s="8">
        <v>43694</v>
      </c>
      <c r="C418" s="12" t="s">
        <v>3</v>
      </c>
      <c r="D418" s="113">
        <v>2214</v>
      </c>
      <c r="E418" s="12" t="s">
        <v>92</v>
      </c>
      <c r="F418" s="12" t="s">
        <v>6</v>
      </c>
      <c r="G418" s="12" t="s">
        <v>15</v>
      </c>
      <c r="H418" s="12" t="s">
        <v>2219</v>
      </c>
      <c r="I418" s="12"/>
      <c r="J418" s="9">
        <v>29</v>
      </c>
      <c r="K418" s="9">
        <v>32</v>
      </c>
    </row>
    <row r="419" spans="2:11" s="11" customFormat="1" x14ac:dyDescent="0.2">
      <c r="B419" s="8">
        <v>43694</v>
      </c>
      <c r="C419" s="12" t="s">
        <v>3</v>
      </c>
      <c r="D419" s="113">
        <v>2713</v>
      </c>
      <c r="E419" s="12" t="s">
        <v>92</v>
      </c>
      <c r="F419" s="12" t="s">
        <v>4</v>
      </c>
      <c r="G419" s="12" t="s">
        <v>4</v>
      </c>
      <c r="H419" s="12" t="s">
        <v>2219</v>
      </c>
      <c r="I419" s="12"/>
      <c r="J419" s="9">
        <v>21</v>
      </c>
      <c r="K419" s="9">
        <v>25</v>
      </c>
    </row>
    <row r="420" spans="2:11" s="11" customFormat="1" x14ac:dyDescent="0.2">
      <c r="B420" s="8">
        <v>43694</v>
      </c>
      <c r="C420" s="12" t="s">
        <v>3</v>
      </c>
      <c r="D420" s="113">
        <v>3918</v>
      </c>
      <c r="E420" s="12" t="s">
        <v>71</v>
      </c>
      <c r="F420" s="12" t="s">
        <v>4</v>
      </c>
      <c r="G420" s="12" t="s">
        <v>4</v>
      </c>
      <c r="H420" s="12" t="s">
        <v>2219</v>
      </c>
      <c r="I420" s="12"/>
      <c r="J420" s="9">
        <v>13</v>
      </c>
      <c r="K420" s="9">
        <v>9</v>
      </c>
    </row>
    <row r="421" spans="2:11" s="11" customFormat="1" x14ac:dyDescent="0.2">
      <c r="B421" s="8">
        <v>43695</v>
      </c>
      <c r="C421" s="12" t="s">
        <v>6</v>
      </c>
      <c r="D421" s="113">
        <v>57330</v>
      </c>
      <c r="E421" s="12" t="s">
        <v>182</v>
      </c>
      <c r="F421" s="12" t="s">
        <v>6</v>
      </c>
      <c r="G421" s="12" t="s">
        <v>6</v>
      </c>
      <c r="H421" s="12" t="s">
        <v>2219</v>
      </c>
      <c r="I421" s="12"/>
      <c r="J421" s="9">
        <v>25</v>
      </c>
      <c r="K421" s="9">
        <v>33</v>
      </c>
    </row>
    <row r="422" spans="2:11" s="11" customFormat="1" x14ac:dyDescent="0.2">
      <c r="B422" s="8">
        <v>43696</v>
      </c>
      <c r="C422" s="12" t="s">
        <v>3</v>
      </c>
      <c r="D422" s="113">
        <v>1283</v>
      </c>
      <c r="E422" s="12" t="s">
        <v>92</v>
      </c>
      <c r="F422" s="12" t="s">
        <v>4</v>
      </c>
      <c r="G422" s="12" t="s">
        <v>4</v>
      </c>
      <c r="H422" s="12" t="s">
        <v>2219</v>
      </c>
      <c r="I422" s="12"/>
      <c r="J422" s="9">
        <v>26</v>
      </c>
      <c r="K422" s="9">
        <v>34</v>
      </c>
    </row>
    <row r="423" spans="2:11" s="11" customFormat="1" x14ac:dyDescent="0.2">
      <c r="B423" s="8">
        <v>43697</v>
      </c>
      <c r="C423" s="12" t="s">
        <v>3</v>
      </c>
      <c r="D423" s="113">
        <v>7640</v>
      </c>
      <c r="E423" s="12" t="s">
        <v>1815</v>
      </c>
      <c r="F423" s="12" t="s">
        <v>4</v>
      </c>
      <c r="G423" s="12" t="s">
        <v>4</v>
      </c>
      <c r="H423" s="12" t="s">
        <v>2219</v>
      </c>
      <c r="I423" s="12"/>
      <c r="J423" s="9">
        <v>44</v>
      </c>
      <c r="K423" s="9">
        <v>55</v>
      </c>
    </row>
    <row r="424" spans="2:11" s="11" customFormat="1" x14ac:dyDescent="0.2">
      <c r="B424" s="8">
        <v>43697</v>
      </c>
      <c r="C424" s="12" t="s">
        <v>3</v>
      </c>
      <c r="D424" s="113">
        <v>1473</v>
      </c>
      <c r="E424" s="12" t="s">
        <v>92</v>
      </c>
      <c r="F424" s="12" t="s">
        <v>5</v>
      </c>
      <c r="G424" s="12" t="s">
        <v>4</v>
      </c>
      <c r="H424" s="12" t="s">
        <v>2219</v>
      </c>
      <c r="I424" s="12"/>
      <c r="J424" s="9">
        <v>30</v>
      </c>
      <c r="K424" s="9">
        <v>23</v>
      </c>
    </row>
    <row r="425" spans="2:11" s="11" customFormat="1" x14ac:dyDescent="0.2">
      <c r="B425" s="8">
        <v>43698</v>
      </c>
      <c r="C425" s="12" t="s">
        <v>3</v>
      </c>
      <c r="D425" s="113">
        <v>3327</v>
      </c>
      <c r="E425" s="12" t="s">
        <v>79</v>
      </c>
      <c r="F425" s="12" t="s">
        <v>4</v>
      </c>
      <c r="G425" s="12" t="s">
        <v>4</v>
      </c>
      <c r="H425" s="12" t="s">
        <v>2219</v>
      </c>
      <c r="I425" s="12"/>
      <c r="J425" s="9">
        <v>24</v>
      </c>
      <c r="K425" s="9">
        <v>26</v>
      </c>
    </row>
    <row r="426" spans="2:11" s="11" customFormat="1" x14ac:dyDescent="0.2">
      <c r="B426" s="8">
        <v>43678</v>
      </c>
      <c r="C426" s="12" t="s">
        <v>5</v>
      </c>
      <c r="D426" s="113">
        <v>54439</v>
      </c>
      <c r="E426" s="12" t="s">
        <v>970</v>
      </c>
      <c r="F426" s="12" t="s">
        <v>5</v>
      </c>
      <c r="G426" s="12" t="s">
        <v>15</v>
      </c>
      <c r="H426" s="12" t="s">
        <v>163</v>
      </c>
      <c r="I426" s="12"/>
      <c r="J426" s="9">
        <v>47</v>
      </c>
      <c r="K426" s="9">
        <v>63</v>
      </c>
    </row>
    <row r="427" spans="2:11" s="11" customFormat="1" x14ac:dyDescent="0.2">
      <c r="B427" s="8">
        <v>43683</v>
      </c>
      <c r="C427" s="12" t="s">
        <v>3</v>
      </c>
      <c r="D427" s="113">
        <v>4475</v>
      </c>
      <c r="E427" s="12" t="s">
        <v>50</v>
      </c>
      <c r="F427" s="12" t="s">
        <v>6</v>
      </c>
      <c r="G427" s="12" t="s">
        <v>6</v>
      </c>
      <c r="H427" s="12" t="s">
        <v>163</v>
      </c>
      <c r="I427" s="12"/>
      <c r="J427" s="9">
        <v>6</v>
      </c>
      <c r="K427" s="9" t="s">
        <v>996</v>
      </c>
    </row>
    <row r="428" spans="2:11" s="11" customFormat="1" x14ac:dyDescent="0.2">
      <c r="B428" s="8">
        <v>43684</v>
      </c>
      <c r="C428" s="12" t="s">
        <v>3</v>
      </c>
      <c r="D428" s="113">
        <v>4601</v>
      </c>
      <c r="E428" s="12" t="s">
        <v>40</v>
      </c>
      <c r="F428" s="12" t="s">
        <v>6</v>
      </c>
      <c r="G428" s="12" t="s">
        <v>6</v>
      </c>
      <c r="H428" s="12" t="s">
        <v>163</v>
      </c>
      <c r="I428" s="12"/>
      <c r="J428" s="9">
        <v>5</v>
      </c>
      <c r="K428" s="9">
        <v>2</v>
      </c>
    </row>
    <row r="429" spans="2:11" s="11" customFormat="1" x14ac:dyDescent="0.2">
      <c r="B429" s="8">
        <v>43689</v>
      </c>
      <c r="C429" s="12" t="s">
        <v>3</v>
      </c>
      <c r="D429" s="113">
        <v>3482</v>
      </c>
      <c r="E429" s="12" t="s">
        <v>67</v>
      </c>
      <c r="F429" s="12" t="s">
        <v>4</v>
      </c>
      <c r="G429" s="12" t="s">
        <v>4</v>
      </c>
      <c r="H429" s="12" t="s">
        <v>163</v>
      </c>
      <c r="I429" s="12"/>
      <c r="J429" s="9">
        <v>19</v>
      </c>
      <c r="K429" s="9">
        <v>23</v>
      </c>
    </row>
    <row r="430" spans="2:11" s="11" customFormat="1" x14ac:dyDescent="0.2">
      <c r="B430" s="8">
        <v>43689</v>
      </c>
      <c r="C430" s="12" t="s">
        <v>3</v>
      </c>
      <c r="D430" s="113">
        <v>4415</v>
      </c>
      <c r="E430" s="12" t="s">
        <v>46</v>
      </c>
      <c r="F430" s="12" t="s">
        <v>4</v>
      </c>
      <c r="G430" s="12" t="s">
        <v>4</v>
      </c>
      <c r="H430" s="12" t="s">
        <v>163</v>
      </c>
      <c r="I430" s="12"/>
      <c r="J430" s="9">
        <v>6</v>
      </c>
      <c r="K430" s="9">
        <v>4</v>
      </c>
    </row>
    <row r="431" spans="2:11" s="11" customFormat="1" x14ac:dyDescent="0.2">
      <c r="B431" s="8">
        <v>43689</v>
      </c>
      <c r="C431" s="12" t="s">
        <v>3</v>
      </c>
      <c r="D431" s="113">
        <v>8064</v>
      </c>
      <c r="E431" s="12" t="s">
        <v>41</v>
      </c>
      <c r="F431" s="12" t="s">
        <v>6</v>
      </c>
      <c r="G431" s="12" t="s">
        <v>6</v>
      </c>
      <c r="H431" s="12" t="s">
        <v>163</v>
      </c>
      <c r="I431" s="12"/>
      <c r="J431" s="9">
        <v>25</v>
      </c>
      <c r="K431" s="9">
        <v>21</v>
      </c>
    </row>
    <row r="432" spans="2:11" s="11" customFormat="1" x14ac:dyDescent="0.2">
      <c r="B432" s="8">
        <v>43692</v>
      </c>
      <c r="C432" s="12" t="s">
        <v>3</v>
      </c>
      <c r="D432" s="113">
        <v>4602</v>
      </c>
      <c r="E432" s="12" t="s">
        <v>40</v>
      </c>
      <c r="F432" s="12" t="s">
        <v>6</v>
      </c>
      <c r="G432" s="12" t="s">
        <v>6</v>
      </c>
      <c r="H432" s="12" t="s">
        <v>163</v>
      </c>
      <c r="I432" s="12"/>
      <c r="J432" s="9">
        <v>3</v>
      </c>
      <c r="K432" s="9">
        <v>2</v>
      </c>
    </row>
    <row r="433" spans="2:11" s="11" customFormat="1" x14ac:dyDescent="0.2">
      <c r="B433" s="8">
        <v>43692</v>
      </c>
      <c r="C433" s="12" t="s">
        <v>6</v>
      </c>
      <c r="D433" s="113">
        <v>54590</v>
      </c>
      <c r="E433" s="12" t="s">
        <v>1991</v>
      </c>
      <c r="F433" s="12" t="s">
        <v>6</v>
      </c>
      <c r="G433" s="12" t="s">
        <v>6</v>
      </c>
      <c r="H433" s="12" t="s">
        <v>163</v>
      </c>
      <c r="I433" s="12"/>
      <c r="J433" s="9">
        <v>10</v>
      </c>
      <c r="K433" s="9">
        <v>6</v>
      </c>
    </row>
    <row r="434" spans="2:11" s="11" customFormat="1" x14ac:dyDescent="0.2">
      <c r="B434" s="8">
        <v>43694</v>
      </c>
      <c r="C434" s="12" t="s">
        <v>14</v>
      </c>
      <c r="D434" s="113">
        <v>6230</v>
      </c>
      <c r="E434" s="12" t="s">
        <v>2317</v>
      </c>
      <c r="F434" s="12" t="s">
        <v>6</v>
      </c>
      <c r="G434" s="12" t="s">
        <v>6</v>
      </c>
      <c r="H434" s="12" t="s">
        <v>163</v>
      </c>
      <c r="I434" s="12"/>
      <c r="J434" s="9">
        <v>38</v>
      </c>
      <c r="K434" s="9">
        <v>54</v>
      </c>
    </row>
    <row r="435" spans="2:11" s="11" customFormat="1" x14ac:dyDescent="0.2">
      <c r="B435" s="8">
        <v>43695</v>
      </c>
      <c r="C435" s="12" t="s">
        <v>3</v>
      </c>
      <c r="D435" s="113">
        <v>4623</v>
      </c>
      <c r="E435" s="12" t="s">
        <v>40</v>
      </c>
      <c r="F435" s="12" t="s">
        <v>4</v>
      </c>
      <c r="G435" s="12" t="s">
        <v>4</v>
      </c>
      <c r="H435" s="12" t="s">
        <v>163</v>
      </c>
      <c r="I435" s="12"/>
      <c r="J435" s="9">
        <v>4</v>
      </c>
      <c r="K435" s="9">
        <v>2</v>
      </c>
    </row>
    <row r="436" spans="2:11" s="11" customFormat="1" x14ac:dyDescent="0.2">
      <c r="B436" s="8">
        <v>43697</v>
      </c>
      <c r="C436" s="12" t="s">
        <v>3</v>
      </c>
      <c r="D436" s="113">
        <v>4370</v>
      </c>
      <c r="E436" s="12" t="s">
        <v>40</v>
      </c>
      <c r="F436" s="12" t="s">
        <v>4</v>
      </c>
      <c r="G436" s="12" t="s">
        <v>4</v>
      </c>
      <c r="H436" s="12" t="s">
        <v>163</v>
      </c>
      <c r="I436" s="12"/>
      <c r="J436" s="9">
        <v>11</v>
      </c>
      <c r="K436" s="9">
        <v>7</v>
      </c>
    </row>
    <row r="437" spans="2:11" s="11" customFormat="1" x14ac:dyDescent="0.2">
      <c r="B437" s="8">
        <v>43699</v>
      </c>
      <c r="C437" s="12" t="s">
        <v>6</v>
      </c>
      <c r="D437" s="113">
        <v>54135</v>
      </c>
      <c r="E437" s="12" t="s">
        <v>1106</v>
      </c>
      <c r="F437" s="12" t="s">
        <v>6</v>
      </c>
      <c r="G437" s="12" t="s">
        <v>6</v>
      </c>
      <c r="H437" s="12" t="s">
        <v>163</v>
      </c>
      <c r="I437" s="12"/>
      <c r="J437" s="9">
        <v>19</v>
      </c>
      <c r="K437" s="9">
        <v>16</v>
      </c>
    </row>
    <row r="438" spans="2:11" s="11" customFormat="1" x14ac:dyDescent="0.2">
      <c r="B438" s="8">
        <v>43700</v>
      </c>
      <c r="C438" s="12" t="s">
        <v>3</v>
      </c>
      <c r="D438" s="113">
        <v>4547</v>
      </c>
      <c r="E438" s="12" t="s">
        <v>40</v>
      </c>
      <c r="F438" s="12" t="s">
        <v>4</v>
      </c>
      <c r="G438" s="12" t="s">
        <v>15</v>
      </c>
      <c r="H438" s="12" t="s">
        <v>163</v>
      </c>
      <c r="I438" s="12"/>
      <c r="J438" s="9">
        <v>2</v>
      </c>
      <c r="K438" s="9">
        <v>2</v>
      </c>
    </row>
    <row r="439" spans="2:11" s="11" customFormat="1" x14ac:dyDescent="0.2">
      <c r="B439" s="8">
        <v>43702</v>
      </c>
      <c r="C439" s="12" t="s">
        <v>6</v>
      </c>
      <c r="D439" s="113">
        <v>77240</v>
      </c>
      <c r="E439" s="12" t="s">
        <v>2401</v>
      </c>
      <c r="F439" s="12" t="s">
        <v>6</v>
      </c>
      <c r="G439" s="12" t="s">
        <v>6</v>
      </c>
      <c r="H439" s="12" t="s">
        <v>163</v>
      </c>
      <c r="I439" s="12"/>
      <c r="J439" s="87" t="s">
        <v>2408</v>
      </c>
      <c r="K439" s="87" t="s">
        <v>2409</v>
      </c>
    </row>
    <row r="440" spans="2:11" s="11" customFormat="1" x14ac:dyDescent="0.2">
      <c r="B440" s="8">
        <v>43699</v>
      </c>
      <c r="C440" s="12" t="s">
        <v>3</v>
      </c>
      <c r="D440" s="113">
        <v>8378</v>
      </c>
      <c r="E440" s="12" t="s">
        <v>959</v>
      </c>
      <c r="F440" s="12" t="s">
        <v>20</v>
      </c>
      <c r="G440" s="12" t="s">
        <v>4</v>
      </c>
      <c r="H440" s="12" t="s">
        <v>2395</v>
      </c>
      <c r="I440" s="12"/>
      <c r="J440" s="9">
        <v>22</v>
      </c>
      <c r="K440" s="9">
        <v>17</v>
      </c>
    </row>
    <row r="441" spans="2:11" s="11" customFormat="1" x14ac:dyDescent="0.2">
      <c r="B441" s="8">
        <v>43680</v>
      </c>
      <c r="C441" s="12" t="s">
        <v>3</v>
      </c>
      <c r="D441" s="113">
        <v>4625</v>
      </c>
      <c r="E441" s="12" t="s">
        <v>40</v>
      </c>
      <c r="F441" s="12" t="s">
        <v>4</v>
      </c>
      <c r="G441" s="12" t="s">
        <v>4</v>
      </c>
      <c r="H441" s="12" t="s">
        <v>977</v>
      </c>
      <c r="I441" s="12"/>
      <c r="J441" s="9">
        <v>9</v>
      </c>
      <c r="K441" s="9">
        <v>2</v>
      </c>
    </row>
    <row r="442" spans="2:11" s="11" customFormat="1" x14ac:dyDescent="0.2">
      <c r="B442" s="8">
        <v>43692</v>
      </c>
      <c r="C442" s="12" t="s">
        <v>3</v>
      </c>
      <c r="D442" s="113">
        <v>1577</v>
      </c>
      <c r="E442" s="12" t="s">
        <v>92</v>
      </c>
      <c r="F442" s="12" t="s">
        <v>4</v>
      </c>
      <c r="G442" s="12" t="s">
        <v>4</v>
      </c>
      <c r="H442" s="12" t="s">
        <v>227</v>
      </c>
      <c r="I442" s="12"/>
      <c r="J442" s="9">
        <v>23</v>
      </c>
      <c r="K442" s="9">
        <v>18</v>
      </c>
    </row>
    <row r="443" spans="2:11" s="11" customFormat="1" x14ac:dyDescent="0.2">
      <c r="B443" s="8">
        <v>43689</v>
      </c>
      <c r="C443" s="12" t="s">
        <v>3</v>
      </c>
      <c r="D443" s="113">
        <v>7475</v>
      </c>
      <c r="E443" s="12" t="s">
        <v>1836</v>
      </c>
      <c r="F443" s="12" t="s">
        <v>4</v>
      </c>
      <c r="G443" s="12" t="s">
        <v>4</v>
      </c>
      <c r="H443" s="12" t="s">
        <v>153</v>
      </c>
      <c r="I443" s="12"/>
      <c r="J443" s="9">
        <v>41</v>
      </c>
      <c r="K443" s="9">
        <v>53</v>
      </c>
    </row>
    <row r="444" spans="2:11" s="11" customFormat="1" x14ac:dyDescent="0.2">
      <c r="B444" s="8">
        <v>43689</v>
      </c>
      <c r="C444" s="12" t="s">
        <v>3</v>
      </c>
      <c r="D444" s="48"/>
      <c r="E444" s="12" t="s">
        <v>952</v>
      </c>
      <c r="F444" s="12" t="s">
        <v>4</v>
      </c>
      <c r="G444" s="12" t="s">
        <v>4</v>
      </c>
      <c r="H444" s="12" t="s">
        <v>153</v>
      </c>
      <c r="I444" s="12"/>
      <c r="J444" s="9">
        <v>24</v>
      </c>
      <c r="K444" s="9">
        <v>34</v>
      </c>
    </row>
    <row r="445" spans="2:11" s="11" customFormat="1" x14ac:dyDescent="0.2">
      <c r="B445" s="8">
        <v>43693</v>
      </c>
      <c r="C445" s="12" t="s">
        <v>14</v>
      </c>
      <c r="D445" s="113">
        <v>6791</v>
      </c>
      <c r="E445" s="12" t="s">
        <v>136</v>
      </c>
      <c r="F445" s="12" t="s">
        <v>6</v>
      </c>
      <c r="G445" s="12" t="s">
        <v>6</v>
      </c>
      <c r="H445" s="12" t="s">
        <v>153</v>
      </c>
      <c r="I445" s="12"/>
      <c r="J445" s="9">
        <v>15</v>
      </c>
      <c r="K445" s="9">
        <v>10</v>
      </c>
    </row>
    <row r="446" spans="2:11" s="11" customFormat="1" x14ac:dyDescent="0.2">
      <c r="B446" s="8">
        <v>43701</v>
      </c>
      <c r="C446" s="12" t="s">
        <v>3</v>
      </c>
      <c r="D446" s="113">
        <v>2149</v>
      </c>
      <c r="E446" s="12" t="s">
        <v>92</v>
      </c>
      <c r="F446" s="12" t="s">
        <v>9</v>
      </c>
      <c r="G446" s="12" t="s">
        <v>15</v>
      </c>
      <c r="H446" s="12" t="s">
        <v>2415</v>
      </c>
      <c r="I446" s="12"/>
      <c r="J446" s="9">
        <v>27</v>
      </c>
      <c r="K446" s="9">
        <v>30</v>
      </c>
    </row>
    <row r="447" spans="2:11" s="11" customFormat="1" x14ac:dyDescent="0.2">
      <c r="B447" s="8">
        <v>43683</v>
      </c>
      <c r="C447" s="12" t="s">
        <v>3</v>
      </c>
      <c r="D447" s="113">
        <v>3383</v>
      </c>
      <c r="E447" s="12" t="s">
        <v>195</v>
      </c>
      <c r="F447" s="12" t="s">
        <v>4</v>
      </c>
      <c r="G447" s="12" t="s">
        <v>4</v>
      </c>
      <c r="H447" s="12" t="s">
        <v>2246</v>
      </c>
      <c r="I447" s="12"/>
      <c r="J447" s="9">
        <v>17</v>
      </c>
      <c r="K447" s="9">
        <v>17</v>
      </c>
    </row>
    <row r="448" spans="2:11" s="11" customFormat="1" x14ac:dyDescent="0.2">
      <c r="B448" s="8">
        <v>43684</v>
      </c>
      <c r="C448" s="12" t="s">
        <v>5</v>
      </c>
      <c r="D448" s="113">
        <v>66131</v>
      </c>
      <c r="E448" s="12" t="s">
        <v>259</v>
      </c>
      <c r="F448" s="12" t="s">
        <v>5</v>
      </c>
      <c r="G448" s="12" t="s">
        <v>5</v>
      </c>
      <c r="H448" s="12" t="s">
        <v>2246</v>
      </c>
      <c r="I448" s="12"/>
      <c r="J448" s="9">
        <v>75</v>
      </c>
      <c r="K448" s="9">
        <v>116</v>
      </c>
    </row>
    <row r="449" spans="2:11" s="11" customFormat="1" x14ac:dyDescent="0.2">
      <c r="B449" s="8">
        <v>43692</v>
      </c>
      <c r="C449" s="12" t="s">
        <v>5</v>
      </c>
      <c r="D449" s="113">
        <v>66763</v>
      </c>
      <c r="E449" s="12" t="s">
        <v>2280</v>
      </c>
      <c r="F449" s="12" t="s">
        <v>5</v>
      </c>
      <c r="G449" s="12" t="s">
        <v>5</v>
      </c>
      <c r="H449" s="12" t="s">
        <v>2246</v>
      </c>
      <c r="I449" s="12"/>
      <c r="J449" s="9">
        <v>50</v>
      </c>
      <c r="K449" s="9">
        <v>79</v>
      </c>
    </row>
    <row r="450" spans="2:11" s="11" customFormat="1" x14ac:dyDescent="0.2">
      <c r="B450" s="8">
        <v>43692</v>
      </c>
      <c r="C450" s="12" t="s">
        <v>3</v>
      </c>
      <c r="D450" s="113">
        <v>3912</v>
      </c>
      <c r="E450" s="12" t="s">
        <v>71</v>
      </c>
      <c r="F450" s="12" t="s">
        <v>4</v>
      </c>
      <c r="G450" s="12" t="s">
        <v>4</v>
      </c>
      <c r="H450" s="12" t="s">
        <v>2246</v>
      </c>
      <c r="I450" s="12"/>
      <c r="J450" s="9">
        <v>19</v>
      </c>
      <c r="K450" s="9">
        <v>14</v>
      </c>
    </row>
    <row r="451" spans="2:11" s="11" customFormat="1" x14ac:dyDescent="0.2">
      <c r="B451" s="8">
        <v>43697</v>
      </c>
      <c r="C451" s="12" t="s">
        <v>3</v>
      </c>
      <c r="D451" s="113">
        <v>3862</v>
      </c>
      <c r="E451" s="12" t="s">
        <v>116</v>
      </c>
      <c r="F451" s="12" t="s">
        <v>4</v>
      </c>
      <c r="G451" s="12" t="s">
        <v>4</v>
      </c>
      <c r="H451" s="12" t="s">
        <v>2246</v>
      </c>
      <c r="I451" s="12"/>
      <c r="J451" s="9">
        <v>15</v>
      </c>
      <c r="K451" s="9">
        <v>13</v>
      </c>
    </row>
    <row r="452" spans="2:11" s="11" customFormat="1" x14ac:dyDescent="0.2">
      <c r="B452" s="8">
        <v>43694</v>
      </c>
      <c r="C452" s="12" t="s">
        <v>14</v>
      </c>
      <c r="D452" s="113">
        <v>6791</v>
      </c>
      <c r="E452" s="12" t="s">
        <v>136</v>
      </c>
      <c r="F452" s="12" t="s">
        <v>6</v>
      </c>
      <c r="G452" s="12" t="s">
        <v>4</v>
      </c>
      <c r="H452" s="33" t="s">
        <v>2334</v>
      </c>
      <c r="I452" s="12"/>
      <c r="J452" s="9">
        <v>14</v>
      </c>
      <c r="K452" s="9">
        <v>8</v>
      </c>
    </row>
    <row r="453" spans="2:11" s="11" customFormat="1" x14ac:dyDescent="0.2">
      <c r="B453" s="8">
        <v>43694</v>
      </c>
      <c r="C453" s="12" t="s">
        <v>6</v>
      </c>
      <c r="D453" s="113">
        <v>38100</v>
      </c>
      <c r="E453" s="12" t="s">
        <v>2312</v>
      </c>
      <c r="F453" s="12" t="s">
        <v>6</v>
      </c>
      <c r="G453" s="12" t="s">
        <v>4</v>
      </c>
      <c r="H453" s="12" t="s">
        <v>2335</v>
      </c>
      <c r="I453" s="12"/>
      <c r="J453" s="9">
        <v>345</v>
      </c>
      <c r="K453" s="9">
        <v>630</v>
      </c>
    </row>
    <row r="454" spans="2:11" s="11" customFormat="1" x14ac:dyDescent="0.2">
      <c r="B454" s="8">
        <v>43695</v>
      </c>
      <c r="C454" s="12" t="s">
        <v>3</v>
      </c>
      <c r="D454" s="113">
        <v>4980</v>
      </c>
      <c r="E454" s="12" t="s">
        <v>111</v>
      </c>
      <c r="F454" s="12" t="s">
        <v>4</v>
      </c>
      <c r="G454" s="12" t="s">
        <v>4</v>
      </c>
      <c r="H454" s="12" t="s">
        <v>2335</v>
      </c>
      <c r="I454" s="12"/>
      <c r="J454" s="9">
        <v>13</v>
      </c>
      <c r="K454" s="9">
        <v>12</v>
      </c>
    </row>
    <row r="455" spans="2:11" s="11" customFormat="1" x14ac:dyDescent="0.2">
      <c r="B455" s="8">
        <v>43695</v>
      </c>
      <c r="C455" s="12" t="s">
        <v>3</v>
      </c>
      <c r="D455" s="113">
        <v>1244</v>
      </c>
      <c r="E455" s="12" t="s">
        <v>92</v>
      </c>
      <c r="F455" s="12" t="s">
        <v>4</v>
      </c>
      <c r="G455" s="12" t="s">
        <v>15</v>
      </c>
      <c r="H455" s="12" t="s">
        <v>2359</v>
      </c>
      <c r="I455" s="12"/>
      <c r="J455" s="9">
        <v>24</v>
      </c>
      <c r="K455" s="9">
        <v>27</v>
      </c>
    </row>
    <row r="456" spans="2:11" s="11" customFormat="1" x14ac:dyDescent="0.2">
      <c r="B456" s="8">
        <v>43680</v>
      </c>
      <c r="C456" s="12" t="s">
        <v>3</v>
      </c>
      <c r="D456" s="113">
        <v>2159</v>
      </c>
      <c r="E456" s="12" t="s">
        <v>92</v>
      </c>
      <c r="F456" s="12" t="s">
        <v>4</v>
      </c>
      <c r="G456" s="12" t="s">
        <v>4</v>
      </c>
      <c r="H456" s="12" t="s">
        <v>2061</v>
      </c>
      <c r="I456" s="12"/>
      <c r="J456" s="9">
        <v>21</v>
      </c>
      <c r="K456" s="9">
        <v>26</v>
      </c>
    </row>
    <row r="457" spans="2:11" s="11" customFormat="1" x14ac:dyDescent="0.2">
      <c r="B457" s="8">
        <v>43680</v>
      </c>
      <c r="C457" s="12" t="s">
        <v>3</v>
      </c>
      <c r="D457" s="113">
        <v>4940</v>
      </c>
      <c r="E457" s="12" t="s">
        <v>55</v>
      </c>
      <c r="F457" s="12" t="s">
        <v>4</v>
      </c>
      <c r="G457" s="12" t="s">
        <v>4</v>
      </c>
      <c r="H457" s="12" t="s">
        <v>2061</v>
      </c>
      <c r="I457" s="12"/>
      <c r="J457" s="9">
        <v>14</v>
      </c>
      <c r="K457" s="9">
        <v>9</v>
      </c>
    </row>
    <row r="458" spans="2:11" s="11" customFormat="1" x14ac:dyDescent="0.2">
      <c r="B458" s="8">
        <v>43689</v>
      </c>
      <c r="C458" s="12" t="s">
        <v>3</v>
      </c>
      <c r="D458" s="113">
        <v>1254</v>
      </c>
      <c r="E458" s="12" t="s">
        <v>92</v>
      </c>
      <c r="F458" s="12" t="s">
        <v>4</v>
      </c>
      <c r="G458" s="12" t="s">
        <v>4</v>
      </c>
      <c r="H458" s="12" t="s">
        <v>2061</v>
      </c>
      <c r="I458" s="12"/>
      <c r="J458" s="9">
        <v>19</v>
      </c>
      <c r="K458" s="9">
        <v>24</v>
      </c>
    </row>
    <row r="459" spans="2:11" s="11" customFormat="1" x14ac:dyDescent="0.2">
      <c r="B459" s="8">
        <v>43682</v>
      </c>
      <c r="C459" s="12" t="s">
        <v>3</v>
      </c>
      <c r="D459" s="113">
        <v>4978</v>
      </c>
      <c r="E459" s="12" t="s">
        <v>2211</v>
      </c>
      <c r="F459" s="12" t="s">
        <v>4</v>
      </c>
      <c r="G459" s="12" t="s">
        <v>4</v>
      </c>
      <c r="H459" s="12" t="s">
        <v>917</v>
      </c>
      <c r="I459" s="12"/>
      <c r="J459" s="9">
        <v>17</v>
      </c>
      <c r="K459" s="9">
        <v>12</v>
      </c>
    </row>
    <row r="460" spans="2:11" s="11" customFormat="1" x14ac:dyDescent="0.2">
      <c r="B460" s="8">
        <v>43695</v>
      </c>
      <c r="C460" s="12" t="s">
        <v>3</v>
      </c>
      <c r="D460" s="113">
        <v>3516</v>
      </c>
      <c r="E460" s="12" t="s">
        <v>67</v>
      </c>
      <c r="F460" s="12" t="s">
        <v>4</v>
      </c>
      <c r="G460" s="12" t="s">
        <v>4</v>
      </c>
      <c r="H460" s="12" t="s">
        <v>917</v>
      </c>
      <c r="I460" s="12"/>
      <c r="J460" s="9">
        <v>18</v>
      </c>
      <c r="K460" s="9">
        <v>20</v>
      </c>
    </row>
    <row r="461" spans="2:11" s="11" customFormat="1" x14ac:dyDescent="0.2">
      <c r="B461" s="8">
        <v>43695</v>
      </c>
      <c r="C461" s="12" t="s">
        <v>3</v>
      </c>
      <c r="D461" s="113">
        <v>3323</v>
      </c>
      <c r="E461" s="12" t="s">
        <v>77</v>
      </c>
      <c r="F461" s="12" t="s">
        <v>4</v>
      </c>
      <c r="G461" s="12" t="s">
        <v>4</v>
      </c>
      <c r="H461" s="12" t="s">
        <v>917</v>
      </c>
      <c r="I461" s="12"/>
      <c r="J461" s="9">
        <v>20</v>
      </c>
      <c r="K461" s="9">
        <v>26</v>
      </c>
    </row>
    <row r="462" spans="2:11" s="11" customFormat="1" x14ac:dyDescent="0.2">
      <c r="B462" s="8">
        <v>43691</v>
      </c>
      <c r="C462" s="12" t="s">
        <v>3</v>
      </c>
      <c r="D462" s="113">
        <v>6170</v>
      </c>
      <c r="E462" s="12" t="s">
        <v>48</v>
      </c>
      <c r="F462" s="12" t="s">
        <v>6</v>
      </c>
      <c r="G462" s="12" t="s">
        <v>3</v>
      </c>
      <c r="H462" s="12" t="s">
        <v>1800</v>
      </c>
      <c r="I462" s="12"/>
      <c r="J462" s="9">
        <v>36</v>
      </c>
      <c r="K462" s="9">
        <v>46</v>
      </c>
    </row>
    <row r="463" spans="2:11" s="11" customFormat="1" x14ac:dyDescent="0.2">
      <c r="B463" s="8">
        <v>43696</v>
      </c>
      <c r="C463" s="12" t="s">
        <v>3</v>
      </c>
      <c r="D463" s="113">
        <v>4971</v>
      </c>
      <c r="E463" s="12" t="s">
        <v>87</v>
      </c>
      <c r="F463" s="12" t="s">
        <v>4</v>
      </c>
      <c r="G463" s="12" t="s">
        <v>4</v>
      </c>
      <c r="H463" s="12" t="s">
        <v>1800</v>
      </c>
      <c r="I463" s="12"/>
      <c r="J463" s="9">
        <v>15</v>
      </c>
      <c r="K463" s="9">
        <v>12</v>
      </c>
    </row>
    <row r="464" spans="2:11" s="11" customFormat="1" x14ac:dyDescent="0.2">
      <c r="B464" s="8">
        <v>43694</v>
      </c>
      <c r="C464" s="12" t="s">
        <v>3</v>
      </c>
      <c r="D464" s="113">
        <v>7247</v>
      </c>
      <c r="E464" s="12" t="s">
        <v>120</v>
      </c>
      <c r="F464" s="12" t="s">
        <v>4</v>
      </c>
      <c r="G464" s="12" t="s">
        <v>4</v>
      </c>
      <c r="H464" s="12" t="s">
        <v>2330</v>
      </c>
      <c r="I464" s="12"/>
      <c r="J464" s="9">
        <v>29</v>
      </c>
      <c r="K464" s="9">
        <v>34</v>
      </c>
    </row>
    <row r="465" spans="2:11" s="11" customFormat="1" x14ac:dyDescent="0.2">
      <c r="B465" s="8">
        <v>43695</v>
      </c>
      <c r="C465" s="12" t="s">
        <v>3</v>
      </c>
      <c r="D465" s="113">
        <v>5290</v>
      </c>
      <c r="E465" s="12" t="s">
        <v>58</v>
      </c>
      <c r="F465" s="12" t="s">
        <v>4</v>
      </c>
      <c r="G465" s="12" t="s">
        <v>4</v>
      </c>
      <c r="H465" s="12" t="s">
        <v>2330</v>
      </c>
      <c r="I465" s="12"/>
      <c r="J465" s="9">
        <v>26</v>
      </c>
      <c r="K465" s="9">
        <v>36</v>
      </c>
    </row>
    <row r="466" spans="2:11" s="11" customFormat="1" x14ac:dyDescent="0.2">
      <c r="B466" s="8">
        <v>43695</v>
      </c>
      <c r="C466" s="12" t="s">
        <v>3</v>
      </c>
      <c r="D466" s="113">
        <v>4408</v>
      </c>
      <c r="E466" s="12" t="s">
        <v>2339</v>
      </c>
      <c r="F466" s="12" t="s">
        <v>4</v>
      </c>
      <c r="G466" s="12" t="s">
        <v>4</v>
      </c>
      <c r="H466" s="12" t="s">
        <v>2330</v>
      </c>
      <c r="I466" s="12"/>
      <c r="J466" s="9">
        <v>53</v>
      </c>
      <c r="K466" s="9">
        <v>89</v>
      </c>
    </row>
    <row r="467" spans="2:11" s="11" customFormat="1" x14ac:dyDescent="0.2">
      <c r="B467" s="8">
        <v>43697</v>
      </c>
      <c r="C467" s="12" t="s">
        <v>3</v>
      </c>
      <c r="D467" s="113">
        <v>7555</v>
      </c>
      <c r="E467" s="12" t="s">
        <v>162</v>
      </c>
      <c r="F467" s="12" t="s">
        <v>4</v>
      </c>
      <c r="G467" s="12" t="s">
        <v>4</v>
      </c>
      <c r="H467" s="12" t="s">
        <v>2383</v>
      </c>
      <c r="I467" s="12"/>
      <c r="J467" s="9">
        <v>40</v>
      </c>
      <c r="K467" s="9">
        <v>44</v>
      </c>
    </row>
    <row r="468" spans="2:11" s="11" customFormat="1" x14ac:dyDescent="0.2">
      <c r="B468" s="8">
        <v>43698</v>
      </c>
      <c r="C468" s="12" t="s">
        <v>3</v>
      </c>
      <c r="D468" s="113">
        <v>9366</v>
      </c>
      <c r="E468" s="12" t="s">
        <v>1274</v>
      </c>
      <c r="F468" s="12" t="s">
        <v>4</v>
      </c>
      <c r="G468" s="12" t="s">
        <v>4</v>
      </c>
      <c r="H468" s="12" t="s">
        <v>2383</v>
      </c>
      <c r="I468" s="12"/>
      <c r="J468" s="9">
        <v>52</v>
      </c>
      <c r="K468" s="9">
        <v>60</v>
      </c>
    </row>
    <row r="469" spans="2:11" s="11" customFormat="1" x14ac:dyDescent="0.2">
      <c r="B469" s="8">
        <v>43698</v>
      </c>
      <c r="C469" s="12" t="s">
        <v>3</v>
      </c>
      <c r="D469" s="113">
        <v>4642</v>
      </c>
      <c r="E469" s="12" t="s">
        <v>40</v>
      </c>
      <c r="F469" s="12" t="s">
        <v>4</v>
      </c>
      <c r="G469" s="12" t="s">
        <v>4</v>
      </c>
      <c r="H469" s="12" t="s">
        <v>2383</v>
      </c>
      <c r="I469" s="12"/>
      <c r="J469" s="9">
        <v>4</v>
      </c>
      <c r="K469" s="9">
        <v>2</v>
      </c>
    </row>
    <row r="470" spans="2:11" s="11" customFormat="1" x14ac:dyDescent="0.2">
      <c r="B470" s="8">
        <v>43691</v>
      </c>
      <c r="C470" s="12" t="s">
        <v>5</v>
      </c>
      <c r="D470" s="113">
        <v>97310</v>
      </c>
      <c r="E470" s="12" t="s">
        <v>1855</v>
      </c>
      <c r="F470" s="12" t="s">
        <v>6</v>
      </c>
      <c r="G470" s="12" t="s">
        <v>16</v>
      </c>
      <c r="H470" s="12" t="s">
        <v>2277</v>
      </c>
      <c r="I470" s="12"/>
      <c r="J470" s="9">
        <v>58</v>
      </c>
      <c r="K470" s="9">
        <v>97</v>
      </c>
    </row>
    <row r="471" spans="2:11" s="11" customFormat="1" x14ac:dyDescent="0.2">
      <c r="B471" s="8">
        <v>43697</v>
      </c>
      <c r="C471" s="12" t="s">
        <v>6</v>
      </c>
      <c r="D471" s="113">
        <v>57270</v>
      </c>
      <c r="E471" s="12" t="s">
        <v>2378</v>
      </c>
      <c r="F471" s="12" t="s">
        <v>6</v>
      </c>
      <c r="G471" s="12" t="s">
        <v>6</v>
      </c>
      <c r="H471" s="12" t="s">
        <v>2379</v>
      </c>
      <c r="I471" s="12"/>
      <c r="J471" s="9">
        <v>46</v>
      </c>
      <c r="K471" s="9">
        <v>50</v>
      </c>
    </row>
    <row r="472" spans="2:11" s="11" customFormat="1" x14ac:dyDescent="0.2">
      <c r="B472" s="8">
        <v>43696</v>
      </c>
      <c r="C472" s="12" t="s">
        <v>14</v>
      </c>
      <c r="D472" s="113">
        <v>2800</v>
      </c>
      <c r="E472" s="12" t="s">
        <v>2364</v>
      </c>
      <c r="F472" s="12" t="s">
        <v>6</v>
      </c>
      <c r="G472" s="12" t="s">
        <v>6</v>
      </c>
      <c r="H472" s="12" t="s">
        <v>2365</v>
      </c>
      <c r="I472" s="12"/>
      <c r="J472" s="9">
        <v>134</v>
      </c>
      <c r="K472" s="9">
        <v>189</v>
      </c>
    </row>
    <row r="473" spans="2:11" s="11" customFormat="1" x14ac:dyDescent="0.2">
      <c r="B473" s="8">
        <v>43680</v>
      </c>
      <c r="C473" s="12" t="s">
        <v>2195</v>
      </c>
      <c r="D473" s="159" t="s">
        <v>2196</v>
      </c>
      <c r="E473" s="12" t="s">
        <v>2197</v>
      </c>
      <c r="F473" s="12" t="s">
        <v>11</v>
      </c>
      <c r="G473" s="12" t="s">
        <v>15</v>
      </c>
      <c r="H473" s="12" t="s">
        <v>290</v>
      </c>
      <c r="I473" s="12"/>
      <c r="J473" s="9"/>
      <c r="K473" s="9"/>
    </row>
    <row r="474" spans="2:11" s="11" customFormat="1" x14ac:dyDescent="0.2">
      <c r="B474" s="8">
        <v>43703</v>
      </c>
      <c r="C474" s="12" t="s">
        <v>3</v>
      </c>
      <c r="D474" s="113">
        <v>1370</v>
      </c>
      <c r="E474" s="12" t="s">
        <v>92</v>
      </c>
      <c r="F474" s="12" t="s">
        <v>98</v>
      </c>
      <c r="G474" s="12" t="s">
        <v>5</v>
      </c>
      <c r="H474" s="12" t="s">
        <v>2407</v>
      </c>
      <c r="I474" s="12"/>
      <c r="J474" s="9">
        <v>25</v>
      </c>
      <c r="K474" s="9">
        <v>26</v>
      </c>
    </row>
    <row r="475" spans="2:11" s="11" customFormat="1" x14ac:dyDescent="0.2">
      <c r="B475" s="8">
        <v>43687</v>
      </c>
      <c r="C475" s="12" t="s">
        <v>6</v>
      </c>
      <c r="D475" s="113">
        <v>57940</v>
      </c>
      <c r="E475" s="12" t="s">
        <v>2254</v>
      </c>
      <c r="F475" s="12" t="s">
        <v>6</v>
      </c>
      <c r="G475" s="12" t="s">
        <v>15</v>
      </c>
      <c r="H475" s="12" t="s">
        <v>924</v>
      </c>
      <c r="I475" s="12"/>
      <c r="J475" s="9">
        <v>38</v>
      </c>
      <c r="K475" s="9">
        <v>52</v>
      </c>
    </row>
    <row r="476" spans="2:11" s="11" customFormat="1" x14ac:dyDescent="0.2">
      <c r="B476" s="8">
        <v>43678</v>
      </c>
      <c r="C476" s="12" t="s">
        <v>234</v>
      </c>
      <c r="D476" s="169" t="s">
        <v>2173</v>
      </c>
      <c r="E476" s="12" t="s">
        <v>2174</v>
      </c>
      <c r="F476" s="12" t="s">
        <v>234</v>
      </c>
      <c r="G476" s="12" t="s">
        <v>15</v>
      </c>
      <c r="H476" s="12" t="s">
        <v>292</v>
      </c>
      <c r="I476" s="12"/>
      <c r="J476" s="9"/>
      <c r="K476" s="9"/>
    </row>
    <row r="477" spans="2:11" s="11" customFormat="1" x14ac:dyDescent="0.2">
      <c r="B477" s="8">
        <v>43678</v>
      </c>
      <c r="C477" s="12" t="s">
        <v>1190</v>
      </c>
      <c r="D477" s="169" t="s">
        <v>2179</v>
      </c>
      <c r="E477" s="12" t="s">
        <v>2180</v>
      </c>
      <c r="F477" s="12" t="s">
        <v>15</v>
      </c>
      <c r="G477" s="12" t="s">
        <v>6</v>
      </c>
      <c r="H477" s="12" t="s">
        <v>292</v>
      </c>
      <c r="I477" s="12"/>
      <c r="J477" s="9"/>
      <c r="K477" s="9"/>
    </row>
    <row r="478" spans="2:11" s="11" customFormat="1" x14ac:dyDescent="0.2">
      <c r="B478" s="8">
        <v>43683</v>
      </c>
      <c r="C478" s="12" t="s">
        <v>3</v>
      </c>
      <c r="D478" s="113">
        <v>5335</v>
      </c>
      <c r="E478" s="12" t="s">
        <v>122</v>
      </c>
      <c r="F478" s="12" t="s">
        <v>4</v>
      </c>
      <c r="G478" s="12" t="s">
        <v>4</v>
      </c>
      <c r="H478" s="12" t="s">
        <v>292</v>
      </c>
      <c r="I478" s="12"/>
      <c r="J478" s="9">
        <v>29</v>
      </c>
      <c r="K478" s="9">
        <v>37</v>
      </c>
    </row>
    <row r="479" spans="2:11" s="11" customFormat="1" x14ac:dyDescent="0.2">
      <c r="B479" s="8">
        <v>43684</v>
      </c>
      <c r="C479" s="12" t="s">
        <v>3</v>
      </c>
      <c r="D479" s="113">
        <v>1232</v>
      </c>
      <c r="E479" s="12" t="s">
        <v>43</v>
      </c>
      <c r="F479" s="12" t="s">
        <v>5</v>
      </c>
      <c r="G479" s="12" t="s">
        <v>5</v>
      </c>
      <c r="H479" s="12" t="s">
        <v>292</v>
      </c>
      <c r="I479" s="12"/>
      <c r="J479" s="9">
        <v>22</v>
      </c>
      <c r="K479" s="9">
        <v>26</v>
      </c>
    </row>
    <row r="480" spans="2:11" s="11" customFormat="1" x14ac:dyDescent="0.2">
      <c r="B480" s="8">
        <v>43688</v>
      </c>
      <c r="C480" s="12" t="s">
        <v>6</v>
      </c>
      <c r="D480" s="113">
        <v>54150</v>
      </c>
      <c r="E480" s="12" t="s">
        <v>2258</v>
      </c>
      <c r="F480" s="12" t="s">
        <v>6</v>
      </c>
      <c r="G480" s="12" t="s">
        <v>15</v>
      </c>
      <c r="H480" s="12" t="s">
        <v>292</v>
      </c>
      <c r="I480" s="12"/>
      <c r="J480" s="9">
        <v>39</v>
      </c>
      <c r="K480" s="9">
        <v>37</v>
      </c>
    </row>
    <row r="481" spans="2:11" s="11" customFormat="1" x14ac:dyDescent="0.2">
      <c r="B481" s="8">
        <v>43700</v>
      </c>
      <c r="C481" s="12" t="s">
        <v>6</v>
      </c>
      <c r="D481" s="113">
        <v>57070</v>
      </c>
      <c r="E481" s="12" t="s">
        <v>211</v>
      </c>
      <c r="F481" s="12" t="s">
        <v>6</v>
      </c>
      <c r="G481" s="12" t="s">
        <v>2396</v>
      </c>
      <c r="H481" s="12" t="s">
        <v>292</v>
      </c>
      <c r="I481" s="12"/>
      <c r="J481" s="9">
        <v>70</v>
      </c>
      <c r="K481" s="9">
        <v>70</v>
      </c>
    </row>
    <row r="482" spans="2:11" s="11" customFormat="1" x14ac:dyDescent="0.2">
      <c r="B482" s="8">
        <v>43702</v>
      </c>
      <c r="C482" s="12" t="s">
        <v>6</v>
      </c>
      <c r="D482" s="113">
        <v>53950</v>
      </c>
      <c r="E482" s="12" t="s">
        <v>2402</v>
      </c>
      <c r="F482" s="12" t="s">
        <v>6</v>
      </c>
      <c r="G482" s="12" t="s">
        <v>15</v>
      </c>
      <c r="H482" s="12" t="s">
        <v>292</v>
      </c>
      <c r="I482" s="12"/>
      <c r="J482" s="31"/>
      <c r="K482" s="31"/>
    </row>
    <row r="483" spans="2:11" s="11" customFormat="1" x14ac:dyDescent="0.2">
      <c r="B483" s="8">
        <v>43702</v>
      </c>
      <c r="C483" s="12" t="s">
        <v>3</v>
      </c>
      <c r="D483" s="113">
        <v>8151</v>
      </c>
      <c r="E483" s="12" t="s">
        <v>53</v>
      </c>
      <c r="F483" s="12" t="s">
        <v>20</v>
      </c>
      <c r="G483" s="12" t="s">
        <v>214</v>
      </c>
      <c r="H483" s="12" t="s">
        <v>292</v>
      </c>
      <c r="I483" s="12"/>
      <c r="J483" s="9">
        <v>25</v>
      </c>
      <c r="K483" s="9">
        <v>31</v>
      </c>
    </row>
    <row r="484" spans="2:11" s="11" customFormat="1" x14ac:dyDescent="0.2">
      <c r="B484" s="8">
        <v>43704</v>
      </c>
      <c r="C484" s="12" t="s">
        <v>3</v>
      </c>
      <c r="D484" s="113">
        <v>1345</v>
      </c>
      <c r="E484" s="12" t="s">
        <v>92</v>
      </c>
      <c r="F484" s="12" t="s">
        <v>15</v>
      </c>
      <c r="G484" s="12" t="s">
        <v>6</v>
      </c>
      <c r="H484" s="12" t="s">
        <v>292</v>
      </c>
      <c r="I484" s="12"/>
      <c r="J484" s="9">
        <v>28</v>
      </c>
      <c r="K484" s="9">
        <v>30</v>
      </c>
    </row>
    <row r="485" spans="2:11" s="11" customFormat="1" x14ac:dyDescent="0.2">
      <c r="B485" s="8">
        <v>43704</v>
      </c>
      <c r="C485" s="12" t="s">
        <v>5</v>
      </c>
      <c r="D485" s="113">
        <v>95032</v>
      </c>
      <c r="E485" s="12" t="s">
        <v>2414</v>
      </c>
      <c r="F485" s="12" t="s">
        <v>5</v>
      </c>
      <c r="G485" s="12" t="s">
        <v>15</v>
      </c>
      <c r="H485" s="12" t="s">
        <v>292</v>
      </c>
      <c r="I485" s="12"/>
      <c r="J485" s="9"/>
      <c r="K485" s="9"/>
    </row>
    <row r="486" spans="2:11" s="11" customFormat="1" x14ac:dyDescent="0.2">
      <c r="B486" s="8">
        <v>43684</v>
      </c>
      <c r="C486" s="12" t="s">
        <v>6</v>
      </c>
      <c r="D486" s="113">
        <v>13005</v>
      </c>
      <c r="E486" s="12" t="s">
        <v>774</v>
      </c>
      <c r="F486" s="12" t="s">
        <v>6</v>
      </c>
      <c r="G486" s="12" t="s">
        <v>6</v>
      </c>
      <c r="H486" s="12" t="s">
        <v>2245</v>
      </c>
      <c r="I486" s="12"/>
      <c r="J486" s="9"/>
      <c r="K486" s="9"/>
    </row>
    <row r="487" spans="2:11" s="11" customFormat="1" x14ac:dyDescent="0.2">
      <c r="B487" s="8">
        <v>43705</v>
      </c>
      <c r="C487" s="12" t="s">
        <v>3</v>
      </c>
      <c r="D487" s="113">
        <v>4025</v>
      </c>
      <c r="E487" s="12" t="s">
        <v>506</v>
      </c>
      <c r="F487" s="12" t="s">
        <v>585</v>
      </c>
      <c r="G487" s="12" t="s">
        <v>22</v>
      </c>
      <c r="H487" s="12" t="s">
        <v>194</v>
      </c>
      <c r="I487" s="12"/>
      <c r="J487" s="9">
        <v>25</v>
      </c>
      <c r="K487" s="9">
        <v>26</v>
      </c>
    </row>
    <row r="488" spans="2:11" s="11" customFormat="1" x14ac:dyDescent="0.2">
      <c r="B488" s="8">
        <v>43705</v>
      </c>
      <c r="C488" s="12" t="s">
        <v>3</v>
      </c>
      <c r="D488" s="113">
        <v>1145</v>
      </c>
      <c r="E488" s="12" t="s">
        <v>92</v>
      </c>
      <c r="F488" s="12" t="s">
        <v>4</v>
      </c>
      <c r="G488" s="12" t="s">
        <v>99</v>
      </c>
      <c r="H488" s="12" t="s">
        <v>194</v>
      </c>
      <c r="I488" s="12"/>
      <c r="J488" s="9">
        <v>30</v>
      </c>
      <c r="K488" s="9">
        <v>39</v>
      </c>
    </row>
    <row r="489" spans="2:11" s="11" customFormat="1" x14ac:dyDescent="0.2">
      <c r="B489" s="8">
        <v>43705</v>
      </c>
      <c r="C489" s="12" t="s">
        <v>3</v>
      </c>
      <c r="D489" s="113">
        <v>6791</v>
      </c>
      <c r="E489" s="12" t="s">
        <v>136</v>
      </c>
      <c r="F489" s="12" t="s">
        <v>6</v>
      </c>
      <c r="G489" s="12" t="s">
        <v>4</v>
      </c>
      <c r="H489" s="12" t="s">
        <v>151</v>
      </c>
      <c r="I489" s="12"/>
      <c r="J489" s="9">
        <v>37</v>
      </c>
      <c r="K489" s="9">
        <v>37</v>
      </c>
    </row>
    <row r="490" spans="2:11" s="11" customFormat="1" x14ac:dyDescent="0.2">
      <c r="B490" s="8">
        <v>43705</v>
      </c>
      <c r="C490" s="12" t="s">
        <v>3</v>
      </c>
      <c r="D490" s="113">
        <v>4580</v>
      </c>
      <c r="E490" s="12" t="s">
        <v>40</v>
      </c>
      <c r="F490" s="12" t="s">
        <v>6</v>
      </c>
      <c r="G490" s="12" t="s">
        <v>6</v>
      </c>
      <c r="H490" s="12" t="s">
        <v>151</v>
      </c>
      <c r="I490" s="12"/>
      <c r="J490" s="9">
        <v>12</v>
      </c>
      <c r="K490" s="9">
        <v>10</v>
      </c>
    </row>
    <row r="491" spans="2:11" s="11" customFormat="1" x14ac:dyDescent="0.2">
      <c r="B491" s="8">
        <v>43705</v>
      </c>
      <c r="C491" s="12" t="s">
        <v>6</v>
      </c>
      <c r="D491" s="113">
        <v>57570</v>
      </c>
      <c r="E491" s="12" t="s">
        <v>72</v>
      </c>
      <c r="F491" s="12" t="s">
        <v>6</v>
      </c>
      <c r="G491" s="12" t="s">
        <v>248</v>
      </c>
      <c r="H491" s="12" t="s">
        <v>23</v>
      </c>
      <c r="I491" s="12"/>
      <c r="J491" s="9">
        <v>21</v>
      </c>
      <c r="K491" s="9">
        <v>20</v>
      </c>
    </row>
    <row r="492" spans="2:11" s="11" customFormat="1" x14ac:dyDescent="0.2">
      <c r="B492" s="8">
        <v>43705</v>
      </c>
      <c r="C492" s="12" t="s">
        <v>3</v>
      </c>
      <c r="D492" s="113">
        <v>3522</v>
      </c>
      <c r="E492" s="12" t="s">
        <v>67</v>
      </c>
      <c r="F492" s="12" t="s">
        <v>4</v>
      </c>
      <c r="G492" s="12" t="s">
        <v>5</v>
      </c>
      <c r="H492" s="12" t="s">
        <v>1897</v>
      </c>
      <c r="I492" s="12"/>
      <c r="J492" s="9">
        <v>22</v>
      </c>
      <c r="K492" s="9">
        <v>25</v>
      </c>
    </row>
    <row r="493" spans="2:11" s="11" customFormat="1" x14ac:dyDescent="0.2">
      <c r="B493" s="8">
        <v>43705</v>
      </c>
      <c r="C493" s="12" t="s">
        <v>3</v>
      </c>
      <c r="D493" s="113">
        <v>2430</v>
      </c>
      <c r="E493" s="12" t="s">
        <v>92</v>
      </c>
      <c r="F493" s="12" t="s">
        <v>6</v>
      </c>
      <c r="G493" s="12" t="s">
        <v>15</v>
      </c>
      <c r="H493" s="12" t="s">
        <v>319</v>
      </c>
      <c r="I493" s="12"/>
      <c r="J493" s="9">
        <v>18</v>
      </c>
      <c r="K493" s="9">
        <v>12</v>
      </c>
    </row>
    <row r="494" spans="2:11" s="11" customFormat="1" x14ac:dyDescent="0.2">
      <c r="B494" s="8">
        <v>43705</v>
      </c>
      <c r="C494" s="12" t="s">
        <v>14</v>
      </c>
      <c r="D494" s="113">
        <v>6720</v>
      </c>
      <c r="E494" s="12" t="s">
        <v>212</v>
      </c>
      <c r="F494" s="12" t="s">
        <v>6</v>
      </c>
      <c r="G494" s="12" t="s">
        <v>15</v>
      </c>
      <c r="H494" s="12" t="s">
        <v>319</v>
      </c>
      <c r="I494" s="12"/>
      <c r="J494" s="9">
        <v>33</v>
      </c>
      <c r="K494" s="9">
        <v>36</v>
      </c>
    </row>
    <row r="495" spans="2:11" s="11" customFormat="1" x14ac:dyDescent="0.2">
      <c r="B495" s="8">
        <v>43705</v>
      </c>
      <c r="C495" s="12" t="s">
        <v>3</v>
      </c>
      <c r="D495" s="113">
        <v>5698</v>
      </c>
      <c r="E495" s="12" t="s">
        <v>2417</v>
      </c>
      <c r="F495" s="12" t="s">
        <v>4</v>
      </c>
      <c r="G495" s="12" t="s">
        <v>140</v>
      </c>
      <c r="H495" s="12" t="s">
        <v>163</v>
      </c>
      <c r="I495" s="12"/>
      <c r="J495" s="9">
        <v>4</v>
      </c>
      <c r="K495" s="9">
        <v>2</v>
      </c>
    </row>
    <row r="496" spans="2:11" s="11" customFormat="1" x14ac:dyDescent="0.2">
      <c r="B496" s="8">
        <v>43707</v>
      </c>
      <c r="C496" s="12" t="s">
        <v>3</v>
      </c>
      <c r="D496" s="113">
        <v>5489</v>
      </c>
      <c r="E496" s="12" t="s">
        <v>960</v>
      </c>
      <c r="F496" s="12" t="s">
        <v>4</v>
      </c>
      <c r="G496" s="12" t="s">
        <v>5</v>
      </c>
      <c r="H496" s="12" t="s">
        <v>194</v>
      </c>
      <c r="I496" s="12"/>
      <c r="J496" s="9">
        <v>38</v>
      </c>
      <c r="K496" s="9">
        <v>47</v>
      </c>
    </row>
    <row r="497" spans="2:11" s="11" customFormat="1" x14ac:dyDescent="0.2">
      <c r="B497" s="8">
        <v>43706</v>
      </c>
      <c r="C497" s="12" t="s">
        <v>14</v>
      </c>
      <c r="D497" s="113">
        <v>6717</v>
      </c>
      <c r="E497" s="12" t="s">
        <v>1783</v>
      </c>
      <c r="F497" s="12" t="s">
        <v>6</v>
      </c>
      <c r="G497" s="12" t="s">
        <v>15</v>
      </c>
      <c r="H497" s="12" t="s">
        <v>151</v>
      </c>
      <c r="I497" s="12"/>
      <c r="J497" s="9">
        <v>38</v>
      </c>
      <c r="K497" s="9">
        <v>34</v>
      </c>
    </row>
    <row r="498" spans="2:11" s="11" customFormat="1" x14ac:dyDescent="0.2">
      <c r="B498" s="8">
        <v>43706</v>
      </c>
      <c r="C498" s="12" t="s">
        <v>6</v>
      </c>
      <c r="D498" s="113">
        <v>57950</v>
      </c>
      <c r="E498" s="12" t="s">
        <v>211</v>
      </c>
      <c r="F498" s="12" t="s">
        <v>6</v>
      </c>
      <c r="G498" s="12" t="s">
        <v>8</v>
      </c>
      <c r="H498" s="12" t="s">
        <v>151</v>
      </c>
      <c r="I498" s="12"/>
      <c r="J498" s="9">
        <v>54</v>
      </c>
      <c r="K498" s="9">
        <v>67</v>
      </c>
    </row>
    <row r="499" spans="2:11" s="11" customFormat="1" x14ac:dyDescent="0.2">
      <c r="B499" s="8">
        <v>43706</v>
      </c>
      <c r="C499" s="12" t="s">
        <v>3</v>
      </c>
      <c r="D499" s="113">
        <v>3870</v>
      </c>
      <c r="E499" s="12" t="s">
        <v>116</v>
      </c>
      <c r="F499" s="12" t="s">
        <v>15</v>
      </c>
      <c r="G499" s="12" t="s">
        <v>6</v>
      </c>
      <c r="H499" s="12" t="s">
        <v>151</v>
      </c>
      <c r="I499" s="12"/>
      <c r="J499" s="9">
        <v>13</v>
      </c>
      <c r="K499" s="9">
        <v>13</v>
      </c>
    </row>
    <row r="500" spans="2:11" s="11" customFormat="1" x14ac:dyDescent="0.2">
      <c r="B500" s="8">
        <v>43706</v>
      </c>
      <c r="C500" s="12" t="s">
        <v>3</v>
      </c>
      <c r="D500" s="113">
        <v>8035</v>
      </c>
      <c r="E500" s="12" t="s">
        <v>42</v>
      </c>
      <c r="F500" s="12" t="s">
        <v>15</v>
      </c>
      <c r="G500" s="12" t="s">
        <v>6</v>
      </c>
      <c r="H500" s="12" t="s">
        <v>151</v>
      </c>
      <c r="I500" s="12"/>
      <c r="J500" s="9">
        <v>21</v>
      </c>
      <c r="K500" s="9">
        <v>26</v>
      </c>
    </row>
    <row r="501" spans="2:11" s="11" customFormat="1" x14ac:dyDescent="0.2">
      <c r="B501" s="8">
        <v>43706</v>
      </c>
      <c r="C501" s="12" t="s">
        <v>3</v>
      </c>
      <c r="D501" s="113">
        <v>6139</v>
      </c>
      <c r="E501" s="12" t="s">
        <v>48</v>
      </c>
      <c r="F501" s="12" t="s">
        <v>4</v>
      </c>
      <c r="G501" s="12" t="s">
        <v>5</v>
      </c>
      <c r="H501" s="12" t="s">
        <v>151</v>
      </c>
      <c r="I501" s="12"/>
      <c r="J501" s="9">
        <v>32</v>
      </c>
      <c r="K501" s="9">
        <v>43</v>
      </c>
    </row>
    <row r="502" spans="2:11" s="11" customFormat="1" x14ac:dyDescent="0.2">
      <c r="B502" s="8">
        <v>43706</v>
      </c>
      <c r="C502" s="12" t="s">
        <v>6</v>
      </c>
      <c r="D502" s="113">
        <v>57840</v>
      </c>
      <c r="E502" s="12" t="s">
        <v>2419</v>
      </c>
      <c r="F502" s="12" t="s">
        <v>6</v>
      </c>
      <c r="G502" s="12" t="s">
        <v>4</v>
      </c>
      <c r="H502" s="12" t="s">
        <v>151</v>
      </c>
      <c r="I502" s="12"/>
      <c r="J502" s="9">
        <v>28</v>
      </c>
      <c r="K502" s="9">
        <v>23</v>
      </c>
    </row>
    <row r="503" spans="2:11" s="11" customFormat="1" x14ac:dyDescent="0.2">
      <c r="B503" s="8">
        <v>43707</v>
      </c>
      <c r="C503" s="12" t="s">
        <v>3</v>
      </c>
      <c r="D503" s="113">
        <v>3396</v>
      </c>
      <c r="E503" s="12" t="s">
        <v>156</v>
      </c>
      <c r="F503" s="12" t="s">
        <v>15</v>
      </c>
      <c r="G503" s="12" t="s">
        <v>17</v>
      </c>
      <c r="H503" s="12" t="s">
        <v>151</v>
      </c>
      <c r="I503" s="12"/>
      <c r="J503" s="9">
        <v>23</v>
      </c>
      <c r="K503" s="9" t="s">
        <v>567</v>
      </c>
    </row>
    <row r="504" spans="2:11" s="11" customFormat="1" x14ac:dyDescent="0.2">
      <c r="B504" s="8">
        <v>43707</v>
      </c>
      <c r="C504" s="12" t="s">
        <v>3</v>
      </c>
      <c r="D504" s="113">
        <v>2360</v>
      </c>
      <c r="E504" s="12" t="s">
        <v>92</v>
      </c>
      <c r="F504" s="12" t="s">
        <v>4</v>
      </c>
      <c r="G504" s="12" t="s">
        <v>5</v>
      </c>
      <c r="H504" s="12" t="s">
        <v>151</v>
      </c>
      <c r="I504" s="12"/>
      <c r="J504" s="9">
        <v>27</v>
      </c>
      <c r="K504" s="9">
        <v>35</v>
      </c>
    </row>
    <row r="505" spans="2:11" s="11" customFormat="1" x14ac:dyDescent="0.2">
      <c r="B505" s="8">
        <v>43707</v>
      </c>
      <c r="C505" s="12" t="s">
        <v>6</v>
      </c>
      <c r="D505" s="113">
        <v>54720</v>
      </c>
      <c r="E505" s="12" t="s">
        <v>2137</v>
      </c>
      <c r="F505" s="12" t="s">
        <v>6</v>
      </c>
      <c r="G505" s="12" t="s">
        <v>6</v>
      </c>
      <c r="H505" s="12" t="s">
        <v>151</v>
      </c>
      <c r="I505" s="12"/>
      <c r="J505" s="9">
        <v>23</v>
      </c>
      <c r="K505" s="9">
        <v>22</v>
      </c>
    </row>
    <row r="506" spans="2:11" s="11" customFormat="1" x14ac:dyDescent="0.2">
      <c r="B506" s="8">
        <v>43708</v>
      </c>
      <c r="C506" s="12" t="s">
        <v>3</v>
      </c>
      <c r="D506" s="113">
        <v>8381</v>
      </c>
      <c r="E506" s="12" t="s">
        <v>959</v>
      </c>
      <c r="F506" s="12" t="s">
        <v>3</v>
      </c>
      <c r="G506" s="12" t="s">
        <v>6</v>
      </c>
      <c r="H506" s="12" t="s">
        <v>151</v>
      </c>
      <c r="I506" s="12"/>
      <c r="J506" s="9">
        <v>23</v>
      </c>
      <c r="K506" s="9">
        <v>18</v>
      </c>
    </row>
    <row r="507" spans="2:11" s="11" customFormat="1" x14ac:dyDescent="0.2">
      <c r="B507" s="8">
        <v>43708</v>
      </c>
      <c r="C507" s="12" t="s">
        <v>1190</v>
      </c>
      <c r="D507" s="48" t="s">
        <v>2423</v>
      </c>
      <c r="E507" s="12" t="s">
        <v>2424</v>
      </c>
      <c r="F507" s="12" t="s">
        <v>1190</v>
      </c>
      <c r="G507" s="12" t="s">
        <v>5</v>
      </c>
      <c r="H507" s="12" t="s">
        <v>151</v>
      </c>
      <c r="I507" s="12"/>
      <c r="J507" s="31"/>
      <c r="K507" s="31"/>
    </row>
    <row r="508" spans="2:11" s="11" customFormat="1" x14ac:dyDescent="0.2">
      <c r="B508" s="8">
        <v>43706</v>
      </c>
      <c r="C508" s="12" t="s">
        <v>3</v>
      </c>
      <c r="D508" s="113">
        <v>4916</v>
      </c>
      <c r="E508" s="12" t="s">
        <v>55</v>
      </c>
      <c r="F508" s="12" t="s">
        <v>4</v>
      </c>
      <c r="G508" s="12" t="s">
        <v>6</v>
      </c>
      <c r="H508" s="12" t="s">
        <v>2420</v>
      </c>
      <c r="I508" s="12"/>
      <c r="J508" s="9">
        <v>11</v>
      </c>
      <c r="K508" s="9">
        <v>6</v>
      </c>
    </row>
    <row r="509" spans="2:11" s="11" customFormat="1" x14ac:dyDescent="0.2">
      <c r="B509" s="8">
        <v>43707</v>
      </c>
      <c r="C509" s="12" t="s">
        <v>3</v>
      </c>
      <c r="D509" s="113">
        <v>7558</v>
      </c>
      <c r="E509" s="12" t="s">
        <v>251</v>
      </c>
      <c r="F509" s="12" t="s">
        <v>4</v>
      </c>
      <c r="G509" s="12" t="s">
        <v>6</v>
      </c>
      <c r="H509" s="12" t="s">
        <v>37</v>
      </c>
      <c r="I509" s="12"/>
      <c r="J509" s="9">
        <v>36</v>
      </c>
      <c r="K509" s="9">
        <v>48</v>
      </c>
    </row>
    <row r="510" spans="2:11" s="11" customFormat="1" x14ac:dyDescent="0.2">
      <c r="B510" s="8">
        <v>43707</v>
      </c>
      <c r="C510" s="12" t="s">
        <v>6</v>
      </c>
      <c r="D510" s="113">
        <v>57390</v>
      </c>
      <c r="E510" s="12" t="s">
        <v>197</v>
      </c>
      <c r="F510" s="12" t="s">
        <v>6</v>
      </c>
      <c r="G510" s="12" t="s">
        <v>8</v>
      </c>
      <c r="H510" s="12" t="s">
        <v>37</v>
      </c>
      <c r="I510" s="12"/>
      <c r="J510" s="9">
        <v>14</v>
      </c>
      <c r="K510" s="9">
        <v>11</v>
      </c>
    </row>
    <row r="511" spans="2:11" s="11" customFormat="1" x14ac:dyDescent="0.2">
      <c r="B511" s="8">
        <v>43707</v>
      </c>
      <c r="C511" s="12" t="s">
        <v>3</v>
      </c>
      <c r="D511" s="113">
        <v>4740</v>
      </c>
      <c r="E511" s="12" t="s">
        <v>75</v>
      </c>
      <c r="F511" s="12" t="s">
        <v>16</v>
      </c>
      <c r="G511" s="12" t="s">
        <v>6</v>
      </c>
      <c r="H511" s="12" t="s">
        <v>37</v>
      </c>
      <c r="I511" s="12"/>
      <c r="J511" s="9">
        <v>9</v>
      </c>
      <c r="K511" s="9">
        <v>5</v>
      </c>
    </row>
    <row r="512" spans="2:11" s="11" customFormat="1" x14ac:dyDescent="0.2">
      <c r="B512" s="8">
        <v>43708</v>
      </c>
      <c r="C512" s="12" t="s">
        <v>3</v>
      </c>
      <c r="D512" s="113">
        <v>6442</v>
      </c>
      <c r="E512" s="12" t="s">
        <v>60</v>
      </c>
      <c r="F512" s="12" t="s">
        <v>3</v>
      </c>
      <c r="G512" s="12" t="s">
        <v>5</v>
      </c>
      <c r="H512" s="12" t="s">
        <v>37</v>
      </c>
      <c r="I512" s="12"/>
      <c r="J512" s="9">
        <v>45</v>
      </c>
      <c r="K512" s="9">
        <v>61</v>
      </c>
    </row>
    <row r="513" spans="2:11" s="11" customFormat="1" x14ac:dyDescent="0.2">
      <c r="B513" s="8">
        <v>43706</v>
      </c>
      <c r="C513" s="12" t="s">
        <v>6</v>
      </c>
      <c r="D513" s="113">
        <v>54260</v>
      </c>
      <c r="E513" s="12" t="s">
        <v>2418</v>
      </c>
      <c r="F513" s="12" t="s">
        <v>6</v>
      </c>
      <c r="G513" s="12" t="s">
        <v>18</v>
      </c>
      <c r="H513" s="12" t="s">
        <v>23</v>
      </c>
      <c r="I513" s="12"/>
      <c r="J513" s="9">
        <v>42</v>
      </c>
      <c r="K513" s="9">
        <v>37</v>
      </c>
    </row>
    <row r="514" spans="2:11" s="11" customFormat="1" x14ac:dyDescent="0.2">
      <c r="B514" s="8">
        <v>43707</v>
      </c>
      <c r="C514" s="12" t="s">
        <v>3</v>
      </c>
      <c r="D514" s="113">
        <v>2732</v>
      </c>
      <c r="E514" s="12" t="s">
        <v>92</v>
      </c>
      <c r="F514" s="12" t="s">
        <v>18</v>
      </c>
      <c r="G514" s="12" t="s">
        <v>15</v>
      </c>
      <c r="H514" s="12" t="s">
        <v>23</v>
      </c>
      <c r="I514" s="12"/>
      <c r="J514" s="9">
        <v>22</v>
      </c>
      <c r="K514" s="9">
        <v>25</v>
      </c>
    </row>
    <row r="515" spans="2:11" s="11" customFormat="1" x14ac:dyDescent="0.2">
      <c r="B515" s="8">
        <v>43707</v>
      </c>
      <c r="C515" s="12" t="s">
        <v>3</v>
      </c>
      <c r="D515" s="113">
        <v>1858</v>
      </c>
      <c r="E515" s="12" t="s">
        <v>92</v>
      </c>
      <c r="F515" s="12" t="s">
        <v>10</v>
      </c>
      <c r="G515" s="12" t="s">
        <v>15</v>
      </c>
      <c r="H515" s="12" t="s">
        <v>477</v>
      </c>
      <c r="I515" s="12"/>
      <c r="J515" s="9">
        <v>31</v>
      </c>
      <c r="K515" s="9">
        <v>33</v>
      </c>
    </row>
    <row r="516" spans="2:11" s="11" customFormat="1" x14ac:dyDescent="0.2">
      <c r="B516" s="8">
        <v>43708</v>
      </c>
      <c r="C516" s="12" t="s">
        <v>6</v>
      </c>
      <c r="D516" s="159" t="s">
        <v>2421</v>
      </c>
      <c r="E516" s="12" t="s">
        <v>2422</v>
      </c>
      <c r="F516" s="12" t="s">
        <v>6</v>
      </c>
      <c r="G516" s="12" t="s">
        <v>6</v>
      </c>
      <c r="H516" s="12" t="s">
        <v>477</v>
      </c>
      <c r="I516" s="12"/>
      <c r="J516" s="9">
        <v>152</v>
      </c>
      <c r="K516" s="9">
        <v>166</v>
      </c>
    </row>
    <row r="517" spans="2:11" s="11" customFormat="1" x14ac:dyDescent="0.2">
      <c r="B517" s="8">
        <v>43708</v>
      </c>
      <c r="C517" s="12" t="s">
        <v>3</v>
      </c>
      <c r="D517" s="113">
        <v>1464</v>
      </c>
      <c r="E517" s="12" t="s">
        <v>92</v>
      </c>
      <c r="F517" s="12" t="s">
        <v>6</v>
      </c>
      <c r="G517" s="12" t="s">
        <v>15</v>
      </c>
      <c r="H517" s="12" t="s">
        <v>477</v>
      </c>
      <c r="I517" s="12"/>
      <c r="J517" s="9">
        <v>20</v>
      </c>
      <c r="K517" s="9">
        <v>23</v>
      </c>
    </row>
    <row r="518" spans="2:11" s="11" customFormat="1" x14ac:dyDescent="0.2">
      <c r="B518" s="8">
        <v>43708</v>
      </c>
      <c r="C518" s="12" t="s">
        <v>6</v>
      </c>
      <c r="D518" s="113">
        <v>57050</v>
      </c>
      <c r="E518" s="12" t="s">
        <v>211</v>
      </c>
      <c r="F518" s="12" t="s">
        <v>6</v>
      </c>
      <c r="G518" s="12" t="s">
        <v>15</v>
      </c>
      <c r="H518" s="12" t="s">
        <v>477</v>
      </c>
      <c r="I518" s="12"/>
      <c r="J518" s="9">
        <v>51</v>
      </c>
      <c r="K518" s="9">
        <v>65</v>
      </c>
    </row>
    <row r="519" spans="2:11" s="11" customFormat="1" x14ac:dyDescent="0.2">
      <c r="B519" s="8">
        <v>43708</v>
      </c>
      <c r="C519" s="12" t="s">
        <v>6</v>
      </c>
      <c r="D519" s="113">
        <v>57100</v>
      </c>
      <c r="E519" s="12" t="s">
        <v>141</v>
      </c>
      <c r="F519" s="12" t="s">
        <v>6</v>
      </c>
      <c r="G519" s="12" t="s">
        <v>9</v>
      </c>
      <c r="H519" s="12" t="s">
        <v>477</v>
      </c>
      <c r="I519" s="12"/>
      <c r="J519" s="9">
        <v>36</v>
      </c>
      <c r="K519" s="9">
        <v>41</v>
      </c>
    </row>
    <row r="520" spans="2:11" s="11" customFormat="1" x14ac:dyDescent="0.2">
      <c r="B520" s="8">
        <v>43706</v>
      </c>
      <c r="C520" s="12" t="s">
        <v>3</v>
      </c>
      <c r="D520" s="113">
        <v>2265</v>
      </c>
      <c r="E520" s="12" t="s">
        <v>92</v>
      </c>
      <c r="F520" s="12" t="s">
        <v>10</v>
      </c>
      <c r="G520" s="12" t="s">
        <v>22</v>
      </c>
      <c r="H520" s="12" t="s">
        <v>319</v>
      </c>
      <c r="I520" s="12"/>
      <c r="J520" s="9">
        <v>20</v>
      </c>
      <c r="K520" s="9">
        <v>25</v>
      </c>
    </row>
    <row r="521" spans="2:11" s="11" customFormat="1" x14ac:dyDescent="0.2">
      <c r="B521" s="8">
        <v>43706</v>
      </c>
      <c r="C521" s="12" t="s">
        <v>3</v>
      </c>
      <c r="D521" s="113">
        <v>4650</v>
      </c>
      <c r="E521" s="12" t="s">
        <v>40</v>
      </c>
      <c r="F521" s="12" t="s">
        <v>4</v>
      </c>
      <c r="G521" s="12" t="s">
        <v>6</v>
      </c>
      <c r="H521" s="12" t="s">
        <v>319</v>
      </c>
      <c r="I521" s="12"/>
      <c r="J521" s="9">
        <v>5</v>
      </c>
      <c r="K521" s="9">
        <v>3</v>
      </c>
    </row>
    <row r="522" spans="2:11" s="11" customFormat="1" x14ac:dyDescent="0.2">
      <c r="B522" s="8">
        <v>43707</v>
      </c>
      <c r="C522" s="12" t="s">
        <v>6</v>
      </c>
      <c r="D522" s="113">
        <v>57100</v>
      </c>
      <c r="E522" s="12" t="s">
        <v>141</v>
      </c>
      <c r="F522" s="12" t="s">
        <v>6</v>
      </c>
      <c r="G522" s="12" t="s">
        <v>4</v>
      </c>
      <c r="H522" s="12" t="s">
        <v>319</v>
      </c>
      <c r="I522" s="12"/>
      <c r="J522" s="9">
        <v>35</v>
      </c>
      <c r="K522" s="9">
        <v>41</v>
      </c>
    </row>
    <row r="523" spans="2:11" s="11" customFormat="1" x14ac:dyDescent="0.2">
      <c r="B523" s="8">
        <v>43707</v>
      </c>
      <c r="C523" s="12" t="s">
        <v>6</v>
      </c>
      <c r="D523" s="113">
        <v>57365</v>
      </c>
      <c r="E523" s="12" t="s">
        <v>1115</v>
      </c>
      <c r="F523" s="12" t="s">
        <v>6</v>
      </c>
      <c r="G523" s="12" t="s">
        <v>6</v>
      </c>
      <c r="H523" s="12" t="s">
        <v>319</v>
      </c>
      <c r="I523" s="12"/>
      <c r="J523" s="9">
        <v>43</v>
      </c>
      <c r="K523" s="9">
        <v>53</v>
      </c>
    </row>
    <row r="524" spans="2:11" s="11" customFormat="1" x14ac:dyDescent="0.2">
      <c r="B524" s="8">
        <v>43708</v>
      </c>
      <c r="C524" s="12" t="s">
        <v>3</v>
      </c>
      <c r="D524" s="113">
        <v>7362</v>
      </c>
      <c r="E524" s="12" t="s">
        <v>2425</v>
      </c>
      <c r="F524" s="12" t="s">
        <v>4</v>
      </c>
      <c r="G524" s="12" t="s">
        <v>6</v>
      </c>
      <c r="H524" s="12" t="s">
        <v>13</v>
      </c>
      <c r="I524" s="12"/>
      <c r="J524" s="9">
        <v>34</v>
      </c>
      <c r="K524" s="9">
        <v>46</v>
      </c>
    </row>
    <row r="525" spans="2:11" s="11" customFormat="1" x14ac:dyDescent="0.2">
      <c r="B525" s="8">
        <v>43706</v>
      </c>
      <c r="C525" s="12" t="s">
        <v>6</v>
      </c>
      <c r="D525" s="113">
        <v>57310</v>
      </c>
      <c r="E525" s="12" t="s">
        <v>219</v>
      </c>
      <c r="F525" s="12" t="s">
        <v>6</v>
      </c>
      <c r="G525" s="12" t="s">
        <v>15</v>
      </c>
      <c r="H525" s="12" t="s">
        <v>292</v>
      </c>
      <c r="I525" s="12"/>
      <c r="J525" s="9">
        <v>42</v>
      </c>
      <c r="K525" s="9">
        <v>51</v>
      </c>
    </row>
    <row r="526" spans="2:11" s="11" customFormat="1" x14ac:dyDescent="0.2">
      <c r="B526" s="8">
        <v>43707</v>
      </c>
      <c r="C526" s="12" t="s">
        <v>14</v>
      </c>
      <c r="D526" s="113">
        <v>5031</v>
      </c>
      <c r="E526" s="12" t="s">
        <v>1055</v>
      </c>
      <c r="F526" s="12" t="s">
        <v>6</v>
      </c>
      <c r="G526" s="12" t="s">
        <v>6</v>
      </c>
      <c r="H526" s="12" t="s">
        <v>292</v>
      </c>
      <c r="I526" s="12"/>
      <c r="J526" s="87" t="s">
        <v>2426</v>
      </c>
      <c r="K526" s="87" t="s">
        <v>2113</v>
      </c>
    </row>
    <row r="528" spans="2:11" ht="16" thickBot="1" x14ac:dyDescent="0.25"/>
    <row r="529" spans="1:17" x14ac:dyDescent="0.2">
      <c r="B529" s="53" t="s">
        <v>1049</v>
      </c>
      <c r="C529" s="150"/>
      <c r="D529" s="53" t="s">
        <v>1154</v>
      </c>
      <c r="E529" s="54"/>
      <c r="F529" s="53" t="s">
        <v>1155</v>
      </c>
      <c r="G529" s="54"/>
      <c r="H529" s="53" t="s">
        <v>1669</v>
      </c>
      <c r="I529" s="54"/>
      <c r="J529" s="53" t="s">
        <v>1670</v>
      </c>
      <c r="K529" s="150"/>
      <c r="L529" s="53" t="s">
        <v>1874</v>
      </c>
      <c r="M529" s="150"/>
      <c r="N529" s="167" t="s">
        <v>2058</v>
      </c>
      <c r="O529" s="168"/>
      <c r="P529" s="167" t="s">
        <v>2202</v>
      </c>
      <c r="Q529" s="168"/>
    </row>
    <row r="530" spans="1:17" x14ac:dyDescent="0.2">
      <c r="A530" t="s">
        <v>916</v>
      </c>
      <c r="B530" s="141">
        <v>40</v>
      </c>
      <c r="C530" s="147">
        <v>0.11627906976744186</v>
      </c>
      <c r="D530" s="141">
        <v>49</v>
      </c>
      <c r="E530" s="142">
        <v>0.11694510739856802</v>
      </c>
      <c r="F530" s="141">
        <v>21</v>
      </c>
      <c r="G530" s="151">
        <v>6.1889250814332247E-2</v>
      </c>
      <c r="H530" s="141">
        <v>44</v>
      </c>
      <c r="I530" s="142">
        <v>0.10451306413301663</v>
      </c>
      <c r="J530" s="141">
        <v>40</v>
      </c>
      <c r="K530" s="147">
        <v>0.10050251256281408</v>
      </c>
      <c r="L530" s="160">
        <v>16</v>
      </c>
      <c r="M530" s="147">
        <v>0.12698412698412698</v>
      </c>
      <c r="N530" s="78">
        <v>28</v>
      </c>
      <c r="O530" s="56">
        <f t="shared" ref="O530:O539" si="0">N530/$N$539</f>
        <v>9.7902097902097904E-2</v>
      </c>
      <c r="P530" s="78">
        <f>33+2+1+1</f>
        <v>37</v>
      </c>
      <c r="Q530" s="56">
        <f t="shared" ref="Q530:Q539" si="1">P530/$P$539</f>
        <v>6.9029850746268662E-2</v>
      </c>
    </row>
    <row r="531" spans="1:17" x14ac:dyDescent="0.2">
      <c r="A531" t="s">
        <v>308</v>
      </c>
      <c r="B531" s="143">
        <v>97</v>
      </c>
      <c r="C531" s="148">
        <v>0.28197674418604651</v>
      </c>
      <c r="D531" s="143">
        <v>115</v>
      </c>
      <c r="E531" s="144">
        <v>0.27446300715990452</v>
      </c>
      <c r="F531" s="143">
        <v>111</v>
      </c>
      <c r="G531" s="152">
        <v>0.36156351791530944</v>
      </c>
      <c r="H531" s="143">
        <v>111</v>
      </c>
      <c r="I531" s="144">
        <v>0.26365795724465557</v>
      </c>
      <c r="J531" s="143">
        <v>100</v>
      </c>
      <c r="K531" s="148">
        <v>0.25125628140703515</v>
      </c>
      <c r="L531" s="55">
        <v>21</v>
      </c>
      <c r="M531" s="148">
        <v>0.16666666666666666</v>
      </c>
      <c r="N531" s="55">
        <f>114-29</f>
        <v>85</v>
      </c>
      <c r="O531" s="56">
        <f t="shared" si="0"/>
        <v>0.29720279720279719</v>
      </c>
      <c r="P531" s="55">
        <f>112-25+2+14+15+8+2+12+4</f>
        <v>144</v>
      </c>
      <c r="Q531" s="56">
        <f t="shared" si="1"/>
        <v>0.26865671641791045</v>
      </c>
    </row>
    <row r="532" spans="1:17" x14ac:dyDescent="0.2">
      <c r="A532" t="s">
        <v>284</v>
      </c>
      <c r="B532" s="143">
        <v>43</v>
      </c>
      <c r="C532" s="148">
        <v>0.125</v>
      </c>
      <c r="D532" s="143">
        <v>36</v>
      </c>
      <c r="E532" s="144">
        <v>8.5918854415274457E-2</v>
      </c>
      <c r="F532" s="143">
        <v>21</v>
      </c>
      <c r="G532" s="152">
        <v>6.8403908794788276E-2</v>
      </c>
      <c r="H532" s="143">
        <v>57</v>
      </c>
      <c r="I532" s="144">
        <v>0.1163895486935867</v>
      </c>
      <c r="J532" s="143">
        <v>51</v>
      </c>
      <c r="K532" s="148">
        <v>0.12814070351758794</v>
      </c>
      <c r="L532" s="55">
        <v>14</v>
      </c>
      <c r="M532" s="148">
        <v>0.1111111111111111</v>
      </c>
      <c r="N532" s="55">
        <f>138-117</f>
        <v>21</v>
      </c>
      <c r="O532" s="56">
        <f t="shared" si="0"/>
        <v>7.3426573426573424E-2</v>
      </c>
      <c r="P532" s="55">
        <f>153-114+4+3+6+2+5+1</f>
        <v>60</v>
      </c>
      <c r="Q532" s="56">
        <f t="shared" si="1"/>
        <v>0.11194029850746269</v>
      </c>
    </row>
    <row r="533" spans="1:17" x14ac:dyDescent="0.2">
      <c r="A533" t="s">
        <v>922</v>
      </c>
      <c r="B533" s="143">
        <v>29</v>
      </c>
      <c r="C533" s="148">
        <v>8.4302325581395346E-2</v>
      </c>
      <c r="D533" s="143">
        <v>26</v>
      </c>
      <c r="E533" s="144">
        <v>6.205250596658711E-2</v>
      </c>
      <c r="F533" s="143">
        <v>16</v>
      </c>
      <c r="G533" s="152">
        <v>5.2117263843648211E-2</v>
      </c>
      <c r="H533" s="143">
        <v>27</v>
      </c>
      <c r="I533" s="144">
        <v>6.413301662707839E-2</v>
      </c>
      <c r="J533" s="143">
        <v>23</v>
      </c>
      <c r="K533" s="148">
        <v>5.7788944723618091E-2</v>
      </c>
      <c r="L533" s="78">
        <v>4</v>
      </c>
      <c r="M533" s="148">
        <v>3.1746031746031744E-2</v>
      </c>
      <c r="N533" s="55">
        <v>11</v>
      </c>
      <c r="O533" s="56">
        <f t="shared" si="0"/>
        <v>3.8461538461538464E-2</v>
      </c>
      <c r="P533" s="55">
        <f>16+6+6+1</f>
        <v>29</v>
      </c>
      <c r="Q533" s="56">
        <f t="shared" si="1"/>
        <v>5.4104477611940295E-2</v>
      </c>
    </row>
    <row r="534" spans="1:17" x14ac:dyDescent="0.2">
      <c r="A534" t="s">
        <v>23</v>
      </c>
      <c r="B534" s="143">
        <v>17</v>
      </c>
      <c r="C534" s="148">
        <v>4.9418604651162788E-2</v>
      </c>
      <c r="D534" s="143">
        <v>76</v>
      </c>
      <c r="E534" s="144">
        <v>0.18138424821002386</v>
      </c>
      <c r="F534" s="143">
        <v>33</v>
      </c>
      <c r="G534" s="152">
        <v>0.10749185667752444</v>
      </c>
      <c r="H534" s="143">
        <v>30</v>
      </c>
      <c r="I534" s="144">
        <v>7.1258907363420429E-2</v>
      </c>
      <c r="J534" s="143">
        <v>74</v>
      </c>
      <c r="K534" s="148">
        <v>0.18592964824120603</v>
      </c>
      <c r="L534" s="55">
        <v>17</v>
      </c>
      <c r="M534" s="148">
        <v>0.13492063492063491</v>
      </c>
      <c r="N534" s="55">
        <v>17</v>
      </c>
      <c r="O534" s="56">
        <f t="shared" si="0"/>
        <v>5.944055944055944E-2</v>
      </c>
      <c r="P534" s="55">
        <f>199-154+5+4+7+1+2+1</f>
        <v>65</v>
      </c>
      <c r="Q534" s="56">
        <f t="shared" si="1"/>
        <v>0.12126865671641791</v>
      </c>
    </row>
    <row r="535" spans="1:17" x14ac:dyDescent="0.2">
      <c r="A535" t="s">
        <v>923</v>
      </c>
      <c r="B535" s="143">
        <v>60</v>
      </c>
      <c r="C535" s="148">
        <v>0.1744186046511628</v>
      </c>
      <c r="D535" s="143">
        <v>58</v>
      </c>
      <c r="E535" s="144">
        <v>0.13842482100238662</v>
      </c>
      <c r="F535" s="143">
        <v>56</v>
      </c>
      <c r="G535" s="152">
        <v>0.18241042345276873</v>
      </c>
      <c r="H535" s="143">
        <v>86</v>
      </c>
      <c r="I535" s="144">
        <v>0.20427553444180521</v>
      </c>
      <c r="J535" s="143">
        <v>64</v>
      </c>
      <c r="K535" s="148">
        <v>0.16080402010050251</v>
      </c>
      <c r="L535" s="55">
        <v>37</v>
      </c>
      <c r="M535" s="148">
        <v>0.29365079365079366</v>
      </c>
      <c r="N535" s="55">
        <f>180-117+7+2</f>
        <v>72</v>
      </c>
      <c r="O535" s="56">
        <f t="shared" si="0"/>
        <v>0.25174825174825177</v>
      </c>
      <c r="P535" s="55">
        <f>92+10+19+6+3+9+4</f>
        <v>143</v>
      </c>
      <c r="Q535" s="56">
        <f t="shared" si="1"/>
        <v>0.26679104477611942</v>
      </c>
    </row>
    <row r="536" spans="1:17" x14ac:dyDescent="0.2">
      <c r="A536" t="s">
        <v>924</v>
      </c>
      <c r="B536" s="143">
        <v>15</v>
      </c>
      <c r="C536" s="148">
        <v>4.3604651162790699E-2</v>
      </c>
      <c r="D536" s="143">
        <v>15</v>
      </c>
      <c r="E536" s="144">
        <v>3.5799522673031027E-2</v>
      </c>
      <c r="F536" s="143">
        <v>15</v>
      </c>
      <c r="G536" s="152">
        <v>4.8859934853420196E-2</v>
      </c>
      <c r="H536" s="143">
        <v>30</v>
      </c>
      <c r="I536" s="144">
        <v>7.1258907363420429E-2</v>
      </c>
      <c r="J536" s="143">
        <v>20</v>
      </c>
      <c r="K536" s="148">
        <v>3.7688442211055273E-2</v>
      </c>
      <c r="L536" s="55">
        <v>12</v>
      </c>
      <c r="M536" s="148">
        <v>9.5238095238095233E-2</v>
      </c>
      <c r="N536" s="55">
        <v>25</v>
      </c>
      <c r="O536" s="56">
        <f t="shared" si="0"/>
        <v>8.7412587412587409E-2</v>
      </c>
      <c r="P536" s="55">
        <f>7+5+5+2</f>
        <v>19</v>
      </c>
      <c r="Q536" s="56">
        <f t="shared" si="1"/>
        <v>3.5447761194029849E-2</v>
      </c>
    </row>
    <row r="537" spans="1:17" x14ac:dyDescent="0.2">
      <c r="A537" t="s">
        <v>925</v>
      </c>
      <c r="B537" s="143">
        <v>12</v>
      </c>
      <c r="C537" s="148">
        <v>3.4883720930232558E-2</v>
      </c>
      <c r="D537" s="143">
        <v>14</v>
      </c>
      <c r="E537" s="144">
        <v>3.3412887828162291E-2</v>
      </c>
      <c r="F537" s="143">
        <v>9</v>
      </c>
      <c r="G537" s="152">
        <v>2.9315960912052116E-2</v>
      </c>
      <c r="H537" s="143">
        <v>24</v>
      </c>
      <c r="I537" s="144">
        <v>5.4631828978622329E-2</v>
      </c>
      <c r="J537" s="143">
        <v>7</v>
      </c>
      <c r="K537" s="148">
        <v>1.7587939698492462E-2</v>
      </c>
      <c r="L537" s="55">
        <v>4</v>
      </c>
      <c r="M537" s="148">
        <v>3.1746031746031744E-2</v>
      </c>
      <c r="N537" s="55">
        <v>8</v>
      </c>
      <c r="O537" s="56">
        <f t="shared" si="0"/>
        <v>2.7972027972027972E-2</v>
      </c>
      <c r="P537" s="55">
        <f>12+4+1+2</f>
        <v>19</v>
      </c>
      <c r="Q537" s="56">
        <f t="shared" si="1"/>
        <v>3.5447761194029849E-2</v>
      </c>
    </row>
    <row r="538" spans="1:17" x14ac:dyDescent="0.2">
      <c r="A538" t="s">
        <v>915</v>
      </c>
      <c r="B538" s="143">
        <v>31</v>
      </c>
      <c r="C538" s="148">
        <v>9.0116279069767435E-2</v>
      </c>
      <c r="D538" s="143">
        <v>30</v>
      </c>
      <c r="E538" s="144">
        <v>7.1599045346062054E-2</v>
      </c>
      <c r="F538" s="143">
        <v>27</v>
      </c>
      <c r="G538" s="152">
        <v>8.7947882736156349E-2</v>
      </c>
      <c r="H538" s="143">
        <v>21</v>
      </c>
      <c r="I538" s="144">
        <v>4.9881235154394299E-2</v>
      </c>
      <c r="J538" s="143">
        <v>24</v>
      </c>
      <c r="K538" s="148">
        <v>6.030150753768844E-2</v>
      </c>
      <c r="L538" s="55">
        <v>1</v>
      </c>
      <c r="M538" s="148">
        <v>7.9365079365079361E-3</v>
      </c>
      <c r="N538" s="55">
        <f>17+2</f>
        <v>19</v>
      </c>
      <c r="O538" s="56">
        <f t="shared" si="0"/>
        <v>6.6433566433566432E-2</v>
      </c>
      <c r="P538" s="55">
        <f>17+3</f>
        <v>20</v>
      </c>
      <c r="Q538" s="56">
        <f t="shared" si="1"/>
        <v>3.7313432835820892E-2</v>
      </c>
    </row>
    <row r="539" spans="1:17" ht="16" thickBot="1" x14ac:dyDescent="0.25">
      <c r="B539" s="145">
        <v>344</v>
      </c>
      <c r="C539" s="149">
        <v>0.52325581395348841</v>
      </c>
      <c r="D539" s="145">
        <v>419</v>
      </c>
      <c r="E539" s="146">
        <v>0.47732696897374699</v>
      </c>
      <c r="F539" s="145">
        <v>307</v>
      </c>
      <c r="G539" s="153">
        <v>0.49185667752442996</v>
      </c>
      <c r="H539" s="145">
        <v>421</v>
      </c>
      <c r="I539" s="146">
        <v>0.48456057007125891</v>
      </c>
      <c r="J539" s="145">
        <v>398</v>
      </c>
      <c r="K539" s="149">
        <v>0.47989949748743715</v>
      </c>
      <c r="L539" s="57">
        <v>126</v>
      </c>
      <c r="M539" s="174">
        <v>1</v>
      </c>
      <c r="N539" s="57">
        <f>SUM(N530:N538)</f>
        <v>286</v>
      </c>
      <c r="O539" s="58">
        <f t="shared" si="0"/>
        <v>1</v>
      </c>
      <c r="P539" s="57">
        <f>SUM(P530:P538)</f>
        <v>536</v>
      </c>
      <c r="Q539" s="58">
        <f t="shared" si="1"/>
        <v>1</v>
      </c>
    </row>
    <row r="540" spans="1:17" x14ac:dyDescent="0.2">
      <c r="C540" s="157">
        <v>0.52325581395348841</v>
      </c>
      <c r="D540" s="156"/>
      <c r="E540" s="157">
        <v>0.47732696897374699</v>
      </c>
      <c r="F540" s="156"/>
      <c r="G540" s="157">
        <v>0.49185667752442996</v>
      </c>
      <c r="H540" s="156"/>
      <c r="I540" s="157">
        <v>0.48456057007125891</v>
      </c>
      <c r="J540" s="156"/>
      <c r="K540" s="157">
        <v>0.47989949748743715</v>
      </c>
      <c r="L540" s="156"/>
      <c r="M540" s="157">
        <v>0.40476190476190471</v>
      </c>
      <c r="O540" s="157">
        <f>SUM(O530:O532)</f>
        <v>0.46853146853146854</v>
      </c>
      <c r="Q540" s="157">
        <f>SUM(Q530:Q532)</f>
        <v>0.44962686567164178</v>
      </c>
    </row>
  </sheetData>
  <sortState ref="C496:L526">
    <sortCondition ref="I526"/>
  </sortState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EFC14-4755-F748-A466-AACBC73B88DA}">
  <dimension ref="A2:J530"/>
  <sheetViews>
    <sheetView topLeftCell="A509" zoomScale="128" zoomScaleNormal="128" workbookViewId="0">
      <selection activeCell="H526" sqref="H2:H526"/>
    </sheetView>
  </sheetViews>
  <sheetFormatPr baseColWidth="10" defaultRowHeight="15" x14ac:dyDescent="0.2"/>
  <cols>
    <col min="4" max="4" width="22.6640625" customWidth="1"/>
    <col min="7" max="7" width="20.33203125" customWidth="1"/>
  </cols>
  <sheetData>
    <row r="2" spans="1:10" s="11" customFormat="1" x14ac:dyDescent="0.2">
      <c r="A2" s="8">
        <v>43679</v>
      </c>
      <c r="B2" s="12" t="s">
        <v>5</v>
      </c>
      <c r="C2" s="113">
        <v>78554</v>
      </c>
      <c r="D2" s="12" t="s">
        <v>2184</v>
      </c>
      <c r="E2" s="12" t="s">
        <v>5</v>
      </c>
      <c r="F2" s="12" t="s">
        <v>5</v>
      </c>
      <c r="G2" s="12" t="s">
        <v>2185</v>
      </c>
      <c r="H2" s="12"/>
      <c r="I2" s="87" t="s">
        <v>2204</v>
      </c>
      <c r="J2" s="87" t="s">
        <v>2205</v>
      </c>
    </row>
    <row r="3" spans="1:10" s="11" customFormat="1" x14ac:dyDescent="0.2">
      <c r="A3" s="8">
        <v>43706</v>
      </c>
      <c r="B3" s="12" t="s">
        <v>6</v>
      </c>
      <c r="C3" s="113">
        <v>54260</v>
      </c>
      <c r="D3" s="12" t="s">
        <v>2418</v>
      </c>
      <c r="E3" s="12" t="s">
        <v>6</v>
      </c>
      <c r="F3" s="12" t="s">
        <v>18</v>
      </c>
      <c r="G3" s="12" t="s">
        <v>23</v>
      </c>
      <c r="H3" s="12"/>
      <c r="I3" s="9">
        <v>42</v>
      </c>
      <c r="J3" s="9">
        <v>37</v>
      </c>
    </row>
    <row r="4" spans="1:10" s="11" customFormat="1" x14ac:dyDescent="0.2">
      <c r="A4" s="8">
        <v>43683</v>
      </c>
      <c r="B4" s="12" t="s">
        <v>3</v>
      </c>
      <c r="C4" s="113">
        <v>5670</v>
      </c>
      <c r="D4" s="12" t="s">
        <v>1011</v>
      </c>
      <c r="E4" s="12" t="s">
        <v>4</v>
      </c>
      <c r="F4" s="12" t="s">
        <v>4</v>
      </c>
      <c r="G4" s="12" t="s">
        <v>249</v>
      </c>
      <c r="H4" s="12"/>
      <c r="I4" s="9">
        <v>23</v>
      </c>
      <c r="J4" s="9">
        <v>31</v>
      </c>
    </row>
    <row r="5" spans="1:10" s="11" customFormat="1" x14ac:dyDescent="0.2">
      <c r="A5" s="8">
        <v>43683</v>
      </c>
      <c r="B5" s="12" t="s">
        <v>3</v>
      </c>
      <c r="C5" s="113">
        <v>7410</v>
      </c>
      <c r="D5" s="12" t="s">
        <v>282</v>
      </c>
      <c r="E5" s="12" t="s">
        <v>4</v>
      </c>
      <c r="F5" s="12" t="s">
        <v>4</v>
      </c>
      <c r="G5" s="12" t="s">
        <v>151</v>
      </c>
      <c r="H5" s="12"/>
      <c r="I5" s="9">
        <v>41</v>
      </c>
      <c r="J5" s="9">
        <v>52</v>
      </c>
    </row>
    <row r="6" spans="1:10" s="11" customFormat="1" x14ac:dyDescent="0.2">
      <c r="A6" s="8">
        <v>43678</v>
      </c>
      <c r="B6" s="12" t="s">
        <v>14</v>
      </c>
      <c r="C6" s="113">
        <v>6700</v>
      </c>
      <c r="D6" s="12" t="s">
        <v>127</v>
      </c>
      <c r="E6" s="12" t="s">
        <v>6</v>
      </c>
      <c r="F6" s="12" t="s">
        <v>4</v>
      </c>
      <c r="G6" s="12" t="s">
        <v>222</v>
      </c>
      <c r="H6" s="12"/>
      <c r="I6" s="9">
        <v>32</v>
      </c>
      <c r="J6" s="9">
        <v>26</v>
      </c>
    </row>
    <row r="7" spans="1:10" s="11" customFormat="1" x14ac:dyDescent="0.2">
      <c r="A7" s="8">
        <v>43684</v>
      </c>
      <c r="B7" s="12" t="s">
        <v>14</v>
      </c>
      <c r="C7" s="113">
        <v>6700</v>
      </c>
      <c r="D7" s="12" t="s">
        <v>127</v>
      </c>
      <c r="E7" s="12" t="s">
        <v>6</v>
      </c>
      <c r="F7" s="12" t="s">
        <v>6</v>
      </c>
      <c r="G7" s="12" t="s">
        <v>863</v>
      </c>
      <c r="H7" s="12"/>
      <c r="I7" s="9">
        <v>34</v>
      </c>
      <c r="J7" s="9">
        <v>29</v>
      </c>
    </row>
    <row r="8" spans="1:10" s="11" customFormat="1" x14ac:dyDescent="0.2">
      <c r="A8" s="8">
        <v>43689</v>
      </c>
      <c r="B8" s="12" t="s">
        <v>14</v>
      </c>
      <c r="C8" s="113">
        <v>6700</v>
      </c>
      <c r="D8" s="12" t="s">
        <v>127</v>
      </c>
      <c r="E8" s="12" t="s">
        <v>6</v>
      </c>
      <c r="F8" s="12" t="s">
        <v>6</v>
      </c>
      <c r="G8" s="12" t="s">
        <v>863</v>
      </c>
      <c r="H8" s="12"/>
      <c r="I8" s="9">
        <v>35</v>
      </c>
      <c r="J8" s="9">
        <v>26</v>
      </c>
    </row>
    <row r="9" spans="1:10" s="11" customFormat="1" x14ac:dyDescent="0.2">
      <c r="A9" s="8">
        <v>43689</v>
      </c>
      <c r="B9" s="12" t="s">
        <v>14</v>
      </c>
      <c r="C9" s="113">
        <v>6700</v>
      </c>
      <c r="D9" s="12" t="s">
        <v>127</v>
      </c>
      <c r="E9" s="12" t="s">
        <v>6</v>
      </c>
      <c r="F9" s="12" t="s">
        <v>6</v>
      </c>
      <c r="G9" s="12" t="s">
        <v>863</v>
      </c>
      <c r="H9" s="12"/>
      <c r="I9" s="9">
        <v>35</v>
      </c>
      <c r="J9" s="9">
        <v>24</v>
      </c>
    </row>
    <row r="10" spans="1:10" s="11" customFormat="1" x14ac:dyDescent="0.2">
      <c r="A10" s="8">
        <v>43692</v>
      </c>
      <c r="B10" s="12" t="s">
        <v>14</v>
      </c>
      <c r="C10" s="113">
        <v>6700</v>
      </c>
      <c r="D10" s="12" t="s">
        <v>127</v>
      </c>
      <c r="E10" s="12" t="s">
        <v>6</v>
      </c>
      <c r="F10" s="12" t="s">
        <v>6</v>
      </c>
      <c r="G10" s="12" t="s">
        <v>23</v>
      </c>
      <c r="H10" s="12"/>
      <c r="I10" s="9">
        <v>34</v>
      </c>
      <c r="J10" s="9">
        <v>25</v>
      </c>
    </row>
    <row r="11" spans="1:10" s="11" customFormat="1" x14ac:dyDescent="0.2">
      <c r="A11" s="8">
        <v>43694</v>
      </c>
      <c r="B11" s="12" t="s">
        <v>14</v>
      </c>
      <c r="C11" s="113">
        <v>6700</v>
      </c>
      <c r="D11" s="12" t="s">
        <v>127</v>
      </c>
      <c r="E11" s="12" t="s">
        <v>4</v>
      </c>
      <c r="F11" s="12" t="s">
        <v>4</v>
      </c>
      <c r="G11" s="12" t="s">
        <v>172</v>
      </c>
      <c r="H11" s="12"/>
      <c r="I11" s="9">
        <v>33</v>
      </c>
      <c r="J11" s="9">
        <v>29</v>
      </c>
    </row>
    <row r="12" spans="1:10" s="11" customFormat="1" x14ac:dyDescent="0.2">
      <c r="A12" s="8">
        <v>43694</v>
      </c>
      <c r="B12" s="12" t="s">
        <v>3</v>
      </c>
      <c r="C12" s="113">
        <v>5713</v>
      </c>
      <c r="D12" s="12" t="s">
        <v>134</v>
      </c>
      <c r="E12" s="12" t="s">
        <v>4</v>
      </c>
      <c r="F12" s="12" t="s">
        <v>4</v>
      </c>
      <c r="G12" s="12" t="s">
        <v>151</v>
      </c>
      <c r="H12" s="12"/>
      <c r="I12" s="9">
        <v>23</v>
      </c>
      <c r="J12" s="9">
        <v>30</v>
      </c>
    </row>
    <row r="13" spans="1:10" s="11" customFormat="1" x14ac:dyDescent="0.2">
      <c r="A13" s="8">
        <v>43693</v>
      </c>
      <c r="B13" s="12" t="s">
        <v>14</v>
      </c>
      <c r="C13" s="113">
        <v>6791</v>
      </c>
      <c r="D13" s="12" t="s">
        <v>136</v>
      </c>
      <c r="E13" s="12" t="s">
        <v>6</v>
      </c>
      <c r="F13" s="12" t="s">
        <v>6</v>
      </c>
      <c r="G13" s="12" t="s">
        <v>153</v>
      </c>
      <c r="H13" s="12"/>
      <c r="I13" s="9">
        <v>15</v>
      </c>
      <c r="J13" s="9">
        <v>10</v>
      </c>
    </row>
    <row r="14" spans="1:10" s="11" customFormat="1" x14ac:dyDescent="0.2">
      <c r="A14" s="8">
        <v>43694</v>
      </c>
      <c r="B14" s="12" t="s">
        <v>14</v>
      </c>
      <c r="C14" s="113">
        <v>6791</v>
      </c>
      <c r="D14" s="12" t="s">
        <v>136</v>
      </c>
      <c r="E14" s="12" t="s">
        <v>6</v>
      </c>
      <c r="F14" s="12" t="s">
        <v>4</v>
      </c>
      <c r="G14" s="12" t="s">
        <v>2314</v>
      </c>
      <c r="H14" s="12"/>
      <c r="I14" s="9">
        <v>14</v>
      </c>
      <c r="J14" s="9">
        <v>8</v>
      </c>
    </row>
    <row r="15" spans="1:10" s="11" customFormat="1" x14ac:dyDescent="0.2">
      <c r="A15" s="8">
        <v>43697</v>
      </c>
      <c r="B15" s="12" t="s">
        <v>14</v>
      </c>
      <c r="C15" s="113">
        <v>6792</v>
      </c>
      <c r="D15" s="12" t="s">
        <v>136</v>
      </c>
      <c r="E15" s="12" t="s">
        <v>6</v>
      </c>
      <c r="F15" s="12" t="s">
        <v>6</v>
      </c>
      <c r="G15" s="12" t="s">
        <v>152</v>
      </c>
      <c r="H15" s="12"/>
      <c r="I15" s="9">
        <v>16</v>
      </c>
      <c r="J15" s="9">
        <v>8</v>
      </c>
    </row>
    <row r="16" spans="1:10" s="11" customFormat="1" x14ac:dyDescent="0.2">
      <c r="A16" s="8">
        <v>43705</v>
      </c>
      <c r="B16" s="12" t="s">
        <v>3</v>
      </c>
      <c r="C16" s="113">
        <v>6791</v>
      </c>
      <c r="D16" s="12" t="s">
        <v>136</v>
      </c>
      <c r="E16" s="12" t="s">
        <v>6</v>
      </c>
      <c r="F16" s="12" t="s">
        <v>4</v>
      </c>
      <c r="G16" s="12" t="s">
        <v>151</v>
      </c>
      <c r="H16" s="12"/>
      <c r="I16" s="9">
        <v>18</v>
      </c>
      <c r="J16" s="9">
        <v>12</v>
      </c>
    </row>
    <row r="17" spans="1:10" s="11" customFormat="1" x14ac:dyDescent="0.2">
      <c r="A17" s="8">
        <v>43690</v>
      </c>
      <c r="B17" s="12" t="s">
        <v>14</v>
      </c>
      <c r="C17" s="113">
        <v>6717</v>
      </c>
      <c r="D17" s="12" t="s">
        <v>1783</v>
      </c>
      <c r="E17" s="12" t="s">
        <v>6</v>
      </c>
      <c r="F17" s="12" t="s">
        <v>6</v>
      </c>
      <c r="G17" s="12" t="s">
        <v>172</v>
      </c>
      <c r="H17" s="12"/>
      <c r="I17" s="9">
        <v>37</v>
      </c>
      <c r="J17" s="9">
        <v>36</v>
      </c>
    </row>
    <row r="18" spans="1:10" s="11" customFormat="1" x14ac:dyDescent="0.2">
      <c r="A18" s="8">
        <v>43706</v>
      </c>
      <c r="B18" s="12" t="s">
        <v>14</v>
      </c>
      <c r="C18" s="113">
        <v>6717</v>
      </c>
      <c r="D18" s="12" t="s">
        <v>1783</v>
      </c>
      <c r="E18" s="12" t="s">
        <v>6</v>
      </c>
      <c r="F18" s="12" t="s">
        <v>15</v>
      </c>
      <c r="G18" s="12" t="s">
        <v>151</v>
      </c>
      <c r="H18" s="12"/>
      <c r="I18" s="9">
        <v>38</v>
      </c>
      <c r="J18" s="9">
        <v>34</v>
      </c>
    </row>
    <row r="19" spans="1:10" s="11" customFormat="1" x14ac:dyDescent="0.2">
      <c r="A19" s="8">
        <v>43683</v>
      </c>
      <c r="B19" s="12" t="s">
        <v>14</v>
      </c>
      <c r="C19" s="113">
        <v>6790</v>
      </c>
      <c r="D19" s="12" t="s">
        <v>168</v>
      </c>
      <c r="E19" s="12" t="s">
        <v>6</v>
      </c>
      <c r="F19" s="12" t="s">
        <v>6</v>
      </c>
      <c r="G19" s="12" t="s">
        <v>863</v>
      </c>
      <c r="H19" s="12"/>
      <c r="I19" s="9">
        <v>19</v>
      </c>
      <c r="J19" s="9">
        <v>11</v>
      </c>
    </row>
    <row r="20" spans="1:10" s="11" customFormat="1" x14ac:dyDescent="0.2">
      <c r="A20" s="8">
        <v>43697</v>
      </c>
      <c r="B20" s="12" t="s">
        <v>6</v>
      </c>
      <c r="C20" s="113">
        <v>54560</v>
      </c>
      <c r="D20" s="12" t="s">
        <v>225</v>
      </c>
      <c r="E20" s="12" t="s">
        <v>6</v>
      </c>
      <c r="F20" s="12" t="s">
        <v>6</v>
      </c>
      <c r="G20" s="12" t="s">
        <v>151</v>
      </c>
      <c r="H20" s="12"/>
      <c r="I20" s="9">
        <v>25</v>
      </c>
      <c r="J20" s="9">
        <v>23</v>
      </c>
    </row>
    <row r="21" spans="1:10" s="11" customFormat="1" x14ac:dyDescent="0.2">
      <c r="A21" s="8">
        <v>43684</v>
      </c>
      <c r="B21" s="12" t="s">
        <v>6</v>
      </c>
      <c r="C21" s="113">
        <v>57390</v>
      </c>
      <c r="D21" s="12" t="s">
        <v>137</v>
      </c>
      <c r="E21" s="12" t="s">
        <v>6</v>
      </c>
      <c r="F21" s="12" t="s">
        <v>6</v>
      </c>
      <c r="G21" s="12" t="s">
        <v>2229</v>
      </c>
      <c r="H21" s="12"/>
      <c r="I21" s="9">
        <v>14</v>
      </c>
      <c r="J21" s="9">
        <v>11</v>
      </c>
    </row>
    <row r="22" spans="1:10" s="11" customFormat="1" x14ac:dyDescent="0.2">
      <c r="A22" s="8">
        <v>43680</v>
      </c>
      <c r="B22" s="12" t="s">
        <v>3</v>
      </c>
      <c r="C22" s="113">
        <v>4940</v>
      </c>
      <c r="D22" s="12" t="s">
        <v>55</v>
      </c>
      <c r="E22" s="12" t="s">
        <v>4</v>
      </c>
      <c r="F22" s="12" t="s">
        <v>4</v>
      </c>
      <c r="G22" s="12" t="s">
        <v>2061</v>
      </c>
      <c r="H22" s="12"/>
      <c r="I22" s="9">
        <v>14</v>
      </c>
      <c r="J22" s="9">
        <v>9</v>
      </c>
    </row>
    <row r="23" spans="1:10" s="11" customFormat="1" x14ac:dyDescent="0.2">
      <c r="A23" s="8">
        <v>43692</v>
      </c>
      <c r="B23" s="12" t="s">
        <v>3</v>
      </c>
      <c r="C23" s="113">
        <v>4950</v>
      </c>
      <c r="D23" s="12" t="s">
        <v>55</v>
      </c>
      <c r="E23" s="12" t="s">
        <v>4</v>
      </c>
      <c r="F23" s="12" t="s">
        <v>4</v>
      </c>
      <c r="G23" s="12" t="s">
        <v>23</v>
      </c>
      <c r="H23" s="12"/>
      <c r="I23" s="9">
        <v>11</v>
      </c>
      <c r="J23" s="9">
        <v>6</v>
      </c>
    </row>
    <row r="24" spans="1:10" s="11" customFormat="1" x14ac:dyDescent="0.2">
      <c r="A24" s="8">
        <v>43693</v>
      </c>
      <c r="B24" s="12" t="s">
        <v>3</v>
      </c>
      <c r="C24" s="113">
        <v>4944</v>
      </c>
      <c r="D24" s="12" t="s">
        <v>55</v>
      </c>
      <c r="E24" s="12" t="s">
        <v>6</v>
      </c>
      <c r="F24" s="12" t="s">
        <v>6</v>
      </c>
      <c r="G24" s="12" t="s">
        <v>23</v>
      </c>
      <c r="H24" s="12"/>
      <c r="I24" s="9">
        <v>12</v>
      </c>
      <c r="J24" s="9">
        <v>7</v>
      </c>
    </row>
    <row r="25" spans="1:10" s="11" customFormat="1" x14ac:dyDescent="0.2">
      <c r="A25" s="8">
        <v>43706</v>
      </c>
      <c r="B25" s="12" t="s">
        <v>3</v>
      </c>
      <c r="C25" s="113">
        <v>4916</v>
      </c>
      <c r="D25" s="12" t="s">
        <v>55</v>
      </c>
      <c r="E25" s="12" t="s">
        <v>4</v>
      </c>
      <c r="F25" s="12" t="s">
        <v>6</v>
      </c>
      <c r="G25" s="12" t="s">
        <v>2420</v>
      </c>
      <c r="H25" s="12"/>
      <c r="I25" s="9">
        <v>11</v>
      </c>
      <c r="J25" s="9">
        <v>6</v>
      </c>
    </row>
    <row r="26" spans="1:10" s="11" customFormat="1" x14ac:dyDescent="0.2">
      <c r="A26" s="8">
        <v>43694</v>
      </c>
      <c r="B26" s="12" t="s">
        <v>14</v>
      </c>
      <c r="C26" s="113">
        <v>6600</v>
      </c>
      <c r="D26" s="12" t="s">
        <v>1963</v>
      </c>
      <c r="E26" s="12" t="s">
        <v>6</v>
      </c>
      <c r="F26" s="12" t="s">
        <v>6</v>
      </c>
      <c r="G26" s="12" t="s">
        <v>151</v>
      </c>
      <c r="H26" s="12"/>
      <c r="I26" s="9">
        <v>57</v>
      </c>
      <c r="J26" s="9">
        <v>82</v>
      </c>
    </row>
    <row r="27" spans="1:10" s="11" customFormat="1" x14ac:dyDescent="0.2">
      <c r="A27" s="8">
        <v>43683</v>
      </c>
      <c r="B27" s="12" t="s">
        <v>3</v>
      </c>
      <c r="C27" s="113">
        <v>6310</v>
      </c>
      <c r="D27" s="12" t="s">
        <v>1990</v>
      </c>
      <c r="E27" s="12" t="s">
        <v>5</v>
      </c>
      <c r="F27" s="12" t="s">
        <v>5</v>
      </c>
      <c r="G27" s="12" t="s">
        <v>172</v>
      </c>
      <c r="H27" s="12"/>
      <c r="I27" s="9">
        <v>52</v>
      </c>
      <c r="J27" s="9">
        <v>63</v>
      </c>
    </row>
    <row r="28" spans="1:10" s="11" customFormat="1" x14ac:dyDescent="0.2">
      <c r="A28" s="8">
        <v>43688</v>
      </c>
      <c r="B28" s="12" t="s">
        <v>3</v>
      </c>
      <c r="C28" s="113">
        <v>6255</v>
      </c>
      <c r="D28" s="12" t="s">
        <v>783</v>
      </c>
      <c r="E28" s="12" t="s">
        <v>3</v>
      </c>
      <c r="F28" s="12" t="s">
        <v>4</v>
      </c>
      <c r="G28" s="12" t="s">
        <v>37</v>
      </c>
      <c r="H28" s="12"/>
      <c r="I28" s="9">
        <v>41</v>
      </c>
      <c r="J28" s="9">
        <v>52</v>
      </c>
    </row>
    <row r="29" spans="1:10" s="11" customFormat="1" x14ac:dyDescent="0.2">
      <c r="A29" s="8">
        <v>43683</v>
      </c>
      <c r="B29" s="12" t="s">
        <v>3</v>
      </c>
      <c r="C29" s="113">
        <v>4475</v>
      </c>
      <c r="D29" s="12" t="s">
        <v>50</v>
      </c>
      <c r="E29" s="12" t="s">
        <v>6</v>
      </c>
      <c r="F29" s="12" t="s">
        <v>6</v>
      </c>
      <c r="G29" s="12" t="s">
        <v>163</v>
      </c>
      <c r="H29" s="12"/>
      <c r="I29" s="9">
        <v>6</v>
      </c>
      <c r="J29" s="9" t="s">
        <v>996</v>
      </c>
    </row>
    <row r="30" spans="1:10" s="11" customFormat="1" x14ac:dyDescent="0.2">
      <c r="A30" s="8">
        <v>43690</v>
      </c>
      <c r="B30" s="12" t="s">
        <v>3</v>
      </c>
      <c r="C30" s="113">
        <v>4401</v>
      </c>
      <c r="D30" s="12" t="s">
        <v>50</v>
      </c>
      <c r="E30" s="12" t="s">
        <v>10</v>
      </c>
      <c r="F30" s="12" t="s">
        <v>4</v>
      </c>
      <c r="G30" s="12" t="s">
        <v>172</v>
      </c>
      <c r="H30" s="12"/>
      <c r="I30" s="9">
        <v>12</v>
      </c>
      <c r="J30" s="9">
        <v>8</v>
      </c>
    </row>
    <row r="31" spans="1:10" s="11" customFormat="1" x14ac:dyDescent="0.2">
      <c r="A31" s="8">
        <v>43692</v>
      </c>
      <c r="B31" s="12" t="s">
        <v>3</v>
      </c>
      <c r="C31" s="113">
        <v>4451</v>
      </c>
      <c r="D31" s="12" t="s">
        <v>50</v>
      </c>
      <c r="E31" s="12" t="s">
        <v>4</v>
      </c>
      <c r="F31" s="12" t="s">
        <v>4</v>
      </c>
      <c r="G31" s="12" t="s">
        <v>37</v>
      </c>
      <c r="H31" s="12"/>
      <c r="I31" s="9">
        <v>7</v>
      </c>
      <c r="J31" s="9">
        <v>5</v>
      </c>
    </row>
    <row r="32" spans="1:10" s="11" customFormat="1" x14ac:dyDescent="0.2">
      <c r="A32" s="8">
        <v>43697</v>
      </c>
      <c r="B32" s="12" t="s">
        <v>3</v>
      </c>
      <c r="C32" s="113">
        <v>4370</v>
      </c>
      <c r="D32" s="12" t="s">
        <v>50</v>
      </c>
      <c r="E32" s="12" t="s">
        <v>6</v>
      </c>
      <c r="F32" s="12" t="s">
        <v>6</v>
      </c>
      <c r="G32" s="12" t="s">
        <v>172</v>
      </c>
      <c r="H32" s="12"/>
      <c r="I32" s="9">
        <v>8</v>
      </c>
      <c r="J32" s="9">
        <v>5</v>
      </c>
    </row>
    <row r="33" spans="1:10" s="11" customFormat="1" x14ac:dyDescent="0.2">
      <c r="A33" s="8">
        <v>43694</v>
      </c>
      <c r="B33" s="12" t="s">
        <v>3</v>
      </c>
      <c r="C33" s="113">
        <v>3321</v>
      </c>
      <c r="D33" s="12" t="s">
        <v>1040</v>
      </c>
      <c r="E33" s="12" t="s">
        <v>4</v>
      </c>
      <c r="F33" s="12" t="s">
        <v>4</v>
      </c>
      <c r="G33" s="12" t="s">
        <v>172</v>
      </c>
      <c r="H33" s="12"/>
      <c r="I33" s="9">
        <v>20</v>
      </c>
      <c r="J33" s="9">
        <v>26</v>
      </c>
    </row>
    <row r="34" spans="1:10" s="11" customFormat="1" x14ac:dyDescent="0.2">
      <c r="A34" s="8">
        <v>43684</v>
      </c>
      <c r="B34" s="12" t="s">
        <v>3</v>
      </c>
      <c r="C34" s="113">
        <v>7212</v>
      </c>
      <c r="D34" s="12" t="s">
        <v>56</v>
      </c>
      <c r="E34" s="12" t="s">
        <v>7</v>
      </c>
      <c r="F34" s="12" t="s">
        <v>6</v>
      </c>
      <c r="G34" s="12" t="s">
        <v>172</v>
      </c>
      <c r="H34" s="12"/>
      <c r="I34" s="9">
        <v>27</v>
      </c>
      <c r="J34" s="9">
        <v>33</v>
      </c>
    </row>
    <row r="35" spans="1:10" s="11" customFormat="1" x14ac:dyDescent="0.2">
      <c r="A35" s="8">
        <v>43695</v>
      </c>
      <c r="B35" s="12" t="s">
        <v>3</v>
      </c>
      <c r="C35" s="113">
        <v>7240</v>
      </c>
      <c r="D35" s="12" t="s">
        <v>56</v>
      </c>
      <c r="E35" s="12" t="s">
        <v>19</v>
      </c>
      <c r="F35" s="12" t="s">
        <v>4</v>
      </c>
      <c r="G35" s="12" t="s">
        <v>976</v>
      </c>
      <c r="H35" s="12"/>
      <c r="I35" s="9">
        <v>25</v>
      </c>
      <c r="J35" s="9">
        <v>33</v>
      </c>
    </row>
    <row r="36" spans="1:10" s="11" customFormat="1" x14ac:dyDescent="0.2">
      <c r="A36" s="8">
        <v>43697</v>
      </c>
      <c r="B36" s="12" t="s">
        <v>3</v>
      </c>
      <c r="C36" s="113">
        <v>7244</v>
      </c>
      <c r="D36" s="12" t="s">
        <v>56</v>
      </c>
      <c r="E36" s="12" t="s">
        <v>4</v>
      </c>
      <c r="F36" s="12" t="s">
        <v>4</v>
      </c>
      <c r="G36" s="12" t="s">
        <v>1897</v>
      </c>
      <c r="H36" s="12"/>
      <c r="I36" s="9">
        <v>34</v>
      </c>
      <c r="J36" s="9">
        <v>28</v>
      </c>
    </row>
    <row r="37" spans="1:10" s="11" customFormat="1" x14ac:dyDescent="0.2">
      <c r="A37" s="8">
        <v>43683</v>
      </c>
      <c r="B37" s="12" t="s">
        <v>3</v>
      </c>
      <c r="C37" s="113">
        <v>8062</v>
      </c>
      <c r="D37" s="12" t="s">
        <v>41</v>
      </c>
      <c r="E37" s="12" t="s">
        <v>4</v>
      </c>
      <c r="F37" s="12" t="s">
        <v>4</v>
      </c>
      <c r="G37" s="12" t="s">
        <v>23</v>
      </c>
      <c r="H37" s="12"/>
      <c r="I37" s="9">
        <v>24</v>
      </c>
      <c r="J37" s="9">
        <v>20</v>
      </c>
    </row>
    <row r="38" spans="1:10" s="11" customFormat="1" x14ac:dyDescent="0.2">
      <c r="A38" s="8">
        <v>43689</v>
      </c>
      <c r="B38" s="12" t="s">
        <v>3</v>
      </c>
      <c r="C38" s="113">
        <v>8064</v>
      </c>
      <c r="D38" s="12" t="s">
        <v>41</v>
      </c>
      <c r="E38" s="12" t="s">
        <v>6</v>
      </c>
      <c r="F38" s="12" t="s">
        <v>6</v>
      </c>
      <c r="G38" s="12" t="s">
        <v>163</v>
      </c>
      <c r="H38" s="12"/>
      <c r="I38" s="9">
        <v>25</v>
      </c>
      <c r="J38" s="9">
        <v>21</v>
      </c>
    </row>
    <row r="39" spans="1:10" s="11" customFormat="1" x14ac:dyDescent="0.2">
      <c r="A39" s="8">
        <v>43690</v>
      </c>
      <c r="B39" s="12" t="s">
        <v>3</v>
      </c>
      <c r="C39" s="113">
        <v>8096</v>
      </c>
      <c r="D39" s="12" t="s">
        <v>41</v>
      </c>
      <c r="E39" s="12" t="s">
        <v>4</v>
      </c>
      <c r="F39" s="12" t="s">
        <v>4</v>
      </c>
      <c r="G39" s="12" t="s">
        <v>172</v>
      </c>
      <c r="H39" s="12"/>
      <c r="I39" s="9">
        <v>24</v>
      </c>
      <c r="J39" s="9">
        <v>21</v>
      </c>
    </row>
    <row r="40" spans="1:10" s="11" customFormat="1" x14ac:dyDescent="0.2">
      <c r="A40" s="8">
        <v>43690</v>
      </c>
      <c r="B40" s="12" t="s">
        <v>3</v>
      </c>
      <c r="C40" s="113">
        <v>8081</v>
      </c>
      <c r="D40" s="12" t="s">
        <v>41</v>
      </c>
      <c r="E40" s="12" t="s">
        <v>4</v>
      </c>
      <c r="F40" s="12" t="s">
        <v>4</v>
      </c>
      <c r="G40" s="12" t="s">
        <v>37</v>
      </c>
      <c r="H40" s="12"/>
      <c r="I40" s="9">
        <v>24</v>
      </c>
      <c r="J40" s="9">
        <v>20</v>
      </c>
    </row>
    <row r="41" spans="1:10" s="11" customFormat="1" x14ac:dyDescent="0.2">
      <c r="A41" s="8">
        <v>43692</v>
      </c>
      <c r="B41" s="12" t="s">
        <v>3</v>
      </c>
      <c r="C41" s="113">
        <v>8093</v>
      </c>
      <c r="D41" s="12" t="s">
        <v>41</v>
      </c>
      <c r="E41" s="12" t="s">
        <v>12</v>
      </c>
      <c r="F41" s="12" t="s">
        <v>6</v>
      </c>
      <c r="G41" s="12" t="s">
        <v>863</v>
      </c>
      <c r="H41" s="12"/>
      <c r="I41" s="9">
        <v>24</v>
      </c>
      <c r="J41" s="9">
        <v>20</v>
      </c>
    </row>
    <row r="42" spans="1:10" s="11" customFormat="1" x14ac:dyDescent="0.2">
      <c r="A42" s="8">
        <v>43692</v>
      </c>
      <c r="B42" s="12" t="s">
        <v>3</v>
      </c>
      <c r="C42" s="113">
        <v>8077</v>
      </c>
      <c r="D42" s="12" t="s">
        <v>41</v>
      </c>
      <c r="E42" s="12" t="s">
        <v>4</v>
      </c>
      <c r="F42" s="12" t="s">
        <v>4</v>
      </c>
      <c r="G42" s="12" t="s">
        <v>863</v>
      </c>
      <c r="H42" s="12"/>
      <c r="I42" s="9">
        <v>23</v>
      </c>
      <c r="J42" s="9">
        <v>20</v>
      </c>
    </row>
    <row r="43" spans="1:10" s="11" customFormat="1" x14ac:dyDescent="0.2">
      <c r="A43" s="8">
        <v>43692</v>
      </c>
      <c r="B43" s="12" t="s">
        <v>3</v>
      </c>
      <c r="C43" s="113">
        <v>8080</v>
      </c>
      <c r="D43" s="12" t="s">
        <v>41</v>
      </c>
      <c r="E43" s="12" t="s">
        <v>4</v>
      </c>
      <c r="F43" s="12" t="s">
        <v>4</v>
      </c>
      <c r="G43" s="12" t="s">
        <v>172</v>
      </c>
      <c r="H43" s="12"/>
      <c r="I43" s="9">
        <v>21</v>
      </c>
      <c r="J43" s="9">
        <v>19</v>
      </c>
    </row>
    <row r="44" spans="1:10" s="11" customFormat="1" x14ac:dyDescent="0.2">
      <c r="A44" s="8">
        <v>43692</v>
      </c>
      <c r="B44" s="12" t="s">
        <v>3</v>
      </c>
      <c r="C44" s="113">
        <v>8080</v>
      </c>
      <c r="D44" s="12" t="s">
        <v>41</v>
      </c>
      <c r="E44" s="12" t="s">
        <v>4</v>
      </c>
      <c r="F44" s="12" t="s">
        <v>4</v>
      </c>
      <c r="G44" s="12" t="s">
        <v>23</v>
      </c>
      <c r="H44" s="12"/>
      <c r="I44" s="9">
        <v>21</v>
      </c>
      <c r="J44" s="9">
        <v>19</v>
      </c>
    </row>
    <row r="45" spans="1:10" s="11" customFormat="1" x14ac:dyDescent="0.2">
      <c r="A45" s="8">
        <v>43696</v>
      </c>
      <c r="B45" s="12" t="s">
        <v>3</v>
      </c>
      <c r="C45" s="113">
        <v>4971</v>
      </c>
      <c r="D45" s="12" t="s">
        <v>87</v>
      </c>
      <c r="E45" s="12" t="s">
        <v>4</v>
      </c>
      <c r="F45" s="12" t="s">
        <v>4</v>
      </c>
      <c r="G45" s="12" t="s">
        <v>1786</v>
      </c>
      <c r="H45" s="12"/>
      <c r="I45" s="9">
        <v>15</v>
      </c>
      <c r="J45" s="9">
        <v>12</v>
      </c>
    </row>
    <row r="46" spans="1:10" s="11" customFormat="1" x14ac:dyDescent="0.2">
      <c r="A46" s="8">
        <v>43679</v>
      </c>
      <c r="B46" s="12" t="s">
        <v>3</v>
      </c>
      <c r="C46" s="113">
        <v>3211</v>
      </c>
      <c r="D46" s="12" t="s">
        <v>131</v>
      </c>
      <c r="E46" s="12" t="s">
        <v>4</v>
      </c>
      <c r="F46" s="12" t="s">
        <v>36</v>
      </c>
      <c r="G46" s="12" t="s">
        <v>37</v>
      </c>
      <c r="H46" s="12"/>
      <c r="I46" s="9">
        <v>19</v>
      </c>
      <c r="J46" s="9">
        <v>20</v>
      </c>
    </row>
    <row r="47" spans="1:10" s="11" customFormat="1" ht="18" customHeight="1" x14ac:dyDescent="0.2">
      <c r="A47" s="8">
        <v>43683</v>
      </c>
      <c r="B47" s="12" t="s">
        <v>3</v>
      </c>
      <c r="C47" s="113">
        <v>3480</v>
      </c>
      <c r="D47" s="12" t="s">
        <v>131</v>
      </c>
      <c r="E47" s="12" t="s">
        <v>15</v>
      </c>
      <c r="F47" s="12" t="s">
        <v>15</v>
      </c>
      <c r="G47" s="12" t="s">
        <v>13</v>
      </c>
      <c r="H47" s="12"/>
      <c r="I47" s="9">
        <v>21</v>
      </c>
      <c r="J47" s="9">
        <v>24</v>
      </c>
    </row>
    <row r="48" spans="1:10" s="11" customFormat="1" x14ac:dyDescent="0.2">
      <c r="A48" s="8">
        <v>43684</v>
      </c>
      <c r="B48" s="12" t="s">
        <v>3</v>
      </c>
      <c r="C48" s="113">
        <v>3250</v>
      </c>
      <c r="D48" s="12" t="s">
        <v>131</v>
      </c>
      <c r="E48" s="12" t="s">
        <v>4</v>
      </c>
      <c r="F48" s="12" t="s">
        <v>5</v>
      </c>
      <c r="G48" s="12" t="s">
        <v>151</v>
      </c>
      <c r="H48" s="12"/>
      <c r="I48" s="9">
        <v>22</v>
      </c>
      <c r="J48" s="9">
        <v>24</v>
      </c>
    </row>
    <row r="49" spans="1:10" s="11" customFormat="1" x14ac:dyDescent="0.2">
      <c r="A49" s="8">
        <v>43692</v>
      </c>
      <c r="B49" s="12" t="s">
        <v>3</v>
      </c>
      <c r="C49" s="113">
        <v>3253</v>
      </c>
      <c r="D49" s="12" t="s">
        <v>131</v>
      </c>
      <c r="E49" s="12" t="s">
        <v>6</v>
      </c>
      <c r="F49" s="12" t="s">
        <v>15</v>
      </c>
      <c r="G49" s="12" t="s">
        <v>23</v>
      </c>
      <c r="H49" s="12"/>
      <c r="I49" s="9">
        <v>20</v>
      </c>
      <c r="J49" s="9">
        <v>25</v>
      </c>
    </row>
    <row r="50" spans="1:10" s="11" customFormat="1" x14ac:dyDescent="0.2">
      <c r="A50" s="8">
        <v>43693</v>
      </c>
      <c r="B50" s="12" t="s">
        <v>3</v>
      </c>
      <c r="C50" s="113">
        <v>3280</v>
      </c>
      <c r="D50" s="12" t="s">
        <v>131</v>
      </c>
      <c r="E50" s="12" t="s">
        <v>15</v>
      </c>
      <c r="F50" s="12" t="s">
        <v>15</v>
      </c>
      <c r="G50" s="12" t="s">
        <v>23</v>
      </c>
      <c r="H50" s="12"/>
      <c r="I50" s="9">
        <v>22</v>
      </c>
      <c r="J50" s="9">
        <v>21</v>
      </c>
    </row>
    <row r="51" spans="1:10" s="11" customFormat="1" x14ac:dyDescent="0.2">
      <c r="A51" s="8">
        <v>43697</v>
      </c>
      <c r="B51" s="12" t="s">
        <v>3</v>
      </c>
      <c r="C51" s="113">
        <v>3240</v>
      </c>
      <c r="D51" s="12" t="s">
        <v>131</v>
      </c>
      <c r="E51" s="12" t="s">
        <v>15</v>
      </c>
      <c r="F51" s="12" t="s">
        <v>15</v>
      </c>
      <c r="G51" s="12" t="s">
        <v>1794</v>
      </c>
      <c r="H51" s="12"/>
      <c r="I51" s="9">
        <v>20</v>
      </c>
      <c r="J51" s="9">
        <v>20</v>
      </c>
    </row>
    <row r="52" spans="1:10" s="11" customFormat="1" x14ac:dyDescent="0.2">
      <c r="A52" s="8">
        <v>43689</v>
      </c>
      <c r="B52" s="12" t="s">
        <v>3</v>
      </c>
      <c r="C52" s="113">
        <v>6950</v>
      </c>
      <c r="D52" s="12" t="s">
        <v>987</v>
      </c>
      <c r="E52" s="12" t="s">
        <v>4</v>
      </c>
      <c r="F52" s="12" t="s">
        <v>4</v>
      </c>
      <c r="G52" s="12" t="s">
        <v>2270</v>
      </c>
      <c r="H52" s="12"/>
      <c r="I52" s="9">
        <v>36</v>
      </c>
      <c r="J52" s="9">
        <v>47</v>
      </c>
    </row>
    <row r="53" spans="1:10" s="11" customFormat="1" x14ac:dyDescent="0.2">
      <c r="A53" s="8">
        <v>43696</v>
      </c>
      <c r="B53" s="12" t="s">
        <v>6</v>
      </c>
      <c r="C53" s="113">
        <v>34501</v>
      </c>
      <c r="D53" s="12" t="s">
        <v>2369</v>
      </c>
      <c r="E53" s="12" t="s">
        <v>6</v>
      </c>
      <c r="F53" s="12" t="s">
        <v>15</v>
      </c>
      <c r="G53" s="12" t="s">
        <v>151</v>
      </c>
      <c r="H53" s="12"/>
      <c r="I53" s="31"/>
      <c r="J53" s="31"/>
    </row>
    <row r="54" spans="1:10" s="11" customFormat="1" x14ac:dyDescent="0.2">
      <c r="A54" s="8">
        <v>43683</v>
      </c>
      <c r="B54" s="12" t="s">
        <v>3</v>
      </c>
      <c r="C54" s="113">
        <v>7778</v>
      </c>
      <c r="D54" s="12" t="s">
        <v>47</v>
      </c>
      <c r="E54" s="12" t="s">
        <v>4</v>
      </c>
      <c r="F54" s="12" t="s">
        <v>4</v>
      </c>
      <c r="G54" s="12" t="s">
        <v>37</v>
      </c>
      <c r="H54" s="12"/>
      <c r="I54" s="9">
        <v>40</v>
      </c>
      <c r="J54" s="9">
        <v>55</v>
      </c>
    </row>
    <row r="55" spans="1:10" s="11" customFormat="1" x14ac:dyDescent="0.2">
      <c r="A55" s="8">
        <v>43691</v>
      </c>
      <c r="B55" s="12" t="s">
        <v>5</v>
      </c>
      <c r="C55" s="113">
        <v>54634</v>
      </c>
      <c r="D55" s="12" t="s">
        <v>1692</v>
      </c>
      <c r="E55" s="12" t="s">
        <v>2271</v>
      </c>
      <c r="F55" s="12" t="s">
        <v>15</v>
      </c>
      <c r="G55" s="12" t="s">
        <v>23</v>
      </c>
      <c r="H55" s="12"/>
      <c r="I55" s="9">
        <v>62</v>
      </c>
      <c r="J55" s="9">
        <v>95</v>
      </c>
    </row>
    <row r="56" spans="1:10" s="11" customFormat="1" x14ac:dyDescent="0.2">
      <c r="A56" s="8">
        <v>43684</v>
      </c>
      <c r="B56" s="12" t="s">
        <v>3</v>
      </c>
      <c r="C56" s="113">
        <v>3324</v>
      </c>
      <c r="D56" s="12" t="s">
        <v>77</v>
      </c>
      <c r="E56" s="12" t="s">
        <v>4</v>
      </c>
      <c r="F56" s="12" t="s">
        <v>4</v>
      </c>
      <c r="G56" s="12" t="s">
        <v>2250</v>
      </c>
      <c r="H56" s="12"/>
      <c r="I56" s="9">
        <v>21</v>
      </c>
      <c r="J56" s="9">
        <v>26</v>
      </c>
    </row>
    <row r="57" spans="1:10" s="11" customFormat="1" x14ac:dyDescent="0.2">
      <c r="A57" s="8">
        <v>43695</v>
      </c>
      <c r="B57" s="12" t="s">
        <v>3</v>
      </c>
      <c r="C57" s="113">
        <v>3323</v>
      </c>
      <c r="D57" s="12" t="s">
        <v>77</v>
      </c>
      <c r="E57" s="12" t="s">
        <v>4</v>
      </c>
      <c r="F57" s="12" t="s">
        <v>4</v>
      </c>
      <c r="G57" s="12" t="s">
        <v>917</v>
      </c>
      <c r="H57" s="12"/>
      <c r="I57" s="9">
        <v>20</v>
      </c>
      <c r="J57" s="9">
        <v>26</v>
      </c>
    </row>
    <row r="58" spans="1:10" s="11" customFormat="1" x14ac:dyDescent="0.2">
      <c r="A58" s="8">
        <v>43708</v>
      </c>
      <c r="B58" s="12" t="s">
        <v>3</v>
      </c>
      <c r="C58" s="113">
        <v>7362</v>
      </c>
      <c r="D58" s="12" t="s">
        <v>2425</v>
      </c>
      <c r="E58" s="12" t="s">
        <v>4</v>
      </c>
      <c r="F58" s="12" t="s">
        <v>6</v>
      </c>
      <c r="G58" s="12" t="s">
        <v>13</v>
      </c>
      <c r="H58" s="12"/>
      <c r="I58" s="9">
        <v>34</v>
      </c>
      <c r="J58" s="9">
        <v>46</v>
      </c>
    </row>
    <row r="59" spans="1:10" s="11" customFormat="1" x14ac:dyDescent="0.2">
      <c r="A59" s="8">
        <v>43692</v>
      </c>
      <c r="B59" s="12" t="s">
        <v>3</v>
      </c>
      <c r="C59" s="113">
        <v>6163</v>
      </c>
      <c r="D59" s="12" t="s">
        <v>158</v>
      </c>
      <c r="E59" s="12" t="s">
        <v>234</v>
      </c>
      <c r="F59" s="12" t="s">
        <v>5</v>
      </c>
      <c r="G59" s="12" t="s">
        <v>172</v>
      </c>
      <c r="H59" s="12"/>
      <c r="I59" s="9">
        <v>35</v>
      </c>
      <c r="J59" s="9">
        <v>44</v>
      </c>
    </row>
    <row r="60" spans="1:10" s="11" customFormat="1" x14ac:dyDescent="0.2">
      <c r="A60" s="8">
        <v>43695</v>
      </c>
      <c r="B60" s="12" t="s">
        <v>3</v>
      </c>
      <c r="C60" s="113">
        <v>4408</v>
      </c>
      <c r="D60" s="12" t="s">
        <v>2339</v>
      </c>
      <c r="E60" s="12" t="s">
        <v>4</v>
      </c>
      <c r="F60" s="12" t="s">
        <v>4</v>
      </c>
      <c r="G60" s="12" t="s">
        <v>2327</v>
      </c>
      <c r="H60" s="12"/>
      <c r="I60" s="9">
        <v>53</v>
      </c>
      <c r="J60" s="9">
        <v>89</v>
      </c>
    </row>
    <row r="61" spans="1:10" s="11" customFormat="1" x14ac:dyDescent="0.2">
      <c r="A61" s="8">
        <v>43706</v>
      </c>
      <c r="B61" s="12" t="s">
        <v>6</v>
      </c>
      <c r="C61" s="113">
        <v>57310</v>
      </c>
      <c r="D61" s="12" t="s">
        <v>219</v>
      </c>
      <c r="E61" s="12" t="s">
        <v>6</v>
      </c>
      <c r="F61" s="12" t="s">
        <v>15</v>
      </c>
      <c r="G61" s="12" t="s">
        <v>292</v>
      </c>
      <c r="H61" s="12"/>
      <c r="I61" s="9">
        <v>42</v>
      </c>
      <c r="J61" s="9">
        <v>51</v>
      </c>
    </row>
    <row r="62" spans="1:10" s="11" customFormat="1" x14ac:dyDescent="0.2">
      <c r="A62" s="8">
        <v>43683</v>
      </c>
      <c r="B62" s="12" t="s">
        <v>3</v>
      </c>
      <c r="C62" s="113">
        <v>8116</v>
      </c>
      <c r="D62" s="12" t="s">
        <v>53</v>
      </c>
      <c r="E62" s="12" t="s">
        <v>6</v>
      </c>
      <c r="F62" s="12" t="s">
        <v>6</v>
      </c>
      <c r="G62" s="12" t="s">
        <v>278</v>
      </c>
      <c r="H62" s="12"/>
      <c r="I62" s="9">
        <v>24</v>
      </c>
      <c r="J62" s="9">
        <v>31</v>
      </c>
    </row>
    <row r="63" spans="1:10" s="11" customFormat="1" x14ac:dyDescent="0.2">
      <c r="A63" s="8">
        <v>43689</v>
      </c>
      <c r="B63" s="12" t="s">
        <v>3</v>
      </c>
      <c r="C63" s="113">
        <v>8151</v>
      </c>
      <c r="D63" s="12" t="s">
        <v>53</v>
      </c>
      <c r="E63" s="12" t="s">
        <v>10</v>
      </c>
      <c r="F63" s="12" t="s">
        <v>15</v>
      </c>
      <c r="G63" s="12" t="s">
        <v>37</v>
      </c>
      <c r="H63" s="12"/>
      <c r="I63" s="9">
        <v>26</v>
      </c>
      <c r="J63" s="9">
        <v>31</v>
      </c>
    </row>
    <row r="64" spans="1:10" s="11" customFormat="1" x14ac:dyDescent="0.2">
      <c r="A64" s="8">
        <v>43702</v>
      </c>
      <c r="B64" s="12" t="s">
        <v>3</v>
      </c>
      <c r="C64" s="113">
        <v>8151</v>
      </c>
      <c r="D64" s="12" t="s">
        <v>53</v>
      </c>
      <c r="E64" s="12" t="s">
        <v>20</v>
      </c>
      <c r="F64" s="12" t="s">
        <v>214</v>
      </c>
      <c r="G64" s="12" t="s">
        <v>292</v>
      </c>
      <c r="H64" s="12"/>
      <c r="I64" s="9">
        <v>25</v>
      </c>
      <c r="J64" s="9">
        <v>31</v>
      </c>
    </row>
    <row r="65" spans="1:10" s="11" customFormat="1" x14ac:dyDescent="0.2">
      <c r="A65" s="8">
        <v>43691</v>
      </c>
      <c r="B65" s="12" t="s">
        <v>2272</v>
      </c>
      <c r="C65" s="48" t="s">
        <v>2291</v>
      </c>
      <c r="D65" s="12" t="s">
        <v>2273</v>
      </c>
      <c r="E65" s="12" t="s">
        <v>188</v>
      </c>
      <c r="F65" s="12" t="s">
        <v>15</v>
      </c>
      <c r="G65" s="12" t="s">
        <v>1897</v>
      </c>
      <c r="H65" s="12"/>
      <c r="I65" s="31"/>
      <c r="J65" s="31"/>
    </row>
    <row r="66" spans="1:10" s="11" customFormat="1" x14ac:dyDescent="0.2">
      <c r="A66" s="8">
        <v>43679</v>
      </c>
      <c r="B66" s="12" t="s">
        <v>241</v>
      </c>
      <c r="C66" s="169" t="s">
        <v>2187</v>
      </c>
      <c r="D66" s="12" t="s">
        <v>2188</v>
      </c>
      <c r="E66" s="12" t="s">
        <v>15</v>
      </c>
      <c r="F66" s="12" t="s">
        <v>6</v>
      </c>
      <c r="G66" s="12" t="s">
        <v>172</v>
      </c>
      <c r="H66" s="12"/>
      <c r="I66" s="31"/>
      <c r="J66" s="31"/>
    </row>
    <row r="67" spans="1:10" s="11" customFormat="1" x14ac:dyDescent="0.2">
      <c r="A67" s="8">
        <v>43683</v>
      </c>
      <c r="B67" s="12" t="s">
        <v>6</v>
      </c>
      <c r="C67" s="113">
        <v>10400</v>
      </c>
      <c r="D67" s="12" t="s">
        <v>2218</v>
      </c>
      <c r="E67" s="12" t="s">
        <v>6</v>
      </c>
      <c r="F67" s="12" t="s">
        <v>6</v>
      </c>
      <c r="G67" s="12" t="s">
        <v>2219</v>
      </c>
      <c r="H67" s="12"/>
      <c r="I67" s="9">
        <v>194</v>
      </c>
      <c r="J67" s="9">
        <v>272</v>
      </c>
    </row>
    <row r="68" spans="1:10" s="11" customFormat="1" x14ac:dyDescent="0.2">
      <c r="A68" s="8">
        <v>43708</v>
      </c>
      <c r="B68" s="12" t="s">
        <v>6</v>
      </c>
      <c r="C68" s="159" t="s">
        <v>2421</v>
      </c>
      <c r="D68" s="12" t="s">
        <v>2422</v>
      </c>
      <c r="E68" s="12" t="s">
        <v>6</v>
      </c>
      <c r="F68" s="12" t="s">
        <v>6</v>
      </c>
      <c r="G68" s="12" t="s">
        <v>477</v>
      </c>
      <c r="H68" s="12"/>
      <c r="I68" s="9">
        <v>152</v>
      </c>
      <c r="J68" s="9">
        <v>166</v>
      </c>
    </row>
    <row r="69" spans="1:10" s="11" customFormat="1" x14ac:dyDescent="0.2">
      <c r="A69" s="8">
        <v>43684</v>
      </c>
      <c r="B69" s="12" t="s">
        <v>14</v>
      </c>
      <c r="C69" s="113">
        <v>6044</v>
      </c>
      <c r="D69" s="12" t="s">
        <v>2233</v>
      </c>
      <c r="E69" s="12" t="s">
        <v>6</v>
      </c>
      <c r="F69" s="12" t="s">
        <v>6</v>
      </c>
      <c r="G69" s="12" t="s">
        <v>172</v>
      </c>
      <c r="H69" s="12"/>
      <c r="I69" s="9">
        <v>119</v>
      </c>
      <c r="J69" s="9">
        <v>194</v>
      </c>
    </row>
    <row r="70" spans="1:10" s="11" customFormat="1" x14ac:dyDescent="0.2">
      <c r="A70" s="8">
        <v>43692</v>
      </c>
      <c r="B70" s="12" t="s">
        <v>6</v>
      </c>
      <c r="C70" s="113">
        <v>57365</v>
      </c>
      <c r="D70" s="12" t="s">
        <v>2284</v>
      </c>
      <c r="E70" s="12" t="s">
        <v>6</v>
      </c>
      <c r="F70" s="12" t="s">
        <v>6</v>
      </c>
      <c r="G70" s="12" t="s">
        <v>23</v>
      </c>
      <c r="H70" s="12"/>
      <c r="I70" s="9">
        <v>48</v>
      </c>
      <c r="J70" s="9">
        <v>59</v>
      </c>
    </row>
    <row r="71" spans="1:10" s="11" customFormat="1" x14ac:dyDescent="0.2">
      <c r="A71" s="8">
        <v>43696</v>
      </c>
      <c r="B71" s="12" t="s">
        <v>3</v>
      </c>
      <c r="C71" s="113">
        <v>7641</v>
      </c>
      <c r="D71" s="12" t="s">
        <v>1815</v>
      </c>
      <c r="E71" s="12" t="s">
        <v>4</v>
      </c>
      <c r="F71" s="12" t="s">
        <v>4</v>
      </c>
      <c r="G71" s="12" t="s">
        <v>2381</v>
      </c>
      <c r="H71" s="12"/>
      <c r="I71" s="9">
        <v>44</v>
      </c>
      <c r="J71" s="9">
        <v>55</v>
      </c>
    </row>
    <row r="72" spans="1:10" s="11" customFormat="1" x14ac:dyDescent="0.2">
      <c r="A72" s="8">
        <v>43697</v>
      </c>
      <c r="B72" s="12" t="s">
        <v>3</v>
      </c>
      <c r="C72" s="113">
        <v>7640</v>
      </c>
      <c r="D72" s="12" t="s">
        <v>1815</v>
      </c>
      <c r="E72" s="12" t="s">
        <v>4</v>
      </c>
      <c r="F72" s="12" t="s">
        <v>4</v>
      </c>
      <c r="G72" s="12" t="s">
        <v>2219</v>
      </c>
      <c r="H72" s="12"/>
      <c r="I72" s="9">
        <v>44</v>
      </c>
      <c r="J72" s="9">
        <v>55</v>
      </c>
    </row>
    <row r="73" spans="1:10" s="11" customFormat="1" x14ac:dyDescent="0.2">
      <c r="A73" s="8">
        <v>43696</v>
      </c>
      <c r="B73" s="12" t="s">
        <v>3</v>
      </c>
      <c r="C73" s="113">
        <v>9709</v>
      </c>
      <c r="D73" s="12" t="s">
        <v>202</v>
      </c>
      <c r="E73" s="12" t="s">
        <v>4</v>
      </c>
      <c r="F73" s="12" t="s">
        <v>4</v>
      </c>
      <c r="G73" s="12" t="s">
        <v>37</v>
      </c>
      <c r="H73" s="12"/>
      <c r="I73" s="9">
        <v>67</v>
      </c>
      <c r="J73" s="9">
        <v>92</v>
      </c>
    </row>
    <row r="74" spans="1:10" s="11" customFormat="1" x14ac:dyDescent="0.2">
      <c r="A74" s="8">
        <v>43692</v>
      </c>
      <c r="B74" s="12" t="s">
        <v>3</v>
      </c>
      <c r="C74" s="113">
        <v>7710</v>
      </c>
      <c r="D74" s="12" t="s">
        <v>45</v>
      </c>
      <c r="E74" s="12" t="s">
        <v>5</v>
      </c>
      <c r="F74" s="12" t="s">
        <v>5</v>
      </c>
      <c r="G74" s="12" t="s">
        <v>151</v>
      </c>
      <c r="H74" s="12"/>
      <c r="I74" s="9">
        <v>47</v>
      </c>
      <c r="J74" s="9">
        <v>59</v>
      </c>
    </row>
    <row r="75" spans="1:10" s="11" customFormat="1" x14ac:dyDescent="0.2">
      <c r="A75" s="8">
        <v>43684</v>
      </c>
      <c r="B75" s="12" t="s">
        <v>6</v>
      </c>
      <c r="C75" s="113">
        <v>57320</v>
      </c>
      <c r="D75" s="12" t="s">
        <v>2242</v>
      </c>
      <c r="E75" s="12" t="s">
        <v>6</v>
      </c>
      <c r="F75" s="12" t="s">
        <v>6</v>
      </c>
      <c r="G75" s="12" t="s">
        <v>152</v>
      </c>
      <c r="H75" s="12"/>
      <c r="I75" s="9">
        <v>52</v>
      </c>
      <c r="J75" s="9">
        <v>64</v>
      </c>
    </row>
    <row r="76" spans="1:10" s="11" customFormat="1" x14ac:dyDescent="0.2">
      <c r="A76" s="8">
        <v>43692</v>
      </c>
      <c r="B76" s="12" t="s">
        <v>14</v>
      </c>
      <c r="C76" s="113">
        <v>7780</v>
      </c>
      <c r="D76" s="12" t="s">
        <v>2283</v>
      </c>
      <c r="E76" s="12" t="s">
        <v>4</v>
      </c>
      <c r="F76" s="12" t="s">
        <v>4</v>
      </c>
      <c r="G76" s="12" t="s">
        <v>976</v>
      </c>
      <c r="H76" s="12"/>
      <c r="I76" s="9">
        <v>41</v>
      </c>
      <c r="J76" s="9">
        <v>55</v>
      </c>
    </row>
    <row r="77" spans="1:10" s="11" customFormat="1" x14ac:dyDescent="0.2">
      <c r="A77" s="8">
        <v>43693</v>
      </c>
      <c r="B77" s="12" t="s">
        <v>3</v>
      </c>
      <c r="C77" s="113">
        <v>6210</v>
      </c>
      <c r="D77" s="12" t="s">
        <v>110</v>
      </c>
      <c r="E77" s="12" t="s">
        <v>4</v>
      </c>
      <c r="F77" s="12" t="s">
        <v>4</v>
      </c>
      <c r="G77" s="12" t="s">
        <v>172</v>
      </c>
      <c r="H77" s="12"/>
      <c r="I77" s="9">
        <v>42</v>
      </c>
      <c r="J77" s="9">
        <v>55</v>
      </c>
    </row>
    <row r="78" spans="1:10" s="11" customFormat="1" x14ac:dyDescent="0.2">
      <c r="A78" s="8">
        <v>43688</v>
      </c>
      <c r="B78" s="12" t="s">
        <v>3</v>
      </c>
      <c r="C78" s="113">
        <v>5316</v>
      </c>
      <c r="D78" s="12" t="s">
        <v>280</v>
      </c>
      <c r="E78" s="12" t="s">
        <v>6</v>
      </c>
      <c r="F78" s="12" t="s">
        <v>6</v>
      </c>
      <c r="G78" s="12" t="s">
        <v>151</v>
      </c>
      <c r="H78" s="12"/>
      <c r="I78" s="9">
        <v>29</v>
      </c>
      <c r="J78" s="9">
        <v>36</v>
      </c>
    </row>
    <row r="79" spans="1:10" s="11" customFormat="1" x14ac:dyDescent="0.2">
      <c r="A79" s="8">
        <v>43696</v>
      </c>
      <c r="B79" s="12" t="s">
        <v>3</v>
      </c>
      <c r="C79" s="113">
        <v>5322</v>
      </c>
      <c r="D79" s="12" t="s">
        <v>280</v>
      </c>
      <c r="E79" s="12" t="s">
        <v>4</v>
      </c>
      <c r="F79" s="12" t="s">
        <v>6</v>
      </c>
      <c r="G79" s="12" t="s">
        <v>1897</v>
      </c>
      <c r="H79" s="12"/>
      <c r="I79" s="9">
        <v>27</v>
      </c>
      <c r="J79" s="9">
        <v>36</v>
      </c>
    </row>
    <row r="80" spans="1:10" s="11" customFormat="1" x14ac:dyDescent="0.2">
      <c r="A80" s="8">
        <v>43701</v>
      </c>
      <c r="B80" s="12" t="s">
        <v>6</v>
      </c>
      <c r="C80" s="113">
        <v>54400</v>
      </c>
      <c r="D80" s="12" t="s">
        <v>1640</v>
      </c>
      <c r="E80" s="12" t="s">
        <v>6</v>
      </c>
      <c r="F80" s="12" t="s">
        <v>6</v>
      </c>
      <c r="G80" s="12" t="s">
        <v>151</v>
      </c>
      <c r="H80" s="12"/>
      <c r="I80" s="9">
        <v>22</v>
      </c>
      <c r="J80" s="9">
        <v>20</v>
      </c>
    </row>
    <row r="81" spans="1:10" s="11" customFormat="1" x14ac:dyDescent="0.2">
      <c r="A81" s="8">
        <v>43698</v>
      </c>
      <c r="B81" s="12" t="s">
        <v>3</v>
      </c>
      <c r="C81" s="113">
        <v>3327</v>
      </c>
      <c r="D81" s="12" t="s">
        <v>79</v>
      </c>
      <c r="E81" s="12" t="s">
        <v>4</v>
      </c>
      <c r="F81" s="12" t="s">
        <v>4</v>
      </c>
      <c r="G81" s="12" t="s">
        <v>2219</v>
      </c>
      <c r="H81" s="12"/>
      <c r="I81" s="9">
        <v>24</v>
      </c>
      <c r="J81" s="9">
        <v>26</v>
      </c>
    </row>
    <row r="82" spans="1:10" s="11" customFormat="1" x14ac:dyDescent="0.2">
      <c r="A82" s="8">
        <v>43682</v>
      </c>
      <c r="B82" s="12" t="s">
        <v>234</v>
      </c>
      <c r="C82" s="113">
        <v>2285</v>
      </c>
      <c r="D82" s="12" t="s">
        <v>2081</v>
      </c>
      <c r="E82" s="12" t="s">
        <v>15</v>
      </c>
      <c r="F82" s="12" t="s">
        <v>15</v>
      </c>
      <c r="G82" s="12" t="s">
        <v>172</v>
      </c>
      <c r="H82" s="12"/>
      <c r="I82" s="9">
        <v>220</v>
      </c>
      <c r="J82" s="9">
        <v>367</v>
      </c>
    </row>
    <row r="83" spans="1:10" s="11" customFormat="1" x14ac:dyDescent="0.2">
      <c r="A83" s="8">
        <v>43695</v>
      </c>
      <c r="B83" s="12" t="s">
        <v>1190</v>
      </c>
      <c r="C83" s="48" t="s">
        <v>2336</v>
      </c>
      <c r="D83" s="12" t="s">
        <v>2337</v>
      </c>
      <c r="E83" s="12" t="s">
        <v>15</v>
      </c>
      <c r="F83" s="12" t="s">
        <v>15</v>
      </c>
      <c r="G83" s="12" t="s">
        <v>2338</v>
      </c>
      <c r="H83" s="12"/>
      <c r="I83" s="9">
        <v>30</v>
      </c>
      <c r="J83" s="9">
        <v>39</v>
      </c>
    </row>
    <row r="84" spans="1:10" s="11" customFormat="1" x14ac:dyDescent="0.2">
      <c r="A84" s="8">
        <v>43678</v>
      </c>
      <c r="B84" s="12" t="s">
        <v>234</v>
      </c>
      <c r="C84" s="169" t="s">
        <v>2173</v>
      </c>
      <c r="D84" s="12" t="s">
        <v>2174</v>
      </c>
      <c r="E84" s="12" t="s">
        <v>234</v>
      </c>
      <c r="F84" s="12" t="s">
        <v>15</v>
      </c>
      <c r="G84" s="12" t="s">
        <v>292</v>
      </c>
      <c r="H84" s="12"/>
      <c r="I84" s="31"/>
      <c r="J84" s="31"/>
    </row>
    <row r="85" spans="1:10" s="11" customFormat="1" x14ac:dyDescent="0.2">
      <c r="A85" s="8">
        <v>43696</v>
      </c>
      <c r="B85" s="12" t="s">
        <v>3</v>
      </c>
      <c r="C85" s="113">
        <v>9235</v>
      </c>
      <c r="D85" s="12" t="s">
        <v>88</v>
      </c>
      <c r="E85" s="12" t="s">
        <v>4</v>
      </c>
      <c r="F85" s="12" t="s">
        <v>4</v>
      </c>
      <c r="G85" s="12" t="s">
        <v>172</v>
      </c>
      <c r="H85" s="12"/>
      <c r="I85" s="9">
        <v>49</v>
      </c>
      <c r="J85" s="9">
        <v>67</v>
      </c>
    </row>
    <row r="86" spans="1:10" s="11" customFormat="1" x14ac:dyDescent="0.2">
      <c r="A86" s="8">
        <v>43680</v>
      </c>
      <c r="B86" s="12" t="s">
        <v>3</v>
      </c>
      <c r="C86" s="113">
        <v>4625</v>
      </c>
      <c r="D86" s="12" t="s">
        <v>40</v>
      </c>
      <c r="E86" s="12" t="s">
        <v>4</v>
      </c>
      <c r="F86" s="12" t="s">
        <v>4</v>
      </c>
      <c r="G86" s="12" t="s">
        <v>977</v>
      </c>
      <c r="H86" s="12"/>
      <c r="I86" s="9">
        <v>9</v>
      </c>
      <c r="J86" s="9">
        <v>2</v>
      </c>
    </row>
    <row r="87" spans="1:10" s="11" customFormat="1" x14ac:dyDescent="0.2">
      <c r="A87" s="8">
        <v>43683</v>
      </c>
      <c r="B87" s="12" t="s">
        <v>3</v>
      </c>
      <c r="C87" s="113">
        <v>4677</v>
      </c>
      <c r="D87" s="12" t="s">
        <v>40</v>
      </c>
      <c r="E87" s="12" t="s">
        <v>4</v>
      </c>
      <c r="F87" s="12" t="s">
        <v>4</v>
      </c>
      <c r="G87" s="12" t="s">
        <v>312</v>
      </c>
      <c r="H87" s="12"/>
      <c r="I87" s="9">
        <v>10</v>
      </c>
      <c r="J87" s="9">
        <v>2</v>
      </c>
    </row>
    <row r="88" spans="1:10" s="11" customFormat="1" x14ac:dyDescent="0.2">
      <c r="A88" s="8">
        <v>43684</v>
      </c>
      <c r="B88" s="12" t="s">
        <v>3</v>
      </c>
      <c r="C88" s="113">
        <v>4575</v>
      </c>
      <c r="D88" s="12" t="s">
        <v>40</v>
      </c>
      <c r="E88" s="12" t="s">
        <v>4</v>
      </c>
      <c r="F88" s="12" t="s">
        <v>4</v>
      </c>
      <c r="G88" s="12" t="s">
        <v>2230</v>
      </c>
      <c r="H88" s="12"/>
      <c r="I88" s="9">
        <v>3</v>
      </c>
      <c r="J88" s="9">
        <v>2</v>
      </c>
    </row>
    <row r="89" spans="1:10" s="11" customFormat="1" x14ac:dyDescent="0.2">
      <c r="A89" s="8">
        <v>43684</v>
      </c>
      <c r="B89" s="12" t="s">
        <v>3</v>
      </c>
      <c r="C89" s="113">
        <v>4601</v>
      </c>
      <c r="D89" s="12" t="s">
        <v>40</v>
      </c>
      <c r="E89" s="12" t="s">
        <v>6</v>
      </c>
      <c r="F89" s="12" t="s">
        <v>6</v>
      </c>
      <c r="G89" s="12" t="s">
        <v>163</v>
      </c>
      <c r="H89" s="12"/>
      <c r="I89" s="9">
        <v>5</v>
      </c>
      <c r="J89" s="9">
        <v>2</v>
      </c>
    </row>
    <row r="90" spans="1:10" s="11" customFormat="1" x14ac:dyDescent="0.2">
      <c r="A90" s="8">
        <v>43686</v>
      </c>
      <c r="B90" s="12" t="s">
        <v>3</v>
      </c>
      <c r="C90" s="113">
        <v>4677</v>
      </c>
      <c r="D90" s="12" t="s">
        <v>40</v>
      </c>
      <c r="E90" s="12" t="s">
        <v>4</v>
      </c>
      <c r="F90" s="12" t="s">
        <v>6</v>
      </c>
      <c r="G90" s="12" t="s">
        <v>151</v>
      </c>
      <c r="H90" s="12"/>
      <c r="I90" s="9">
        <v>3</v>
      </c>
      <c r="J90" s="9">
        <v>3</v>
      </c>
    </row>
    <row r="91" spans="1:10" s="11" customFormat="1" x14ac:dyDescent="0.2">
      <c r="A91" s="8">
        <v>43687</v>
      </c>
      <c r="B91" s="12" t="s">
        <v>3</v>
      </c>
      <c r="C91" s="113">
        <v>4650</v>
      </c>
      <c r="D91" s="12" t="s">
        <v>40</v>
      </c>
      <c r="E91" s="12" t="s">
        <v>3</v>
      </c>
      <c r="F91" s="12" t="s">
        <v>36</v>
      </c>
      <c r="G91" s="12" t="s">
        <v>172</v>
      </c>
      <c r="H91" s="12"/>
      <c r="I91" s="9">
        <v>4</v>
      </c>
      <c r="J91" s="9">
        <v>2</v>
      </c>
    </row>
    <row r="92" spans="1:10" s="11" customFormat="1" x14ac:dyDescent="0.2">
      <c r="A92" s="8">
        <v>43688</v>
      </c>
      <c r="B92" s="12" t="s">
        <v>3</v>
      </c>
      <c r="C92" s="113">
        <v>4525</v>
      </c>
      <c r="D92" s="12" t="s">
        <v>40</v>
      </c>
      <c r="E92" s="12" t="s">
        <v>3</v>
      </c>
      <c r="F92" s="12" t="s">
        <v>5</v>
      </c>
      <c r="G92" s="12" t="s">
        <v>37</v>
      </c>
      <c r="H92" s="12"/>
      <c r="I92" s="9">
        <v>5</v>
      </c>
      <c r="J92" s="9">
        <v>2</v>
      </c>
    </row>
    <row r="93" spans="1:10" s="11" customFormat="1" x14ac:dyDescent="0.2">
      <c r="A93" s="8">
        <v>43690</v>
      </c>
      <c r="B93" s="12" t="s">
        <v>3</v>
      </c>
      <c r="C93" s="113">
        <v>4640</v>
      </c>
      <c r="D93" s="12" t="s">
        <v>40</v>
      </c>
      <c r="E93" s="12" t="s">
        <v>4</v>
      </c>
      <c r="F93" s="12" t="s">
        <v>4</v>
      </c>
      <c r="G93" s="12" t="s">
        <v>37</v>
      </c>
      <c r="H93" s="12"/>
      <c r="I93" s="9">
        <v>4</v>
      </c>
      <c r="J93" s="9">
        <v>2</v>
      </c>
    </row>
    <row r="94" spans="1:10" s="11" customFormat="1" x14ac:dyDescent="0.2">
      <c r="A94" s="8">
        <v>43692</v>
      </c>
      <c r="B94" s="12" t="s">
        <v>3</v>
      </c>
      <c r="C94" s="113">
        <v>4602</v>
      </c>
      <c r="D94" s="12" t="s">
        <v>40</v>
      </c>
      <c r="E94" s="12" t="s">
        <v>6</v>
      </c>
      <c r="F94" s="12" t="s">
        <v>6</v>
      </c>
      <c r="G94" s="12" t="s">
        <v>163</v>
      </c>
      <c r="H94" s="12"/>
      <c r="I94" s="9">
        <v>3</v>
      </c>
      <c r="J94" s="9">
        <v>2</v>
      </c>
    </row>
    <row r="95" spans="1:10" s="11" customFormat="1" x14ac:dyDescent="0.2">
      <c r="A95" s="8">
        <v>43692</v>
      </c>
      <c r="B95" s="12" t="s">
        <v>3</v>
      </c>
      <c r="C95" s="113">
        <v>4580</v>
      </c>
      <c r="D95" s="12" t="s">
        <v>40</v>
      </c>
      <c r="E95" s="12" t="s">
        <v>4</v>
      </c>
      <c r="F95" s="12" t="s">
        <v>4</v>
      </c>
      <c r="G95" s="12" t="s">
        <v>37</v>
      </c>
      <c r="H95" s="12"/>
      <c r="I95" s="9">
        <v>4</v>
      </c>
      <c r="J95" s="9">
        <v>2</v>
      </c>
    </row>
    <row r="96" spans="1:10" s="11" customFormat="1" x14ac:dyDescent="0.2">
      <c r="A96" s="8">
        <v>43693</v>
      </c>
      <c r="B96" s="12" t="s">
        <v>3</v>
      </c>
      <c r="C96" s="113">
        <v>4580</v>
      </c>
      <c r="D96" s="12" t="s">
        <v>40</v>
      </c>
      <c r="E96" s="12" t="s">
        <v>4</v>
      </c>
      <c r="F96" s="12" t="s">
        <v>4</v>
      </c>
      <c r="G96" s="12" t="s">
        <v>172</v>
      </c>
      <c r="H96" s="12"/>
      <c r="I96" s="9">
        <v>4</v>
      </c>
      <c r="J96" s="9">
        <v>2</v>
      </c>
    </row>
    <row r="97" spans="1:10" s="11" customFormat="1" x14ac:dyDescent="0.2">
      <c r="A97" s="8">
        <v>43693</v>
      </c>
      <c r="B97" s="12" t="s">
        <v>3</v>
      </c>
      <c r="C97" s="113">
        <v>4575</v>
      </c>
      <c r="D97" s="12" t="s">
        <v>40</v>
      </c>
      <c r="E97" s="12" t="s">
        <v>4</v>
      </c>
      <c r="F97" s="12" t="s">
        <v>4</v>
      </c>
      <c r="G97" s="12" t="s">
        <v>2292</v>
      </c>
      <c r="H97" s="12"/>
      <c r="I97" s="9">
        <v>4</v>
      </c>
      <c r="J97" s="9">
        <v>2</v>
      </c>
    </row>
    <row r="98" spans="1:10" s="11" customFormat="1" x14ac:dyDescent="0.2">
      <c r="A98" s="8">
        <v>43695</v>
      </c>
      <c r="B98" s="12" t="s">
        <v>3</v>
      </c>
      <c r="C98" s="113">
        <v>4623</v>
      </c>
      <c r="D98" s="12" t="s">
        <v>40</v>
      </c>
      <c r="E98" s="12" t="s">
        <v>4</v>
      </c>
      <c r="F98" s="12" t="s">
        <v>4</v>
      </c>
      <c r="G98" s="12" t="s">
        <v>163</v>
      </c>
      <c r="H98" s="12"/>
      <c r="I98" s="9">
        <v>4</v>
      </c>
      <c r="J98" s="9">
        <v>2</v>
      </c>
    </row>
    <row r="99" spans="1:10" s="11" customFormat="1" x14ac:dyDescent="0.2">
      <c r="A99" s="8">
        <v>43697</v>
      </c>
      <c r="B99" s="12" t="s">
        <v>3</v>
      </c>
      <c r="C99" s="113">
        <v>4370</v>
      </c>
      <c r="D99" s="12" t="s">
        <v>40</v>
      </c>
      <c r="E99" s="12" t="s">
        <v>4</v>
      </c>
      <c r="F99" s="12" t="s">
        <v>4</v>
      </c>
      <c r="G99" s="12" t="s">
        <v>163</v>
      </c>
      <c r="H99" s="12"/>
      <c r="I99" s="9">
        <v>11</v>
      </c>
      <c r="J99" s="9">
        <v>7</v>
      </c>
    </row>
    <row r="100" spans="1:10" s="11" customFormat="1" x14ac:dyDescent="0.2">
      <c r="A100" s="8">
        <v>43698</v>
      </c>
      <c r="B100" s="12" t="s">
        <v>3</v>
      </c>
      <c r="C100" s="113">
        <v>4627</v>
      </c>
      <c r="D100" s="12" t="s">
        <v>40</v>
      </c>
      <c r="E100" s="12" t="s">
        <v>16</v>
      </c>
      <c r="F100" s="12" t="s">
        <v>6</v>
      </c>
      <c r="G100" s="12" t="s">
        <v>37</v>
      </c>
      <c r="H100" s="12"/>
      <c r="I100" s="9">
        <v>5</v>
      </c>
      <c r="J100" s="9">
        <v>2</v>
      </c>
    </row>
    <row r="101" spans="1:10" s="11" customFormat="1" x14ac:dyDescent="0.2">
      <c r="A101" s="8">
        <v>43698</v>
      </c>
      <c r="B101" s="12" t="s">
        <v>3</v>
      </c>
      <c r="C101" s="113">
        <v>4642</v>
      </c>
      <c r="D101" s="12" t="s">
        <v>40</v>
      </c>
      <c r="E101" s="12" t="s">
        <v>4</v>
      </c>
      <c r="F101" s="12" t="s">
        <v>4</v>
      </c>
      <c r="G101" s="12" t="s">
        <v>2383</v>
      </c>
      <c r="H101" s="12"/>
      <c r="I101" s="9">
        <v>4</v>
      </c>
      <c r="J101" s="9">
        <v>2</v>
      </c>
    </row>
    <row r="102" spans="1:10" s="11" customFormat="1" x14ac:dyDescent="0.2">
      <c r="A102" s="8">
        <v>43699</v>
      </c>
      <c r="B102" s="12" t="s">
        <v>3</v>
      </c>
      <c r="C102" s="113">
        <v>4510</v>
      </c>
      <c r="D102" s="12" t="s">
        <v>40</v>
      </c>
      <c r="E102" s="12" t="s">
        <v>4</v>
      </c>
      <c r="F102" s="12" t="s">
        <v>6</v>
      </c>
      <c r="G102" s="12" t="s">
        <v>194</v>
      </c>
      <c r="H102" s="12"/>
      <c r="I102" s="9">
        <v>3</v>
      </c>
      <c r="J102" s="9">
        <v>2</v>
      </c>
    </row>
    <row r="103" spans="1:10" s="11" customFormat="1" x14ac:dyDescent="0.2">
      <c r="A103" s="8">
        <v>43699</v>
      </c>
      <c r="B103" s="12" t="s">
        <v>3</v>
      </c>
      <c r="C103" s="113">
        <v>4510</v>
      </c>
      <c r="D103" s="12" t="s">
        <v>40</v>
      </c>
      <c r="E103" s="12" t="s">
        <v>4</v>
      </c>
      <c r="F103" s="12" t="s">
        <v>6</v>
      </c>
      <c r="G103" s="12" t="s">
        <v>194</v>
      </c>
      <c r="H103" s="12"/>
      <c r="I103" s="9">
        <v>3</v>
      </c>
      <c r="J103" s="9">
        <v>2</v>
      </c>
    </row>
    <row r="104" spans="1:10" s="11" customFormat="1" x14ac:dyDescent="0.2">
      <c r="A104" s="8">
        <v>43700</v>
      </c>
      <c r="B104" s="12" t="s">
        <v>3</v>
      </c>
      <c r="C104" s="113">
        <v>4547</v>
      </c>
      <c r="D104" s="12" t="s">
        <v>40</v>
      </c>
      <c r="E104" s="12" t="s">
        <v>4</v>
      </c>
      <c r="F104" s="12" t="s">
        <v>15</v>
      </c>
      <c r="G104" s="12" t="s">
        <v>163</v>
      </c>
      <c r="H104" s="12"/>
      <c r="I104" s="9">
        <v>2</v>
      </c>
      <c r="J104" s="9">
        <v>2</v>
      </c>
    </row>
    <row r="105" spans="1:10" s="11" customFormat="1" x14ac:dyDescent="0.2">
      <c r="A105" s="8">
        <v>43705</v>
      </c>
      <c r="B105" s="12" t="s">
        <v>3</v>
      </c>
      <c r="C105" s="113">
        <v>4580</v>
      </c>
      <c r="D105" s="12" t="s">
        <v>40</v>
      </c>
      <c r="E105" s="12" t="s">
        <v>6</v>
      </c>
      <c r="F105" s="12" t="s">
        <v>6</v>
      </c>
      <c r="G105" s="12" t="s">
        <v>151</v>
      </c>
      <c r="H105" s="12"/>
      <c r="I105" s="9">
        <v>4</v>
      </c>
      <c r="J105" s="9">
        <v>2</v>
      </c>
    </row>
    <row r="106" spans="1:10" s="11" customFormat="1" x14ac:dyDescent="0.2">
      <c r="A106" s="8">
        <v>43706</v>
      </c>
      <c r="B106" s="12" t="s">
        <v>3</v>
      </c>
      <c r="C106" s="113">
        <v>4650</v>
      </c>
      <c r="D106" s="12" t="s">
        <v>40</v>
      </c>
      <c r="E106" s="12" t="s">
        <v>4</v>
      </c>
      <c r="F106" s="12" t="s">
        <v>6</v>
      </c>
      <c r="G106" s="12" t="s">
        <v>319</v>
      </c>
      <c r="H106" s="12"/>
      <c r="I106" s="9">
        <v>5</v>
      </c>
      <c r="J106" s="9">
        <v>3</v>
      </c>
    </row>
    <row r="107" spans="1:10" s="11" customFormat="1" x14ac:dyDescent="0.2">
      <c r="A107" s="8">
        <v>43682</v>
      </c>
      <c r="B107" s="12" t="s">
        <v>3</v>
      </c>
      <c r="C107" s="113">
        <v>4650</v>
      </c>
      <c r="D107" s="12" t="s">
        <v>2295</v>
      </c>
      <c r="E107" s="12" t="s">
        <v>4</v>
      </c>
      <c r="F107" s="12" t="s">
        <v>4</v>
      </c>
      <c r="G107" s="12" t="s">
        <v>245</v>
      </c>
      <c r="H107" s="12"/>
      <c r="I107" s="9">
        <v>6</v>
      </c>
      <c r="J107" s="9">
        <v>4</v>
      </c>
    </row>
    <row r="108" spans="1:10" s="11" customFormat="1" x14ac:dyDescent="0.2">
      <c r="A108" s="8">
        <v>43692</v>
      </c>
      <c r="B108" s="12" t="s">
        <v>3</v>
      </c>
      <c r="C108" s="113">
        <v>4579</v>
      </c>
      <c r="D108" s="12" t="s">
        <v>2296</v>
      </c>
      <c r="E108" s="12" t="s">
        <v>16</v>
      </c>
      <c r="F108" s="12" t="s">
        <v>6</v>
      </c>
      <c r="G108" s="12" t="s">
        <v>37</v>
      </c>
      <c r="H108" s="12"/>
      <c r="I108" s="9">
        <v>5</v>
      </c>
      <c r="J108" s="9">
        <v>2</v>
      </c>
    </row>
    <row r="109" spans="1:10" s="11" customFormat="1" x14ac:dyDescent="0.2">
      <c r="A109" s="8">
        <v>43692</v>
      </c>
      <c r="B109" s="12" t="s">
        <v>3</v>
      </c>
      <c r="C109" s="113">
        <v>4538</v>
      </c>
      <c r="D109" s="12" t="s">
        <v>2296</v>
      </c>
      <c r="E109" s="12" t="s">
        <v>4</v>
      </c>
      <c r="F109" s="12" t="s">
        <v>4</v>
      </c>
      <c r="G109" s="12" t="s">
        <v>976</v>
      </c>
      <c r="H109" s="12"/>
      <c r="I109" s="9">
        <v>6</v>
      </c>
      <c r="J109" s="9">
        <v>3</v>
      </c>
    </row>
    <row r="110" spans="1:10" s="11" customFormat="1" x14ac:dyDescent="0.2">
      <c r="A110" s="8">
        <v>43694</v>
      </c>
      <c r="B110" s="12" t="s">
        <v>3</v>
      </c>
      <c r="C110" s="113">
        <v>4687</v>
      </c>
      <c r="D110" s="12" t="s">
        <v>942</v>
      </c>
      <c r="E110" s="12" t="s">
        <v>16</v>
      </c>
      <c r="F110" s="12" t="s">
        <v>4</v>
      </c>
      <c r="G110" s="12" t="s">
        <v>37</v>
      </c>
      <c r="H110" s="12"/>
      <c r="I110" s="9">
        <v>3</v>
      </c>
      <c r="J110" s="9">
        <v>2</v>
      </c>
    </row>
    <row r="111" spans="1:10" s="11" customFormat="1" x14ac:dyDescent="0.2">
      <c r="A111" s="8">
        <v>43695</v>
      </c>
      <c r="B111" s="12" t="s">
        <v>3</v>
      </c>
      <c r="C111" s="113">
        <v>4671</v>
      </c>
      <c r="D111" s="12" t="s">
        <v>2296</v>
      </c>
      <c r="E111" s="12" t="s">
        <v>18</v>
      </c>
      <c r="F111" s="12" t="s">
        <v>4</v>
      </c>
      <c r="G111" s="12" t="s">
        <v>151</v>
      </c>
      <c r="H111" s="12"/>
      <c r="I111" s="9">
        <v>3</v>
      </c>
      <c r="J111" s="9">
        <v>2</v>
      </c>
    </row>
    <row r="112" spans="1:10" s="11" customFormat="1" x14ac:dyDescent="0.2">
      <c r="A112" s="8">
        <v>43698</v>
      </c>
      <c r="B112" s="12" t="s">
        <v>3</v>
      </c>
      <c r="C112" s="113">
        <v>4570</v>
      </c>
      <c r="D112" s="12" t="s">
        <v>942</v>
      </c>
      <c r="E112" s="12" t="s">
        <v>6</v>
      </c>
      <c r="F112" s="12" t="s">
        <v>6</v>
      </c>
      <c r="G112" s="12" t="s">
        <v>37</v>
      </c>
      <c r="H112" s="12"/>
      <c r="I112" s="9">
        <v>7</v>
      </c>
      <c r="J112" s="9">
        <v>3</v>
      </c>
    </row>
    <row r="113" spans="1:10" s="11" customFormat="1" x14ac:dyDescent="0.2">
      <c r="A113" s="8">
        <v>43679</v>
      </c>
      <c r="B113" s="12" t="s">
        <v>3</v>
      </c>
      <c r="C113" s="113">
        <v>4646</v>
      </c>
      <c r="D113" s="12" t="s">
        <v>1433</v>
      </c>
      <c r="E113" s="12" t="s">
        <v>4</v>
      </c>
      <c r="F113" s="12" t="s">
        <v>6</v>
      </c>
      <c r="G113" s="12" t="s">
        <v>151</v>
      </c>
      <c r="H113" s="12"/>
      <c r="I113" s="9">
        <v>4</v>
      </c>
      <c r="J113" s="9">
        <v>2</v>
      </c>
    </row>
    <row r="114" spans="1:10" s="11" customFormat="1" x14ac:dyDescent="0.2">
      <c r="A114" s="8">
        <v>43692</v>
      </c>
      <c r="B114" s="12" t="s">
        <v>5</v>
      </c>
      <c r="C114" s="113">
        <v>66763</v>
      </c>
      <c r="D114" s="12" t="s">
        <v>2280</v>
      </c>
      <c r="E114" s="12" t="s">
        <v>5</v>
      </c>
      <c r="F114" s="12" t="s">
        <v>5</v>
      </c>
      <c r="G114" s="12" t="s">
        <v>2246</v>
      </c>
      <c r="H114" s="12"/>
      <c r="I114" s="9">
        <v>50</v>
      </c>
      <c r="J114" s="9">
        <v>79</v>
      </c>
    </row>
    <row r="115" spans="1:10" s="11" customFormat="1" x14ac:dyDescent="0.2">
      <c r="A115" s="8">
        <v>43681</v>
      </c>
      <c r="B115" s="12" t="s">
        <v>3</v>
      </c>
      <c r="C115" s="113">
        <v>3450</v>
      </c>
      <c r="D115" s="12" t="s">
        <v>67</v>
      </c>
      <c r="E115" s="12" t="s">
        <v>5</v>
      </c>
      <c r="F115" s="12" t="s">
        <v>4</v>
      </c>
      <c r="G115" s="12" t="s">
        <v>37</v>
      </c>
      <c r="H115" s="12"/>
      <c r="I115" s="9">
        <v>19</v>
      </c>
      <c r="J115" s="9">
        <v>23</v>
      </c>
    </row>
    <row r="116" spans="1:10" s="11" customFormat="1" x14ac:dyDescent="0.2">
      <c r="A116" s="8">
        <v>43684</v>
      </c>
      <c r="B116" s="12" t="s">
        <v>3</v>
      </c>
      <c r="C116" s="113">
        <v>3442</v>
      </c>
      <c r="D116" s="12" t="s">
        <v>67</v>
      </c>
      <c r="E116" s="12" t="s">
        <v>2237</v>
      </c>
      <c r="F116" s="12" t="s">
        <v>32</v>
      </c>
      <c r="G116" s="12" t="s">
        <v>312</v>
      </c>
      <c r="H116" s="12"/>
      <c r="I116" s="9">
        <v>17</v>
      </c>
      <c r="J116" s="9">
        <v>18</v>
      </c>
    </row>
    <row r="117" spans="1:10" s="11" customFormat="1" x14ac:dyDescent="0.2">
      <c r="A117" s="8">
        <v>43689</v>
      </c>
      <c r="B117" s="12" t="s">
        <v>3</v>
      </c>
      <c r="C117" s="113">
        <v>3482</v>
      </c>
      <c r="D117" s="12" t="s">
        <v>67</v>
      </c>
      <c r="E117" s="12" t="s">
        <v>4</v>
      </c>
      <c r="F117" s="12" t="s">
        <v>4</v>
      </c>
      <c r="G117" s="12" t="s">
        <v>163</v>
      </c>
      <c r="H117" s="12"/>
      <c r="I117" s="9">
        <v>19</v>
      </c>
      <c r="J117" s="9">
        <v>23</v>
      </c>
    </row>
    <row r="118" spans="1:10" s="11" customFormat="1" x14ac:dyDescent="0.2">
      <c r="A118" s="8">
        <v>43692</v>
      </c>
      <c r="B118" s="12" t="s">
        <v>3</v>
      </c>
      <c r="C118" s="113">
        <v>3487</v>
      </c>
      <c r="D118" s="12" t="s">
        <v>67</v>
      </c>
      <c r="E118" s="12" t="s">
        <v>16</v>
      </c>
      <c r="F118" s="12" t="s">
        <v>3</v>
      </c>
      <c r="G118" s="12" t="s">
        <v>1897</v>
      </c>
      <c r="H118" s="12"/>
      <c r="I118" s="9">
        <v>17</v>
      </c>
      <c r="J118" s="9">
        <v>19</v>
      </c>
    </row>
    <row r="119" spans="1:10" s="11" customFormat="1" x14ac:dyDescent="0.2">
      <c r="A119" s="8">
        <v>43694</v>
      </c>
      <c r="B119" s="12" t="s">
        <v>3</v>
      </c>
      <c r="C119" s="113">
        <v>3511</v>
      </c>
      <c r="D119" s="12" t="s">
        <v>67</v>
      </c>
      <c r="E119" s="12" t="s">
        <v>4</v>
      </c>
      <c r="F119" s="12" t="s">
        <v>4</v>
      </c>
      <c r="G119" s="12" t="s">
        <v>1596</v>
      </c>
      <c r="H119" s="12"/>
      <c r="I119" s="9">
        <v>19</v>
      </c>
      <c r="J119" s="9">
        <v>23</v>
      </c>
    </row>
    <row r="120" spans="1:10" s="11" customFormat="1" x14ac:dyDescent="0.2">
      <c r="A120" s="8">
        <v>43695</v>
      </c>
      <c r="B120" s="12" t="s">
        <v>3</v>
      </c>
      <c r="C120" s="113">
        <v>3573</v>
      </c>
      <c r="D120" s="12" t="s">
        <v>67</v>
      </c>
      <c r="E120" s="12" t="s">
        <v>4</v>
      </c>
      <c r="F120" s="12" t="s">
        <v>4</v>
      </c>
      <c r="G120" s="12" t="s">
        <v>2340</v>
      </c>
      <c r="H120" s="12"/>
      <c r="I120" s="9">
        <v>19</v>
      </c>
      <c r="J120" s="9">
        <v>23</v>
      </c>
    </row>
    <row r="121" spans="1:10" s="11" customFormat="1" x14ac:dyDescent="0.2">
      <c r="A121" s="8">
        <v>43695</v>
      </c>
      <c r="B121" s="12" t="s">
        <v>3</v>
      </c>
      <c r="C121" s="113">
        <v>3543</v>
      </c>
      <c r="D121" s="12" t="s">
        <v>67</v>
      </c>
      <c r="E121" s="12" t="s">
        <v>4</v>
      </c>
      <c r="F121" s="12" t="s">
        <v>4</v>
      </c>
      <c r="G121" s="12" t="s">
        <v>172</v>
      </c>
      <c r="H121" s="12"/>
      <c r="I121" s="9">
        <v>16</v>
      </c>
      <c r="J121" s="9">
        <v>19</v>
      </c>
    </row>
    <row r="122" spans="1:10" s="11" customFormat="1" x14ac:dyDescent="0.2">
      <c r="A122" s="8">
        <v>43695</v>
      </c>
      <c r="B122" s="12" t="s">
        <v>3</v>
      </c>
      <c r="C122" s="113">
        <v>3516</v>
      </c>
      <c r="D122" s="12" t="s">
        <v>67</v>
      </c>
      <c r="E122" s="12" t="s">
        <v>4</v>
      </c>
      <c r="F122" s="12" t="s">
        <v>4</v>
      </c>
      <c r="G122" s="12" t="s">
        <v>917</v>
      </c>
      <c r="H122" s="12"/>
      <c r="I122" s="9">
        <v>18</v>
      </c>
      <c r="J122" s="9">
        <v>20</v>
      </c>
    </row>
    <row r="123" spans="1:10" s="11" customFormat="1" x14ac:dyDescent="0.2">
      <c r="A123" s="8">
        <v>43695</v>
      </c>
      <c r="B123" s="12" t="s">
        <v>3</v>
      </c>
      <c r="C123" s="113">
        <v>3429</v>
      </c>
      <c r="D123" s="12" t="s">
        <v>67</v>
      </c>
      <c r="E123" s="12" t="s">
        <v>4</v>
      </c>
      <c r="F123" s="12" t="s">
        <v>4</v>
      </c>
      <c r="G123" s="12" t="s">
        <v>37</v>
      </c>
      <c r="H123" s="12"/>
      <c r="I123" s="9">
        <v>16</v>
      </c>
      <c r="J123" s="9">
        <v>19</v>
      </c>
    </row>
    <row r="124" spans="1:10" s="11" customFormat="1" x14ac:dyDescent="0.2">
      <c r="A124" s="8">
        <v>43705</v>
      </c>
      <c r="B124" s="12" t="s">
        <v>3</v>
      </c>
      <c r="C124" s="113">
        <v>3522</v>
      </c>
      <c r="D124" s="12" t="s">
        <v>67</v>
      </c>
      <c r="E124" s="12" t="s">
        <v>4</v>
      </c>
      <c r="F124" s="12" t="s">
        <v>5</v>
      </c>
      <c r="G124" s="12" t="s">
        <v>1897</v>
      </c>
      <c r="H124" s="12"/>
      <c r="I124" s="9">
        <v>21</v>
      </c>
      <c r="J124" s="9">
        <v>20</v>
      </c>
    </row>
    <row r="125" spans="1:10" s="11" customFormat="1" x14ac:dyDescent="0.2">
      <c r="A125" s="8">
        <v>43708</v>
      </c>
      <c r="B125" s="12" t="s">
        <v>3</v>
      </c>
      <c r="C125" s="113">
        <v>6442</v>
      </c>
      <c r="D125" s="12" t="s">
        <v>60</v>
      </c>
      <c r="E125" s="12" t="s">
        <v>3</v>
      </c>
      <c r="F125" s="12" t="s">
        <v>5</v>
      </c>
      <c r="G125" s="12" t="s">
        <v>37</v>
      </c>
      <c r="H125" s="12"/>
      <c r="I125" s="9">
        <v>45</v>
      </c>
      <c r="J125" s="9">
        <v>61</v>
      </c>
    </row>
    <row r="126" spans="1:10" s="11" customFormat="1" x14ac:dyDescent="0.2">
      <c r="A126" s="8">
        <v>43679</v>
      </c>
      <c r="B126" s="12" t="s">
        <v>6</v>
      </c>
      <c r="C126" s="113">
        <v>57290</v>
      </c>
      <c r="D126" s="12" t="s">
        <v>2183</v>
      </c>
      <c r="E126" s="12" t="s">
        <v>2182</v>
      </c>
      <c r="F126" s="12" t="s">
        <v>6</v>
      </c>
      <c r="G126" s="12" t="s">
        <v>172</v>
      </c>
      <c r="H126" s="12"/>
      <c r="I126" s="9">
        <v>33</v>
      </c>
      <c r="J126" s="9">
        <v>39</v>
      </c>
    </row>
    <row r="127" spans="1:10" s="11" customFormat="1" x14ac:dyDescent="0.2">
      <c r="A127" s="8">
        <v>43678</v>
      </c>
      <c r="B127" s="12" t="s">
        <v>3</v>
      </c>
      <c r="C127" s="113">
        <v>3961</v>
      </c>
      <c r="D127" s="12" t="s">
        <v>286</v>
      </c>
      <c r="E127" s="12" t="s">
        <v>4</v>
      </c>
      <c r="F127" s="12" t="s">
        <v>99</v>
      </c>
      <c r="G127" s="12" t="s">
        <v>151</v>
      </c>
      <c r="H127" s="12"/>
      <c r="I127" s="9">
        <v>16</v>
      </c>
      <c r="J127" s="9">
        <v>16</v>
      </c>
    </row>
    <row r="128" spans="1:10" s="11" customFormat="1" x14ac:dyDescent="0.2">
      <c r="A128" s="8">
        <v>43707</v>
      </c>
      <c r="B128" s="12" t="s">
        <v>3</v>
      </c>
      <c r="C128" s="113">
        <v>5489</v>
      </c>
      <c r="D128" s="12" t="s">
        <v>960</v>
      </c>
      <c r="E128" s="12" t="s">
        <v>4</v>
      </c>
      <c r="F128" s="12" t="s">
        <v>5</v>
      </c>
      <c r="G128" s="12" t="s">
        <v>194</v>
      </c>
      <c r="H128" s="12"/>
      <c r="I128" s="9">
        <v>38</v>
      </c>
      <c r="J128" s="9">
        <v>47</v>
      </c>
    </row>
    <row r="129" spans="1:10" s="11" customFormat="1" x14ac:dyDescent="0.2">
      <c r="A129" s="8">
        <v>43701</v>
      </c>
      <c r="B129" s="12" t="s">
        <v>3</v>
      </c>
      <c r="C129" s="113">
        <v>8480</v>
      </c>
      <c r="D129" s="12" t="s">
        <v>274</v>
      </c>
      <c r="E129" s="12" t="s">
        <v>4</v>
      </c>
      <c r="F129" s="12" t="s">
        <v>6</v>
      </c>
      <c r="G129" s="12" t="s">
        <v>151</v>
      </c>
      <c r="H129" s="12"/>
      <c r="I129" s="9">
        <v>31</v>
      </c>
      <c r="J129" s="9">
        <v>25</v>
      </c>
    </row>
    <row r="130" spans="1:10" s="11" customFormat="1" x14ac:dyDescent="0.2">
      <c r="A130" s="8">
        <v>43690</v>
      </c>
      <c r="B130" s="12" t="s">
        <v>3</v>
      </c>
      <c r="C130" s="113">
        <v>5423</v>
      </c>
      <c r="D130" s="12" t="s">
        <v>2266</v>
      </c>
      <c r="E130" s="12" t="s">
        <v>4</v>
      </c>
      <c r="F130" s="12" t="s">
        <v>4</v>
      </c>
      <c r="G130" s="12" t="s">
        <v>37</v>
      </c>
      <c r="H130" s="12"/>
      <c r="I130" s="9">
        <v>31</v>
      </c>
      <c r="J130" s="9">
        <v>39</v>
      </c>
    </row>
    <row r="131" spans="1:10" s="11" customFormat="1" x14ac:dyDescent="0.2">
      <c r="A131" s="8">
        <v>43692</v>
      </c>
      <c r="B131" s="12" t="s">
        <v>3</v>
      </c>
      <c r="C131" s="113">
        <v>5692</v>
      </c>
      <c r="D131" s="12" t="s">
        <v>993</v>
      </c>
      <c r="E131" s="12" t="s">
        <v>4</v>
      </c>
      <c r="F131" s="12" t="s">
        <v>4</v>
      </c>
      <c r="G131" s="12" t="s">
        <v>37</v>
      </c>
      <c r="H131" s="12"/>
      <c r="I131" s="9">
        <v>26</v>
      </c>
      <c r="J131" s="9">
        <v>36</v>
      </c>
    </row>
    <row r="132" spans="1:10" s="11" customFormat="1" x14ac:dyDescent="0.2">
      <c r="A132" s="8">
        <v>43679</v>
      </c>
      <c r="B132" s="12" t="s">
        <v>6</v>
      </c>
      <c r="C132" s="113">
        <v>76630</v>
      </c>
      <c r="D132" s="12" t="s">
        <v>2189</v>
      </c>
      <c r="E132" s="12" t="s">
        <v>6</v>
      </c>
      <c r="F132" s="12" t="s">
        <v>6</v>
      </c>
      <c r="G132" s="12" t="s">
        <v>172</v>
      </c>
      <c r="H132" s="12"/>
      <c r="I132" s="87" t="s">
        <v>2206</v>
      </c>
      <c r="J132" s="87" t="s">
        <v>2207</v>
      </c>
    </row>
    <row r="133" spans="1:10" s="11" customFormat="1" x14ac:dyDescent="0.2">
      <c r="A133" s="8">
        <v>43695</v>
      </c>
      <c r="B133" s="12" t="s">
        <v>6</v>
      </c>
      <c r="C133" s="113">
        <v>57330</v>
      </c>
      <c r="D133" s="12" t="s">
        <v>182</v>
      </c>
      <c r="E133" s="12" t="s">
        <v>6</v>
      </c>
      <c r="F133" s="12" t="s">
        <v>6</v>
      </c>
      <c r="G133" s="12" t="s">
        <v>2219</v>
      </c>
      <c r="H133" s="12"/>
      <c r="I133" s="9">
        <v>25</v>
      </c>
      <c r="J133" s="9">
        <v>33</v>
      </c>
    </row>
    <row r="134" spans="1:10" s="11" customFormat="1" x14ac:dyDescent="0.2">
      <c r="A134" s="8">
        <v>43698</v>
      </c>
      <c r="B134" s="12" t="s">
        <v>3</v>
      </c>
      <c r="C134" s="113">
        <v>9366</v>
      </c>
      <c r="D134" s="12" t="s">
        <v>1274</v>
      </c>
      <c r="E134" s="12" t="s">
        <v>4</v>
      </c>
      <c r="F134" s="12" t="s">
        <v>4</v>
      </c>
      <c r="G134" s="12" t="s">
        <v>2383</v>
      </c>
      <c r="H134" s="12"/>
      <c r="I134" s="9">
        <v>52</v>
      </c>
      <c r="J134" s="9">
        <v>60</v>
      </c>
    </row>
    <row r="135" spans="1:10" s="11" customFormat="1" x14ac:dyDescent="0.2">
      <c r="A135" s="8">
        <v>43681</v>
      </c>
      <c r="B135" s="12" t="s">
        <v>3</v>
      </c>
      <c r="C135" s="113">
        <v>4108</v>
      </c>
      <c r="D135" s="12" t="s">
        <v>506</v>
      </c>
      <c r="E135" s="12" t="s">
        <v>6</v>
      </c>
      <c r="F135" s="12" t="s">
        <v>6</v>
      </c>
      <c r="G135" s="12" t="s">
        <v>172</v>
      </c>
      <c r="H135" s="12"/>
      <c r="I135" s="9">
        <v>11</v>
      </c>
      <c r="J135" s="9">
        <v>8</v>
      </c>
    </row>
    <row r="136" spans="1:10" s="11" customFormat="1" x14ac:dyDescent="0.2">
      <c r="A136" s="8">
        <v>43684</v>
      </c>
      <c r="B136" s="12" t="s">
        <v>3</v>
      </c>
      <c r="C136" s="113">
        <v>4043</v>
      </c>
      <c r="D136" s="12" t="s">
        <v>506</v>
      </c>
      <c r="E136" s="12" t="s">
        <v>2236</v>
      </c>
      <c r="F136" s="12" t="s">
        <v>15</v>
      </c>
      <c r="G136" s="12" t="s">
        <v>172</v>
      </c>
      <c r="H136" s="12"/>
      <c r="I136" s="9">
        <v>17</v>
      </c>
      <c r="J136" s="9">
        <v>10</v>
      </c>
    </row>
    <row r="137" spans="1:10" s="11" customFormat="1" x14ac:dyDescent="0.2">
      <c r="A137" s="8">
        <v>43687</v>
      </c>
      <c r="B137" s="12" t="s">
        <v>3</v>
      </c>
      <c r="C137" s="113">
        <v>4143</v>
      </c>
      <c r="D137" s="12" t="s">
        <v>506</v>
      </c>
      <c r="E137" s="12" t="s">
        <v>6</v>
      </c>
      <c r="F137" s="12" t="s">
        <v>5</v>
      </c>
      <c r="G137" s="12" t="s">
        <v>23</v>
      </c>
      <c r="H137" s="12"/>
      <c r="I137" s="9">
        <v>11</v>
      </c>
      <c r="J137" s="9">
        <v>9</v>
      </c>
    </row>
    <row r="138" spans="1:10" s="11" customFormat="1" x14ac:dyDescent="0.2">
      <c r="A138" s="8">
        <v>43692</v>
      </c>
      <c r="B138" s="12" t="s">
        <v>3</v>
      </c>
      <c r="C138" s="113">
        <v>4245</v>
      </c>
      <c r="D138" s="12" t="s">
        <v>506</v>
      </c>
      <c r="E138" s="12" t="s">
        <v>4</v>
      </c>
      <c r="F138" s="12" t="s">
        <v>4</v>
      </c>
      <c r="G138" s="12" t="s">
        <v>863</v>
      </c>
      <c r="H138" s="12"/>
      <c r="I138" s="9">
        <v>16</v>
      </c>
      <c r="J138" s="9">
        <v>10</v>
      </c>
    </row>
    <row r="139" spans="1:10" s="11" customFormat="1" x14ac:dyDescent="0.2">
      <c r="A139" s="8">
        <v>43692</v>
      </c>
      <c r="B139" s="12" t="s">
        <v>3</v>
      </c>
      <c r="C139" s="113">
        <v>4072</v>
      </c>
      <c r="D139" s="12" t="s">
        <v>506</v>
      </c>
      <c r="E139" s="12" t="s">
        <v>6</v>
      </c>
      <c r="F139" s="12" t="s">
        <v>6</v>
      </c>
      <c r="G139" s="12" t="s">
        <v>2287</v>
      </c>
      <c r="H139" s="12"/>
      <c r="I139" s="9">
        <v>10</v>
      </c>
      <c r="J139" s="9">
        <v>9</v>
      </c>
    </row>
    <row r="140" spans="1:10" s="11" customFormat="1" x14ac:dyDescent="0.2">
      <c r="A140" s="8">
        <v>43694</v>
      </c>
      <c r="B140" s="12" t="s">
        <v>3</v>
      </c>
      <c r="C140" s="113">
        <v>4131</v>
      </c>
      <c r="D140" s="12" t="s">
        <v>506</v>
      </c>
      <c r="E140" s="12" t="s">
        <v>4</v>
      </c>
      <c r="F140" s="12" t="s">
        <v>4</v>
      </c>
      <c r="G140" s="12" t="s">
        <v>37</v>
      </c>
      <c r="H140" s="12"/>
      <c r="I140" s="9">
        <v>18</v>
      </c>
      <c r="J140" s="9">
        <v>10</v>
      </c>
    </row>
    <row r="141" spans="1:10" s="11" customFormat="1" x14ac:dyDescent="0.2">
      <c r="A141" s="8">
        <v>43697</v>
      </c>
      <c r="B141" s="12" t="s">
        <v>3</v>
      </c>
      <c r="C141" s="113">
        <v>4112</v>
      </c>
      <c r="D141" s="12" t="s">
        <v>506</v>
      </c>
      <c r="E141" s="12" t="s">
        <v>10</v>
      </c>
      <c r="F141" s="12" t="s">
        <v>6</v>
      </c>
      <c r="G141" s="12" t="s">
        <v>23</v>
      </c>
      <c r="H141" s="12"/>
      <c r="I141" s="9">
        <v>14</v>
      </c>
      <c r="J141" s="9">
        <v>10</v>
      </c>
    </row>
    <row r="142" spans="1:10" s="11" customFormat="1" x14ac:dyDescent="0.2">
      <c r="A142" s="8">
        <v>43705</v>
      </c>
      <c r="B142" s="12" t="s">
        <v>3</v>
      </c>
      <c r="C142" s="113">
        <v>4025</v>
      </c>
      <c r="D142" s="12" t="s">
        <v>506</v>
      </c>
      <c r="E142" s="12" t="s">
        <v>585</v>
      </c>
      <c r="F142" s="12" t="s">
        <v>22</v>
      </c>
      <c r="G142" s="12" t="s">
        <v>194</v>
      </c>
      <c r="H142" s="12"/>
      <c r="I142" s="9">
        <v>12</v>
      </c>
      <c r="J142" s="9">
        <v>10</v>
      </c>
    </row>
    <row r="143" spans="1:10" s="11" customFormat="1" x14ac:dyDescent="0.2">
      <c r="A143" s="8">
        <v>43694</v>
      </c>
      <c r="B143" s="12" t="s">
        <v>3</v>
      </c>
      <c r="C143" s="113">
        <v>9150</v>
      </c>
      <c r="D143" s="12" t="s">
        <v>524</v>
      </c>
      <c r="E143" s="12" t="s">
        <v>4</v>
      </c>
      <c r="F143" s="12" t="s">
        <v>4</v>
      </c>
      <c r="G143" s="12" t="s">
        <v>151</v>
      </c>
      <c r="H143" s="12"/>
      <c r="I143" s="9">
        <v>55</v>
      </c>
      <c r="J143" s="9">
        <v>51</v>
      </c>
    </row>
    <row r="144" spans="1:10" s="11" customFormat="1" x14ac:dyDescent="0.2">
      <c r="A144" s="8">
        <v>43690</v>
      </c>
      <c r="B144" s="12" t="s">
        <v>3</v>
      </c>
      <c r="C144" s="113">
        <v>9651</v>
      </c>
      <c r="D144" s="12" t="s">
        <v>2267</v>
      </c>
      <c r="E144" s="12" t="s">
        <v>4</v>
      </c>
      <c r="F144" s="12" t="s">
        <v>4</v>
      </c>
      <c r="G144" s="12" t="s">
        <v>23</v>
      </c>
      <c r="H144" s="12"/>
      <c r="I144" s="9">
        <v>74</v>
      </c>
      <c r="J144" s="9">
        <v>96</v>
      </c>
    </row>
    <row r="145" spans="1:10" s="11" customFormat="1" x14ac:dyDescent="0.2">
      <c r="A145" s="8">
        <v>43687</v>
      </c>
      <c r="B145" s="12" t="s">
        <v>6</v>
      </c>
      <c r="C145" s="113">
        <v>57570</v>
      </c>
      <c r="D145" s="12" t="s">
        <v>2256</v>
      </c>
      <c r="E145" s="12" t="s">
        <v>6</v>
      </c>
      <c r="F145" s="12" t="s">
        <v>6</v>
      </c>
      <c r="G145" s="12" t="s">
        <v>172</v>
      </c>
      <c r="H145" s="12"/>
      <c r="I145" s="9">
        <v>19</v>
      </c>
      <c r="J145" s="9">
        <v>26</v>
      </c>
    </row>
    <row r="146" spans="1:10" s="11" customFormat="1" x14ac:dyDescent="0.2">
      <c r="A146" s="8">
        <v>43678</v>
      </c>
      <c r="B146" s="12" t="s">
        <v>234</v>
      </c>
      <c r="C146" s="169" t="s">
        <v>2171</v>
      </c>
      <c r="D146" s="12" t="s">
        <v>2172</v>
      </c>
      <c r="E146" s="12" t="s">
        <v>234</v>
      </c>
      <c r="F146" s="12" t="s">
        <v>15</v>
      </c>
      <c r="G146" s="12" t="s">
        <v>477</v>
      </c>
      <c r="H146" s="12"/>
      <c r="I146" s="31"/>
      <c r="J146" s="31"/>
    </row>
    <row r="147" spans="1:10" s="11" customFormat="1" x14ac:dyDescent="0.2">
      <c r="A147" s="8">
        <v>43679</v>
      </c>
      <c r="B147" s="12" t="s">
        <v>6</v>
      </c>
      <c r="C147" s="113">
        <v>57570</v>
      </c>
      <c r="D147" s="12" t="s">
        <v>2181</v>
      </c>
      <c r="E147" s="12" t="s">
        <v>2182</v>
      </c>
      <c r="F147" s="12" t="s">
        <v>6</v>
      </c>
      <c r="G147" s="12" t="s">
        <v>151</v>
      </c>
      <c r="H147" s="12"/>
      <c r="I147" s="9">
        <v>18</v>
      </c>
      <c r="J147" s="9">
        <v>26</v>
      </c>
    </row>
    <row r="148" spans="1:10" s="11" customFormat="1" x14ac:dyDescent="0.2">
      <c r="A148" s="8">
        <v>43688</v>
      </c>
      <c r="B148" s="12" t="s">
        <v>6</v>
      </c>
      <c r="C148" s="113">
        <v>57570</v>
      </c>
      <c r="D148" s="12" t="s">
        <v>2181</v>
      </c>
      <c r="E148" s="12" t="s">
        <v>6</v>
      </c>
      <c r="F148" s="12" t="s">
        <v>6</v>
      </c>
      <c r="G148" s="12" t="s">
        <v>37</v>
      </c>
      <c r="H148" s="12"/>
      <c r="I148" s="9">
        <v>20</v>
      </c>
      <c r="J148" s="9">
        <v>26</v>
      </c>
    </row>
    <row r="149" spans="1:10" s="11" customFormat="1" x14ac:dyDescent="0.2">
      <c r="A149" s="8">
        <v>43678</v>
      </c>
      <c r="B149" s="12" t="s">
        <v>3</v>
      </c>
      <c r="C149" s="113">
        <v>5838</v>
      </c>
      <c r="D149" s="12" t="s">
        <v>78</v>
      </c>
      <c r="E149" s="12" t="s">
        <v>4</v>
      </c>
      <c r="F149" s="12" t="s">
        <v>6</v>
      </c>
      <c r="G149" s="12" t="s">
        <v>194</v>
      </c>
      <c r="H149" s="12"/>
      <c r="I149" s="9">
        <v>26</v>
      </c>
      <c r="J149" s="9">
        <v>28</v>
      </c>
    </row>
    <row r="150" spans="1:10" s="11" customFormat="1" x14ac:dyDescent="0.2">
      <c r="A150" s="8">
        <v>43689</v>
      </c>
      <c r="B150" s="12" t="s">
        <v>3</v>
      </c>
      <c r="C150" s="113">
        <v>5839</v>
      </c>
      <c r="D150" s="12" t="s">
        <v>78</v>
      </c>
      <c r="E150" s="12" t="s">
        <v>4</v>
      </c>
      <c r="F150" s="12" t="s">
        <v>4</v>
      </c>
      <c r="G150" s="12" t="s">
        <v>37</v>
      </c>
      <c r="H150" s="12"/>
      <c r="I150" s="9">
        <v>26</v>
      </c>
      <c r="J150" s="9">
        <v>28</v>
      </c>
    </row>
    <row r="151" spans="1:10" s="11" customFormat="1" x14ac:dyDescent="0.2">
      <c r="A151" s="8">
        <v>43694</v>
      </c>
      <c r="B151" s="12" t="s">
        <v>3</v>
      </c>
      <c r="C151" s="113">
        <v>5861</v>
      </c>
      <c r="D151" s="12" t="s">
        <v>78</v>
      </c>
      <c r="E151" s="12" t="s">
        <v>12</v>
      </c>
      <c r="F151" s="12" t="s">
        <v>6</v>
      </c>
      <c r="G151" s="12" t="s">
        <v>312</v>
      </c>
      <c r="H151" s="12"/>
      <c r="I151" s="9">
        <v>22</v>
      </c>
      <c r="J151" s="9">
        <v>28</v>
      </c>
    </row>
    <row r="152" spans="1:10" s="11" customFormat="1" x14ac:dyDescent="0.2">
      <c r="A152" s="8">
        <v>43696</v>
      </c>
      <c r="B152" s="12" t="s">
        <v>3</v>
      </c>
      <c r="C152" s="113">
        <v>5812</v>
      </c>
      <c r="D152" s="12" t="s">
        <v>78</v>
      </c>
      <c r="E152" s="12" t="s">
        <v>15</v>
      </c>
      <c r="F152" s="12" t="s">
        <v>15</v>
      </c>
      <c r="G152" s="12" t="s">
        <v>172</v>
      </c>
      <c r="H152" s="12"/>
      <c r="I152" s="9">
        <v>30</v>
      </c>
      <c r="J152" s="9">
        <v>28</v>
      </c>
    </row>
    <row r="153" spans="1:10" s="11" customFormat="1" x14ac:dyDescent="0.2">
      <c r="A153" s="8">
        <v>43692</v>
      </c>
      <c r="B153" s="12" t="s">
        <v>3</v>
      </c>
      <c r="C153" s="113">
        <v>5740</v>
      </c>
      <c r="D153" s="12" t="s">
        <v>287</v>
      </c>
      <c r="E153" s="12" t="s">
        <v>4</v>
      </c>
      <c r="F153" s="12" t="s">
        <v>4</v>
      </c>
      <c r="G153" s="12" t="s">
        <v>23</v>
      </c>
      <c r="H153" s="12"/>
      <c r="I153" s="9">
        <v>24</v>
      </c>
      <c r="J153" s="9">
        <v>31</v>
      </c>
    </row>
    <row r="154" spans="1:10" s="11" customFormat="1" x14ac:dyDescent="0.2">
      <c r="A154" s="8">
        <v>43682</v>
      </c>
      <c r="B154" s="12" t="s">
        <v>3</v>
      </c>
      <c r="C154" s="113">
        <v>4978</v>
      </c>
      <c r="D154" s="12" t="s">
        <v>2211</v>
      </c>
      <c r="E154" s="12" t="s">
        <v>4</v>
      </c>
      <c r="F154" s="12" t="s">
        <v>4</v>
      </c>
      <c r="G154" s="12" t="s">
        <v>516</v>
      </c>
      <c r="H154" s="12"/>
      <c r="I154" s="9">
        <v>17</v>
      </c>
      <c r="J154" s="9">
        <v>12</v>
      </c>
    </row>
    <row r="155" spans="1:10" s="11" customFormat="1" x14ac:dyDescent="0.2">
      <c r="A155" s="8">
        <v>43689</v>
      </c>
      <c r="B155" s="12" t="s">
        <v>3</v>
      </c>
      <c r="C155" s="113">
        <v>7475</v>
      </c>
      <c r="D155" s="12" t="s">
        <v>1836</v>
      </c>
      <c r="E155" s="12" t="s">
        <v>4</v>
      </c>
      <c r="F155" s="12" t="s">
        <v>4</v>
      </c>
      <c r="G155" s="12" t="s">
        <v>153</v>
      </c>
      <c r="H155" s="12"/>
      <c r="I155" s="9">
        <v>41</v>
      </c>
      <c r="J155" s="9">
        <v>53</v>
      </c>
    </row>
    <row r="156" spans="1:10" s="11" customFormat="1" x14ac:dyDescent="0.2">
      <c r="A156" s="8">
        <v>43707</v>
      </c>
      <c r="B156" s="12" t="s">
        <v>6</v>
      </c>
      <c r="C156" s="113">
        <v>57365</v>
      </c>
      <c r="D156" s="12" t="s">
        <v>1115</v>
      </c>
      <c r="E156" s="12" t="s">
        <v>6</v>
      </c>
      <c r="F156" s="12" t="s">
        <v>6</v>
      </c>
      <c r="G156" s="12" t="s">
        <v>319</v>
      </c>
      <c r="H156" s="12"/>
      <c r="I156" s="9">
        <v>43</v>
      </c>
      <c r="J156" s="9">
        <v>53</v>
      </c>
    </row>
    <row r="157" spans="1:10" s="11" customFormat="1" x14ac:dyDescent="0.2">
      <c r="A157" s="8">
        <v>43695</v>
      </c>
      <c r="B157" s="12" t="s">
        <v>3</v>
      </c>
      <c r="C157" s="113">
        <v>3899</v>
      </c>
      <c r="D157" s="12" t="s">
        <v>2345</v>
      </c>
      <c r="E157" s="12" t="s">
        <v>4</v>
      </c>
      <c r="F157" s="12" t="s">
        <v>4</v>
      </c>
      <c r="G157" s="12" t="s">
        <v>23</v>
      </c>
      <c r="H157" s="12"/>
      <c r="I157" s="9">
        <v>15</v>
      </c>
      <c r="J157" s="9">
        <v>13</v>
      </c>
    </row>
    <row r="158" spans="1:10" s="11" customFormat="1" x14ac:dyDescent="0.2">
      <c r="A158" s="8">
        <v>43708</v>
      </c>
      <c r="B158" s="12" t="s">
        <v>1190</v>
      </c>
      <c r="C158" s="48" t="s">
        <v>2423</v>
      </c>
      <c r="D158" s="12" t="s">
        <v>2424</v>
      </c>
      <c r="E158" s="12" t="s">
        <v>1190</v>
      </c>
      <c r="F158" s="12" t="s">
        <v>5</v>
      </c>
      <c r="G158" s="12" t="s">
        <v>151</v>
      </c>
      <c r="H158" s="12"/>
      <c r="I158" s="31"/>
      <c r="J158" s="31"/>
    </row>
    <row r="159" spans="1:10" s="11" customFormat="1" x14ac:dyDescent="0.2">
      <c r="A159" s="8">
        <v>43692</v>
      </c>
      <c r="B159" s="12" t="s">
        <v>6</v>
      </c>
      <c r="C159" s="113">
        <v>57800</v>
      </c>
      <c r="D159" s="12" t="s">
        <v>2282</v>
      </c>
      <c r="E159" s="12" t="s">
        <v>6</v>
      </c>
      <c r="F159" s="12" t="s">
        <v>6</v>
      </c>
      <c r="G159" s="12" t="s">
        <v>151</v>
      </c>
      <c r="H159" s="12"/>
      <c r="I159" s="9">
        <v>73</v>
      </c>
      <c r="J159" s="9">
        <v>115</v>
      </c>
    </row>
    <row r="160" spans="1:10" s="11" customFormat="1" x14ac:dyDescent="0.2">
      <c r="A160" s="8">
        <v>43697</v>
      </c>
      <c r="B160" s="12" t="s">
        <v>3</v>
      </c>
      <c r="C160" s="113">
        <v>5752</v>
      </c>
      <c r="D160" s="12" t="s">
        <v>128</v>
      </c>
      <c r="E160" s="12" t="s">
        <v>4</v>
      </c>
      <c r="F160" s="12" t="s">
        <v>4</v>
      </c>
      <c r="G160" s="12" t="s">
        <v>151</v>
      </c>
      <c r="H160" s="12"/>
      <c r="I160" s="9">
        <v>23</v>
      </c>
      <c r="J160" s="9">
        <v>27</v>
      </c>
    </row>
    <row r="161" spans="1:10" s="11" customFormat="1" x14ac:dyDescent="0.2">
      <c r="A161" s="8">
        <v>43707</v>
      </c>
      <c r="B161" s="12" t="s">
        <v>14</v>
      </c>
      <c r="C161" s="113">
        <v>5031</v>
      </c>
      <c r="D161" s="12" t="s">
        <v>1055</v>
      </c>
      <c r="E161" s="12" t="s">
        <v>6</v>
      </c>
      <c r="F161" s="12" t="s">
        <v>6</v>
      </c>
      <c r="G161" s="12" t="s">
        <v>292</v>
      </c>
      <c r="H161" s="12"/>
      <c r="I161" s="87" t="s">
        <v>2426</v>
      </c>
      <c r="J161" s="87" t="s">
        <v>2113</v>
      </c>
    </row>
    <row r="162" spans="1:10" s="11" customFormat="1" x14ac:dyDescent="0.2">
      <c r="A162" s="8">
        <v>43684</v>
      </c>
      <c r="B162" s="12" t="s">
        <v>3</v>
      </c>
      <c r="C162" s="113">
        <v>1684</v>
      </c>
      <c r="D162" s="12" t="s">
        <v>1089</v>
      </c>
      <c r="E162" s="12" t="s">
        <v>3</v>
      </c>
      <c r="F162" s="12" t="s">
        <v>4</v>
      </c>
      <c r="G162" s="12" t="s">
        <v>1687</v>
      </c>
      <c r="H162" s="12"/>
      <c r="I162" s="9">
        <v>32</v>
      </c>
      <c r="J162" s="9">
        <v>42</v>
      </c>
    </row>
    <row r="163" spans="1:10" s="11" customFormat="1" x14ac:dyDescent="0.2">
      <c r="A163" s="8">
        <v>43692</v>
      </c>
      <c r="B163" s="12" t="s">
        <v>3</v>
      </c>
      <c r="C163" s="113">
        <v>6188</v>
      </c>
      <c r="D163" s="12" t="s">
        <v>1089</v>
      </c>
      <c r="E163" s="12" t="s">
        <v>4</v>
      </c>
      <c r="F163" s="12" t="s">
        <v>4</v>
      </c>
      <c r="G163" s="12" t="s">
        <v>151</v>
      </c>
      <c r="H163" s="12"/>
      <c r="I163" s="9">
        <v>32</v>
      </c>
      <c r="J163" s="9">
        <v>42</v>
      </c>
    </row>
    <row r="164" spans="1:10" s="11" customFormat="1" x14ac:dyDescent="0.2">
      <c r="A164" s="8">
        <v>43694</v>
      </c>
      <c r="B164" s="12" t="s">
        <v>234</v>
      </c>
      <c r="C164" s="113">
        <v>3295</v>
      </c>
      <c r="D164" s="12" t="s">
        <v>2307</v>
      </c>
      <c r="E164" s="12" t="s">
        <v>15</v>
      </c>
      <c r="F164" s="12" t="s">
        <v>15</v>
      </c>
      <c r="G164" s="12" t="s">
        <v>172</v>
      </c>
      <c r="H164" s="12"/>
      <c r="I164" s="9">
        <v>185</v>
      </c>
      <c r="J164" s="9">
        <v>327</v>
      </c>
    </row>
    <row r="165" spans="1:10" s="11" customFormat="1" x14ac:dyDescent="0.2">
      <c r="A165" s="8">
        <v>43694</v>
      </c>
      <c r="B165" s="12" t="s">
        <v>6</v>
      </c>
      <c r="C165" s="113">
        <v>38100</v>
      </c>
      <c r="D165" s="12" t="s">
        <v>2312</v>
      </c>
      <c r="E165" s="12" t="s">
        <v>6</v>
      </c>
      <c r="F165" s="12" t="s">
        <v>4</v>
      </c>
      <c r="G165" s="12" t="s">
        <v>2313</v>
      </c>
      <c r="H165" s="12"/>
      <c r="I165" s="87" t="s">
        <v>1701</v>
      </c>
      <c r="J165" s="87" t="s">
        <v>2428</v>
      </c>
    </row>
    <row r="166" spans="1:10" s="11" customFormat="1" x14ac:dyDescent="0.2">
      <c r="A166" s="8">
        <v>43684</v>
      </c>
      <c r="B166" s="12" t="s">
        <v>3</v>
      </c>
      <c r="C166" s="113">
        <v>6715</v>
      </c>
      <c r="D166" s="12" t="s">
        <v>49</v>
      </c>
      <c r="E166" s="12" t="s">
        <v>4</v>
      </c>
      <c r="F166" s="12" t="s">
        <v>4</v>
      </c>
      <c r="G166" s="12" t="s">
        <v>151</v>
      </c>
      <c r="H166" s="12"/>
      <c r="I166" s="9">
        <v>40</v>
      </c>
      <c r="J166" s="9">
        <v>54</v>
      </c>
    </row>
    <row r="167" spans="1:10" s="11" customFormat="1" x14ac:dyDescent="0.2">
      <c r="A167" s="8">
        <v>43690</v>
      </c>
      <c r="B167" s="12" t="s">
        <v>3</v>
      </c>
      <c r="C167" s="113">
        <v>6796</v>
      </c>
      <c r="D167" s="12" t="s">
        <v>49</v>
      </c>
      <c r="E167" s="12" t="s">
        <v>4</v>
      </c>
      <c r="F167" s="12" t="s">
        <v>4</v>
      </c>
      <c r="G167" s="12" t="s">
        <v>37</v>
      </c>
      <c r="H167" s="12"/>
      <c r="I167" s="9">
        <v>40</v>
      </c>
      <c r="J167" s="9">
        <v>54</v>
      </c>
    </row>
    <row r="168" spans="1:10" s="11" customFormat="1" x14ac:dyDescent="0.2">
      <c r="A168" s="8">
        <v>43702</v>
      </c>
      <c r="B168" s="12" t="s">
        <v>3</v>
      </c>
      <c r="C168" s="113">
        <v>6718</v>
      </c>
      <c r="D168" s="12" t="s">
        <v>49</v>
      </c>
      <c r="E168" s="12" t="s">
        <v>317</v>
      </c>
      <c r="F168" s="12" t="s">
        <v>6</v>
      </c>
      <c r="G168" s="12" t="s">
        <v>194</v>
      </c>
      <c r="H168" s="12"/>
      <c r="I168" s="9">
        <v>36</v>
      </c>
      <c r="J168" s="9">
        <v>54</v>
      </c>
    </row>
    <row r="169" spans="1:10" s="11" customFormat="1" x14ac:dyDescent="0.2">
      <c r="A169" s="8">
        <v>43687</v>
      </c>
      <c r="B169" s="12" t="s">
        <v>14</v>
      </c>
      <c r="C169" s="113">
        <v>6723</v>
      </c>
      <c r="D169" s="12" t="s">
        <v>212</v>
      </c>
      <c r="E169" s="12" t="s">
        <v>6</v>
      </c>
      <c r="F169" s="12" t="s">
        <v>4</v>
      </c>
      <c r="G169" s="12" t="s">
        <v>2268</v>
      </c>
      <c r="H169" s="12"/>
      <c r="I169" s="9">
        <v>36</v>
      </c>
      <c r="J169" s="9">
        <v>40</v>
      </c>
    </row>
    <row r="170" spans="1:10" s="11" customFormat="1" x14ac:dyDescent="0.2">
      <c r="A170" s="8">
        <v>43705</v>
      </c>
      <c r="B170" s="12" t="s">
        <v>14</v>
      </c>
      <c r="C170" s="113">
        <v>6720</v>
      </c>
      <c r="D170" s="12" t="s">
        <v>212</v>
      </c>
      <c r="E170" s="12" t="s">
        <v>6</v>
      </c>
      <c r="F170" s="12" t="s">
        <v>15</v>
      </c>
      <c r="G170" s="12" t="s">
        <v>319</v>
      </c>
      <c r="H170" s="12"/>
      <c r="I170" s="9">
        <v>37</v>
      </c>
      <c r="J170" s="9">
        <v>37</v>
      </c>
    </row>
    <row r="171" spans="1:10" s="11" customFormat="1" x14ac:dyDescent="0.2">
      <c r="A171" s="8">
        <v>43678</v>
      </c>
      <c r="B171" s="12" t="s">
        <v>6</v>
      </c>
      <c r="C171" s="113">
        <v>57570</v>
      </c>
      <c r="D171" s="12" t="s">
        <v>72</v>
      </c>
      <c r="E171" s="12" t="s">
        <v>6</v>
      </c>
      <c r="F171" s="12" t="s">
        <v>5</v>
      </c>
      <c r="G171" s="12" t="s">
        <v>319</v>
      </c>
      <c r="H171" s="12"/>
      <c r="I171" s="9">
        <v>33</v>
      </c>
      <c r="J171" s="9">
        <v>36</v>
      </c>
    </row>
    <row r="172" spans="1:10" s="11" customFormat="1" x14ac:dyDescent="0.2">
      <c r="A172" s="8">
        <v>43694</v>
      </c>
      <c r="B172" s="12" t="s">
        <v>3</v>
      </c>
      <c r="C172" s="113">
        <v>8366</v>
      </c>
      <c r="D172" s="12" t="s">
        <v>72</v>
      </c>
      <c r="E172" s="12" t="s">
        <v>4</v>
      </c>
      <c r="F172" s="12" t="s">
        <v>5</v>
      </c>
      <c r="G172" s="12" t="s">
        <v>37</v>
      </c>
      <c r="H172" s="12"/>
      <c r="I172" s="9">
        <v>22</v>
      </c>
      <c r="J172" s="9">
        <v>18</v>
      </c>
    </row>
    <row r="173" spans="1:10" s="11" customFormat="1" x14ac:dyDescent="0.2">
      <c r="A173" s="8">
        <v>43705</v>
      </c>
      <c r="B173" s="12" t="s">
        <v>6</v>
      </c>
      <c r="C173" s="113">
        <v>57570</v>
      </c>
      <c r="D173" s="12" t="s">
        <v>72</v>
      </c>
      <c r="E173" s="12" t="s">
        <v>6</v>
      </c>
      <c r="F173" s="12" t="s">
        <v>248</v>
      </c>
      <c r="G173" s="12" t="s">
        <v>23</v>
      </c>
      <c r="H173" s="12"/>
      <c r="I173" s="9">
        <v>33</v>
      </c>
      <c r="J173" s="9">
        <v>36</v>
      </c>
    </row>
    <row r="174" spans="1:10" s="11" customFormat="1" x14ac:dyDescent="0.2">
      <c r="A174" s="8">
        <v>43684</v>
      </c>
      <c r="B174" s="12" t="s">
        <v>6</v>
      </c>
      <c r="C174" s="113">
        <v>57300</v>
      </c>
      <c r="D174" s="12" t="s">
        <v>2243</v>
      </c>
      <c r="E174" s="12" t="s">
        <v>188</v>
      </c>
      <c r="F174" s="12" t="s">
        <v>6</v>
      </c>
      <c r="G174" s="12" t="s">
        <v>23</v>
      </c>
      <c r="H174" s="12"/>
      <c r="I174" s="9">
        <v>53</v>
      </c>
      <c r="J174" s="9">
        <v>53</v>
      </c>
    </row>
    <row r="175" spans="1:10" s="11" customFormat="1" x14ac:dyDescent="0.2">
      <c r="A175" s="8">
        <v>43688</v>
      </c>
      <c r="B175" s="12" t="s">
        <v>6</v>
      </c>
      <c r="C175" s="113">
        <v>57480</v>
      </c>
      <c r="D175" s="12" t="s">
        <v>2259</v>
      </c>
      <c r="E175" s="12" t="s">
        <v>6</v>
      </c>
      <c r="F175" s="12" t="s">
        <v>6</v>
      </c>
      <c r="G175" s="12" t="s">
        <v>863</v>
      </c>
      <c r="H175" s="12"/>
      <c r="I175" s="9">
        <v>55</v>
      </c>
      <c r="J175" s="9">
        <v>57</v>
      </c>
    </row>
    <row r="176" spans="1:10" s="11" customFormat="1" x14ac:dyDescent="0.2">
      <c r="A176" s="8">
        <v>43696</v>
      </c>
      <c r="B176" s="12" t="s">
        <v>3</v>
      </c>
      <c r="C176" s="113">
        <v>5760</v>
      </c>
      <c r="D176" s="12" t="s">
        <v>132</v>
      </c>
      <c r="E176" s="12" t="s">
        <v>4</v>
      </c>
      <c r="F176" s="12" t="s">
        <v>5</v>
      </c>
      <c r="G176" s="12" t="s">
        <v>1897</v>
      </c>
      <c r="H176" s="12"/>
      <c r="I176" s="9">
        <v>27</v>
      </c>
      <c r="J176" s="9">
        <v>32</v>
      </c>
    </row>
    <row r="177" spans="1:10" s="11" customFormat="1" x14ac:dyDescent="0.2">
      <c r="A177" s="8">
        <v>43698</v>
      </c>
      <c r="B177" s="12" t="s">
        <v>3</v>
      </c>
      <c r="C177" s="113">
        <v>5762</v>
      </c>
      <c r="D177" s="12" t="s">
        <v>132</v>
      </c>
      <c r="E177" s="12" t="s">
        <v>4</v>
      </c>
      <c r="F177" s="12" t="s">
        <v>4</v>
      </c>
      <c r="G177" s="12" t="s">
        <v>151</v>
      </c>
      <c r="H177" s="12"/>
      <c r="I177" s="9">
        <v>27</v>
      </c>
      <c r="J177" s="9">
        <v>32</v>
      </c>
    </row>
    <row r="178" spans="1:10" s="11" customFormat="1" x14ac:dyDescent="0.2">
      <c r="A178" s="8">
        <v>43684</v>
      </c>
      <c r="B178" s="12" t="s">
        <v>3</v>
      </c>
      <c r="C178" s="113">
        <v>4910</v>
      </c>
      <c r="D178" s="12" t="s">
        <v>2241</v>
      </c>
      <c r="E178" s="12" t="s">
        <v>4</v>
      </c>
      <c r="F178" s="12" t="s">
        <v>4</v>
      </c>
      <c r="G178" s="12" t="s">
        <v>151</v>
      </c>
      <c r="H178" s="12"/>
      <c r="I178" s="9">
        <v>13</v>
      </c>
      <c r="J178" s="9">
        <v>7</v>
      </c>
    </row>
    <row r="179" spans="1:10" s="11" customFormat="1" x14ac:dyDescent="0.2">
      <c r="A179" s="8">
        <v>43696</v>
      </c>
      <c r="B179" s="12" t="s">
        <v>3</v>
      </c>
      <c r="C179" s="113">
        <v>4947</v>
      </c>
      <c r="D179" s="12" t="s">
        <v>273</v>
      </c>
      <c r="E179" s="12" t="s">
        <v>4</v>
      </c>
      <c r="F179" s="12" t="s">
        <v>6</v>
      </c>
      <c r="G179" s="12" t="s">
        <v>37</v>
      </c>
      <c r="H179" s="12"/>
      <c r="I179" s="9">
        <v>13</v>
      </c>
      <c r="J179" s="9">
        <v>7</v>
      </c>
    </row>
    <row r="180" spans="1:10" s="11" customFormat="1" x14ac:dyDescent="0.2">
      <c r="A180" s="8">
        <v>43679</v>
      </c>
      <c r="B180" s="12" t="s">
        <v>1190</v>
      </c>
      <c r="C180" s="169" t="s">
        <v>2191</v>
      </c>
      <c r="D180" s="12" t="s">
        <v>2192</v>
      </c>
      <c r="E180" s="12" t="s">
        <v>15</v>
      </c>
      <c r="F180" s="12" t="s">
        <v>6</v>
      </c>
      <c r="G180" s="12" t="s">
        <v>172</v>
      </c>
      <c r="H180" s="12"/>
      <c r="I180" s="31"/>
      <c r="J180" s="31"/>
    </row>
    <row r="181" spans="1:10" s="11" customFormat="1" x14ac:dyDescent="0.2">
      <c r="A181" s="8">
        <v>43694</v>
      </c>
      <c r="B181" s="12" t="s">
        <v>234</v>
      </c>
      <c r="C181" s="48" t="s">
        <v>2310</v>
      </c>
      <c r="D181" s="12" t="s">
        <v>2311</v>
      </c>
      <c r="E181" s="12" t="s">
        <v>234</v>
      </c>
      <c r="F181" s="12" t="s">
        <v>15</v>
      </c>
      <c r="G181" s="12" t="s">
        <v>1677</v>
      </c>
      <c r="H181" s="12"/>
      <c r="I181" s="87" t="s">
        <v>2429</v>
      </c>
      <c r="J181" s="87" t="s">
        <v>2430</v>
      </c>
    </row>
    <row r="182" spans="1:10" s="11" customFormat="1" x14ac:dyDescent="0.2">
      <c r="A182" s="8">
        <v>43692</v>
      </c>
      <c r="B182" s="12" t="s">
        <v>3</v>
      </c>
      <c r="C182" s="113">
        <v>7651</v>
      </c>
      <c r="D182" s="12" t="s">
        <v>123</v>
      </c>
      <c r="E182" s="12" t="s">
        <v>4</v>
      </c>
      <c r="F182" s="12" t="s">
        <v>4</v>
      </c>
      <c r="G182" s="12" t="s">
        <v>1897</v>
      </c>
      <c r="H182" s="12"/>
      <c r="I182" s="9">
        <v>41</v>
      </c>
      <c r="J182" s="9">
        <v>51</v>
      </c>
    </row>
    <row r="183" spans="1:10" s="11" customFormat="1" x14ac:dyDescent="0.2">
      <c r="A183" s="8">
        <v>43695</v>
      </c>
      <c r="B183" s="12" t="s">
        <v>3</v>
      </c>
      <c r="C183" s="113">
        <v>9157</v>
      </c>
      <c r="D183" s="12" t="s">
        <v>2348</v>
      </c>
      <c r="E183" s="12" t="s">
        <v>4</v>
      </c>
      <c r="F183" s="12" t="s">
        <v>5</v>
      </c>
      <c r="G183" s="12" t="s">
        <v>1897</v>
      </c>
      <c r="H183" s="12"/>
      <c r="I183" s="9">
        <v>51</v>
      </c>
      <c r="J183" s="9">
        <v>72</v>
      </c>
    </row>
    <row r="184" spans="1:10" s="11" customFormat="1" x14ac:dyDescent="0.2">
      <c r="A184" s="8">
        <v>43694</v>
      </c>
      <c r="B184" s="12" t="s">
        <v>3</v>
      </c>
      <c r="C184" s="113">
        <v>7311</v>
      </c>
      <c r="D184" s="12" t="s">
        <v>65</v>
      </c>
      <c r="E184" s="12" t="s">
        <v>4</v>
      </c>
      <c r="F184" s="12" t="s">
        <v>4</v>
      </c>
      <c r="G184" s="12" t="s">
        <v>863</v>
      </c>
      <c r="H184" s="12"/>
      <c r="I184" s="9">
        <v>32</v>
      </c>
      <c r="J184" s="9">
        <v>36</v>
      </c>
    </row>
    <row r="185" spans="1:10" s="11" customFormat="1" x14ac:dyDescent="0.2">
      <c r="A185" s="8">
        <v>43695</v>
      </c>
      <c r="B185" s="12" t="s">
        <v>3</v>
      </c>
      <c r="C185" s="113">
        <v>7354</v>
      </c>
      <c r="D185" s="12" t="s">
        <v>1165</v>
      </c>
      <c r="E185" s="12" t="s">
        <v>4</v>
      </c>
      <c r="F185" s="12" t="s">
        <v>4</v>
      </c>
      <c r="G185" s="12" t="s">
        <v>151</v>
      </c>
      <c r="H185" s="12"/>
      <c r="I185" s="9">
        <v>31</v>
      </c>
      <c r="J185" s="9">
        <v>38</v>
      </c>
    </row>
    <row r="186" spans="1:10" s="11" customFormat="1" x14ac:dyDescent="0.2">
      <c r="A186" s="8">
        <v>43679</v>
      </c>
      <c r="B186" s="12" t="s">
        <v>3</v>
      </c>
      <c r="C186" s="113">
        <v>5880</v>
      </c>
      <c r="D186" s="12" t="s">
        <v>118</v>
      </c>
      <c r="E186" s="12" t="s">
        <v>4</v>
      </c>
      <c r="F186" s="12" t="s">
        <v>6</v>
      </c>
      <c r="G186" s="12" t="s">
        <v>152</v>
      </c>
      <c r="H186" s="12"/>
      <c r="I186" s="9">
        <v>22</v>
      </c>
      <c r="J186" s="9">
        <v>27</v>
      </c>
    </row>
    <row r="187" spans="1:10" s="11" customFormat="1" x14ac:dyDescent="0.2">
      <c r="A187" s="8">
        <v>43692</v>
      </c>
      <c r="B187" s="12" t="s">
        <v>3</v>
      </c>
      <c r="C187" s="113">
        <v>2113</v>
      </c>
      <c r="D187" s="12" t="s">
        <v>118</v>
      </c>
      <c r="E187" s="12" t="s">
        <v>10</v>
      </c>
      <c r="F187" s="12" t="s">
        <v>6</v>
      </c>
      <c r="G187" s="12" t="s">
        <v>976</v>
      </c>
      <c r="H187" s="12"/>
      <c r="I187" s="9">
        <v>25</v>
      </c>
      <c r="J187" s="9">
        <v>27</v>
      </c>
    </row>
    <row r="188" spans="1:10" s="11" customFormat="1" x14ac:dyDescent="0.2">
      <c r="A188" s="8">
        <v>43681</v>
      </c>
      <c r="B188" s="12" t="s">
        <v>6</v>
      </c>
      <c r="C188" s="113">
        <v>57330</v>
      </c>
      <c r="D188" s="12" t="s">
        <v>164</v>
      </c>
      <c r="E188" s="12" t="s">
        <v>6</v>
      </c>
      <c r="F188" s="12" t="s">
        <v>270</v>
      </c>
      <c r="G188" s="12" t="s">
        <v>23</v>
      </c>
      <c r="H188" s="12"/>
      <c r="I188" s="9">
        <v>25</v>
      </c>
      <c r="J188" s="9">
        <v>33</v>
      </c>
    </row>
    <row r="189" spans="1:10" s="11" customFormat="1" x14ac:dyDescent="0.2">
      <c r="A189" s="8">
        <v>43692</v>
      </c>
      <c r="B189" s="12" t="s">
        <v>3</v>
      </c>
      <c r="C189" s="113">
        <v>8271</v>
      </c>
      <c r="D189" s="12" t="s">
        <v>57</v>
      </c>
      <c r="E189" s="12" t="s">
        <v>4</v>
      </c>
      <c r="F189" s="12" t="s">
        <v>4</v>
      </c>
      <c r="G189" s="12" t="s">
        <v>23</v>
      </c>
      <c r="H189" s="12"/>
      <c r="I189" s="9">
        <v>24</v>
      </c>
      <c r="J189" s="9">
        <v>21</v>
      </c>
    </row>
    <row r="190" spans="1:10" s="11" customFormat="1" x14ac:dyDescent="0.2">
      <c r="A190" s="8">
        <v>43704</v>
      </c>
      <c r="B190" s="12" t="s">
        <v>5</v>
      </c>
      <c r="C190" s="113">
        <v>95032</v>
      </c>
      <c r="D190" s="12" t="s">
        <v>2414</v>
      </c>
      <c r="E190" s="12" t="s">
        <v>5</v>
      </c>
      <c r="F190" s="12" t="s">
        <v>15</v>
      </c>
      <c r="G190" s="12" t="s">
        <v>292</v>
      </c>
      <c r="H190" s="12"/>
      <c r="I190" s="31"/>
      <c r="J190" s="31"/>
    </row>
    <row r="191" spans="1:10" s="11" customFormat="1" x14ac:dyDescent="0.2">
      <c r="A191" s="8">
        <v>43679</v>
      </c>
      <c r="B191" s="12" t="s">
        <v>1432</v>
      </c>
      <c r="C191" s="113">
        <v>8634</v>
      </c>
      <c r="D191" s="12" t="s">
        <v>2194</v>
      </c>
      <c r="E191" s="12" t="s">
        <v>5</v>
      </c>
      <c r="F191" s="12" t="s">
        <v>6</v>
      </c>
      <c r="G191" s="12" t="s">
        <v>151</v>
      </c>
      <c r="H191" s="12"/>
      <c r="I191" s="87" t="s">
        <v>2208</v>
      </c>
      <c r="J191" s="87" t="s">
        <v>2209</v>
      </c>
    </row>
    <row r="192" spans="1:10" s="11" customFormat="1" x14ac:dyDescent="0.2">
      <c r="A192" s="8">
        <v>43696</v>
      </c>
      <c r="B192" s="12" t="s">
        <v>234</v>
      </c>
      <c r="C192" s="48" t="s">
        <v>2372</v>
      </c>
      <c r="D192" s="12" t="s">
        <v>2373</v>
      </c>
      <c r="E192" s="12" t="s">
        <v>234</v>
      </c>
      <c r="F192" s="12" t="s">
        <v>15</v>
      </c>
      <c r="G192" s="12" t="s">
        <v>1794</v>
      </c>
      <c r="H192" s="12"/>
      <c r="I192" s="87" t="s">
        <v>2142</v>
      </c>
      <c r="J192" s="87" t="s">
        <v>2385</v>
      </c>
    </row>
    <row r="193" spans="1:10" s="11" customFormat="1" x14ac:dyDescent="0.2">
      <c r="A193" s="8">
        <v>43684</v>
      </c>
      <c r="B193" s="12" t="s">
        <v>3</v>
      </c>
      <c r="C193" s="113">
        <v>1232</v>
      </c>
      <c r="D193" s="12" t="s">
        <v>43</v>
      </c>
      <c r="E193" s="12" t="s">
        <v>5</v>
      </c>
      <c r="F193" s="12" t="s">
        <v>5</v>
      </c>
      <c r="G193" s="12" t="s">
        <v>292</v>
      </c>
      <c r="H193" s="12"/>
      <c r="I193" s="9">
        <v>22</v>
      </c>
      <c r="J193" s="9">
        <v>26</v>
      </c>
    </row>
    <row r="194" spans="1:10" s="11" customFormat="1" x14ac:dyDescent="0.2">
      <c r="A194" s="8">
        <v>43692</v>
      </c>
      <c r="B194" s="12" t="s">
        <v>3</v>
      </c>
      <c r="C194" s="113">
        <v>5884</v>
      </c>
      <c r="D194" s="12" t="s">
        <v>43</v>
      </c>
      <c r="E194" s="12" t="s">
        <v>6</v>
      </c>
      <c r="F194" s="12" t="s">
        <v>15</v>
      </c>
      <c r="G194" s="12" t="s">
        <v>989</v>
      </c>
      <c r="H194" s="12"/>
      <c r="I194" s="9">
        <v>22</v>
      </c>
      <c r="J194" s="9">
        <v>26</v>
      </c>
    </row>
    <row r="195" spans="1:10" s="11" customFormat="1" x14ac:dyDescent="0.2">
      <c r="A195" s="8">
        <v>43683</v>
      </c>
      <c r="B195" s="12" t="s">
        <v>3</v>
      </c>
      <c r="C195" s="113">
        <v>3340</v>
      </c>
      <c r="D195" s="12" t="s">
        <v>572</v>
      </c>
      <c r="E195" s="12" t="s">
        <v>4</v>
      </c>
      <c r="F195" s="12" t="s">
        <v>4</v>
      </c>
      <c r="G195" s="12" t="s">
        <v>151</v>
      </c>
      <c r="H195" s="12"/>
      <c r="I195" s="9">
        <v>16</v>
      </c>
      <c r="J195" s="9">
        <v>17</v>
      </c>
    </row>
    <row r="196" spans="1:10" s="11" customFormat="1" x14ac:dyDescent="0.2">
      <c r="A196" s="8">
        <v>43686</v>
      </c>
      <c r="B196" s="12" t="s">
        <v>6</v>
      </c>
      <c r="C196" s="113">
        <v>57480</v>
      </c>
      <c r="D196" s="12" t="s">
        <v>2252</v>
      </c>
      <c r="E196" s="12" t="s">
        <v>6</v>
      </c>
      <c r="F196" s="12" t="s">
        <v>15</v>
      </c>
      <c r="G196" s="12" t="s">
        <v>172</v>
      </c>
      <c r="H196" s="12"/>
      <c r="I196" s="9">
        <v>37</v>
      </c>
      <c r="J196" s="9">
        <v>51</v>
      </c>
    </row>
    <row r="197" spans="1:10" s="11" customFormat="1" x14ac:dyDescent="0.2">
      <c r="A197" s="8">
        <v>43692</v>
      </c>
      <c r="B197" s="12" t="s">
        <v>6</v>
      </c>
      <c r="C197" s="113">
        <v>54590</v>
      </c>
      <c r="D197" s="12" t="s">
        <v>1991</v>
      </c>
      <c r="E197" s="12" t="s">
        <v>6</v>
      </c>
      <c r="F197" s="12" t="s">
        <v>6</v>
      </c>
      <c r="G197" s="12" t="s">
        <v>163</v>
      </c>
      <c r="H197" s="12"/>
      <c r="I197" s="9">
        <v>10</v>
      </c>
      <c r="J197" s="9">
        <v>6</v>
      </c>
    </row>
    <row r="198" spans="1:10" s="11" customFormat="1" x14ac:dyDescent="0.2">
      <c r="A198" s="8">
        <v>43696</v>
      </c>
      <c r="B198" s="12" t="s">
        <v>6</v>
      </c>
      <c r="C198" s="113">
        <v>54590</v>
      </c>
      <c r="D198" s="12" t="s">
        <v>1991</v>
      </c>
      <c r="E198" s="12" t="s">
        <v>6</v>
      </c>
      <c r="F198" s="12" t="s">
        <v>6</v>
      </c>
      <c r="G198" s="12" t="s">
        <v>976</v>
      </c>
      <c r="H198" s="12"/>
      <c r="I198" s="9">
        <v>10</v>
      </c>
      <c r="J198" s="9">
        <v>7</v>
      </c>
    </row>
    <row r="199" spans="1:10" s="11" customFormat="1" x14ac:dyDescent="0.2">
      <c r="A199" s="8">
        <v>43679</v>
      </c>
      <c r="B199" s="12" t="s">
        <v>5</v>
      </c>
      <c r="C199" s="113">
        <v>55218</v>
      </c>
      <c r="D199" s="12" t="s">
        <v>2186</v>
      </c>
      <c r="E199" s="12" t="s">
        <v>5</v>
      </c>
      <c r="F199" s="12" t="s">
        <v>5</v>
      </c>
      <c r="G199" s="12" t="s">
        <v>172</v>
      </c>
      <c r="H199" s="12"/>
      <c r="I199" s="87" t="s">
        <v>2210</v>
      </c>
      <c r="J199" s="87" t="s">
        <v>1414</v>
      </c>
    </row>
    <row r="200" spans="1:10" s="11" customFormat="1" x14ac:dyDescent="0.2">
      <c r="A200" s="8">
        <v>43694</v>
      </c>
      <c r="B200" s="12" t="s">
        <v>234</v>
      </c>
      <c r="C200" s="48" t="s">
        <v>2322</v>
      </c>
      <c r="D200" s="12" t="s">
        <v>2323</v>
      </c>
      <c r="E200" s="12" t="s">
        <v>234</v>
      </c>
      <c r="F200" s="12" t="s">
        <v>15</v>
      </c>
      <c r="G200" s="12" t="s">
        <v>172</v>
      </c>
      <c r="H200" s="12"/>
      <c r="I200" s="9">
        <v>146</v>
      </c>
      <c r="J200" s="9">
        <v>237</v>
      </c>
    </row>
    <row r="201" spans="1:10" s="11" customFormat="1" x14ac:dyDescent="0.2">
      <c r="A201" s="8">
        <v>43689</v>
      </c>
      <c r="B201" s="12" t="s">
        <v>3</v>
      </c>
      <c r="C201" s="113">
        <v>5943</v>
      </c>
      <c r="D201" s="12" t="s">
        <v>74</v>
      </c>
      <c r="E201" s="12" t="s">
        <v>4</v>
      </c>
      <c r="F201" s="12" t="s">
        <v>4</v>
      </c>
      <c r="G201" s="12" t="s">
        <v>37</v>
      </c>
      <c r="H201" s="12"/>
      <c r="I201" s="9">
        <v>26</v>
      </c>
      <c r="J201" s="9">
        <v>28</v>
      </c>
    </row>
    <row r="202" spans="1:10" s="11" customFormat="1" x14ac:dyDescent="0.2">
      <c r="A202" s="8">
        <v>43683</v>
      </c>
      <c r="B202" s="12" t="s">
        <v>3</v>
      </c>
      <c r="C202" s="113">
        <v>6136</v>
      </c>
      <c r="D202" s="12" t="s">
        <v>48</v>
      </c>
      <c r="E202" s="12" t="s">
        <v>4</v>
      </c>
      <c r="F202" s="12" t="s">
        <v>4</v>
      </c>
      <c r="G202" s="12" t="s">
        <v>151</v>
      </c>
      <c r="H202" s="12"/>
      <c r="I202" s="9">
        <v>36</v>
      </c>
      <c r="J202" s="9">
        <v>45</v>
      </c>
    </row>
    <row r="203" spans="1:10" s="11" customFormat="1" x14ac:dyDescent="0.2">
      <c r="A203" s="8">
        <v>43691</v>
      </c>
      <c r="B203" s="12" t="s">
        <v>3</v>
      </c>
      <c r="C203" s="113">
        <v>6170</v>
      </c>
      <c r="D203" s="12" t="s">
        <v>48</v>
      </c>
      <c r="E203" s="12" t="s">
        <v>6</v>
      </c>
      <c r="F203" s="12" t="s">
        <v>3</v>
      </c>
      <c r="G203" s="12" t="s">
        <v>1800</v>
      </c>
      <c r="H203" s="12"/>
      <c r="I203" s="9">
        <v>36</v>
      </c>
      <c r="J203" s="9">
        <v>46</v>
      </c>
    </row>
    <row r="204" spans="1:10" s="11" customFormat="1" x14ac:dyDescent="0.2">
      <c r="A204" s="8">
        <v>43706</v>
      </c>
      <c r="B204" s="12" t="s">
        <v>3</v>
      </c>
      <c r="C204" s="113">
        <v>6139</v>
      </c>
      <c r="D204" s="12" t="s">
        <v>48</v>
      </c>
      <c r="E204" s="12" t="s">
        <v>4</v>
      </c>
      <c r="F204" s="12" t="s">
        <v>5</v>
      </c>
      <c r="G204" s="12" t="s">
        <v>151</v>
      </c>
      <c r="H204" s="12"/>
      <c r="I204" s="9">
        <v>32</v>
      </c>
      <c r="J204" s="9">
        <v>43</v>
      </c>
    </row>
    <row r="205" spans="1:10" s="11" customFormat="1" x14ac:dyDescent="0.2">
      <c r="A205" s="8">
        <v>43693</v>
      </c>
      <c r="B205" s="12" t="s">
        <v>6</v>
      </c>
      <c r="C205" s="113">
        <v>8310</v>
      </c>
      <c r="D205" s="12" t="s">
        <v>2294</v>
      </c>
      <c r="E205" s="12" t="s">
        <v>6</v>
      </c>
      <c r="F205" s="12" t="s">
        <v>6</v>
      </c>
      <c r="G205" s="12" t="s">
        <v>172</v>
      </c>
      <c r="H205" s="12"/>
      <c r="I205" s="9">
        <v>101</v>
      </c>
      <c r="J205" s="9">
        <v>143</v>
      </c>
    </row>
    <row r="206" spans="1:10" s="11" customFormat="1" x14ac:dyDescent="0.2">
      <c r="A206" s="8">
        <v>43699</v>
      </c>
      <c r="B206" s="12" t="s">
        <v>3</v>
      </c>
      <c r="C206" s="113">
        <v>6132</v>
      </c>
      <c r="D206" s="12" t="s">
        <v>2389</v>
      </c>
      <c r="E206" s="12" t="s">
        <v>31</v>
      </c>
      <c r="F206" s="12" t="s">
        <v>4</v>
      </c>
      <c r="G206" s="12" t="s">
        <v>151</v>
      </c>
      <c r="H206" s="12"/>
      <c r="I206" s="9">
        <v>35</v>
      </c>
      <c r="J206" s="9">
        <v>43</v>
      </c>
    </row>
    <row r="207" spans="1:10" s="11" customFormat="1" x14ac:dyDescent="0.2">
      <c r="A207" s="8">
        <v>43694</v>
      </c>
      <c r="B207" s="12" t="s">
        <v>5</v>
      </c>
      <c r="C207" s="113">
        <v>75334</v>
      </c>
      <c r="D207" s="12" t="s">
        <v>2333</v>
      </c>
      <c r="E207" s="12" t="s">
        <v>5</v>
      </c>
      <c r="F207" s="12" t="s">
        <v>5</v>
      </c>
      <c r="G207" s="12" t="s">
        <v>172</v>
      </c>
      <c r="H207" s="12"/>
      <c r="I207" s="9">
        <v>179</v>
      </c>
      <c r="J207" s="9">
        <v>265</v>
      </c>
    </row>
    <row r="208" spans="1:10" s="11" customFormat="1" x14ac:dyDescent="0.2">
      <c r="A208" s="8">
        <v>43692</v>
      </c>
      <c r="B208" s="12" t="s">
        <v>3</v>
      </c>
      <c r="C208" s="113">
        <v>3640</v>
      </c>
      <c r="D208" s="12" t="s">
        <v>76</v>
      </c>
      <c r="E208" s="12" t="s">
        <v>4</v>
      </c>
      <c r="F208" s="12" t="s">
        <v>4</v>
      </c>
      <c r="G208" s="12" t="s">
        <v>23</v>
      </c>
      <c r="H208" s="12"/>
      <c r="I208" s="9">
        <v>18</v>
      </c>
      <c r="J208" s="9">
        <v>17</v>
      </c>
    </row>
    <row r="209" spans="1:10" s="11" customFormat="1" x14ac:dyDescent="0.2">
      <c r="A209" s="8">
        <v>43695</v>
      </c>
      <c r="B209" s="12" t="s">
        <v>6</v>
      </c>
      <c r="C209" s="113">
        <v>57480</v>
      </c>
      <c r="D209" s="12" t="s">
        <v>2350</v>
      </c>
      <c r="E209" s="12" t="s">
        <v>6</v>
      </c>
      <c r="F209" s="12" t="s">
        <v>8</v>
      </c>
      <c r="G209" s="12" t="s">
        <v>151</v>
      </c>
      <c r="H209" s="12"/>
      <c r="I209" s="9">
        <v>38</v>
      </c>
      <c r="J209" s="9">
        <v>53</v>
      </c>
    </row>
    <row r="210" spans="1:10" s="11" customFormat="1" x14ac:dyDescent="0.2">
      <c r="A210" s="8">
        <v>43683</v>
      </c>
      <c r="B210" s="12" t="s">
        <v>1853</v>
      </c>
      <c r="C210" s="113">
        <v>9020</v>
      </c>
      <c r="D210" s="12" t="s">
        <v>2227</v>
      </c>
      <c r="E210" s="12" t="s">
        <v>5</v>
      </c>
      <c r="F210" s="12" t="s">
        <v>15</v>
      </c>
      <c r="G210" s="12" t="s">
        <v>172</v>
      </c>
      <c r="H210" s="12"/>
      <c r="I210" s="31"/>
      <c r="J210" s="31"/>
    </row>
    <row r="211" spans="1:10" s="11" customFormat="1" x14ac:dyDescent="0.2">
      <c r="A211" s="8">
        <v>43694</v>
      </c>
      <c r="B211" s="12" t="s">
        <v>3</v>
      </c>
      <c r="C211" s="113">
        <v>8381</v>
      </c>
      <c r="D211" s="12" t="s">
        <v>959</v>
      </c>
      <c r="E211" s="12" t="s">
        <v>4</v>
      </c>
      <c r="F211" s="12" t="s">
        <v>4</v>
      </c>
      <c r="G211" s="12" t="s">
        <v>151</v>
      </c>
      <c r="H211" s="12"/>
      <c r="I211" s="9">
        <v>21</v>
      </c>
      <c r="J211" s="9">
        <v>17</v>
      </c>
    </row>
    <row r="212" spans="1:10" s="11" customFormat="1" x14ac:dyDescent="0.2">
      <c r="A212" s="8">
        <v>43694</v>
      </c>
      <c r="B212" s="12" t="s">
        <v>3</v>
      </c>
      <c r="C212" s="113">
        <v>8381</v>
      </c>
      <c r="D212" s="12" t="s">
        <v>959</v>
      </c>
      <c r="E212" s="12" t="s">
        <v>4</v>
      </c>
      <c r="F212" s="12" t="s">
        <v>4</v>
      </c>
      <c r="G212" s="12" t="s">
        <v>172</v>
      </c>
      <c r="H212" s="12"/>
      <c r="I212" s="9">
        <v>22</v>
      </c>
      <c r="J212" s="9">
        <v>16</v>
      </c>
    </row>
    <row r="213" spans="1:10" s="11" customFormat="1" x14ac:dyDescent="0.2">
      <c r="A213" s="8">
        <v>43699</v>
      </c>
      <c r="B213" s="12" t="s">
        <v>3</v>
      </c>
      <c r="C213" s="113">
        <v>8378</v>
      </c>
      <c r="D213" s="12" t="s">
        <v>959</v>
      </c>
      <c r="E213" s="12" t="s">
        <v>20</v>
      </c>
      <c r="F213" s="12" t="s">
        <v>4</v>
      </c>
      <c r="G213" s="12" t="s">
        <v>2395</v>
      </c>
      <c r="H213" s="12"/>
      <c r="I213" s="9">
        <v>22</v>
      </c>
      <c r="J213" s="9">
        <v>17</v>
      </c>
    </row>
    <row r="214" spans="1:10" s="11" customFormat="1" x14ac:dyDescent="0.2">
      <c r="A214" s="8">
        <v>43708</v>
      </c>
      <c r="B214" s="12" t="s">
        <v>3</v>
      </c>
      <c r="C214" s="113">
        <v>8381</v>
      </c>
      <c r="D214" s="12" t="s">
        <v>959</v>
      </c>
      <c r="E214" s="12" t="s">
        <v>3</v>
      </c>
      <c r="F214" s="12" t="s">
        <v>6</v>
      </c>
      <c r="G214" s="12" t="s">
        <v>151</v>
      </c>
      <c r="H214" s="12"/>
      <c r="I214" s="9">
        <v>23</v>
      </c>
      <c r="J214" s="9">
        <v>18</v>
      </c>
    </row>
    <row r="215" spans="1:10" s="11" customFormat="1" x14ac:dyDescent="0.2">
      <c r="A215" s="8">
        <v>43689</v>
      </c>
      <c r="B215" s="12" t="s">
        <v>3</v>
      </c>
      <c r="C215" s="113">
        <v>8359</v>
      </c>
      <c r="D215" s="12" t="s">
        <v>117</v>
      </c>
      <c r="E215" s="12" t="s">
        <v>4</v>
      </c>
      <c r="F215" s="12" t="s">
        <v>4</v>
      </c>
      <c r="G215" s="12" t="s">
        <v>172</v>
      </c>
      <c r="H215" s="12"/>
      <c r="I215" s="9">
        <v>26</v>
      </c>
      <c r="J215" s="9">
        <v>20</v>
      </c>
    </row>
    <row r="216" spans="1:10" s="11" customFormat="1" x14ac:dyDescent="0.2">
      <c r="A216" s="8">
        <v>43684</v>
      </c>
      <c r="B216" s="12" t="s">
        <v>5</v>
      </c>
      <c r="C216" s="113">
        <v>54329</v>
      </c>
      <c r="D216" s="12" t="s">
        <v>224</v>
      </c>
      <c r="E216" s="12" t="s">
        <v>5</v>
      </c>
      <c r="F216" s="12" t="s">
        <v>5</v>
      </c>
      <c r="G216" s="12" t="s">
        <v>172</v>
      </c>
      <c r="H216" s="12"/>
      <c r="I216" s="9">
        <v>50</v>
      </c>
      <c r="J216" s="9">
        <v>66</v>
      </c>
    </row>
    <row r="217" spans="1:10" s="11" customFormat="1" x14ac:dyDescent="0.2">
      <c r="A217" s="8">
        <v>43695</v>
      </c>
      <c r="B217" s="12" t="s">
        <v>234</v>
      </c>
      <c r="C217" s="48" t="s">
        <v>2342</v>
      </c>
      <c r="D217" s="12" t="s">
        <v>2343</v>
      </c>
      <c r="E217" s="12" t="s">
        <v>234</v>
      </c>
      <c r="F217" s="12" t="s">
        <v>15</v>
      </c>
      <c r="G217" s="12" t="s">
        <v>1897</v>
      </c>
      <c r="H217" s="12"/>
      <c r="I217" s="87" t="s">
        <v>2356</v>
      </c>
      <c r="J217" s="87" t="s">
        <v>2357</v>
      </c>
    </row>
    <row r="218" spans="1:10" s="11" customFormat="1" x14ac:dyDescent="0.2">
      <c r="A218" s="8">
        <v>43694</v>
      </c>
      <c r="B218" s="12" t="s">
        <v>3</v>
      </c>
      <c r="C218" s="113">
        <v>4882</v>
      </c>
      <c r="D218" s="12" t="s">
        <v>124</v>
      </c>
      <c r="E218" s="12" t="s">
        <v>4</v>
      </c>
      <c r="F218" s="12" t="s">
        <v>4</v>
      </c>
      <c r="G218" s="12" t="s">
        <v>2324</v>
      </c>
      <c r="H218" s="12"/>
      <c r="I218" s="9">
        <v>13</v>
      </c>
      <c r="J218" s="9">
        <v>8</v>
      </c>
    </row>
    <row r="219" spans="1:10" s="11" customFormat="1" x14ac:dyDescent="0.2">
      <c r="A219" s="8">
        <v>43702</v>
      </c>
      <c r="B219" s="12" t="s">
        <v>6</v>
      </c>
      <c r="C219" s="113">
        <v>53950</v>
      </c>
      <c r="D219" s="12" t="s">
        <v>2402</v>
      </c>
      <c r="E219" s="12" t="s">
        <v>6</v>
      </c>
      <c r="F219" s="12" t="s">
        <v>15</v>
      </c>
      <c r="G219" s="12" t="s">
        <v>292</v>
      </c>
      <c r="H219" s="12"/>
      <c r="I219" s="31"/>
      <c r="J219" s="31"/>
    </row>
    <row r="220" spans="1:10" s="11" customFormat="1" x14ac:dyDescent="0.2">
      <c r="A220" s="8">
        <v>43696</v>
      </c>
      <c r="B220" s="12" t="s">
        <v>3</v>
      </c>
      <c r="C220" s="113">
        <v>5411</v>
      </c>
      <c r="D220" s="12" t="s">
        <v>2366</v>
      </c>
      <c r="E220" s="12" t="s">
        <v>4</v>
      </c>
      <c r="F220" s="12" t="s">
        <v>4</v>
      </c>
      <c r="G220" s="12" t="s">
        <v>2367</v>
      </c>
      <c r="H220" s="12"/>
      <c r="I220" s="9">
        <v>36</v>
      </c>
      <c r="J220" s="9">
        <v>45</v>
      </c>
    </row>
    <row r="221" spans="1:10" s="11" customFormat="1" x14ac:dyDescent="0.2">
      <c r="A221" s="8">
        <v>43697</v>
      </c>
      <c r="B221" s="12" t="s">
        <v>6</v>
      </c>
      <c r="C221" s="113">
        <v>54150</v>
      </c>
      <c r="D221" s="12" t="s">
        <v>699</v>
      </c>
      <c r="E221" s="12" t="s">
        <v>6</v>
      </c>
      <c r="F221" s="12" t="s">
        <v>15</v>
      </c>
      <c r="G221" s="12" t="s">
        <v>151</v>
      </c>
      <c r="H221" s="12"/>
      <c r="I221" s="9">
        <v>46</v>
      </c>
      <c r="J221" s="9">
        <v>43</v>
      </c>
    </row>
    <row r="222" spans="1:10" s="11" customFormat="1" x14ac:dyDescent="0.2">
      <c r="A222" s="8">
        <v>43689</v>
      </c>
      <c r="B222" s="12" t="s">
        <v>6</v>
      </c>
      <c r="C222" s="113">
        <v>57730</v>
      </c>
      <c r="D222" s="12" t="s">
        <v>2260</v>
      </c>
      <c r="E222" s="12" t="s">
        <v>6</v>
      </c>
      <c r="F222" s="12" t="s">
        <v>6</v>
      </c>
      <c r="G222" s="12" t="s">
        <v>172</v>
      </c>
      <c r="H222" s="12"/>
      <c r="I222" s="9">
        <v>85</v>
      </c>
      <c r="J222" s="9">
        <v>117</v>
      </c>
    </row>
    <row r="223" spans="1:10" s="11" customFormat="1" x14ac:dyDescent="0.2">
      <c r="A223" s="8">
        <v>43698</v>
      </c>
      <c r="B223" s="12" t="s">
        <v>6</v>
      </c>
      <c r="C223" s="113">
        <v>54720</v>
      </c>
      <c r="D223" s="12" t="s">
        <v>2137</v>
      </c>
      <c r="E223" s="12" t="s">
        <v>6</v>
      </c>
      <c r="F223" s="12" t="s">
        <v>6</v>
      </c>
      <c r="G223" s="12" t="s">
        <v>976</v>
      </c>
      <c r="H223" s="12"/>
      <c r="I223" s="9">
        <v>23</v>
      </c>
      <c r="J223" s="9">
        <v>18</v>
      </c>
    </row>
    <row r="224" spans="1:10" s="11" customFormat="1" x14ac:dyDescent="0.2">
      <c r="A224" s="8">
        <v>43707</v>
      </c>
      <c r="B224" s="12" t="s">
        <v>6</v>
      </c>
      <c r="C224" s="113">
        <v>54720</v>
      </c>
      <c r="D224" s="12" t="s">
        <v>2137</v>
      </c>
      <c r="E224" s="12" t="s">
        <v>6</v>
      </c>
      <c r="F224" s="12" t="s">
        <v>6</v>
      </c>
      <c r="G224" s="12" t="s">
        <v>151</v>
      </c>
      <c r="H224" s="12"/>
      <c r="I224" s="9">
        <v>23</v>
      </c>
      <c r="J224" s="9">
        <v>22</v>
      </c>
    </row>
    <row r="225" spans="1:10" s="11" customFormat="1" x14ac:dyDescent="0.2">
      <c r="A225" s="8">
        <v>43701</v>
      </c>
      <c r="B225" s="12" t="s">
        <v>1190</v>
      </c>
      <c r="C225" s="48" t="s">
        <v>2397</v>
      </c>
      <c r="D225" s="12" t="s">
        <v>2398</v>
      </c>
      <c r="E225" s="12" t="s">
        <v>15</v>
      </c>
      <c r="F225" s="12" t="s">
        <v>1216</v>
      </c>
      <c r="G225" s="12" t="s">
        <v>477</v>
      </c>
      <c r="H225" s="12"/>
      <c r="I225" s="31"/>
      <c r="J225" s="31"/>
    </row>
    <row r="226" spans="1:10" s="11" customFormat="1" x14ac:dyDescent="0.2">
      <c r="A226" s="8">
        <v>43694</v>
      </c>
      <c r="B226" s="12" t="s">
        <v>6</v>
      </c>
      <c r="C226" s="113">
        <v>87000</v>
      </c>
      <c r="D226" s="12" t="s">
        <v>2329</v>
      </c>
      <c r="E226" s="12" t="s">
        <v>6</v>
      </c>
      <c r="F226" s="12" t="s">
        <v>6</v>
      </c>
      <c r="G226" s="12" t="s">
        <v>976</v>
      </c>
      <c r="H226" s="12"/>
      <c r="I226" s="87" t="s">
        <v>2331</v>
      </c>
      <c r="J226" s="87" t="s">
        <v>2332</v>
      </c>
    </row>
    <row r="227" spans="1:10" s="11" customFormat="1" x14ac:dyDescent="0.2">
      <c r="A227" s="8">
        <v>43679</v>
      </c>
      <c r="B227" s="12" t="s">
        <v>3</v>
      </c>
      <c r="C227" s="113">
        <v>4797</v>
      </c>
      <c r="D227" s="12" t="s">
        <v>252</v>
      </c>
      <c r="E227" s="12" t="s">
        <v>4</v>
      </c>
      <c r="F227" s="12" t="s">
        <v>5</v>
      </c>
      <c r="G227" s="12" t="s">
        <v>172</v>
      </c>
      <c r="H227" s="12"/>
      <c r="I227" s="9">
        <v>9</v>
      </c>
      <c r="J227" s="9">
        <v>5</v>
      </c>
    </row>
    <row r="228" spans="1:10" s="11" customFormat="1" x14ac:dyDescent="0.2">
      <c r="A228" s="8">
        <v>43690</v>
      </c>
      <c r="B228" s="12" t="s">
        <v>3</v>
      </c>
      <c r="C228" s="113">
        <v>7453</v>
      </c>
      <c r="D228" s="12" t="s">
        <v>1349</v>
      </c>
      <c r="E228" s="12" t="s">
        <v>4</v>
      </c>
      <c r="F228" s="12" t="s">
        <v>4</v>
      </c>
      <c r="G228" s="12" t="s">
        <v>172</v>
      </c>
      <c r="H228" s="12"/>
      <c r="I228" s="9">
        <v>35</v>
      </c>
      <c r="J228" s="9">
        <v>46</v>
      </c>
    </row>
    <row r="229" spans="1:10" s="11" customFormat="1" x14ac:dyDescent="0.2">
      <c r="A229" s="8">
        <v>43681</v>
      </c>
      <c r="B229" s="12" t="s">
        <v>6</v>
      </c>
      <c r="C229" s="113">
        <v>57050</v>
      </c>
      <c r="D229" s="12" t="s">
        <v>2200</v>
      </c>
      <c r="E229" s="12" t="s">
        <v>6</v>
      </c>
      <c r="F229" s="12" t="s">
        <v>6</v>
      </c>
      <c r="G229" s="12" t="s">
        <v>23</v>
      </c>
      <c r="H229" s="12"/>
      <c r="I229" s="9">
        <v>50</v>
      </c>
      <c r="J229" s="9">
        <v>66</v>
      </c>
    </row>
    <row r="230" spans="1:10" s="11" customFormat="1" x14ac:dyDescent="0.2">
      <c r="A230" s="8">
        <v>43684</v>
      </c>
      <c r="B230" s="12" t="s">
        <v>6</v>
      </c>
      <c r="C230" s="113">
        <v>54400</v>
      </c>
      <c r="D230" s="12" t="s">
        <v>179</v>
      </c>
      <c r="E230" s="12" t="s">
        <v>6</v>
      </c>
      <c r="F230" s="12" t="s">
        <v>6</v>
      </c>
      <c r="G230" s="12" t="s">
        <v>2239</v>
      </c>
      <c r="H230" s="12"/>
      <c r="I230" s="9">
        <v>21</v>
      </c>
      <c r="J230" s="9">
        <v>15</v>
      </c>
    </row>
    <row r="231" spans="1:10" s="11" customFormat="1" x14ac:dyDescent="0.2">
      <c r="A231" s="8">
        <v>43686</v>
      </c>
      <c r="B231" s="12" t="s">
        <v>6</v>
      </c>
      <c r="C231" s="113">
        <v>54430</v>
      </c>
      <c r="D231" s="12" t="s">
        <v>179</v>
      </c>
      <c r="E231" s="12" t="s">
        <v>6</v>
      </c>
      <c r="F231" s="12" t="s">
        <v>6</v>
      </c>
      <c r="G231" s="12" t="s">
        <v>151</v>
      </c>
      <c r="H231" s="12"/>
      <c r="I231" s="9">
        <v>24</v>
      </c>
      <c r="J231" s="9">
        <v>18</v>
      </c>
    </row>
    <row r="232" spans="1:10" s="11" customFormat="1" x14ac:dyDescent="0.2">
      <c r="A232" s="8">
        <v>43697</v>
      </c>
      <c r="B232" s="12" t="s">
        <v>14</v>
      </c>
      <c r="C232" s="113">
        <v>6717</v>
      </c>
      <c r="D232" s="12" t="s">
        <v>2375</v>
      </c>
      <c r="E232" s="12" t="s">
        <v>6</v>
      </c>
      <c r="F232" s="12" t="s">
        <v>6</v>
      </c>
      <c r="G232" s="12" t="s">
        <v>151</v>
      </c>
      <c r="H232" s="12"/>
      <c r="I232" s="9">
        <v>36</v>
      </c>
      <c r="J232" s="9">
        <v>33</v>
      </c>
    </row>
    <row r="233" spans="1:10" s="11" customFormat="1" x14ac:dyDescent="0.2">
      <c r="A233" s="8">
        <v>43687</v>
      </c>
      <c r="B233" s="12" t="s">
        <v>6</v>
      </c>
      <c r="C233" s="113">
        <v>68460</v>
      </c>
      <c r="D233" s="12" t="s">
        <v>2257</v>
      </c>
      <c r="E233" s="12" t="s">
        <v>6</v>
      </c>
      <c r="F233" s="12" t="s">
        <v>5</v>
      </c>
      <c r="G233" s="12" t="s">
        <v>249</v>
      </c>
      <c r="H233" s="12"/>
      <c r="I233" s="87" t="s">
        <v>2408</v>
      </c>
      <c r="J233" s="87" t="s">
        <v>1415</v>
      </c>
    </row>
    <row r="234" spans="1:10" s="11" customFormat="1" x14ac:dyDescent="0.2">
      <c r="A234" s="8">
        <v>43680</v>
      </c>
      <c r="B234" s="12" t="s">
        <v>3</v>
      </c>
      <c r="C234" s="113">
        <v>2518</v>
      </c>
      <c r="D234" s="12" t="s">
        <v>92</v>
      </c>
      <c r="E234" s="12" t="s">
        <v>4</v>
      </c>
      <c r="F234" s="12" t="s">
        <v>4</v>
      </c>
      <c r="G234" s="12" t="s">
        <v>23</v>
      </c>
      <c r="H234" s="12"/>
      <c r="I234" s="9">
        <v>28</v>
      </c>
      <c r="J234" s="9">
        <v>32</v>
      </c>
    </row>
    <row r="235" spans="1:10" s="11" customFormat="1" x14ac:dyDescent="0.2">
      <c r="A235" s="8">
        <v>43680</v>
      </c>
      <c r="B235" s="12" t="s">
        <v>3</v>
      </c>
      <c r="C235" s="113">
        <v>2159</v>
      </c>
      <c r="D235" s="12" t="s">
        <v>92</v>
      </c>
      <c r="E235" s="12" t="s">
        <v>4</v>
      </c>
      <c r="F235" s="12" t="s">
        <v>4</v>
      </c>
      <c r="G235" s="12" t="s">
        <v>2061</v>
      </c>
      <c r="H235" s="12"/>
      <c r="I235" s="9">
        <v>21</v>
      </c>
      <c r="J235" s="9">
        <v>26</v>
      </c>
    </row>
    <row r="236" spans="1:10" s="11" customFormat="1" x14ac:dyDescent="0.2">
      <c r="A236" s="8">
        <v>43680</v>
      </c>
      <c r="B236" s="12" t="s">
        <v>3</v>
      </c>
      <c r="C236" s="113">
        <v>1461</v>
      </c>
      <c r="D236" s="12" t="s">
        <v>92</v>
      </c>
      <c r="E236" s="12" t="s">
        <v>2199</v>
      </c>
      <c r="F236" s="12" t="s">
        <v>15</v>
      </c>
      <c r="G236" s="12" t="s">
        <v>23</v>
      </c>
      <c r="H236" s="12"/>
      <c r="I236" s="9">
        <v>29</v>
      </c>
      <c r="J236" s="9">
        <v>36</v>
      </c>
    </row>
    <row r="237" spans="1:10" s="11" customFormat="1" x14ac:dyDescent="0.2">
      <c r="A237" s="8">
        <v>43681</v>
      </c>
      <c r="B237" s="12" t="s">
        <v>3</v>
      </c>
      <c r="C237" s="113">
        <v>2535</v>
      </c>
      <c r="D237" s="12" t="s">
        <v>92</v>
      </c>
      <c r="E237" s="12" t="s">
        <v>15</v>
      </c>
      <c r="F237" s="12" t="s">
        <v>6</v>
      </c>
      <c r="G237" s="12" t="s">
        <v>172</v>
      </c>
      <c r="H237" s="12"/>
      <c r="I237" s="9">
        <v>23</v>
      </c>
      <c r="J237" s="9">
        <v>27</v>
      </c>
    </row>
    <row r="238" spans="1:10" s="11" customFormat="1" x14ac:dyDescent="0.2">
      <c r="A238" s="8">
        <v>43681</v>
      </c>
      <c r="B238" s="12" t="s">
        <v>3</v>
      </c>
      <c r="C238" s="113">
        <v>1941</v>
      </c>
      <c r="D238" s="12" t="s">
        <v>92</v>
      </c>
      <c r="E238" s="12" t="s">
        <v>16</v>
      </c>
      <c r="F238" s="12" t="s">
        <v>6</v>
      </c>
      <c r="G238" s="12" t="s">
        <v>151</v>
      </c>
      <c r="H238" s="12"/>
      <c r="I238" s="9">
        <v>18</v>
      </c>
      <c r="J238" s="9">
        <v>25</v>
      </c>
    </row>
    <row r="239" spans="1:10" s="11" customFormat="1" x14ac:dyDescent="0.2">
      <c r="A239" s="8">
        <v>43683</v>
      </c>
      <c r="B239" s="12" t="s">
        <v>3</v>
      </c>
      <c r="C239" s="113">
        <v>2510</v>
      </c>
      <c r="D239" s="12" t="s">
        <v>92</v>
      </c>
      <c r="E239" s="12" t="s">
        <v>6</v>
      </c>
      <c r="F239" s="12" t="s">
        <v>15</v>
      </c>
      <c r="G239" s="12" t="s">
        <v>23</v>
      </c>
      <c r="H239" s="12"/>
      <c r="I239" s="9">
        <v>22</v>
      </c>
      <c r="J239" s="9">
        <v>27</v>
      </c>
    </row>
    <row r="240" spans="1:10" s="11" customFormat="1" x14ac:dyDescent="0.2">
      <c r="A240" s="8">
        <v>43683</v>
      </c>
      <c r="B240" s="12" t="s">
        <v>3</v>
      </c>
      <c r="C240" s="113">
        <v>1117</v>
      </c>
      <c r="D240" s="12" t="s">
        <v>92</v>
      </c>
      <c r="E240" s="12" t="s">
        <v>4</v>
      </c>
      <c r="F240" s="12" t="s">
        <v>6</v>
      </c>
      <c r="G240" s="12" t="s">
        <v>172</v>
      </c>
      <c r="H240" s="12"/>
      <c r="I240" s="9">
        <v>22</v>
      </c>
      <c r="J240" s="9">
        <v>25</v>
      </c>
    </row>
    <row r="241" spans="1:10" s="11" customFormat="1" x14ac:dyDescent="0.2">
      <c r="A241" s="8">
        <v>43683</v>
      </c>
      <c r="B241" s="12" t="s">
        <v>3</v>
      </c>
      <c r="C241" s="113">
        <v>1519</v>
      </c>
      <c r="D241" s="12" t="s">
        <v>92</v>
      </c>
      <c r="E241" s="12" t="s">
        <v>15</v>
      </c>
      <c r="F241" s="12" t="s">
        <v>4</v>
      </c>
      <c r="G241" s="12" t="s">
        <v>976</v>
      </c>
      <c r="H241" s="12"/>
      <c r="I241" s="9">
        <v>30</v>
      </c>
      <c r="J241" s="9">
        <v>36</v>
      </c>
    </row>
    <row r="242" spans="1:10" s="11" customFormat="1" x14ac:dyDescent="0.2">
      <c r="A242" s="8">
        <v>43684</v>
      </c>
      <c r="B242" s="12" t="s">
        <v>3</v>
      </c>
      <c r="C242" s="113">
        <v>2510</v>
      </c>
      <c r="D242" s="12" t="s">
        <v>92</v>
      </c>
      <c r="E242" s="12" t="s">
        <v>6</v>
      </c>
      <c r="F242" s="12" t="s">
        <v>4</v>
      </c>
      <c r="G242" s="12" t="s">
        <v>976</v>
      </c>
      <c r="H242" s="12"/>
      <c r="I242" s="9">
        <v>22</v>
      </c>
      <c r="J242" s="9">
        <v>27</v>
      </c>
    </row>
    <row r="243" spans="1:10" s="11" customFormat="1" x14ac:dyDescent="0.2">
      <c r="A243" s="8">
        <v>43684</v>
      </c>
      <c r="B243" s="12" t="s">
        <v>3</v>
      </c>
      <c r="C243" s="113">
        <v>1357</v>
      </c>
      <c r="D243" s="12" t="s">
        <v>92</v>
      </c>
      <c r="E243" s="12" t="s">
        <v>2231</v>
      </c>
      <c r="F243" s="12" t="s">
        <v>15</v>
      </c>
      <c r="G243" s="12" t="s">
        <v>152</v>
      </c>
      <c r="H243" s="12"/>
      <c r="I243" s="9">
        <v>22</v>
      </c>
      <c r="J243" s="9">
        <v>25</v>
      </c>
    </row>
    <row r="244" spans="1:10" s="11" customFormat="1" x14ac:dyDescent="0.2">
      <c r="A244" s="8">
        <v>43684</v>
      </c>
      <c r="B244" s="12" t="s">
        <v>3</v>
      </c>
      <c r="C244" s="113">
        <v>1250</v>
      </c>
      <c r="D244" s="12" t="s">
        <v>92</v>
      </c>
      <c r="E244" s="12" t="s">
        <v>4</v>
      </c>
      <c r="F244" s="12" t="s">
        <v>15</v>
      </c>
      <c r="G244" s="12" t="s">
        <v>151</v>
      </c>
      <c r="H244" s="12"/>
      <c r="I244" s="9">
        <v>29</v>
      </c>
      <c r="J244" s="9">
        <v>27</v>
      </c>
    </row>
    <row r="245" spans="1:10" s="11" customFormat="1" x14ac:dyDescent="0.2">
      <c r="A245" s="8">
        <v>43684</v>
      </c>
      <c r="B245" s="12" t="s">
        <v>3</v>
      </c>
      <c r="C245" s="113">
        <v>2349</v>
      </c>
      <c r="D245" s="12" t="s">
        <v>92</v>
      </c>
      <c r="E245" s="12" t="s">
        <v>4</v>
      </c>
      <c r="F245" s="12" t="s">
        <v>4</v>
      </c>
      <c r="G245" s="12" t="s">
        <v>151</v>
      </c>
      <c r="H245" s="12"/>
      <c r="I245" s="9">
        <v>24</v>
      </c>
      <c r="J245" s="9">
        <v>27</v>
      </c>
    </row>
    <row r="246" spans="1:10" s="11" customFormat="1" x14ac:dyDescent="0.2">
      <c r="A246" s="8">
        <v>43686</v>
      </c>
      <c r="B246" s="12" t="s">
        <v>3</v>
      </c>
      <c r="C246" s="113">
        <v>1856</v>
      </c>
      <c r="D246" s="12" t="s">
        <v>92</v>
      </c>
      <c r="E246" s="12" t="s">
        <v>3</v>
      </c>
      <c r="F246" s="12" t="s">
        <v>5</v>
      </c>
      <c r="G246" s="12" t="s">
        <v>152</v>
      </c>
      <c r="H246" s="12"/>
      <c r="I246" s="9">
        <v>26</v>
      </c>
      <c r="J246" s="9">
        <v>29</v>
      </c>
    </row>
    <row r="247" spans="1:10" s="11" customFormat="1" x14ac:dyDescent="0.2">
      <c r="A247" s="8">
        <v>43687</v>
      </c>
      <c r="B247" s="12" t="s">
        <v>3</v>
      </c>
      <c r="C247" s="113">
        <v>1663</v>
      </c>
      <c r="D247" s="12" t="s">
        <v>92</v>
      </c>
      <c r="E247" s="12" t="s">
        <v>6</v>
      </c>
      <c r="F247" s="12" t="s">
        <v>15</v>
      </c>
      <c r="G247" s="12" t="s">
        <v>37</v>
      </c>
      <c r="H247" s="12"/>
      <c r="I247" s="9">
        <v>22</v>
      </c>
      <c r="J247" s="9">
        <v>26</v>
      </c>
    </row>
    <row r="248" spans="1:10" s="11" customFormat="1" x14ac:dyDescent="0.2">
      <c r="A248" s="8">
        <v>43688</v>
      </c>
      <c r="B248" s="12" t="s">
        <v>3</v>
      </c>
      <c r="C248" s="113">
        <v>1243</v>
      </c>
      <c r="D248" s="12" t="s">
        <v>92</v>
      </c>
      <c r="E248" s="12" t="s">
        <v>6</v>
      </c>
      <c r="F248" s="12" t="s">
        <v>15</v>
      </c>
      <c r="G248" s="12" t="s">
        <v>23</v>
      </c>
      <c r="H248" s="12"/>
      <c r="I248" s="9">
        <v>24</v>
      </c>
      <c r="J248" s="9">
        <v>27</v>
      </c>
    </row>
    <row r="249" spans="1:10" s="11" customFormat="1" x14ac:dyDescent="0.2">
      <c r="A249" s="8">
        <v>43689</v>
      </c>
      <c r="B249" s="12" t="s">
        <v>3</v>
      </c>
      <c r="C249" s="113">
        <v>2272</v>
      </c>
      <c r="D249" s="12" t="s">
        <v>92</v>
      </c>
      <c r="E249" s="12" t="s">
        <v>429</v>
      </c>
      <c r="F249" s="12" t="s">
        <v>6</v>
      </c>
      <c r="G249" s="12" t="s">
        <v>940</v>
      </c>
      <c r="H249" s="12"/>
      <c r="I249" s="9">
        <v>22</v>
      </c>
      <c r="J249" s="9">
        <v>26</v>
      </c>
    </row>
    <row r="250" spans="1:10" s="11" customFormat="1" x14ac:dyDescent="0.2">
      <c r="A250" s="8">
        <v>43689</v>
      </c>
      <c r="B250" s="12" t="s">
        <v>3</v>
      </c>
      <c r="C250" s="113">
        <v>2728</v>
      </c>
      <c r="D250" s="12" t="s">
        <v>92</v>
      </c>
      <c r="E250" s="12" t="s">
        <v>11</v>
      </c>
      <c r="F250" s="12" t="s">
        <v>15</v>
      </c>
      <c r="G250" s="12" t="s">
        <v>172</v>
      </c>
      <c r="H250" s="12"/>
      <c r="I250" s="9">
        <v>30</v>
      </c>
      <c r="J250" s="9">
        <v>28</v>
      </c>
    </row>
    <row r="251" spans="1:10" s="11" customFormat="1" x14ac:dyDescent="0.2">
      <c r="A251" s="8">
        <v>43689</v>
      </c>
      <c r="B251" s="12" t="s">
        <v>3</v>
      </c>
      <c r="C251" s="113">
        <v>2360</v>
      </c>
      <c r="D251" s="12" t="s">
        <v>92</v>
      </c>
      <c r="E251" s="12" t="s">
        <v>169</v>
      </c>
      <c r="F251" s="12" t="s">
        <v>15</v>
      </c>
      <c r="G251" s="12" t="s">
        <v>172</v>
      </c>
      <c r="H251" s="12"/>
      <c r="I251" s="9">
        <v>29</v>
      </c>
      <c r="J251" s="9">
        <v>35</v>
      </c>
    </row>
    <row r="252" spans="1:10" s="11" customFormat="1" x14ac:dyDescent="0.2">
      <c r="A252" s="8">
        <v>43689</v>
      </c>
      <c r="B252" s="12" t="s">
        <v>3</v>
      </c>
      <c r="C252" s="113">
        <v>1254</v>
      </c>
      <c r="D252" s="12" t="s">
        <v>92</v>
      </c>
      <c r="E252" s="12" t="s">
        <v>4</v>
      </c>
      <c r="F252" s="12" t="s">
        <v>4</v>
      </c>
      <c r="G252" s="12" t="s">
        <v>2061</v>
      </c>
      <c r="H252" s="12"/>
      <c r="I252" s="9">
        <v>19</v>
      </c>
      <c r="J252" s="9">
        <v>24</v>
      </c>
    </row>
    <row r="253" spans="1:10" s="11" customFormat="1" x14ac:dyDescent="0.2">
      <c r="A253" s="8">
        <v>43690</v>
      </c>
      <c r="B253" s="12" t="s">
        <v>3</v>
      </c>
      <c r="C253" s="113">
        <v>2124</v>
      </c>
      <c r="D253" s="12" t="s">
        <v>92</v>
      </c>
      <c r="E253" s="12" t="s">
        <v>188</v>
      </c>
      <c r="F253" s="12" t="s">
        <v>6</v>
      </c>
      <c r="G253" s="12" t="s">
        <v>151</v>
      </c>
      <c r="H253" s="12"/>
      <c r="I253" s="9">
        <v>31</v>
      </c>
      <c r="J253" s="9">
        <v>29</v>
      </c>
    </row>
    <row r="254" spans="1:10" s="11" customFormat="1" x14ac:dyDescent="0.2">
      <c r="A254" s="8">
        <v>43690</v>
      </c>
      <c r="B254" s="12" t="s">
        <v>3</v>
      </c>
      <c r="C254" s="113">
        <v>1244</v>
      </c>
      <c r="D254" s="12" t="s">
        <v>92</v>
      </c>
      <c r="E254" s="12" t="s">
        <v>6</v>
      </c>
      <c r="F254" s="12" t="s">
        <v>6</v>
      </c>
      <c r="G254" s="12" t="s">
        <v>151</v>
      </c>
      <c r="H254" s="12"/>
      <c r="I254" s="9">
        <v>28</v>
      </c>
      <c r="J254" s="9">
        <v>27</v>
      </c>
    </row>
    <row r="255" spans="1:10" s="11" customFormat="1" x14ac:dyDescent="0.2">
      <c r="A255" s="8">
        <v>43692</v>
      </c>
      <c r="B255" s="12" t="s">
        <v>3</v>
      </c>
      <c r="C255" s="113">
        <v>1577</v>
      </c>
      <c r="D255" s="12" t="s">
        <v>92</v>
      </c>
      <c r="E255" s="12" t="s">
        <v>4</v>
      </c>
      <c r="F255" s="12" t="s">
        <v>4</v>
      </c>
      <c r="G255" s="12" t="s">
        <v>227</v>
      </c>
      <c r="H255" s="12"/>
      <c r="I255" s="9">
        <v>23</v>
      </c>
      <c r="J255" s="9">
        <v>18</v>
      </c>
    </row>
    <row r="256" spans="1:10" s="11" customFormat="1" x14ac:dyDescent="0.2">
      <c r="A256" s="8">
        <v>43692</v>
      </c>
      <c r="B256" s="12" t="s">
        <v>3</v>
      </c>
      <c r="C256" s="113">
        <v>1770</v>
      </c>
      <c r="D256" s="12" t="s">
        <v>92</v>
      </c>
      <c r="E256" s="12" t="s">
        <v>6</v>
      </c>
      <c r="F256" s="12" t="s">
        <v>6</v>
      </c>
      <c r="G256" s="12" t="s">
        <v>23</v>
      </c>
      <c r="H256" s="12"/>
      <c r="I256" s="9">
        <v>23</v>
      </c>
      <c r="J256" s="9">
        <v>25</v>
      </c>
    </row>
    <row r="257" spans="1:10" s="11" customFormat="1" x14ac:dyDescent="0.2">
      <c r="A257" s="8">
        <v>43692</v>
      </c>
      <c r="B257" s="12" t="s">
        <v>3</v>
      </c>
      <c r="C257" s="113">
        <v>2146</v>
      </c>
      <c r="D257" s="12" t="s">
        <v>92</v>
      </c>
      <c r="E257" s="12" t="s">
        <v>19</v>
      </c>
      <c r="F257" s="12" t="s">
        <v>6</v>
      </c>
      <c r="G257" s="12" t="s">
        <v>172</v>
      </c>
      <c r="H257" s="12"/>
      <c r="I257" s="9">
        <v>18</v>
      </c>
      <c r="J257" s="9">
        <v>23</v>
      </c>
    </row>
    <row r="258" spans="1:10" s="11" customFormat="1" x14ac:dyDescent="0.2">
      <c r="A258" s="8">
        <v>43692</v>
      </c>
      <c r="B258" s="12" t="s">
        <v>3</v>
      </c>
      <c r="C258" s="113">
        <v>1549</v>
      </c>
      <c r="D258" s="12" t="s">
        <v>92</v>
      </c>
      <c r="E258" s="12" t="s">
        <v>15</v>
      </c>
      <c r="F258" s="12" t="s">
        <v>15</v>
      </c>
      <c r="G258" s="12" t="s">
        <v>23</v>
      </c>
      <c r="H258" s="12"/>
      <c r="I258" s="9">
        <v>19</v>
      </c>
      <c r="J258" s="9">
        <v>22</v>
      </c>
    </row>
    <row r="259" spans="1:10" s="11" customFormat="1" x14ac:dyDescent="0.2">
      <c r="A259" s="8">
        <v>43692</v>
      </c>
      <c r="B259" s="12" t="s">
        <v>3</v>
      </c>
      <c r="C259" s="113">
        <v>1128</v>
      </c>
      <c r="D259" s="12" t="s">
        <v>92</v>
      </c>
      <c r="E259" s="12" t="s">
        <v>188</v>
      </c>
      <c r="F259" s="12" t="s">
        <v>2278</v>
      </c>
      <c r="G259" s="12" t="s">
        <v>23</v>
      </c>
      <c r="H259" s="12"/>
      <c r="I259" s="9">
        <v>22</v>
      </c>
      <c r="J259" s="9">
        <v>27</v>
      </c>
    </row>
    <row r="260" spans="1:10" s="11" customFormat="1" x14ac:dyDescent="0.2">
      <c r="A260" s="8">
        <v>43692</v>
      </c>
      <c r="B260" s="12" t="s">
        <v>3</v>
      </c>
      <c r="C260" s="113">
        <v>1918</v>
      </c>
      <c r="D260" s="12" t="s">
        <v>92</v>
      </c>
      <c r="E260" s="12" t="s">
        <v>6</v>
      </c>
      <c r="F260" s="12" t="s">
        <v>6</v>
      </c>
      <c r="G260" s="12" t="s">
        <v>23</v>
      </c>
      <c r="H260" s="12"/>
      <c r="I260" s="9">
        <v>28</v>
      </c>
      <c r="J260" s="9">
        <v>31</v>
      </c>
    </row>
    <row r="261" spans="1:10" s="11" customFormat="1" x14ac:dyDescent="0.2">
      <c r="A261" s="8">
        <v>43692</v>
      </c>
      <c r="B261" s="12" t="s">
        <v>3</v>
      </c>
      <c r="C261" s="113">
        <v>1265</v>
      </c>
      <c r="D261" s="12" t="s">
        <v>92</v>
      </c>
      <c r="E261" s="12" t="s">
        <v>10</v>
      </c>
      <c r="F261" s="12" t="s">
        <v>6</v>
      </c>
      <c r="G261" s="12" t="s">
        <v>172</v>
      </c>
      <c r="H261" s="12"/>
      <c r="I261" s="9">
        <v>19</v>
      </c>
      <c r="J261" s="9">
        <v>24</v>
      </c>
    </row>
    <row r="262" spans="1:10" s="11" customFormat="1" x14ac:dyDescent="0.2">
      <c r="A262" s="8">
        <v>43692</v>
      </c>
      <c r="B262" s="12" t="s">
        <v>3</v>
      </c>
      <c r="C262" s="113">
        <v>1137</v>
      </c>
      <c r="D262" s="12" t="s">
        <v>92</v>
      </c>
      <c r="E262" s="12" t="s">
        <v>6</v>
      </c>
      <c r="F262" s="12" t="s">
        <v>6</v>
      </c>
      <c r="G262" s="12" t="s">
        <v>23</v>
      </c>
      <c r="H262" s="12"/>
      <c r="I262" s="9">
        <v>22</v>
      </c>
      <c r="J262" s="9">
        <v>26</v>
      </c>
    </row>
    <row r="263" spans="1:10" s="11" customFormat="1" x14ac:dyDescent="0.2">
      <c r="A263" s="8">
        <v>43692</v>
      </c>
      <c r="B263" s="12" t="s">
        <v>3</v>
      </c>
      <c r="C263" s="113">
        <v>1237</v>
      </c>
      <c r="D263" s="12" t="s">
        <v>92</v>
      </c>
      <c r="E263" s="12" t="s">
        <v>234</v>
      </c>
      <c r="F263" s="12" t="s">
        <v>6</v>
      </c>
      <c r="G263" s="12" t="s">
        <v>2279</v>
      </c>
      <c r="H263" s="12"/>
      <c r="I263" s="9">
        <v>29</v>
      </c>
      <c r="J263" s="9">
        <v>31</v>
      </c>
    </row>
    <row r="264" spans="1:10" s="11" customFormat="1" x14ac:dyDescent="0.2">
      <c r="A264" s="8">
        <v>43692</v>
      </c>
      <c r="B264" s="12" t="s">
        <v>3</v>
      </c>
      <c r="C264" s="113">
        <v>2112</v>
      </c>
      <c r="D264" s="12" t="s">
        <v>92</v>
      </c>
      <c r="E264" s="12" t="s">
        <v>31</v>
      </c>
      <c r="F264" s="12" t="s">
        <v>15</v>
      </c>
      <c r="G264" s="12" t="s">
        <v>1897</v>
      </c>
      <c r="H264" s="12"/>
      <c r="I264" s="9">
        <v>20</v>
      </c>
      <c r="J264" s="9">
        <v>26</v>
      </c>
    </row>
    <row r="265" spans="1:10" s="11" customFormat="1" x14ac:dyDescent="0.2">
      <c r="A265" s="8">
        <v>43692</v>
      </c>
      <c r="B265" s="12" t="s">
        <v>3</v>
      </c>
      <c r="C265" s="113">
        <v>1449</v>
      </c>
      <c r="D265" s="12" t="s">
        <v>92</v>
      </c>
      <c r="E265" s="12" t="s">
        <v>4</v>
      </c>
      <c r="F265" s="12" t="s">
        <v>4</v>
      </c>
      <c r="G265" s="12" t="s">
        <v>2219</v>
      </c>
      <c r="H265" s="12"/>
      <c r="I265" s="9">
        <v>27</v>
      </c>
      <c r="J265" s="9">
        <v>26</v>
      </c>
    </row>
    <row r="266" spans="1:10" s="11" customFormat="1" x14ac:dyDescent="0.2">
      <c r="A266" s="8">
        <v>43692</v>
      </c>
      <c r="B266" s="12" t="s">
        <v>3</v>
      </c>
      <c r="C266" s="113">
        <v>1550</v>
      </c>
      <c r="D266" s="12" t="s">
        <v>92</v>
      </c>
      <c r="E266" s="12" t="s">
        <v>15</v>
      </c>
      <c r="F266" s="12" t="s">
        <v>15</v>
      </c>
      <c r="G266" s="12" t="s">
        <v>2286</v>
      </c>
      <c r="H266" s="12"/>
      <c r="I266" s="9">
        <v>19</v>
      </c>
      <c r="J266" s="9">
        <v>24</v>
      </c>
    </row>
    <row r="267" spans="1:10" s="11" customFormat="1" x14ac:dyDescent="0.2">
      <c r="A267" s="8">
        <v>43692</v>
      </c>
      <c r="B267" s="12" t="s">
        <v>3</v>
      </c>
      <c r="C267" s="113">
        <v>1250</v>
      </c>
      <c r="D267" s="12" t="s">
        <v>92</v>
      </c>
      <c r="E267" s="12" t="s">
        <v>6</v>
      </c>
      <c r="F267" s="12" t="s">
        <v>6</v>
      </c>
      <c r="G267" s="12" t="s">
        <v>151</v>
      </c>
      <c r="H267" s="12"/>
      <c r="I267" s="9">
        <v>23</v>
      </c>
      <c r="J267" s="9">
        <v>27</v>
      </c>
    </row>
    <row r="268" spans="1:10" s="11" customFormat="1" x14ac:dyDescent="0.2">
      <c r="A268" s="8">
        <v>43692</v>
      </c>
      <c r="B268" s="12" t="s">
        <v>3</v>
      </c>
      <c r="C268" s="113">
        <v>1120</v>
      </c>
      <c r="D268" s="12" t="s">
        <v>92</v>
      </c>
      <c r="E268" s="12" t="s">
        <v>4</v>
      </c>
      <c r="F268" s="12" t="s">
        <v>15</v>
      </c>
      <c r="G268" s="12" t="s">
        <v>151</v>
      </c>
      <c r="H268" s="12"/>
      <c r="I268" s="9">
        <v>48</v>
      </c>
      <c r="J268" s="9">
        <v>56</v>
      </c>
    </row>
    <row r="269" spans="1:10" s="11" customFormat="1" x14ac:dyDescent="0.2">
      <c r="A269" s="8">
        <v>43692</v>
      </c>
      <c r="B269" s="12" t="s">
        <v>3</v>
      </c>
      <c r="C269" s="113">
        <v>1278</v>
      </c>
      <c r="D269" s="12" t="s">
        <v>92</v>
      </c>
      <c r="E269" s="12" t="s">
        <v>6</v>
      </c>
      <c r="F269" s="12" t="s">
        <v>15</v>
      </c>
      <c r="G269" s="12" t="s">
        <v>23</v>
      </c>
      <c r="H269" s="12"/>
      <c r="I269" s="9">
        <v>22</v>
      </c>
      <c r="J269" s="9">
        <v>25</v>
      </c>
    </row>
    <row r="270" spans="1:10" s="11" customFormat="1" x14ac:dyDescent="0.2">
      <c r="A270" s="8">
        <v>43692</v>
      </c>
      <c r="B270" s="12" t="s">
        <v>3</v>
      </c>
      <c r="C270" s="113">
        <v>2121</v>
      </c>
      <c r="D270" s="12" t="s">
        <v>92</v>
      </c>
      <c r="E270" s="12" t="s">
        <v>6</v>
      </c>
      <c r="F270" s="12" t="s">
        <v>6</v>
      </c>
      <c r="G270" s="12" t="s">
        <v>2219</v>
      </c>
      <c r="H270" s="12"/>
      <c r="I270" s="9">
        <v>30</v>
      </c>
      <c r="J270" s="9">
        <v>31</v>
      </c>
    </row>
    <row r="271" spans="1:10" s="11" customFormat="1" x14ac:dyDescent="0.2">
      <c r="A271" s="8">
        <v>43692</v>
      </c>
      <c r="B271" s="12" t="s">
        <v>3</v>
      </c>
      <c r="C271" s="113">
        <v>2910</v>
      </c>
      <c r="D271" s="12" t="s">
        <v>92</v>
      </c>
      <c r="E271" s="12" t="s">
        <v>4</v>
      </c>
      <c r="F271" s="12" t="s">
        <v>4</v>
      </c>
      <c r="G271" s="12" t="s">
        <v>23</v>
      </c>
      <c r="H271" s="12"/>
      <c r="I271" s="9">
        <v>30</v>
      </c>
      <c r="J271" s="9">
        <v>28</v>
      </c>
    </row>
    <row r="272" spans="1:10" s="11" customFormat="1" x14ac:dyDescent="0.2">
      <c r="A272" s="8">
        <v>43692</v>
      </c>
      <c r="B272" s="12" t="s">
        <v>3</v>
      </c>
      <c r="C272" s="113">
        <v>1520</v>
      </c>
      <c r="D272" s="12" t="s">
        <v>92</v>
      </c>
      <c r="E272" s="12" t="s">
        <v>6</v>
      </c>
      <c r="F272" s="12" t="s">
        <v>6</v>
      </c>
      <c r="G272" s="12" t="s">
        <v>23</v>
      </c>
      <c r="H272" s="12"/>
      <c r="I272" s="9">
        <v>24</v>
      </c>
      <c r="J272" s="9">
        <v>25</v>
      </c>
    </row>
    <row r="273" spans="1:10" s="11" customFormat="1" x14ac:dyDescent="0.2">
      <c r="A273" s="8">
        <v>43692</v>
      </c>
      <c r="B273" s="12" t="s">
        <v>3</v>
      </c>
      <c r="C273" s="113">
        <v>2980</v>
      </c>
      <c r="D273" s="12" t="s">
        <v>92</v>
      </c>
      <c r="E273" s="12" t="s">
        <v>4</v>
      </c>
      <c r="F273" s="12" t="s">
        <v>4</v>
      </c>
      <c r="G273" s="12" t="s">
        <v>151</v>
      </c>
      <c r="H273" s="12"/>
      <c r="I273" s="9">
        <v>19</v>
      </c>
      <c r="J273" s="9">
        <v>22</v>
      </c>
    </row>
    <row r="274" spans="1:10" s="11" customFormat="1" x14ac:dyDescent="0.2">
      <c r="A274" s="8">
        <v>43693</v>
      </c>
      <c r="B274" s="12" t="s">
        <v>3</v>
      </c>
      <c r="C274" s="113">
        <v>1940</v>
      </c>
      <c r="D274" s="12" t="s">
        <v>92</v>
      </c>
      <c r="E274" s="12" t="s">
        <v>15</v>
      </c>
      <c r="F274" s="12" t="s">
        <v>15</v>
      </c>
      <c r="G274" s="12" t="s">
        <v>151</v>
      </c>
      <c r="H274" s="12"/>
      <c r="I274" s="9">
        <v>20</v>
      </c>
      <c r="J274" s="9">
        <v>24</v>
      </c>
    </row>
    <row r="275" spans="1:10" s="11" customFormat="1" x14ac:dyDescent="0.2">
      <c r="A275" s="8">
        <v>43693</v>
      </c>
      <c r="B275" s="12" t="s">
        <v>3</v>
      </c>
      <c r="C275" s="113">
        <v>1971</v>
      </c>
      <c r="D275" s="12" t="s">
        <v>92</v>
      </c>
      <c r="E275" s="12" t="s">
        <v>15</v>
      </c>
      <c r="F275" s="12" t="s">
        <v>15</v>
      </c>
      <c r="G275" s="12" t="s">
        <v>151</v>
      </c>
      <c r="H275" s="12"/>
      <c r="I275" s="9">
        <v>23</v>
      </c>
      <c r="J275" s="9">
        <v>26</v>
      </c>
    </row>
    <row r="276" spans="1:10" s="11" customFormat="1" x14ac:dyDescent="0.2">
      <c r="A276" s="8">
        <v>43694</v>
      </c>
      <c r="B276" s="12" t="s">
        <v>3</v>
      </c>
      <c r="C276" s="113">
        <v>1670</v>
      </c>
      <c r="D276" s="12" t="s">
        <v>92</v>
      </c>
      <c r="E276" s="12" t="s">
        <v>6</v>
      </c>
      <c r="F276" s="12" t="s">
        <v>6</v>
      </c>
      <c r="G276" s="12" t="s">
        <v>23</v>
      </c>
      <c r="H276" s="12"/>
      <c r="I276" s="9">
        <v>26</v>
      </c>
      <c r="J276" s="9">
        <v>37</v>
      </c>
    </row>
    <row r="277" spans="1:10" s="11" customFormat="1" x14ac:dyDescent="0.2">
      <c r="A277" s="8">
        <v>43694</v>
      </c>
      <c r="B277" s="12" t="s">
        <v>3</v>
      </c>
      <c r="C277" s="113">
        <v>2214</v>
      </c>
      <c r="D277" s="12" t="s">
        <v>92</v>
      </c>
      <c r="E277" s="12" t="s">
        <v>6</v>
      </c>
      <c r="F277" s="12" t="s">
        <v>15</v>
      </c>
      <c r="G277" s="12" t="s">
        <v>2219</v>
      </c>
      <c r="H277" s="12"/>
      <c r="I277" s="9">
        <v>29</v>
      </c>
      <c r="J277" s="9">
        <v>32</v>
      </c>
    </row>
    <row r="278" spans="1:10" s="11" customFormat="1" x14ac:dyDescent="0.2">
      <c r="A278" s="8">
        <v>43694</v>
      </c>
      <c r="B278" s="12" t="s">
        <v>3</v>
      </c>
      <c r="C278" s="113">
        <v>1363</v>
      </c>
      <c r="D278" s="12" t="s">
        <v>92</v>
      </c>
      <c r="E278" s="12" t="s">
        <v>4</v>
      </c>
      <c r="F278" s="12" t="s">
        <v>4</v>
      </c>
      <c r="G278" s="12" t="s">
        <v>1794</v>
      </c>
      <c r="H278" s="12"/>
      <c r="I278" s="9">
        <v>22</v>
      </c>
      <c r="J278" s="9">
        <v>26</v>
      </c>
    </row>
    <row r="279" spans="1:10" s="11" customFormat="1" x14ac:dyDescent="0.2">
      <c r="A279" s="8">
        <v>43694</v>
      </c>
      <c r="B279" s="12" t="s">
        <v>3</v>
      </c>
      <c r="C279" s="113">
        <v>1250</v>
      </c>
      <c r="D279" s="12" t="s">
        <v>92</v>
      </c>
      <c r="E279" s="12" t="s">
        <v>15</v>
      </c>
      <c r="F279" s="12" t="s">
        <v>15</v>
      </c>
      <c r="G279" s="12" t="s">
        <v>1794</v>
      </c>
      <c r="H279" s="12"/>
      <c r="I279" s="9">
        <v>28</v>
      </c>
      <c r="J279" s="9">
        <v>27</v>
      </c>
    </row>
    <row r="280" spans="1:10" s="11" customFormat="1" x14ac:dyDescent="0.2">
      <c r="A280" s="8">
        <v>43694</v>
      </c>
      <c r="B280" s="12" t="s">
        <v>3</v>
      </c>
      <c r="C280" s="113">
        <v>2311</v>
      </c>
      <c r="D280" s="12" t="s">
        <v>92</v>
      </c>
      <c r="E280" s="12" t="s">
        <v>4</v>
      </c>
      <c r="F280" s="12" t="s">
        <v>4</v>
      </c>
      <c r="G280" s="12" t="s">
        <v>172</v>
      </c>
      <c r="H280" s="12"/>
      <c r="I280" s="9">
        <v>28</v>
      </c>
      <c r="J280" s="9">
        <v>28</v>
      </c>
    </row>
    <row r="281" spans="1:10" s="11" customFormat="1" x14ac:dyDescent="0.2">
      <c r="A281" s="8">
        <v>43694</v>
      </c>
      <c r="B281" s="12" t="s">
        <v>3</v>
      </c>
      <c r="C281" s="113">
        <v>2713</v>
      </c>
      <c r="D281" s="12" t="s">
        <v>92</v>
      </c>
      <c r="E281" s="12" t="s">
        <v>4</v>
      </c>
      <c r="F281" s="12" t="s">
        <v>4</v>
      </c>
      <c r="G281" s="12" t="s">
        <v>2219</v>
      </c>
      <c r="H281" s="12"/>
      <c r="I281" s="9">
        <v>21</v>
      </c>
      <c r="J281" s="9">
        <v>25</v>
      </c>
    </row>
    <row r="282" spans="1:10" s="11" customFormat="1" x14ac:dyDescent="0.2">
      <c r="A282" s="8">
        <v>43694</v>
      </c>
      <c r="B282" s="12" t="s">
        <v>3</v>
      </c>
      <c r="C282" s="113">
        <v>2322</v>
      </c>
      <c r="D282" s="12" t="s">
        <v>92</v>
      </c>
      <c r="E282" s="12" t="s">
        <v>18</v>
      </c>
      <c r="F282" s="12" t="s">
        <v>4</v>
      </c>
      <c r="G282" s="12" t="s">
        <v>23</v>
      </c>
      <c r="H282" s="12"/>
      <c r="I282" s="9">
        <v>21</v>
      </c>
      <c r="J282" s="9">
        <v>25</v>
      </c>
    </row>
    <row r="283" spans="1:10" s="11" customFormat="1" x14ac:dyDescent="0.2">
      <c r="A283" s="8">
        <v>43695</v>
      </c>
      <c r="B283" s="12" t="s">
        <v>3</v>
      </c>
      <c r="C283" s="113">
        <v>1250</v>
      </c>
      <c r="D283" s="12" t="s">
        <v>92</v>
      </c>
      <c r="E283" s="12" t="s">
        <v>15</v>
      </c>
      <c r="F283" s="12" t="s">
        <v>15</v>
      </c>
      <c r="G283" s="12" t="s">
        <v>151</v>
      </c>
      <c r="H283" s="12"/>
      <c r="I283" s="9">
        <v>24</v>
      </c>
      <c r="J283" s="9">
        <v>27</v>
      </c>
    </row>
    <row r="284" spans="1:10" s="11" customFormat="1" x14ac:dyDescent="0.2">
      <c r="A284" s="8">
        <v>43695</v>
      </c>
      <c r="B284" s="12" t="s">
        <v>3</v>
      </c>
      <c r="C284" s="113">
        <v>2523</v>
      </c>
      <c r="D284" s="12" t="s">
        <v>92</v>
      </c>
      <c r="E284" s="12" t="s">
        <v>4</v>
      </c>
      <c r="F284" s="12" t="s">
        <v>4</v>
      </c>
      <c r="G284" s="12" t="s">
        <v>2360</v>
      </c>
      <c r="H284" s="12"/>
      <c r="I284" s="9">
        <v>20</v>
      </c>
      <c r="J284" s="9">
        <v>25</v>
      </c>
    </row>
    <row r="285" spans="1:10" s="11" customFormat="1" x14ac:dyDescent="0.2">
      <c r="A285" s="8">
        <v>43695</v>
      </c>
      <c r="B285" s="12" t="s">
        <v>3</v>
      </c>
      <c r="C285" s="113">
        <v>1747</v>
      </c>
      <c r="D285" s="12" t="s">
        <v>92</v>
      </c>
      <c r="E285" s="12" t="s">
        <v>8</v>
      </c>
      <c r="F285" s="12" t="s">
        <v>4</v>
      </c>
      <c r="G285" s="12" t="s">
        <v>172</v>
      </c>
      <c r="H285" s="12"/>
      <c r="I285" s="9">
        <v>22</v>
      </c>
      <c r="J285" s="9">
        <v>31</v>
      </c>
    </row>
    <row r="286" spans="1:10" s="11" customFormat="1" x14ac:dyDescent="0.2">
      <c r="A286" s="8">
        <v>43695</v>
      </c>
      <c r="B286" s="12" t="s">
        <v>3</v>
      </c>
      <c r="C286" s="113">
        <v>2451</v>
      </c>
      <c r="D286" s="12" t="s">
        <v>92</v>
      </c>
      <c r="E286" s="12" t="s">
        <v>8</v>
      </c>
      <c r="F286" s="12" t="s">
        <v>4</v>
      </c>
      <c r="G286" s="12" t="s">
        <v>152</v>
      </c>
      <c r="H286" s="12"/>
      <c r="I286" s="9">
        <v>19</v>
      </c>
      <c r="J286" s="9">
        <v>25</v>
      </c>
    </row>
    <row r="287" spans="1:10" s="11" customFormat="1" x14ac:dyDescent="0.2">
      <c r="A287" s="8">
        <v>43695</v>
      </c>
      <c r="B287" s="12" t="s">
        <v>3</v>
      </c>
      <c r="C287" s="113">
        <v>1363</v>
      </c>
      <c r="D287" s="12" t="s">
        <v>92</v>
      </c>
      <c r="E287" s="12" t="s">
        <v>12</v>
      </c>
      <c r="F287" s="12" t="s">
        <v>7</v>
      </c>
      <c r="G287" s="12" t="s">
        <v>172</v>
      </c>
      <c r="H287" s="12"/>
      <c r="I287" s="9">
        <v>20</v>
      </c>
      <c r="J287" s="9">
        <v>26</v>
      </c>
    </row>
    <row r="288" spans="1:10" s="11" customFormat="1" x14ac:dyDescent="0.2">
      <c r="A288" s="8">
        <v>43695</v>
      </c>
      <c r="B288" s="12" t="s">
        <v>3</v>
      </c>
      <c r="C288" s="113">
        <v>1244</v>
      </c>
      <c r="D288" s="12" t="s">
        <v>92</v>
      </c>
      <c r="E288" s="12" t="s">
        <v>4</v>
      </c>
      <c r="F288" s="12" t="s">
        <v>15</v>
      </c>
      <c r="G288" s="12" t="s">
        <v>2359</v>
      </c>
      <c r="H288" s="12"/>
      <c r="I288" s="9">
        <v>24</v>
      </c>
      <c r="J288" s="9">
        <v>27</v>
      </c>
    </row>
    <row r="289" spans="1:10" s="11" customFormat="1" x14ac:dyDescent="0.2">
      <c r="A289" s="8">
        <v>43695</v>
      </c>
      <c r="B289" s="12" t="s">
        <v>3</v>
      </c>
      <c r="C289" s="113">
        <v>2222</v>
      </c>
      <c r="D289" s="12" t="s">
        <v>92</v>
      </c>
      <c r="E289" s="12" t="s">
        <v>8</v>
      </c>
      <c r="F289" s="12" t="s">
        <v>5</v>
      </c>
      <c r="G289" s="12" t="s">
        <v>151</v>
      </c>
      <c r="H289" s="12"/>
      <c r="I289" s="9">
        <v>23</v>
      </c>
      <c r="J289" s="9">
        <v>32</v>
      </c>
    </row>
    <row r="290" spans="1:10" s="11" customFormat="1" x14ac:dyDescent="0.2">
      <c r="A290" s="8">
        <v>43696</v>
      </c>
      <c r="B290" s="12" t="s">
        <v>3</v>
      </c>
      <c r="C290" s="113">
        <v>1283</v>
      </c>
      <c r="D290" s="12" t="s">
        <v>92</v>
      </c>
      <c r="E290" s="12" t="s">
        <v>4</v>
      </c>
      <c r="F290" s="12" t="s">
        <v>4</v>
      </c>
      <c r="G290" s="12" t="s">
        <v>2219</v>
      </c>
      <c r="H290" s="12"/>
      <c r="I290" s="9">
        <v>26</v>
      </c>
      <c r="J290" s="9">
        <v>34</v>
      </c>
    </row>
    <row r="291" spans="1:10" s="11" customFormat="1" x14ac:dyDescent="0.2">
      <c r="A291" s="8">
        <v>43696</v>
      </c>
      <c r="B291" s="12" t="s">
        <v>3</v>
      </c>
      <c r="C291" s="113">
        <v>1145</v>
      </c>
      <c r="D291" s="12" t="s">
        <v>92</v>
      </c>
      <c r="E291" s="12" t="s">
        <v>4</v>
      </c>
      <c r="F291" s="12" t="s">
        <v>6</v>
      </c>
      <c r="G291" s="12" t="s">
        <v>151</v>
      </c>
      <c r="H291" s="12"/>
      <c r="I291" s="9">
        <v>22</v>
      </c>
      <c r="J291" s="9">
        <v>25</v>
      </c>
    </row>
    <row r="292" spans="1:10" s="11" customFormat="1" x14ac:dyDescent="0.2">
      <c r="A292" s="8">
        <v>43697</v>
      </c>
      <c r="B292" s="12" t="s">
        <v>3</v>
      </c>
      <c r="C292" s="113">
        <v>1473</v>
      </c>
      <c r="D292" s="12" t="s">
        <v>92</v>
      </c>
      <c r="E292" s="12" t="s">
        <v>5</v>
      </c>
      <c r="F292" s="12" t="s">
        <v>4</v>
      </c>
      <c r="G292" s="12" t="s">
        <v>2219</v>
      </c>
      <c r="H292" s="12"/>
      <c r="I292" s="9">
        <v>30</v>
      </c>
      <c r="J292" s="9">
        <v>23</v>
      </c>
    </row>
    <row r="293" spans="1:10" s="11" customFormat="1" x14ac:dyDescent="0.2">
      <c r="A293" s="8">
        <v>43697</v>
      </c>
      <c r="B293" s="12" t="s">
        <v>3</v>
      </c>
      <c r="C293" s="113">
        <v>2155</v>
      </c>
      <c r="D293" s="12" t="s">
        <v>92</v>
      </c>
      <c r="E293" s="12" t="s">
        <v>4</v>
      </c>
      <c r="F293" s="12" t="s">
        <v>6</v>
      </c>
      <c r="G293" s="12" t="s">
        <v>151</v>
      </c>
      <c r="H293" s="12"/>
      <c r="I293" s="9">
        <v>27</v>
      </c>
      <c r="J293" s="9">
        <v>22</v>
      </c>
    </row>
    <row r="294" spans="1:10" s="11" customFormat="1" x14ac:dyDescent="0.2">
      <c r="A294" s="8">
        <v>43698</v>
      </c>
      <c r="B294" s="12" t="s">
        <v>3</v>
      </c>
      <c r="C294" s="113">
        <v>1243</v>
      </c>
      <c r="D294" s="12" t="s">
        <v>92</v>
      </c>
      <c r="E294" s="12" t="s">
        <v>4</v>
      </c>
      <c r="F294" s="12" t="s">
        <v>4</v>
      </c>
      <c r="G294" s="12" t="s">
        <v>151</v>
      </c>
      <c r="H294" s="12"/>
      <c r="I294" s="9">
        <v>24</v>
      </c>
      <c r="J294" s="9">
        <v>27</v>
      </c>
    </row>
    <row r="295" spans="1:10" s="11" customFormat="1" x14ac:dyDescent="0.2">
      <c r="A295" s="8">
        <v>43701</v>
      </c>
      <c r="B295" s="12" t="s">
        <v>3</v>
      </c>
      <c r="C295" s="113">
        <v>2241</v>
      </c>
      <c r="D295" s="12" t="s">
        <v>92</v>
      </c>
      <c r="E295" s="12" t="s">
        <v>4</v>
      </c>
      <c r="F295" s="12" t="s">
        <v>6</v>
      </c>
      <c r="G295" s="12" t="s">
        <v>2399</v>
      </c>
      <c r="H295" s="12"/>
      <c r="I295" s="9">
        <v>25</v>
      </c>
      <c r="J295" s="9">
        <v>29</v>
      </c>
    </row>
    <row r="296" spans="1:10" s="11" customFormat="1" x14ac:dyDescent="0.2">
      <c r="A296" s="8">
        <v>43701</v>
      </c>
      <c r="B296" s="12" t="s">
        <v>3</v>
      </c>
      <c r="C296" s="113">
        <v>2149</v>
      </c>
      <c r="D296" s="12" t="s">
        <v>92</v>
      </c>
      <c r="E296" s="12" t="s">
        <v>9</v>
      </c>
      <c r="F296" s="12" t="s">
        <v>15</v>
      </c>
      <c r="G296" s="12" t="s">
        <v>2400</v>
      </c>
      <c r="H296" s="12"/>
      <c r="I296" s="9">
        <v>27</v>
      </c>
      <c r="J296" s="9">
        <v>30</v>
      </c>
    </row>
    <row r="297" spans="1:10" s="11" customFormat="1" x14ac:dyDescent="0.2">
      <c r="A297" s="8">
        <v>43703</v>
      </c>
      <c r="B297" s="12" t="s">
        <v>3</v>
      </c>
      <c r="C297" s="113">
        <v>1370</v>
      </c>
      <c r="D297" s="12" t="s">
        <v>92</v>
      </c>
      <c r="E297" s="12" t="s">
        <v>98</v>
      </c>
      <c r="F297" s="12" t="s">
        <v>5</v>
      </c>
      <c r="G297" s="12" t="s">
        <v>2407</v>
      </c>
      <c r="H297" s="12"/>
      <c r="I297" s="9">
        <v>25</v>
      </c>
      <c r="J297" s="9">
        <v>26</v>
      </c>
    </row>
    <row r="298" spans="1:10" s="11" customFormat="1" x14ac:dyDescent="0.2">
      <c r="A298" s="8">
        <v>43703</v>
      </c>
      <c r="B298" s="12" t="s">
        <v>3</v>
      </c>
      <c r="C298" s="113">
        <v>1255</v>
      </c>
      <c r="D298" s="12" t="s">
        <v>92</v>
      </c>
      <c r="E298" s="12" t="s">
        <v>5</v>
      </c>
      <c r="F298" s="12" t="s">
        <v>15</v>
      </c>
      <c r="G298" s="12" t="s">
        <v>37</v>
      </c>
      <c r="H298" s="12"/>
      <c r="I298" s="9">
        <v>22</v>
      </c>
      <c r="J298" s="9">
        <v>25</v>
      </c>
    </row>
    <row r="299" spans="1:10" s="11" customFormat="1" x14ac:dyDescent="0.2">
      <c r="A299" s="8">
        <v>43704</v>
      </c>
      <c r="B299" s="12" t="s">
        <v>3</v>
      </c>
      <c r="C299" s="113">
        <v>1534</v>
      </c>
      <c r="D299" s="12" t="s">
        <v>92</v>
      </c>
      <c r="E299" s="12" t="s">
        <v>21</v>
      </c>
      <c r="F299" s="12" t="s">
        <v>15</v>
      </c>
      <c r="G299" s="12" t="s">
        <v>23</v>
      </c>
      <c r="H299" s="12"/>
      <c r="I299" s="9">
        <v>21</v>
      </c>
      <c r="J299" s="9">
        <v>23</v>
      </c>
    </row>
    <row r="300" spans="1:10" s="11" customFormat="1" x14ac:dyDescent="0.2">
      <c r="A300" s="8">
        <v>43704</v>
      </c>
      <c r="B300" s="12" t="s">
        <v>3</v>
      </c>
      <c r="C300" s="113">
        <v>1345</v>
      </c>
      <c r="D300" s="12" t="s">
        <v>92</v>
      </c>
      <c r="E300" s="12" t="s">
        <v>15</v>
      </c>
      <c r="F300" s="12" t="s">
        <v>6</v>
      </c>
      <c r="G300" s="12" t="s">
        <v>292</v>
      </c>
      <c r="H300" s="12"/>
      <c r="I300" s="9">
        <v>28</v>
      </c>
      <c r="J300" s="9">
        <v>30</v>
      </c>
    </row>
    <row r="301" spans="1:10" s="11" customFormat="1" x14ac:dyDescent="0.2">
      <c r="A301" s="8">
        <v>43705</v>
      </c>
      <c r="B301" s="12" t="s">
        <v>3</v>
      </c>
      <c r="C301" s="113">
        <v>2430</v>
      </c>
      <c r="D301" s="12" t="s">
        <v>92</v>
      </c>
      <c r="E301" s="12" t="s">
        <v>6</v>
      </c>
      <c r="F301" s="12" t="s">
        <v>15</v>
      </c>
      <c r="G301" s="12" t="s">
        <v>319</v>
      </c>
      <c r="H301" s="12"/>
      <c r="I301" s="9">
        <v>25</v>
      </c>
      <c r="J301" s="9">
        <v>26</v>
      </c>
    </row>
    <row r="302" spans="1:10" s="11" customFormat="1" x14ac:dyDescent="0.2">
      <c r="A302" s="8">
        <v>43705</v>
      </c>
      <c r="B302" s="12" t="s">
        <v>3</v>
      </c>
      <c r="C302" s="113">
        <v>1145</v>
      </c>
      <c r="D302" s="12" t="s">
        <v>92</v>
      </c>
      <c r="E302" s="12" t="s">
        <v>4</v>
      </c>
      <c r="F302" s="12" t="s">
        <v>99</v>
      </c>
      <c r="G302" s="12" t="s">
        <v>194</v>
      </c>
      <c r="H302" s="12"/>
      <c r="I302" s="9">
        <v>22</v>
      </c>
      <c r="J302" s="9">
        <v>25</v>
      </c>
    </row>
    <row r="303" spans="1:10" s="11" customFormat="1" x14ac:dyDescent="0.2">
      <c r="A303" s="8">
        <v>43706</v>
      </c>
      <c r="B303" s="12" t="s">
        <v>3</v>
      </c>
      <c r="C303" s="113">
        <v>2265</v>
      </c>
      <c r="D303" s="12" t="s">
        <v>92</v>
      </c>
      <c r="E303" s="12" t="s">
        <v>10</v>
      </c>
      <c r="F303" s="12" t="s">
        <v>22</v>
      </c>
      <c r="G303" s="12" t="s">
        <v>319</v>
      </c>
      <c r="H303" s="12"/>
      <c r="I303" s="9">
        <v>20</v>
      </c>
      <c r="J303" s="9">
        <v>25</v>
      </c>
    </row>
    <row r="304" spans="1:10" s="11" customFormat="1" x14ac:dyDescent="0.2">
      <c r="A304" s="8">
        <v>43707</v>
      </c>
      <c r="B304" s="12" t="s">
        <v>3</v>
      </c>
      <c r="C304" s="113">
        <v>2360</v>
      </c>
      <c r="D304" s="12" t="s">
        <v>92</v>
      </c>
      <c r="E304" s="12" t="s">
        <v>4</v>
      </c>
      <c r="F304" s="12" t="s">
        <v>5</v>
      </c>
      <c r="G304" s="12" t="s">
        <v>151</v>
      </c>
      <c r="H304" s="12"/>
      <c r="I304" s="9">
        <v>27</v>
      </c>
      <c r="J304" s="9">
        <v>35</v>
      </c>
    </row>
    <row r="305" spans="1:10" s="11" customFormat="1" x14ac:dyDescent="0.2">
      <c r="A305" s="8">
        <v>43707</v>
      </c>
      <c r="B305" s="12" t="s">
        <v>3</v>
      </c>
      <c r="C305" s="113">
        <v>2732</v>
      </c>
      <c r="D305" s="12" t="s">
        <v>92</v>
      </c>
      <c r="E305" s="12" t="s">
        <v>18</v>
      </c>
      <c r="F305" s="12" t="s">
        <v>15</v>
      </c>
      <c r="G305" s="12" t="s">
        <v>23</v>
      </c>
      <c r="H305" s="12"/>
      <c r="I305" s="9">
        <v>22</v>
      </c>
      <c r="J305" s="9">
        <v>25</v>
      </c>
    </row>
    <row r="306" spans="1:10" s="11" customFormat="1" x14ac:dyDescent="0.2">
      <c r="A306" s="8">
        <v>43707</v>
      </c>
      <c r="B306" s="12" t="s">
        <v>3</v>
      </c>
      <c r="C306" s="113">
        <v>1858</v>
      </c>
      <c r="D306" s="12" t="s">
        <v>92</v>
      </c>
      <c r="E306" s="12" t="s">
        <v>10</v>
      </c>
      <c r="F306" s="12" t="s">
        <v>15</v>
      </c>
      <c r="G306" s="12" t="s">
        <v>477</v>
      </c>
      <c r="H306" s="12"/>
      <c r="I306" s="9">
        <v>31</v>
      </c>
      <c r="J306" s="9">
        <v>33</v>
      </c>
    </row>
    <row r="307" spans="1:10" s="11" customFormat="1" x14ac:dyDescent="0.2">
      <c r="A307" s="8">
        <v>43708</v>
      </c>
      <c r="B307" s="12" t="s">
        <v>3</v>
      </c>
      <c r="C307" s="113">
        <v>1464</v>
      </c>
      <c r="D307" s="12" t="s">
        <v>92</v>
      </c>
      <c r="E307" s="12" t="s">
        <v>6</v>
      </c>
      <c r="F307" s="12" t="s">
        <v>15</v>
      </c>
      <c r="G307" s="12" t="s">
        <v>477</v>
      </c>
      <c r="H307" s="12"/>
      <c r="I307" s="9">
        <v>20</v>
      </c>
      <c r="J307" s="9">
        <v>23</v>
      </c>
    </row>
    <row r="308" spans="1:10" s="11" customFormat="1" x14ac:dyDescent="0.2">
      <c r="A308" s="8">
        <v>43698</v>
      </c>
      <c r="B308" s="12" t="s">
        <v>14</v>
      </c>
      <c r="C308" s="113">
        <v>3680</v>
      </c>
      <c r="D308" s="12" t="s">
        <v>2380</v>
      </c>
      <c r="E308" s="12" t="s">
        <v>234</v>
      </c>
      <c r="F308" s="12" t="s">
        <v>6</v>
      </c>
      <c r="G308" s="12" t="s">
        <v>1794</v>
      </c>
      <c r="H308" s="12"/>
      <c r="I308" s="87" t="s">
        <v>2387</v>
      </c>
      <c r="J308" s="87" t="s">
        <v>2388</v>
      </c>
    </row>
    <row r="309" spans="1:10" s="11" customFormat="1" x14ac:dyDescent="0.2">
      <c r="A309" s="8">
        <v>43694</v>
      </c>
      <c r="B309" s="12" t="s">
        <v>18</v>
      </c>
      <c r="C309" s="113">
        <v>28045</v>
      </c>
      <c r="D309" s="12" t="s">
        <v>2308</v>
      </c>
      <c r="E309" s="12" t="s">
        <v>18</v>
      </c>
      <c r="F309" s="12" t="s">
        <v>6</v>
      </c>
      <c r="G309" s="12" t="s">
        <v>2309</v>
      </c>
      <c r="H309" s="12"/>
      <c r="I309" s="9">
        <v>22</v>
      </c>
      <c r="J309" s="9">
        <v>26</v>
      </c>
    </row>
    <row r="310" spans="1:10" s="11" customFormat="1" x14ac:dyDescent="0.2">
      <c r="A310" s="8">
        <v>43679</v>
      </c>
      <c r="B310" s="12" t="s">
        <v>3</v>
      </c>
      <c r="C310" s="113">
        <v>8021</v>
      </c>
      <c r="D310" s="12" t="s">
        <v>64</v>
      </c>
      <c r="E310" s="12" t="s">
        <v>12</v>
      </c>
      <c r="F310" s="12" t="s">
        <v>2193</v>
      </c>
      <c r="G310" s="12" t="s">
        <v>172</v>
      </c>
      <c r="H310" s="12"/>
      <c r="I310" s="9">
        <v>23</v>
      </c>
      <c r="J310" s="9">
        <v>18</v>
      </c>
    </row>
    <row r="311" spans="1:10" s="11" customFormat="1" x14ac:dyDescent="0.2">
      <c r="A311" s="8">
        <v>43688</v>
      </c>
      <c r="B311" s="12" t="s">
        <v>3</v>
      </c>
      <c r="C311" s="113">
        <v>8258</v>
      </c>
      <c r="D311" s="12" t="s">
        <v>64</v>
      </c>
      <c r="E311" s="12" t="s">
        <v>18</v>
      </c>
      <c r="F311" s="12" t="s">
        <v>4</v>
      </c>
      <c r="G311" s="12" t="s">
        <v>172</v>
      </c>
      <c r="H311" s="12"/>
      <c r="I311" s="9">
        <v>23</v>
      </c>
      <c r="J311" s="9">
        <v>20</v>
      </c>
    </row>
    <row r="312" spans="1:10" s="11" customFormat="1" x14ac:dyDescent="0.2">
      <c r="A312" s="8">
        <v>43691</v>
      </c>
      <c r="B312" s="12" t="s">
        <v>3</v>
      </c>
      <c r="C312" s="113">
        <v>8220</v>
      </c>
      <c r="D312" s="12" t="s">
        <v>64</v>
      </c>
      <c r="E312" s="12" t="s">
        <v>6</v>
      </c>
      <c r="F312" s="12" t="s">
        <v>15</v>
      </c>
      <c r="G312" s="12" t="s">
        <v>152</v>
      </c>
      <c r="H312" s="12"/>
      <c r="I312" s="9">
        <v>23</v>
      </c>
      <c r="J312" s="9">
        <v>18</v>
      </c>
    </row>
    <row r="313" spans="1:10" s="11" customFormat="1" x14ac:dyDescent="0.2">
      <c r="A313" s="8">
        <v>43695</v>
      </c>
      <c r="B313" s="12" t="s">
        <v>3</v>
      </c>
      <c r="C313" s="113">
        <v>8224</v>
      </c>
      <c r="D313" s="12" t="s">
        <v>64</v>
      </c>
      <c r="E313" s="12" t="s">
        <v>4</v>
      </c>
      <c r="F313" s="12" t="s">
        <v>4</v>
      </c>
      <c r="G313" s="12" t="s">
        <v>151</v>
      </c>
      <c r="H313" s="12"/>
      <c r="I313" s="9">
        <v>23</v>
      </c>
      <c r="J313" s="9">
        <v>18</v>
      </c>
    </row>
    <row r="314" spans="1:10" s="11" customFormat="1" x14ac:dyDescent="0.2">
      <c r="A314" s="8">
        <v>43695</v>
      </c>
      <c r="B314" s="12" t="s">
        <v>2352</v>
      </c>
      <c r="C314" s="113">
        <v>8212</v>
      </c>
      <c r="D314" s="12" t="s">
        <v>64</v>
      </c>
      <c r="E314" s="12" t="s">
        <v>15</v>
      </c>
      <c r="F314" s="12" t="s">
        <v>15</v>
      </c>
      <c r="G314" s="12" t="s">
        <v>151</v>
      </c>
      <c r="H314" s="12"/>
      <c r="I314" s="9">
        <v>23</v>
      </c>
      <c r="J314" s="9">
        <v>18</v>
      </c>
    </row>
    <row r="315" spans="1:10" s="11" customFormat="1" x14ac:dyDescent="0.2">
      <c r="A315" s="8">
        <v>43695</v>
      </c>
      <c r="B315" s="12" t="s">
        <v>3</v>
      </c>
      <c r="C315" s="113">
        <v>8228</v>
      </c>
      <c r="D315" s="12" t="s">
        <v>64</v>
      </c>
      <c r="E315" s="12" t="s">
        <v>6</v>
      </c>
      <c r="F315" s="12" t="s">
        <v>6</v>
      </c>
      <c r="G315" s="12" t="s">
        <v>23</v>
      </c>
      <c r="H315" s="12"/>
      <c r="I315" s="9">
        <v>23</v>
      </c>
      <c r="J315" s="9">
        <v>18</v>
      </c>
    </row>
    <row r="316" spans="1:10" s="11" customFormat="1" x14ac:dyDescent="0.2">
      <c r="A316" s="8">
        <v>43696</v>
      </c>
      <c r="B316" s="12" t="s">
        <v>3</v>
      </c>
      <c r="C316" s="113">
        <v>8258</v>
      </c>
      <c r="D316" s="12" t="s">
        <v>64</v>
      </c>
      <c r="E316" s="12" t="s">
        <v>6</v>
      </c>
      <c r="F316" s="12" t="s">
        <v>6</v>
      </c>
      <c r="G316" s="12" t="s">
        <v>172</v>
      </c>
      <c r="H316" s="12"/>
      <c r="I316" s="9">
        <v>24</v>
      </c>
      <c r="J316" s="9">
        <v>20</v>
      </c>
    </row>
    <row r="317" spans="1:10" s="11" customFormat="1" x14ac:dyDescent="0.2">
      <c r="A317" s="8">
        <v>43696</v>
      </c>
      <c r="B317" s="12" t="s">
        <v>3</v>
      </c>
      <c r="C317" s="113">
        <v>8272</v>
      </c>
      <c r="D317" s="12" t="s">
        <v>64</v>
      </c>
      <c r="E317" s="12" t="s">
        <v>4</v>
      </c>
      <c r="F317" s="12" t="s">
        <v>4</v>
      </c>
      <c r="G317" s="12" t="s">
        <v>172</v>
      </c>
      <c r="H317" s="12"/>
      <c r="I317" s="9">
        <v>25</v>
      </c>
      <c r="J317" s="9">
        <v>20</v>
      </c>
    </row>
    <row r="318" spans="1:10" s="11" customFormat="1" x14ac:dyDescent="0.2">
      <c r="A318" s="8">
        <v>43699</v>
      </c>
      <c r="B318" s="12" t="s">
        <v>6</v>
      </c>
      <c r="C318" s="113">
        <v>57535</v>
      </c>
      <c r="D318" s="12" t="s">
        <v>2390</v>
      </c>
      <c r="E318" s="12" t="s">
        <v>6</v>
      </c>
      <c r="F318" s="12" t="s">
        <v>15</v>
      </c>
      <c r="G318" s="12" t="s">
        <v>151</v>
      </c>
      <c r="H318" s="12"/>
      <c r="I318" s="9">
        <v>48</v>
      </c>
      <c r="J318" s="9">
        <v>65</v>
      </c>
    </row>
    <row r="319" spans="1:10" s="11" customFormat="1" x14ac:dyDescent="0.2">
      <c r="A319" s="8">
        <v>43684</v>
      </c>
      <c r="B319" s="12" t="s">
        <v>6</v>
      </c>
      <c r="C319" s="113">
        <v>13005</v>
      </c>
      <c r="D319" s="12" t="s">
        <v>774</v>
      </c>
      <c r="E319" s="12" t="s">
        <v>6</v>
      </c>
      <c r="F319" s="12" t="s">
        <v>6</v>
      </c>
      <c r="G319" s="12" t="s">
        <v>2245</v>
      </c>
      <c r="H319" s="12"/>
      <c r="I319" s="31"/>
      <c r="J319" s="31"/>
    </row>
    <row r="320" spans="1:10" s="11" customFormat="1" x14ac:dyDescent="0.2">
      <c r="A320" s="8">
        <v>43696</v>
      </c>
      <c r="B320" s="12" t="s">
        <v>14</v>
      </c>
      <c r="C320" s="113">
        <v>2800</v>
      </c>
      <c r="D320" s="12" t="s">
        <v>2364</v>
      </c>
      <c r="E320" s="12" t="s">
        <v>6</v>
      </c>
      <c r="F320" s="12" t="s">
        <v>6</v>
      </c>
      <c r="G320" s="12" t="s">
        <v>2365</v>
      </c>
      <c r="H320" s="12"/>
      <c r="I320" s="9">
        <v>134</v>
      </c>
      <c r="J320" s="9">
        <v>189</v>
      </c>
    </row>
    <row r="321" spans="1:10" s="11" customFormat="1" x14ac:dyDescent="0.2">
      <c r="A321" s="8">
        <v>43694</v>
      </c>
      <c r="B321" s="12" t="s">
        <v>14</v>
      </c>
      <c r="C321" s="113">
        <v>6769</v>
      </c>
      <c r="D321" s="12" t="s">
        <v>2325</v>
      </c>
      <c r="E321" s="12" t="s">
        <v>6</v>
      </c>
      <c r="F321" s="12" t="s">
        <v>6</v>
      </c>
      <c r="G321" s="12" t="s">
        <v>1897</v>
      </c>
      <c r="H321" s="12"/>
      <c r="I321" s="9">
        <v>49</v>
      </c>
      <c r="J321" s="9">
        <v>40</v>
      </c>
    </row>
    <row r="322" spans="1:10" s="11" customFormat="1" x14ac:dyDescent="0.2">
      <c r="A322" s="8">
        <v>43693</v>
      </c>
      <c r="B322" s="12" t="s">
        <v>6</v>
      </c>
      <c r="C322" s="113">
        <v>21150</v>
      </c>
      <c r="D322" s="12" t="s">
        <v>2293</v>
      </c>
      <c r="E322" s="12" t="s">
        <v>6</v>
      </c>
      <c r="F322" s="12" t="s">
        <v>6</v>
      </c>
      <c r="G322" s="12" t="s">
        <v>976</v>
      </c>
      <c r="H322" s="12"/>
      <c r="I322" s="87" t="s">
        <v>2305</v>
      </c>
      <c r="J322" s="87" t="s">
        <v>2306</v>
      </c>
    </row>
    <row r="323" spans="1:10" s="11" customFormat="1" x14ac:dyDescent="0.2">
      <c r="A323" s="8">
        <v>43687</v>
      </c>
      <c r="B323" s="12" t="s">
        <v>6</v>
      </c>
      <c r="C323" s="113">
        <v>54960</v>
      </c>
      <c r="D323" s="12" t="s">
        <v>1177</v>
      </c>
      <c r="E323" s="12" t="s">
        <v>6</v>
      </c>
      <c r="F323" s="12" t="s">
        <v>6</v>
      </c>
      <c r="G323" s="12" t="s">
        <v>151</v>
      </c>
      <c r="H323" s="12"/>
      <c r="I323" s="9">
        <v>30</v>
      </c>
      <c r="J323" s="9">
        <v>25</v>
      </c>
    </row>
    <row r="324" spans="1:10" s="11" customFormat="1" x14ac:dyDescent="0.2">
      <c r="A324" s="8">
        <v>43683</v>
      </c>
      <c r="B324" s="12" t="s">
        <v>3</v>
      </c>
      <c r="C324" s="113">
        <v>7524</v>
      </c>
      <c r="D324" s="12" t="s">
        <v>162</v>
      </c>
      <c r="E324" s="12" t="s">
        <v>4</v>
      </c>
      <c r="F324" s="12" t="s">
        <v>4</v>
      </c>
      <c r="G324" s="12" t="s">
        <v>152</v>
      </c>
      <c r="H324" s="12"/>
      <c r="I324" s="9">
        <v>36</v>
      </c>
      <c r="J324" s="9">
        <v>51</v>
      </c>
    </row>
    <row r="325" spans="1:10" s="11" customFormat="1" x14ac:dyDescent="0.2">
      <c r="A325" s="8">
        <v>43697</v>
      </c>
      <c r="B325" s="12" t="s">
        <v>3</v>
      </c>
      <c r="C325" s="113">
        <v>7555</v>
      </c>
      <c r="D325" s="12" t="s">
        <v>162</v>
      </c>
      <c r="E325" s="12" t="s">
        <v>4</v>
      </c>
      <c r="F325" s="12" t="s">
        <v>4</v>
      </c>
      <c r="G325" s="12" t="s">
        <v>2383</v>
      </c>
      <c r="H325" s="12"/>
      <c r="I325" s="9">
        <v>40</v>
      </c>
      <c r="J325" s="9">
        <v>44</v>
      </c>
    </row>
    <row r="326" spans="1:10" s="11" customFormat="1" x14ac:dyDescent="0.2">
      <c r="A326" s="8">
        <v>43681</v>
      </c>
      <c r="B326" s="12" t="s">
        <v>3</v>
      </c>
      <c r="C326" s="113">
        <v>6681</v>
      </c>
      <c r="D326" s="12" t="s">
        <v>232</v>
      </c>
      <c r="E326" s="12" t="s">
        <v>6</v>
      </c>
      <c r="F326" s="12" t="s">
        <v>6</v>
      </c>
      <c r="G326" s="12" t="s">
        <v>23</v>
      </c>
      <c r="H326" s="12"/>
      <c r="I326" s="9">
        <v>35</v>
      </c>
      <c r="J326" s="9">
        <v>57</v>
      </c>
    </row>
    <row r="327" spans="1:10" s="11" customFormat="1" x14ac:dyDescent="0.2">
      <c r="A327" s="8">
        <v>43698</v>
      </c>
      <c r="B327" s="12" t="s">
        <v>3</v>
      </c>
      <c r="C327" s="113">
        <v>9167</v>
      </c>
      <c r="D327" s="12" t="s">
        <v>191</v>
      </c>
      <c r="E327" s="12" t="s">
        <v>4</v>
      </c>
      <c r="F327" s="12" t="s">
        <v>6</v>
      </c>
      <c r="G327" s="12" t="s">
        <v>2384</v>
      </c>
      <c r="H327" s="12"/>
      <c r="I327" s="9">
        <v>53</v>
      </c>
      <c r="J327" s="9">
        <v>46</v>
      </c>
    </row>
    <row r="328" spans="1:10" s="11" customFormat="1" x14ac:dyDescent="0.2">
      <c r="A328" s="8">
        <v>43683</v>
      </c>
      <c r="B328" s="12" t="s">
        <v>14</v>
      </c>
      <c r="C328" s="113">
        <v>6780</v>
      </c>
      <c r="D328" s="12" t="s">
        <v>142</v>
      </c>
      <c r="E328" s="12" t="s">
        <v>187</v>
      </c>
      <c r="F328" s="12" t="s">
        <v>6</v>
      </c>
      <c r="G328" s="12" t="s">
        <v>2248</v>
      </c>
      <c r="H328" s="12"/>
      <c r="I328" s="9">
        <v>19</v>
      </c>
      <c r="J328" s="9">
        <v>15</v>
      </c>
    </row>
    <row r="329" spans="1:10" s="11" customFormat="1" x14ac:dyDescent="0.2">
      <c r="A329" s="8">
        <v>43684</v>
      </c>
      <c r="B329" s="12" t="s">
        <v>14</v>
      </c>
      <c r="C329" s="113">
        <v>6780</v>
      </c>
      <c r="D329" s="12" t="s">
        <v>142</v>
      </c>
      <c r="E329" s="12" t="s">
        <v>6</v>
      </c>
      <c r="F329" s="12" t="s">
        <v>6</v>
      </c>
      <c r="G329" s="12" t="s">
        <v>863</v>
      </c>
      <c r="H329" s="12"/>
      <c r="I329" s="9">
        <v>20</v>
      </c>
      <c r="J329" s="9">
        <v>15</v>
      </c>
    </row>
    <row r="330" spans="1:10" s="11" customFormat="1" x14ac:dyDescent="0.2">
      <c r="A330" s="8">
        <v>43693</v>
      </c>
      <c r="B330" s="12" t="s">
        <v>14</v>
      </c>
      <c r="C330" s="113">
        <v>6780</v>
      </c>
      <c r="D330" s="12" t="s">
        <v>142</v>
      </c>
      <c r="E330" s="12" t="s">
        <v>6</v>
      </c>
      <c r="F330" s="12" t="s">
        <v>6</v>
      </c>
      <c r="G330" s="12" t="s">
        <v>151</v>
      </c>
      <c r="H330" s="12"/>
      <c r="I330" s="9">
        <v>20</v>
      </c>
      <c r="J330" s="9">
        <v>15</v>
      </c>
    </row>
    <row r="331" spans="1:10" s="11" customFormat="1" x14ac:dyDescent="0.2">
      <c r="A331" s="8">
        <v>43695</v>
      </c>
      <c r="B331" s="12" t="s">
        <v>14</v>
      </c>
      <c r="C331" s="113">
        <v>6780</v>
      </c>
      <c r="D331" s="12" t="s">
        <v>142</v>
      </c>
      <c r="E331" s="12" t="s">
        <v>6</v>
      </c>
      <c r="F331" s="12" t="s">
        <v>6</v>
      </c>
      <c r="G331" s="12" t="s">
        <v>151</v>
      </c>
      <c r="H331" s="12"/>
      <c r="I331" s="9">
        <v>18</v>
      </c>
      <c r="J331" s="9">
        <v>14</v>
      </c>
    </row>
    <row r="332" spans="1:10" s="11" customFormat="1" x14ac:dyDescent="0.2">
      <c r="A332" s="8">
        <v>43683</v>
      </c>
      <c r="B332" s="12" t="s">
        <v>6</v>
      </c>
      <c r="C332" s="113">
        <v>57155</v>
      </c>
      <c r="D332" s="12" t="s">
        <v>211</v>
      </c>
      <c r="E332" s="12" t="s">
        <v>6</v>
      </c>
      <c r="F332" s="12" t="s">
        <v>6</v>
      </c>
      <c r="G332" s="12" t="s">
        <v>2247</v>
      </c>
      <c r="H332" s="12"/>
      <c r="I332" s="9">
        <v>65</v>
      </c>
      <c r="J332" s="9">
        <v>86</v>
      </c>
    </row>
    <row r="333" spans="1:10" s="11" customFormat="1" x14ac:dyDescent="0.2">
      <c r="A333" s="8">
        <v>43700</v>
      </c>
      <c r="B333" s="12" t="s">
        <v>6</v>
      </c>
      <c r="C333" s="113">
        <v>57070</v>
      </c>
      <c r="D333" s="12" t="s">
        <v>211</v>
      </c>
      <c r="E333" s="12" t="s">
        <v>6</v>
      </c>
      <c r="F333" s="12" t="s">
        <v>2396</v>
      </c>
      <c r="G333" s="12" t="s">
        <v>292</v>
      </c>
      <c r="H333" s="12"/>
      <c r="I333" s="9">
        <v>70</v>
      </c>
      <c r="J333" s="9">
        <v>70</v>
      </c>
    </row>
    <row r="334" spans="1:10" s="11" customFormat="1" x14ac:dyDescent="0.2">
      <c r="A334" s="8">
        <v>43702</v>
      </c>
      <c r="B334" s="12" t="s">
        <v>6</v>
      </c>
      <c r="C334" s="113">
        <v>57070</v>
      </c>
      <c r="D334" s="12" t="s">
        <v>211</v>
      </c>
      <c r="E334" s="12" t="s">
        <v>6</v>
      </c>
      <c r="F334" s="12" t="s">
        <v>15</v>
      </c>
      <c r="G334" s="12" t="s">
        <v>23</v>
      </c>
      <c r="H334" s="12"/>
      <c r="I334" s="9">
        <v>47</v>
      </c>
      <c r="J334" s="9">
        <v>73</v>
      </c>
    </row>
    <row r="335" spans="1:10" s="11" customFormat="1" x14ac:dyDescent="0.2">
      <c r="A335" s="8">
        <v>43703</v>
      </c>
      <c r="B335" s="12" t="s">
        <v>6</v>
      </c>
      <c r="C335" s="113">
        <v>57070</v>
      </c>
      <c r="D335" s="12" t="s">
        <v>211</v>
      </c>
      <c r="E335" s="12" t="s">
        <v>6</v>
      </c>
      <c r="F335" s="12" t="s">
        <v>15</v>
      </c>
      <c r="G335" s="12" t="s">
        <v>23</v>
      </c>
      <c r="H335" s="12"/>
      <c r="I335" s="9">
        <v>52</v>
      </c>
      <c r="J335" s="9">
        <v>68</v>
      </c>
    </row>
    <row r="336" spans="1:10" s="11" customFormat="1" x14ac:dyDescent="0.2">
      <c r="A336" s="8">
        <v>43706</v>
      </c>
      <c r="B336" s="12" t="s">
        <v>6</v>
      </c>
      <c r="C336" s="113">
        <v>57950</v>
      </c>
      <c r="D336" s="12" t="s">
        <v>211</v>
      </c>
      <c r="E336" s="12" t="s">
        <v>6</v>
      </c>
      <c r="F336" s="12" t="s">
        <v>8</v>
      </c>
      <c r="G336" s="12" t="s">
        <v>151</v>
      </c>
      <c r="H336" s="12"/>
      <c r="I336" s="9">
        <v>54</v>
      </c>
      <c r="J336" s="9">
        <v>67</v>
      </c>
    </row>
    <row r="337" spans="1:10" s="11" customFormat="1" x14ac:dyDescent="0.2">
      <c r="A337" s="8">
        <v>43708</v>
      </c>
      <c r="B337" s="12" t="s">
        <v>6</v>
      </c>
      <c r="C337" s="113">
        <v>57050</v>
      </c>
      <c r="D337" s="12" t="s">
        <v>211</v>
      </c>
      <c r="E337" s="12" t="s">
        <v>6</v>
      </c>
      <c r="F337" s="12" t="s">
        <v>15</v>
      </c>
      <c r="G337" s="12" t="s">
        <v>477</v>
      </c>
      <c r="H337" s="12"/>
      <c r="I337" s="9">
        <v>51</v>
      </c>
      <c r="J337" s="9">
        <v>65</v>
      </c>
    </row>
    <row r="338" spans="1:10" s="11" customFormat="1" x14ac:dyDescent="0.2">
      <c r="A338" s="8">
        <v>43692</v>
      </c>
      <c r="B338" s="12" t="s">
        <v>6</v>
      </c>
      <c r="C338" s="113">
        <v>57920</v>
      </c>
      <c r="D338" s="12" t="s">
        <v>2431</v>
      </c>
      <c r="E338" s="12" t="s">
        <v>6</v>
      </c>
      <c r="F338" s="12" t="s">
        <v>6</v>
      </c>
      <c r="G338" s="12" t="s">
        <v>23</v>
      </c>
      <c r="H338" s="12"/>
      <c r="I338" s="9">
        <v>46</v>
      </c>
      <c r="J338" s="9">
        <v>57</v>
      </c>
    </row>
    <row r="339" spans="1:10" s="11" customFormat="1" x14ac:dyDescent="0.2">
      <c r="A339" s="8">
        <v>43684</v>
      </c>
      <c r="B339" s="12" t="s">
        <v>6</v>
      </c>
      <c r="C339" s="113">
        <v>54135</v>
      </c>
      <c r="D339" s="12" t="s">
        <v>1106</v>
      </c>
      <c r="E339" s="12" t="s">
        <v>6</v>
      </c>
      <c r="F339" s="12" t="s">
        <v>6</v>
      </c>
      <c r="G339" s="12" t="s">
        <v>863</v>
      </c>
      <c r="H339" s="12"/>
      <c r="I339" s="9">
        <v>20</v>
      </c>
      <c r="J339" s="9">
        <v>15</v>
      </c>
    </row>
    <row r="340" spans="1:10" s="11" customFormat="1" x14ac:dyDescent="0.2">
      <c r="A340" s="8">
        <v>43699</v>
      </c>
      <c r="B340" s="12" t="s">
        <v>6</v>
      </c>
      <c r="C340" s="113">
        <v>54135</v>
      </c>
      <c r="D340" s="12" t="s">
        <v>1106</v>
      </c>
      <c r="E340" s="12" t="s">
        <v>6</v>
      </c>
      <c r="F340" s="12" t="s">
        <v>6</v>
      </c>
      <c r="G340" s="12" t="s">
        <v>163</v>
      </c>
      <c r="H340" s="12"/>
      <c r="I340" s="9">
        <v>19</v>
      </c>
      <c r="J340" s="9">
        <v>16</v>
      </c>
    </row>
    <row r="341" spans="1:10" s="11" customFormat="1" x14ac:dyDescent="0.2">
      <c r="A341" s="8">
        <v>43692</v>
      </c>
      <c r="B341" s="12" t="s">
        <v>6</v>
      </c>
      <c r="C341" s="113">
        <v>57300</v>
      </c>
      <c r="D341" s="12" t="s">
        <v>198</v>
      </c>
      <c r="E341" s="12" t="s">
        <v>6</v>
      </c>
      <c r="F341" s="12" t="s">
        <v>6</v>
      </c>
      <c r="G341" s="12" t="s">
        <v>23</v>
      </c>
      <c r="H341" s="12"/>
      <c r="I341" s="9">
        <v>41</v>
      </c>
      <c r="J341" s="9">
        <v>55</v>
      </c>
    </row>
    <row r="342" spans="1:10" s="11" customFormat="1" x14ac:dyDescent="0.2">
      <c r="A342" s="8">
        <v>43692</v>
      </c>
      <c r="B342" s="12" t="s">
        <v>3</v>
      </c>
      <c r="C342" s="113">
        <v>3912</v>
      </c>
      <c r="D342" s="12" t="s">
        <v>71</v>
      </c>
      <c r="E342" s="12" t="s">
        <v>4</v>
      </c>
      <c r="F342" s="12" t="s">
        <v>4</v>
      </c>
      <c r="G342" s="12" t="s">
        <v>2246</v>
      </c>
      <c r="H342" s="12"/>
      <c r="I342" s="9">
        <v>19</v>
      </c>
      <c r="J342" s="9">
        <v>14</v>
      </c>
    </row>
    <row r="343" spans="1:10" s="11" customFormat="1" x14ac:dyDescent="0.2">
      <c r="A343" s="8">
        <v>43692</v>
      </c>
      <c r="B343" s="12" t="s">
        <v>3</v>
      </c>
      <c r="C343" s="113">
        <v>3939</v>
      </c>
      <c r="D343" s="12" t="s">
        <v>71</v>
      </c>
      <c r="E343" s="12" t="s">
        <v>4</v>
      </c>
      <c r="F343" s="12" t="s">
        <v>4</v>
      </c>
      <c r="G343" s="12" t="s">
        <v>976</v>
      </c>
      <c r="H343" s="12"/>
      <c r="I343" s="9">
        <v>14</v>
      </c>
      <c r="J343" s="9">
        <v>9</v>
      </c>
    </row>
    <row r="344" spans="1:10" s="11" customFormat="1" x14ac:dyDescent="0.2">
      <c r="A344" s="8">
        <v>43694</v>
      </c>
      <c r="B344" s="12" t="s">
        <v>3</v>
      </c>
      <c r="C344" s="113">
        <v>3918</v>
      </c>
      <c r="D344" s="12" t="s">
        <v>71</v>
      </c>
      <c r="E344" s="12" t="s">
        <v>4</v>
      </c>
      <c r="F344" s="12" t="s">
        <v>4</v>
      </c>
      <c r="G344" s="12" t="s">
        <v>863</v>
      </c>
      <c r="H344" s="12"/>
      <c r="I344" s="9">
        <v>13</v>
      </c>
      <c r="J344" s="9">
        <v>9</v>
      </c>
    </row>
    <row r="345" spans="1:10" s="11" customFormat="1" x14ac:dyDescent="0.2">
      <c r="A345" s="8">
        <v>43694</v>
      </c>
      <c r="B345" s="12" t="s">
        <v>3</v>
      </c>
      <c r="C345" s="113">
        <v>3918</v>
      </c>
      <c r="D345" s="12" t="s">
        <v>71</v>
      </c>
      <c r="E345" s="12" t="s">
        <v>4</v>
      </c>
      <c r="F345" s="12" t="s">
        <v>4</v>
      </c>
      <c r="G345" s="12" t="s">
        <v>2219</v>
      </c>
      <c r="H345" s="12"/>
      <c r="I345" s="9">
        <v>13</v>
      </c>
      <c r="J345" s="9">
        <v>9</v>
      </c>
    </row>
    <row r="346" spans="1:10" s="11" customFormat="1" x14ac:dyDescent="0.2">
      <c r="A346" s="8">
        <v>43689</v>
      </c>
      <c r="B346" s="12" t="s">
        <v>3</v>
      </c>
      <c r="C346" s="48"/>
      <c r="D346" s="12" t="s">
        <v>952</v>
      </c>
      <c r="E346" s="12" t="s">
        <v>4</v>
      </c>
      <c r="F346" s="12" t="s">
        <v>4</v>
      </c>
      <c r="G346" s="12" t="s">
        <v>153</v>
      </c>
      <c r="H346" s="12"/>
      <c r="I346" s="9">
        <v>24</v>
      </c>
      <c r="J346" s="9">
        <v>34</v>
      </c>
    </row>
    <row r="347" spans="1:10" s="11" customFormat="1" x14ac:dyDescent="0.2">
      <c r="A347" s="8">
        <v>43691</v>
      </c>
      <c r="B347" s="12" t="s">
        <v>6</v>
      </c>
      <c r="C347" s="113">
        <v>54870</v>
      </c>
      <c r="D347" s="12" t="s">
        <v>2275</v>
      </c>
      <c r="E347" s="12" t="s">
        <v>6</v>
      </c>
      <c r="F347" s="12" t="s">
        <v>15</v>
      </c>
      <c r="G347" s="12" t="s">
        <v>151</v>
      </c>
      <c r="H347" s="12"/>
      <c r="I347" s="9">
        <v>28</v>
      </c>
      <c r="J347" s="9">
        <v>24</v>
      </c>
    </row>
    <row r="348" spans="1:10" s="11" customFormat="1" x14ac:dyDescent="0.2">
      <c r="A348" s="8">
        <v>43695</v>
      </c>
      <c r="B348" s="12" t="s">
        <v>6</v>
      </c>
      <c r="C348" s="113">
        <v>57950</v>
      </c>
      <c r="D348" s="12" t="s">
        <v>2362</v>
      </c>
      <c r="E348" s="12" t="s">
        <v>6</v>
      </c>
      <c r="F348" s="12" t="s">
        <v>6</v>
      </c>
      <c r="G348" s="12" t="s">
        <v>172</v>
      </c>
      <c r="H348" s="12"/>
      <c r="I348" s="9">
        <v>47</v>
      </c>
      <c r="J348" s="9">
        <v>71</v>
      </c>
    </row>
    <row r="349" spans="1:10" s="11" customFormat="1" x14ac:dyDescent="0.2">
      <c r="A349" s="8">
        <v>43678</v>
      </c>
      <c r="B349" s="12" t="s">
        <v>3</v>
      </c>
      <c r="C349" s="113">
        <v>5330</v>
      </c>
      <c r="D349" s="12" t="s">
        <v>122</v>
      </c>
      <c r="E349" s="12" t="s">
        <v>98</v>
      </c>
      <c r="F349" s="12" t="s">
        <v>221</v>
      </c>
      <c r="G349" s="12" t="s">
        <v>37</v>
      </c>
      <c r="H349" s="12"/>
      <c r="I349" s="9">
        <v>31</v>
      </c>
      <c r="J349" s="9">
        <v>37</v>
      </c>
    </row>
    <row r="350" spans="1:10" s="11" customFormat="1" x14ac:dyDescent="0.2">
      <c r="A350" s="8">
        <v>43682</v>
      </c>
      <c r="B350" s="12" t="s">
        <v>3</v>
      </c>
      <c r="C350" s="113">
        <v>5143</v>
      </c>
      <c r="D350" s="12" t="s">
        <v>122</v>
      </c>
      <c r="E350" s="12" t="s">
        <v>10</v>
      </c>
      <c r="F350" s="12" t="s">
        <v>1472</v>
      </c>
      <c r="G350" s="12" t="s">
        <v>2214</v>
      </c>
      <c r="H350" s="12"/>
      <c r="I350" s="9">
        <v>28</v>
      </c>
      <c r="J350" s="9">
        <v>37</v>
      </c>
    </row>
    <row r="351" spans="1:10" s="11" customFormat="1" x14ac:dyDescent="0.2">
      <c r="A351" s="8">
        <v>43683</v>
      </c>
      <c r="B351" s="12" t="s">
        <v>3</v>
      </c>
      <c r="C351" s="113">
        <v>5335</v>
      </c>
      <c r="D351" s="12" t="s">
        <v>122</v>
      </c>
      <c r="E351" s="12" t="s">
        <v>4</v>
      </c>
      <c r="F351" s="12" t="s">
        <v>4</v>
      </c>
      <c r="G351" s="12" t="s">
        <v>292</v>
      </c>
      <c r="H351" s="12"/>
      <c r="I351" s="9">
        <v>29</v>
      </c>
      <c r="J351" s="9">
        <v>37</v>
      </c>
    </row>
    <row r="352" spans="1:10" s="11" customFormat="1" x14ac:dyDescent="0.2">
      <c r="A352" s="8">
        <v>43690</v>
      </c>
      <c r="B352" s="12" t="s">
        <v>3</v>
      </c>
      <c r="C352" s="113">
        <v>5331</v>
      </c>
      <c r="D352" s="12" t="s">
        <v>122</v>
      </c>
      <c r="E352" s="12" t="s">
        <v>6</v>
      </c>
      <c r="F352" s="12" t="s">
        <v>6</v>
      </c>
      <c r="G352" s="12" t="s">
        <v>863</v>
      </c>
      <c r="H352" s="12"/>
      <c r="I352" s="9">
        <v>30</v>
      </c>
      <c r="J352" s="9">
        <v>37</v>
      </c>
    </row>
    <row r="353" spans="1:10" s="11" customFormat="1" x14ac:dyDescent="0.2">
      <c r="A353" s="8">
        <v>43690</v>
      </c>
      <c r="B353" s="12" t="s">
        <v>6</v>
      </c>
      <c r="C353" s="113">
        <v>57250</v>
      </c>
      <c r="D353" s="12" t="s">
        <v>2263</v>
      </c>
      <c r="E353" s="12" t="s">
        <v>6</v>
      </c>
      <c r="F353" s="12" t="s">
        <v>6</v>
      </c>
      <c r="G353" s="12" t="s">
        <v>172</v>
      </c>
      <c r="H353" s="12"/>
      <c r="I353" s="9">
        <v>41</v>
      </c>
      <c r="J353" s="9">
        <v>41</v>
      </c>
    </row>
    <row r="354" spans="1:10" s="11" customFormat="1" x14ac:dyDescent="0.2">
      <c r="A354" s="8">
        <v>43678</v>
      </c>
      <c r="B354" s="12" t="s">
        <v>6</v>
      </c>
      <c r="C354" s="113">
        <v>54000</v>
      </c>
      <c r="D354" s="12" t="s">
        <v>210</v>
      </c>
      <c r="E354" s="12" t="s">
        <v>6</v>
      </c>
      <c r="F354" s="12" t="s">
        <v>221</v>
      </c>
      <c r="G354" s="12" t="s">
        <v>319</v>
      </c>
      <c r="H354" s="12"/>
      <c r="I354" s="9">
        <v>79</v>
      </c>
      <c r="J354" s="9">
        <v>116</v>
      </c>
    </row>
    <row r="355" spans="1:10" s="11" customFormat="1" x14ac:dyDescent="0.2">
      <c r="A355" s="8">
        <v>43689</v>
      </c>
      <c r="B355" s="12" t="s">
        <v>6</v>
      </c>
      <c r="C355" s="113">
        <v>44300</v>
      </c>
      <c r="D355" s="12" t="s">
        <v>2262</v>
      </c>
      <c r="E355" s="12" t="s">
        <v>6</v>
      </c>
      <c r="F355" s="12" t="s">
        <v>6</v>
      </c>
      <c r="G355" s="12" t="s">
        <v>976</v>
      </c>
      <c r="H355" s="12"/>
      <c r="I355" s="9">
        <v>41</v>
      </c>
      <c r="J355" s="9">
        <v>53</v>
      </c>
    </row>
    <row r="356" spans="1:10" s="11" customFormat="1" x14ac:dyDescent="0.2">
      <c r="A356" s="8">
        <v>43689</v>
      </c>
      <c r="B356" s="12" t="s">
        <v>14</v>
      </c>
      <c r="C356" s="113">
        <v>6840</v>
      </c>
      <c r="D356" s="12" t="s">
        <v>2261</v>
      </c>
      <c r="E356" s="12" t="s">
        <v>6</v>
      </c>
      <c r="F356" s="12" t="s">
        <v>6</v>
      </c>
      <c r="G356" s="12" t="s">
        <v>172</v>
      </c>
      <c r="H356" s="12"/>
      <c r="I356" s="9">
        <v>47</v>
      </c>
      <c r="J356" s="9">
        <v>59</v>
      </c>
    </row>
    <row r="357" spans="1:10" s="11" customFormat="1" x14ac:dyDescent="0.2">
      <c r="A357" s="8">
        <v>43692</v>
      </c>
      <c r="B357" s="12" t="s">
        <v>3</v>
      </c>
      <c r="C357" s="113">
        <v>6390</v>
      </c>
      <c r="D357" s="12" t="s">
        <v>73</v>
      </c>
      <c r="E357" s="12" t="s">
        <v>4</v>
      </c>
      <c r="F357" s="12" t="s">
        <v>4</v>
      </c>
      <c r="G357" s="12" t="s">
        <v>151</v>
      </c>
      <c r="H357" s="12"/>
      <c r="I357" s="9">
        <v>32</v>
      </c>
      <c r="J357" s="9">
        <v>39</v>
      </c>
    </row>
    <row r="358" spans="1:10" s="11" customFormat="1" x14ac:dyDescent="0.2">
      <c r="A358" s="8">
        <v>43693</v>
      </c>
      <c r="B358" s="12" t="s">
        <v>3</v>
      </c>
      <c r="C358" s="113">
        <v>6165</v>
      </c>
      <c r="D358" s="12" t="s">
        <v>73</v>
      </c>
      <c r="E358" s="12" t="s">
        <v>4</v>
      </c>
      <c r="F358" s="12" t="s">
        <v>4</v>
      </c>
      <c r="G358" s="12" t="s">
        <v>37</v>
      </c>
      <c r="H358" s="12"/>
      <c r="I358" s="9">
        <v>30</v>
      </c>
      <c r="J358" s="9">
        <v>41</v>
      </c>
    </row>
    <row r="359" spans="1:10" s="11" customFormat="1" x14ac:dyDescent="0.2">
      <c r="A359" s="8">
        <v>43696</v>
      </c>
      <c r="B359" s="12" t="s">
        <v>3</v>
      </c>
      <c r="C359" s="113">
        <v>6942</v>
      </c>
      <c r="D359" s="12" t="s">
        <v>73</v>
      </c>
      <c r="E359" s="12" t="s">
        <v>4</v>
      </c>
      <c r="F359" s="12" t="s">
        <v>4</v>
      </c>
      <c r="G359" s="12" t="s">
        <v>37</v>
      </c>
      <c r="H359" s="12"/>
      <c r="I359" s="9">
        <v>29</v>
      </c>
      <c r="J359" s="9">
        <v>41</v>
      </c>
    </row>
    <row r="360" spans="1:10" s="11" customFormat="1" x14ac:dyDescent="0.2">
      <c r="A360" s="8">
        <v>43694</v>
      </c>
      <c r="B360" s="12" t="s">
        <v>234</v>
      </c>
      <c r="C360" s="113">
        <v>4243</v>
      </c>
      <c r="D360" s="12" t="s">
        <v>2316</v>
      </c>
      <c r="E360" s="12" t="s">
        <v>15</v>
      </c>
      <c r="F360" s="12" t="s">
        <v>15</v>
      </c>
      <c r="G360" s="12" t="s">
        <v>172</v>
      </c>
      <c r="H360" s="12"/>
      <c r="I360" s="9">
        <v>195</v>
      </c>
      <c r="J360" s="9">
        <v>345</v>
      </c>
    </row>
    <row r="361" spans="1:10" s="11" customFormat="1" x14ac:dyDescent="0.2">
      <c r="A361" s="8">
        <v>43690</v>
      </c>
      <c r="B361" s="12" t="s">
        <v>6</v>
      </c>
      <c r="C361" s="113">
        <v>57240</v>
      </c>
      <c r="D361" s="12" t="s">
        <v>726</v>
      </c>
      <c r="E361" s="12" t="s">
        <v>6</v>
      </c>
      <c r="F361" s="12" t="s">
        <v>6</v>
      </c>
      <c r="G361" s="12" t="s">
        <v>167</v>
      </c>
      <c r="H361" s="12"/>
      <c r="I361" s="9">
        <v>31</v>
      </c>
      <c r="J361" s="9">
        <v>40</v>
      </c>
    </row>
    <row r="362" spans="1:10" s="11" customFormat="1" x14ac:dyDescent="0.2">
      <c r="A362" s="8">
        <v>43683</v>
      </c>
      <c r="B362" s="12" t="s">
        <v>3</v>
      </c>
      <c r="C362" s="113">
        <v>3383</v>
      </c>
      <c r="D362" s="12" t="s">
        <v>195</v>
      </c>
      <c r="E362" s="12" t="s">
        <v>4</v>
      </c>
      <c r="F362" s="12" t="s">
        <v>4</v>
      </c>
      <c r="G362" s="12" t="s">
        <v>2220</v>
      </c>
      <c r="H362" s="12"/>
      <c r="I362" s="9">
        <v>17</v>
      </c>
      <c r="J362" s="9">
        <v>17</v>
      </c>
    </row>
    <row r="363" spans="1:10" s="11" customFormat="1" x14ac:dyDescent="0.2">
      <c r="A363" s="8">
        <v>43684</v>
      </c>
      <c r="B363" s="12" t="s">
        <v>3</v>
      </c>
      <c r="C363" s="113">
        <v>3382</v>
      </c>
      <c r="D363" s="12" t="s">
        <v>195</v>
      </c>
      <c r="E363" s="12" t="s">
        <v>6</v>
      </c>
      <c r="F363" s="12" t="s">
        <v>6</v>
      </c>
      <c r="G363" s="12" t="s">
        <v>172</v>
      </c>
      <c r="H363" s="12"/>
      <c r="I363" s="9">
        <v>15</v>
      </c>
      <c r="J363" s="9">
        <v>16</v>
      </c>
    </row>
    <row r="364" spans="1:10" s="11" customFormat="1" x14ac:dyDescent="0.2">
      <c r="A364" s="8">
        <v>43692</v>
      </c>
      <c r="B364" s="12" t="s">
        <v>3</v>
      </c>
      <c r="C364" s="113">
        <v>8329</v>
      </c>
      <c r="D364" s="12" t="s">
        <v>80</v>
      </c>
      <c r="E364" s="12" t="s">
        <v>106</v>
      </c>
      <c r="F364" s="12" t="s">
        <v>15</v>
      </c>
      <c r="G364" s="12" t="s">
        <v>37</v>
      </c>
      <c r="H364" s="12"/>
      <c r="I364" s="9">
        <v>27</v>
      </c>
      <c r="J364" s="9">
        <v>36</v>
      </c>
    </row>
    <row r="365" spans="1:10" s="11" customFormat="1" x14ac:dyDescent="0.2">
      <c r="A365" s="8">
        <v>43694</v>
      </c>
      <c r="B365" s="12" t="s">
        <v>3</v>
      </c>
      <c r="C365" s="113">
        <v>8291</v>
      </c>
      <c r="D365" s="12" t="s">
        <v>80</v>
      </c>
      <c r="E365" s="12" t="s">
        <v>4</v>
      </c>
      <c r="F365" s="12" t="s">
        <v>4</v>
      </c>
      <c r="G365" s="12" t="s">
        <v>2328</v>
      </c>
      <c r="H365" s="12"/>
      <c r="I365" s="9">
        <v>27</v>
      </c>
      <c r="J365" s="9">
        <v>36</v>
      </c>
    </row>
    <row r="366" spans="1:10" s="11" customFormat="1" x14ac:dyDescent="0.2">
      <c r="A366" s="8">
        <v>43678</v>
      </c>
      <c r="B366" s="12" t="s">
        <v>6</v>
      </c>
      <c r="C366" s="113">
        <v>67680</v>
      </c>
      <c r="D366" s="12" t="s">
        <v>2177</v>
      </c>
      <c r="E366" s="12" t="s">
        <v>6</v>
      </c>
      <c r="F366" s="12" t="s">
        <v>4</v>
      </c>
      <c r="G366" s="12" t="s">
        <v>151</v>
      </c>
      <c r="H366" s="12"/>
      <c r="I366" s="9">
        <v>170</v>
      </c>
      <c r="J366" s="9">
        <v>255</v>
      </c>
    </row>
    <row r="367" spans="1:10" s="11" customFormat="1" x14ac:dyDescent="0.2">
      <c r="A367" s="8">
        <v>43683</v>
      </c>
      <c r="B367" s="12" t="s">
        <v>1959</v>
      </c>
      <c r="C367" s="113">
        <v>8966</v>
      </c>
      <c r="D367" s="12" t="s">
        <v>2221</v>
      </c>
      <c r="E367" s="12" t="s">
        <v>5</v>
      </c>
      <c r="F367" s="12" t="s">
        <v>4</v>
      </c>
      <c r="G367" s="12" t="s">
        <v>976</v>
      </c>
      <c r="H367" s="12"/>
      <c r="I367" s="87" t="s">
        <v>1892</v>
      </c>
      <c r="J367" s="87" t="s">
        <v>2303</v>
      </c>
    </row>
    <row r="368" spans="1:10" s="11" customFormat="1" x14ac:dyDescent="0.2">
      <c r="A368" s="8">
        <v>43696</v>
      </c>
      <c r="B368" s="12" t="s">
        <v>3</v>
      </c>
      <c r="C368" s="113">
        <v>6571</v>
      </c>
      <c r="D368" s="12" t="s">
        <v>2370</v>
      </c>
      <c r="E368" s="12" t="s">
        <v>4</v>
      </c>
      <c r="F368" s="12" t="s">
        <v>5</v>
      </c>
      <c r="G368" s="12" t="s">
        <v>2371</v>
      </c>
      <c r="H368" s="12"/>
      <c r="I368" s="9">
        <v>48</v>
      </c>
      <c r="J368" s="9">
        <v>68</v>
      </c>
    </row>
    <row r="369" spans="1:10" s="11" customFormat="1" x14ac:dyDescent="0.2">
      <c r="A369" s="8">
        <v>43706</v>
      </c>
      <c r="B369" s="12" t="s">
        <v>6</v>
      </c>
      <c r="C369" s="113">
        <v>57840</v>
      </c>
      <c r="D369" s="12" t="s">
        <v>2419</v>
      </c>
      <c r="E369" s="12" t="s">
        <v>6</v>
      </c>
      <c r="F369" s="12" t="s">
        <v>4</v>
      </c>
      <c r="G369" s="12" t="s">
        <v>151</v>
      </c>
      <c r="H369" s="12"/>
      <c r="I369" s="9">
        <v>28</v>
      </c>
      <c r="J369" s="9">
        <v>23</v>
      </c>
    </row>
    <row r="370" spans="1:10" s="11" customFormat="1" x14ac:dyDescent="0.2">
      <c r="A370" s="8">
        <v>43691</v>
      </c>
      <c r="B370" s="12" t="s">
        <v>6</v>
      </c>
      <c r="C370" s="113">
        <v>59670</v>
      </c>
      <c r="D370" s="12" t="s">
        <v>2274</v>
      </c>
      <c r="E370" s="12" t="s">
        <v>6</v>
      </c>
      <c r="F370" s="12" t="s">
        <v>15</v>
      </c>
      <c r="G370" s="12" t="s">
        <v>1897</v>
      </c>
      <c r="H370" s="12"/>
      <c r="I370" s="87" t="s">
        <v>1414</v>
      </c>
      <c r="J370" s="87" t="s">
        <v>2304</v>
      </c>
    </row>
    <row r="371" spans="1:10" s="11" customFormat="1" x14ac:dyDescent="0.2">
      <c r="A371" s="8">
        <v>43678</v>
      </c>
      <c r="B371" s="12" t="s">
        <v>5</v>
      </c>
      <c r="C371" s="113">
        <v>54439</v>
      </c>
      <c r="D371" s="12" t="s">
        <v>970</v>
      </c>
      <c r="E371" s="12" t="s">
        <v>5</v>
      </c>
      <c r="F371" s="12" t="s">
        <v>15</v>
      </c>
      <c r="G371" s="12" t="s">
        <v>163</v>
      </c>
      <c r="H371" s="12"/>
      <c r="I371" s="9">
        <v>47</v>
      </c>
      <c r="J371" s="9">
        <v>63</v>
      </c>
    </row>
    <row r="372" spans="1:10" s="11" customFormat="1" x14ac:dyDescent="0.2">
      <c r="A372" s="8">
        <v>43692</v>
      </c>
      <c r="B372" s="12" t="s">
        <v>3</v>
      </c>
      <c r="C372" s="113">
        <v>3390</v>
      </c>
      <c r="D372" s="12" t="s">
        <v>1752</v>
      </c>
      <c r="E372" s="12" t="s">
        <v>6</v>
      </c>
      <c r="F372" s="12" t="s">
        <v>6</v>
      </c>
      <c r="G372" s="12" t="s">
        <v>151</v>
      </c>
      <c r="H372" s="12"/>
      <c r="I372" s="9">
        <v>22</v>
      </c>
      <c r="J372" s="9">
        <v>27</v>
      </c>
    </row>
    <row r="373" spans="1:10" s="11" customFormat="1" x14ac:dyDescent="0.2">
      <c r="A373" s="8">
        <v>43695</v>
      </c>
      <c r="B373" s="12" t="s">
        <v>5</v>
      </c>
      <c r="C373" s="113">
        <v>66706</v>
      </c>
      <c r="D373" s="12" t="s">
        <v>97</v>
      </c>
      <c r="E373" s="12" t="s">
        <v>5</v>
      </c>
      <c r="F373" s="12" t="s">
        <v>4</v>
      </c>
      <c r="G373" s="12" t="s">
        <v>2358</v>
      </c>
      <c r="H373" s="12"/>
      <c r="I373" s="9">
        <v>31</v>
      </c>
      <c r="J373" s="9">
        <v>45</v>
      </c>
    </row>
    <row r="374" spans="1:10" s="11" customFormat="1" x14ac:dyDescent="0.2">
      <c r="A374" s="8">
        <v>43682</v>
      </c>
      <c r="B374" s="12" t="s">
        <v>3</v>
      </c>
      <c r="C374" s="113">
        <v>4745</v>
      </c>
      <c r="D374" s="12" t="s">
        <v>75</v>
      </c>
      <c r="E374" s="12" t="s">
        <v>4</v>
      </c>
      <c r="F374" s="12" t="s">
        <v>4</v>
      </c>
      <c r="G374" s="12" t="s">
        <v>172</v>
      </c>
      <c r="H374" s="12"/>
      <c r="I374" s="9">
        <v>10</v>
      </c>
      <c r="J374" s="9" t="s">
        <v>401</v>
      </c>
    </row>
    <row r="375" spans="1:10" s="11" customFormat="1" x14ac:dyDescent="0.2">
      <c r="A375" s="8">
        <v>43688</v>
      </c>
      <c r="B375" s="12" t="s">
        <v>3</v>
      </c>
      <c r="C375" s="113">
        <v>4883</v>
      </c>
      <c r="D375" s="12" t="s">
        <v>75</v>
      </c>
      <c r="E375" s="12" t="s">
        <v>3</v>
      </c>
      <c r="F375" s="12" t="s">
        <v>6</v>
      </c>
      <c r="G375" s="12" t="s">
        <v>37</v>
      </c>
      <c r="H375" s="12"/>
      <c r="I375" s="9">
        <v>15</v>
      </c>
      <c r="J375" s="9">
        <v>7</v>
      </c>
    </row>
    <row r="376" spans="1:10" s="11" customFormat="1" x14ac:dyDescent="0.2">
      <c r="A376" s="8">
        <v>43692</v>
      </c>
      <c r="B376" s="12" t="s">
        <v>3</v>
      </c>
      <c r="C376" s="113">
        <v>4713</v>
      </c>
      <c r="D376" s="12" t="s">
        <v>75</v>
      </c>
      <c r="E376" s="12" t="s">
        <v>6</v>
      </c>
      <c r="F376" s="12" t="s">
        <v>6</v>
      </c>
      <c r="G376" s="12" t="s">
        <v>23</v>
      </c>
      <c r="H376" s="12"/>
      <c r="I376" s="9">
        <v>12</v>
      </c>
      <c r="J376" s="9">
        <v>8</v>
      </c>
    </row>
    <row r="377" spans="1:10" s="11" customFormat="1" x14ac:dyDescent="0.2">
      <c r="A377" s="8">
        <v>43692</v>
      </c>
      <c r="B377" s="12" t="s">
        <v>3</v>
      </c>
      <c r="C377" s="113">
        <v>4722</v>
      </c>
      <c r="D377" s="12" t="s">
        <v>75</v>
      </c>
      <c r="E377" s="12" t="s">
        <v>6</v>
      </c>
      <c r="F377" s="12" t="s">
        <v>6</v>
      </c>
      <c r="G377" s="12" t="s">
        <v>23</v>
      </c>
      <c r="H377" s="12"/>
      <c r="I377" s="9">
        <v>9</v>
      </c>
      <c r="J377" s="9">
        <v>5</v>
      </c>
    </row>
    <row r="378" spans="1:10" s="11" customFormat="1" x14ac:dyDescent="0.2">
      <c r="A378" s="8">
        <v>43697</v>
      </c>
      <c r="B378" s="12" t="s">
        <v>3</v>
      </c>
      <c r="C378" s="113">
        <v>4878</v>
      </c>
      <c r="D378" s="12" t="s">
        <v>75</v>
      </c>
      <c r="E378" s="12" t="s">
        <v>4</v>
      </c>
      <c r="F378" s="12" t="s">
        <v>4</v>
      </c>
      <c r="G378" s="12" t="s">
        <v>151</v>
      </c>
      <c r="H378" s="12"/>
      <c r="I378" s="9">
        <v>15</v>
      </c>
      <c r="J378" s="9">
        <v>7</v>
      </c>
    </row>
    <row r="379" spans="1:10" s="11" customFormat="1" x14ac:dyDescent="0.2">
      <c r="A379" s="8">
        <v>43707</v>
      </c>
      <c r="B379" s="12" t="s">
        <v>3</v>
      </c>
      <c r="C379" s="113">
        <v>4740</v>
      </c>
      <c r="D379" s="12" t="s">
        <v>75</v>
      </c>
      <c r="E379" s="12" t="s">
        <v>16</v>
      </c>
      <c r="F379" s="12" t="s">
        <v>6</v>
      </c>
      <c r="G379" s="12" t="s">
        <v>37</v>
      </c>
      <c r="H379" s="12"/>
      <c r="I379" s="9">
        <v>9</v>
      </c>
      <c r="J379" s="9">
        <v>5</v>
      </c>
    </row>
    <row r="380" spans="1:10" s="11" customFormat="1" x14ac:dyDescent="0.2">
      <c r="A380" s="8">
        <v>43699</v>
      </c>
      <c r="B380" s="12" t="s">
        <v>8</v>
      </c>
      <c r="C380" s="113">
        <v>67034</v>
      </c>
      <c r="D380" s="12" t="s">
        <v>2394</v>
      </c>
      <c r="E380" s="12" t="s">
        <v>8</v>
      </c>
      <c r="F380" s="12" t="s">
        <v>15</v>
      </c>
      <c r="G380" s="12" t="s">
        <v>151</v>
      </c>
      <c r="H380" s="12"/>
      <c r="I380" s="31"/>
      <c r="J380" s="31"/>
    </row>
    <row r="381" spans="1:10" s="11" customFormat="1" x14ac:dyDescent="0.2">
      <c r="A381" s="8">
        <v>43695</v>
      </c>
      <c r="B381" s="12" t="s">
        <v>6</v>
      </c>
      <c r="C381" s="113">
        <v>10510</v>
      </c>
      <c r="D381" s="12" t="s">
        <v>2341</v>
      </c>
      <c r="E381" s="12" t="s">
        <v>6</v>
      </c>
      <c r="F381" s="12" t="s">
        <v>6</v>
      </c>
      <c r="G381" s="12" t="s">
        <v>2361</v>
      </c>
      <c r="H381" s="12"/>
      <c r="I381" s="87" t="s">
        <v>2354</v>
      </c>
      <c r="J381" s="87" t="s">
        <v>2355</v>
      </c>
    </row>
    <row r="382" spans="1:10" s="11" customFormat="1" x14ac:dyDescent="0.2">
      <c r="A382" s="8">
        <v>43699</v>
      </c>
      <c r="B382" s="12" t="s">
        <v>2040</v>
      </c>
      <c r="C382" s="113">
        <v>16000</v>
      </c>
      <c r="D382" s="12" t="s">
        <v>2392</v>
      </c>
      <c r="E382" s="12" t="s">
        <v>2393</v>
      </c>
      <c r="F382" s="12" t="s">
        <v>15</v>
      </c>
      <c r="G382" s="12" t="s">
        <v>23</v>
      </c>
      <c r="H382" s="12"/>
      <c r="I382" s="31"/>
      <c r="J382" s="31"/>
    </row>
    <row r="383" spans="1:10" s="11" customFormat="1" x14ac:dyDescent="0.2">
      <c r="A383" s="8">
        <v>43704</v>
      </c>
      <c r="B383" s="12" t="s">
        <v>6</v>
      </c>
      <c r="C383" s="113">
        <v>54530</v>
      </c>
      <c r="D383" s="12" t="s">
        <v>2413</v>
      </c>
      <c r="E383" s="12" t="s">
        <v>6</v>
      </c>
      <c r="F383" s="12" t="s">
        <v>15</v>
      </c>
      <c r="G383" s="12" t="s">
        <v>151</v>
      </c>
      <c r="H383" s="12"/>
      <c r="I383" s="9">
        <v>73</v>
      </c>
      <c r="J383" s="9">
        <v>91</v>
      </c>
    </row>
    <row r="384" spans="1:10" s="11" customFormat="1" x14ac:dyDescent="0.2">
      <c r="A384" s="8">
        <v>43677</v>
      </c>
      <c r="B384" s="12" t="s">
        <v>5</v>
      </c>
      <c r="C384" s="159" t="s">
        <v>2167</v>
      </c>
      <c r="D384" s="12" t="s">
        <v>2168</v>
      </c>
      <c r="E384" s="12" t="s">
        <v>5</v>
      </c>
      <c r="F384" s="12" t="s">
        <v>15</v>
      </c>
      <c r="G384" s="12" t="s">
        <v>151</v>
      </c>
      <c r="H384" s="12"/>
      <c r="I384" s="31"/>
      <c r="J384" s="31"/>
    </row>
    <row r="385" spans="1:10" s="11" customFormat="1" x14ac:dyDescent="0.2">
      <c r="A385" s="8">
        <v>43683</v>
      </c>
      <c r="B385" s="12" t="s">
        <v>3</v>
      </c>
      <c r="C385" s="113">
        <v>6990</v>
      </c>
      <c r="D385" s="12" t="s">
        <v>85</v>
      </c>
      <c r="E385" s="12" t="s">
        <v>4</v>
      </c>
      <c r="F385" s="12" t="s">
        <v>5</v>
      </c>
      <c r="G385" s="12" t="s">
        <v>37</v>
      </c>
      <c r="H385" s="12"/>
      <c r="I385" s="9">
        <v>31</v>
      </c>
      <c r="J385" s="9">
        <v>39</v>
      </c>
    </row>
    <row r="386" spans="1:10" s="11" customFormat="1" x14ac:dyDescent="0.2">
      <c r="A386" s="8">
        <v>43690</v>
      </c>
      <c r="B386" s="12" t="s">
        <v>3</v>
      </c>
      <c r="C386" s="113">
        <v>3960</v>
      </c>
      <c r="D386" s="12" t="s">
        <v>111</v>
      </c>
      <c r="E386" s="12" t="s">
        <v>3</v>
      </c>
      <c r="F386" s="12" t="s">
        <v>2265</v>
      </c>
      <c r="G386" s="12" t="s">
        <v>538</v>
      </c>
      <c r="H386" s="12"/>
      <c r="I386" s="9">
        <v>14</v>
      </c>
      <c r="J386" s="9">
        <v>12</v>
      </c>
    </row>
    <row r="387" spans="1:10" s="11" customFormat="1" x14ac:dyDescent="0.2">
      <c r="A387" s="8">
        <v>43692</v>
      </c>
      <c r="B387" s="12" t="s">
        <v>3</v>
      </c>
      <c r="C387" s="113">
        <v>3980</v>
      </c>
      <c r="D387" s="12" t="s">
        <v>111</v>
      </c>
      <c r="E387" s="12" t="s">
        <v>4</v>
      </c>
      <c r="F387" s="12" t="s">
        <v>6</v>
      </c>
      <c r="G387" s="12" t="s">
        <v>151</v>
      </c>
      <c r="H387" s="12"/>
      <c r="I387" s="9">
        <v>13</v>
      </c>
      <c r="J387" s="9">
        <v>11</v>
      </c>
    </row>
    <row r="388" spans="1:10" s="11" customFormat="1" x14ac:dyDescent="0.2">
      <c r="A388" s="8">
        <v>43695</v>
      </c>
      <c r="B388" s="12" t="s">
        <v>3</v>
      </c>
      <c r="C388" s="113">
        <v>4980</v>
      </c>
      <c r="D388" s="12" t="s">
        <v>111</v>
      </c>
      <c r="E388" s="12" t="s">
        <v>4</v>
      </c>
      <c r="F388" s="12" t="s">
        <v>4</v>
      </c>
      <c r="G388" s="12" t="s">
        <v>2335</v>
      </c>
      <c r="H388" s="12"/>
      <c r="I388" s="9">
        <v>13</v>
      </c>
      <c r="J388" s="9">
        <v>12</v>
      </c>
    </row>
    <row r="389" spans="1:10" s="11" customFormat="1" x14ac:dyDescent="0.2">
      <c r="A389" s="8">
        <v>43679</v>
      </c>
      <c r="B389" s="12" t="s">
        <v>5</v>
      </c>
      <c r="C389" s="113">
        <v>66780</v>
      </c>
      <c r="D389" s="12" t="s">
        <v>2190</v>
      </c>
      <c r="E389" s="12" t="s">
        <v>5</v>
      </c>
      <c r="F389" s="12" t="s">
        <v>15</v>
      </c>
      <c r="G389" s="12" t="s">
        <v>172</v>
      </c>
      <c r="H389" s="12"/>
      <c r="I389" s="9">
        <v>45</v>
      </c>
      <c r="J389" s="9">
        <v>76</v>
      </c>
    </row>
    <row r="390" spans="1:10" s="11" customFormat="1" x14ac:dyDescent="0.2">
      <c r="A390" s="8">
        <v>43693</v>
      </c>
      <c r="B390" s="12" t="s">
        <v>6</v>
      </c>
      <c r="C390" s="113">
        <v>54430</v>
      </c>
      <c r="D390" s="12" t="s">
        <v>218</v>
      </c>
      <c r="E390" s="12" t="s">
        <v>6</v>
      </c>
      <c r="F390" s="12" t="s">
        <v>6</v>
      </c>
      <c r="G390" s="12" t="s">
        <v>538</v>
      </c>
      <c r="H390" s="12"/>
      <c r="I390" s="9">
        <v>22</v>
      </c>
      <c r="J390" s="9">
        <v>19</v>
      </c>
    </row>
    <row r="391" spans="1:10" s="11" customFormat="1" x14ac:dyDescent="0.2">
      <c r="A391" s="8">
        <v>43696</v>
      </c>
      <c r="B391" s="12" t="s">
        <v>6</v>
      </c>
      <c r="C391" s="113">
        <v>51100</v>
      </c>
      <c r="D391" s="12" t="s">
        <v>2374</v>
      </c>
      <c r="E391" s="12" t="s">
        <v>9</v>
      </c>
      <c r="F391" s="12" t="s">
        <v>6</v>
      </c>
      <c r="G391" s="12" t="s">
        <v>1897</v>
      </c>
      <c r="H391" s="12"/>
      <c r="I391" s="9">
        <v>78</v>
      </c>
      <c r="J391" s="9">
        <v>205</v>
      </c>
    </row>
    <row r="392" spans="1:10" s="11" customFormat="1" x14ac:dyDescent="0.2">
      <c r="A392" s="8">
        <v>43686</v>
      </c>
      <c r="B392" s="12" t="s">
        <v>3</v>
      </c>
      <c r="C392" s="113">
        <v>5540</v>
      </c>
      <c r="D392" s="12" t="s">
        <v>283</v>
      </c>
      <c r="E392" s="12" t="s">
        <v>6</v>
      </c>
      <c r="F392" s="12" t="s">
        <v>4</v>
      </c>
      <c r="G392" s="12" t="s">
        <v>172</v>
      </c>
      <c r="H392" s="12"/>
      <c r="I392" s="9">
        <v>29</v>
      </c>
      <c r="J392" s="9">
        <v>40</v>
      </c>
    </row>
    <row r="393" spans="1:10" s="11" customFormat="1" x14ac:dyDescent="0.2">
      <c r="A393" s="8">
        <v>43692</v>
      </c>
      <c r="B393" s="12" t="s">
        <v>3</v>
      </c>
      <c r="C393" s="113">
        <v>5540</v>
      </c>
      <c r="D393" s="12" t="s">
        <v>283</v>
      </c>
      <c r="E393" s="12" t="s">
        <v>4</v>
      </c>
      <c r="F393" s="12" t="s">
        <v>4</v>
      </c>
      <c r="G393" s="12" t="s">
        <v>151</v>
      </c>
      <c r="H393" s="12"/>
      <c r="I393" s="9">
        <v>32</v>
      </c>
      <c r="J393" s="9">
        <v>40</v>
      </c>
    </row>
    <row r="394" spans="1:10" s="11" customFormat="1" x14ac:dyDescent="0.2">
      <c r="A394" s="8">
        <v>43692</v>
      </c>
      <c r="B394" s="12" t="s">
        <v>3</v>
      </c>
      <c r="C394" s="113">
        <v>5510</v>
      </c>
      <c r="D394" s="12" t="s">
        <v>283</v>
      </c>
      <c r="E394" s="12" t="s">
        <v>5</v>
      </c>
      <c r="F394" s="12" t="s">
        <v>5</v>
      </c>
      <c r="G394" s="12" t="s">
        <v>23</v>
      </c>
      <c r="H394" s="12"/>
      <c r="I394" s="9">
        <v>30</v>
      </c>
      <c r="J394" s="9">
        <v>40</v>
      </c>
    </row>
    <row r="395" spans="1:10" s="11" customFormat="1" x14ac:dyDescent="0.2">
      <c r="A395" s="8">
        <v>43697</v>
      </c>
      <c r="B395" s="12" t="s">
        <v>6</v>
      </c>
      <c r="C395" s="113">
        <v>57270</v>
      </c>
      <c r="D395" s="12" t="s">
        <v>2378</v>
      </c>
      <c r="E395" s="12" t="s">
        <v>6</v>
      </c>
      <c r="F395" s="12" t="s">
        <v>6</v>
      </c>
      <c r="G395" s="12" t="s">
        <v>2379</v>
      </c>
      <c r="H395" s="12"/>
      <c r="I395" s="9">
        <v>46</v>
      </c>
      <c r="J395" s="9">
        <v>50</v>
      </c>
    </row>
    <row r="396" spans="1:10" s="11" customFormat="1" x14ac:dyDescent="0.2">
      <c r="A396" s="8">
        <v>43684</v>
      </c>
      <c r="B396" s="12" t="s">
        <v>3</v>
      </c>
      <c r="C396" s="113">
        <v>4810</v>
      </c>
      <c r="D396" s="12" t="s">
        <v>113</v>
      </c>
      <c r="E396" s="12" t="s">
        <v>4</v>
      </c>
      <c r="F396" s="12" t="s">
        <v>4</v>
      </c>
      <c r="G396" s="12" t="s">
        <v>167</v>
      </c>
      <c r="H396" s="12"/>
      <c r="I396" s="9">
        <v>12</v>
      </c>
      <c r="J396" s="9">
        <v>8</v>
      </c>
    </row>
    <row r="397" spans="1:10" s="11" customFormat="1" x14ac:dyDescent="0.2">
      <c r="A397" s="8">
        <v>43696</v>
      </c>
      <c r="B397" s="12" t="s">
        <v>3</v>
      </c>
      <c r="C397" s="113">
        <v>4804</v>
      </c>
      <c r="D397" s="12" t="s">
        <v>113</v>
      </c>
      <c r="E397" s="12" t="s">
        <v>4</v>
      </c>
      <c r="F397" s="12" t="s">
        <v>6</v>
      </c>
      <c r="G397" s="12" t="s">
        <v>37</v>
      </c>
      <c r="H397" s="12"/>
      <c r="I397" s="9">
        <v>14</v>
      </c>
      <c r="J397" s="9">
        <v>9</v>
      </c>
    </row>
    <row r="398" spans="1:10" s="11" customFormat="1" x14ac:dyDescent="0.2">
      <c r="A398" s="8">
        <v>43692</v>
      </c>
      <c r="B398" s="12" t="s">
        <v>3</v>
      </c>
      <c r="C398" s="113">
        <v>3320</v>
      </c>
      <c r="D398" s="12" t="s">
        <v>156</v>
      </c>
      <c r="E398" s="12" t="s">
        <v>4</v>
      </c>
      <c r="F398" s="12" t="s">
        <v>4</v>
      </c>
      <c r="G398" s="12" t="s">
        <v>151</v>
      </c>
      <c r="H398" s="12"/>
      <c r="I398" s="9">
        <v>21</v>
      </c>
      <c r="J398" s="9">
        <v>26</v>
      </c>
    </row>
    <row r="399" spans="1:10" s="11" customFormat="1" x14ac:dyDescent="0.2">
      <c r="A399" s="8">
        <v>43692</v>
      </c>
      <c r="B399" s="12" t="s">
        <v>3</v>
      </c>
      <c r="C399" s="113">
        <v>3310</v>
      </c>
      <c r="D399" s="12" t="s">
        <v>156</v>
      </c>
      <c r="E399" s="12" t="s">
        <v>4</v>
      </c>
      <c r="F399" s="12" t="s">
        <v>4</v>
      </c>
      <c r="G399" s="12" t="s">
        <v>23</v>
      </c>
      <c r="H399" s="12"/>
      <c r="I399" s="9">
        <v>21</v>
      </c>
      <c r="J399" s="9">
        <v>26</v>
      </c>
    </row>
    <row r="400" spans="1:10" s="11" customFormat="1" x14ac:dyDescent="0.2">
      <c r="A400" s="8">
        <v>43695</v>
      </c>
      <c r="B400" s="12" t="s">
        <v>3</v>
      </c>
      <c r="C400" s="113">
        <v>3378</v>
      </c>
      <c r="D400" s="12" t="s">
        <v>156</v>
      </c>
      <c r="E400" s="12" t="s">
        <v>4</v>
      </c>
      <c r="F400" s="12" t="s">
        <v>4</v>
      </c>
      <c r="G400" s="12" t="s">
        <v>37</v>
      </c>
      <c r="H400" s="12"/>
      <c r="I400" s="9">
        <v>18</v>
      </c>
      <c r="J400" s="9">
        <v>25</v>
      </c>
    </row>
    <row r="401" spans="1:10" s="11" customFormat="1" x14ac:dyDescent="0.2">
      <c r="A401" s="8">
        <v>43707</v>
      </c>
      <c r="B401" s="12" t="s">
        <v>3</v>
      </c>
      <c r="C401" s="113">
        <v>3396</v>
      </c>
      <c r="D401" s="12" t="s">
        <v>156</v>
      </c>
      <c r="E401" s="12" t="s">
        <v>15</v>
      </c>
      <c r="F401" s="12" t="s">
        <v>17</v>
      </c>
      <c r="G401" s="12" t="s">
        <v>151</v>
      </c>
      <c r="H401" s="12"/>
      <c r="I401" s="9">
        <v>23</v>
      </c>
      <c r="J401" s="9">
        <v>27</v>
      </c>
    </row>
    <row r="402" spans="1:10" s="11" customFormat="1" x14ac:dyDescent="0.2">
      <c r="A402" s="8">
        <v>43689</v>
      </c>
      <c r="B402" s="12" t="s">
        <v>3</v>
      </c>
      <c r="C402" s="113">
        <v>7540</v>
      </c>
      <c r="D402" s="12" t="s">
        <v>251</v>
      </c>
      <c r="E402" s="12" t="s">
        <v>4</v>
      </c>
      <c r="F402" s="12" t="s">
        <v>4</v>
      </c>
      <c r="G402" s="12" t="s">
        <v>2269</v>
      </c>
      <c r="H402" s="12"/>
      <c r="I402" s="9">
        <v>36</v>
      </c>
      <c r="J402" s="9">
        <v>47</v>
      </c>
    </row>
    <row r="403" spans="1:10" s="11" customFormat="1" x14ac:dyDescent="0.2">
      <c r="A403" s="8">
        <v>43707</v>
      </c>
      <c r="B403" s="12" t="s">
        <v>3</v>
      </c>
      <c r="C403" s="113">
        <v>7558</v>
      </c>
      <c r="D403" s="12" t="s">
        <v>251</v>
      </c>
      <c r="E403" s="12" t="s">
        <v>4</v>
      </c>
      <c r="F403" s="12" t="s">
        <v>6</v>
      </c>
      <c r="G403" s="12" t="s">
        <v>37</v>
      </c>
      <c r="H403" s="12"/>
      <c r="I403" s="9">
        <v>36</v>
      </c>
      <c r="J403" s="9">
        <v>48</v>
      </c>
    </row>
    <row r="404" spans="1:10" s="11" customFormat="1" x14ac:dyDescent="0.2">
      <c r="A404" s="8">
        <v>43702</v>
      </c>
      <c r="B404" s="12" t="s">
        <v>6</v>
      </c>
      <c r="C404" s="113">
        <v>68220</v>
      </c>
      <c r="D404" s="12" t="s">
        <v>2404</v>
      </c>
      <c r="E404" s="12" t="s">
        <v>6</v>
      </c>
      <c r="F404" s="12" t="s">
        <v>6</v>
      </c>
      <c r="G404" s="12" t="s">
        <v>319</v>
      </c>
      <c r="H404" s="12"/>
      <c r="I404" s="87" t="s">
        <v>2427</v>
      </c>
      <c r="J404" s="87" t="s">
        <v>2117</v>
      </c>
    </row>
    <row r="405" spans="1:10" s="11" customFormat="1" x14ac:dyDescent="0.2">
      <c r="A405" s="8">
        <v>43693</v>
      </c>
      <c r="B405" s="12" t="s">
        <v>3</v>
      </c>
      <c r="C405" s="113">
        <v>6917</v>
      </c>
      <c r="D405" s="12" t="s">
        <v>109</v>
      </c>
      <c r="E405" s="12" t="s">
        <v>15</v>
      </c>
      <c r="F405" s="12" t="s">
        <v>6</v>
      </c>
      <c r="G405" s="12" t="s">
        <v>23</v>
      </c>
      <c r="H405" s="12"/>
      <c r="I405" s="9">
        <v>36</v>
      </c>
      <c r="J405" s="9">
        <v>44</v>
      </c>
    </row>
    <row r="406" spans="1:10" s="11" customFormat="1" x14ac:dyDescent="0.2">
      <c r="A406" s="8">
        <v>43693</v>
      </c>
      <c r="B406" s="12" t="s">
        <v>3</v>
      </c>
      <c r="C406" s="113">
        <v>6917</v>
      </c>
      <c r="D406" s="12" t="s">
        <v>109</v>
      </c>
      <c r="E406" s="12" t="s">
        <v>15</v>
      </c>
      <c r="F406" s="12" t="s">
        <v>4</v>
      </c>
      <c r="G406" s="12" t="s">
        <v>151</v>
      </c>
      <c r="H406" s="12"/>
      <c r="I406" s="9">
        <v>36</v>
      </c>
      <c r="J406" s="9">
        <v>44</v>
      </c>
    </row>
    <row r="407" spans="1:10" s="11" customFormat="1" x14ac:dyDescent="0.2">
      <c r="A407" s="8">
        <v>43694</v>
      </c>
      <c r="B407" s="12" t="s">
        <v>3</v>
      </c>
      <c r="C407" s="113">
        <v>9610</v>
      </c>
      <c r="D407" s="12" t="s">
        <v>109</v>
      </c>
      <c r="E407" s="12" t="s">
        <v>4</v>
      </c>
      <c r="F407" s="12" t="s">
        <v>4</v>
      </c>
      <c r="G407" s="12" t="s">
        <v>1709</v>
      </c>
      <c r="H407" s="12"/>
      <c r="I407" s="9">
        <v>31</v>
      </c>
      <c r="J407" s="9">
        <v>45</v>
      </c>
    </row>
    <row r="408" spans="1:10" s="11" customFormat="1" x14ac:dyDescent="0.2">
      <c r="A408" s="8">
        <v>43697</v>
      </c>
      <c r="B408" s="12" t="s">
        <v>6</v>
      </c>
      <c r="C408" s="159" t="s">
        <v>2386</v>
      </c>
      <c r="D408" s="12" t="s">
        <v>2376</v>
      </c>
      <c r="E408" s="12" t="s">
        <v>6</v>
      </c>
      <c r="F408" s="12" t="s">
        <v>6</v>
      </c>
      <c r="G408" s="12" t="s">
        <v>172</v>
      </c>
      <c r="H408" s="12"/>
      <c r="I408" s="31"/>
      <c r="J408" s="31"/>
    </row>
    <row r="409" spans="1:10" s="11" customFormat="1" x14ac:dyDescent="0.2">
      <c r="A409" s="8">
        <v>43691</v>
      </c>
      <c r="B409" s="12" t="s">
        <v>3</v>
      </c>
      <c r="C409" s="113">
        <v>6560</v>
      </c>
      <c r="D409" s="12" t="s">
        <v>1803</v>
      </c>
      <c r="E409" s="12" t="s">
        <v>3</v>
      </c>
      <c r="F409" s="12" t="s">
        <v>6</v>
      </c>
      <c r="G409" s="12" t="s">
        <v>1897</v>
      </c>
      <c r="H409" s="12"/>
      <c r="I409" s="9">
        <v>46</v>
      </c>
      <c r="J409" s="9">
        <v>70</v>
      </c>
    </row>
    <row r="410" spans="1:10" s="11" customFormat="1" x14ac:dyDescent="0.2">
      <c r="A410" s="8">
        <v>43696</v>
      </c>
      <c r="B410" s="12" t="s">
        <v>3</v>
      </c>
      <c r="C410" s="113">
        <v>6582</v>
      </c>
      <c r="D410" s="12" t="s">
        <v>1803</v>
      </c>
      <c r="E410" s="12" t="s">
        <v>4</v>
      </c>
      <c r="F410" s="12" t="s">
        <v>6</v>
      </c>
      <c r="G410" s="12" t="s">
        <v>151</v>
      </c>
      <c r="H410" s="12"/>
      <c r="I410" s="9">
        <v>49</v>
      </c>
      <c r="J410" s="9">
        <v>74</v>
      </c>
    </row>
    <row r="411" spans="1:10" s="11" customFormat="1" x14ac:dyDescent="0.2">
      <c r="A411" s="8">
        <v>43702</v>
      </c>
      <c r="B411" s="12" t="s">
        <v>234</v>
      </c>
      <c r="C411" s="48" t="s">
        <v>2403</v>
      </c>
      <c r="D411" s="12" t="s">
        <v>2043</v>
      </c>
      <c r="E411" s="12" t="s">
        <v>234</v>
      </c>
      <c r="F411" s="12" t="s">
        <v>15</v>
      </c>
      <c r="G411" s="12" t="s">
        <v>477</v>
      </c>
      <c r="H411" s="12"/>
      <c r="I411" s="31"/>
      <c r="J411" s="31"/>
    </row>
    <row r="412" spans="1:10" s="11" customFormat="1" x14ac:dyDescent="0.2">
      <c r="A412" s="8">
        <v>43693</v>
      </c>
      <c r="B412" s="12" t="s">
        <v>3</v>
      </c>
      <c r="C412" s="113">
        <v>3735</v>
      </c>
      <c r="D412" s="12" t="s">
        <v>83</v>
      </c>
      <c r="E412" s="12" t="s">
        <v>15</v>
      </c>
      <c r="F412" s="12" t="s">
        <v>15</v>
      </c>
      <c r="G412" s="12" t="s">
        <v>2109</v>
      </c>
      <c r="H412" s="12"/>
      <c r="I412" s="9">
        <v>21</v>
      </c>
      <c r="J412" s="9">
        <v>20</v>
      </c>
    </row>
    <row r="413" spans="1:10" s="11" customFormat="1" x14ac:dyDescent="0.2">
      <c r="A413" s="8">
        <v>43694</v>
      </c>
      <c r="B413" s="12" t="s">
        <v>6</v>
      </c>
      <c r="C413" s="113">
        <v>57310</v>
      </c>
      <c r="D413" s="12" t="s">
        <v>2315</v>
      </c>
      <c r="E413" s="12" t="s">
        <v>6</v>
      </c>
      <c r="F413" s="12" t="s">
        <v>6</v>
      </c>
      <c r="G413" s="12" t="s">
        <v>151</v>
      </c>
      <c r="H413" s="12"/>
      <c r="I413" s="9">
        <v>40</v>
      </c>
      <c r="J413" s="9">
        <v>53</v>
      </c>
    </row>
    <row r="414" spans="1:10" s="11" customFormat="1" x14ac:dyDescent="0.2">
      <c r="A414" s="8">
        <v>43707</v>
      </c>
      <c r="B414" s="12" t="s">
        <v>6</v>
      </c>
      <c r="C414" s="113">
        <v>57390</v>
      </c>
      <c r="D414" s="12" t="s">
        <v>197</v>
      </c>
      <c r="E414" s="12" t="s">
        <v>6</v>
      </c>
      <c r="F414" s="12" t="s">
        <v>8</v>
      </c>
      <c r="G414" s="12" t="s">
        <v>37</v>
      </c>
      <c r="H414" s="12"/>
      <c r="I414" s="9">
        <v>14</v>
      </c>
      <c r="J414" s="9">
        <v>11</v>
      </c>
    </row>
    <row r="415" spans="1:10" s="11" customFormat="1" x14ac:dyDescent="0.2">
      <c r="A415" s="8">
        <v>43684</v>
      </c>
      <c r="B415" s="12" t="s">
        <v>5</v>
      </c>
      <c r="C415" s="113">
        <v>66131</v>
      </c>
      <c r="D415" s="12" t="s">
        <v>259</v>
      </c>
      <c r="E415" s="12" t="s">
        <v>5</v>
      </c>
      <c r="F415" s="12" t="s">
        <v>5</v>
      </c>
      <c r="G415" s="12" t="s">
        <v>2246</v>
      </c>
      <c r="H415" s="12"/>
      <c r="I415" s="9">
        <v>75</v>
      </c>
      <c r="J415" s="9">
        <v>116</v>
      </c>
    </row>
    <row r="416" spans="1:10" s="11" customFormat="1" x14ac:dyDescent="0.2">
      <c r="A416" s="8">
        <v>43695</v>
      </c>
      <c r="B416" s="12" t="s">
        <v>5</v>
      </c>
      <c r="C416" s="113">
        <v>66793</v>
      </c>
      <c r="D416" s="34" t="s">
        <v>2363</v>
      </c>
      <c r="E416" s="12" t="s">
        <v>5</v>
      </c>
      <c r="F416" s="12" t="s">
        <v>5</v>
      </c>
      <c r="G416" s="12" t="s">
        <v>172</v>
      </c>
      <c r="H416" s="12"/>
      <c r="I416" s="9">
        <v>52</v>
      </c>
      <c r="J416" s="9">
        <v>86</v>
      </c>
    </row>
    <row r="417" spans="1:10" s="11" customFormat="1" x14ac:dyDescent="0.2">
      <c r="A417" s="8">
        <v>43683</v>
      </c>
      <c r="B417" s="12" t="s">
        <v>3</v>
      </c>
      <c r="C417" s="113">
        <v>7471</v>
      </c>
      <c r="D417" s="12" t="s">
        <v>2228</v>
      </c>
      <c r="E417" s="12" t="s">
        <v>36</v>
      </c>
      <c r="F417" s="12" t="s">
        <v>6</v>
      </c>
      <c r="G417" s="12" t="s">
        <v>2249</v>
      </c>
      <c r="H417" s="12"/>
      <c r="I417" s="9">
        <v>35</v>
      </c>
      <c r="J417" s="9">
        <v>29</v>
      </c>
    </row>
    <row r="418" spans="1:10" s="11" customFormat="1" x14ac:dyDescent="0.2">
      <c r="A418" s="8">
        <v>43680</v>
      </c>
      <c r="B418" s="12" t="s">
        <v>6</v>
      </c>
      <c r="C418" s="113">
        <v>57380</v>
      </c>
      <c r="D418" s="12" t="s">
        <v>2198</v>
      </c>
      <c r="E418" s="12" t="s">
        <v>6</v>
      </c>
      <c r="F418" s="12" t="s">
        <v>6</v>
      </c>
      <c r="G418" s="12" t="s">
        <v>23</v>
      </c>
      <c r="H418" s="12"/>
      <c r="I418" s="9">
        <v>76</v>
      </c>
      <c r="J418" s="9">
        <v>110</v>
      </c>
    </row>
    <row r="419" spans="1:10" s="11" customFormat="1" x14ac:dyDescent="0.2">
      <c r="A419" s="8">
        <v>43690</v>
      </c>
      <c r="B419" s="12" t="s">
        <v>6</v>
      </c>
      <c r="C419" s="113">
        <v>57970</v>
      </c>
      <c r="D419" s="12" t="s">
        <v>2264</v>
      </c>
      <c r="E419" s="12" t="s">
        <v>6</v>
      </c>
      <c r="F419" s="12" t="s">
        <v>6</v>
      </c>
      <c r="G419" s="12" t="s">
        <v>172</v>
      </c>
      <c r="H419" s="12"/>
      <c r="I419" s="9">
        <v>35</v>
      </c>
      <c r="J419" s="9">
        <v>44</v>
      </c>
    </row>
    <row r="420" spans="1:10" s="11" customFormat="1" x14ac:dyDescent="0.2">
      <c r="A420" s="8">
        <v>43693</v>
      </c>
      <c r="B420" s="12" t="s">
        <v>6</v>
      </c>
      <c r="C420" s="113">
        <v>57970</v>
      </c>
      <c r="D420" s="12" t="s">
        <v>2264</v>
      </c>
      <c r="E420" s="12" t="s">
        <v>6</v>
      </c>
      <c r="F420" s="12" t="s">
        <v>6</v>
      </c>
      <c r="G420" s="12" t="s">
        <v>172</v>
      </c>
      <c r="H420" s="12"/>
      <c r="I420" s="9">
        <v>35</v>
      </c>
      <c r="J420" s="9">
        <v>44</v>
      </c>
    </row>
    <row r="421" spans="1:10" s="11" customFormat="1" x14ac:dyDescent="0.2">
      <c r="A421" s="8">
        <v>43691</v>
      </c>
      <c r="B421" s="12" t="s">
        <v>6</v>
      </c>
      <c r="C421" s="113">
        <v>73800</v>
      </c>
      <c r="D421" s="12" t="s">
        <v>2276</v>
      </c>
      <c r="E421" s="12" t="s">
        <v>6</v>
      </c>
      <c r="F421" s="12" t="s">
        <v>6</v>
      </c>
      <c r="G421" s="12" t="s">
        <v>1897</v>
      </c>
      <c r="H421" s="12"/>
      <c r="I421" s="87" t="s">
        <v>2301</v>
      </c>
      <c r="J421" s="87" t="s">
        <v>2302</v>
      </c>
    </row>
    <row r="422" spans="1:10" s="11" customFormat="1" x14ac:dyDescent="0.2">
      <c r="A422" s="8">
        <v>43688</v>
      </c>
      <c r="B422" s="12" t="s">
        <v>6</v>
      </c>
      <c r="C422" s="113">
        <v>54150</v>
      </c>
      <c r="D422" s="12" t="s">
        <v>2258</v>
      </c>
      <c r="E422" s="12" t="s">
        <v>6</v>
      </c>
      <c r="F422" s="12" t="s">
        <v>15</v>
      </c>
      <c r="G422" s="12" t="s">
        <v>292</v>
      </c>
      <c r="H422" s="12"/>
      <c r="I422" s="9">
        <v>39</v>
      </c>
      <c r="J422" s="9">
        <v>37</v>
      </c>
    </row>
    <row r="423" spans="1:10" s="11" customFormat="1" x14ac:dyDescent="0.2">
      <c r="A423" s="8">
        <v>43687</v>
      </c>
      <c r="B423" s="12" t="s">
        <v>1512</v>
      </c>
      <c r="C423" s="113">
        <v>3970</v>
      </c>
      <c r="D423" s="12" t="s">
        <v>2253</v>
      </c>
      <c r="E423" s="12" t="s">
        <v>5</v>
      </c>
      <c r="F423" s="12" t="s">
        <v>15</v>
      </c>
      <c r="G423" s="12" t="s">
        <v>172</v>
      </c>
      <c r="H423" s="12"/>
      <c r="I423" s="31"/>
      <c r="J423" s="31"/>
    </row>
    <row r="424" spans="1:10" s="11" customFormat="1" x14ac:dyDescent="0.2">
      <c r="A424" s="8">
        <v>43695</v>
      </c>
      <c r="B424" s="12" t="s">
        <v>1853</v>
      </c>
      <c r="C424" s="48"/>
      <c r="D424" s="12" t="s">
        <v>2351</v>
      </c>
      <c r="E424" s="12" t="s">
        <v>5</v>
      </c>
      <c r="F424" s="12" t="s">
        <v>10</v>
      </c>
      <c r="G424" s="12" t="s">
        <v>151</v>
      </c>
      <c r="H424" s="12"/>
      <c r="I424" s="87" t="s">
        <v>2143</v>
      </c>
      <c r="J424" s="31">
        <v>674</v>
      </c>
    </row>
    <row r="425" spans="1:10" s="11" customFormat="1" x14ac:dyDescent="0.2">
      <c r="A425" s="8">
        <v>43678</v>
      </c>
      <c r="B425" s="12" t="s">
        <v>3</v>
      </c>
      <c r="C425" s="113">
        <v>5233</v>
      </c>
      <c r="D425" s="12" t="s">
        <v>66</v>
      </c>
      <c r="E425" s="12" t="s">
        <v>4</v>
      </c>
      <c r="F425" s="12" t="s">
        <v>140</v>
      </c>
      <c r="G425" s="12" t="s">
        <v>151</v>
      </c>
      <c r="H425" s="12"/>
      <c r="I425" s="9">
        <v>28</v>
      </c>
      <c r="J425" s="9">
        <v>34</v>
      </c>
    </row>
    <row r="426" spans="1:10" s="11" customFormat="1" x14ac:dyDescent="0.2">
      <c r="A426" s="8">
        <v>43695</v>
      </c>
      <c r="B426" s="12" t="s">
        <v>3</v>
      </c>
      <c r="C426" s="113">
        <v>5163</v>
      </c>
      <c r="D426" s="12" t="s">
        <v>66</v>
      </c>
      <c r="E426" s="12" t="s">
        <v>15</v>
      </c>
      <c r="F426" s="12" t="s">
        <v>15</v>
      </c>
      <c r="G426" s="12" t="s">
        <v>23</v>
      </c>
      <c r="H426" s="12"/>
      <c r="I426" s="9">
        <v>22</v>
      </c>
      <c r="J426" s="9">
        <v>33</v>
      </c>
    </row>
    <row r="427" spans="1:10" s="11" customFormat="1" x14ac:dyDescent="0.2">
      <c r="A427" s="8">
        <v>43684</v>
      </c>
      <c r="B427" s="12" t="s">
        <v>3</v>
      </c>
      <c r="C427" s="113">
        <v>4988</v>
      </c>
      <c r="D427" s="12" t="s">
        <v>61</v>
      </c>
      <c r="E427" s="12" t="s">
        <v>4</v>
      </c>
      <c r="F427" s="12" t="s">
        <v>4</v>
      </c>
      <c r="G427" s="12" t="s">
        <v>2240</v>
      </c>
      <c r="H427" s="12"/>
      <c r="I427" s="9">
        <v>9</v>
      </c>
      <c r="J427" s="9">
        <v>5</v>
      </c>
    </row>
    <row r="428" spans="1:10" s="11" customFormat="1" x14ac:dyDescent="0.2">
      <c r="A428" s="8">
        <v>43684</v>
      </c>
      <c r="B428" s="12" t="s">
        <v>3</v>
      </c>
      <c r="C428" s="113">
        <v>4410</v>
      </c>
      <c r="D428" s="12" t="s">
        <v>61</v>
      </c>
      <c r="E428" s="12" t="s">
        <v>4</v>
      </c>
      <c r="F428" s="12" t="s">
        <v>4</v>
      </c>
      <c r="G428" s="12" t="s">
        <v>151</v>
      </c>
      <c r="H428" s="12"/>
      <c r="I428" s="9">
        <v>6</v>
      </c>
      <c r="J428" s="9">
        <v>4</v>
      </c>
    </row>
    <row r="429" spans="1:10" s="11" customFormat="1" x14ac:dyDescent="0.2">
      <c r="A429" s="8">
        <v>43687</v>
      </c>
      <c r="B429" s="12" t="s">
        <v>3</v>
      </c>
      <c r="C429" s="113">
        <v>4444</v>
      </c>
      <c r="D429" s="12" t="s">
        <v>61</v>
      </c>
      <c r="E429" s="12" t="s">
        <v>16</v>
      </c>
      <c r="F429" s="12" t="s">
        <v>6</v>
      </c>
      <c r="G429" s="12" t="s">
        <v>37</v>
      </c>
      <c r="H429" s="12"/>
      <c r="I429" s="9">
        <v>9</v>
      </c>
      <c r="J429" s="9">
        <v>5</v>
      </c>
    </row>
    <row r="430" spans="1:10" s="11" customFormat="1" x14ac:dyDescent="0.2">
      <c r="A430" s="8">
        <v>43692</v>
      </c>
      <c r="B430" s="12" t="s">
        <v>3</v>
      </c>
      <c r="C430" s="113">
        <v>4993</v>
      </c>
      <c r="D430" s="12" t="s">
        <v>61</v>
      </c>
      <c r="E430" s="12" t="s">
        <v>4</v>
      </c>
      <c r="F430" s="12" t="s">
        <v>4</v>
      </c>
      <c r="G430" s="12" t="s">
        <v>37</v>
      </c>
      <c r="H430" s="12"/>
      <c r="I430" s="9">
        <v>10</v>
      </c>
      <c r="J430" s="9">
        <v>6</v>
      </c>
    </row>
    <row r="431" spans="1:10" s="11" customFormat="1" x14ac:dyDescent="0.2">
      <c r="A431" s="8">
        <v>43692</v>
      </c>
      <c r="B431" s="12" t="s">
        <v>3</v>
      </c>
      <c r="C431" s="113">
        <v>4440</v>
      </c>
      <c r="D431" s="12" t="s">
        <v>61</v>
      </c>
      <c r="E431" s="12" t="s">
        <v>4</v>
      </c>
      <c r="F431" s="12" t="s">
        <v>4</v>
      </c>
      <c r="G431" s="12" t="s">
        <v>976</v>
      </c>
      <c r="H431" s="12"/>
      <c r="I431" s="9">
        <v>6</v>
      </c>
      <c r="J431" s="9">
        <v>4</v>
      </c>
    </row>
    <row r="432" spans="1:10" s="11" customFormat="1" x14ac:dyDescent="0.2">
      <c r="A432" s="8">
        <v>43692</v>
      </c>
      <c r="B432" s="12" t="s">
        <v>3</v>
      </c>
      <c r="C432" s="113">
        <v>4410</v>
      </c>
      <c r="D432" s="12" t="s">
        <v>61</v>
      </c>
      <c r="E432" s="12" t="s">
        <v>4</v>
      </c>
      <c r="F432" s="12" t="s">
        <v>15</v>
      </c>
      <c r="G432" s="12" t="s">
        <v>151</v>
      </c>
      <c r="H432" s="12"/>
      <c r="I432" s="9">
        <v>6</v>
      </c>
      <c r="J432" s="9">
        <v>5</v>
      </c>
    </row>
    <row r="433" spans="1:10" s="11" customFormat="1" x14ac:dyDescent="0.2">
      <c r="A433" s="8">
        <v>43692</v>
      </c>
      <c r="B433" s="12" t="s">
        <v>3</v>
      </c>
      <c r="C433" s="113">
        <v>4444</v>
      </c>
      <c r="D433" s="12" t="s">
        <v>61</v>
      </c>
      <c r="E433" s="12" t="s">
        <v>4</v>
      </c>
      <c r="F433" s="12" t="s">
        <v>4</v>
      </c>
      <c r="G433" s="12" t="s">
        <v>976</v>
      </c>
      <c r="H433" s="12"/>
      <c r="I433" s="9">
        <v>7</v>
      </c>
      <c r="J433" s="9">
        <v>5</v>
      </c>
    </row>
    <row r="434" spans="1:10" s="11" customFormat="1" x14ac:dyDescent="0.2">
      <c r="A434" s="8">
        <v>43695</v>
      </c>
      <c r="B434" s="12" t="s">
        <v>3</v>
      </c>
      <c r="C434" s="113">
        <v>5447</v>
      </c>
      <c r="D434" s="12" t="s">
        <v>486</v>
      </c>
      <c r="E434" s="12" t="s">
        <v>4</v>
      </c>
      <c r="F434" s="12" t="s">
        <v>4</v>
      </c>
      <c r="G434" s="12" t="s">
        <v>23</v>
      </c>
      <c r="H434" s="12"/>
      <c r="I434" s="9">
        <v>31</v>
      </c>
      <c r="J434" s="9">
        <v>41</v>
      </c>
    </row>
    <row r="435" spans="1:10" s="11" customFormat="1" x14ac:dyDescent="0.2">
      <c r="A435" s="8">
        <v>43698</v>
      </c>
      <c r="B435" s="12" t="s">
        <v>3</v>
      </c>
      <c r="C435" s="113">
        <v>9137</v>
      </c>
      <c r="D435" s="12" t="s">
        <v>121</v>
      </c>
      <c r="E435" s="12" t="s">
        <v>4</v>
      </c>
      <c r="F435" s="12" t="s">
        <v>4</v>
      </c>
      <c r="G435" s="12" t="s">
        <v>1897</v>
      </c>
      <c r="H435" s="12"/>
      <c r="I435" s="9">
        <v>46</v>
      </c>
      <c r="J435" s="9">
        <v>60</v>
      </c>
    </row>
    <row r="436" spans="1:10" s="11" customFormat="1" x14ac:dyDescent="0.2">
      <c r="A436" s="8">
        <v>43690</v>
      </c>
      <c r="B436" s="12" t="s">
        <v>3</v>
      </c>
      <c r="C436" s="113">
        <v>3850</v>
      </c>
      <c r="D436" s="12" t="s">
        <v>116</v>
      </c>
      <c r="E436" s="12" t="s">
        <v>10</v>
      </c>
      <c r="F436" s="12" t="s">
        <v>4</v>
      </c>
      <c r="G436" s="12" t="s">
        <v>172</v>
      </c>
      <c r="H436" s="12"/>
      <c r="I436" s="9">
        <v>14</v>
      </c>
      <c r="J436" s="9">
        <v>13</v>
      </c>
    </row>
    <row r="437" spans="1:10" s="11" customFormat="1" x14ac:dyDescent="0.2">
      <c r="A437" s="8">
        <v>43694</v>
      </c>
      <c r="B437" s="12" t="s">
        <v>3</v>
      </c>
      <c r="C437" s="113">
        <v>3832</v>
      </c>
      <c r="D437" s="12" t="s">
        <v>116</v>
      </c>
      <c r="E437" s="12" t="s">
        <v>4</v>
      </c>
      <c r="F437" s="12" t="s">
        <v>4</v>
      </c>
      <c r="G437" s="12" t="s">
        <v>37</v>
      </c>
      <c r="H437" s="12"/>
      <c r="I437" s="9">
        <v>15</v>
      </c>
      <c r="J437" s="9">
        <v>13</v>
      </c>
    </row>
    <row r="438" spans="1:10" s="11" customFormat="1" x14ac:dyDescent="0.2">
      <c r="A438" s="8">
        <v>43694</v>
      </c>
      <c r="B438" s="12" t="s">
        <v>3</v>
      </c>
      <c r="C438" s="113">
        <v>3859</v>
      </c>
      <c r="D438" s="12" t="s">
        <v>116</v>
      </c>
      <c r="E438" s="12" t="s">
        <v>4</v>
      </c>
      <c r="F438" s="12" t="s">
        <v>6</v>
      </c>
      <c r="G438" s="12" t="s">
        <v>151</v>
      </c>
      <c r="H438" s="12"/>
      <c r="I438" s="9">
        <v>15</v>
      </c>
      <c r="J438" s="9">
        <v>13</v>
      </c>
    </row>
    <row r="439" spans="1:10" s="11" customFormat="1" x14ac:dyDescent="0.2">
      <c r="A439" s="8">
        <v>43695</v>
      </c>
      <c r="B439" s="12" t="s">
        <v>3</v>
      </c>
      <c r="C439" s="113">
        <v>3817</v>
      </c>
      <c r="D439" s="12" t="s">
        <v>116</v>
      </c>
      <c r="E439" s="12" t="s">
        <v>4</v>
      </c>
      <c r="F439" s="12" t="s">
        <v>4</v>
      </c>
      <c r="G439" s="12" t="s">
        <v>151</v>
      </c>
      <c r="H439" s="12"/>
      <c r="I439" s="9">
        <v>10</v>
      </c>
      <c r="J439" s="9">
        <v>13</v>
      </c>
    </row>
    <row r="440" spans="1:10" s="11" customFormat="1" x14ac:dyDescent="0.2">
      <c r="A440" s="8">
        <v>43696</v>
      </c>
      <c r="B440" s="12" t="s">
        <v>3</v>
      </c>
      <c r="C440" s="113">
        <v>3863</v>
      </c>
      <c r="D440" s="12" t="s">
        <v>116</v>
      </c>
      <c r="E440" s="12" t="s">
        <v>6</v>
      </c>
      <c r="F440" s="12" t="s">
        <v>6</v>
      </c>
      <c r="G440" s="12" t="s">
        <v>172</v>
      </c>
      <c r="H440" s="12"/>
      <c r="I440" s="9">
        <v>15</v>
      </c>
      <c r="J440" s="9">
        <v>14</v>
      </c>
    </row>
    <row r="441" spans="1:10" s="11" customFormat="1" x14ac:dyDescent="0.2">
      <c r="A441" s="8">
        <v>43697</v>
      </c>
      <c r="B441" s="12" t="s">
        <v>3</v>
      </c>
      <c r="C441" s="113">
        <v>3862</v>
      </c>
      <c r="D441" s="12" t="s">
        <v>116</v>
      </c>
      <c r="E441" s="12" t="s">
        <v>4</v>
      </c>
      <c r="F441" s="12" t="s">
        <v>4</v>
      </c>
      <c r="G441" s="12" t="s">
        <v>2246</v>
      </c>
      <c r="H441" s="12"/>
      <c r="I441" s="9">
        <v>15</v>
      </c>
      <c r="J441" s="9">
        <v>13</v>
      </c>
    </row>
    <row r="442" spans="1:10" s="11" customFormat="1" x14ac:dyDescent="0.2">
      <c r="A442" s="8">
        <v>43706</v>
      </c>
      <c r="B442" s="12" t="s">
        <v>3</v>
      </c>
      <c r="C442" s="113">
        <v>3870</v>
      </c>
      <c r="D442" s="12" t="s">
        <v>116</v>
      </c>
      <c r="E442" s="12" t="s">
        <v>15</v>
      </c>
      <c r="F442" s="12" t="s">
        <v>6</v>
      </c>
      <c r="G442" s="12" t="s">
        <v>151</v>
      </c>
      <c r="H442" s="12"/>
      <c r="I442" s="9">
        <v>13</v>
      </c>
      <c r="J442" s="9">
        <v>13</v>
      </c>
    </row>
    <row r="443" spans="1:10" s="11" customFormat="1" x14ac:dyDescent="0.2">
      <c r="A443" s="8">
        <v>43682</v>
      </c>
      <c r="B443" s="12" t="s">
        <v>1190</v>
      </c>
      <c r="C443" s="48" t="s">
        <v>2212</v>
      </c>
      <c r="D443" s="12" t="s">
        <v>2213</v>
      </c>
      <c r="E443" s="12" t="s">
        <v>15</v>
      </c>
      <c r="F443" s="12" t="s">
        <v>15</v>
      </c>
      <c r="G443" s="12" t="s">
        <v>1794</v>
      </c>
      <c r="H443" s="12"/>
      <c r="I443" s="31"/>
      <c r="J443" s="31"/>
    </row>
    <row r="444" spans="1:10" s="11" customFormat="1" x14ac:dyDescent="0.2">
      <c r="A444" s="8">
        <v>43704</v>
      </c>
      <c r="B444" s="12" t="s">
        <v>3</v>
      </c>
      <c r="C444" s="113">
        <v>7475</v>
      </c>
      <c r="D444" s="12" t="s">
        <v>2410</v>
      </c>
      <c r="E444" s="12" t="s">
        <v>4</v>
      </c>
      <c r="F444" s="12" t="s">
        <v>15</v>
      </c>
      <c r="G444" s="12" t="s">
        <v>1687</v>
      </c>
      <c r="H444" s="12"/>
      <c r="I444" s="9">
        <v>44</v>
      </c>
      <c r="J444" s="9">
        <v>53</v>
      </c>
    </row>
    <row r="445" spans="1:10" s="11" customFormat="1" x14ac:dyDescent="0.2">
      <c r="A445" s="8">
        <v>43686</v>
      </c>
      <c r="B445" s="12" t="s">
        <v>3</v>
      </c>
      <c r="C445" s="113">
        <v>5364</v>
      </c>
      <c r="D445" s="12" t="s">
        <v>58</v>
      </c>
      <c r="E445" s="12" t="s">
        <v>15</v>
      </c>
      <c r="F445" s="12" t="s">
        <v>6</v>
      </c>
      <c r="G445" s="12" t="s">
        <v>172</v>
      </c>
      <c r="H445" s="12"/>
      <c r="I445" s="9">
        <v>29</v>
      </c>
      <c r="J445" s="9">
        <v>37</v>
      </c>
    </row>
    <row r="446" spans="1:10" s="11" customFormat="1" x14ac:dyDescent="0.2">
      <c r="A446" s="8">
        <v>43689</v>
      </c>
      <c r="B446" s="12" t="s">
        <v>3</v>
      </c>
      <c r="C446" s="113">
        <v>5364</v>
      </c>
      <c r="D446" s="12" t="s">
        <v>58</v>
      </c>
      <c r="E446" s="12" t="s">
        <v>2182</v>
      </c>
      <c r="F446" s="12" t="s">
        <v>4</v>
      </c>
      <c r="G446" s="12" t="s">
        <v>152</v>
      </c>
      <c r="H446" s="12"/>
      <c r="I446" s="9">
        <v>30</v>
      </c>
      <c r="J446" s="9">
        <v>37</v>
      </c>
    </row>
    <row r="447" spans="1:10" s="11" customFormat="1" x14ac:dyDescent="0.2">
      <c r="A447" s="8">
        <v>43692</v>
      </c>
      <c r="B447" s="12" t="s">
        <v>3</v>
      </c>
      <c r="C447" s="113">
        <v>5359</v>
      </c>
      <c r="D447" s="12" t="s">
        <v>58</v>
      </c>
      <c r="E447" s="12" t="s">
        <v>4</v>
      </c>
      <c r="F447" s="12" t="s">
        <v>4</v>
      </c>
      <c r="G447" s="12" t="s">
        <v>863</v>
      </c>
      <c r="H447" s="12"/>
      <c r="I447" s="9">
        <v>30</v>
      </c>
      <c r="J447" s="9">
        <v>39</v>
      </c>
    </row>
    <row r="448" spans="1:10" s="11" customFormat="1" x14ac:dyDescent="0.2">
      <c r="A448" s="8">
        <v>43695</v>
      </c>
      <c r="B448" s="12" t="s">
        <v>3</v>
      </c>
      <c r="C448" s="113">
        <v>5290</v>
      </c>
      <c r="D448" s="12" t="s">
        <v>58</v>
      </c>
      <c r="E448" s="12" t="s">
        <v>4</v>
      </c>
      <c r="F448" s="12" t="s">
        <v>4</v>
      </c>
      <c r="G448" s="12" t="s">
        <v>2330</v>
      </c>
      <c r="H448" s="12"/>
      <c r="I448" s="9">
        <v>26</v>
      </c>
      <c r="J448" s="9">
        <v>36</v>
      </c>
    </row>
    <row r="449" spans="1:10" s="11" customFormat="1" x14ac:dyDescent="0.2">
      <c r="A449" s="8">
        <v>43698</v>
      </c>
      <c r="B449" s="12" t="s">
        <v>3</v>
      </c>
      <c r="C449" s="113">
        <v>5359</v>
      </c>
      <c r="D449" s="12" t="s">
        <v>58</v>
      </c>
      <c r="E449" s="12" t="s">
        <v>4</v>
      </c>
      <c r="F449" s="12" t="s">
        <v>4</v>
      </c>
      <c r="G449" s="12" t="s">
        <v>23</v>
      </c>
      <c r="H449" s="12"/>
      <c r="I449" s="9">
        <v>37</v>
      </c>
      <c r="J449" s="9">
        <v>39</v>
      </c>
    </row>
    <row r="450" spans="1:10" s="11" customFormat="1" x14ac:dyDescent="0.2">
      <c r="A450" s="8">
        <v>43678</v>
      </c>
      <c r="B450" s="12" t="s">
        <v>5</v>
      </c>
      <c r="C450" s="159" t="s">
        <v>2175</v>
      </c>
      <c r="D450" s="12" t="s">
        <v>2203</v>
      </c>
      <c r="E450" s="12" t="s">
        <v>5</v>
      </c>
      <c r="F450" s="12" t="s">
        <v>15</v>
      </c>
      <c r="G450" s="33" t="s">
        <v>477</v>
      </c>
      <c r="H450" s="12"/>
      <c r="I450" s="31"/>
      <c r="J450" s="31"/>
    </row>
    <row r="451" spans="1:10" s="11" customFormat="1" x14ac:dyDescent="0.2">
      <c r="A451" s="8">
        <v>43695</v>
      </c>
      <c r="B451" s="12" t="s">
        <v>2352</v>
      </c>
      <c r="C451" s="113">
        <v>1638</v>
      </c>
      <c r="D451" s="12" t="s">
        <v>2344</v>
      </c>
      <c r="E451" s="12" t="s">
        <v>4</v>
      </c>
      <c r="F451" s="12" t="s">
        <v>6</v>
      </c>
      <c r="G451" s="12" t="s">
        <v>152</v>
      </c>
      <c r="H451" s="12"/>
      <c r="I451" s="9">
        <v>23</v>
      </c>
      <c r="J451" s="9">
        <v>36</v>
      </c>
    </row>
    <row r="452" spans="1:10" s="11" customFormat="1" x14ac:dyDescent="0.2">
      <c r="A452" s="8">
        <v>43680</v>
      </c>
      <c r="B452" s="12" t="s">
        <v>6</v>
      </c>
      <c r="C452" s="113">
        <v>57290</v>
      </c>
      <c r="D452" s="12" t="s">
        <v>1789</v>
      </c>
      <c r="E452" s="12" t="s">
        <v>6</v>
      </c>
      <c r="F452" s="12" t="s">
        <v>6</v>
      </c>
      <c r="G452" s="12" t="s">
        <v>23</v>
      </c>
      <c r="H452" s="12"/>
      <c r="I452" s="9">
        <v>35</v>
      </c>
      <c r="J452" s="9">
        <v>39</v>
      </c>
    </row>
    <row r="453" spans="1:10" s="11" customFormat="1" x14ac:dyDescent="0.2">
      <c r="A453" s="8">
        <v>43678</v>
      </c>
      <c r="B453" s="12" t="s">
        <v>1190</v>
      </c>
      <c r="C453" s="169" t="s">
        <v>2179</v>
      </c>
      <c r="D453" s="12" t="s">
        <v>2180</v>
      </c>
      <c r="E453" s="12" t="s">
        <v>15</v>
      </c>
      <c r="F453" s="12" t="s">
        <v>6</v>
      </c>
      <c r="G453" s="12" t="s">
        <v>292</v>
      </c>
      <c r="H453" s="12"/>
      <c r="I453" s="31"/>
      <c r="J453" s="31"/>
    </row>
    <row r="454" spans="1:10" s="11" customFormat="1" x14ac:dyDescent="0.2">
      <c r="A454" s="8">
        <v>43687</v>
      </c>
      <c r="B454" s="12" t="s">
        <v>6</v>
      </c>
      <c r="C454" s="113">
        <v>57940</v>
      </c>
      <c r="D454" s="12" t="s">
        <v>2254</v>
      </c>
      <c r="E454" s="12" t="s">
        <v>6</v>
      </c>
      <c r="F454" s="12" t="s">
        <v>15</v>
      </c>
      <c r="G454" s="12" t="s">
        <v>2255</v>
      </c>
      <c r="H454" s="12"/>
      <c r="I454" s="9">
        <v>38</v>
      </c>
      <c r="J454" s="9">
        <v>52</v>
      </c>
    </row>
    <row r="455" spans="1:10" s="11" customFormat="1" x14ac:dyDescent="0.2">
      <c r="A455" s="8">
        <v>43680</v>
      </c>
      <c r="B455" s="12" t="s">
        <v>2195</v>
      </c>
      <c r="C455" s="159" t="s">
        <v>2196</v>
      </c>
      <c r="D455" s="12" t="s">
        <v>2197</v>
      </c>
      <c r="E455" s="12" t="s">
        <v>11</v>
      </c>
      <c r="F455" s="12" t="s">
        <v>15</v>
      </c>
      <c r="G455" s="12" t="s">
        <v>290</v>
      </c>
      <c r="H455" s="12"/>
      <c r="I455" s="31"/>
      <c r="J455" s="31"/>
    </row>
    <row r="456" spans="1:10" s="11" customFormat="1" x14ac:dyDescent="0.2">
      <c r="A456" s="8">
        <v>43680</v>
      </c>
      <c r="B456" s="12" t="s">
        <v>3</v>
      </c>
      <c r="C456" s="113">
        <v>4438</v>
      </c>
      <c r="D456" s="12" t="s">
        <v>46</v>
      </c>
      <c r="E456" s="12" t="s">
        <v>4</v>
      </c>
      <c r="F456" s="12" t="s">
        <v>4</v>
      </c>
      <c r="G456" s="12" t="s">
        <v>2201</v>
      </c>
      <c r="H456" s="12"/>
      <c r="I456" s="9">
        <v>4</v>
      </c>
      <c r="J456" s="9">
        <v>3</v>
      </c>
    </row>
    <row r="457" spans="1:10" s="11" customFormat="1" x14ac:dyDescent="0.2">
      <c r="A457" s="8">
        <v>43689</v>
      </c>
      <c r="B457" s="12" t="s">
        <v>3</v>
      </c>
      <c r="C457" s="113">
        <v>4415</v>
      </c>
      <c r="D457" s="12" t="s">
        <v>46</v>
      </c>
      <c r="E457" s="12" t="s">
        <v>4</v>
      </c>
      <c r="F457" s="12" t="s">
        <v>4</v>
      </c>
      <c r="G457" s="12" t="s">
        <v>163</v>
      </c>
      <c r="H457" s="12"/>
      <c r="I457" s="9">
        <v>6</v>
      </c>
      <c r="J457" s="9">
        <v>4</v>
      </c>
    </row>
    <row r="458" spans="1:10" s="11" customFormat="1" x14ac:dyDescent="0.2">
      <c r="A458" s="8">
        <v>43692</v>
      </c>
      <c r="B458" s="12" t="s">
        <v>3</v>
      </c>
      <c r="C458" s="113">
        <v>4243</v>
      </c>
      <c r="D458" s="12" t="s">
        <v>46</v>
      </c>
      <c r="E458" s="12" t="s">
        <v>4</v>
      </c>
      <c r="F458" s="12" t="s">
        <v>4</v>
      </c>
      <c r="G458" s="12" t="s">
        <v>172</v>
      </c>
      <c r="H458" s="12"/>
      <c r="I458" s="9">
        <v>14</v>
      </c>
      <c r="J458" s="9">
        <v>8</v>
      </c>
    </row>
    <row r="459" spans="1:10" s="11" customFormat="1" x14ac:dyDescent="0.2">
      <c r="A459" s="8">
        <v>43692</v>
      </c>
      <c r="B459" s="12" t="s">
        <v>14</v>
      </c>
      <c r="C459" s="113">
        <v>5377</v>
      </c>
      <c r="D459" s="12" t="s">
        <v>2281</v>
      </c>
      <c r="E459" s="12" t="s">
        <v>6</v>
      </c>
      <c r="F459" s="12" t="s">
        <v>6</v>
      </c>
      <c r="G459" s="12" t="s">
        <v>23</v>
      </c>
      <c r="H459" s="12"/>
      <c r="I459" s="9">
        <v>90</v>
      </c>
      <c r="J459" s="9">
        <v>131</v>
      </c>
    </row>
    <row r="460" spans="1:10" s="11" customFormat="1" x14ac:dyDescent="0.2">
      <c r="A460" s="8">
        <v>43683</v>
      </c>
      <c r="B460" s="12" t="s">
        <v>5</v>
      </c>
      <c r="C460" s="113">
        <v>54662</v>
      </c>
      <c r="D460" s="12" t="s">
        <v>2224</v>
      </c>
      <c r="E460" s="12" t="s">
        <v>15</v>
      </c>
      <c r="F460" s="12" t="s">
        <v>15</v>
      </c>
      <c r="G460" s="12" t="s">
        <v>37</v>
      </c>
      <c r="H460" s="12"/>
      <c r="I460" s="9">
        <v>68</v>
      </c>
      <c r="J460" s="9">
        <v>98</v>
      </c>
    </row>
    <row r="461" spans="1:10" s="11" customFormat="1" x14ac:dyDescent="0.2">
      <c r="A461" s="8">
        <v>43692</v>
      </c>
      <c r="B461" s="12" t="s">
        <v>3</v>
      </c>
      <c r="C461" s="113">
        <v>8421</v>
      </c>
      <c r="D461" s="12" t="s">
        <v>149</v>
      </c>
      <c r="E461" s="12" t="s">
        <v>4</v>
      </c>
      <c r="F461" s="12" t="s">
        <v>4</v>
      </c>
      <c r="G461" s="12" t="s">
        <v>863</v>
      </c>
      <c r="H461" s="12"/>
      <c r="I461" s="9">
        <v>23</v>
      </c>
      <c r="J461" s="9">
        <v>18</v>
      </c>
    </row>
    <row r="462" spans="1:10" s="11" customFormat="1" x14ac:dyDescent="0.2">
      <c r="A462" s="8">
        <v>43695</v>
      </c>
      <c r="B462" s="12" t="s">
        <v>3</v>
      </c>
      <c r="C462" s="113">
        <v>8366</v>
      </c>
      <c r="D462" s="12" t="s">
        <v>149</v>
      </c>
      <c r="E462" s="12" t="s">
        <v>6</v>
      </c>
      <c r="F462" s="12" t="s">
        <v>15</v>
      </c>
      <c r="G462" s="12" t="s">
        <v>2358</v>
      </c>
      <c r="H462" s="12"/>
      <c r="I462" s="9">
        <v>23</v>
      </c>
      <c r="J462" s="9">
        <v>18</v>
      </c>
    </row>
    <row r="463" spans="1:10" s="11" customFormat="1" x14ac:dyDescent="0.2">
      <c r="A463" s="8">
        <v>43704</v>
      </c>
      <c r="B463" s="12" t="s">
        <v>3</v>
      </c>
      <c r="C463" s="113">
        <v>8421</v>
      </c>
      <c r="D463" s="12" t="s">
        <v>149</v>
      </c>
      <c r="E463" s="12" t="s">
        <v>4</v>
      </c>
      <c r="F463" s="12" t="s">
        <v>5</v>
      </c>
      <c r="G463" s="12" t="s">
        <v>37</v>
      </c>
      <c r="H463" s="12"/>
      <c r="I463" s="9">
        <v>25</v>
      </c>
      <c r="J463" s="9">
        <v>19</v>
      </c>
    </row>
    <row r="464" spans="1:10" s="11" customFormat="1" x14ac:dyDescent="0.2">
      <c r="A464" s="8">
        <v>43704</v>
      </c>
      <c r="B464" s="12" t="s">
        <v>6</v>
      </c>
      <c r="C464" s="113">
        <v>67206</v>
      </c>
      <c r="D464" s="12" t="s">
        <v>165</v>
      </c>
      <c r="E464" s="12" t="s">
        <v>6</v>
      </c>
      <c r="F464" s="12" t="s">
        <v>169</v>
      </c>
      <c r="G464" s="12" t="s">
        <v>319</v>
      </c>
      <c r="H464" s="12"/>
      <c r="I464" s="9">
        <v>140</v>
      </c>
      <c r="J464" s="9">
        <v>227</v>
      </c>
    </row>
    <row r="465" spans="1:10" s="11" customFormat="1" x14ac:dyDescent="0.2">
      <c r="A465" s="8">
        <v>43694</v>
      </c>
      <c r="B465" s="12" t="s">
        <v>3</v>
      </c>
      <c r="C465" s="113">
        <v>8056</v>
      </c>
      <c r="D465" s="12" t="s">
        <v>42</v>
      </c>
      <c r="E465" s="12" t="s">
        <v>4</v>
      </c>
      <c r="F465" s="12" t="s">
        <v>4</v>
      </c>
      <c r="G465" s="12" t="s">
        <v>152</v>
      </c>
      <c r="H465" s="12"/>
      <c r="I465" s="9">
        <v>22</v>
      </c>
      <c r="J465" s="9">
        <v>20</v>
      </c>
    </row>
    <row r="466" spans="1:10" s="11" customFormat="1" x14ac:dyDescent="0.2">
      <c r="A466" s="8">
        <v>43694</v>
      </c>
      <c r="B466" s="12" t="s">
        <v>3</v>
      </c>
      <c r="C466" s="113">
        <v>8020</v>
      </c>
      <c r="D466" s="12" t="s">
        <v>42</v>
      </c>
      <c r="E466" s="12" t="s">
        <v>15</v>
      </c>
      <c r="F466" s="12" t="s">
        <v>6</v>
      </c>
      <c r="G466" s="12" t="s">
        <v>172</v>
      </c>
      <c r="H466" s="12"/>
      <c r="I466" s="9">
        <v>23</v>
      </c>
      <c r="J466" s="9">
        <v>26</v>
      </c>
    </row>
    <row r="467" spans="1:10" s="11" customFormat="1" x14ac:dyDescent="0.2">
      <c r="A467" s="8">
        <v>43695</v>
      </c>
      <c r="B467" s="12" t="s">
        <v>3</v>
      </c>
      <c r="C467" s="113">
        <v>8036</v>
      </c>
      <c r="D467" s="12" t="s">
        <v>42</v>
      </c>
      <c r="E467" s="12" t="s">
        <v>4</v>
      </c>
      <c r="F467" s="12" t="s">
        <v>5</v>
      </c>
      <c r="G467" s="12" t="s">
        <v>37</v>
      </c>
      <c r="H467" s="12"/>
      <c r="I467" s="9">
        <v>19</v>
      </c>
      <c r="J467" s="9">
        <v>26</v>
      </c>
    </row>
    <row r="468" spans="1:10" s="11" customFormat="1" x14ac:dyDescent="0.2">
      <c r="A468" s="8">
        <v>43706</v>
      </c>
      <c r="B468" s="12" t="s">
        <v>3</v>
      </c>
      <c r="C468" s="113">
        <v>8035</v>
      </c>
      <c r="D468" s="12" t="s">
        <v>42</v>
      </c>
      <c r="E468" s="12" t="s">
        <v>15</v>
      </c>
      <c r="F468" s="12" t="s">
        <v>6</v>
      </c>
      <c r="G468" s="12" t="s">
        <v>151</v>
      </c>
      <c r="H468" s="12"/>
      <c r="I468" s="9">
        <v>21</v>
      </c>
      <c r="J468" s="9">
        <v>26</v>
      </c>
    </row>
    <row r="469" spans="1:10" s="11" customFormat="1" x14ac:dyDescent="0.2">
      <c r="A469" s="8">
        <v>43702</v>
      </c>
      <c r="B469" s="12" t="s">
        <v>6</v>
      </c>
      <c r="C469" s="113">
        <v>57950</v>
      </c>
      <c r="D469" s="12" t="s">
        <v>316</v>
      </c>
      <c r="E469" s="12" t="s">
        <v>6</v>
      </c>
      <c r="F469" s="12" t="s">
        <v>6</v>
      </c>
      <c r="G469" s="12" t="s">
        <v>23</v>
      </c>
      <c r="H469" s="12"/>
      <c r="I469" s="9">
        <v>45</v>
      </c>
      <c r="J469" s="9">
        <v>58</v>
      </c>
    </row>
    <row r="470" spans="1:10" s="11" customFormat="1" x14ac:dyDescent="0.2">
      <c r="A470" s="8">
        <v>43694</v>
      </c>
      <c r="B470" s="12" t="s">
        <v>1959</v>
      </c>
      <c r="C470" s="113">
        <v>8846</v>
      </c>
      <c r="D470" s="12" t="s">
        <v>2318</v>
      </c>
      <c r="E470" s="12" t="s">
        <v>5</v>
      </c>
      <c r="F470" s="12" t="s">
        <v>5</v>
      </c>
      <c r="G470" s="12" t="s">
        <v>1794</v>
      </c>
      <c r="H470" s="12"/>
      <c r="I470" s="9">
        <v>289</v>
      </c>
      <c r="J470" s="9">
        <v>470</v>
      </c>
    </row>
    <row r="471" spans="1:10" s="11" customFormat="1" x14ac:dyDescent="0.2">
      <c r="A471" s="8">
        <v>43683</v>
      </c>
      <c r="B471" s="12" t="s">
        <v>5</v>
      </c>
      <c r="C471" s="113">
        <v>70193</v>
      </c>
      <c r="D471" s="12" t="s">
        <v>1460</v>
      </c>
      <c r="E471" s="12" t="s">
        <v>5</v>
      </c>
      <c r="F471" s="12" t="s">
        <v>5</v>
      </c>
      <c r="G471" s="12" t="s">
        <v>172</v>
      </c>
      <c r="H471" s="12"/>
      <c r="I471" s="9">
        <v>220</v>
      </c>
      <c r="J471" s="9">
        <v>316</v>
      </c>
    </row>
    <row r="472" spans="1:10" s="11" customFormat="1" x14ac:dyDescent="0.2">
      <c r="A472" s="8">
        <v>43678</v>
      </c>
      <c r="B472" s="12" t="s">
        <v>6</v>
      </c>
      <c r="C472" s="113">
        <v>94370</v>
      </c>
      <c r="D472" s="12" t="s">
        <v>2178</v>
      </c>
      <c r="E472" s="12" t="s">
        <v>6</v>
      </c>
      <c r="F472" s="12" t="s">
        <v>15</v>
      </c>
      <c r="G472" s="12" t="s">
        <v>151</v>
      </c>
      <c r="H472" s="12"/>
      <c r="I472" s="31"/>
      <c r="J472" s="31"/>
    </row>
    <row r="473" spans="1:10" s="11" customFormat="1" x14ac:dyDescent="0.2">
      <c r="A473" s="8">
        <v>43702</v>
      </c>
      <c r="B473" s="12" t="s">
        <v>785</v>
      </c>
      <c r="C473" s="113">
        <v>10613</v>
      </c>
      <c r="D473" s="12" t="s">
        <v>2405</v>
      </c>
      <c r="E473" s="12" t="s">
        <v>2406</v>
      </c>
      <c r="F473" s="12" t="s">
        <v>6</v>
      </c>
      <c r="G473" s="12" t="s">
        <v>151</v>
      </c>
      <c r="H473" s="12"/>
      <c r="I473" s="31"/>
      <c r="J473" s="31"/>
    </row>
    <row r="474" spans="1:10" s="11" customFormat="1" x14ac:dyDescent="0.2">
      <c r="A474" s="8">
        <v>43699</v>
      </c>
      <c r="B474" s="12" t="s">
        <v>2197</v>
      </c>
      <c r="C474" s="113">
        <v>527498</v>
      </c>
      <c r="D474" s="12" t="s">
        <v>2391</v>
      </c>
      <c r="E474" s="12" t="s">
        <v>15</v>
      </c>
      <c r="F474" s="12" t="s">
        <v>15</v>
      </c>
      <c r="G474" s="12" t="s">
        <v>319</v>
      </c>
      <c r="H474" s="12"/>
      <c r="I474" s="31"/>
      <c r="J474" s="31"/>
    </row>
    <row r="475" spans="1:10" s="11" customFormat="1" x14ac:dyDescent="0.2">
      <c r="A475" s="8">
        <v>43696</v>
      </c>
      <c r="B475" s="12" t="s">
        <v>3</v>
      </c>
      <c r="C475" s="113">
        <v>9350</v>
      </c>
      <c r="D475" s="12" t="s">
        <v>2368</v>
      </c>
      <c r="E475" s="12" t="s">
        <v>4</v>
      </c>
      <c r="F475" s="12" t="s">
        <v>4</v>
      </c>
      <c r="G475" s="12" t="s">
        <v>2382</v>
      </c>
      <c r="H475" s="12"/>
      <c r="I475" s="9">
        <v>54</v>
      </c>
      <c r="J475" s="9">
        <v>70</v>
      </c>
    </row>
    <row r="476" spans="1:10" s="11" customFormat="1" x14ac:dyDescent="0.2">
      <c r="A476" s="8">
        <v>43684</v>
      </c>
      <c r="B476" s="12" t="s">
        <v>3</v>
      </c>
      <c r="C476" s="113">
        <v>9689</v>
      </c>
      <c r="D476" s="12" t="s">
        <v>2238</v>
      </c>
      <c r="E476" s="12" t="s">
        <v>6</v>
      </c>
      <c r="F476" s="12" t="s">
        <v>6</v>
      </c>
      <c r="G476" s="12" t="s">
        <v>1897</v>
      </c>
      <c r="H476" s="12"/>
      <c r="I476" s="9">
        <v>64</v>
      </c>
      <c r="J476" s="9">
        <v>63</v>
      </c>
    </row>
    <row r="477" spans="1:10" s="11" customFormat="1" x14ac:dyDescent="0.2">
      <c r="A477" s="8">
        <v>43690</v>
      </c>
      <c r="B477" s="12" t="s">
        <v>6</v>
      </c>
      <c r="C477" s="113">
        <v>57180</v>
      </c>
      <c r="D477" s="12" t="s">
        <v>215</v>
      </c>
      <c r="E477" s="12" t="s">
        <v>6</v>
      </c>
      <c r="F477" s="12" t="s">
        <v>6</v>
      </c>
      <c r="G477" s="12" t="s">
        <v>172</v>
      </c>
      <c r="H477" s="12"/>
      <c r="I477" s="9">
        <v>30</v>
      </c>
      <c r="J477" s="9">
        <v>39</v>
      </c>
    </row>
    <row r="478" spans="1:10" s="11" customFormat="1" x14ac:dyDescent="0.2">
      <c r="A478" s="8">
        <v>43686</v>
      </c>
      <c r="B478" s="12" t="s">
        <v>3</v>
      </c>
      <c r="C478" s="113">
        <v>3789</v>
      </c>
      <c r="D478" s="12" t="s">
        <v>82</v>
      </c>
      <c r="E478" s="12" t="s">
        <v>16</v>
      </c>
      <c r="F478" s="12" t="s">
        <v>6</v>
      </c>
      <c r="G478" s="12" t="s">
        <v>172</v>
      </c>
      <c r="H478" s="12"/>
      <c r="I478" s="9">
        <v>18</v>
      </c>
      <c r="J478" s="9">
        <v>19</v>
      </c>
    </row>
    <row r="479" spans="1:10" s="11" customFormat="1" x14ac:dyDescent="0.2">
      <c r="A479" s="8">
        <v>43681</v>
      </c>
      <c r="B479" s="12" t="s">
        <v>6</v>
      </c>
      <c r="C479" s="113">
        <v>57100</v>
      </c>
      <c r="D479" s="12" t="s">
        <v>141</v>
      </c>
      <c r="E479" s="12" t="s">
        <v>6</v>
      </c>
      <c r="F479" s="12" t="s">
        <v>6</v>
      </c>
      <c r="G479" s="12" t="s">
        <v>37</v>
      </c>
      <c r="H479" s="12"/>
      <c r="I479" s="9">
        <v>31</v>
      </c>
      <c r="J479" s="9">
        <v>42</v>
      </c>
    </row>
    <row r="480" spans="1:10" s="11" customFormat="1" x14ac:dyDescent="0.2">
      <c r="A480" s="8">
        <v>43689</v>
      </c>
      <c r="B480" s="12" t="s">
        <v>6</v>
      </c>
      <c r="C480" s="113">
        <v>57100</v>
      </c>
      <c r="D480" s="12" t="s">
        <v>141</v>
      </c>
      <c r="E480" s="12" t="s">
        <v>6</v>
      </c>
      <c r="F480" s="12" t="s">
        <v>6</v>
      </c>
      <c r="G480" s="12" t="s">
        <v>863</v>
      </c>
      <c r="H480" s="12"/>
      <c r="I480" s="9">
        <v>43</v>
      </c>
      <c r="J480" s="9">
        <v>37</v>
      </c>
    </row>
    <row r="481" spans="1:10" s="11" customFormat="1" x14ac:dyDescent="0.2">
      <c r="A481" s="8">
        <v>43697</v>
      </c>
      <c r="B481" s="12" t="s">
        <v>6</v>
      </c>
      <c r="C481" s="113">
        <v>57100</v>
      </c>
      <c r="D481" s="12" t="s">
        <v>141</v>
      </c>
      <c r="E481" s="12" t="s">
        <v>6</v>
      </c>
      <c r="F481" s="12" t="s">
        <v>6</v>
      </c>
      <c r="G481" s="12" t="s">
        <v>152</v>
      </c>
      <c r="H481" s="12"/>
      <c r="I481" s="9">
        <v>35</v>
      </c>
      <c r="J481" s="9">
        <v>42</v>
      </c>
    </row>
    <row r="482" spans="1:10" s="11" customFormat="1" x14ac:dyDescent="0.2">
      <c r="A482" s="8">
        <v>43697</v>
      </c>
      <c r="B482" s="12" t="s">
        <v>6</v>
      </c>
      <c r="C482" s="113">
        <v>57100</v>
      </c>
      <c r="D482" s="12" t="s">
        <v>141</v>
      </c>
      <c r="E482" s="12" t="s">
        <v>6</v>
      </c>
      <c r="F482" s="12" t="s">
        <v>6</v>
      </c>
      <c r="G482" s="12" t="s">
        <v>23</v>
      </c>
      <c r="H482" s="12"/>
      <c r="I482" s="9">
        <v>44</v>
      </c>
      <c r="J482" s="9">
        <v>42</v>
      </c>
    </row>
    <row r="483" spans="1:10" s="11" customFormat="1" x14ac:dyDescent="0.2">
      <c r="A483" s="8">
        <v>43707</v>
      </c>
      <c r="B483" s="12" t="s">
        <v>6</v>
      </c>
      <c r="C483" s="113">
        <v>57100</v>
      </c>
      <c r="D483" s="12" t="s">
        <v>141</v>
      </c>
      <c r="E483" s="12" t="s">
        <v>6</v>
      </c>
      <c r="F483" s="12" t="s">
        <v>4</v>
      </c>
      <c r="G483" s="12" t="s">
        <v>319</v>
      </c>
      <c r="H483" s="12"/>
      <c r="I483" s="9">
        <v>35</v>
      </c>
      <c r="J483" s="9">
        <v>41</v>
      </c>
    </row>
    <row r="484" spans="1:10" s="11" customFormat="1" x14ac:dyDescent="0.2">
      <c r="A484" s="8">
        <v>43708</v>
      </c>
      <c r="B484" s="12" t="s">
        <v>6</v>
      </c>
      <c r="C484" s="113">
        <v>57100</v>
      </c>
      <c r="D484" s="12" t="s">
        <v>141</v>
      </c>
      <c r="E484" s="12" t="s">
        <v>6</v>
      </c>
      <c r="F484" s="12" t="s">
        <v>9</v>
      </c>
      <c r="G484" s="12" t="s">
        <v>477</v>
      </c>
      <c r="H484" s="12"/>
      <c r="I484" s="9">
        <v>36</v>
      </c>
      <c r="J484" s="9">
        <v>41</v>
      </c>
    </row>
    <row r="485" spans="1:10" s="11" customFormat="1" x14ac:dyDescent="0.2">
      <c r="A485" s="8">
        <v>43683</v>
      </c>
      <c r="B485" s="12" t="s">
        <v>1190</v>
      </c>
      <c r="C485" s="48" t="s">
        <v>2225</v>
      </c>
      <c r="D485" s="12" t="s">
        <v>2226</v>
      </c>
      <c r="E485" s="12" t="s">
        <v>15</v>
      </c>
      <c r="F485" s="12" t="s">
        <v>1190</v>
      </c>
      <c r="G485" s="12" t="s">
        <v>172</v>
      </c>
      <c r="H485" s="12"/>
      <c r="I485" s="31"/>
      <c r="J485" s="31"/>
    </row>
    <row r="486" spans="1:10" s="11" customFormat="1" x14ac:dyDescent="0.2">
      <c r="A486" s="8">
        <v>43686</v>
      </c>
      <c r="B486" s="12" t="s">
        <v>8</v>
      </c>
      <c r="C486" s="48"/>
      <c r="D486" s="12" t="s">
        <v>2251</v>
      </c>
      <c r="E486" s="12" t="s">
        <v>8</v>
      </c>
      <c r="F486" s="12" t="s">
        <v>12</v>
      </c>
      <c r="G486" s="12" t="s">
        <v>151</v>
      </c>
      <c r="H486" s="12"/>
      <c r="I486" s="31"/>
      <c r="J486" s="31"/>
    </row>
    <row r="487" spans="1:10" s="11" customFormat="1" x14ac:dyDescent="0.2">
      <c r="A487" s="8">
        <v>43683</v>
      </c>
      <c r="B487" s="12" t="s">
        <v>5</v>
      </c>
      <c r="C487" s="113">
        <v>54294</v>
      </c>
      <c r="D487" s="12" t="s">
        <v>154</v>
      </c>
      <c r="E487" s="12" t="s">
        <v>10</v>
      </c>
      <c r="F487" s="12" t="s">
        <v>5</v>
      </c>
      <c r="G487" s="12" t="s">
        <v>172</v>
      </c>
      <c r="H487" s="12"/>
      <c r="I487" s="9">
        <v>51</v>
      </c>
      <c r="J487" s="9">
        <v>67</v>
      </c>
    </row>
    <row r="488" spans="1:10" s="11" customFormat="1" x14ac:dyDescent="0.2">
      <c r="A488" s="8">
        <v>43684</v>
      </c>
      <c r="B488" s="12" t="s">
        <v>5</v>
      </c>
      <c r="C488" s="113">
        <v>54294</v>
      </c>
      <c r="D488" s="12" t="s">
        <v>154</v>
      </c>
      <c r="E488" s="12" t="s">
        <v>5</v>
      </c>
      <c r="F488" s="12" t="s">
        <v>5</v>
      </c>
      <c r="G488" s="12" t="s">
        <v>172</v>
      </c>
      <c r="H488" s="12"/>
      <c r="I488" s="9">
        <v>52</v>
      </c>
      <c r="J488" s="9">
        <v>67</v>
      </c>
    </row>
    <row r="489" spans="1:10" s="11" customFormat="1" x14ac:dyDescent="0.2">
      <c r="A489" s="8">
        <v>43684</v>
      </c>
      <c r="B489" s="12" t="s">
        <v>5</v>
      </c>
      <c r="C489" s="113">
        <v>54295</v>
      </c>
      <c r="D489" s="12" t="s">
        <v>154</v>
      </c>
      <c r="E489" s="12" t="s">
        <v>2244</v>
      </c>
      <c r="F489" s="12" t="s">
        <v>6</v>
      </c>
      <c r="G489" s="12" t="s">
        <v>172</v>
      </c>
      <c r="H489" s="12"/>
      <c r="I489" s="9">
        <v>60</v>
      </c>
      <c r="J489" s="9">
        <v>75</v>
      </c>
    </row>
    <row r="490" spans="1:10" s="11" customFormat="1" x14ac:dyDescent="0.2">
      <c r="A490" s="8">
        <v>43694</v>
      </c>
      <c r="B490" s="12" t="s">
        <v>5</v>
      </c>
      <c r="C490" s="113">
        <v>54296</v>
      </c>
      <c r="D490" s="12" t="s">
        <v>154</v>
      </c>
      <c r="E490" s="12" t="s">
        <v>5</v>
      </c>
      <c r="F490" s="12" t="s">
        <v>10</v>
      </c>
      <c r="G490" s="12" t="s">
        <v>249</v>
      </c>
      <c r="H490" s="12"/>
      <c r="I490" s="9">
        <v>60</v>
      </c>
      <c r="J490" s="9">
        <v>90</v>
      </c>
    </row>
    <row r="491" spans="1:10" s="11" customFormat="1" x14ac:dyDescent="0.2">
      <c r="A491" s="8">
        <v>43695</v>
      </c>
      <c r="B491" s="12" t="s">
        <v>5</v>
      </c>
      <c r="C491" s="113">
        <v>54294</v>
      </c>
      <c r="D491" s="12" t="s">
        <v>154</v>
      </c>
      <c r="E491" s="12" t="s">
        <v>5</v>
      </c>
      <c r="F491" s="12" t="s">
        <v>5</v>
      </c>
      <c r="G491" s="12" t="s">
        <v>151</v>
      </c>
      <c r="H491" s="12"/>
      <c r="I491" s="9">
        <v>48</v>
      </c>
      <c r="J491" s="9">
        <v>67</v>
      </c>
    </row>
    <row r="492" spans="1:10" s="11" customFormat="1" x14ac:dyDescent="0.2">
      <c r="A492" s="8">
        <v>43701</v>
      </c>
      <c r="B492" s="12" t="s">
        <v>5</v>
      </c>
      <c r="C492" s="113">
        <v>54290</v>
      </c>
      <c r="D492" s="12" t="s">
        <v>154</v>
      </c>
      <c r="E492" s="12" t="s">
        <v>8</v>
      </c>
      <c r="F492" s="12" t="s">
        <v>5</v>
      </c>
      <c r="G492" s="12" t="s">
        <v>23</v>
      </c>
      <c r="H492" s="12"/>
      <c r="I492" s="9">
        <v>50</v>
      </c>
      <c r="J492" s="9">
        <v>74</v>
      </c>
    </row>
    <row r="493" spans="1:10" s="11" customFormat="1" x14ac:dyDescent="0.2">
      <c r="A493" s="8">
        <v>43695</v>
      </c>
      <c r="B493" s="12" t="s">
        <v>3</v>
      </c>
      <c r="C493" s="113">
        <v>5460</v>
      </c>
      <c r="D493" s="12" t="s">
        <v>2349</v>
      </c>
      <c r="E493" s="12" t="s">
        <v>4</v>
      </c>
      <c r="F493" s="12" t="s">
        <v>6</v>
      </c>
      <c r="G493" s="12" t="s">
        <v>151</v>
      </c>
      <c r="H493" s="12"/>
      <c r="I493" s="9">
        <v>29</v>
      </c>
      <c r="J493" s="9">
        <v>40</v>
      </c>
    </row>
    <row r="494" spans="1:10" s="11" customFormat="1" x14ac:dyDescent="0.2">
      <c r="A494" s="8">
        <v>43694</v>
      </c>
      <c r="B494" s="12" t="s">
        <v>6</v>
      </c>
      <c r="C494" s="113">
        <v>57270</v>
      </c>
      <c r="D494" s="12" t="s">
        <v>161</v>
      </c>
      <c r="E494" s="12" t="s">
        <v>6</v>
      </c>
      <c r="F494" s="12" t="s">
        <v>6</v>
      </c>
      <c r="G494" s="12" t="s">
        <v>152</v>
      </c>
      <c r="H494" s="12"/>
      <c r="I494" s="9">
        <v>33</v>
      </c>
      <c r="J494" s="9">
        <v>43</v>
      </c>
    </row>
    <row r="495" spans="1:10" s="11" customFormat="1" x14ac:dyDescent="0.2">
      <c r="A495" s="8">
        <v>43683</v>
      </c>
      <c r="B495" s="12" t="s">
        <v>234</v>
      </c>
      <c r="C495" s="48" t="s">
        <v>2222</v>
      </c>
      <c r="D495" s="12" t="s">
        <v>2223</v>
      </c>
      <c r="E495" s="12" t="s">
        <v>234</v>
      </c>
      <c r="F495" s="12" t="s">
        <v>5</v>
      </c>
      <c r="G495" s="12" t="s">
        <v>172</v>
      </c>
      <c r="H495" s="12"/>
      <c r="I495" s="87" t="s">
        <v>2297</v>
      </c>
      <c r="J495" s="87" t="s">
        <v>2298</v>
      </c>
    </row>
    <row r="496" spans="1:10" s="11" customFormat="1" x14ac:dyDescent="0.2">
      <c r="A496" s="8">
        <v>43684</v>
      </c>
      <c r="B496" s="12" t="s">
        <v>234</v>
      </c>
      <c r="C496" s="48" t="s">
        <v>2232</v>
      </c>
      <c r="D496" s="12" t="s">
        <v>2223</v>
      </c>
      <c r="E496" s="12" t="s">
        <v>234</v>
      </c>
      <c r="F496" s="12" t="s">
        <v>15</v>
      </c>
      <c r="G496" s="12" t="s">
        <v>172</v>
      </c>
      <c r="H496" s="12"/>
      <c r="I496" s="87" t="s">
        <v>2111</v>
      </c>
      <c r="J496" s="87" t="s">
        <v>2298</v>
      </c>
    </row>
    <row r="497" spans="1:10" s="11" customFormat="1" x14ac:dyDescent="0.2">
      <c r="A497" s="8">
        <v>43697</v>
      </c>
      <c r="B497" s="12" t="s">
        <v>2090</v>
      </c>
      <c r="C497" s="48" t="s">
        <v>2377</v>
      </c>
      <c r="D497" s="12" t="s">
        <v>2223</v>
      </c>
      <c r="E497" s="12" t="s">
        <v>234</v>
      </c>
      <c r="F497" s="12" t="s">
        <v>15</v>
      </c>
      <c r="G497" s="12" t="s">
        <v>1897</v>
      </c>
      <c r="H497" s="12"/>
      <c r="I497" s="9">
        <v>144</v>
      </c>
      <c r="J497" s="9">
        <v>209</v>
      </c>
    </row>
    <row r="498" spans="1:10" s="11" customFormat="1" x14ac:dyDescent="0.2">
      <c r="A498" s="8">
        <v>43702</v>
      </c>
      <c r="B498" s="12" t="s">
        <v>6</v>
      </c>
      <c r="C498" s="113">
        <v>77240</v>
      </c>
      <c r="D498" s="12" t="s">
        <v>2401</v>
      </c>
      <c r="E498" s="12" t="s">
        <v>6</v>
      </c>
      <c r="F498" s="12" t="s">
        <v>6</v>
      </c>
      <c r="G498" s="12" t="s">
        <v>163</v>
      </c>
      <c r="H498" s="12"/>
      <c r="I498" s="87" t="s">
        <v>2408</v>
      </c>
      <c r="J498" s="87" t="s">
        <v>2409</v>
      </c>
    </row>
    <row r="499" spans="1:10" s="11" customFormat="1" x14ac:dyDescent="0.2">
      <c r="A499" s="8">
        <v>43694</v>
      </c>
      <c r="B499" s="12" t="s">
        <v>6</v>
      </c>
      <c r="C499" s="113">
        <v>54260</v>
      </c>
      <c r="D499" s="12" t="s">
        <v>2022</v>
      </c>
      <c r="E499" s="12" t="s">
        <v>6</v>
      </c>
      <c r="F499" s="12" t="s">
        <v>6</v>
      </c>
      <c r="G499" s="12" t="s">
        <v>151</v>
      </c>
      <c r="H499" s="12"/>
      <c r="I499" s="9">
        <v>40</v>
      </c>
      <c r="J499" s="9">
        <v>40</v>
      </c>
    </row>
    <row r="500" spans="1:10" s="11" customFormat="1" x14ac:dyDescent="0.2">
      <c r="A500" s="8">
        <v>43694</v>
      </c>
      <c r="B500" s="12" t="s">
        <v>14</v>
      </c>
      <c r="C500" s="113">
        <v>6230</v>
      </c>
      <c r="D500" s="12" t="s">
        <v>2317</v>
      </c>
      <c r="E500" s="12" t="s">
        <v>6</v>
      </c>
      <c r="F500" s="12" t="s">
        <v>6</v>
      </c>
      <c r="G500" s="12" t="s">
        <v>163</v>
      </c>
      <c r="H500" s="12"/>
      <c r="I500" s="9">
        <v>38</v>
      </c>
      <c r="J500" s="9">
        <v>54</v>
      </c>
    </row>
    <row r="501" spans="1:10" s="11" customFormat="1" x14ac:dyDescent="0.2">
      <c r="A501" s="8">
        <v>43689</v>
      </c>
      <c r="B501" s="12" t="s">
        <v>6</v>
      </c>
      <c r="C501" s="113">
        <v>54920</v>
      </c>
      <c r="D501" s="12" t="s">
        <v>143</v>
      </c>
      <c r="E501" s="12" t="s">
        <v>6</v>
      </c>
      <c r="F501" s="12" t="s">
        <v>6</v>
      </c>
      <c r="G501" s="12" t="s">
        <v>863</v>
      </c>
      <c r="H501" s="12"/>
      <c r="I501" s="9">
        <v>16</v>
      </c>
      <c r="J501" s="9">
        <v>11</v>
      </c>
    </row>
    <row r="502" spans="1:10" s="11" customFormat="1" x14ac:dyDescent="0.2">
      <c r="A502" s="8">
        <v>43694</v>
      </c>
      <c r="B502" s="12" t="s">
        <v>6</v>
      </c>
      <c r="C502" s="113">
        <v>54190</v>
      </c>
      <c r="D502" s="12" t="s">
        <v>277</v>
      </c>
      <c r="E502" s="12" t="s">
        <v>6</v>
      </c>
      <c r="F502" s="12" t="s">
        <v>6</v>
      </c>
      <c r="G502" s="12" t="s">
        <v>152</v>
      </c>
      <c r="H502" s="12"/>
      <c r="I502" s="9">
        <v>17</v>
      </c>
      <c r="J502" s="9">
        <v>12</v>
      </c>
    </row>
    <row r="503" spans="1:10" s="11" customFormat="1" x14ac:dyDescent="0.2">
      <c r="A503" s="8">
        <v>43696</v>
      </c>
      <c r="B503" s="12" t="s">
        <v>6</v>
      </c>
      <c r="C503" s="113">
        <v>54190</v>
      </c>
      <c r="D503" s="12" t="s">
        <v>277</v>
      </c>
      <c r="E503" s="12" t="s">
        <v>6</v>
      </c>
      <c r="F503" s="12" t="s">
        <v>6</v>
      </c>
      <c r="G503" s="12" t="s">
        <v>23</v>
      </c>
      <c r="H503" s="12"/>
      <c r="I503" s="9">
        <v>18</v>
      </c>
      <c r="J503" s="9">
        <v>12</v>
      </c>
    </row>
    <row r="504" spans="1:10" s="11" customFormat="1" x14ac:dyDescent="0.2">
      <c r="A504" s="8">
        <v>43688</v>
      </c>
      <c r="B504" s="12" t="s">
        <v>14</v>
      </c>
      <c r="C504" s="113">
        <v>6762</v>
      </c>
      <c r="D504" s="12" t="s">
        <v>257</v>
      </c>
      <c r="E504" s="12" t="s">
        <v>1873</v>
      </c>
      <c r="F504" s="12" t="s">
        <v>6</v>
      </c>
      <c r="G504" s="12" t="s">
        <v>172</v>
      </c>
      <c r="H504" s="12"/>
      <c r="I504" s="9">
        <v>40</v>
      </c>
      <c r="J504" s="9">
        <v>39</v>
      </c>
    </row>
    <row r="505" spans="1:10" s="11" customFormat="1" x14ac:dyDescent="0.2">
      <c r="A505" s="8">
        <v>43691</v>
      </c>
      <c r="B505" s="12" t="s">
        <v>14</v>
      </c>
      <c r="C505" s="113">
        <v>6760</v>
      </c>
      <c r="D505" s="12" t="s">
        <v>257</v>
      </c>
      <c r="E505" s="12" t="s">
        <v>6</v>
      </c>
      <c r="F505" s="12" t="s">
        <v>6</v>
      </c>
      <c r="G505" s="12" t="s">
        <v>151</v>
      </c>
      <c r="H505" s="12"/>
      <c r="I505" s="9">
        <v>39</v>
      </c>
      <c r="J505" s="9">
        <v>34</v>
      </c>
    </row>
    <row r="506" spans="1:10" s="11" customFormat="1" x14ac:dyDescent="0.2">
      <c r="A506" s="8">
        <v>43691</v>
      </c>
      <c r="B506" s="12" t="s">
        <v>14</v>
      </c>
      <c r="C506" s="113">
        <v>6761</v>
      </c>
      <c r="D506" s="12" t="s">
        <v>257</v>
      </c>
      <c r="E506" s="12" t="s">
        <v>6</v>
      </c>
      <c r="F506" s="12" t="s">
        <v>15</v>
      </c>
      <c r="G506" s="12" t="s">
        <v>1897</v>
      </c>
      <c r="H506" s="12"/>
      <c r="I506" s="9">
        <v>30</v>
      </c>
      <c r="J506" s="9">
        <v>34</v>
      </c>
    </row>
    <row r="507" spans="1:10" s="11" customFormat="1" x14ac:dyDescent="0.2">
      <c r="A507" s="8">
        <v>43692</v>
      </c>
      <c r="B507" s="12" t="s">
        <v>14</v>
      </c>
      <c r="C507" s="113">
        <v>6760</v>
      </c>
      <c r="D507" s="12" t="s">
        <v>257</v>
      </c>
      <c r="E507" s="12" t="s">
        <v>234</v>
      </c>
      <c r="F507" s="12" t="s">
        <v>6</v>
      </c>
      <c r="G507" s="12" t="s">
        <v>23</v>
      </c>
      <c r="H507" s="12"/>
      <c r="I507" s="9">
        <v>42</v>
      </c>
      <c r="J507" s="9">
        <v>33</v>
      </c>
    </row>
    <row r="508" spans="1:10" s="11" customFormat="1" x14ac:dyDescent="0.2">
      <c r="A508" s="8">
        <v>43704</v>
      </c>
      <c r="B508" s="12" t="s">
        <v>6</v>
      </c>
      <c r="C508" s="113">
        <v>57185</v>
      </c>
      <c r="D508" s="12" t="s">
        <v>1718</v>
      </c>
      <c r="E508" s="12" t="s">
        <v>6</v>
      </c>
      <c r="F508" s="12" t="s">
        <v>15</v>
      </c>
      <c r="G508" s="12" t="s">
        <v>23</v>
      </c>
      <c r="H508" s="12"/>
      <c r="I508" s="9">
        <v>42</v>
      </c>
      <c r="J508" s="9">
        <v>45</v>
      </c>
    </row>
    <row r="509" spans="1:10" s="11" customFormat="1" x14ac:dyDescent="0.2">
      <c r="A509" s="8">
        <v>43695</v>
      </c>
      <c r="B509" s="12" t="s">
        <v>5</v>
      </c>
      <c r="C509" s="113">
        <v>54200</v>
      </c>
      <c r="D509" s="12" t="s">
        <v>2353</v>
      </c>
      <c r="E509" s="12" t="s">
        <v>5</v>
      </c>
      <c r="F509" s="12" t="s">
        <v>5</v>
      </c>
      <c r="G509" s="12" t="s">
        <v>172</v>
      </c>
      <c r="H509" s="12"/>
      <c r="I509" s="9">
        <v>58</v>
      </c>
      <c r="J509" s="9">
        <v>97</v>
      </c>
    </row>
    <row r="510" spans="1:10" s="11" customFormat="1" x14ac:dyDescent="0.2">
      <c r="A510" s="8">
        <v>43691</v>
      </c>
      <c r="B510" s="12" t="s">
        <v>5</v>
      </c>
      <c r="C510" s="113">
        <v>97310</v>
      </c>
      <c r="D510" s="12" t="s">
        <v>1855</v>
      </c>
      <c r="E510" s="12" t="s">
        <v>6</v>
      </c>
      <c r="F510" s="12" t="s">
        <v>16</v>
      </c>
      <c r="G510" s="12" t="s">
        <v>2277</v>
      </c>
      <c r="H510" s="12"/>
      <c r="I510" s="9">
        <v>58</v>
      </c>
      <c r="J510" s="9">
        <v>97</v>
      </c>
    </row>
    <row r="511" spans="1:10" s="11" customFormat="1" x14ac:dyDescent="0.2">
      <c r="A511" s="8">
        <v>43690</v>
      </c>
      <c r="B511" s="12" t="s">
        <v>3</v>
      </c>
      <c r="C511" s="113">
        <v>4565</v>
      </c>
      <c r="D511" s="12" t="s">
        <v>396</v>
      </c>
      <c r="E511" s="12" t="s">
        <v>4</v>
      </c>
      <c r="F511" s="12" t="s">
        <v>4</v>
      </c>
      <c r="G511" s="12" t="s">
        <v>37</v>
      </c>
      <c r="H511" s="12"/>
      <c r="I511" s="9">
        <v>33</v>
      </c>
      <c r="J511" s="9">
        <v>37</v>
      </c>
    </row>
    <row r="512" spans="1:10" s="11" customFormat="1" x14ac:dyDescent="0.2">
      <c r="A512" s="8">
        <v>43688</v>
      </c>
      <c r="B512" s="12" t="s">
        <v>6</v>
      </c>
      <c r="C512" s="113">
        <v>57320</v>
      </c>
      <c r="D512" s="12" t="s">
        <v>1951</v>
      </c>
      <c r="E512" s="12" t="s">
        <v>6</v>
      </c>
      <c r="F512" s="12" t="s">
        <v>6</v>
      </c>
      <c r="G512" s="12" t="s">
        <v>863</v>
      </c>
      <c r="H512" s="12"/>
      <c r="I512" s="9">
        <v>64</v>
      </c>
      <c r="J512" s="9">
        <v>78</v>
      </c>
    </row>
    <row r="513" spans="1:10" s="11" customFormat="1" x14ac:dyDescent="0.2">
      <c r="A513" s="8">
        <v>43690</v>
      </c>
      <c r="B513" s="12" t="s">
        <v>3</v>
      </c>
      <c r="C513" s="113">
        <v>1129</v>
      </c>
      <c r="D513" s="12" t="s">
        <v>120</v>
      </c>
      <c r="E513" s="12" t="s">
        <v>6</v>
      </c>
      <c r="F513" s="12" t="s">
        <v>6</v>
      </c>
      <c r="G513" s="12" t="s">
        <v>172</v>
      </c>
      <c r="H513" s="12"/>
      <c r="I513" s="9">
        <v>29</v>
      </c>
      <c r="J513" s="9">
        <v>34</v>
      </c>
    </row>
    <row r="514" spans="1:10" s="11" customFormat="1" x14ac:dyDescent="0.2">
      <c r="A514" s="8">
        <v>43694</v>
      </c>
      <c r="B514" s="12" t="s">
        <v>3</v>
      </c>
      <c r="C514" s="113">
        <v>7247</v>
      </c>
      <c r="D514" s="12" t="s">
        <v>120</v>
      </c>
      <c r="E514" s="12" t="s">
        <v>4</v>
      </c>
      <c r="F514" s="12" t="s">
        <v>4</v>
      </c>
      <c r="G514" s="12" t="s">
        <v>2330</v>
      </c>
      <c r="H514" s="12"/>
      <c r="I514" s="9">
        <v>29</v>
      </c>
      <c r="J514" s="9">
        <v>34</v>
      </c>
    </row>
    <row r="515" spans="1:10" s="11" customFormat="1" x14ac:dyDescent="0.2">
      <c r="A515" s="8">
        <v>43694</v>
      </c>
      <c r="B515" s="12" t="s">
        <v>3</v>
      </c>
      <c r="C515" s="113">
        <v>6616</v>
      </c>
      <c r="D515" s="12" t="s">
        <v>238</v>
      </c>
      <c r="E515" s="12" t="s">
        <v>4</v>
      </c>
      <c r="F515" s="12" t="s">
        <v>4</v>
      </c>
      <c r="G515" s="12" t="s">
        <v>172</v>
      </c>
      <c r="H515" s="12"/>
      <c r="I515" s="9">
        <v>39</v>
      </c>
      <c r="J515" s="9">
        <v>59</v>
      </c>
    </row>
    <row r="516" spans="1:10" s="11" customFormat="1" x14ac:dyDescent="0.2">
      <c r="A516" s="8">
        <v>43694</v>
      </c>
      <c r="B516" s="12" t="s">
        <v>3</v>
      </c>
      <c r="C516" s="113">
        <v>6634</v>
      </c>
      <c r="D516" s="12" t="s">
        <v>238</v>
      </c>
      <c r="E516" s="12" t="s">
        <v>4</v>
      </c>
      <c r="F516" s="12" t="s">
        <v>4</v>
      </c>
      <c r="G516" s="12" t="s">
        <v>1897</v>
      </c>
      <c r="H516" s="12"/>
      <c r="I516" s="9">
        <v>39</v>
      </c>
      <c r="J516" s="9">
        <v>59</v>
      </c>
    </row>
    <row r="517" spans="1:10" s="11" customFormat="1" x14ac:dyDescent="0.2">
      <c r="A517" s="8">
        <v>43704</v>
      </c>
      <c r="B517" s="12" t="s">
        <v>1190</v>
      </c>
      <c r="C517" s="48" t="s">
        <v>2411</v>
      </c>
      <c r="D517" s="12" t="s">
        <v>2412</v>
      </c>
      <c r="E517" s="12" t="s">
        <v>228</v>
      </c>
      <c r="F517" s="12" t="s">
        <v>15</v>
      </c>
      <c r="G517" s="12" t="s">
        <v>194</v>
      </c>
      <c r="H517" s="12"/>
      <c r="I517" s="31"/>
      <c r="J517" s="31"/>
    </row>
    <row r="518" spans="1:10" s="11" customFormat="1" x14ac:dyDescent="0.2">
      <c r="A518" s="8">
        <v>43695</v>
      </c>
      <c r="B518" s="12" t="s">
        <v>5</v>
      </c>
      <c r="C518" s="113">
        <v>54441</v>
      </c>
      <c r="D518" s="12" t="s">
        <v>484</v>
      </c>
      <c r="E518" s="12" t="s">
        <v>5</v>
      </c>
      <c r="F518" s="12" t="s">
        <v>6</v>
      </c>
      <c r="G518" s="12" t="s">
        <v>1897</v>
      </c>
      <c r="H518" s="12"/>
      <c r="I518" s="9">
        <v>48</v>
      </c>
      <c r="J518" s="9">
        <v>66</v>
      </c>
    </row>
    <row r="519" spans="1:10" s="11" customFormat="1" x14ac:dyDescent="0.2">
      <c r="A519" s="8">
        <v>43683</v>
      </c>
      <c r="B519" s="12" t="s">
        <v>5</v>
      </c>
      <c r="C519" s="113">
        <v>54439</v>
      </c>
      <c r="D519" s="12" t="s">
        <v>2216</v>
      </c>
      <c r="E519" s="12" t="s">
        <v>5</v>
      </c>
      <c r="F519" s="12" t="s">
        <v>5</v>
      </c>
      <c r="G519" s="12" t="s">
        <v>2217</v>
      </c>
      <c r="H519" s="12"/>
      <c r="I519" s="9">
        <v>42</v>
      </c>
      <c r="J519" s="9">
        <v>58</v>
      </c>
    </row>
    <row r="520" spans="1:10" s="11" customFormat="1" x14ac:dyDescent="0.2">
      <c r="A520" s="8">
        <v>43705</v>
      </c>
      <c r="B520" s="12" t="s">
        <v>3</v>
      </c>
      <c r="C520" s="113">
        <v>5698</v>
      </c>
      <c r="D520" s="12" t="s">
        <v>2417</v>
      </c>
      <c r="E520" s="12" t="s">
        <v>4</v>
      </c>
      <c r="F520" s="12" t="s">
        <v>140</v>
      </c>
      <c r="G520" s="12" t="s">
        <v>163</v>
      </c>
      <c r="H520" s="12"/>
      <c r="I520" s="9">
        <v>30</v>
      </c>
      <c r="J520" s="9">
        <v>39</v>
      </c>
    </row>
    <row r="521" spans="1:10" s="11" customFormat="1" x14ac:dyDescent="0.2">
      <c r="A521" s="8">
        <v>43694</v>
      </c>
      <c r="B521" s="12" t="s">
        <v>3</v>
      </c>
      <c r="C521" s="113">
        <v>8399</v>
      </c>
      <c r="D521" s="12" t="s">
        <v>2326</v>
      </c>
      <c r="E521" s="12" t="s">
        <v>4</v>
      </c>
      <c r="F521" s="12" t="s">
        <v>4</v>
      </c>
      <c r="G521" s="12" t="s">
        <v>1709</v>
      </c>
      <c r="H521" s="12"/>
      <c r="I521" s="9">
        <v>25</v>
      </c>
      <c r="J521" s="9">
        <v>19</v>
      </c>
    </row>
    <row r="522" spans="1:10" s="11" customFormat="1" x14ac:dyDescent="0.2">
      <c r="A522" s="8">
        <v>43684</v>
      </c>
      <c r="B522" s="12" t="s">
        <v>6</v>
      </c>
      <c r="C522" s="113">
        <v>57970</v>
      </c>
      <c r="D522" s="12" t="s">
        <v>206</v>
      </c>
      <c r="E522" s="12" t="s">
        <v>6</v>
      </c>
      <c r="F522" s="12" t="s">
        <v>6</v>
      </c>
      <c r="G522" s="12" t="s">
        <v>172</v>
      </c>
      <c r="H522" s="12"/>
      <c r="I522" s="9">
        <v>36</v>
      </c>
      <c r="J522" s="9">
        <v>44</v>
      </c>
    </row>
    <row r="523" spans="1:10" s="11" customFormat="1" x14ac:dyDescent="0.2">
      <c r="A523" s="8">
        <v>43692</v>
      </c>
      <c r="B523" s="12" t="s">
        <v>6</v>
      </c>
      <c r="C523" s="113">
        <v>57970</v>
      </c>
      <c r="D523" s="12" t="s">
        <v>206</v>
      </c>
      <c r="E523" s="12" t="s">
        <v>6</v>
      </c>
      <c r="F523" s="12" t="s">
        <v>6</v>
      </c>
      <c r="G523" s="12" t="s">
        <v>2155</v>
      </c>
      <c r="H523" s="12"/>
      <c r="I523" s="9">
        <v>36</v>
      </c>
      <c r="J523" s="9">
        <v>44</v>
      </c>
    </row>
    <row r="524" spans="1:10" s="11" customFormat="1" x14ac:dyDescent="0.2">
      <c r="A524" s="8">
        <v>43694</v>
      </c>
      <c r="B524" s="12" t="s">
        <v>2319</v>
      </c>
      <c r="C524" s="48" t="s">
        <v>2320</v>
      </c>
      <c r="D524" s="12" t="s">
        <v>2321</v>
      </c>
      <c r="E524" s="12" t="s">
        <v>15</v>
      </c>
      <c r="F524" s="12" t="s">
        <v>15</v>
      </c>
      <c r="G524" s="12" t="s">
        <v>279</v>
      </c>
      <c r="H524" s="12"/>
      <c r="I524" s="31"/>
      <c r="J524" s="31"/>
    </row>
    <row r="525" spans="1:10" s="11" customFormat="1" x14ac:dyDescent="0.2">
      <c r="A525" s="8">
        <v>43692</v>
      </c>
      <c r="B525" s="12" t="s">
        <v>6</v>
      </c>
      <c r="C525" s="113">
        <v>57330</v>
      </c>
      <c r="D525" s="12" t="s">
        <v>125</v>
      </c>
      <c r="E525" s="12" t="s">
        <v>6</v>
      </c>
      <c r="F525" s="12" t="s">
        <v>6</v>
      </c>
      <c r="G525" s="12" t="s">
        <v>172</v>
      </c>
      <c r="H525" s="12"/>
      <c r="I525" s="9">
        <v>27</v>
      </c>
      <c r="J525" s="9">
        <v>33</v>
      </c>
    </row>
    <row r="526" spans="1:10" s="11" customFormat="1" x14ac:dyDescent="0.2">
      <c r="A526" s="8">
        <v>43684</v>
      </c>
      <c r="B526" s="12" t="s">
        <v>234</v>
      </c>
      <c r="C526" s="48" t="s">
        <v>2234</v>
      </c>
      <c r="D526" s="12" t="s">
        <v>2235</v>
      </c>
      <c r="E526" s="12" t="s">
        <v>6</v>
      </c>
      <c r="F526" s="12" t="s">
        <v>234</v>
      </c>
      <c r="G526" s="12" t="s">
        <v>172</v>
      </c>
      <c r="H526" s="12"/>
      <c r="I526" s="87" t="s">
        <v>2299</v>
      </c>
      <c r="J526" s="87" t="s">
        <v>2300</v>
      </c>
    </row>
    <row r="528" spans="1:10" x14ac:dyDescent="0.2">
      <c r="I528">
        <f>SUM(I3:I527)</f>
        <v>15388</v>
      </c>
      <c r="J528">
        <f>SUM(J3:J527)</f>
        <v>19556</v>
      </c>
    </row>
    <row r="529" spans="9:10" x14ac:dyDescent="0.2">
      <c r="I529">
        <f>525-52</f>
        <v>473</v>
      </c>
      <c r="J529">
        <f>525-52</f>
        <v>473</v>
      </c>
    </row>
    <row r="530" spans="9:10" x14ac:dyDescent="0.2">
      <c r="I530" s="140">
        <f>I528/I529</f>
        <v>32.532769556025372</v>
      </c>
      <c r="J530" s="140">
        <f>J528/J529</f>
        <v>41.344608879492597</v>
      </c>
    </row>
  </sheetData>
  <sortState ref="A2:J526">
    <sortCondition ref="D526"/>
  </sortState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B933-EDB2-B444-8429-BE8D1414D10F}">
  <dimension ref="A2:S538"/>
  <sheetViews>
    <sheetView zoomScale="180" zoomScaleNormal="180" workbookViewId="0">
      <pane xSplit="1" topLeftCell="B1" activePane="topRight" state="frozen"/>
      <selection activeCell="A502" sqref="A502"/>
      <selection pane="topRight" activeCell="I526" sqref="I2:I526"/>
    </sheetView>
  </sheetViews>
  <sheetFormatPr baseColWidth="10" defaultRowHeight="15" x14ac:dyDescent="0.2"/>
  <sheetData>
    <row r="2" spans="2:11" s="11" customFormat="1" x14ac:dyDescent="0.2">
      <c r="B2" s="8">
        <v>43691</v>
      </c>
      <c r="C2" s="12" t="s">
        <v>5</v>
      </c>
      <c r="D2" s="48" t="s">
        <v>1955</v>
      </c>
      <c r="E2" s="12" t="s">
        <v>1692</v>
      </c>
      <c r="F2" s="12" t="s">
        <v>15</v>
      </c>
      <c r="G2" s="12" t="s">
        <v>15</v>
      </c>
      <c r="H2" s="12" t="s">
        <v>23</v>
      </c>
      <c r="I2" s="12"/>
      <c r="J2" s="9">
        <v>62</v>
      </c>
      <c r="K2" s="9">
        <v>95</v>
      </c>
    </row>
    <row r="3" spans="2:11" s="11" customFormat="1" x14ac:dyDescent="0.2">
      <c r="B3" s="8">
        <v>43678</v>
      </c>
      <c r="C3" s="12" t="s">
        <v>1190</v>
      </c>
      <c r="D3" s="169" t="s">
        <v>2179</v>
      </c>
      <c r="E3" s="12" t="s">
        <v>2180</v>
      </c>
      <c r="F3" s="12" t="s">
        <v>15</v>
      </c>
      <c r="G3" s="12" t="s">
        <v>6</v>
      </c>
      <c r="H3" s="12" t="s">
        <v>292</v>
      </c>
      <c r="I3" s="12"/>
      <c r="J3" s="9"/>
      <c r="K3" s="9"/>
    </row>
    <row r="4" spans="2:11" s="11" customFormat="1" x14ac:dyDescent="0.2">
      <c r="B4" s="8">
        <v>43679</v>
      </c>
      <c r="C4" s="12" t="s">
        <v>1190</v>
      </c>
      <c r="D4" s="169" t="s">
        <v>2187</v>
      </c>
      <c r="E4" s="12" t="s">
        <v>2188</v>
      </c>
      <c r="F4" s="12" t="s">
        <v>15</v>
      </c>
      <c r="G4" s="12" t="s">
        <v>6</v>
      </c>
      <c r="H4" s="12" t="s">
        <v>172</v>
      </c>
      <c r="I4" s="12"/>
      <c r="J4" s="9"/>
      <c r="K4" s="9"/>
    </row>
    <row r="5" spans="2:11" s="11" customFormat="1" x14ac:dyDescent="0.2">
      <c r="B5" s="8">
        <v>43679</v>
      </c>
      <c r="C5" s="12" t="s">
        <v>241</v>
      </c>
      <c r="D5" s="169" t="s">
        <v>2191</v>
      </c>
      <c r="E5" s="12" t="s">
        <v>2192</v>
      </c>
      <c r="F5" s="12" t="s">
        <v>15</v>
      </c>
      <c r="G5" s="12" t="s">
        <v>6</v>
      </c>
      <c r="H5" s="12" t="s">
        <v>172</v>
      </c>
      <c r="I5" s="12"/>
      <c r="J5" s="9"/>
      <c r="K5" s="9"/>
    </row>
    <row r="6" spans="2:11" s="11" customFormat="1" x14ac:dyDescent="0.2">
      <c r="B6" s="8">
        <v>43681</v>
      </c>
      <c r="C6" s="12" t="s">
        <v>3</v>
      </c>
      <c r="D6" s="113">
        <v>2535</v>
      </c>
      <c r="E6" s="12" t="s">
        <v>92</v>
      </c>
      <c r="F6" s="12" t="s">
        <v>15</v>
      </c>
      <c r="G6" s="12" t="s">
        <v>6</v>
      </c>
      <c r="H6" s="12" t="s">
        <v>172</v>
      </c>
      <c r="I6" s="12"/>
      <c r="J6" s="9">
        <v>23</v>
      </c>
      <c r="K6" s="9">
        <v>27</v>
      </c>
    </row>
    <row r="7" spans="2:11" s="11" customFormat="1" x14ac:dyDescent="0.2">
      <c r="B7" s="8">
        <v>43682</v>
      </c>
      <c r="C7" s="12" t="s">
        <v>1190</v>
      </c>
      <c r="D7" s="48" t="s">
        <v>2212</v>
      </c>
      <c r="E7" s="12" t="s">
        <v>2213</v>
      </c>
      <c r="F7" s="12" t="s">
        <v>15</v>
      </c>
      <c r="G7" s="12" t="s">
        <v>15</v>
      </c>
      <c r="H7" s="12" t="s">
        <v>1794</v>
      </c>
      <c r="I7" s="12"/>
      <c r="J7" s="9"/>
      <c r="K7" s="9"/>
    </row>
    <row r="8" spans="2:11" s="11" customFormat="1" x14ac:dyDescent="0.2">
      <c r="B8" s="8">
        <v>43682</v>
      </c>
      <c r="C8" s="12" t="s">
        <v>234</v>
      </c>
      <c r="D8" s="113">
        <v>2285</v>
      </c>
      <c r="E8" s="12" t="s">
        <v>2081</v>
      </c>
      <c r="F8" s="12" t="s">
        <v>15</v>
      </c>
      <c r="G8" s="12" t="s">
        <v>15</v>
      </c>
      <c r="H8" s="12" t="s">
        <v>172</v>
      </c>
      <c r="I8" s="12"/>
      <c r="J8" s="9">
        <v>220</v>
      </c>
      <c r="K8" s="9">
        <v>367</v>
      </c>
    </row>
    <row r="9" spans="2:11" s="11" customFormat="1" x14ac:dyDescent="0.2">
      <c r="B9" s="8">
        <v>43683</v>
      </c>
      <c r="C9" s="12" t="s">
        <v>5</v>
      </c>
      <c r="D9" s="113">
        <v>54662</v>
      </c>
      <c r="E9" s="12" t="s">
        <v>2224</v>
      </c>
      <c r="F9" s="12" t="s">
        <v>15</v>
      </c>
      <c r="G9" s="12" t="s">
        <v>15</v>
      </c>
      <c r="H9" s="12" t="s">
        <v>37</v>
      </c>
      <c r="I9" s="12"/>
      <c r="J9" s="9">
        <v>68</v>
      </c>
      <c r="K9" s="9">
        <v>98</v>
      </c>
    </row>
    <row r="10" spans="2:11" s="11" customFormat="1" x14ac:dyDescent="0.2">
      <c r="B10" s="8">
        <v>43683</v>
      </c>
      <c r="C10" s="12" t="s">
        <v>1190</v>
      </c>
      <c r="D10" s="48" t="s">
        <v>2225</v>
      </c>
      <c r="E10" s="12" t="s">
        <v>2226</v>
      </c>
      <c r="F10" s="12" t="s">
        <v>15</v>
      </c>
      <c r="G10" s="12" t="s">
        <v>1190</v>
      </c>
      <c r="H10" s="12" t="s">
        <v>172</v>
      </c>
      <c r="I10" s="12"/>
      <c r="J10" s="9"/>
      <c r="K10" s="9"/>
    </row>
    <row r="11" spans="2:11" s="11" customFormat="1" x14ac:dyDescent="0.2">
      <c r="B11" s="8">
        <v>43683</v>
      </c>
      <c r="C11" s="12" t="s">
        <v>3</v>
      </c>
      <c r="D11" s="113">
        <v>1519</v>
      </c>
      <c r="E11" s="12" t="s">
        <v>92</v>
      </c>
      <c r="F11" s="12" t="s">
        <v>15</v>
      </c>
      <c r="G11" s="12" t="s">
        <v>4</v>
      </c>
      <c r="H11" s="12" t="s">
        <v>976</v>
      </c>
      <c r="I11" s="12"/>
      <c r="J11" s="9">
        <v>30</v>
      </c>
      <c r="K11" s="9">
        <v>36</v>
      </c>
    </row>
    <row r="12" spans="2:11" s="11" customFormat="1" x14ac:dyDescent="0.2">
      <c r="B12" s="8">
        <v>43683</v>
      </c>
      <c r="C12" s="12" t="s">
        <v>3</v>
      </c>
      <c r="D12" s="113">
        <v>3480</v>
      </c>
      <c r="E12" s="12" t="s">
        <v>131</v>
      </c>
      <c r="F12" s="12" t="s">
        <v>15</v>
      </c>
      <c r="G12" s="12" t="s">
        <v>15</v>
      </c>
      <c r="H12" s="12" t="s">
        <v>13</v>
      </c>
      <c r="I12" s="12"/>
      <c r="J12" s="9">
        <v>21</v>
      </c>
      <c r="K12" s="9">
        <v>24</v>
      </c>
    </row>
    <row r="13" spans="2:11" s="11" customFormat="1" x14ac:dyDescent="0.2">
      <c r="B13" s="8">
        <v>43686</v>
      </c>
      <c r="C13" s="12" t="s">
        <v>3</v>
      </c>
      <c r="D13" s="113">
        <v>5364</v>
      </c>
      <c r="E13" s="12" t="s">
        <v>58</v>
      </c>
      <c r="F13" s="12" t="s">
        <v>15</v>
      </c>
      <c r="G13" s="12" t="s">
        <v>6</v>
      </c>
      <c r="H13" s="12" t="s">
        <v>172</v>
      </c>
      <c r="I13" s="12"/>
      <c r="J13" s="9">
        <v>29</v>
      </c>
      <c r="K13" s="9">
        <v>37</v>
      </c>
    </row>
    <row r="14" spans="2:11" s="11" customFormat="1" x14ac:dyDescent="0.2">
      <c r="B14" s="8">
        <v>43692</v>
      </c>
      <c r="C14" s="12" t="s">
        <v>3</v>
      </c>
      <c r="D14" s="113">
        <v>1549</v>
      </c>
      <c r="E14" s="12" t="s">
        <v>92</v>
      </c>
      <c r="F14" s="12" t="s">
        <v>15</v>
      </c>
      <c r="G14" s="12" t="s">
        <v>15</v>
      </c>
      <c r="H14" s="12" t="s">
        <v>23</v>
      </c>
      <c r="I14" s="12"/>
      <c r="J14" s="9">
        <v>19</v>
      </c>
      <c r="K14" s="9">
        <v>22</v>
      </c>
    </row>
    <row r="15" spans="2:11" s="11" customFormat="1" x14ac:dyDescent="0.2">
      <c r="B15" s="8">
        <v>43692</v>
      </c>
      <c r="C15" s="12" t="s">
        <v>3</v>
      </c>
      <c r="D15" s="113">
        <v>1550</v>
      </c>
      <c r="E15" s="12" t="s">
        <v>92</v>
      </c>
      <c r="F15" s="12" t="s">
        <v>15</v>
      </c>
      <c r="G15" s="12" t="s">
        <v>15</v>
      </c>
      <c r="H15" s="12" t="s">
        <v>2286</v>
      </c>
      <c r="I15" s="12"/>
      <c r="J15" s="9">
        <v>19</v>
      </c>
      <c r="K15" s="9">
        <v>24</v>
      </c>
    </row>
    <row r="16" spans="2:11" s="11" customFormat="1" x14ac:dyDescent="0.2">
      <c r="B16" s="8">
        <v>43693</v>
      </c>
      <c r="C16" s="12" t="s">
        <v>3</v>
      </c>
      <c r="D16" s="113">
        <v>3735</v>
      </c>
      <c r="E16" s="12" t="s">
        <v>83</v>
      </c>
      <c r="F16" s="12" t="s">
        <v>15</v>
      </c>
      <c r="G16" s="12" t="s">
        <v>15</v>
      </c>
      <c r="H16" s="12" t="s">
        <v>2109</v>
      </c>
      <c r="I16" s="12"/>
      <c r="J16" s="9">
        <v>21</v>
      </c>
      <c r="K16" s="9">
        <v>20</v>
      </c>
    </row>
    <row r="17" spans="2:11" s="11" customFormat="1" x14ac:dyDescent="0.2">
      <c r="B17" s="8">
        <v>43693</v>
      </c>
      <c r="C17" s="12" t="s">
        <v>3</v>
      </c>
      <c r="D17" s="113">
        <v>3280</v>
      </c>
      <c r="E17" s="12" t="s">
        <v>131</v>
      </c>
      <c r="F17" s="12" t="s">
        <v>15</v>
      </c>
      <c r="G17" s="12" t="s">
        <v>15</v>
      </c>
      <c r="H17" s="12" t="s">
        <v>23</v>
      </c>
      <c r="I17" s="12"/>
      <c r="J17" s="9">
        <v>22</v>
      </c>
      <c r="K17" s="9">
        <v>21</v>
      </c>
    </row>
    <row r="18" spans="2:11" s="11" customFormat="1" x14ac:dyDescent="0.2">
      <c r="B18" s="8">
        <v>43693</v>
      </c>
      <c r="C18" s="12" t="s">
        <v>3</v>
      </c>
      <c r="D18" s="113">
        <v>6917</v>
      </c>
      <c r="E18" s="12" t="s">
        <v>109</v>
      </c>
      <c r="F18" s="12" t="s">
        <v>15</v>
      </c>
      <c r="G18" s="12" t="s">
        <v>6</v>
      </c>
      <c r="H18" s="12" t="s">
        <v>23</v>
      </c>
      <c r="I18" s="12"/>
      <c r="J18" s="9">
        <v>36</v>
      </c>
      <c r="K18" s="9">
        <v>44</v>
      </c>
    </row>
    <row r="19" spans="2:11" s="11" customFormat="1" x14ac:dyDescent="0.2">
      <c r="B19" s="8">
        <v>43693</v>
      </c>
      <c r="C19" s="12" t="s">
        <v>3</v>
      </c>
      <c r="D19" s="113">
        <v>6917</v>
      </c>
      <c r="E19" s="12" t="s">
        <v>109</v>
      </c>
      <c r="F19" s="12" t="s">
        <v>15</v>
      </c>
      <c r="G19" s="12" t="s">
        <v>4</v>
      </c>
      <c r="H19" s="12" t="s">
        <v>151</v>
      </c>
      <c r="I19" s="12"/>
      <c r="J19" s="9">
        <v>36</v>
      </c>
      <c r="K19" s="9">
        <v>44</v>
      </c>
    </row>
    <row r="20" spans="2:11" s="11" customFormat="1" x14ac:dyDescent="0.2">
      <c r="B20" s="8">
        <v>43693</v>
      </c>
      <c r="C20" s="12" t="s">
        <v>3</v>
      </c>
      <c r="D20" s="113">
        <v>1940</v>
      </c>
      <c r="E20" s="12" t="s">
        <v>92</v>
      </c>
      <c r="F20" s="12" t="s">
        <v>15</v>
      </c>
      <c r="G20" s="12" t="s">
        <v>15</v>
      </c>
      <c r="H20" s="12" t="s">
        <v>151</v>
      </c>
      <c r="I20" s="12"/>
      <c r="J20" s="9">
        <v>20</v>
      </c>
      <c r="K20" s="9">
        <v>24</v>
      </c>
    </row>
    <row r="21" spans="2:11" s="11" customFormat="1" x14ac:dyDescent="0.2">
      <c r="B21" s="8">
        <v>43693</v>
      </c>
      <c r="C21" s="12" t="s">
        <v>3</v>
      </c>
      <c r="D21" s="113">
        <v>1971</v>
      </c>
      <c r="E21" s="12" t="s">
        <v>92</v>
      </c>
      <c r="F21" s="12" t="s">
        <v>15</v>
      </c>
      <c r="G21" s="12" t="s">
        <v>15</v>
      </c>
      <c r="H21" s="12" t="s">
        <v>151</v>
      </c>
      <c r="I21" s="12"/>
      <c r="J21" s="9">
        <v>23</v>
      </c>
      <c r="K21" s="9">
        <v>26</v>
      </c>
    </row>
    <row r="22" spans="2:11" s="11" customFormat="1" x14ac:dyDescent="0.2">
      <c r="B22" s="8">
        <v>43694</v>
      </c>
      <c r="C22" s="12" t="s">
        <v>234</v>
      </c>
      <c r="D22" s="113">
        <v>3295</v>
      </c>
      <c r="E22" s="12" t="s">
        <v>2307</v>
      </c>
      <c r="F22" s="12" t="s">
        <v>15</v>
      </c>
      <c r="G22" s="12" t="s">
        <v>15</v>
      </c>
      <c r="H22" s="12" t="s">
        <v>172</v>
      </c>
      <c r="I22" s="12"/>
      <c r="J22" s="9">
        <v>185</v>
      </c>
      <c r="K22" s="9">
        <v>327</v>
      </c>
    </row>
    <row r="23" spans="2:11" s="11" customFormat="1" x14ac:dyDescent="0.2">
      <c r="B23" s="8">
        <v>43694</v>
      </c>
      <c r="C23" s="12" t="s">
        <v>3</v>
      </c>
      <c r="D23" s="113">
        <v>1250</v>
      </c>
      <c r="E23" s="12" t="s">
        <v>92</v>
      </c>
      <c r="F23" s="12" t="s">
        <v>15</v>
      </c>
      <c r="G23" s="12" t="s">
        <v>15</v>
      </c>
      <c r="H23" s="12" t="s">
        <v>1794</v>
      </c>
      <c r="I23" s="12"/>
      <c r="J23" s="9">
        <v>28</v>
      </c>
      <c r="K23" s="9">
        <v>27</v>
      </c>
    </row>
    <row r="24" spans="2:11" s="11" customFormat="1" x14ac:dyDescent="0.2">
      <c r="B24" s="8">
        <v>43694</v>
      </c>
      <c r="C24" s="12" t="s">
        <v>3</v>
      </c>
      <c r="D24" s="113">
        <v>8020</v>
      </c>
      <c r="E24" s="12" t="s">
        <v>42</v>
      </c>
      <c r="F24" s="12" t="s">
        <v>15</v>
      </c>
      <c r="G24" s="12" t="s">
        <v>6</v>
      </c>
      <c r="H24" s="12" t="s">
        <v>172</v>
      </c>
      <c r="I24" s="12"/>
      <c r="J24" s="9">
        <v>23</v>
      </c>
      <c r="K24" s="9">
        <v>26</v>
      </c>
    </row>
    <row r="25" spans="2:11" s="11" customFormat="1" x14ac:dyDescent="0.2">
      <c r="B25" s="8">
        <v>43694</v>
      </c>
      <c r="C25" s="12" t="s">
        <v>234</v>
      </c>
      <c r="D25" s="113">
        <v>4243</v>
      </c>
      <c r="E25" s="12" t="s">
        <v>2316</v>
      </c>
      <c r="F25" s="12" t="s">
        <v>15</v>
      </c>
      <c r="G25" s="12" t="s">
        <v>15</v>
      </c>
      <c r="H25" s="12" t="s">
        <v>172</v>
      </c>
      <c r="I25" s="12"/>
      <c r="J25" s="9">
        <v>195</v>
      </c>
      <c r="K25" s="9">
        <v>345</v>
      </c>
    </row>
    <row r="26" spans="2:11" s="11" customFormat="1" x14ac:dyDescent="0.2">
      <c r="B26" s="8">
        <v>43694</v>
      </c>
      <c r="C26" s="12" t="s">
        <v>2319</v>
      </c>
      <c r="D26" s="48" t="s">
        <v>2320</v>
      </c>
      <c r="E26" s="12" t="s">
        <v>2321</v>
      </c>
      <c r="F26" s="12" t="s">
        <v>15</v>
      </c>
      <c r="G26" s="12" t="s">
        <v>15</v>
      </c>
      <c r="H26" s="12" t="s">
        <v>279</v>
      </c>
      <c r="I26" s="12"/>
      <c r="J26" s="31"/>
      <c r="K26" s="31"/>
    </row>
    <row r="27" spans="2:11" s="11" customFormat="1" x14ac:dyDescent="0.2">
      <c r="B27" s="8">
        <v>43695</v>
      </c>
      <c r="C27" s="12" t="s">
        <v>1190</v>
      </c>
      <c r="D27" s="48" t="s">
        <v>2336</v>
      </c>
      <c r="E27" s="12" t="s">
        <v>2337</v>
      </c>
      <c r="F27" s="12" t="s">
        <v>15</v>
      </c>
      <c r="G27" s="12" t="s">
        <v>15</v>
      </c>
      <c r="H27" s="12" t="s">
        <v>2338</v>
      </c>
      <c r="I27" s="12"/>
      <c r="J27" s="9">
        <v>30</v>
      </c>
      <c r="K27" s="9">
        <v>39</v>
      </c>
    </row>
    <row r="28" spans="2:11" s="11" customFormat="1" x14ac:dyDescent="0.2">
      <c r="B28" s="8">
        <v>43695</v>
      </c>
      <c r="C28" s="12" t="s">
        <v>3</v>
      </c>
      <c r="D28" s="113">
        <v>1250</v>
      </c>
      <c r="E28" s="12" t="s">
        <v>92</v>
      </c>
      <c r="F28" s="12" t="s">
        <v>15</v>
      </c>
      <c r="G28" s="12" t="s">
        <v>15</v>
      </c>
      <c r="H28" s="12" t="s">
        <v>151</v>
      </c>
      <c r="I28" s="12"/>
      <c r="J28" s="9">
        <v>24</v>
      </c>
      <c r="K28" s="9">
        <v>27</v>
      </c>
    </row>
    <row r="29" spans="2:11" s="11" customFormat="1" x14ac:dyDescent="0.2">
      <c r="B29" s="8">
        <v>43695</v>
      </c>
      <c r="C29" s="12" t="s">
        <v>3</v>
      </c>
      <c r="D29" s="113">
        <v>5163</v>
      </c>
      <c r="E29" s="12" t="s">
        <v>66</v>
      </c>
      <c r="F29" s="12" t="s">
        <v>15</v>
      </c>
      <c r="G29" s="12" t="s">
        <v>15</v>
      </c>
      <c r="H29" s="12" t="s">
        <v>23</v>
      </c>
      <c r="I29" s="12"/>
      <c r="J29" s="9">
        <v>22</v>
      </c>
      <c r="K29" s="9">
        <v>33</v>
      </c>
    </row>
    <row r="30" spans="2:11" s="11" customFormat="1" x14ac:dyDescent="0.2">
      <c r="B30" s="8">
        <v>43695</v>
      </c>
      <c r="C30" s="12" t="s">
        <v>2352</v>
      </c>
      <c r="D30" s="113">
        <v>8212</v>
      </c>
      <c r="E30" s="12" t="s">
        <v>64</v>
      </c>
      <c r="F30" s="12" t="s">
        <v>15</v>
      </c>
      <c r="G30" s="12" t="s">
        <v>15</v>
      </c>
      <c r="H30" s="12" t="s">
        <v>151</v>
      </c>
      <c r="I30" s="12"/>
      <c r="J30" s="9">
        <v>23</v>
      </c>
      <c r="K30" s="9">
        <v>18</v>
      </c>
    </row>
    <row r="31" spans="2:11" s="11" customFormat="1" x14ac:dyDescent="0.2">
      <c r="B31" s="8">
        <v>43696</v>
      </c>
      <c r="C31" s="12" t="s">
        <v>3</v>
      </c>
      <c r="D31" s="113">
        <v>5812</v>
      </c>
      <c r="E31" s="12" t="s">
        <v>78</v>
      </c>
      <c r="F31" s="12" t="s">
        <v>15</v>
      </c>
      <c r="G31" s="12" t="s">
        <v>15</v>
      </c>
      <c r="H31" s="12" t="s">
        <v>172</v>
      </c>
      <c r="I31" s="12"/>
      <c r="J31" s="9">
        <v>30</v>
      </c>
      <c r="K31" s="9">
        <v>28</v>
      </c>
    </row>
    <row r="32" spans="2:11" s="11" customFormat="1" x14ac:dyDescent="0.2">
      <c r="B32" s="8">
        <v>43697</v>
      </c>
      <c r="C32" s="12" t="s">
        <v>3</v>
      </c>
      <c r="D32" s="113">
        <v>3240</v>
      </c>
      <c r="E32" s="12" t="s">
        <v>131</v>
      </c>
      <c r="F32" s="12" t="s">
        <v>15</v>
      </c>
      <c r="G32" s="12" t="s">
        <v>15</v>
      </c>
      <c r="H32" s="12" t="s">
        <v>1794</v>
      </c>
      <c r="I32" s="12"/>
      <c r="J32" s="9">
        <v>20</v>
      </c>
      <c r="K32" s="9">
        <v>20</v>
      </c>
    </row>
    <row r="33" spans="2:11" s="11" customFormat="1" x14ac:dyDescent="0.2">
      <c r="B33" s="8">
        <v>43699</v>
      </c>
      <c r="C33" s="12" t="s">
        <v>2197</v>
      </c>
      <c r="D33" s="113">
        <v>527498</v>
      </c>
      <c r="E33" s="12" t="s">
        <v>2391</v>
      </c>
      <c r="F33" s="12" t="s">
        <v>15</v>
      </c>
      <c r="G33" s="12" t="s">
        <v>15</v>
      </c>
      <c r="H33" s="12" t="s">
        <v>319</v>
      </c>
      <c r="I33" s="12"/>
      <c r="J33" s="31"/>
      <c r="K33" s="31"/>
    </row>
    <row r="34" spans="2:11" s="11" customFormat="1" x14ac:dyDescent="0.2">
      <c r="B34" s="8">
        <v>43701</v>
      </c>
      <c r="C34" s="12" t="s">
        <v>1190</v>
      </c>
      <c r="D34" s="48" t="s">
        <v>2397</v>
      </c>
      <c r="E34" s="12" t="s">
        <v>2398</v>
      </c>
      <c r="F34" s="12" t="s">
        <v>15</v>
      </c>
      <c r="G34" s="12" t="s">
        <v>1216</v>
      </c>
      <c r="H34" s="12" t="s">
        <v>477</v>
      </c>
      <c r="I34" s="12"/>
      <c r="J34" s="31"/>
      <c r="K34" s="31"/>
    </row>
    <row r="35" spans="2:11" s="11" customFormat="1" x14ac:dyDescent="0.2">
      <c r="B35" s="8">
        <v>43704</v>
      </c>
      <c r="C35" s="12" t="s">
        <v>3</v>
      </c>
      <c r="D35" s="113">
        <v>1345</v>
      </c>
      <c r="E35" s="12" t="s">
        <v>92</v>
      </c>
      <c r="F35" s="12" t="s">
        <v>15</v>
      </c>
      <c r="G35" s="12" t="s">
        <v>6</v>
      </c>
      <c r="H35" s="12" t="s">
        <v>292</v>
      </c>
      <c r="I35" s="12"/>
      <c r="J35" s="9">
        <v>28</v>
      </c>
      <c r="K35" s="9">
        <v>30</v>
      </c>
    </row>
    <row r="36" spans="2:11" s="11" customFormat="1" x14ac:dyDescent="0.2">
      <c r="B36" s="8">
        <v>43706</v>
      </c>
      <c r="C36" s="12" t="s">
        <v>3</v>
      </c>
      <c r="D36" s="113">
        <v>3870</v>
      </c>
      <c r="E36" s="12" t="s">
        <v>116</v>
      </c>
      <c r="F36" s="12" t="s">
        <v>15</v>
      </c>
      <c r="G36" s="12" t="s">
        <v>6</v>
      </c>
      <c r="H36" s="12" t="s">
        <v>151</v>
      </c>
      <c r="I36" s="12"/>
      <c r="J36" s="9">
        <v>13</v>
      </c>
      <c r="K36" s="9">
        <v>13</v>
      </c>
    </row>
    <row r="37" spans="2:11" s="11" customFormat="1" x14ac:dyDescent="0.2">
      <c r="B37" s="8">
        <v>43706</v>
      </c>
      <c r="C37" s="12" t="s">
        <v>3</v>
      </c>
      <c r="D37" s="113">
        <v>8035</v>
      </c>
      <c r="E37" s="12" t="s">
        <v>42</v>
      </c>
      <c r="F37" s="12" t="s">
        <v>15</v>
      </c>
      <c r="G37" s="12" t="s">
        <v>6</v>
      </c>
      <c r="H37" s="12" t="s">
        <v>151</v>
      </c>
      <c r="I37" s="12"/>
      <c r="J37" s="9">
        <v>21</v>
      </c>
      <c r="K37" s="9">
        <v>26</v>
      </c>
    </row>
    <row r="38" spans="2:11" s="11" customFormat="1" x14ac:dyDescent="0.2">
      <c r="B38" s="8">
        <v>43707</v>
      </c>
      <c r="C38" s="12" t="s">
        <v>3</v>
      </c>
      <c r="D38" s="113">
        <v>3396</v>
      </c>
      <c r="E38" s="12" t="s">
        <v>156</v>
      </c>
      <c r="F38" s="12" t="s">
        <v>15</v>
      </c>
      <c r="G38" s="12" t="s">
        <v>17</v>
      </c>
      <c r="H38" s="12" t="s">
        <v>151</v>
      </c>
      <c r="I38" s="12"/>
      <c r="J38" s="9">
        <v>23</v>
      </c>
      <c r="K38" s="9">
        <v>27</v>
      </c>
    </row>
    <row r="39" spans="2:11" s="11" customFormat="1" x14ac:dyDescent="0.2">
      <c r="B39" s="8">
        <v>43684</v>
      </c>
      <c r="C39" s="12" t="s">
        <v>3</v>
      </c>
      <c r="D39" s="113">
        <v>3442</v>
      </c>
      <c r="E39" s="12" t="s">
        <v>67</v>
      </c>
      <c r="F39" s="12" t="s">
        <v>2237</v>
      </c>
      <c r="G39" s="12" t="s">
        <v>32</v>
      </c>
      <c r="H39" s="12" t="s">
        <v>312</v>
      </c>
      <c r="I39" s="12"/>
      <c r="J39" s="9">
        <v>17</v>
      </c>
      <c r="K39" s="9">
        <v>18</v>
      </c>
    </row>
    <row r="40" spans="2:11" s="11" customFormat="1" x14ac:dyDescent="0.2">
      <c r="B40" s="8">
        <v>43696</v>
      </c>
      <c r="C40" s="12" t="s">
        <v>6</v>
      </c>
      <c r="D40" s="113">
        <v>51100</v>
      </c>
      <c r="E40" s="12" t="s">
        <v>2374</v>
      </c>
      <c r="F40" s="12" t="s">
        <v>9</v>
      </c>
      <c r="G40" s="12" t="s">
        <v>6</v>
      </c>
      <c r="H40" s="12" t="s">
        <v>1897</v>
      </c>
      <c r="I40" s="12"/>
      <c r="J40" s="9">
        <v>78</v>
      </c>
      <c r="K40" s="9">
        <v>205</v>
      </c>
    </row>
    <row r="41" spans="2:11" s="11" customFormat="1" x14ac:dyDescent="0.2">
      <c r="B41" s="8">
        <v>43701</v>
      </c>
      <c r="C41" s="12" t="s">
        <v>3</v>
      </c>
      <c r="D41" s="113">
        <v>2149</v>
      </c>
      <c r="E41" s="12" t="s">
        <v>92</v>
      </c>
      <c r="F41" s="12" t="s">
        <v>9</v>
      </c>
      <c r="G41" s="12" t="s">
        <v>15</v>
      </c>
      <c r="H41" s="12" t="s">
        <v>2400</v>
      </c>
      <c r="I41" s="12"/>
      <c r="J41" s="9">
        <v>27</v>
      </c>
      <c r="K41" s="9">
        <v>30</v>
      </c>
    </row>
    <row r="42" spans="2:11" s="11" customFormat="1" x14ac:dyDescent="0.2">
      <c r="B42" s="8">
        <v>43680</v>
      </c>
      <c r="C42" s="12" t="s">
        <v>2195</v>
      </c>
      <c r="D42" s="159" t="s">
        <v>2196</v>
      </c>
      <c r="E42" s="12" t="s">
        <v>2197</v>
      </c>
      <c r="F42" s="12" t="s">
        <v>11</v>
      </c>
      <c r="G42" s="12" t="s">
        <v>15</v>
      </c>
      <c r="H42" s="12" t="s">
        <v>290</v>
      </c>
      <c r="I42" s="12"/>
      <c r="J42" s="9"/>
      <c r="K42" s="9"/>
    </row>
    <row r="43" spans="2:11" s="11" customFormat="1" x14ac:dyDescent="0.2">
      <c r="B43" s="8">
        <v>43689</v>
      </c>
      <c r="C43" s="12" t="s">
        <v>3</v>
      </c>
      <c r="D43" s="113">
        <v>2728</v>
      </c>
      <c r="E43" s="12" t="s">
        <v>92</v>
      </c>
      <c r="F43" s="12" t="s">
        <v>11</v>
      </c>
      <c r="G43" s="12" t="s">
        <v>15</v>
      </c>
      <c r="H43" s="12" t="s">
        <v>172</v>
      </c>
      <c r="I43" s="12"/>
      <c r="J43" s="9">
        <v>30</v>
      </c>
      <c r="K43" s="9">
        <v>28</v>
      </c>
    </row>
    <row r="44" spans="2:11" s="11" customFormat="1" x14ac:dyDescent="0.2">
      <c r="B44" s="8">
        <v>43699</v>
      </c>
      <c r="C44" s="12" t="s">
        <v>2040</v>
      </c>
      <c r="D44" s="113">
        <v>16000</v>
      </c>
      <c r="E44" s="12" t="s">
        <v>2392</v>
      </c>
      <c r="F44" s="12" t="s">
        <v>2393</v>
      </c>
      <c r="G44" s="12" t="s">
        <v>15</v>
      </c>
      <c r="H44" s="12" t="s">
        <v>23</v>
      </c>
      <c r="I44" s="12"/>
      <c r="J44" s="31"/>
      <c r="K44" s="31"/>
    </row>
    <row r="45" spans="2:11" s="11" customFormat="1" x14ac:dyDescent="0.2">
      <c r="B45" s="8">
        <v>43683</v>
      </c>
      <c r="C45" s="12" t="s">
        <v>14</v>
      </c>
      <c r="D45" s="113">
        <v>6780</v>
      </c>
      <c r="E45" s="12" t="s">
        <v>142</v>
      </c>
      <c r="F45" s="12" t="s">
        <v>187</v>
      </c>
      <c r="G45" s="12" t="s">
        <v>6</v>
      </c>
      <c r="H45" s="12" t="s">
        <v>2248</v>
      </c>
      <c r="I45" s="12"/>
      <c r="J45" s="9">
        <v>19</v>
      </c>
      <c r="K45" s="9">
        <v>15</v>
      </c>
    </row>
    <row r="46" spans="2:11" s="11" customFormat="1" x14ac:dyDescent="0.2">
      <c r="B46" s="8">
        <v>43677</v>
      </c>
      <c r="C46" s="12" t="s">
        <v>5</v>
      </c>
      <c r="D46" s="113">
        <v>1445</v>
      </c>
      <c r="E46" s="12" t="s">
        <v>2168</v>
      </c>
      <c r="F46" s="12" t="s">
        <v>5</v>
      </c>
      <c r="G46" s="12" t="s">
        <v>15</v>
      </c>
      <c r="H46" s="12" t="s">
        <v>151</v>
      </c>
      <c r="I46" s="12"/>
      <c r="J46" s="9"/>
      <c r="K46" s="9"/>
    </row>
    <row r="47" spans="2:11" s="11" customFormat="1" ht="18" customHeight="1" x14ac:dyDescent="0.2">
      <c r="B47" s="8">
        <v>43678</v>
      </c>
      <c r="C47" s="12" t="s">
        <v>5</v>
      </c>
      <c r="D47" s="113">
        <v>54439</v>
      </c>
      <c r="E47" s="12" t="s">
        <v>970</v>
      </c>
      <c r="F47" s="12" t="s">
        <v>5</v>
      </c>
      <c r="G47" s="12" t="s">
        <v>15</v>
      </c>
      <c r="H47" s="12" t="s">
        <v>163</v>
      </c>
      <c r="I47" s="12"/>
      <c r="J47" s="9">
        <v>47</v>
      </c>
      <c r="K47" s="9">
        <v>63</v>
      </c>
    </row>
    <row r="48" spans="2:11" s="11" customFormat="1" x14ac:dyDescent="0.2">
      <c r="B48" s="8">
        <v>43678</v>
      </c>
      <c r="C48" s="12" t="s">
        <v>5</v>
      </c>
      <c r="D48" s="113">
        <v>8340</v>
      </c>
      <c r="E48" s="12" t="s">
        <v>2176</v>
      </c>
      <c r="F48" s="12" t="s">
        <v>5</v>
      </c>
      <c r="G48" s="12" t="s">
        <v>15</v>
      </c>
      <c r="H48" s="12" t="s">
        <v>477</v>
      </c>
      <c r="I48" s="12"/>
      <c r="J48" s="9"/>
      <c r="K48" s="9"/>
    </row>
    <row r="49" spans="2:11" s="11" customFormat="1" x14ac:dyDescent="0.2">
      <c r="B49" s="8">
        <v>43679</v>
      </c>
      <c r="C49" s="12" t="s">
        <v>5</v>
      </c>
      <c r="D49" s="113">
        <v>78554</v>
      </c>
      <c r="E49" s="12" t="s">
        <v>2184</v>
      </c>
      <c r="F49" s="12" t="s">
        <v>5</v>
      </c>
      <c r="G49" s="12" t="s">
        <v>5</v>
      </c>
      <c r="H49" s="12" t="s">
        <v>2185</v>
      </c>
      <c r="I49" s="12"/>
      <c r="J49" s="9">
        <v>233</v>
      </c>
      <c r="K49" s="9">
        <v>349</v>
      </c>
    </row>
    <row r="50" spans="2:11" s="11" customFormat="1" x14ac:dyDescent="0.2">
      <c r="B50" s="8">
        <v>43679</v>
      </c>
      <c r="C50" s="12" t="s">
        <v>5</v>
      </c>
      <c r="D50" s="113">
        <v>55218</v>
      </c>
      <c r="E50" s="12" t="s">
        <v>2186</v>
      </c>
      <c r="F50" s="12" t="s">
        <v>5</v>
      </c>
      <c r="G50" s="12" t="s">
        <v>5</v>
      </c>
      <c r="H50" s="12" t="s">
        <v>172</v>
      </c>
      <c r="I50" s="12"/>
      <c r="J50" s="9">
        <v>131</v>
      </c>
      <c r="K50" s="9">
        <v>204</v>
      </c>
    </row>
    <row r="51" spans="2:11" s="11" customFormat="1" x14ac:dyDescent="0.2">
      <c r="B51" s="8">
        <v>43679</v>
      </c>
      <c r="C51" s="12" t="s">
        <v>5</v>
      </c>
      <c r="D51" s="113">
        <v>66780</v>
      </c>
      <c r="E51" s="12" t="s">
        <v>2190</v>
      </c>
      <c r="F51" s="12" t="s">
        <v>5</v>
      </c>
      <c r="G51" s="12" t="s">
        <v>15</v>
      </c>
      <c r="H51" s="12" t="s">
        <v>172</v>
      </c>
      <c r="I51" s="12"/>
      <c r="J51" s="9">
        <v>45</v>
      </c>
      <c r="K51" s="9">
        <v>76</v>
      </c>
    </row>
    <row r="52" spans="2:11" s="11" customFormat="1" x14ac:dyDescent="0.2">
      <c r="B52" s="8">
        <v>43679</v>
      </c>
      <c r="C52" s="12" t="s">
        <v>1512</v>
      </c>
      <c r="D52" s="113">
        <v>8634</v>
      </c>
      <c r="E52" s="12" t="s">
        <v>2194</v>
      </c>
      <c r="F52" s="12" t="s">
        <v>5</v>
      </c>
      <c r="G52" s="12" t="s">
        <v>6</v>
      </c>
      <c r="H52" s="12" t="s">
        <v>151</v>
      </c>
      <c r="I52" s="12"/>
      <c r="J52" s="9">
        <v>282</v>
      </c>
      <c r="K52" s="9">
        <v>466</v>
      </c>
    </row>
    <row r="53" spans="2:11" s="11" customFormat="1" x14ac:dyDescent="0.2">
      <c r="B53" s="8">
        <v>43681</v>
      </c>
      <c r="C53" s="12" t="s">
        <v>3</v>
      </c>
      <c r="D53" s="113">
        <v>3450</v>
      </c>
      <c r="E53" s="12" t="s">
        <v>67</v>
      </c>
      <c r="F53" s="12" t="s">
        <v>5</v>
      </c>
      <c r="G53" s="12" t="s">
        <v>4</v>
      </c>
      <c r="H53" s="12" t="s">
        <v>37</v>
      </c>
      <c r="I53" s="12"/>
      <c r="J53" s="9">
        <v>19</v>
      </c>
      <c r="K53" s="9">
        <v>23</v>
      </c>
    </row>
    <row r="54" spans="2:11" s="11" customFormat="1" x14ac:dyDescent="0.2">
      <c r="B54" s="8">
        <v>43683</v>
      </c>
      <c r="C54" s="12" t="s">
        <v>5</v>
      </c>
      <c r="D54" s="113">
        <v>54439</v>
      </c>
      <c r="E54" s="12" t="s">
        <v>2216</v>
      </c>
      <c r="F54" s="12" t="s">
        <v>5</v>
      </c>
      <c r="G54" s="12" t="s">
        <v>5</v>
      </c>
      <c r="H54" s="12" t="s">
        <v>2217</v>
      </c>
      <c r="I54" s="12"/>
      <c r="J54" s="9">
        <v>42</v>
      </c>
      <c r="K54" s="9">
        <v>58</v>
      </c>
    </row>
    <row r="55" spans="2:11" s="11" customFormat="1" x14ac:dyDescent="0.2">
      <c r="B55" s="8">
        <v>43683</v>
      </c>
      <c r="C55" s="12" t="s">
        <v>1959</v>
      </c>
      <c r="D55" s="113">
        <v>8966</v>
      </c>
      <c r="E55" s="12" t="s">
        <v>2221</v>
      </c>
      <c r="F55" s="12" t="s">
        <v>5</v>
      </c>
      <c r="G55" s="12" t="s">
        <v>4</v>
      </c>
      <c r="H55" s="12" t="s">
        <v>976</v>
      </c>
      <c r="I55" s="12"/>
      <c r="J55" s="9">
        <v>253</v>
      </c>
      <c r="K55" s="9">
        <v>422</v>
      </c>
    </row>
    <row r="56" spans="2:11" s="11" customFormat="1" x14ac:dyDescent="0.2">
      <c r="B56" s="8">
        <v>43683</v>
      </c>
      <c r="C56" s="12" t="s">
        <v>1853</v>
      </c>
      <c r="D56" s="113">
        <v>9020</v>
      </c>
      <c r="E56" s="12" t="s">
        <v>2227</v>
      </c>
      <c r="F56" s="12" t="s">
        <v>5</v>
      </c>
      <c r="G56" s="12" t="s">
        <v>15</v>
      </c>
      <c r="H56" s="12" t="s">
        <v>172</v>
      </c>
      <c r="I56" s="12"/>
      <c r="J56" s="9"/>
      <c r="K56" s="9"/>
    </row>
    <row r="57" spans="2:11" s="11" customFormat="1" x14ac:dyDescent="0.2">
      <c r="B57" s="8">
        <v>43683</v>
      </c>
      <c r="C57" s="12" t="s">
        <v>5</v>
      </c>
      <c r="D57" s="113">
        <v>70193</v>
      </c>
      <c r="E57" s="12" t="s">
        <v>1460</v>
      </c>
      <c r="F57" s="12" t="s">
        <v>5</v>
      </c>
      <c r="G57" s="12" t="s">
        <v>5</v>
      </c>
      <c r="H57" s="12" t="s">
        <v>172</v>
      </c>
      <c r="I57" s="12"/>
      <c r="J57" s="9">
        <v>220</v>
      </c>
      <c r="K57" s="9">
        <v>316</v>
      </c>
    </row>
    <row r="58" spans="2:11" s="11" customFormat="1" x14ac:dyDescent="0.2">
      <c r="B58" s="8">
        <v>43683</v>
      </c>
      <c r="C58" s="12" t="s">
        <v>3</v>
      </c>
      <c r="D58" s="113">
        <v>6310</v>
      </c>
      <c r="E58" s="12" t="s">
        <v>1990</v>
      </c>
      <c r="F58" s="12" t="s">
        <v>5</v>
      </c>
      <c r="G58" s="12" t="s">
        <v>5</v>
      </c>
      <c r="H58" s="12" t="s">
        <v>172</v>
      </c>
      <c r="I58" s="12"/>
      <c r="J58" s="9">
        <v>52</v>
      </c>
      <c r="K58" s="9">
        <v>63</v>
      </c>
    </row>
    <row r="59" spans="2:11" s="11" customFormat="1" x14ac:dyDescent="0.2">
      <c r="B59" s="8">
        <v>43684</v>
      </c>
      <c r="C59" s="12" t="s">
        <v>5</v>
      </c>
      <c r="D59" s="113">
        <v>54329</v>
      </c>
      <c r="E59" s="12" t="s">
        <v>224</v>
      </c>
      <c r="F59" s="12" t="s">
        <v>5</v>
      </c>
      <c r="G59" s="12" t="s">
        <v>5</v>
      </c>
      <c r="H59" s="12" t="s">
        <v>172</v>
      </c>
      <c r="I59" s="12"/>
      <c r="J59" s="9">
        <v>50</v>
      </c>
      <c r="K59" s="9">
        <v>66</v>
      </c>
    </row>
    <row r="60" spans="2:11" s="11" customFormat="1" x14ac:dyDescent="0.2">
      <c r="B60" s="8">
        <v>43684</v>
      </c>
      <c r="C60" s="12" t="s">
        <v>5</v>
      </c>
      <c r="D60" s="113">
        <v>66131</v>
      </c>
      <c r="E60" s="12" t="s">
        <v>259</v>
      </c>
      <c r="F60" s="12" t="s">
        <v>5</v>
      </c>
      <c r="G60" s="12" t="s">
        <v>5</v>
      </c>
      <c r="H60" s="12" t="s">
        <v>2246</v>
      </c>
      <c r="I60" s="12"/>
      <c r="J60" s="9">
        <v>75</v>
      </c>
      <c r="K60" s="9">
        <v>116</v>
      </c>
    </row>
    <row r="61" spans="2:11" s="11" customFormat="1" x14ac:dyDescent="0.2">
      <c r="B61" s="8">
        <v>43684</v>
      </c>
      <c r="C61" s="12" t="s">
        <v>5</v>
      </c>
      <c r="D61" s="113">
        <v>54294</v>
      </c>
      <c r="E61" s="12" t="s">
        <v>154</v>
      </c>
      <c r="F61" s="12" t="s">
        <v>5</v>
      </c>
      <c r="G61" s="12" t="s">
        <v>5</v>
      </c>
      <c r="H61" s="12" t="s">
        <v>172</v>
      </c>
      <c r="I61" s="12"/>
      <c r="J61" s="9">
        <v>52</v>
      </c>
      <c r="K61" s="9">
        <v>67</v>
      </c>
    </row>
    <row r="62" spans="2:11" s="11" customFormat="1" x14ac:dyDescent="0.2">
      <c r="B62" s="8">
        <v>43684</v>
      </c>
      <c r="C62" s="12" t="s">
        <v>3</v>
      </c>
      <c r="D62" s="113">
        <v>1232</v>
      </c>
      <c r="E62" s="12" t="s">
        <v>43</v>
      </c>
      <c r="F62" s="12" t="s">
        <v>5</v>
      </c>
      <c r="G62" s="12" t="s">
        <v>5</v>
      </c>
      <c r="H62" s="12" t="s">
        <v>292</v>
      </c>
      <c r="I62" s="12"/>
      <c r="J62" s="9">
        <v>22</v>
      </c>
      <c r="K62" s="9">
        <v>26</v>
      </c>
    </row>
    <row r="63" spans="2:11" s="11" customFormat="1" x14ac:dyDescent="0.2">
      <c r="B63" s="8">
        <v>43687</v>
      </c>
      <c r="C63" s="12" t="s">
        <v>1512</v>
      </c>
      <c r="D63" s="113">
        <v>3970</v>
      </c>
      <c r="E63" s="12" t="s">
        <v>2253</v>
      </c>
      <c r="F63" s="12" t="s">
        <v>5</v>
      </c>
      <c r="G63" s="12" t="s">
        <v>15</v>
      </c>
      <c r="H63" s="12" t="s">
        <v>172</v>
      </c>
      <c r="I63" s="12"/>
      <c r="J63" s="9"/>
      <c r="K63" s="9"/>
    </row>
    <row r="64" spans="2:11" s="11" customFormat="1" x14ac:dyDescent="0.2">
      <c r="B64" s="8">
        <v>43692</v>
      </c>
      <c r="C64" s="12" t="s">
        <v>5</v>
      </c>
      <c r="D64" s="113">
        <v>66763</v>
      </c>
      <c r="E64" s="12" t="s">
        <v>2280</v>
      </c>
      <c r="F64" s="12" t="s">
        <v>5</v>
      </c>
      <c r="G64" s="12" t="s">
        <v>5</v>
      </c>
      <c r="H64" s="12" t="s">
        <v>2246</v>
      </c>
      <c r="I64" s="12"/>
      <c r="J64" s="9">
        <v>50</v>
      </c>
      <c r="K64" s="9">
        <v>79</v>
      </c>
    </row>
    <row r="65" spans="2:11" s="11" customFormat="1" x14ac:dyDescent="0.2">
      <c r="B65" s="8">
        <v>43692</v>
      </c>
      <c r="C65" s="12" t="s">
        <v>3</v>
      </c>
      <c r="D65" s="113">
        <v>7710</v>
      </c>
      <c r="E65" s="12" t="s">
        <v>45</v>
      </c>
      <c r="F65" s="12" t="s">
        <v>5</v>
      </c>
      <c r="G65" s="12" t="s">
        <v>5</v>
      </c>
      <c r="H65" s="12" t="s">
        <v>151</v>
      </c>
      <c r="I65" s="12"/>
      <c r="J65" s="9">
        <v>47</v>
      </c>
      <c r="K65" s="9">
        <v>59</v>
      </c>
    </row>
    <row r="66" spans="2:11" s="11" customFormat="1" x14ac:dyDescent="0.2">
      <c r="B66" s="8">
        <v>43692</v>
      </c>
      <c r="C66" s="12" t="s">
        <v>3</v>
      </c>
      <c r="D66" s="113">
        <v>5510</v>
      </c>
      <c r="E66" s="12" t="s">
        <v>283</v>
      </c>
      <c r="F66" s="12" t="s">
        <v>5</v>
      </c>
      <c r="G66" s="12" t="s">
        <v>5</v>
      </c>
      <c r="H66" s="12" t="s">
        <v>23</v>
      </c>
      <c r="I66" s="12"/>
      <c r="J66" s="9">
        <v>30</v>
      </c>
      <c r="K66" s="9">
        <v>40</v>
      </c>
    </row>
    <row r="67" spans="2:11" s="11" customFormat="1" x14ac:dyDescent="0.2">
      <c r="B67" s="8">
        <v>43694</v>
      </c>
      <c r="C67" s="12" t="s">
        <v>5</v>
      </c>
      <c r="D67" s="113">
        <v>75334</v>
      </c>
      <c r="E67" s="12" t="s">
        <v>2333</v>
      </c>
      <c r="F67" s="12" t="s">
        <v>5</v>
      </c>
      <c r="G67" s="12" t="s">
        <v>5</v>
      </c>
      <c r="H67" s="12" t="s">
        <v>172</v>
      </c>
      <c r="I67" s="12"/>
      <c r="J67" s="9">
        <v>179</v>
      </c>
      <c r="K67" s="9">
        <v>265</v>
      </c>
    </row>
    <row r="68" spans="2:11" s="11" customFormat="1" x14ac:dyDescent="0.2">
      <c r="B68" s="8">
        <v>43694</v>
      </c>
      <c r="C68" s="12" t="s">
        <v>5</v>
      </c>
      <c r="D68" s="113">
        <v>54296</v>
      </c>
      <c r="E68" s="12" t="s">
        <v>154</v>
      </c>
      <c r="F68" s="12" t="s">
        <v>5</v>
      </c>
      <c r="G68" s="12" t="s">
        <v>10</v>
      </c>
      <c r="H68" s="12" t="s">
        <v>249</v>
      </c>
      <c r="I68" s="12"/>
      <c r="J68" s="9">
        <v>60</v>
      </c>
      <c r="K68" s="9">
        <v>90</v>
      </c>
    </row>
    <row r="69" spans="2:11" s="11" customFormat="1" x14ac:dyDescent="0.2">
      <c r="B69" s="8">
        <v>43694</v>
      </c>
      <c r="C69" s="12" t="s">
        <v>1959</v>
      </c>
      <c r="D69" s="113">
        <v>8846</v>
      </c>
      <c r="E69" s="12" t="s">
        <v>2318</v>
      </c>
      <c r="F69" s="12" t="s">
        <v>5</v>
      </c>
      <c r="G69" s="12" t="s">
        <v>5</v>
      </c>
      <c r="H69" s="12" t="s">
        <v>1794</v>
      </c>
      <c r="I69" s="12"/>
      <c r="J69" s="9">
        <v>289</v>
      </c>
      <c r="K69" s="9">
        <v>470</v>
      </c>
    </row>
    <row r="70" spans="2:11" s="11" customFormat="1" x14ac:dyDescent="0.2">
      <c r="B70" s="8">
        <v>43695</v>
      </c>
      <c r="C70" s="12" t="s">
        <v>5</v>
      </c>
      <c r="D70" s="113">
        <v>54294</v>
      </c>
      <c r="E70" s="12" t="s">
        <v>154</v>
      </c>
      <c r="F70" s="12" t="s">
        <v>5</v>
      </c>
      <c r="G70" s="12" t="s">
        <v>5</v>
      </c>
      <c r="H70" s="12" t="s">
        <v>151</v>
      </c>
      <c r="I70" s="12"/>
      <c r="J70" s="9">
        <v>48</v>
      </c>
      <c r="K70" s="9">
        <v>67</v>
      </c>
    </row>
    <row r="71" spans="2:11" s="11" customFormat="1" x14ac:dyDescent="0.2">
      <c r="B71" s="8">
        <v>43695</v>
      </c>
      <c r="C71" s="12" t="s">
        <v>5</v>
      </c>
      <c r="D71" s="113">
        <v>66793</v>
      </c>
      <c r="E71" s="12" t="s">
        <v>2347</v>
      </c>
      <c r="F71" s="12" t="s">
        <v>5</v>
      </c>
      <c r="G71" s="12" t="s">
        <v>5</v>
      </c>
      <c r="H71" s="12" t="s">
        <v>172</v>
      </c>
      <c r="I71" s="12"/>
      <c r="J71" s="9">
        <v>52</v>
      </c>
      <c r="K71" s="9">
        <v>86</v>
      </c>
    </row>
    <row r="72" spans="2:11" s="11" customFormat="1" x14ac:dyDescent="0.2">
      <c r="B72" s="8">
        <v>43695</v>
      </c>
      <c r="C72" s="12" t="s">
        <v>1853</v>
      </c>
      <c r="D72" s="48"/>
      <c r="E72" s="12" t="s">
        <v>2351</v>
      </c>
      <c r="F72" s="12" t="s">
        <v>5</v>
      </c>
      <c r="G72" s="12" t="s">
        <v>10</v>
      </c>
      <c r="H72" s="12" t="s">
        <v>151</v>
      </c>
      <c r="I72" s="12"/>
      <c r="J72" s="87" t="s">
        <v>2143</v>
      </c>
      <c r="K72" s="31">
        <v>674</v>
      </c>
    </row>
    <row r="73" spans="2:11" s="11" customFormat="1" x14ac:dyDescent="0.2">
      <c r="B73" s="8">
        <v>43695</v>
      </c>
      <c r="C73" s="12" t="s">
        <v>5</v>
      </c>
      <c r="D73" s="113">
        <v>54441</v>
      </c>
      <c r="E73" s="12" t="s">
        <v>484</v>
      </c>
      <c r="F73" s="12" t="s">
        <v>5</v>
      </c>
      <c r="G73" s="12" t="s">
        <v>6</v>
      </c>
      <c r="H73" s="12" t="s">
        <v>1897</v>
      </c>
      <c r="I73" s="12"/>
      <c r="J73" s="9">
        <v>48</v>
      </c>
      <c r="K73" s="9">
        <v>66</v>
      </c>
    </row>
    <row r="74" spans="2:11" s="11" customFormat="1" x14ac:dyDescent="0.2">
      <c r="B74" s="8">
        <v>43695</v>
      </c>
      <c r="C74" s="12" t="s">
        <v>5</v>
      </c>
      <c r="D74" s="113">
        <v>66706</v>
      </c>
      <c r="E74" s="12" t="s">
        <v>97</v>
      </c>
      <c r="F74" s="12" t="s">
        <v>5</v>
      </c>
      <c r="G74" s="12" t="s">
        <v>4</v>
      </c>
      <c r="H74" s="12" t="s">
        <v>2358</v>
      </c>
      <c r="I74" s="12"/>
      <c r="J74" s="9">
        <v>31</v>
      </c>
      <c r="K74" s="9">
        <v>45</v>
      </c>
    </row>
    <row r="75" spans="2:11" s="11" customFormat="1" x14ac:dyDescent="0.2">
      <c r="B75" s="8">
        <v>43695</v>
      </c>
      <c r="C75" s="12" t="s">
        <v>5</v>
      </c>
      <c r="D75" s="113">
        <v>54200</v>
      </c>
      <c r="E75" s="12" t="s">
        <v>2353</v>
      </c>
      <c r="F75" s="12" t="s">
        <v>5</v>
      </c>
      <c r="G75" s="12" t="s">
        <v>5</v>
      </c>
      <c r="H75" s="12" t="s">
        <v>172</v>
      </c>
      <c r="I75" s="12"/>
      <c r="J75" s="9">
        <v>58</v>
      </c>
      <c r="K75" s="9">
        <v>97</v>
      </c>
    </row>
    <row r="76" spans="2:11" s="11" customFormat="1" x14ac:dyDescent="0.2">
      <c r="B76" s="8">
        <v>43697</v>
      </c>
      <c r="C76" s="12" t="s">
        <v>3</v>
      </c>
      <c r="D76" s="113">
        <v>1473</v>
      </c>
      <c r="E76" s="12" t="s">
        <v>92</v>
      </c>
      <c r="F76" s="12" t="s">
        <v>5</v>
      </c>
      <c r="G76" s="12" t="s">
        <v>4</v>
      </c>
      <c r="H76" s="12" t="s">
        <v>2219</v>
      </c>
      <c r="I76" s="12"/>
      <c r="J76" s="9">
        <v>30</v>
      </c>
      <c r="K76" s="9">
        <v>23</v>
      </c>
    </row>
    <row r="77" spans="2:11" s="11" customFormat="1" x14ac:dyDescent="0.2">
      <c r="B77" s="8">
        <v>43703</v>
      </c>
      <c r="C77" s="12" t="s">
        <v>3</v>
      </c>
      <c r="D77" s="113">
        <v>1255</v>
      </c>
      <c r="E77" s="12" t="s">
        <v>92</v>
      </c>
      <c r="F77" s="12" t="s">
        <v>5</v>
      </c>
      <c r="G77" s="12" t="s">
        <v>15</v>
      </c>
      <c r="H77" s="12" t="s">
        <v>37</v>
      </c>
      <c r="I77" s="12"/>
      <c r="J77" s="9">
        <v>22</v>
      </c>
      <c r="K77" s="9">
        <v>25</v>
      </c>
    </row>
    <row r="78" spans="2:11" s="11" customFormat="1" x14ac:dyDescent="0.2">
      <c r="B78" s="8">
        <v>43704</v>
      </c>
      <c r="C78" s="12" t="s">
        <v>5</v>
      </c>
      <c r="D78" s="113">
        <v>95032</v>
      </c>
      <c r="E78" s="12" t="s">
        <v>2414</v>
      </c>
      <c r="F78" s="12" t="s">
        <v>5</v>
      </c>
      <c r="G78" s="12" t="s">
        <v>15</v>
      </c>
      <c r="H78" s="12" t="s">
        <v>292</v>
      </c>
      <c r="I78" s="12"/>
      <c r="J78" s="9"/>
      <c r="K78" s="9"/>
    </row>
    <row r="79" spans="2:11" s="11" customFormat="1" x14ac:dyDescent="0.2">
      <c r="B79" s="8">
        <v>43684</v>
      </c>
      <c r="C79" s="12" t="s">
        <v>5</v>
      </c>
      <c r="D79" s="113">
        <v>54295</v>
      </c>
      <c r="E79" s="12" t="s">
        <v>154</v>
      </c>
      <c r="F79" s="12" t="s">
        <v>2244</v>
      </c>
      <c r="G79" s="12" t="s">
        <v>6</v>
      </c>
      <c r="H79" s="12" t="s">
        <v>172</v>
      </c>
      <c r="I79" s="12"/>
      <c r="J79" s="9">
        <v>60</v>
      </c>
      <c r="K79" s="9">
        <v>75</v>
      </c>
    </row>
    <row r="80" spans="2:11" s="11" customFormat="1" x14ac:dyDescent="0.2">
      <c r="B80" s="8">
        <v>43688</v>
      </c>
      <c r="C80" s="12" t="s">
        <v>3</v>
      </c>
      <c r="D80" s="113">
        <v>8258</v>
      </c>
      <c r="E80" s="12" t="s">
        <v>64</v>
      </c>
      <c r="F80" s="12" t="s">
        <v>18</v>
      </c>
      <c r="G80" s="12" t="s">
        <v>4</v>
      </c>
      <c r="H80" s="12" t="s">
        <v>172</v>
      </c>
      <c r="I80" s="12"/>
      <c r="J80" s="9">
        <v>23</v>
      </c>
      <c r="K80" s="9">
        <v>20</v>
      </c>
    </row>
    <row r="81" spans="2:11" s="11" customFormat="1" x14ac:dyDescent="0.2">
      <c r="B81" s="8">
        <v>43694</v>
      </c>
      <c r="C81" s="12" t="s">
        <v>18</v>
      </c>
      <c r="D81" s="113">
        <v>28045</v>
      </c>
      <c r="E81" s="12" t="s">
        <v>2308</v>
      </c>
      <c r="F81" s="12" t="s">
        <v>18</v>
      </c>
      <c r="G81" s="12" t="s">
        <v>6</v>
      </c>
      <c r="H81" s="12" t="s">
        <v>2309</v>
      </c>
      <c r="I81" s="12"/>
      <c r="J81" s="9">
        <v>22</v>
      </c>
      <c r="K81" s="9">
        <v>26</v>
      </c>
    </row>
    <row r="82" spans="2:11" s="11" customFormat="1" x14ac:dyDescent="0.2">
      <c r="B82" s="8">
        <v>43694</v>
      </c>
      <c r="C82" s="12" t="s">
        <v>3</v>
      </c>
      <c r="D82" s="113">
        <v>2322</v>
      </c>
      <c r="E82" s="12" t="s">
        <v>92</v>
      </c>
      <c r="F82" s="12" t="s">
        <v>18</v>
      </c>
      <c r="G82" s="12" t="s">
        <v>4</v>
      </c>
      <c r="H82" s="12" t="s">
        <v>23</v>
      </c>
      <c r="I82" s="12"/>
      <c r="J82" s="9">
        <v>21</v>
      </c>
      <c r="K82" s="9">
        <v>25</v>
      </c>
    </row>
    <row r="83" spans="2:11" s="11" customFormat="1" x14ac:dyDescent="0.2">
      <c r="B83" s="8">
        <v>43695</v>
      </c>
      <c r="C83" s="12" t="s">
        <v>3</v>
      </c>
      <c r="D83" s="113">
        <v>4671</v>
      </c>
      <c r="E83" s="12" t="s">
        <v>2296</v>
      </c>
      <c r="F83" s="12" t="s">
        <v>18</v>
      </c>
      <c r="G83" s="12" t="s">
        <v>4</v>
      </c>
      <c r="H83" s="12" t="s">
        <v>151</v>
      </c>
      <c r="I83" s="12"/>
      <c r="J83" s="9">
        <v>3</v>
      </c>
      <c r="K83" s="9">
        <v>2</v>
      </c>
    </row>
    <row r="84" spans="2:11" s="11" customFormat="1" x14ac:dyDescent="0.2">
      <c r="B84" s="8">
        <v>43707</v>
      </c>
      <c r="C84" s="12" t="s">
        <v>3</v>
      </c>
      <c r="D84" s="113">
        <v>2732</v>
      </c>
      <c r="E84" s="12" t="s">
        <v>92</v>
      </c>
      <c r="F84" s="12" t="s">
        <v>18</v>
      </c>
      <c r="G84" s="12" t="s">
        <v>15</v>
      </c>
      <c r="H84" s="12" t="s">
        <v>23</v>
      </c>
      <c r="I84" s="12"/>
      <c r="J84" s="9">
        <v>22</v>
      </c>
      <c r="K84" s="9">
        <v>25</v>
      </c>
    </row>
    <row r="85" spans="2:11" s="11" customFormat="1" x14ac:dyDescent="0.2">
      <c r="B85" s="8">
        <v>43702</v>
      </c>
      <c r="C85" s="12" t="s">
        <v>785</v>
      </c>
      <c r="D85" s="113">
        <v>10613</v>
      </c>
      <c r="E85" s="12" t="s">
        <v>2405</v>
      </c>
      <c r="F85" s="12" t="s">
        <v>2406</v>
      </c>
      <c r="G85" s="12" t="s">
        <v>6</v>
      </c>
      <c r="H85" s="12" t="s">
        <v>151</v>
      </c>
      <c r="I85" s="12"/>
      <c r="J85" s="31"/>
      <c r="K85" s="31"/>
    </row>
    <row r="86" spans="2:11" s="11" customFormat="1" x14ac:dyDescent="0.2">
      <c r="B86" s="8">
        <v>43678</v>
      </c>
      <c r="C86" s="12" t="s">
        <v>14</v>
      </c>
      <c r="D86" s="113">
        <v>6700</v>
      </c>
      <c r="E86" s="12" t="s">
        <v>127</v>
      </c>
      <c r="F86" s="12" t="s">
        <v>6</v>
      </c>
      <c r="G86" s="12" t="s">
        <v>4</v>
      </c>
      <c r="H86" s="12" t="s">
        <v>222</v>
      </c>
      <c r="I86" s="12"/>
      <c r="J86" s="9">
        <v>32</v>
      </c>
      <c r="K86" s="9">
        <v>26</v>
      </c>
    </row>
    <row r="87" spans="2:11" s="11" customFormat="1" x14ac:dyDescent="0.2">
      <c r="B87" s="8">
        <v>43678</v>
      </c>
      <c r="C87" s="12" t="s">
        <v>6</v>
      </c>
      <c r="D87" s="113">
        <v>54000</v>
      </c>
      <c r="E87" s="12" t="s">
        <v>210</v>
      </c>
      <c r="F87" s="12" t="s">
        <v>6</v>
      </c>
      <c r="G87" s="12" t="s">
        <v>221</v>
      </c>
      <c r="H87" s="12" t="s">
        <v>319</v>
      </c>
      <c r="I87" s="12"/>
      <c r="J87" s="9">
        <v>79</v>
      </c>
      <c r="K87" s="9">
        <v>116</v>
      </c>
    </row>
    <row r="88" spans="2:11" s="11" customFormat="1" x14ac:dyDescent="0.2">
      <c r="B88" s="8">
        <v>43678</v>
      </c>
      <c r="C88" s="12" t="s">
        <v>6</v>
      </c>
      <c r="D88" s="113">
        <v>57570</v>
      </c>
      <c r="E88" s="12" t="s">
        <v>72</v>
      </c>
      <c r="F88" s="12" t="s">
        <v>6</v>
      </c>
      <c r="G88" s="12" t="s">
        <v>5</v>
      </c>
      <c r="H88" s="12" t="s">
        <v>319</v>
      </c>
      <c r="I88" s="12"/>
      <c r="J88" s="9">
        <v>33</v>
      </c>
      <c r="K88" s="9">
        <v>36</v>
      </c>
    </row>
    <row r="89" spans="2:11" s="11" customFormat="1" x14ac:dyDescent="0.2">
      <c r="B89" s="8">
        <v>43678</v>
      </c>
      <c r="C89" s="12" t="s">
        <v>6</v>
      </c>
      <c r="D89" s="113">
        <v>67680</v>
      </c>
      <c r="E89" s="12" t="s">
        <v>2177</v>
      </c>
      <c r="F89" s="12" t="s">
        <v>6</v>
      </c>
      <c r="G89" s="12" t="s">
        <v>4</v>
      </c>
      <c r="H89" s="12" t="s">
        <v>151</v>
      </c>
      <c r="I89" s="12"/>
      <c r="J89" s="9">
        <v>170</v>
      </c>
      <c r="K89" s="9">
        <v>255</v>
      </c>
    </row>
    <row r="90" spans="2:11" s="11" customFormat="1" x14ac:dyDescent="0.2">
      <c r="B90" s="8">
        <v>43678</v>
      </c>
      <c r="C90" s="12" t="s">
        <v>6</v>
      </c>
      <c r="D90" s="113">
        <v>94370</v>
      </c>
      <c r="E90" s="12" t="s">
        <v>2178</v>
      </c>
      <c r="F90" s="12" t="s">
        <v>6</v>
      </c>
      <c r="G90" s="12" t="s">
        <v>15</v>
      </c>
      <c r="H90" s="12" t="s">
        <v>151</v>
      </c>
      <c r="I90" s="12"/>
      <c r="J90" s="9"/>
      <c r="K90" s="9"/>
    </row>
    <row r="91" spans="2:11" s="11" customFormat="1" x14ac:dyDescent="0.2">
      <c r="B91" s="8">
        <v>43679</v>
      </c>
      <c r="C91" s="12" t="s">
        <v>6</v>
      </c>
      <c r="D91" s="113">
        <v>76630</v>
      </c>
      <c r="E91" s="12" t="s">
        <v>2189</v>
      </c>
      <c r="F91" s="12" t="s">
        <v>6</v>
      </c>
      <c r="G91" s="12" t="s">
        <v>6</v>
      </c>
      <c r="H91" s="12" t="s">
        <v>172</v>
      </c>
      <c r="I91" s="12"/>
      <c r="J91" s="9">
        <v>240</v>
      </c>
      <c r="K91" s="9">
        <v>483</v>
      </c>
    </row>
    <row r="92" spans="2:11" s="11" customFormat="1" x14ac:dyDescent="0.2">
      <c r="B92" s="8">
        <v>43680</v>
      </c>
      <c r="C92" s="12" t="s">
        <v>6</v>
      </c>
      <c r="D92" s="113">
        <v>57380</v>
      </c>
      <c r="E92" s="12" t="s">
        <v>2198</v>
      </c>
      <c r="F92" s="12" t="s">
        <v>6</v>
      </c>
      <c r="G92" s="12" t="s">
        <v>6</v>
      </c>
      <c r="H92" s="12" t="s">
        <v>23</v>
      </c>
      <c r="I92" s="12"/>
      <c r="J92" s="9">
        <v>76</v>
      </c>
      <c r="K92" s="9">
        <v>110</v>
      </c>
    </row>
    <row r="93" spans="2:11" s="11" customFormat="1" x14ac:dyDescent="0.2">
      <c r="B93" s="8">
        <v>43680</v>
      </c>
      <c r="C93" s="12" t="s">
        <v>6</v>
      </c>
      <c r="D93" s="113">
        <v>57290</v>
      </c>
      <c r="E93" s="12" t="s">
        <v>1789</v>
      </c>
      <c r="F93" s="12" t="s">
        <v>6</v>
      </c>
      <c r="G93" s="12" t="s">
        <v>6</v>
      </c>
      <c r="H93" s="12" t="s">
        <v>23</v>
      </c>
      <c r="I93" s="12"/>
      <c r="J93" s="9">
        <v>35</v>
      </c>
      <c r="K93" s="9">
        <v>39</v>
      </c>
    </row>
    <row r="94" spans="2:11" s="11" customFormat="1" x14ac:dyDescent="0.2">
      <c r="B94" s="8">
        <v>43681</v>
      </c>
      <c r="C94" s="12" t="s">
        <v>3</v>
      </c>
      <c r="D94" s="113">
        <v>4108</v>
      </c>
      <c r="E94" s="12" t="s">
        <v>506</v>
      </c>
      <c r="F94" s="12" t="s">
        <v>6</v>
      </c>
      <c r="G94" s="12" t="s">
        <v>6</v>
      </c>
      <c r="H94" s="12" t="s">
        <v>172</v>
      </c>
      <c r="I94" s="12"/>
      <c r="J94" s="9">
        <v>11</v>
      </c>
      <c r="K94" s="9">
        <v>8</v>
      </c>
    </row>
    <row r="95" spans="2:11" s="11" customFormat="1" x14ac:dyDescent="0.2">
      <c r="B95" s="8">
        <v>43681</v>
      </c>
      <c r="C95" s="12" t="s">
        <v>6</v>
      </c>
      <c r="D95" s="113">
        <v>57330</v>
      </c>
      <c r="E95" s="12" t="s">
        <v>164</v>
      </c>
      <c r="F95" s="12" t="s">
        <v>6</v>
      </c>
      <c r="G95" s="12" t="s">
        <v>270</v>
      </c>
      <c r="H95" s="12" t="s">
        <v>23</v>
      </c>
      <c r="I95" s="12"/>
      <c r="J95" s="9">
        <v>25</v>
      </c>
      <c r="K95" s="9">
        <v>33</v>
      </c>
    </row>
    <row r="96" spans="2:11" s="11" customFormat="1" x14ac:dyDescent="0.2">
      <c r="B96" s="8">
        <v>43681</v>
      </c>
      <c r="C96" s="12" t="s">
        <v>6</v>
      </c>
      <c r="D96" s="113">
        <v>57050</v>
      </c>
      <c r="E96" s="12" t="s">
        <v>2200</v>
      </c>
      <c r="F96" s="12" t="s">
        <v>6</v>
      </c>
      <c r="G96" s="12" t="s">
        <v>6</v>
      </c>
      <c r="H96" s="12" t="s">
        <v>23</v>
      </c>
      <c r="I96" s="12"/>
      <c r="J96" s="9">
        <v>50</v>
      </c>
      <c r="K96" s="9">
        <v>66</v>
      </c>
    </row>
    <row r="97" spans="2:11" s="11" customFormat="1" x14ac:dyDescent="0.2">
      <c r="B97" s="8">
        <v>43681</v>
      </c>
      <c r="C97" s="12" t="s">
        <v>6</v>
      </c>
      <c r="D97" s="113">
        <v>57100</v>
      </c>
      <c r="E97" s="12" t="s">
        <v>141</v>
      </c>
      <c r="F97" s="12" t="s">
        <v>6</v>
      </c>
      <c r="G97" s="12" t="s">
        <v>6</v>
      </c>
      <c r="H97" s="12" t="s">
        <v>37</v>
      </c>
      <c r="I97" s="12"/>
      <c r="J97" s="9">
        <v>31</v>
      </c>
      <c r="K97" s="9">
        <v>42</v>
      </c>
    </row>
    <row r="98" spans="2:11" s="11" customFormat="1" x14ac:dyDescent="0.2">
      <c r="B98" s="8">
        <v>43681</v>
      </c>
      <c r="C98" s="12" t="s">
        <v>3</v>
      </c>
      <c r="D98" s="113">
        <v>6681</v>
      </c>
      <c r="E98" s="12" t="s">
        <v>232</v>
      </c>
      <c r="F98" s="12" t="s">
        <v>6</v>
      </c>
      <c r="G98" s="12" t="s">
        <v>6</v>
      </c>
      <c r="H98" s="12" t="s">
        <v>23</v>
      </c>
      <c r="I98" s="12"/>
      <c r="J98" s="9">
        <v>35</v>
      </c>
      <c r="K98" s="9">
        <v>57</v>
      </c>
    </row>
    <row r="99" spans="2:11" s="11" customFormat="1" x14ac:dyDescent="0.2">
      <c r="B99" s="8">
        <v>43683</v>
      </c>
      <c r="C99" s="12" t="s">
        <v>3</v>
      </c>
      <c r="D99" s="113">
        <v>8116</v>
      </c>
      <c r="E99" s="12" t="s">
        <v>53</v>
      </c>
      <c r="F99" s="12" t="s">
        <v>6</v>
      </c>
      <c r="G99" s="12" t="s">
        <v>6</v>
      </c>
      <c r="H99" s="12" t="s">
        <v>278</v>
      </c>
      <c r="I99" s="12"/>
      <c r="J99" s="9">
        <v>24</v>
      </c>
      <c r="K99" s="9">
        <v>31</v>
      </c>
    </row>
    <row r="100" spans="2:11" s="11" customFormat="1" x14ac:dyDescent="0.2">
      <c r="B100" s="8">
        <v>43683</v>
      </c>
      <c r="C100" s="12" t="s">
        <v>3</v>
      </c>
      <c r="D100" s="113">
        <v>2510</v>
      </c>
      <c r="E100" s="12" t="s">
        <v>92</v>
      </c>
      <c r="F100" s="12" t="s">
        <v>6</v>
      </c>
      <c r="G100" s="12" t="s">
        <v>15</v>
      </c>
      <c r="H100" s="12" t="s">
        <v>23</v>
      </c>
      <c r="I100" s="12"/>
      <c r="J100" s="9">
        <v>22</v>
      </c>
      <c r="K100" s="9">
        <v>27</v>
      </c>
    </row>
    <row r="101" spans="2:11" s="11" customFormat="1" x14ac:dyDescent="0.2">
      <c r="B101" s="8">
        <v>43683</v>
      </c>
      <c r="C101" s="12" t="s">
        <v>6</v>
      </c>
      <c r="D101" s="113">
        <v>10400</v>
      </c>
      <c r="E101" s="12" t="s">
        <v>2218</v>
      </c>
      <c r="F101" s="12" t="s">
        <v>6</v>
      </c>
      <c r="G101" s="12" t="s">
        <v>6</v>
      </c>
      <c r="H101" s="12" t="s">
        <v>2219</v>
      </c>
      <c r="I101" s="12"/>
      <c r="J101" s="9">
        <v>194</v>
      </c>
      <c r="K101" s="9">
        <v>272</v>
      </c>
    </row>
    <row r="102" spans="2:11" s="11" customFormat="1" x14ac:dyDescent="0.2">
      <c r="B102" s="8">
        <v>43683</v>
      </c>
      <c r="C102" s="12" t="s">
        <v>6</v>
      </c>
      <c r="D102" s="113">
        <v>57155</v>
      </c>
      <c r="E102" s="12" t="s">
        <v>211</v>
      </c>
      <c r="F102" s="12" t="s">
        <v>6</v>
      </c>
      <c r="G102" s="12" t="s">
        <v>6</v>
      </c>
      <c r="H102" s="12" t="s">
        <v>2247</v>
      </c>
      <c r="I102" s="12"/>
      <c r="J102" s="9">
        <v>65</v>
      </c>
      <c r="K102" s="9">
        <v>86</v>
      </c>
    </row>
    <row r="103" spans="2:11" s="11" customFormat="1" x14ac:dyDescent="0.2">
      <c r="B103" s="8">
        <v>43683</v>
      </c>
      <c r="C103" s="12" t="s">
        <v>14</v>
      </c>
      <c r="D103" s="113">
        <v>6790</v>
      </c>
      <c r="E103" s="12" t="s">
        <v>168</v>
      </c>
      <c r="F103" s="12" t="s">
        <v>6</v>
      </c>
      <c r="G103" s="12" t="s">
        <v>6</v>
      </c>
      <c r="H103" s="12" t="s">
        <v>863</v>
      </c>
      <c r="I103" s="12"/>
      <c r="J103" s="9">
        <v>19</v>
      </c>
      <c r="K103" s="9">
        <v>11</v>
      </c>
    </row>
    <row r="104" spans="2:11" s="11" customFormat="1" x14ac:dyDescent="0.2">
      <c r="B104" s="8">
        <v>43683</v>
      </c>
      <c r="C104" s="12" t="s">
        <v>3</v>
      </c>
      <c r="D104" s="113">
        <v>4475</v>
      </c>
      <c r="E104" s="12" t="s">
        <v>50</v>
      </c>
      <c r="F104" s="12" t="s">
        <v>6</v>
      </c>
      <c r="G104" s="12" t="s">
        <v>6</v>
      </c>
      <c r="H104" s="12" t="s">
        <v>163</v>
      </c>
      <c r="I104" s="12"/>
      <c r="J104" s="9">
        <v>6</v>
      </c>
      <c r="K104" s="9" t="s">
        <v>996</v>
      </c>
    </row>
    <row r="105" spans="2:11" s="11" customFormat="1" x14ac:dyDescent="0.2">
      <c r="B105" s="8">
        <v>43684</v>
      </c>
      <c r="C105" s="12" t="s">
        <v>6</v>
      </c>
      <c r="D105" s="113">
        <v>57390</v>
      </c>
      <c r="E105" s="12" t="s">
        <v>137</v>
      </c>
      <c r="F105" s="12" t="s">
        <v>6</v>
      </c>
      <c r="G105" s="12" t="s">
        <v>6</v>
      </c>
      <c r="H105" s="12" t="s">
        <v>2229</v>
      </c>
      <c r="I105" s="12"/>
      <c r="J105" s="9">
        <v>14</v>
      </c>
      <c r="K105" s="9">
        <v>11</v>
      </c>
    </row>
    <row r="106" spans="2:11" s="11" customFormat="1" x14ac:dyDescent="0.2">
      <c r="B106" s="8">
        <v>43684</v>
      </c>
      <c r="C106" s="12" t="s">
        <v>3</v>
      </c>
      <c r="D106" s="113">
        <v>2510</v>
      </c>
      <c r="E106" s="12" t="s">
        <v>92</v>
      </c>
      <c r="F106" s="12" t="s">
        <v>6</v>
      </c>
      <c r="G106" s="12" t="s">
        <v>4</v>
      </c>
      <c r="H106" s="12" t="s">
        <v>976</v>
      </c>
      <c r="I106" s="12"/>
      <c r="J106" s="9">
        <v>22</v>
      </c>
      <c r="K106" s="9">
        <v>27</v>
      </c>
    </row>
    <row r="107" spans="2:11" s="11" customFormat="1" x14ac:dyDescent="0.2">
      <c r="B107" s="8">
        <v>43684</v>
      </c>
      <c r="C107" s="12" t="s">
        <v>6</v>
      </c>
      <c r="D107" s="113">
        <v>57970</v>
      </c>
      <c r="E107" s="12" t="s">
        <v>206</v>
      </c>
      <c r="F107" s="12" t="s">
        <v>6</v>
      </c>
      <c r="G107" s="12" t="s">
        <v>6</v>
      </c>
      <c r="H107" s="12" t="s">
        <v>172</v>
      </c>
      <c r="I107" s="12"/>
      <c r="J107" s="9">
        <v>36</v>
      </c>
      <c r="K107" s="9">
        <v>44</v>
      </c>
    </row>
    <row r="108" spans="2:11" s="11" customFormat="1" x14ac:dyDescent="0.2">
      <c r="B108" s="8">
        <v>43684</v>
      </c>
      <c r="C108" s="12" t="s">
        <v>14</v>
      </c>
      <c r="D108" s="113">
        <v>6044</v>
      </c>
      <c r="E108" s="12" t="s">
        <v>2233</v>
      </c>
      <c r="F108" s="12" t="s">
        <v>6</v>
      </c>
      <c r="G108" s="12" t="s">
        <v>6</v>
      </c>
      <c r="H108" s="12" t="s">
        <v>172</v>
      </c>
      <c r="I108" s="12"/>
      <c r="J108" s="9">
        <v>119</v>
      </c>
      <c r="K108" s="9">
        <v>194</v>
      </c>
    </row>
    <row r="109" spans="2:11" s="11" customFormat="1" x14ac:dyDescent="0.2">
      <c r="B109" s="8">
        <v>43684</v>
      </c>
      <c r="C109" s="12" t="s">
        <v>234</v>
      </c>
      <c r="D109" s="48" t="s">
        <v>2234</v>
      </c>
      <c r="E109" s="12" t="s">
        <v>2235</v>
      </c>
      <c r="F109" s="12" t="s">
        <v>6</v>
      </c>
      <c r="G109" s="12" t="s">
        <v>234</v>
      </c>
      <c r="H109" s="12" t="s">
        <v>172</v>
      </c>
      <c r="I109" s="12"/>
      <c r="J109" s="9">
        <v>313</v>
      </c>
      <c r="K109" s="9">
        <v>534</v>
      </c>
    </row>
    <row r="110" spans="2:11" s="11" customFormat="1" x14ac:dyDescent="0.2">
      <c r="B110" s="8">
        <v>43684</v>
      </c>
      <c r="C110" s="12" t="s">
        <v>3</v>
      </c>
      <c r="D110" s="113">
        <v>9689</v>
      </c>
      <c r="E110" s="12" t="s">
        <v>2238</v>
      </c>
      <c r="F110" s="12" t="s">
        <v>6</v>
      </c>
      <c r="G110" s="12" t="s">
        <v>6</v>
      </c>
      <c r="H110" s="12" t="s">
        <v>1897</v>
      </c>
      <c r="I110" s="12"/>
      <c r="J110" s="9">
        <v>64</v>
      </c>
      <c r="K110" s="9">
        <v>63</v>
      </c>
    </row>
    <row r="111" spans="2:11" s="11" customFormat="1" x14ac:dyDescent="0.2">
      <c r="B111" s="8">
        <v>43684</v>
      </c>
      <c r="C111" s="12" t="s">
        <v>3</v>
      </c>
      <c r="D111" s="113">
        <v>3382</v>
      </c>
      <c r="E111" s="12" t="s">
        <v>195</v>
      </c>
      <c r="F111" s="12" t="s">
        <v>6</v>
      </c>
      <c r="G111" s="12" t="s">
        <v>6</v>
      </c>
      <c r="H111" s="12" t="s">
        <v>172</v>
      </c>
      <c r="I111" s="12"/>
      <c r="J111" s="9">
        <v>15</v>
      </c>
      <c r="K111" s="9">
        <v>16</v>
      </c>
    </row>
    <row r="112" spans="2:11" s="11" customFormat="1" x14ac:dyDescent="0.2">
      <c r="B112" s="8">
        <v>43684</v>
      </c>
      <c r="C112" s="12" t="s">
        <v>6</v>
      </c>
      <c r="D112" s="113">
        <v>13005</v>
      </c>
      <c r="E112" s="12" t="s">
        <v>774</v>
      </c>
      <c r="F112" s="12" t="s">
        <v>6</v>
      </c>
      <c r="G112" s="12" t="s">
        <v>6</v>
      </c>
      <c r="H112" s="12" t="s">
        <v>2245</v>
      </c>
      <c r="I112" s="12"/>
      <c r="J112" s="9"/>
      <c r="K112" s="9"/>
    </row>
    <row r="113" spans="2:11" s="11" customFormat="1" x14ac:dyDescent="0.2">
      <c r="B113" s="8">
        <v>43684</v>
      </c>
      <c r="C113" s="12" t="s">
        <v>14</v>
      </c>
      <c r="D113" s="113">
        <v>6780</v>
      </c>
      <c r="E113" s="12" t="s">
        <v>142</v>
      </c>
      <c r="F113" s="12" t="s">
        <v>6</v>
      </c>
      <c r="G113" s="12" t="s">
        <v>6</v>
      </c>
      <c r="H113" s="12" t="s">
        <v>863</v>
      </c>
      <c r="I113" s="12"/>
      <c r="J113" s="9">
        <v>20</v>
      </c>
      <c r="K113" s="9">
        <v>15</v>
      </c>
    </row>
    <row r="114" spans="2:11" s="11" customFormat="1" x14ac:dyDescent="0.2">
      <c r="B114" s="8">
        <v>43684</v>
      </c>
      <c r="C114" s="12" t="s">
        <v>6</v>
      </c>
      <c r="D114" s="113">
        <v>54135</v>
      </c>
      <c r="E114" s="12" t="s">
        <v>1106</v>
      </c>
      <c r="F114" s="12" t="s">
        <v>6</v>
      </c>
      <c r="G114" s="12" t="s">
        <v>6</v>
      </c>
      <c r="H114" s="12" t="s">
        <v>863</v>
      </c>
      <c r="I114" s="12"/>
      <c r="J114" s="9">
        <v>20</v>
      </c>
      <c r="K114" s="9">
        <v>15</v>
      </c>
    </row>
    <row r="115" spans="2:11" s="11" customFormat="1" x14ac:dyDescent="0.2">
      <c r="B115" s="8">
        <v>43684</v>
      </c>
      <c r="C115" s="12" t="s">
        <v>14</v>
      </c>
      <c r="D115" s="113">
        <v>6700</v>
      </c>
      <c r="E115" s="12" t="s">
        <v>127</v>
      </c>
      <c r="F115" s="12" t="s">
        <v>6</v>
      </c>
      <c r="G115" s="12" t="s">
        <v>6</v>
      </c>
      <c r="H115" s="12" t="s">
        <v>863</v>
      </c>
      <c r="I115" s="12"/>
      <c r="J115" s="9">
        <v>34</v>
      </c>
      <c r="K115" s="9">
        <v>29</v>
      </c>
    </row>
    <row r="116" spans="2:11" s="11" customFormat="1" x14ac:dyDescent="0.2">
      <c r="B116" s="8">
        <v>43684</v>
      </c>
      <c r="C116" s="12" t="s">
        <v>6</v>
      </c>
      <c r="D116" s="113">
        <v>54400</v>
      </c>
      <c r="E116" s="12" t="s">
        <v>179</v>
      </c>
      <c r="F116" s="12" t="s">
        <v>6</v>
      </c>
      <c r="G116" s="12" t="s">
        <v>6</v>
      </c>
      <c r="H116" s="12" t="s">
        <v>2239</v>
      </c>
      <c r="I116" s="12"/>
      <c r="J116" s="9">
        <v>21</v>
      </c>
      <c r="K116" s="9">
        <v>15</v>
      </c>
    </row>
    <row r="117" spans="2:11" s="11" customFormat="1" x14ac:dyDescent="0.2">
      <c r="B117" s="8">
        <v>43684</v>
      </c>
      <c r="C117" s="12" t="s">
        <v>6</v>
      </c>
      <c r="D117" s="113">
        <v>57320</v>
      </c>
      <c r="E117" s="12" t="s">
        <v>2242</v>
      </c>
      <c r="F117" s="12" t="s">
        <v>6</v>
      </c>
      <c r="G117" s="12" t="s">
        <v>6</v>
      </c>
      <c r="H117" s="12" t="s">
        <v>152</v>
      </c>
      <c r="I117" s="12"/>
      <c r="J117" s="9">
        <v>52</v>
      </c>
      <c r="K117" s="9">
        <v>64</v>
      </c>
    </row>
    <row r="118" spans="2:11" s="11" customFormat="1" x14ac:dyDescent="0.2">
      <c r="B118" s="8">
        <v>43684</v>
      </c>
      <c r="C118" s="12" t="s">
        <v>3</v>
      </c>
      <c r="D118" s="113">
        <v>4601</v>
      </c>
      <c r="E118" s="12" t="s">
        <v>40</v>
      </c>
      <c r="F118" s="12" t="s">
        <v>6</v>
      </c>
      <c r="G118" s="12" t="s">
        <v>6</v>
      </c>
      <c r="H118" s="12" t="s">
        <v>163</v>
      </c>
      <c r="I118" s="12"/>
      <c r="J118" s="9">
        <v>5</v>
      </c>
      <c r="K118" s="9">
        <v>2</v>
      </c>
    </row>
    <row r="119" spans="2:11" s="11" customFormat="1" x14ac:dyDescent="0.2">
      <c r="B119" s="8">
        <v>43686</v>
      </c>
      <c r="C119" s="12" t="s">
        <v>6</v>
      </c>
      <c r="D119" s="113">
        <v>54430</v>
      </c>
      <c r="E119" s="12" t="s">
        <v>179</v>
      </c>
      <c r="F119" s="12" t="s">
        <v>6</v>
      </c>
      <c r="G119" s="12" t="s">
        <v>6</v>
      </c>
      <c r="H119" s="12" t="s">
        <v>151</v>
      </c>
      <c r="I119" s="12"/>
      <c r="J119" s="9">
        <v>24</v>
      </c>
      <c r="K119" s="9">
        <v>18</v>
      </c>
    </row>
    <row r="120" spans="2:11" s="11" customFormat="1" x14ac:dyDescent="0.2">
      <c r="B120" s="8">
        <v>43686</v>
      </c>
      <c r="C120" s="12" t="s">
        <v>3</v>
      </c>
      <c r="D120" s="113">
        <v>5540</v>
      </c>
      <c r="E120" s="12" t="s">
        <v>283</v>
      </c>
      <c r="F120" s="12" t="s">
        <v>6</v>
      </c>
      <c r="G120" s="12" t="s">
        <v>4</v>
      </c>
      <c r="H120" s="12" t="s">
        <v>172</v>
      </c>
      <c r="I120" s="12"/>
      <c r="J120" s="9">
        <v>29</v>
      </c>
      <c r="K120" s="9">
        <v>40</v>
      </c>
    </row>
    <row r="121" spans="2:11" s="11" customFormat="1" x14ac:dyDescent="0.2">
      <c r="B121" s="8">
        <v>43686</v>
      </c>
      <c r="C121" s="12" t="s">
        <v>6</v>
      </c>
      <c r="D121" s="113">
        <v>57480</v>
      </c>
      <c r="E121" s="12" t="s">
        <v>2252</v>
      </c>
      <c r="F121" s="12" t="s">
        <v>6</v>
      </c>
      <c r="G121" s="12" t="s">
        <v>15</v>
      </c>
      <c r="H121" s="12" t="s">
        <v>172</v>
      </c>
      <c r="I121" s="12"/>
      <c r="J121" s="9">
        <v>37</v>
      </c>
      <c r="K121" s="9">
        <v>51</v>
      </c>
    </row>
    <row r="122" spans="2:11" s="11" customFormat="1" x14ac:dyDescent="0.2">
      <c r="B122" s="8">
        <v>43687</v>
      </c>
      <c r="C122" s="12" t="s">
        <v>6</v>
      </c>
      <c r="D122" s="113">
        <v>54960</v>
      </c>
      <c r="E122" s="12" t="s">
        <v>1177</v>
      </c>
      <c r="F122" s="12" t="s">
        <v>6</v>
      </c>
      <c r="G122" s="12" t="s">
        <v>6</v>
      </c>
      <c r="H122" s="12" t="s">
        <v>151</v>
      </c>
      <c r="I122" s="12"/>
      <c r="J122" s="9">
        <v>30</v>
      </c>
      <c r="K122" s="9">
        <v>25</v>
      </c>
    </row>
    <row r="123" spans="2:11" s="11" customFormat="1" x14ac:dyDescent="0.2">
      <c r="B123" s="8">
        <v>43687</v>
      </c>
      <c r="C123" s="12" t="s">
        <v>6</v>
      </c>
      <c r="D123" s="113">
        <v>57940</v>
      </c>
      <c r="E123" s="12" t="s">
        <v>2254</v>
      </c>
      <c r="F123" s="12" t="s">
        <v>6</v>
      </c>
      <c r="G123" s="12" t="s">
        <v>15</v>
      </c>
      <c r="H123" s="12" t="s">
        <v>2255</v>
      </c>
      <c r="I123" s="12"/>
      <c r="J123" s="9">
        <v>38</v>
      </c>
      <c r="K123" s="9">
        <v>52</v>
      </c>
    </row>
    <row r="124" spans="2:11" s="11" customFormat="1" x14ac:dyDescent="0.2">
      <c r="B124" s="8">
        <v>43687</v>
      </c>
      <c r="C124" s="12" t="s">
        <v>6</v>
      </c>
      <c r="D124" s="113">
        <v>57570</v>
      </c>
      <c r="E124" s="12" t="s">
        <v>2256</v>
      </c>
      <c r="F124" s="12" t="s">
        <v>6</v>
      </c>
      <c r="G124" s="12" t="s">
        <v>6</v>
      </c>
      <c r="H124" s="12" t="s">
        <v>172</v>
      </c>
      <c r="I124" s="12"/>
      <c r="J124" s="9">
        <v>19</v>
      </c>
      <c r="K124" s="9">
        <v>26</v>
      </c>
    </row>
    <row r="125" spans="2:11" s="11" customFormat="1" x14ac:dyDescent="0.2">
      <c r="B125" s="8">
        <v>43687</v>
      </c>
      <c r="C125" s="12" t="s">
        <v>3</v>
      </c>
      <c r="D125" s="113">
        <v>4143</v>
      </c>
      <c r="E125" s="12" t="s">
        <v>506</v>
      </c>
      <c r="F125" s="12" t="s">
        <v>6</v>
      </c>
      <c r="G125" s="12" t="s">
        <v>5</v>
      </c>
      <c r="H125" s="12" t="s">
        <v>23</v>
      </c>
      <c r="I125" s="12"/>
      <c r="J125" s="9">
        <v>11</v>
      </c>
      <c r="K125" s="9">
        <v>9</v>
      </c>
    </row>
    <row r="126" spans="2:11" s="11" customFormat="1" x14ac:dyDescent="0.2">
      <c r="B126" s="8">
        <v>43687</v>
      </c>
      <c r="C126" s="12" t="s">
        <v>3</v>
      </c>
      <c r="D126" s="113">
        <v>1663</v>
      </c>
      <c r="E126" s="12" t="s">
        <v>92</v>
      </c>
      <c r="F126" s="12" t="s">
        <v>6</v>
      </c>
      <c r="G126" s="12" t="s">
        <v>15</v>
      </c>
      <c r="H126" s="12" t="s">
        <v>37</v>
      </c>
      <c r="I126" s="12"/>
      <c r="J126" s="9">
        <v>22</v>
      </c>
      <c r="K126" s="9">
        <v>26</v>
      </c>
    </row>
    <row r="127" spans="2:11" s="11" customFormat="1" x14ac:dyDescent="0.2">
      <c r="B127" s="8">
        <v>43687</v>
      </c>
      <c r="C127" s="12" t="s">
        <v>6</v>
      </c>
      <c r="D127" s="113">
        <v>68460</v>
      </c>
      <c r="E127" s="12" t="s">
        <v>2257</v>
      </c>
      <c r="F127" s="12" t="s">
        <v>6</v>
      </c>
      <c r="G127" s="12" t="s">
        <v>5</v>
      </c>
      <c r="H127" s="12" t="s">
        <v>249</v>
      </c>
      <c r="I127" s="12"/>
      <c r="J127" s="9">
        <v>205</v>
      </c>
      <c r="K127" s="9">
        <v>317</v>
      </c>
    </row>
    <row r="128" spans="2:11" s="11" customFormat="1" x14ac:dyDescent="0.2">
      <c r="B128" s="8">
        <v>43687</v>
      </c>
      <c r="C128" s="12" t="s">
        <v>14</v>
      </c>
      <c r="D128" s="113">
        <v>6723</v>
      </c>
      <c r="E128" s="12" t="s">
        <v>212</v>
      </c>
      <c r="F128" s="12" t="s">
        <v>6</v>
      </c>
      <c r="G128" s="12" t="s">
        <v>4</v>
      </c>
      <c r="H128" s="12" t="s">
        <v>2268</v>
      </c>
      <c r="I128" s="12"/>
      <c r="J128" s="9">
        <v>36</v>
      </c>
      <c r="K128" s="9">
        <v>40</v>
      </c>
    </row>
    <row r="129" spans="2:11" s="11" customFormat="1" x14ac:dyDescent="0.2">
      <c r="B129" s="8">
        <v>43688</v>
      </c>
      <c r="C129" s="12" t="s">
        <v>6</v>
      </c>
      <c r="D129" s="113">
        <v>54150</v>
      </c>
      <c r="E129" s="12" t="s">
        <v>2258</v>
      </c>
      <c r="F129" s="12" t="s">
        <v>6</v>
      </c>
      <c r="G129" s="12" t="s">
        <v>15</v>
      </c>
      <c r="H129" s="12" t="s">
        <v>292</v>
      </c>
      <c r="I129" s="12"/>
      <c r="J129" s="9">
        <v>39</v>
      </c>
      <c r="K129" s="9">
        <v>37</v>
      </c>
    </row>
    <row r="130" spans="2:11" s="11" customFormat="1" x14ac:dyDescent="0.2">
      <c r="B130" s="8">
        <v>43688</v>
      </c>
      <c r="C130" s="12" t="s">
        <v>3</v>
      </c>
      <c r="D130" s="113">
        <v>1243</v>
      </c>
      <c r="E130" s="12" t="s">
        <v>92</v>
      </c>
      <c r="F130" s="12" t="s">
        <v>6</v>
      </c>
      <c r="G130" s="12" t="s">
        <v>15</v>
      </c>
      <c r="H130" s="12" t="s">
        <v>23</v>
      </c>
      <c r="I130" s="12"/>
      <c r="J130" s="9">
        <v>24</v>
      </c>
      <c r="K130" s="9">
        <v>27</v>
      </c>
    </row>
    <row r="131" spans="2:11" s="11" customFormat="1" x14ac:dyDescent="0.2">
      <c r="B131" s="8">
        <v>43688</v>
      </c>
      <c r="C131" s="12" t="s">
        <v>6</v>
      </c>
      <c r="D131" s="113">
        <v>57570</v>
      </c>
      <c r="E131" s="12" t="s">
        <v>2181</v>
      </c>
      <c r="F131" s="12" t="s">
        <v>6</v>
      </c>
      <c r="G131" s="12" t="s">
        <v>6</v>
      </c>
      <c r="H131" s="12" t="s">
        <v>37</v>
      </c>
      <c r="I131" s="12"/>
      <c r="J131" s="9">
        <v>20</v>
      </c>
      <c r="K131" s="9">
        <v>26</v>
      </c>
    </row>
    <row r="132" spans="2:11" s="11" customFormat="1" x14ac:dyDescent="0.2">
      <c r="B132" s="8">
        <v>43688</v>
      </c>
      <c r="C132" s="12" t="s">
        <v>3</v>
      </c>
      <c r="D132" s="113">
        <v>5316</v>
      </c>
      <c r="E132" s="12" t="s">
        <v>280</v>
      </c>
      <c r="F132" s="12" t="s">
        <v>6</v>
      </c>
      <c r="G132" s="12" t="s">
        <v>6</v>
      </c>
      <c r="H132" s="12" t="s">
        <v>151</v>
      </c>
      <c r="I132" s="12"/>
      <c r="J132" s="9">
        <v>29</v>
      </c>
      <c r="K132" s="9">
        <v>36</v>
      </c>
    </row>
    <row r="133" spans="2:11" s="11" customFormat="1" x14ac:dyDescent="0.2">
      <c r="B133" s="8">
        <v>43689</v>
      </c>
      <c r="C133" s="12" t="s">
        <v>6</v>
      </c>
      <c r="D133" s="113">
        <v>54920</v>
      </c>
      <c r="E133" s="12" t="s">
        <v>143</v>
      </c>
      <c r="F133" s="12" t="s">
        <v>6</v>
      </c>
      <c r="G133" s="12" t="s">
        <v>6</v>
      </c>
      <c r="H133" s="12" t="s">
        <v>863</v>
      </c>
      <c r="I133" s="12"/>
      <c r="J133" s="9">
        <v>16</v>
      </c>
      <c r="K133" s="9">
        <v>11</v>
      </c>
    </row>
    <row r="134" spans="2:11" s="11" customFormat="1" x14ac:dyDescent="0.2">
      <c r="B134" s="8">
        <v>43688</v>
      </c>
      <c r="C134" s="12" t="s">
        <v>6</v>
      </c>
      <c r="D134" s="113">
        <v>57480</v>
      </c>
      <c r="E134" s="12" t="s">
        <v>2259</v>
      </c>
      <c r="F134" s="12" t="s">
        <v>6</v>
      </c>
      <c r="G134" s="12" t="s">
        <v>6</v>
      </c>
      <c r="H134" s="12" t="s">
        <v>863</v>
      </c>
      <c r="I134" s="12"/>
      <c r="J134" s="9">
        <v>55</v>
      </c>
      <c r="K134" s="9">
        <v>57</v>
      </c>
    </row>
    <row r="135" spans="2:11" s="11" customFormat="1" x14ac:dyDescent="0.2">
      <c r="B135" s="8">
        <v>43688</v>
      </c>
      <c r="C135" s="12" t="s">
        <v>6</v>
      </c>
      <c r="D135" s="113">
        <v>57320</v>
      </c>
      <c r="E135" s="12" t="s">
        <v>1951</v>
      </c>
      <c r="F135" s="12" t="s">
        <v>6</v>
      </c>
      <c r="G135" s="12" t="s">
        <v>6</v>
      </c>
      <c r="H135" s="12" t="s">
        <v>863</v>
      </c>
      <c r="I135" s="12"/>
      <c r="J135" s="9">
        <v>64</v>
      </c>
      <c r="K135" s="9">
        <v>78</v>
      </c>
    </row>
    <row r="136" spans="2:11" s="11" customFormat="1" x14ac:dyDescent="0.2">
      <c r="B136" s="8">
        <v>43689</v>
      </c>
      <c r="C136" s="12" t="s">
        <v>14</v>
      </c>
      <c r="D136" s="113">
        <v>6700</v>
      </c>
      <c r="E136" s="12" t="s">
        <v>127</v>
      </c>
      <c r="F136" s="12" t="s">
        <v>6</v>
      </c>
      <c r="G136" s="12" t="s">
        <v>6</v>
      </c>
      <c r="H136" s="12" t="s">
        <v>863</v>
      </c>
      <c r="I136" s="12"/>
      <c r="J136" s="9">
        <v>35</v>
      </c>
      <c r="K136" s="9">
        <v>26</v>
      </c>
    </row>
    <row r="137" spans="2:11" s="11" customFormat="1" x14ac:dyDescent="0.2">
      <c r="B137" s="8">
        <v>43689</v>
      </c>
      <c r="C137" s="12" t="s">
        <v>6</v>
      </c>
      <c r="D137" s="113">
        <v>57730</v>
      </c>
      <c r="E137" s="12" t="s">
        <v>2260</v>
      </c>
      <c r="F137" s="12" t="s">
        <v>6</v>
      </c>
      <c r="G137" s="12" t="s">
        <v>6</v>
      </c>
      <c r="H137" s="12" t="s">
        <v>172</v>
      </c>
      <c r="I137" s="12"/>
      <c r="J137" s="9">
        <v>85</v>
      </c>
      <c r="K137" s="9">
        <v>117</v>
      </c>
    </row>
    <row r="138" spans="2:11" s="11" customFormat="1" x14ac:dyDescent="0.2">
      <c r="B138" s="8">
        <v>43689</v>
      </c>
      <c r="C138" s="12" t="s">
        <v>6</v>
      </c>
      <c r="D138" s="113">
        <v>57100</v>
      </c>
      <c r="E138" s="12" t="s">
        <v>141</v>
      </c>
      <c r="F138" s="12" t="s">
        <v>6</v>
      </c>
      <c r="G138" s="12" t="s">
        <v>6</v>
      </c>
      <c r="H138" s="12" t="s">
        <v>863</v>
      </c>
      <c r="I138" s="12"/>
      <c r="J138" s="9">
        <v>43</v>
      </c>
      <c r="K138" s="9">
        <v>37</v>
      </c>
    </row>
    <row r="139" spans="2:11" s="11" customFormat="1" x14ac:dyDescent="0.2">
      <c r="B139" s="8">
        <v>43689</v>
      </c>
      <c r="C139" s="12" t="s">
        <v>14</v>
      </c>
      <c r="D139" s="113">
        <v>6840</v>
      </c>
      <c r="E139" s="12" t="s">
        <v>2261</v>
      </c>
      <c r="F139" s="12" t="s">
        <v>6</v>
      </c>
      <c r="G139" s="12" t="s">
        <v>6</v>
      </c>
      <c r="H139" s="12" t="s">
        <v>172</v>
      </c>
      <c r="I139" s="12"/>
      <c r="J139" s="9">
        <v>47</v>
      </c>
      <c r="K139" s="9">
        <v>59</v>
      </c>
    </row>
    <row r="140" spans="2:11" s="11" customFormat="1" x14ac:dyDescent="0.2">
      <c r="B140" s="8">
        <v>43689</v>
      </c>
      <c r="C140" s="12" t="s">
        <v>6</v>
      </c>
      <c r="D140" s="113">
        <v>44300</v>
      </c>
      <c r="E140" s="12" t="s">
        <v>2262</v>
      </c>
      <c r="F140" s="12" t="s">
        <v>6</v>
      </c>
      <c r="G140" s="12" t="s">
        <v>6</v>
      </c>
      <c r="H140" s="12" t="s">
        <v>976</v>
      </c>
      <c r="I140" s="12"/>
      <c r="J140" s="9">
        <v>41</v>
      </c>
      <c r="K140" s="9">
        <v>53</v>
      </c>
    </row>
    <row r="141" spans="2:11" s="11" customFormat="1" x14ac:dyDescent="0.2">
      <c r="B141" s="8">
        <v>43689</v>
      </c>
      <c r="C141" s="12" t="s">
        <v>14</v>
      </c>
      <c r="D141" s="113">
        <v>6700</v>
      </c>
      <c r="E141" s="12" t="s">
        <v>127</v>
      </c>
      <c r="F141" s="12" t="s">
        <v>6</v>
      </c>
      <c r="G141" s="12" t="s">
        <v>6</v>
      </c>
      <c r="H141" s="12" t="s">
        <v>863</v>
      </c>
      <c r="I141" s="12"/>
      <c r="J141" s="9">
        <v>35</v>
      </c>
      <c r="K141" s="9">
        <v>24</v>
      </c>
    </row>
    <row r="142" spans="2:11" s="11" customFormat="1" x14ac:dyDescent="0.2">
      <c r="B142" s="8">
        <v>43689</v>
      </c>
      <c r="C142" s="12" t="s">
        <v>3</v>
      </c>
      <c r="D142" s="113">
        <v>8064</v>
      </c>
      <c r="E142" s="12" t="s">
        <v>41</v>
      </c>
      <c r="F142" s="12" t="s">
        <v>6</v>
      </c>
      <c r="G142" s="12" t="s">
        <v>6</v>
      </c>
      <c r="H142" s="12" t="s">
        <v>163</v>
      </c>
      <c r="I142" s="12"/>
      <c r="J142" s="9">
        <v>25</v>
      </c>
      <c r="K142" s="9">
        <v>21</v>
      </c>
    </row>
    <row r="143" spans="2:11" s="11" customFormat="1" x14ac:dyDescent="0.2">
      <c r="B143" s="8">
        <v>43690</v>
      </c>
      <c r="C143" s="12" t="s">
        <v>6</v>
      </c>
      <c r="D143" s="113">
        <v>57240</v>
      </c>
      <c r="E143" s="12" t="s">
        <v>726</v>
      </c>
      <c r="F143" s="12" t="s">
        <v>6</v>
      </c>
      <c r="G143" s="12" t="s">
        <v>6</v>
      </c>
      <c r="H143" s="12" t="s">
        <v>167</v>
      </c>
      <c r="I143" s="12"/>
      <c r="J143" s="9">
        <v>31</v>
      </c>
      <c r="K143" s="9">
        <v>40</v>
      </c>
    </row>
    <row r="144" spans="2:11" s="11" customFormat="1" x14ac:dyDescent="0.2">
      <c r="B144" s="8">
        <v>43690</v>
      </c>
      <c r="C144" s="12" t="s">
        <v>6</v>
      </c>
      <c r="D144" s="113">
        <v>57250</v>
      </c>
      <c r="E144" s="12" t="s">
        <v>2263</v>
      </c>
      <c r="F144" s="12" t="s">
        <v>6</v>
      </c>
      <c r="G144" s="12" t="s">
        <v>6</v>
      </c>
      <c r="H144" s="12" t="s">
        <v>172</v>
      </c>
      <c r="I144" s="12"/>
      <c r="J144" s="9">
        <v>41</v>
      </c>
      <c r="K144" s="9">
        <v>41</v>
      </c>
    </row>
    <row r="145" spans="2:11" s="11" customFormat="1" x14ac:dyDescent="0.2">
      <c r="B145" s="8">
        <v>43690</v>
      </c>
      <c r="C145" s="12" t="s">
        <v>6</v>
      </c>
      <c r="D145" s="113">
        <v>57180</v>
      </c>
      <c r="E145" s="12" t="s">
        <v>215</v>
      </c>
      <c r="F145" s="12" t="s">
        <v>6</v>
      </c>
      <c r="G145" s="12" t="s">
        <v>6</v>
      </c>
      <c r="H145" s="12" t="s">
        <v>172</v>
      </c>
      <c r="I145" s="12"/>
      <c r="J145" s="9">
        <v>30</v>
      </c>
      <c r="K145" s="9">
        <v>39</v>
      </c>
    </row>
    <row r="146" spans="2:11" s="11" customFormat="1" x14ac:dyDescent="0.2">
      <c r="B146" s="8">
        <v>43690</v>
      </c>
      <c r="C146" s="12" t="s">
        <v>3</v>
      </c>
      <c r="D146" s="113">
        <v>5331</v>
      </c>
      <c r="E146" s="12" t="s">
        <v>122</v>
      </c>
      <c r="F146" s="12" t="s">
        <v>6</v>
      </c>
      <c r="G146" s="12" t="s">
        <v>6</v>
      </c>
      <c r="H146" s="12" t="s">
        <v>863</v>
      </c>
      <c r="I146" s="12"/>
      <c r="J146" s="9">
        <v>30</v>
      </c>
      <c r="K146" s="9">
        <v>37</v>
      </c>
    </row>
    <row r="147" spans="2:11" s="11" customFormat="1" x14ac:dyDescent="0.2">
      <c r="B147" s="8">
        <v>43690</v>
      </c>
      <c r="C147" s="12" t="s">
        <v>3</v>
      </c>
      <c r="D147" s="113">
        <v>1129</v>
      </c>
      <c r="E147" s="12" t="s">
        <v>120</v>
      </c>
      <c r="F147" s="12" t="s">
        <v>6</v>
      </c>
      <c r="G147" s="12" t="s">
        <v>6</v>
      </c>
      <c r="H147" s="12" t="s">
        <v>172</v>
      </c>
      <c r="I147" s="12"/>
      <c r="J147" s="9">
        <v>29</v>
      </c>
      <c r="K147" s="9">
        <v>34</v>
      </c>
    </row>
    <row r="148" spans="2:11" s="11" customFormat="1" x14ac:dyDescent="0.2">
      <c r="B148" s="8">
        <v>43690</v>
      </c>
      <c r="C148" s="12" t="s">
        <v>6</v>
      </c>
      <c r="D148" s="113">
        <v>57970</v>
      </c>
      <c r="E148" s="12" t="s">
        <v>2264</v>
      </c>
      <c r="F148" s="12" t="s">
        <v>6</v>
      </c>
      <c r="G148" s="12" t="s">
        <v>6</v>
      </c>
      <c r="H148" s="12" t="s">
        <v>172</v>
      </c>
      <c r="I148" s="12"/>
      <c r="J148" s="9">
        <v>35</v>
      </c>
      <c r="K148" s="9">
        <v>44</v>
      </c>
    </row>
    <row r="149" spans="2:11" s="11" customFormat="1" x14ac:dyDescent="0.2">
      <c r="B149" s="8">
        <v>43690</v>
      </c>
      <c r="C149" s="12" t="s">
        <v>3</v>
      </c>
      <c r="D149" s="113">
        <v>1244</v>
      </c>
      <c r="E149" s="12" t="s">
        <v>92</v>
      </c>
      <c r="F149" s="12" t="s">
        <v>6</v>
      </c>
      <c r="G149" s="12" t="s">
        <v>6</v>
      </c>
      <c r="H149" s="12" t="s">
        <v>151</v>
      </c>
      <c r="I149" s="12"/>
      <c r="J149" s="9">
        <v>28</v>
      </c>
      <c r="K149" s="9">
        <v>27</v>
      </c>
    </row>
    <row r="150" spans="2:11" s="11" customFormat="1" x14ac:dyDescent="0.2">
      <c r="B150" s="8">
        <v>43690</v>
      </c>
      <c r="C150" s="12" t="s">
        <v>14</v>
      </c>
      <c r="D150" s="113">
        <v>6717</v>
      </c>
      <c r="E150" s="12" t="s">
        <v>1783</v>
      </c>
      <c r="F150" s="12" t="s">
        <v>6</v>
      </c>
      <c r="G150" s="12" t="s">
        <v>6</v>
      </c>
      <c r="H150" s="12" t="s">
        <v>172</v>
      </c>
      <c r="I150" s="12"/>
      <c r="J150" s="9">
        <v>37</v>
      </c>
      <c r="K150" s="9">
        <v>36</v>
      </c>
    </row>
    <row r="151" spans="2:11" s="11" customFormat="1" x14ac:dyDescent="0.2">
      <c r="B151" s="8">
        <v>43691</v>
      </c>
      <c r="C151" s="12" t="s">
        <v>14</v>
      </c>
      <c r="D151" s="113">
        <v>6760</v>
      </c>
      <c r="E151" s="12" t="s">
        <v>257</v>
      </c>
      <c r="F151" s="12" t="s">
        <v>6</v>
      </c>
      <c r="G151" s="12" t="s">
        <v>6</v>
      </c>
      <c r="H151" s="12" t="s">
        <v>151</v>
      </c>
      <c r="I151" s="12"/>
      <c r="J151" s="9">
        <v>39</v>
      </c>
      <c r="K151" s="9">
        <v>34</v>
      </c>
    </row>
    <row r="152" spans="2:11" s="11" customFormat="1" x14ac:dyDescent="0.2">
      <c r="B152" s="8">
        <v>43691</v>
      </c>
      <c r="C152" s="12" t="s">
        <v>6</v>
      </c>
      <c r="D152" s="113">
        <v>59670</v>
      </c>
      <c r="E152" s="12" t="s">
        <v>2274</v>
      </c>
      <c r="F152" s="12" t="s">
        <v>6</v>
      </c>
      <c r="G152" s="12" t="s">
        <v>15</v>
      </c>
      <c r="H152" s="12" t="s">
        <v>1897</v>
      </c>
      <c r="I152" s="12"/>
      <c r="J152" s="9">
        <v>204</v>
      </c>
      <c r="K152" s="9">
        <v>348</v>
      </c>
    </row>
    <row r="153" spans="2:11" s="11" customFormat="1" x14ac:dyDescent="0.2">
      <c r="B153" s="8">
        <v>43691</v>
      </c>
      <c r="C153" s="12" t="s">
        <v>3</v>
      </c>
      <c r="D153" s="113">
        <v>8220</v>
      </c>
      <c r="E153" s="12" t="s">
        <v>64</v>
      </c>
      <c r="F153" s="12" t="s">
        <v>6</v>
      </c>
      <c r="G153" s="12" t="s">
        <v>15</v>
      </c>
      <c r="H153" s="12" t="s">
        <v>152</v>
      </c>
      <c r="I153" s="12"/>
      <c r="J153" s="9">
        <v>23</v>
      </c>
      <c r="K153" s="9">
        <v>18</v>
      </c>
    </row>
    <row r="154" spans="2:11" s="11" customFormat="1" x14ac:dyDescent="0.2">
      <c r="B154" s="8">
        <v>43691</v>
      </c>
      <c r="C154" s="12" t="s">
        <v>6</v>
      </c>
      <c r="D154" s="113">
        <v>54870</v>
      </c>
      <c r="E154" s="12" t="s">
        <v>2275</v>
      </c>
      <c r="F154" s="12" t="s">
        <v>6</v>
      </c>
      <c r="G154" s="12" t="s">
        <v>15</v>
      </c>
      <c r="H154" s="12" t="s">
        <v>151</v>
      </c>
      <c r="I154" s="12"/>
      <c r="J154" s="9">
        <v>28</v>
      </c>
      <c r="K154" s="9">
        <v>24</v>
      </c>
    </row>
    <row r="155" spans="2:11" s="11" customFormat="1" x14ac:dyDescent="0.2">
      <c r="B155" s="8">
        <v>43691</v>
      </c>
      <c r="C155" s="12" t="s">
        <v>6</v>
      </c>
      <c r="D155" s="113">
        <v>73800</v>
      </c>
      <c r="E155" s="12" t="s">
        <v>2276</v>
      </c>
      <c r="F155" s="12" t="s">
        <v>6</v>
      </c>
      <c r="G155" s="12" t="s">
        <v>6</v>
      </c>
      <c r="H155" s="12" t="s">
        <v>1897</v>
      </c>
      <c r="I155" s="12"/>
      <c r="J155" s="9">
        <v>359</v>
      </c>
      <c r="K155" s="9">
        <v>648</v>
      </c>
    </row>
    <row r="156" spans="2:11" s="11" customFormat="1" x14ac:dyDescent="0.2">
      <c r="B156" s="8">
        <v>43691</v>
      </c>
      <c r="C156" s="12" t="s">
        <v>3</v>
      </c>
      <c r="D156" s="113">
        <v>6170</v>
      </c>
      <c r="E156" s="12" t="s">
        <v>48</v>
      </c>
      <c r="F156" s="12" t="s">
        <v>6</v>
      </c>
      <c r="G156" s="12" t="s">
        <v>3</v>
      </c>
      <c r="H156" s="12" t="s">
        <v>1800</v>
      </c>
      <c r="I156" s="12"/>
      <c r="J156" s="9">
        <v>36</v>
      </c>
      <c r="K156" s="9">
        <v>46</v>
      </c>
    </row>
    <row r="157" spans="2:11" s="11" customFormat="1" x14ac:dyDescent="0.2">
      <c r="B157" s="8">
        <v>43691</v>
      </c>
      <c r="C157" s="12" t="s">
        <v>5</v>
      </c>
      <c r="D157" s="113">
        <v>97310</v>
      </c>
      <c r="E157" s="12" t="s">
        <v>1855</v>
      </c>
      <c r="F157" s="12" t="s">
        <v>6</v>
      </c>
      <c r="G157" s="12" t="s">
        <v>16</v>
      </c>
      <c r="H157" s="12" t="s">
        <v>2277</v>
      </c>
      <c r="I157" s="12"/>
      <c r="J157" s="9">
        <v>58</v>
      </c>
      <c r="K157" s="9">
        <v>97</v>
      </c>
    </row>
    <row r="158" spans="2:11" s="11" customFormat="1" x14ac:dyDescent="0.2">
      <c r="B158" s="8">
        <v>43691</v>
      </c>
      <c r="C158" s="12" t="s">
        <v>14</v>
      </c>
      <c r="D158" s="113">
        <v>6761</v>
      </c>
      <c r="E158" s="12" t="s">
        <v>257</v>
      </c>
      <c r="F158" s="12" t="s">
        <v>6</v>
      </c>
      <c r="G158" s="12" t="s">
        <v>15</v>
      </c>
      <c r="H158" s="12" t="s">
        <v>1897</v>
      </c>
      <c r="I158" s="12"/>
      <c r="J158" s="9">
        <v>30</v>
      </c>
      <c r="K158" s="9">
        <v>34</v>
      </c>
    </row>
    <row r="159" spans="2:11" s="11" customFormat="1" x14ac:dyDescent="0.2">
      <c r="B159" s="8">
        <v>43692</v>
      </c>
      <c r="C159" s="12" t="s">
        <v>3</v>
      </c>
      <c r="D159" s="113">
        <v>5884</v>
      </c>
      <c r="E159" s="12" t="s">
        <v>43</v>
      </c>
      <c r="F159" s="12" t="s">
        <v>6</v>
      </c>
      <c r="G159" s="12" t="s">
        <v>15</v>
      </c>
      <c r="H159" s="12" t="s">
        <v>989</v>
      </c>
      <c r="I159" s="12"/>
      <c r="J159" s="9">
        <v>22</v>
      </c>
      <c r="K159" s="9">
        <v>26</v>
      </c>
    </row>
    <row r="160" spans="2:11" s="11" customFormat="1" x14ac:dyDescent="0.2">
      <c r="B160" s="8">
        <v>43692</v>
      </c>
      <c r="C160" s="12" t="s">
        <v>3</v>
      </c>
      <c r="D160" s="113">
        <v>1770</v>
      </c>
      <c r="E160" s="12" t="s">
        <v>92</v>
      </c>
      <c r="F160" s="12" t="s">
        <v>6</v>
      </c>
      <c r="G160" s="12" t="s">
        <v>6</v>
      </c>
      <c r="H160" s="12" t="s">
        <v>23</v>
      </c>
      <c r="I160" s="12"/>
      <c r="J160" s="9">
        <v>23</v>
      </c>
      <c r="K160" s="9">
        <v>25</v>
      </c>
    </row>
    <row r="161" spans="2:11" s="11" customFormat="1" x14ac:dyDescent="0.2">
      <c r="B161" s="8">
        <v>43692</v>
      </c>
      <c r="C161" s="12" t="s">
        <v>6</v>
      </c>
      <c r="D161" s="113">
        <v>57300</v>
      </c>
      <c r="E161" s="12" t="s">
        <v>198</v>
      </c>
      <c r="F161" s="12" t="s">
        <v>6</v>
      </c>
      <c r="G161" s="12" t="s">
        <v>6</v>
      </c>
      <c r="H161" s="12" t="s">
        <v>23</v>
      </c>
      <c r="I161" s="12"/>
      <c r="J161" s="9">
        <v>41</v>
      </c>
      <c r="K161" s="9">
        <v>55</v>
      </c>
    </row>
    <row r="162" spans="2:11" s="11" customFormat="1" x14ac:dyDescent="0.2">
      <c r="B162" s="8">
        <v>43692</v>
      </c>
      <c r="C162" s="12" t="s">
        <v>3</v>
      </c>
      <c r="D162" s="113">
        <v>3253</v>
      </c>
      <c r="E162" s="12" t="s">
        <v>131</v>
      </c>
      <c r="F162" s="12" t="s">
        <v>6</v>
      </c>
      <c r="G162" s="12" t="s">
        <v>15</v>
      </c>
      <c r="H162" s="12" t="s">
        <v>23</v>
      </c>
      <c r="I162" s="12"/>
      <c r="J162" s="9">
        <v>20</v>
      </c>
      <c r="K162" s="9">
        <v>25</v>
      </c>
    </row>
    <row r="163" spans="2:11" s="11" customFormat="1" x14ac:dyDescent="0.2">
      <c r="B163" s="8">
        <v>43692</v>
      </c>
      <c r="C163" s="12" t="s">
        <v>3</v>
      </c>
      <c r="D163" s="113">
        <v>1918</v>
      </c>
      <c r="E163" s="12" t="s">
        <v>92</v>
      </c>
      <c r="F163" s="12" t="s">
        <v>6</v>
      </c>
      <c r="G163" s="12" t="s">
        <v>6</v>
      </c>
      <c r="H163" s="12" t="s">
        <v>23</v>
      </c>
      <c r="I163" s="12"/>
      <c r="J163" s="9">
        <v>28</v>
      </c>
      <c r="K163" s="9">
        <v>31</v>
      </c>
    </row>
    <row r="164" spans="2:11" s="11" customFormat="1" x14ac:dyDescent="0.2">
      <c r="B164" s="8">
        <v>43692</v>
      </c>
      <c r="C164" s="12" t="s">
        <v>3</v>
      </c>
      <c r="D164" s="113">
        <v>4602</v>
      </c>
      <c r="E164" s="12" t="s">
        <v>40</v>
      </c>
      <c r="F164" s="12" t="s">
        <v>6</v>
      </c>
      <c r="G164" s="12" t="s">
        <v>6</v>
      </c>
      <c r="H164" s="12" t="s">
        <v>163</v>
      </c>
      <c r="I164" s="12"/>
      <c r="J164" s="9">
        <v>3</v>
      </c>
      <c r="K164" s="9">
        <v>2</v>
      </c>
    </row>
    <row r="165" spans="2:11" s="11" customFormat="1" x14ac:dyDescent="0.2">
      <c r="B165" s="8">
        <v>43692</v>
      </c>
      <c r="C165" s="12" t="s">
        <v>3</v>
      </c>
      <c r="D165" s="113">
        <v>4713</v>
      </c>
      <c r="E165" s="12" t="s">
        <v>75</v>
      </c>
      <c r="F165" s="12" t="s">
        <v>6</v>
      </c>
      <c r="G165" s="12" t="s">
        <v>6</v>
      </c>
      <c r="H165" s="12" t="s">
        <v>23</v>
      </c>
      <c r="I165" s="12"/>
      <c r="J165" s="9">
        <v>12</v>
      </c>
      <c r="K165" s="9">
        <v>8</v>
      </c>
    </row>
    <row r="166" spans="2:11" s="11" customFormat="1" x14ac:dyDescent="0.2">
      <c r="B166" s="8">
        <v>43692</v>
      </c>
      <c r="C166" s="12" t="s">
        <v>3</v>
      </c>
      <c r="D166" s="113">
        <v>1137</v>
      </c>
      <c r="E166" s="12" t="s">
        <v>92</v>
      </c>
      <c r="F166" s="12" t="s">
        <v>6</v>
      </c>
      <c r="G166" s="12" t="s">
        <v>6</v>
      </c>
      <c r="H166" s="12" t="s">
        <v>23</v>
      </c>
      <c r="I166" s="12"/>
      <c r="J166" s="9">
        <v>22</v>
      </c>
      <c r="K166" s="9">
        <v>26</v>
      </c>
    </row>
    <row r="167" spans="2:11" s="11" customFormat="1" x14ac:dyDescent="0.2">
      <c r="B167" s="8">
        <v>43692</v>
      </c>
      <c r="C167" s="12" t="s">
        <v>3</v>
      </c>
      <c r="D167" s="113">
        <v>4722</v>
      </c>
      <c r="E167" s="12" t="s">
        <v>75</v>
      </c>
      <c r="F167" s="12" t="s">
        <v>6</v>
      </c>
      <c r="G167" s="12" t="s">
        <v>6</v>
      </c>
      <c r="H167" s="12" t="s">
        <v>23</v>
      </c>
      <c r="I167" s="12"/>
      <c r="J167" s="9">
        <v>9</v>
      </c>
      <c r="K167" s="9">
        <v>5</v>
      </c>
    </row>
    <row r="168" spans="2:11" s="11" customFormat="1" x14ac:dyDescent="0.2">
      <c r="B168" s="8">
        <v>43692</v>
      </c>
      <c r="C168" s="12" t="s">
        <v>14</v>
      </c>
      <c r="D168" s="113">
        <v>5377</v>
      </c>
      <c r="E168" s="12" t="s">
        <v>2281</v>
      </c>
      <c r="F168" s="12" t="s">
        <v>6</v>
      </c>
      <c r="G168" s="12" t="s">
        <v>6</v>
      </c>
      <c r="H168" s="12" t="s">
        <v>23</v>
      </c>
      <c r="I168" s="12"/>
      <c r="J168" s="9">
        <v>90</v>
      </c>
      <c r="K168" s="9">
        <v>131</v>
      </c>
    </row>
    <row r="169" spans="2:11" s="11" customFormat="1" x14ac:dyDescent="0.2">
      <c r="B169" s="8">
        <v>43692</v>
      </c>
      <c r="C169" s="12" t="s">
        <v>6</v>
      </c>
      <c r="D169" s="113">
        <v>54590</v>
      </c>
      <c r="E169" s="12" t="s">
        <v>1991</v>
      </c>
      <c r="F169" s="12" t="s">
        <v>6</v>
      </c>
      <c r="G169" s="12" t="s">
        <v>6</v>
      </c>
      <c r="H169" s="12" t="s">
        <v>163</v>
      </c>
      <c r="I169" s="12"/>
      <c r="J169" s="9">
        <v>10</v>
      </c>
      <c r="K169" s="9">
        <v>6</v>
      </c>
    </row>
    <row r="170" spans="2:11" s="11" customFormat="1" x14ac:dyDescent="0.2">
      <c r="B170" s="8">
        <v>43692</v>
      </c>
      <c r="C170" s="12" t="s">
        <v>3</v>
      </c>
      <c r="D170" s="113">
        <v>4072</v>
      </c>
      <c r="E170" s="12" t="s">
        <v>506</v>
      </c>
      <c r="F170" s="12" t="s">
        <v>6</v>
      </c>
      <c r="G170" s="12" t="s">
        <v>6</v>
      </c>
      <c r="H170" s="12" t="s">
        <v>2287</v>
      </c>
      <c r="I170" s="12"/>
      <c r="J170" s="9">
        <v>10</v>
      </c>
      <c r="K170" s="9">
        <v>9</v>
      </c>
    </row>
    <row r="171" spans="2:11" s="11" customFormat="1" x14ac:dyDescent="0.2">
      <c r="B171" s="8">
        <v>43692</v>
      </c>
      <c r="C171" s="12" t="s">
        <v>3</v>
      </c>
      <c r="D171" s="113">
        <v>3390</v>
      </c>
      <c r="E171" s="12" t="s">
        <v>1752</v>
      </c>
      <c r="F171" s="12" t="s">
        <v>6</v>
      </c>
      <c r="G171" s="12" t="s">
        <v>6</v>
      </c>
      <c r="H171" s="12" t="s">
        <v>151</v>
      </c>
      <c r="I171" s="12"/>
      <c r="J171" s="9">
        <v>22</v>
      </c>
      <c r="K171" s="9">
        <v>27</v>
      </c>
    </row>
    <row r="172" spans="2:11" s="11" customFormat="1" x14ac:dyDescent="0.2">
      <c r="B172" s="8">
        <v>43692</v>
      </c>
      <c r="C172" s="12" t="s">
        <v>3</v>
      </c>
      <c r="D172" s="113">
        <v>1250</v>
      </c>
      <c r="E172" s="12" t="s">
        <v>92</v>
      </c>
      <c r="F172" s="12" t="s">
        <v>6</v>
      </c>
      <c r="G172" s="12" t="s">
        <v>6</v>
      </c>
      <c r="H172" s="12" t="s">
        <v>151</v>
      </c>
      <c r="I172" s="12"/>
      <c r="J172" s="9">
        <v>23</v>
      </c>
      <c r="K172" s="9">
        <v>27</v>
      </c>
    </row>
    <row r="173" spans="2:11" s="11" customFormat="1" x14ac:dyDescent="0.2">
      <c r="B173" s="8">
        <v>43692</v>
      </c>
      <c r="C173" s="12" t="s">
        <v>14</v>
      </c>
      <c r="D173" s="113">
        <v>6700</v>
      </c>
      <c r="E173" s="12" t="s">
        <v>127</v>
      </c>
      <c r="F173" s="12" t="s">
        <v>6</v>
      </c>
      <c r="G173" s="12" t="s">
        <v>6</v>
      </c>
      <c r="H173" s="12" t="s">
        <v>23</v>
      </c>
      <c r="I173" s="12"/>
      <c r="J173" s="9">
        <v>34</v>
      </c>
      <c r="K173" s="9">
        <v>25</v>
      </c>
    </row>
    <row r="174" spans="2:11" s="11" customFormat="1" x14ac:dyDescent="0.2">
      <c r="B174" s="8">
        <v>43692</v>
      </c>
      <c r="C174" s="12" t="s">
        <v>6</v>
      </c>
      <c r="D174" s="113">
        <v>57800</v>
      </c>
      <c r="E174" s="12" t="s">
        <v>2282</v>
      </c>
      <c r="F174" s="12" t="s">
        <v>6</v>
      </c>
      <c r="G174" s="12" t="s">
        <v>6</v>
      </c>
      <c r="H174" s="12" t="s">
        <v>151</v>
      </c>
      <c r="I174" s="12"/>
      <c r="J174" s="9">
        <v>73</v>
      </c>
      <c r="K174" s="9">
        <v>115</v>
      </c>
    </row>
    <row r="175" spans="2:11" s="11" customFormat="1" x14ac:dyDescent="0.2">
      <c r="B175" s="8">
        <v>43692</v>
      </c>
      <c r="C175" s="12" t="s">
        <v>6</v>
      </c>
      <c r="D175" s="113">
        <v>57365</v>
      </c>
      <c r="E175" s="12" t="s">
        <v>2284</v>
      </c>
      <c r="F175" s="12" t="s">
        <v>6</v>
      </c>
      <c r="G175" s="12" t="s">
        <v>6</v>
      </c>
      <c r="H175" s="12" t="s">
        <v>23</v>
      </c>
      <c r="I175" s="12"/>
      <c r="J175" s="9">
        <v>48</v>
      </c>
      <c r="K175" s="9">
        <v>59</v>
      </c>
    </row>
    <row r="176" spans="2:11" s="11" customFormat="1" x14ac:dyDescent="0.2">
      <c r="B176" s="8">
        <v>43692</v>
      </c>
      <c r="C176" s="12" t="s">
        <v>3</v>
      </c>
      <c r="D176" s="113">
        <v>1278</v>
      </c>
      <c r="E176" s="12" t="s">
        <v>92</v>
      </c>
      <c r="F176" s="12" t="s">
        <v>6</v>
      </c>
      <c r="G176" s="12" t="s">
        <v>15</v>
      </c>
      <c r="H176" s="12" t="s">
        <v>23</v>
      </c>
      <c r="I176" s="12"/>
      <c r="J176" s="9">
        <v>22</v>
      </c>
      <c r="K176" s="9">
        <v>25</v>
      </c>
    </row>
    <row r="177" spans="2:11" s="11" customFormat="1" x14ac:dyDescent="0.2">
      <c r="B177" s="8">
        <v>43692</v>
      </c>
      <c r="C177" s="12" t="s">
        <v>3</v>
      </c>
      <c r="D177" s="113">
        <v>2121</v>
      </c>
      <c r="E177" s="12" t="s">
        <v>92</v>
      </c>
      <c r="F177" s="12" t="s">
        <v>6</v>
      </c>
      <c r="G177" s="12" t="s">
        <v>6</v>
      </c>
      <c r="H177" s="12" t="s">
        <v>2219</v>
      </c>
      <c r="I177" s="12"/>
      <c r="J177" s="9">
        <v>30</v>
      </c>
      <c r="K177" s="9">
        <v>31</v>
      </c>
    </row>
    <row r="178" spans="2:11" s="11" customFormat="1" x14ac:dyDescent="0.2">
      <c r="B178" s="8">
        <v>43692</v>
      </c>
      <c r="C178" s="12" t="s">
        <v>6</v>
      </c>
      <c r="D178" s="113">
        <v>57920</v>
      </c>
      <c r="E178" s="12" t="s">
        <v>2285</v>
      </c>
      <c r="F178" s="12" t="s">
        <v>6</v>
      </c>
      <c r="G178" s="12" t="s">
        <v>6</v>
      </c>
      <c r="H178" s="12" t="s">
        <v>23</v>
      </c>
      <c r="I178" s="12"/>
      <c r="J178" s="9">
        <v>46</v>
      </c>
      <c r="K178" s="9">
        <v>57</v>
      </c>
    </row>
    <row r="179" spans="2:11" s="11" customFormat="1" x14ac:dyDescent="0.2">
      <c r="B179" s="8">
        <v>43692</v>
      </c>
      <c r="C179" s="12" t="s">
        <v>6</v>
      </c>
      <c r="D179" s="113">
        <v>57970</v>
      </c>
      <c r="E179" s="12" t="s">
        <v>206</v>
      </c>
      <c r="F179" s="12" t="s">
        <v>6</v>
      </c>
      <c r="G179" s="12" t="s">
        <v>6</v>
      </c>
      <c r="H179" s="12" t="s">
        <v>2155</v>
      </c>
      <c r="I179" s="12"/>
      <c r="J179" s="9">
        <v>36</v>
      </c>
      <c r="K179" s="9">
        <v>44</v>
      </c>
    </row>
    <row r="180" spans="2:11" s="11" customFormat="1" x14ac:dyDescent="0.2">
      <c r="B180" s="8">
        <v>43692</v>
      </c>
      <c r="C180" s="12" t="s">
        <v>6</v>
      </c>
      <c r="D180" s="113">
        <v>57330</v>
      </c>
      <c r="E180" s="12" t="s">
        <v>125</v>
      </c>
      <c r="F180" s="12" t="s">
        <v>6</v>
      </c>
      <c r="G180" s="12" t="s">
        <v>6</v>
      </c>
      <c r="H180" s="12" t="s">
        <v>172</v>
      </c>
      <c r="I180" s="12"/>
      <c r="J180" s="9">
        <v>27</v>
      </c>
      <c r="K180" s="9">
        <v>33</v>
      </c>
    </row>
    <row r="181" spans="2:11" s="11" customFormat="1" x14ac:dyDescent="0.2">
      <c r="B181" s="8">
        <v>43692</v>
      </c>
      <c r="C181" s="12" t="s">
        <v>3</v>
      </c>
      <c r="D181" s="113">
        <v>1520</v>
      </c>
      <c r="E181" s="12" t="s">
        <v>92</v>
      </c>
      <c r="F181" s="12" t="s">
        <v>6</v>
      </c>
      <c r="G181" s="12" t="s">
        <v>6</v>
      </c>
      <c r="H181" s="12" t="s">
        <v>23</v>
      </c>
      <c r="I181" s="12"/>
      <c r="J181" s="9">
        <v>24</v>
      </c>
      <c r="K181" s="9">
        <v>25</v>
      </c>
    </row>
    <row r="182" spans="2:11" s="11" customFormat="1" x14ac:dyDescent="0.2">
      <c r="B182" s="8">
        <v>43693</v>
      </c>
      <c r="C182" s="12" t="s">
        <v>6</v>
      </c>
      <c r="D182" s="113">
        <v>8310</v>
      </c>
      <c r="E182" s="12" t="s">
        <v>2294</v>
      </c>
      <c r="F182" s="12" t="s">
        <v>6</v>
      </c>
      <c r="G182" s="12" t="s">
        <v>6</v>
      </c>
      <c r="H182" s="12" t="s">
        <v>172</v>
      </c>
      <c r="I182" s="12"/>
      <c r="J182" s="9">
        <v>101</v>
      </c>
      <c r="K182" s="9">
        <v>143</v>
      </c>
    </row>
    <row r="183" spans="2:11" s="11" customFormat="1" x14ac:dyDescent="0.2">
      <c r="B183" s="8">
        <v>43693</v>
      </c>
      <c r="C183" s="12" t="s">
        <v>6</v>
      </c>
      <c r="D183" s="113">
        <v>57970</v>
      </c>
      <c r="E183" s="12" t="s">
        <v>2264</v>
      </c>
      <c r="F183" s="12" t="s">
        <v>6</v>
      </c>
      <c r="G183" s="12" t="s">
        <v>6</v>
      </c>
      <c r="H183" s="12" t="s">
        <v>172</v>
      </c>
      <c r="I183" s="12"/>
      <c r="J183" s="9">
        <v>35</v>
      </c>
      <c r="K183" s="9">
        <v>44</v>
      </c>
    </row>
    <row r="184" spans="2:11" s="11" customFormat="1" x14ac:dyDescent="0.2">
      <c r="B184" s="8">
        <v>43693</v>
      </c>
      <c r="C184" s="12" t="s">
        <v>3</v>
      </c>
      <c r="D184" s="113">
        <v>4944</v>
      </c>
      <c r="E184" s="12" t="s">
        <v>55</v>
      </c>
      <c r="F184" s="12" t="s">
        <v>6</v>
      </c>
      <c r="G184" s="12" t="s">
        <v>6</v>
      </c>
      <c r="H184" s="12" t="s">
        <v>23</v>
      </c>
      <c r="I184" s="12"/>
      <c r="J184" s="9">
        <v>12</v>
      </c>
      <c r="K184" s="9">
        <v>7</v>
      </c>
    </row>
    <row r="185" spans="2:11" s="11" customFormat="1" x14ac:dyDescent="0.2">
      <c r="B185" s="8">
        <v>43693</v>
      </c>
      <c r="C185" s="12" t="s">
        <v>14</v>
      </c>
      <c r="D185" s="113">
        <v>6791</v>
      </c>
      <c r="E185" s="12" t="s">
        <v>136</v>
      </c>
      <c r="F185" s="12" t="s">
        <v>6</v>
      </c>
      <c r="G185" s="12" t="s">
        <v>6</v>
      </c>
      <c r="H185" s="12" t="s">
        <v>153</v>
      </c>
      <c r="I185" s="12"/>
      <c r="J185" s="9">
        <v>15</v>
      </c>
      <c r="K185" s="9">
        <v>10</v>
      </c>
    </row>
    <row r="186" spans="2:11" s="11" customFormat="1" x14ac:dyDescent="0.2">
      <c r="B186" s="8">
        <v>43693</v>
      </c>
      <c r="C186" s="12" t="s">
        <v>14</v>
      </c>
      <c r="D186" s="113">
        <v>6780</v>
      </c>
      <c r="E186" s="12" t="s">
        <v>142</v>
      </c>
      <c r="F186" s="12" t="s">
        <v>6</v>
      </c>
      <c r="G186" s="12" t="s">
        <v>6</v>
      </c>
      <c r="H186" s="12" t="s">
        <v>151</v>
      </c>
      <c r="I186" s="12"/>
      <c r="J186" s="9">
        <v>20</v>
      </c>
      <c r="K186" s="9">
        <v>15</v>
      </c>
    </row>
    <row r="187" spans="2:11" s="11" customFormat="1" x14ac:dyDescent="0.2">
      <c r="B187" s="8">
        <v>43693</v>
      </c>
      <c r="C187" s="12" t="s">
        <v>6</v>
      </c>
      <c r="D187" s="113">
        <v>54430</v>
      </c>
      <c r="E187" s="12" t="s">
        <v>218</v>
      </c>
      <c r="F187" s="12" t="s">
        <v>6</v>
      </c>
      <c r="G187" s="12" t="s">
        <v>6</v>
      </c>
      <c r="H187" s="12" t="s">
        <v>538</v>
      </c>
      <c r="I187" s="12"/>
      <c r="J187" s="9">
        <v>22</v>
      </c>
      <c r="K187" s="9">
        <v>19</v>
      </c>
    </row>
    <row r="188" spans="2:11" s="11" customFormat="1" x14ac:dyDescent="0.2">
      <c r="B188" s="8">
        <v>43693</v>
      </c>
      <c r="C188" s="12" t="s">
        <v>6</v>
      </c>
      <c r="D188" s="113">
        <v>21150</v>
      </c>
      <c r="E188" s="12" t="s">
        <v>2293</v>
      </c>
      <c r="F188" s="12" t="s">
        <v>6</v>
      </c>
      <c r="G188" s="12" t="s">
        <v>6</v>
      </c>
      <c r="H188" s="12" t="s">
        <v>976</v>
      </c>
      <c r="I188" s="12"/>
      <c r="J188" s="9">
        <v>251</v>
      </c>
      <c r="K188" s="9">
        <v>373</v>
      </c>
    </row>
    <row r="189" spans="2:11" s="11" customFormat="1" x14ac:dyDescent="0.2">
      <c r="B189" s="8">
        <v>43694</v>
      </c>
      <c r="C189" s="12" t="s">
        <v>6</v>
      </c>
      <c r="D189" s="113">
        <v>57270</v>
      </c>
      <c r="E189" s="12" t="s">
        <v>161</v>
      </c>
      <c r="F189" s="12" t="s">
        <v>6</v>
      </c>
      <c r="G189" s="12" t="s">
        <v>6</v>
      </c>
      <c r="H189" s="12" t="s">
        <v>152</v>
      </c>
      <c r="I189" s="12"/>
      <c r="J189" s="9">
        <v>33</v>
      </c>
      <c r="K189" s="9">
        <v>43</v>
      </c>
    </row>
    <row r="190" spans="2:11" s="11" customFormat="1" x14ac:dyDescent="0.2">
      <c r="B190" s="8">
        <v>43694</v>
      </c>
      <c r="C190" s="12" t="s">
        <v>3</v>
      </c>
      <c r="D190" s="113">
        <v>1670</v>
      </c>
      <c r="E190" s="12" t="s">
        <v>92</v>
      </c>
      <c r="F190" s="12" t="s">
        <v>6</v>
      </c>
      <c r="G190" s="12" t="s">
        <v>6</v>
      </c>
      <c r="H190" s="12" t="s">
        <v>23</v>
      </c>
      <c r="I190" s="12"/>
      <c r="J190" s="9">
        <v>26</v>
      </c>
      <c r="K190" s="9">
        <v>37</v>
      </c>
    </row>
    <row r="191" spans="2:11" s="11" customFormat="1" x14ac:dyDescent="0.2">
      <c r="B191" s="8">
        <v>43694</v>
      </c>
      <c r="C191" s="12" t="s">
        <v>3</v>
      </c>
      <c r="D191" s="113">
        <v>2214</v>
      </c>
      <c r="E191" s="12" t="s">
        <v>92</v>
      </c>
      <c r="F191" s="12" t="s">
        <v>6</v>
      </c>
      <c r="G191" s="12" t="s">
        <v>15</v>
      </c>
      <c r="H191" s="12" t="s">
        <v>2219</v>
      </c>
      <c r="I191" s="12"/>
      <c r="J191" s="9">
        <v>29</v>
      </c>
      <c r="K191" s="9">
        <v>32</v>
      </c>
    </row>
    <row r="192" spans="2:11" s="11" customFormat="1" x14ac:dyDescent="0.2">
      <c r="B192" s="8">
        <v>43694</v>
      </c>
      <c r="C192" s="12" t="s">
        <v>6</v>
      </c>
      <c r="D192" s="113">
        <v>54190</v>
      </c>
      <c r="E192" s="12" t="s">
        <v>277</v>
      </c>
      <c r="F192" s="12" t="s">
        <v>6</v>
      </c>
      <c r="G192" s="12" t="s">
        <v>6</v>
      </c>
      <c r="H192" s="12" t="s">
        <v>152</v>
      </c>
      <c r="I192" s="12"/>
      <c r="J192" s="9">
        <v>17</v>
      </c>
      <c r="K192" s="9">
        <v>12</v>
      </c>
    </row>
    <row r="193" spans="2:11" s="11" customFormat="1" x14ac:dyDescent="0.2">
      <c r="B193" s="8">
        <v>43694</v>
      </c>
      <c r="C193" s="12" t="s">
        <v>6</v>
      </c>
      <c r="D193" s="113">
        <v>38100</v>
      </c>
      <c r="E193" s="12" t="s">
        <v>2312</v>
      </c>
      <c r="F193" s="12" t="s">
        <v>6</v>
      </c>
      <c r="G193" s="12" t="s">
        <v>4</v>
      </c>
      <c r="H193" s="12" t="s">
        <v>2313</v>
      </c>
      <c r="I193" s="12"/>
      <c r="J193" s="9">
        <v>345</v>
      </c>
      <c r="K193" s="9">
        <v>630</v>
      </c>
    </row>
    <row r="194" spans="2:11" s="11" customFormat="1" x14ac:dyDescent="0.2">
      <c r="B194" s="8">
        <v>43694</v>
      </c>
      <c r="C194" s="12" t="s">
        <v>14</v>
      </c>
      <c r="D194" s="113">
        <v>6791</v>
      </c>
      <c r="E194" s="12" t="s">
        <v>136</v>
      </c>
      <c r="F194" s="12" t="s">
        <v>6</v>
      </c>
      <c r="G194" s="12" t="s">
        <v>4</v>
      </c>
      <c r="H194" s="12" t="s">
        <v>2314</v>
      </c>
      <c r="I194" s="12"/>
      <c r="J194" s="9">
        <v>14</v>
      </c>
      <c r="K194" s="9">
        <v>8</v>
      </c>
    </row>
    <row r="195" spans="2:11" s="11" customFormat="1" x14ac:dyDescent="0.2">
      <c r="B195" s="8">
        <v>43694</v>
      </c>
      <c r="C195" s="12" t="s">
        <v>6</v>
      </c>
      <c r="D195" s="113">
        <v>57310</v>
      </c>
      <c r="E195" s="12" t="s">
        <v>2315</v>
      </c>
      <c r="F195" s="12" t="s">
        <v>6</v>
      </c>
      <c r="G195" s="12" t="s">
        <v>6</v>
      </c>
      <c r="H195" s="12" t="s">
        <v>151</v>
      </c>
      <c r="I195" s="12"/>
      <c r="J195" s="9">
        <v>40</v>
      </c>
      <c r="K195" s="9">
        <v>53</v>
      </c>
    </row>
    <row r="196" spans="2:11" s="11" customFormat="1" x14ac:dyDescent="0.2">
      <c r="B196" s="8">
        <v>43694</v>
      </c>
      <c r="C196" s="12" t="s">
        <v>14</v>
      </c>
      <c r="D196" s="113">
        <v>6230</v>
      </c>
      <c r="E196" s="12" t="s">
        <v>2317</v>
      </c>
      <c r="F196" s="12" t="s">
        <v>6</v>
      </c>
      <c r="G196" s="12" t="s">
        <v>6</v>
      </c>
      <c r="H196" s="12" t="s">
        <v>163</v>
      </c>
      <c r="I196" s="12"/>
      <c r="J196" s="9">
        <v>38</v>
      </c>
      <c r="K196" s="9">
        <v>54</v>
      </c>
    </row>
    <row r="197" spans="2:11" s="11" customFormat="1" x14ac:dyDescent="0.2">
      <c r="B197" s="8">
        <v>43694</v>
      </c>
      <c r="C197" s="12" t="s">
        <v>6</v>
      </c>
      <c r="D197" s="113">
        <v>54260</v>
      </c>
      <c r="E197" s="12" t="s">
        <v>2022</v>
      </c>
      <c r="F197" s="12" t="s">
        <v>6</v>
      </c>
      <c r="G197" s="12" t="s">
        <v>6</v>
      </c>
      <c r="H197" s="12" t="s">
        <v>151</v>
      </c>
      <c r="I197" s="12"/>
      <c r="J197" s="9">
        <v>40</v>
      </c>
      <c r="K197" s="9">
        <v>40</v>
      </c>
    </row>
    <row r="198" spans="2:11" s="11" customFormat="1" x14ac:dyDescent="0.2">
      <c r="B198" s="8">
        <v>43694</v>
      </c>
      <c r="C198" s="12" t="s">
        <v>14</v>
      </c>
      <c r="D198" s="113">
        <v>6600</v>
      </c>
      <c r="E198" s="12" t="s">
        <v>1963</v>
      </c>
      <c r="F198" s="12" t="s">
        <v>6</v>
      </c>
      <c r="G198" s="12" t="s">
        <v>6</v>
      </c>
      <c r="H198" s="12" t="s">
        <v>151</v>
      </c>
      <c r="I198" s="12"/>
      <c r="J198" s="9">
        <v>57</v>
      </c>
      <c r="K198" s="9">
        <v>82</v>
      </c>
    </row>
    <row r="199" spans="2:11" s="11" customFormat="1" x14ac:dyDescent="0.2">
      <c r="B199" s="8">
        <v>43694</v>
      </c>
      <c r="C199" s="12" t="s">
        <v>14</v>
      </c>
      <c r="D199" s="113">
        <v>6769</v>
      </c>
      <c r="E199" s="12" t="s">
        <v>2325</v>
      </c>
      <c r="F199" s="12" t="s">
        <v>6</v>
      </c>
      <c r="G199" s="12" t="s">
        <v>6</v>
      </c>
      <c r="H199" s="12" t="s">
        <v>1897</v>
      </c>
      <c r="I199" s="12"/>
      <c r="J199" s="9">
        <v>49</v>
      </c>
      <c r="K199" s="9">
        <v>40</v>
      </c>
    </row>
    <row r="200" spans="2:11" s="11" customFormat="1" x14ac:dyDescent="0.2">
      <c r="B200" s="8">
        <v>43694</v>
      </c>
      <c r="C200" s="12" t="s">
        <v>6</v>
      </c>
      <c r="D200" s="113">
        <v>87000</v>
      </c>
      <c r="E200" s="12" t="s">
        <v>2329</v>
      </c>
      <c r="F200" s="12" t="s">
        <v>6</v>
      </c>
      <c r="G200" s="12" t="s">
        <v>6</v>
      </c>
      <c r="H200" s="12" t="s">
        <v>976</v>
      </c>
      <c r="I200" s="12"/>
      <c r="J200" s="87" t="s">
        <v>2331</v>
      </c>
      <c r="K200" s="87" t="s">
        <v>2332</v>
      </c>
    </row>
    <row r="201" spans="2:11" s="11" customFormat="1" x14ac:dyDescent="0.2">
      <c r="B201" s="8">
        <v>43688</v>
      </c>
      <c r="C201" s="12" t="s">
        <v>14</v>
      </c>
      <c r="D201" s="113">
        <v>6762</v>
      </c>
      <c r="E201" s="12" t="s">
        <v>257</v>
      </c>
      <c r="F201" s="12" t="s">
        <v>6</v>
      </c>
      <c r="G201" s="12" t="s">
        <v>6</v>
      </c>
      <c r="H201" s="12" t="s">
        <v>172</v>
      </c>
      <c r="I201" s="12"/>
      <c r="J201" s="9">
        <v>40</v>
      </c>
      <c r="K201" s="9">
        <v>39</v>
      </c>
    </row>
    <row r="202" spans="2:11" s="11" customFormat="1" x14ac:dyDescent="0.2">
      <c r="B202" s="8">
        <v>43695</v>
      </c>
      <c r="C202" s="12" t="s">
        <v>14</v>
      </c>
      <c r="D202" s="113">
        <v>6780</v>
      </c>
      <c r="E202" s="12" t="s">
        <v>142</v>
      </c>
      <c r="F202" s="12" t="s">
        <v>6</v>
      </c>
      <c r="G202" s="12" t="s">
        <v>6</v>
      </c>
      <c r="H202" s="12" t="s">
        <v>151</v>
      </c>
      <c r="I202" s="12"/>
      <c r="J202" s="9">
        <v>18</v>
      </c>
      <c r="K202" s="9">
        <v>14</v>
      </c>
    </row>
    <row r="203" spans="2:11" s="11" customFormat="1" x14ac:dyDescent="0.2">
      <c r="B203" s="8">
        <v>43695</v>
      </c>
      <c r="C203" s="12" t="s">
        <v>6</v>
      </c>
      <c r="D203" s="113">
        <v>10510</v>
      </c>
      <c r="E203" s="12" t="s">
        <v>2341</v>
      </c>
      <c r="F203" s="12" t="s">
        <v>6</v>
      </c>
      <c r="G203" s="12" t="s">
        <v>6</v>
      </c>
      <c r="H203" s="12" t="s">
        <v>2361</v>
      </c>
      <c r="I203" s="12"/>
      <c r="J203" s="87" t="s">
        <v>2354</v>
      </c>
      <c r="K203" s="87" t="s">
        <v>2355</v>
      </c>
    </row>
    <row r="204" spans="2:11" s="11" customFormat="1" x14ac:dyDescent="0.2">
      <c r="B204" s="8">
        <v>43695</v>
      </c>
      <c r="C204" s="12" t="s">
        <v>6</v>
      </c>
      <c r="D204" s="113">
        <v>57950</v>
      </c>
      <c r="E204" s="12" t="s">
        <v>2346</v>
      </c>
      <c r="F204" s="12" t="s">
        <v>6</v>
      </c>
      <c r="G204" s="12" t="s">
        <v>6</v>
      </c>
      <c r="H204" s="12" t="s">
        <v>172</v>
      </c>
      <c r="I204" s="12"/>
      <c r="J204" s="9">
        <v>47</v>
      </c>
      <c r="K204" s="9">
        <v>71</v>
      </c>
    </row>
    <row r="205" spans="2:11" s="11" customFormat="1" x14ac:dyDescent="0.2">
      <c r="B205" s="8">
        <v>43695</v>
      </c>
      <c r="C205" s="12" t="s">
        <v>6</v>
      </c>
      <c r="D205" s="113">
        <v>57480</v>
      </c>
      <c r="E205" s="12" t="s">
        <v>2350</v>
      </c>
      <c r="F205" s="12" t="s">
        <v>6</v>
      </c>
      <c r="G205" s="12" t="s">
        <v>8</v>
      </c>
      <c r="H205" s="12" t="s">
        <v>151</v>
      </c>
      <c r="I205" s="12"/>
      <c r="J205" s="9">
        <v>38</v>
      </c>
      <c r="K205" s="9">
        <v>53</v>
      </c>
    </row>
    <row r="206" spans="2:11" s="11" customFormat="1" x14ac:dyDescent="0.2">
      <c r="B206" s="8">
        <v>43695</v>
      </c>
      <c r="C206" s="12" t="s">
        <v>3</v>
      </c>
      <c r="D206" s="113">
        <v>8366</v>
      </c>
      <c r="E206" s="12" t="s">
        <v>149</v>
      </c>
      <c r="F206" s="12" t="s">
        <v>6</v>
      </c>
      <c r="G206" s="12" t="s">
        <v>15</v>
      </c>
      <c r="H206" s="12" t="s">
        <v>2358</v>
      </c>
      <c r="I206" s="12"/>
      <c r="J206" s="9">
        <v>23</v>
      </c>
      <c r="K206" s="9">
        <v>18</v>
      </c>
    </row>
    <row r="207" spans="2:11" s="11" customFormat="1" x14ac:dyDescent="0.2">
      <c r="B207" s="8">
        <v>43695</v>
      </c>
      <c r="C207" s="12" t="s">
        <v>6</v>
      </c>
      <c r="D207" s="113">
        <v>57330</v>
      </c>
      <c r="E207" s="12" t="s">
        <v>182</v>
      </c>
      <c r="F207" s="12" t="s">
        <v>6</v>
      </c>
      <c r="G207" s="12" t="s">
        <v>6</v>
      </c>
      <c r="H207" s="12" t="s">
        <v>2219</v>
      </c>
      <c r="I207" s="12"/>
      <c r="J207" s="9">
        <v>25</v>
      </c>
      <c r="K207" s="9">
        <v>33</v>
      </c>
    </row>
    <row r="208" spans="2:11" s="11" customFormat="1" x14ac:dyDescent="0.2">
      <c r="B208" s="8">
        <v>43695</v>
      </c>
      <c r="C208" s="12" t="s">
        <v>3</v>
      </c>
      <c r="D208" s="113">
        <v>8228</v>
      </c>
      <c r="E208" s="12" t="s">
        <v>64</v>
      </c>
      <c r="F208" s="12" t="s">
        <v>6</v>
      </c>
      <c r="G208" s="12" t="s">
        <v>6</v>
      </c>
      <c r="H208" s="12" t="s">
        <v>23</v>
      </c>
      <c r="I208" s="12"/>
      <c r="J208" s="9">
        <v>23</v>
      </c>
      <c r="K208" s="9">
        <v>18</v>
      </c>
    </row>
    <row r="209" spans="2:11" s="11" customFormat="1" x14ac:dyDescent="0.2">
      <c r="B209" s="8">
        <v>43696</v>
      </c>
      <c r="C209" s="12" t="s">
        <v>14</v>
      </c>
      <c r="D209" s="113">
        <v>2800</v>
      </c>
      <c r="E209" s="12" t="s">
        <v>2364</v>
      </c>
      <c r="F209" s="12" t="s">
        <v>6</v>
      </c>
      <c r="G209" s="12" t="s">
        <v>6</v>
      </c>
      <c r="H209" s="12" t="s">
        <v>2365</v>
      </c>
      <c r="I209" s="12"/>
      <c r="J209" s="9">
        <v>134</v>
      </c>
      <c r="K209" s="9">
        <v>189</v>
      </c>
    </row>
    <row r="210" spans="2:11" s="11" customFormat="1" x14ac:dyDescent="0.2">
      <c r="B210" s="8">
        <v>43696</v>
      </c>
      <c r="C210" s="12" t="s">
        <v>6</v>
      </c>
      <c r="D210" s="113">
        <v>54590</v>
      </c>
      <c r="E210" s="12" t="s">
        <v>1991</v>
      </c>
      <c r="F210" s="12" t="s">
        <v>6</v>
      </c>
      <c r="G210" s="12" t="s">
        <v>6</v>
      </c>
      <c r="H210" s="12" t="s">
        <v>976</v>
      </c>
      <c r="I210" s="12"/>
      <c r="J210" s="9">
        <v>10</v>
      </c>
      <c r="K210" s="9">
        <v>7</v>
      </c>
    </row>
    <row r="211" spans="2:11" s="11" customFormat="1" x14ac:dyDescent="0.2">
      <c r="B211" s="8">
        <v>43696</v>
      </c>
      <c r="C211" s="12" t="s">
        <v>3</v>
      </c>
      <c r="D211" s="113">
        <v>3863</v>
      </c>
      <c r="E211" s="12" t="s">
        <v>116</v>
      </c>
      <c r="F211" s="12" t="s">
        <v>6</v>
      </c>
      <c r="G211" s="12" t="s">
        <v>6</v>
      </c>
      <c r="H211" s="12" t="s">
        <v>172</v>
      </c>
      <c r="I211" s="12"/>
      <c r="J211" s="9">
        <v>15</v>
      </c>
      <c r="K211" s="9">
        <v>14</v>
      </c>
    </row>
    <row r="212" spans="2:11" s="11" customFormat="1" x14ac:dyDescent="0.2">
      <c r="B212" s="8">
        <v>43696</v>
      </c>
      <c r="C212" s="12" t="s">
        <v>3</v>
      </c>
      <c r="D212" s="113">
        <v>8258</v>
      </c>
      <c r="E212" s="12" t="s">
        <v>64</v>
      </c>
      <c r="F212" s="12" t="s">
        <v>6</v>
      </c>
      <c r="G212" s="12" t="s">
        <v>6</v>
      </c>
      <c r="H212" s="12" t="s">
        <v>172</v>
      </c>
      <c r="I212" s="12"/>
      <c r="J212" s="9">
        <v>24</v>
      </c>
      <c r="K212" s="9">
        <v>20</v>
      </c>
    </row>
    <row r="213" spans="2:11" s="11" customFormat="1" x14ac:dyDescent="0.2">
      <c r="B213" s="8">
        <v>43696</v>
      </c>
      <c r="C213" s="12" t="s">
        <v>6</v>
      </c>
      <c r="D213" s="113">
        <v>34501</v>
      </c>
      <c r="E213" s="12" t="s">
        <v>2369</v>
      </c>
      <c r="F213" s="12" t="s">
        <v>6</v>
      </c>
      <c r="G213" s="12" t="s">
        <v>15</v>
      </c>
      <c r="H213" s="12" t="s">
        <v>151</v>
      </c>
      <c r="I213" s="12"/>
      <c r="J213" s="31"/>
      <c r="K213" s="31"/>
    </row>
    <row r="214" spans="2:11" s="11" customFormat="1" x14ac:dyDescent="0.2">
      <c r="B214" s="8">
        <v>43696</v>
      </c>
      <c r="C214" s="12" t="s">
        <v>6</v>
      </c>
      <c r="D214" s="113">
        <v>54190</v>
      </c>
      <c r="E214" s="12" t="s">
        <v>277</v>
      </c>
      <c r="F214" s="12" t="s">
        <v>6</v>
      </c>
      <c r="G214" s="12" t="s">
        <v>6</v>
      </c>
      <c r="H214" s="12" t="s">
        <v>23</v>
      </c>
      <c r="I214" s="12"/>
      <c r="J214" s="9">
        <v>18</v>
      </c>
      <c r="K214" s="9">
        <v>12</v>
      </c>
    </row>
    <row r="215" spans="2:11" s="11" customFormat="1" x14ac:dyDescent="0.2">
      <c r="B215" s="8">
        <v>43697</v>
      </c>
      <c r="C215" s="12" t="s">
        <v>14</v>
      </c>
      <c r="D215" s="113">
        <v>6717</v>
      </c>
      <c r="E215" s="12" t="s">
        <v>2375</v>
      </c>
      <c r="F215" s="12" t="s">
        <v>6</v>
      </c>
      <c r="G215" s="12" t="s">
        <v>6</v>
      </c>
      <c r="H215" s="12" t="s">
        <v>151</v>
      </c>
      <c r="I215" s="12"/>
      <c r="J215" s="9">
        <v>36</v>
      </c>
      <c r="K215" s="9">
        <v>33</v>
      </c>
    </row>
    <row r="216" spans="2:11" s="11" customFormat="1" x14ac:dyDescent="0.2">
      <c r="B216" s="8">
        <v>43697</v>
      </c>
      <c r="C216" s="12" t="s">
        <v>6</v>
      </c>
      <c r="D216" s="159" t="s">
        <v>2386</v>
      </c>
      <c r="E216" s="12" t="s">
        <v>2376</v>
      </c>
      <c r="F216" s="12" t="s">
        <v>6</v>
      </c>
      <c r="G216" s="12" t="s">
        <v>6</v>
      </c>
      <c r="H216" s="12" t="s">
        <v>172</v>
      </c>
      <c r="I216" s="12"/>
      <c r="J216" s="31"/>
      <c r="K216" s="31"/>
    </row>
    <row r="217" spans="2:11" s="11" customFormat="1" x14ac:dyDescent="0.2">
      <c r="B217" s="8">
        <v>43697</v>
      </c>
      <c r="C217" s="12" t="s">
        <v>6</v>
      </c>
      <c r="D217" s="113">
        <v>57100</v>
      </c>
      <c r="E217" s="12" t="s">
        <v>141</v>
      </c>
      <c r="F217" s="12" t="s">
        <v>6</v>
      </c>
      <c r="G217" s="12" t="s">
        <v>6</v>
      </c>
      <c r="H217" s="12" t="s">
        <v>152</v>
      </c>
      <c r="I217" s="12"/>
      <c r="J217" s="9">
        <v>35</v>
      </c>
      <c r="K217" s="9">
        <v>42</v>
      </c>
    </row>
    <row r="218" spans="2:11" s="11" customFormat="1" x14ac:dyDescent="0.2">
      <c r="B218" s="8">
        <v>43697</v>
      </c>
      <c r="C218" s="12" t="s">
        <v>6</v>
      </c>
      <c r="D218" s="113">
        <v>54150</v>
      </c>
      <c r="E218" s="12" t="s">
        <v>699</v>
      </c>
      <c r="F218" s="12" t="s">
        <v>6</v>
      </c>
      <c r="G218" s="12" t="s">
        <v>15</v>
      </c>
      <c r="H218" s="12" t="s">
        <v>151</v>
      </c>
      <c r="I218" s="12"/>
      <c r="J218" s="9">
        <v>46</v>
      </c>
      <c r="K218" s="9">
        <v>43</v>
      </c>
    </row>
    <row r="219" spans="2:11" s="11" customFormat="1" x14ac:dyDescent="0.2">
      <c r="B219" s="8">
        <v>43697</v>
      </c>
      <c r="C219" s="12" t="s">
        <v>6</v>
      </c>
      <c r="D219" s="113">
        <v>57270</v>
      </c>
      <c r="E219" s="12" t="s">
        <v>2378</v>
      </c>
      <c r="F219" s="12" t="s">
        <v>6</v>
      </c>
      <c r="G219" s="12" t="s">
        <v>6</v>
      </c>
      <c r="H219" s="12" t="s">
        <v>2379</v>
      </c>
      <c r="I219" s="12"/>
      <c r="J219" s="9">
        <v>46</v>
      </c>
      <c r="K219" s="9">
        <v>50</v>
      </c>
    </row>
    <row r="220" spans="2:11" s="11" customFormat="1" x14ac:dyDescent="0.2">
      <c r="B220" s="8">
        <v>43697</v>
      </c>
      <c r="C220" s="12" t="s">
        <v>6</v>
      </c>
      <c r="D220" s="113">
        <v>57100</v>
      </c>
      <c r="E220" s="12" t="s">
        <v>141</v>
      </c>
      <c r="F220" s="12" t="s">
        <v>6</v>
      </c>
      <c r="G220" s="12" t="s">
        <v>6</v>
      </c>
      <c r="H220" s="12" t="s">
        <v>23</v>
      </c>
      <c r="I220" s="12"/>
      <c r="J220" s="9">
        <v>44</v>
      </c>
      <c r="K220" s="9">
        <v>42</v>
      </c>
    </row>
    <row r="221" spans="2:11" s="11" customFormat="1" x14ac:dyDescent="0.2">
      <c r="B221" s="8">
        <v>43697</v>
      </c>
      <c r="C221" s="12" t="s">
        <v>14</v>
      </c>
      <c r="D221" s="113">
        <v>6792</v>
      </c>
      <c r="E221" s="12" t="s">
        <v>136</v>
      </c>
      <c r="F221" s="12" t="s">
        <v>6</v>
      </c>
      <c r="G221" s="12" t="s">
        <v>6</v>
      </c>
      <c r="H221" s="12" t="s">
        <v>152</v>
      </c>
      <c r="I221" s="12"/>
      <c r="J221" s="9">
        <v>16</v>
      </c>
      <c r="K221" s="9">
        <v>8</v>
      </c>
    </row>
    <row r="222" spans="2:11" s="11" customFormat="1" x14ac:dyDescent="0.2">
      <c r="B222" s="8">
        <v>43697</v>
      </c>
      <c r="C222" s="12" t="s">
        <v>3</v>
      </c>
      <c r="D222" s="113">
        <v>4370</v>
      </c>
      <c r="E222" s="12" t="s">
        <v>50</v>
      </c>
      <c r="F222" s="12" t="s">
        <v>6</v>
      </c>
      <c r="G222" s="12" t="s">
        <v>6</v>
      </c>
      <c r="H222" s="12" t="s">
        <v>172</v>
      </c>
      <c r="I222" s="12"/>
      <c r="J222" s="9">
        <v>8</v>
      </c>
      <c r="K222" s="9">
        <v>5</v>
      </c>
    </row>
    <row r="223" spans="2:11" s="11" customFormat="1" x14ac:dyDescent="0.2">
      <c r="B223" s="8">
        <v>43697</v>
      </c>
      <c r="C223" s="12" t="s">
        <v>6</v>
      </c>
      <c r="D223" s="113">
        <v>54560</v>
      </c>
      <c r="E223" s="12" t="s">
        <v>225</v>
      </c>
      <c r="F223" s="12" t="s">
        <v>6</v>
      </c>
      <c r="G223" s="12" t="s">
        <v>6</v>
      </c>
      <c r="H223" s="12" t="s">
        <v>151</v>
      </c>
      <c r="I223" s="12"/>
      <c r="J223" s="9">
        <v>25</v>
      </c>
      <c r="K223" s="9">
        <v>23</v>
      </c>
    </row>
    <row r="224" spans="2:11" s="11" customFormat="1" x14ac:dyDescent="0.2">
      <c r="B224" s="8">
        <v>43698</v>
      </c>
      <c r="C224" s="12" t="s">
        <v>3</v>
      </c>
      <c r="D224" s="113">
        <v>4570</v>
      </c>
      <c r="E224" s="12" t="s">
        <v>94</v>
      </c>
      <c r="F224" s="12" t="s">
        <v>6</v>
      </c>
      <c r="G224" s="12" t="s">
        <v>6</v>
      </c>
      <c r="H224" s="12" t="s">
        <v>37</v>
      </c>
      <c r="I224" s="12"/>
      <c r="J224" s="9">
        <v>7</v>
      </c>
      <c r="K224" s="9">
        <v>3</v>
      </c>
    </row>
    <row r="225" spans="2:11" s="11" customFormat="1" x14ac:dyDescent="0.2">
      <c r="B225" s="8">
        <v>43698</v>
      </c>
      <c r="C225" s="12" t="s">
        <v>6</v>
      </c>
      <c r="D225" s="113">
        <v>54720</v>
      </c>
      <c r="E225" s="12" t="s">
        <v>2137</v>
      </c>
      <c r="F225" s="12" t="s">
        <v>6</v>
      </c>
      <c r="G225" s="12" t="s">
        <v>6</v>
      </c>
      <c r="H225" s="12" t="s">
        <v>976</v>
      </c>
      <c r="I225" s="12"/>
      <c r="J225" s="9">
        <v>23</v>
      </c>
      <c r="K225" s="9">
        <v>18</v>
      </c>
    </row>
    <row r="226" spans="2:11" s="11" customFormat="1" x14ac:dyDescent="0.2">
      <c r="B226" s="8">
        <v>43699</v>
      </c>
      <c r="C226" s="12" t="s">
        <v>6</v>
      </c>
      <c r="D226" s="113">
        <v>57535</v>
      </c>
      <c r="E226" s="12" t="s">
        <v>2390</v>
      </c>
      <c r="F226" s="12" t="s">
        <v>6</v>
      </c>
      <c r="G226" s="12" t="s">
        <v>15</v>
      </c>
      <c r="H226" s="12" t="s">
        <v>151</v>
      </c>
      <c r="I226" s="12"/>
      <c r="J226" s="9">
        <v>48</v>
      </c>
      <c r="K226" s="9">
        <v>65</v>
      </c>
    </row>
    <row r="227" spans="2:11" s="11" customFormat="1" x14ac:dyDescent="0.2">
      <c r="B227" s="8">
        <v>43699</v>
      </c>
      <c r="C227" s="12" t="s">
        <v>6</v>
      </c>
      <c r="D227" s="113">
        <v>54135</v>
      </c>
      <c r="E227" s="12" t="s">
        <v>1106</v>
      </c>
      <c r="F227" s="12" t="s">
        <v>6</v>
      </c>
      <c r="G227" s="12" t="s">
        <v>6</v>
      </c>
      <c r="H227" s="12" t="s">
        <v>163</v>
      </c>
      <c r="I227" s="12"/>
      <c r="J227" s="9">
        <v>19</v>
      </c>
      <c r="K227" s="9">
        <v>16</v>
      </c>
    </row>
    <row r="228" spans="2:11" s="11" customFormat="1" x14ac:dyDescent="0.2">
      <c r="B228" s="8">
        <v>43700</v>
      </c>
      <c r="C228" s="12" t="s">
        <v>6</v>
      </c>
      <c r="D228" s="113">
        <v>57070</v>
      </c>
      <c r="E228" s="12" t="s">
        <v>211</v>
      </c>
      <c r="F228" s="12" t="s">
        <v>6</v>
      </c>
      <c r="G228" s="12" t="s">
        <v>2396</v>
      </c>
      <c r="H228" s="12" t="s">
        <v>292</v>
      </c>
      <c r="I228" s="12"/>
      <c r="J228" s="9">
        <v>70</v>
      </c>
      <c r="K228" s="9">
        <v>70</v>
      </c>
    </row>
    <row r="229" spans="2:11" s="11" customFormat="1" x14ac:dyDescent="0.2">
      <c r="B229" s="8">
        <v>43701</v>
      </c>
      <c r="C229" s="12" t="s">
        <v>6</v>
      </c>
      <c r="D229" s="113">
        <v>54400</v>
      </c>
      <c r="E229" s="12" t="s">
        <v>1640</v>
      </c>
      <c r="F229" s="12" t="s">
        <v>6</v>
      </c>
      <c r="G229" s="12" t="s">
        <v>6</v>
      </c>
      <c r="H229" s="12" t="s">
        <v>151</v>
      </c>
      <c r="I229" s="12"/>
      <c r="J229" s="9">
        <v>22</v>
      </c>
      <c r="K229" s="9">
        <v>20</v>
      </c>
    </row>
    <row r="230" spans="2:11" s="11" customFormat="1" x14ac:dyDescent="0.2">
      <c r="B230" s="8">
        <v>43702</v>
      </c>
      <c r="C230" s="12" t="s">
        <v>6</v>
      </c>
      <c r="D230" s="113">
        <v>77240</v>
      </c>
      <c r="E230" s="12" t="s">
        <v>2401</v>
      </c>
      <c r="F230" s="12" t="s">
        <v>6</v>
      </c>
      <c r="G230" s="12" t="s">
        <v>6</v>
      </c>
      <c r="H230" s="12" t="s">
        <v>163</v>
      </c>
      <c r="I230" s="12"/>
      <c r="J230" s="87" t="s">
        <v>2408</v>
      </c>
      <c r="K230" s="87" t="s">
        <v>2409</v>
      </c>
    </row>
    <row r="231" spans="2:11" s="11" customFormat="1" x14ac:dyDescent="0.2">
      <c r="B231" s="8">
        <v>43702</v>
      </c>
      <c r="C231" s="12" t="s">
        <v>6</v>
      </c>
      <c r="D231" s="113">
        <v>53950</v>
      </c>
      <c r="E231" s="12" t="s">
        <v>2402</v>
      </c>
      <c r="F231" s="12" t="s">
        <v>6</v>
      </c>
      <c r="G231" s="12" t="s">
        <v>15</v>
      </c>
      <c r="H231" s="12" t="s">
        <v>292</v>
      </c>
      <c r="I231" s="12"/>
      <c r="J231" s="31"/>
      <c r="K231" s="31"/>
    </row>
    <row r="232" spans="2:11" s="11" customFormat="1" x14ac:dyDescent="0.2">
      <c r="B232" s="8">
        <v>43702</v>
      </c>
      <c r="C232" s="12" t="s">
        <v>6</v>
      </c>
      <c r="D232" s="113">
        <v>68220</v>
      </c>
      <c r="E232" s="12" t="s">
        <v>2404</v>
      </c>
      <c r="F232" s="12" t="s">
        <v>6</v>
      </c>
      <c r="G232" s="12" t="s">
        <v>6</v>
      </c>
      <c r="H232" s="12" t="s">
        <v>319</v>
      </c>
      <c r="I232" s="12"/>
      <c r="J232" s="9">
        <v>208</v>
      </c>
      <c r="K232" s="9">
        <v>366</v>
      </c>
    </row>
    <row r="233" spans="2:11" s="11" customFormat="1" x14ac:dyDescent="0.2">
      <c r="B233" s="8">
        <v>43702</v>
      </c>
      <c r="C233" s="12" t="s">
        <v>6</v>
      </c>
      <c r="D233" s="113">
        <v>57070</v>
      </c>
      <c r="E233" s="12" t="s">
        <v>211</v>
      </c>
      <c r="F233" s="12" t="s">
        <v>6</v>
      </c>
      <c r="G233" s="12" t="s">
        <v>15</v>
      </c>
      <c r="H233" s="12" t="s">
        <v>23</v>
      </c>
      <c r="I233" s="12"/>
      <c r="J233" s="9">
        <v>47</v>
      </c>
      <c r="K233" s="9">
        <v>73</v>
      </c>
    </row>
    <row r="234" spans="2:11" s="11" customFormat="1" x14ac:dyDescent="0.2">
      <c r="B234" s="8">
        <v>43702</v>
      </c>
      <c r="C234" s="12" t="s">
        <v>6</v>
      </c>
      <c r="D234" s="113">
        <v>57950</v>
      </c>
      <c r="E234" s="12" t="s">
        <v>316</v>
      </c>
      <c r="F234" s="12" t="s">
        <v>6</v>
      </c>
      <c r="G234" s="12" t="s">
        <v>6</v>
      </c>
      <c r="H234" s="12" t="s">
        <v>23</v>
      </c>
      <c r="I234" s="12"/>
      <c r="J234" s="9">
        <v>45</v>
      </c>
      <c r="K234" s="9">
        <v>58</v>
      </c>
    </row>
    <row r="235" spans="2:11" s="11" customFormat="1" x14ac:dyDescent="0.2">
      <c r="B235" s="8">
        <v>43703</v>
      </c>
      <c r="C235" s="12" t="s">
        <v>6</v>
      </c>
      <c r="D235" s="113">
        <v>57070</v>
      </c>
      <c r="E235" s="12" t="s">
        <v>211</v>
      </c>
      <c r="F235" s="12" t="s">
        <v>6</v>
      </c>
      <c r="G235" s="12" t="s">
        <v>15</v>
      </c>
      <c r="H235" s="12" t="s">
        <v>23</v>
      </c>
      <c r="I235" s="12"/>
      <c r="J235" s="9">
        <v>52</v>
      </c>
      <c r="K235" s="9">
        <v>68</v>
      </c>
    </row>
    <row r="236" spans="2:11" s="11" customFormat="1" x14ac:dyDescent="0.2">
      <c r="B236" s="8">
        <v>43704</v>
      </c>
      <c r="C236" s="12" t="s">
        <v>6</v>
      </c>
      <c r="D236" s="113">
        <v>67206</v>
      </c>
      <c r="E236" s="12" t="s">
        <v>165</v>
      </c>
      <c r="F236" s="12" t="s">
        <v>6</v>
      </c>
      <c r="G236" s="12" t="s">
        <v>169</v>
      </c>
      <c r="H236" s="12" t="s">
        <v>319</v>
      </c>
      <c r="I236" s="12"/>
      <c r="J236" s="9">
        <v>140</v>
      </c>
      <c r="K236" s="9">
        <v>227</v>
      </c>
    </row>
    <row r="237" spans="2:11" s="11" customFormat="1" x14ac:dyDescent="0.2">
      <c r="B237" s="8">
        <v>43704</v>
      </c>
      <c r="C237" s="12" t="s">
        <v>6</v>
      </c>
      <c r="D237" s="113">
        <v>57185</v>
      </c>
      <c r="E237" s="12" t="s">
        <v>1718</v>
      </c>
      <c r="F237" s="12" t="s">
        <v>6</v>
      </c>
      <c r="G237" s="12" t="s">
        <v>15</v>
      </c>
      <c r="H237" s="12" t="s">
        <v>23</v>
      </c>
      <c r="I237" s="12"/>
      <c r="J237" s="9">
        <v>42</v>
      </c>
      <c r="K237" s="9">
        <v>45</v>
      </c>
    </row>
    <row r="238" spans="2:11" s="11" customFormat="1" x14ac:dyDescent="0.2">
      <c r="B238" s="8">
        <v>43704</v>
      </c>
      <c r="C238" s="12" t="s">
        <v>6</v>
      </c>
      <c r="D238" s="113">
        <v>54530</v>
      </c>
      <c r="E238" s="12" t="s">
        <v>2413</v>
      </c>
      <c r="F238" s="12" t="s">
        <v>6</v>
      </c>
      <c r="G238" s="12" t="s">
        <v>15</v>
      </c>
      <c r="H238" s="12" t="s">
        <v>151</v>
      </c>
      <c r="I238" s="12"/>
      <c r="J238" s="9">
        <v>73</v>
      </c>
      <c r="K238" s="9">
        <v>91</v>
      </c>
    </row>
    <row r="239" spans="2:11" s="11" customFormat="1" x14ac:dyDescent="0.2">
      <c r="B239" s="8">
        <v>43705</v>
      </c>
      <c r="C239" s="12" t="s">
        <v>3</v>
      </c>
      <c r="D239" s="113">
        <v>2430</v>
      </c>
      <c r="E239" s="12" t="s">
        <v>92</v>
      </c>
      <c r="F239" s="12" t="s">
        <v>6</v>
      </c>
      <c r="G239" s="12" t="s">
        <v>15</v>
      </c>
      <c r="H239" s="12" t="s">
        <v>319</v>
      </c>
      <c r="I239" s="12"/>
      <c r="J239" s="9">
        <v>25</v>
      </c>
      <c r="K239" s="9">
        <v>26</v>
      </c>
    </row>
    <row r="240" spans="2:11" s="11" customFormat="1" x14ac:dyDescent="0.2">
      <c r="B240" s="8">
        <v>43705</v>
      </c>
      <c r="C240" s="12" t="s">
        <v>14</v>
      </c>
      <c r="D240" s="113">
        <v>6720</v>
      </c>
      <c r="E240" s="12" t="s">
        <v>212</v>
      </c>
      <c r="F240" s="12" t="s">
        <v>6</v>
      </c>
      <c r="G240" s="12" t="s">
        <v>15</v>
      </c>
      <c r="H240" s="12" t="s">
        <v>319</v>
      </c>
      <c r="I240" s="12"/>
      <c r="J240" s="9">
        <v>37</v>
      </c>
      <c r="K240" s="9">
        <v>37</v>
      </c>
    </row>
    <row r="241" spans="2:11" s="11" customFormat="1" x14ac:dyDescent="0.2">
      <c r="B241" s="8">
        <v>43705</v>
      </c>
      <c r="C241" s="12" t="s">
        <v>3</v>
      </c>
      <c r="D241" s="113">
        <v>6791</v>
      </c>
      <c r="E241" s="12" t="s">
        <v>136</v>
      </c>
      <c r="F241" s="12" t="s">
        <v>6</v>
      </c>
      <c r="G241" s="12" t="s">
        <v>4</v>
      </c>
      <c r="H241" s="12" t="s">
        <v>151</v>
      </c>
      <c r="I241" s="12"/>
      <c r="J241" s="9">
        <v>18</v>
      </c>
      <c r="K241" s="9">
        <v>12</v>
      </c>
    </row>
    <row r="242" spans="2:11" s="11" customFormat="1" x14ac:dyDescent="0.2">
      <c r="B242" s="8">
        <v>43705</v>
      </c>
      <c r="C242" s="12" t="s">
        <v>6</v>
      </c>
      <c r="D242" s="113">
        <v>57570</v>
      </c>
      <c r="E242" s="12" t="s">
        <v>72</v>
      </c>
      <c r="F242" s="12" t="s">
        <v>6</v>
      </c>
      <c r="G242" s="12" t="s">
        <v>248</v>
      </c>
      <c r="H242" s="12" t="s">
        <v>23</v>
      </c>
      <c r="I242" s="12"/>
      <c r="J242" s="9">
        <v>33</v>
      </c>
      <c r="K242" s="9">
        <v>36</v>
      </c>
    </row>
    <row r="243" spans="2:11" s="11" customFormat="1" x14ac:dyDescent="0.2">
      <c r="B243" s="8">
        <v>43705</v>
      </c>
      <c r="C243" s="12" t="s">
        <v>3</v>
      </c>
      <c r="D243" s="113">
        <v>4580</v>
      </c>
      <c r="E243" s="12" t="s">
        <v>40</v>
      </c>
      <c r="F243" s="12" t="s">
        <v>6</v>
      </c>
      <c r="G243" s="12" t="s">
        <v>6</v>
      </c>
      <c r="H243" s="12" t="s">
        <v>151</v>
      </c>
      <c r="I243" s="12"/>
      <c r="J243" s="9">
        <v>4</v>
      </c>
      <c r="K243" s="9">
        <v>2</v>
      </c>
    </row>
    <row r="244" spans="2:11" s="11" customFormat="1" x14ac:dyDescent="0.2">
      <c r="B244" s="8">
        <v>43706</v>
      </c>
      <c r="C244" s="12" t="s">
        <v>14</v>
      </c>
      <c r="D244" s="113">
        <v>6717</v>
      </c>
      <c r="E244" s="12" t="s">
        <v>1783</v>
      </c>
      <c r="F244" s="12" t="s">
        <v>6</v>
      </c>
      <c r="G244" s="12" t="s">
        <v>15</v>
      </c>
      <c r="H244" s="12" t="s">
        <v>151</v>
      </c>
      <c r="I244" s="12"/>
      <c r="J244" s="9">
        <v>38</v>
      </c>
      <c r="K244" s="9">
        <v>34</v>
      </c>
    </row>
    <row r="245" spans="2:11" s="11" customFormat="1" x14ac:dyDescent="0.2">
      <c r="B245" s="8">
        <v>43706</v>
      </c>
      <c r="C245" s="12" t="s">
        <v>6</v>
      </c>
      <c r="D245" s="113">
        <v>57950</v>
      </c>
      <c r="E245" s="12" t="s">
        <v>211</v>
      </c>
      <c r="F245" s="12" t="s">
        <v>6</v>
      </c>
      <c r="G245" s="12" t="s">
        <v>8</v>
      </c>
      <c r="H245" s="12" t="s">
        <v>151</v>
      </c>
      <c r="I245" s="12"/>
      <c r="J245" s="9">
        <v>54</v>
      </c>
      <c r="K245" s="9">
        <v>67</v>
      </c>
    </row>
    <row r="246" spans="2:11" s="11" customFormat="1" x14ac:dyDescent="0.2">
      <c r="B246" s="8">
        <v>43706</v>
      </c>
      <c r="C246" s="12" t="s">
        <v>6</v>
      </c>
      <c r="D246" s="113">
        <v>57310</v>
      </c>
      <c r="E246" s="12" t="s">
        <v>219</v>
      </c>
      <c r="F246" s="12" t="s">
        <v>6</v>
      </c>
      <c r="G246" s="12" t="s">
        <v>15</v>
      </c>
      <c r="H246" s="12" t="s">
        <v>292</v>
      </c>
      <c r="I246" s="12"/>
      <c r="J246" s="9">
        <v>42</v>
      </c>
      <c r="K246" s="9">
        <v>51</v>
      </c>
    </row>
    <row r="247" spans="2:11" s="11" customFormat="1" x14ac:dyDescent="0.2">
      <c r="B247" s="8">
        <v>43706</v>
      </c>
      <c r="C247" s="12" t="s">
        <v>6</v>
      </c>
      <c r="D247" s="113">
        <v>54260</v>
      </c>
      <c r="E247" s="12" t="s">
        <v>2418</v>
      </c>
      <c r="F247" s="12" t="s">
        <v>6</v>
      </c>
      <c r="G247" s="12" t="s">
        <v>18</v>
      </c>
      <c r="H247" s="12" t="s">
        <v>23</v>
      </c>
      <c r="I247" s="12"/>
      <c r="J247" s="9">
        <v>42</v>
      </c>
      <c r="K247" s="9">
        <v>37</v>
      </c>
    </row>
    <row r="248" spans="2:11" s="11" customFormat="1" x14ac:dyDescent="0.2">
      <c r="B248" s="8">
        <v>43706</v>
      </c>
      <c r="C248" s="12" t="s">
        <v>6</v>
      </c>
      <c r="D248" s="113">
        <v>57840</v>
      </c>
      <c r="E248" s="12" t="s">
        <v>2419</v>
      </c>
      <c r="F248" s="12" t="s">
        <v>6</v>
      </c>
      <c r="G248" s="12" t="s">
        <v>4</v>
      </c>
      <c r="H248" s="12" t="s">
        <v>151</v>
      </c>
      <c r="I248" s="12"/>
      <c r="J248" s="9">
        <v>28</v>
      </c>
      <c r="K248" s="9">
        <v>23</v>
      </c>
    </row>
    <row r="249" spans="2:11" s="11" customFormat="1" x14ac:dyDescent="0.2">
      <c r="B249" s="8">
        <v>43707</v>
      </c>
      <c r="C249" s="12" t="s">
        <v>6</v>
      </c>
      <c r="D249" s="113">
        <v>57100</v>
      </c>
      <c r="E249" s="12" t="s">
        <v>141</v>
      </c>
      <c r="F249" s="12" t="s">
        <v>6</v>
      </c>
      <c r="G249" s="12" t="s">
        <v>4</v>
      </c>
      <c r="H249" s="12" t="s">
        <v>319</v>
      </c>
      <c r="I249" s="12"/>
      <c r="J249" s="9">
        <v>35</v>
      </c>
      <c r="K249" s="9">
        <v>41</v>
      </c>
    </row>
    <row r="250" spans="2:11" s="11" customFormat="1" x14ac:dyDescent="0.2">
      <c r="B250" s="8">
        <v>43707</v>
      </c>
      <c r="C250" s="12" t="s">
        <v>14</v>
      </c>
      <c r="D250" s="113">
        <v>5031</v>
      </c>
      <c r="E250" s="12" t="s">
        <v>1055</v>
      </c>
      <c r="F250" s="12" t="s">
        <v>6</v>
      </c>
      <c r="G250" s="12" t="s">
        <v>6</v>
      </c>
      <c r="H250" s="12" t="s">
        <v>292</v>
      </c>
      <c r="I250" s="12"/>
      <c r="J250" s="87" t="s">
        <v>2426</v>
      </c>
      <c r="K250" s="87" t="s">
        <v>2113</v>
      </c>
    </row>
    <row r="251" spans="2:11" s="11" customFormat="1" x14ac:dyDescent="0.2">
      <c r="B251" s="8">
        <v>43707</v>
      </c>
      <c r="C251" s="12" t="s">
        <v>6</v>
      </c>
      <c r="D251" s="113">
        <v>57365</v>
      </c>
      <c r="E251" s="12" t="s">
        <v>1115</v>
      </c>
      <c r="F251" s="12" t="s">
        <v>6</v>
      </c>
      <c r="G251" s="12" t="s">
        <v>6</v>
      </c>
      <c r="H251" s="12" t="s">
        <v>319</v>
      </c>
      <c r="I251" s="12"/>
      <c r="J251" s="9">
        <v>43</v>
      </c>
      <c r="K251" s="9">
        <v>53</v>
      </c>
    </row>
    <row r="252" spans="2:11" s="11" customFormat="1" x14ac:dyDescent="0.2">
      <c r="B252" s="8">
        <v>43707</v>
      </c>
      <c r="C252" s="12" t="s">
        <v>6</v>
      </c>
      <c r="D252" s="113">
        <v>54720</v>
      </c>
      <c r="E252" s="12" t="s">
        <v>2137</v>
      </c>
      <c r="F252" s="12" t="s">
        <v>6</v>
      </c>
      <c r="G252" s="12" t="s">
        <v>6</v>
      </c>
      <c r="H252" s="12" t="s">
        <v>151</v>
      </c>
      <c r="I252" s="12"/>
      <c r="J252" s="9">
        <v>23</v>
      </c>
      <c r="K252" s="9">
        <v>22</v>
      </c>
    </row>
    <row r="253" spans="2:11" s="11" customFormat="1" x14ac:dyDescent="0.2">
      <c r="B253" s="8">
        <v>43707</v>
      </c>
      <c r="C253" s="12" t="s">
        <v>6</v>
      </c>
      <c r="D253" s="113">
        <v>57390</v>
      </c>
      <c r="E253" s="12" t="s">
        <v>197</v>
      </c>
      <c r="F253" s="12" t="s">
        <v>6</v>
      </c>
      <c r="G253" s="12" t="s">
        <v>8</v>
      </c>
      <c r="H253" s="12" t="s">
        <v>37</v>
      </c>
      <c r="I253" s="12"/>
      <c r="J253" s="9">
        <v>14</v>
      </c>
      <c r="K253" s="9">
        <v>11</v>
      </c>
    </row>
    <row r="254" spans="2:11" s="11" customFormat="1" x14ac:dyDescent="0.2">
      <c r="B254" s="8">
        <v>43708</v>
      </c>
      <c r="C254" s="12" t="s">
        <v>6</v>
      </c>
      <c r="D254" s="159" t="s">
        <v>2421</v>
      </c>
      <c r="E254" s="12" t="s">
        <v>2422</v>
      </c>
      <c r="F254" s="12" t="s">
        <v>6</v>
      </c>
      <c r="G254" s="12" t="s">
        <v>6</v>
      </c>
      <c r="H254" s="12" t="s">
        <v>477</v>
      </c>
      <c r="I254" s="12"/>
      <c r="J254" s="9">
        <v>152</v>
      </c>
      <c r="K254" s="9">
        <v>166</v>
      </c>
    </row>
    <row r="255" spans="2:11" s="11" customFormat="1" x14ac:dyDescent="0.2">
      <c r="B255" s="8">
        <v>43708</v>
      </c>
      <c r="C255" s="12" t="s">
        <v>3</v>
      </c>
      <c r="D255" s="113">
        <v>1464</v>
      </c>
      <c r="E255" s="12" t="s">
        <v>92</v>
      </c>
      <c r="F255" s="12" t="s">
        <v>6</v>
      </c>
      <c r="G255" s="12" t="s">
        <v>15</v>
      </c>
      <c r="H255" s="12" t="s">
        <v>477</v>
      </c>
      <c r="I255" s="12"/>
      <c r="J255" s="9">
        <v>20</v>
      </c>
      <c r="K255" s="9">
        <v>23</v>
      </c>
    </row>
    <row r="256" spans="2:11" s="11" customFormat="1" x14ac:dyDescent="0.2">
      <c r="B256" s="8">
        <v>43708</v>
      </c>
      <c r="C256" s="12" t="s">
        <v>6</v>
      </c>
      <c r="D256" s="113">
        <v>57050</v>
      </c>
      <c r="E256" s="12" t="s">
        <v>211</v>
      </c>
      <c r="F256" s="12" t="s">
        <v>6</v>
      </c>
      <c r="G256" s="12" t="s">
        <v>15</v>
      </c>
      <c r="H256" s="12" t="s">
        <v>477</v>
      </c>
      <c r="I256" s="12"/>
      <c r="J256" s="9">
        <v>51</v>
      </c>
      <c r="K256" s="9">
        <v>65</v>
      </c>
    </row>
    <row r="257" spans="2:11" s="11" customFormat="1" x14ac:dyDescent="0.2">
      <c r="B257" s="8">
        <v>43708</v>
      </c>
      <c r="C257" s="12" t="s">
        <v>6</v>
      </c>
      <c r="D257" s="113">
        <v>57100</v>
      </c>
      <c r="E257" s="12" t="s">
        <v>141</v>
      </c>
      <c r="F257" s="12" t="s">
        <v>6</v>
      </c>
      <c r="G257" s="12" t="s">
        <v>9</v>
      </c>
      <c r="H257" s="12" t="s">
        <v>477</v>
      </c>
      <c r="I257" s="12"/>
      <c r="J257" s="9">
        <v>36</v>
      </c>
      <c r="K257" s="9">
        <v>41</v>
      </c>
    </row>
    <row r="258" spans="2:11" s="11" customFormat="1" x14ac:dyDescent="0.2">
      <c r="B258" s="8">
        <v>43684</v>
      </c>
      <c r="C258" s="12" t="s">
        <v>3</v>
      </c>
      <c r="D258" s="113">
        <v>7212</v>
      </c>
      <c r="E258" s="12" t="s">
        <v>56</v>
      </c>
      <c r="F258" s="12" t="s">
        <v>7</v>
      </c>
      <c r="G258" s="12" t="s">
        <v>6</v>
      </c>
      <c r="H258" s="12" t="s">
        <v>172</v>
      </c>
      <c r="I258" s="12"/>
      <c r="J258" s="9">
        <v>27</v>
      </c>
      <c r="K258" s="9">
        <v>33</v>
      </c>
    </row>
    <row r="259" spans="2:11" s="11" customFormat="1" x14ac:dyDescent="0.2">
      <c r="B259" s="8">
        <v>43683</v>
      </c>
      <c r="C259" s="12" t="s">
        <v>3</v>
      </c>
      <c r="D259" s="113">
        <v>7471</v>
      </c>
      <c r="E259" s="12" t="s">
        <v>2228</v>
      </c>
      <c r="F259" s="12" t="s">
        <v>36</v>
      </c>
      <c r="G259" s="12" t="s">
        <v>6</v>
      </c>
      <c r="H259" s="12" t="s">
        <v>2249</v>
      </c>
      <c r="I259" s="12"/>
      <c r="J259" s="9">
        <v>35</v>
      </c>
      <c r="K259" s="9">
        <v>29</v>
      </c>
    </row>
    <row r="260" spans="2:11" s="11" customFormat="1" x14ac:dyDescent="0.2">
      <c r="B260" s="8">
        <v>43684</v>
      </c>
      <c r="C260" s="12" t="s">
        <v>3</v>
      </c>
      <c r="D260" s="113">
        <v>4043</v>
      </c>
      <c r="E260" s="12" t="s">
        <v>506</v>
      </c>
      <c r="F260" s="12" t="s">
        <v>2236</v>
      </c>
      <c r="G260" s="12" t="s">
        <v>15</v>
      </c>
      <c r="H260" s="12" t="s">
        <v>172</v>
      </c>
      <c r="I260" s="12"/>
      <c r="J260" s="9">
        <v>17</v>
      </c>
      <c r="K260" s="9">
        <v>10</v>
      </c>
    </row>
    <row r="261" spans="2:11" s="11" customFormat="1" x14ac:dyDescent="0.2">
      <c r="B261" s="8">
        <v>43684</v>
      </c>
      <c r="C261" s="12" t="s">
        <v>6</v>
      </c>
      <c r="D261" s="113">
        <v>57300</v>
      </c>
      <c r="E261" s="12" t="s">
        <v>2243</v>
      </c>
      <c r="F261" s="12" t="s">
        <v>188</v>
      </c>
      <c r="G261" s="12" t="s">
        <v>6</v>
      </c>
      <c r="H261" s="12" t="s">
        <v>23</v>
      </c>
      <c r="I261" s="12"/>
      <c r="J261" s="9">
        <v>53</v>
      </c>
      <c r="K261" s="9">
        <v>53</v>
      </c>
    </row>
    <row r="262" spans="2:11" s="11" customFormat="1" x14ac:dyDescent="0.2">
      <c r="B262" s="8">
        <v>43690</v>
      </c>
      <c r="C262" s="12" t="s">
        <v>3</v>
      </c>
      <c r="D262" s="113">
        <v>2124</v>
      </c>
      <c r="E262" s="12" t="s">
        <v>92</v>
      </c>
      <c r="F262" s="12" t="s">
        <v>188</v>
      </c>
      <c r="G262" s="12" t="s">
        <v>6</v>
      </c>
      <c r="H262" s="12" t="s">
        <v>151</v>
      </c>
      <c r="I262" s="12"/>
      <c r="J262" s="9">
        <v>31</v>
      </c>
      <c r="K262" s="9">
        <v>29</v>
      </c>
    </row>
    <row r="263" spans="2:11" s="11" customFormat="1" x14ac:dyDescent="0.2">
      <c r="B263" s="8">
        <v>43691</v>
      </c>
      <c r="C263" s="12" t="s">
        <v>2272</v>
      </c>
      <c r="D263" s="48"/>
      <c r="E263" s="12" t="s">
        <v>2273</v>
      </c>
      <c r="F263" s="12" t="s">
        <v>188</v>
      </c>
      <c r="G263" s="12" t="s">
        <v>15</v>
      </c>
      <c r="H263" s="12" t="s">
        <v>1897</v>
      </c>
      <c r="I263" s="12"/>
      <c r="J263" s="9"/>
      <c r="K263" s="9"/>
    </row>
    <row r="264" spans="2:11" s="11" customFormat="1" x14ac:dyDescent="0.2">
      <c r="B264" s="8">
        <v>43692</v>
      </c>
      <c r="C264" s="12" t="s">
        <v>3</v>
      </c>
      <c r="D264" s="113">
        <v>1128</v>
      </c>
      <c r="E264" s="12" t="s">
        <v>92</v>
      </c>
      <c r="F264" s="12" t="s">
        <v>188</v>
      </c>
      <c r="G264" s="12" t="s">
        <v>2278</v>
      </c>
      <c r="H264" s="12" t="s">
        <v>23</v>
      </c>
      <c r="I264" s="12"/>
      <c r="J264" s="9">
        <v>22</v>
      </c>
      <c r="K264" s="9">
        <v>27</v>
      </c>
    </row>
    <row r="265" spans="2:11" s="11" customFormat="1" x14ac:dyDescent="0.2">
      <c r="B265" s="8">
        <v>43686</v>
      </c>
      <c r="C265" s="12" t="s">
        <v>8</v>
      </c>
      <c r="D265" s="48"/>
      <c r="E265" s="12" t="s">
        <v>2251</v>
      </c>
      <c r="F265" s="12" t="s">
        <v>8</v>
      </c>
      <c r="G265" s="12" t="s">
        <v>12</v>
      </c>
      <c r="H265" s="12" t="s">
        <v>151</v>
      </c>
      <c r="I265" s="12"/>
      <c r="J265" s="9"/>
      <c r="K265" s="9"/>
    </row>
    <row r="266" spans="2:11" s="11" customFormat="1" x14ac:dyDescent="0.2">
      <c r="B266" s="8">
        <v>43695</v>
      </c>
      <c r="C266" s="12" t="s">
        <v>3</v>
      </c>
      <c r="D266" s="113">
        <v>1747</v>
      </c>
      <c r="E266" s="12" t="s">
        <v>92</v>
      </c>
      <c r="F266" s="12" t="s">
        <v>8</v>
      </c>
      <c r="G266" s="12" t="s">
        <v>4</v>
      </c>
      <c r="H266" s="12" t="s">
        <v>172</v>
      </c>
      <c r="I266" s="12"/>
      <c r="J266" s="9">
        <v>22</v>
      </c>
      <c r="K266" s="9">
        <v>31</v>
      </c>
    </row>
    <row r="267" spans="2:11" s="11" customFormat="1" x14ac:dyDescent="0.2">
      <c r="B267" s="8">
        <v>43695</v>
      </c>
      <c r="C267" s="12" t="s">
        <v>3</v>
      </c>
      <c r="D267" s="113">
        <v>2451</v>
      </c>
      <c r="E267" s="12" t="s">
        <v>92</v>
      </c>
      <c r="F267" s="12" t="s">
        <v>8</v>
      </c>
      <c r="G267" s="12" t="s">
        <v>4</v>
      </c>
      <c r="H267" s="12" t="s">
        <v>152</v>
      </c>
      <c r="I267" s="12"/>
      <c r="J267" s="9">
        <v>19</v>
      </c>
      <c r="K267" s="9">
        <v>25</v>
      </c>
    </row>
    <row r="268" spans="2:11" s="11" customFormat="1" x14ac:dyDescent="0.2">
      <c r="B268" s="8">
        <v>43695</v>
      </c>
      <c r="C268" s="12" t="s">
        <v>3</v>
      </c>
      <c r="D268" s="113">
        <v>2222</v>
      </c>
      <c r="E268" s="12" t="s">
        <v>92</v>
      </c>
      <c r="F268" s="12" t="s">
        <v>8</v>
      </c>
      <c r="G268" s="12" t="s">
        <v>5</v>
      </c>
      <c r="H268" s="12" t="s">
        <v>151</v>
      </c>
      <c r="I268" s="12"/>
      <c r="J268" s="9">
        <v>23</v>
      </c>
      <c r="K268" s="9">
        <v>32</v>
      </c>
    </row>
    <row r="269" spans="2:11" s="11" customFormat="1" x14ac:dyDescent="0.2">
      <c r="B269" s="8">
        <v>43699</v>
      </c>
      <c r="C269" s="12" t="s">
        <v>8</v>
      </c>
      <c r="D269" s="113">
        <v>67034</v>
      </c>
      <c r="E269" s="12" t="s">
        <v>2394</v>
      </c>
      <c r="F269" s="12" t="s">
        <v>8</v>
      </c>
      <c r="G269" s="12" t="s">
        <v>15</v>
      </c>
      <c r="H269" s="12" t="s">
        <v>151</v>
      </c>
      <c r="I269" s="12"/>
      <c r="J269" s="31"/>
      <c r="K269" s="31"/>
    </row>
    <row r="270" spans="2:11" s="11" customFormat="1" x14ac:dyDescent="0.2">
      <c r="B270" s="8">
        <v>43701</v>
      </c>
      <c r="C270" s="12" t="s">
        <v>5</v>
      </c>
      <c r="D270" s="113">
        <v>54290</v>
      </c>
      <c r="E270" s="12" t="s">
        <v>154</v>
      </c>
      <c r="F270" s="12" t="s">
        <v>8</v>
      </c>
      <c r="G270" s="12" t="s">
        <v>5</v>
      </c>
      <c r="H270" s="12" t="s">
        <v>23</v>
      </c>
      <c r="I270" s="12"/>
      <c r="J270" s="9">
        <v>50</v>
      </c>
      <c r="K270" s="9">
        <v>74</v>
      </c>
    </row>
    <row r="271" spans="2:11" s="11" customFormat="1" x14ac:dyDescent="0.2">
      <c r="B271" s="8">
        <v>43702</v>
      </c>
      <c r="C271" s="12" t="s">
        <v>3</v>
      </c>
      <c r="D271" s="113">
        <v>6718</v>
      </c>
      <c r="E271" s="12" t="s">
        <v>49</v>
      </c>
      <c r="F271" s="12" t="s">
        <v>317</v>
      </c>
      <c r="G271" s="12" t="s">
        <v>6</v>
      </c>
      <c r="H271" s="12" t="s">
        <v>194</v>
      </c>
      <c r="I271" s="12"/>
      <c r="J271" s="9">
        <v>36</v>
      </c>
      <c r="K271" s="9">
        <v>54</v>
      </c>
    </row>
    <row r="272" spans="2:11" s="11" customFormat="1" x14ac:dyDescent="0.2">
      <c r="B272" s="8">
        <v>43704</v>
      </c>
      <c r="C272" s="12" t="s">
        <v>1190</v>
      </c>
      <c r="D272" s="48" t="s">
        <v>2411</v>
      </c>
      <c r="E272" s="12" t="s">
        <v>2412</v>
      </c>
      <c r="F272" s="12" t="s">
        <v>228</v>
      </c>
      <c r="G272" s="12" t="s">
        <v>15</v>
      </c>
      <c r="H272" s="12" t="s">
        <v>194</v>
      </c>
      <c r="I272" s="12"/>
      <c r="J272" s="9"/>
      <c r="K272" s="9"/>
    </row>
    <row r="273" spans="2:11" s="11" customFormat="1" x14ac:dyDescent="0.2">
      <c r="B273" s="8">
        <v>43704</v>
      </c>
      <c r="C273" s="12" t="s">
        <v>3</v>
      </c>
      <c r="D273" s="113">
        <v>1534</v>
      </c>
      <c r="E273" s="12" t="s">
        <v>92</v>
      </c>
      <c r="F273" s="12" t="s">
        <v>21</v>
      </c>
      <c r="G273" s="12" t="s">
        <v>15</v>
      </c>
      <c r="H273" s="12" t="s">
        <v>23</v>
      </c>
      <c r="I273" s="12"/>
      <c r="J273" s="9">
        <v>21</v>
      </c>
      <c r="K273" s="9">
        <v>23</v>
      </c>
    </row>
    <row r="274" spans="2:11" s="11" customFormat="1" x14ac:dyDescent="0.2">
      <c r="B274" s="8">
        <v>43684</v>
      </c>
      <c r="C274" s="12" t="s">
        <v>3</v>
      </c>
      <c r="D274" s="113">
        <v>1684</v>
      </c>
      <c r="E274" s="12" t="s">
        <v>1089</v>
      </c>
      <c r="F274" s="12" t="s">
        <v>3</v>
      </c>
      <c r="G274" s="12" t="s">
        <v>4</v>
      </c>
      <c r="H274" s="12" t="s">
        <v>1687</v>
      </c>
      <c r="I274" s="12"/>
      <c r="J274" s="9">
        <v>32</v>
      </c>
      <c r="K274" s="9">
        <v>42</v>
      </c>
    </row>
    <row r="275" spans="2:11" s="11" customFormat="1" x14ac:dyDescent="0.2">
      <c r="B275" s="8">
        <v>43686</v>
      </c>
      <c r="C275" s="12" t="s">
        <v>3</v>
      </c>
      <c r="D275" s="113">
        <v>1856</v>
      </c>
      <c r="E275" s="12" t="s">
        <v>92</v>
      </c>
      <c r="F275" s="12" t="s">
        <v>3</v>
      </c>
      <c r="G275" s="12" t="s">
        <v>5</v>
      </c>
      <c r="H275" s="12" t="s">
        <v>152</v>
      </c>
      <c r="I275" s="12"/>
      <c r="J275" s="9">
        <v>26</v>
      </c>
      <c r="K275" s="9">
        <v>29</v>
      </c>
    </row>
    <row r="276" spans="2:11" s="11" customFormat="1" x14ac:dyDescent="0.2">
      <c r="B276" s="8">
        <v>43687</v>
      </c>
      <c r="C276" s="12" t="s">
        <v>3</v>
      </c>
      <c r="D276" s="113">
        <v>4650</v>
      </c>
      <c r="E276" s="12" t="s">
        <v>40</v>
      </c>
      <c r="F276" s="12" t="s">
        <v>3</v>
      </c>
      <c r="G276" s="12" t="s">
        <v>36</v>
      </c>
      <c r="H276" s="12" t="s">
        <v>172</v>
      </c>
      <c r="I276" s="12"/>
      <c r="J276" s="9">
        <v>4</v>
      </c>
      <c r="K276" s="9">
        <v>2</v>
      </c>
    </row>
    <row r="277" spans="2:11" s="11" customFormat="1" x14ac:dyDescent="0.2">
      <c r="B277" s="8">
        <v>43688</v>
      </c>
      <c r="C277" s="12" t="s">
        <v>3</v>
      </c>
      <c r="D277" s="113">
        <v>4525</v>
      </c>
      <c r="E277" s="12" t="s">
        <v>40</v>
      </c>
      <c r="F277" s="12" t="s">
        <v>3</v>
      </c>
      <c r="G277" s="12" t="s">
        <v>5</v>
      </c>
      <c r="H277" s="12" t="s">
        <v>37</v>
      </c>
      <c r="I277" s="12"/>
      <c r="J277" s="9">
        <v>5</v>
      </c>
      <c r="K277" s="9">
        <v>2</v>
      </c>
    </row>
    <row r="278" spans="2:11" s="11" customFormat="1" x14ac:dyDescent="0.2">
      <c r="B278" s="8">
        <v>43688</v>
      </c>
      <c r="C278" s="12" t="s">
        <v>3</v>
      </c>
      <c r="D278" s="113">
        <v>4883</v>
      </c>
      <c r="E278" s="12" t="s">
        <v>75</v>
      </c>
      <c r="F278" s="12" t="s">
        <v>3</v>
      </c>
      <c r="G278" s="12" t="s">
        <v>6</v>
      </c>
      <c r="H278" s="12" t="s">
        <v>37</v>
      </c>
      <c r="I278" s="12"/>
      <c r="J278" s="9">
        <v>15</v>
      </c>
      <c r="K278" s="9">
        <v>7</v>
      </c>
    </row>
    <row r="279" spans="2:11" s="11" customFormat="1" x14ac:dyDescent="0.2">
      <c r="B279" s="8">
        <v>43688</v>
      </c>
      <c r="C279" s="12" t="s">
        <v>3</v>
      </c>
      <c r="D279" s="113">
        <v>6255</v>
      </c>
      <c r="E279" s="12" t="s">
        <v>783</v>
      </c>
      <c r="F279" s="12" t="s">
        <v>3</v>
      </c>
      <c r="G279" s="12" t="s">
        <v>4</v>
      </c>
      <c r="H279" s="12" t="s">
        <v>37</v>
      </c>
      <c r="I279" s="12"/>
      <c r="J279" s="9">
        <v>41</v>
      </c>
      <c r="K279" s="9">
        <v>52</v>
      </c>
    </row>
    <row r="280" spans="2:11" s="11" customFormat="1" x14ac:dyDescent="0.2">
      <c r="B280" s="8">
        <v>43690</v>
      </c>
      <c r="C280" s="12" t="s">
        <v>3</v>
      </c>
      <c r="D280" s="113">
        <v>3960</v>
      </c>
      <c r="E280" s="12" t="s">
        <v>111</v>
      </c>
      <c r="F280" s="12" t="s">
        <v>3</v>
      </c>
      <c r="G280" s="12" t="s">
        <v>2265</v>
      </c>
      <c r="H280" s="12" t="s">
        <v>538</v>
      </c>
      <c r="I280" s="12"/>
      <c r="J280" s="9">
        <v>14</v>
      </c>
      <c r="K280" s="9">
        <v>12</v>
      </c>
    </row>
    <row r="281" spans="2:11" s="11" customFormat="1" x14ac:dyDescent="0.2">
      <c r="B281" s="8">
        <v>43691</v>
      </c>
      <c r="C281" s="12" t="s">
        <v>3</v>
      </c>
      <c r="D281" s="113">
        <v>6560</v>
      </c>
      <c r="E281" s="12" t="s">
        <v>1803</v>
      </c>
      <c r="F281" s="12" t="s">
        <v>3</v>
      </c>
      <c r="G281" s="12" t="s">
        <v>6</v>
      </c>
      <c r="H281" s="12" t="s">
        <v>1897</v>
      </c>
      <c r="I281" s="12"/>
      <c r="J281" s="9">
        <v>46</v>
      </c>
      <c r="K281" s="9">
        <v>70</v>
      </c>
    </row>
    <row r="282" spans="2:11" s="11" customFormat="1" x14ac:dyDescent="0.2">
      <c r="B282" s="8">
        <v>43678</v>
      </c>
      <c r="C282" s="12" t="s">
        <v>3</v>
      </c>
      <c r="D282" s="113">
        <v>5233</v>
      </c>
      <c r="E282" s="12" t="s">
        <v>66</v>
      </c>
      <c r="F282" s="12" t="s">
        <v>4</v>
      </c>
      <c r="G282" s="12" t="s">
        <v>140</v>
      </c>
      <c r="H282" s="12" t="s">
        <v>151</v>
      </c>
      <c r="I282" s="12"/>
      <c r="J282" s="9">
        <v>28</v>
      </c>
      <c r="K282" s="9">
        <v>34</v>
      </c>
    </row>
    <row r="283" spans="2:11" s="11" customFormat="1" x14ac:dyDescent="0.2">
      <c r="B283" s="8">
        <v>43678</v>
      </c>
      <c r="C283" s="12" t="s">
        <v>3</v>
      </c>
      <c r="D283" s="113">
        <v>5838</v>
      </c>
      <c r="E283" s="12" t="s">
        <v>78</v>
      </c>
      <c r="F283" s="12" t="s">
        <v>4</v>
      </c>
      <c r="G283" s="12" t="s">
        <v>6</v>
      </c>
      <c r="H283" s="12" t="s">
        <v>194</v>
      </c>
      <c r="I283" s="12"/>
      <c r="J283" s="9">
        <v>26</v>
      </c>
      <c r="K283" s="9">
        <v>28</v>
      </c>
    </row>
    <row r="284" spans="2:11" s="11" customFormat="1" x14ac:dyDescent="0.2">
      <c r="B284" s="8">
        <v>43678</v>
      </c>
      <c r="C284" s="12" t="s">
        <v>3</v>
      </c>
      <c r="D284" s="113">
        <v>3961</v>
      </c>
      <c r="E284" s="12" t="s">
        <v>286</v>
      </c>
      <c r="F284" s="12" t="s">
        <v>4</v>
      </c>
      <c r="G284" s="12" t="s">
        <v>99</v>
      </c>
      <c r="H284" s="12" t="s">
        <v>151</v>
      </c>
      <c r="I284" s="12"/>
      <c r="J284" s="9">
        <v>16</v>
      </c>
      <c r="K284" s="9">
        <v>16</v>
      </c>
    </row>
    <row r="285" spans="2:11" s="11" customFormat="1" x14ac:dyDescent="0.2">
      <c r="B285" s="8">
        <v>43679</v>
      </c>
      <c r="C285" s="12" t="s">
        <v>3</v>
      </c>
      <c r="D285" s="113">
        <v>5880</v>
      </c>
      <c r="E285" s="12" t="s">
        <v>118</v>
      </c>
      <c r="F285" s="12" t="s">
        <v>4</v>
      </c>
      <c r="G285" s="12" t="s">
        <v>6</v>
      </c>
      <c r="H285" s="12" t="s">
        <v>152</v>
      </c>
      <c r="I285" s="12"/>
      <c r="J285" s="9">
        <v>22</v>
      </c>
      <c r="K285" s="9">
        <v>27</v>
      </c>
    </row>
    <row r="286" spans="2:11" s="11" customFormat="1" x14ac:dyDescent="0.2">
      <c r="B286" s="8">
        <v>43679</v>
      </c>
      <c r="C286" s="12" t="s">
        <v>3</v>
      </c>
      <c r="D286" s="113">
        <v>4646</v>
      </c>
      <c r="E286" s="12" t="s">
        <v>1433</v>
      </c>
      <c r="F286" s="12" t="s">
        <v>4</v>
      </c>
      <c r="G286" s="12" t="s">
        <v>6</v>
      </c>
      <c r="H286" s="12" t="s">
        <v>151</v>
      </c>
      <c r="I286" s="12"/>
      <c r="J286" s="9">
        <v>4</v>
      </c>
      <c r="K286" s="9">
        <v>2</v>
      </c>
    </row>
    <row r="287" spans="2:11" s="11" customFormat="1" x14ac:dyDescent="0.2">
      <c r="B287" s="8">
        <v>43679</v>
      </c>
      <c r="C287" s="12" t="s">
        <v>3</v>
      </c>
      <c r="D287" s="113">
        <v>4797</v>
      </c>
      <c r="E287" s="12" t="s">
        <v>252</v>
      </c>
      <c r="F287" s="12" t="s">
        <v>4</v>
      </c>
      <c r="G287" s="12" t="s">
        <v>5</v>
      </c>
      <c r="H287" s="12" t="s">
        <v>172</v>
      </c>
      <c r="I287" s="12"/>
      <c r="J287" s="9">
        <v>9</v>
      </c>
      <c r="K287" s="9">
        <v>5</v>
      </c>
    </row>
    <row r="288" spans="2:11" s="11" customFormat="1" x14ac:dyDescent="0.2">
      <c r="B288" s="8">
        <v>43679</v>
      </c>
      <c r="C288" s="12" t="s">
        <v>3</v>
      </c>
      <c r="D288" s="113">
        <v>3211</v>
      </c>
      <c r="E288" s="12" t="s">
        <v>131</v>
      </c>
      <c r="F288" s="12" t="s">
        <v>4</v>
      </c>
      <c r="G288" s="12" t="s">
        <v>36</v>
      </c>
      <c r="H288" s="12" t="s">
        <v>37</v>
      </c>
      <c r="I288" s="12"/>
      <c r="J288" s="9">
        <v>19</v>
      </c>
      <c r="K288" s="9">
        <v>20</v>
      </c>
    </row>
    <row r="289" spans="2:11" s="11" customFormat="1" x14ac:dyDescent="0.2">
      <c r="B289" s="8">
        <v>43680</v>
      </c>
      <c r="C289" s="12" t="s">
        <v>3</v>
      </c>
      <c r="D289" s="113">
        <v>2518</v>
      </c>
      <c r="E289" s="12" t="s">
        <v>92</v>
      </c>
      <c r="F289" s="12" t="s">
        <v>4</v>
      </c>
      <c r="G289" s="12" t="s">
        <v>4</v>
      </c>
      <c r="H289" s="12" t="s">
        <v>23</v>
      </c>
      <c r="I289" s="12"/>
      <c r="J289" s="9">
        <v>28</v>
      </c>
      <c r="K289" s="9">
        <v>32</v>
      </c>
    </row>
    <row r="290" spans="2:11" s="11" customFormat="1" x14ac:dyDescent="0.2">
      <c r="B290" s="8">
        <v>43680</v>
      </c>
      <c r="C290" s="12" t="s">
        <v>3</v>
      </c>
      <c r="D290" s="113">
        <v>2159</v>
      </c>
      <c r="E290" s="12" t="s">
        <v>92</v>
      </c>
      <c r="F290" s="12" t="s">
        <v>4</v>
      </c>
      <c r="G290" s="12" t="s">
        <v>4</v>
      </c>
      <c r="H290" s="12" t="s">
        <v>2061</v>
      </c>
      <c r="I290" s="12"/>
      <c r="J290" s="9">
        <v>21</v>
      </c>
      <c r="K290" s="9">
        <v>26</v>
      </c>
    </row>
    <row r="291" spans="2:11" s="11" customFormat="1" x14ac:dyDescent="0.2">
      <c r="B291" s="8">
        <v>43680</v>
      </c>
      <c r="C291" s="12" t="s">
        <v>3</v>
      </c>
      <c r="D291" s="113">
        <v>4625</v>
      </c>
      <c r="E291" s="12" t="s">
        <v>40</v>
      </c>
      <c r="F291" s="12" t="s">
        <v>4</v>
      </c>
      <c r="G291" s="12" t="s">
        <v>4</v>
      </c>
      <c r="H291" s="12" t="s">
        <v>977</v>
      </c>
      <c r="I291" s="12"/>
      <c r="J291" s="9">
        <v>9</v>
      </c>
      <c r="K291" s="9">
        <v>2</v>
      </c>
    </row>
    <row r="292" spans="2:11" s="11" customFormat="1" x14ac:dyDescent="0.2">
      <c r="B292" s="8">
        <v>43680</v>
      </c>
      <c r="C292" s="12" t="s">
        <v>3</v>
      </c>
      <c r="D292" s="113">
        <v>4438</v>
      </c>
      <c r="E292" s="12" t="s">
        <v>46</v>
      </c>
      <c r="F292" s="12" t="s">
        <v>4</v>
      </c>
      <c r="G292" s="12" t="s">
        <v>4</v>
      </c>
      <c r="H292" s="12" t="s">
        <v>2201</v>
      </c>
      <c r="I292" s="12"/>
      <c r="J292" s="9">
        <v>4</v>
      </c>
      <c r="K292" s="9">
        <v>3</v>
      </c>
    </row>
    <row r="293" spans="2:11" s="11" customFormat="1" x14ac:dyDescent="0.2">
      <c r="B293" s="8">
        <v>43680</v>
      </c>
      <c r="C293" s="12" t="s">
        <v>3</v>
      </c>
      <c r="D293" s="113">
        <v>4940</v>
      </c>
      <c r="E293" s="12" t="s">
        <v>55</v>
      </c>
      <c r="F293" s="12" t="s">
        <v>4</v>
      </c>
      <c r="G293" s="12" t="s">
        <v>4</v>
      </c>
      <c r="H293" s="12" t="s">
        <v>2061</v>
      </c>
      <c r="I293" s="12"/>
      <c r="J293" s="9">
        <v>14</v>
      </c>
      <c r="K293" s="9">
        <v>9</v>
      </c>
    </row>
    <row r="294" spans="2:11" s="11" customFormat="1" x14ac:dyDescent="0.2">
      <c r="B294" s="8">
        <v>43682</v>
      </c>
      <c r="C294" s="12" t="s">
        <v>3</v>
      </c>
      <c r="D294" s="113">
        <v>4978</v>
      </c>
      <c r="E294" s="12" t="s">
        <v>2211</v>
      </c>
      <c r="F294" s="12" t="s">
        <v>4</v>
      </c>
      <c r="G294" s="12" t="s">
        <v>4</v>
      </c>
      <c r="H294" s="12" t="s">
        <v>516</v>
      </c>
      <c r="I294" s="12"/>
      <c r="J294" s="9">
        <v>17</v>
      </c>
      <c r="K294" s="9">
        <v>12</v>
      </c>
    </row>
    <row r="295" spans="2:11" s="11" customFormat="1" x14ac:dyDescent="0.2">
      <c r="B295" s="8">
        <v>43682</v>
      </c>
      <c r="C295" s="12" t="s">
        <v>3</v>
      </c>
      <c r="D295" s="113">
        <v>4745</v>
      </c>
      <c r="E295" s="12" t="s">
        <v>75</v>
      </c>
      <c r="F295" s="12" t="s">
        <v>4</v>
      </c>
      <c r="G295" s="12" t="s">
        <v>4</v>
      </c>
      <c r="H295" s="12" t="s">
        <v>172</v>
      </c>
      <c r="I295" s="12"/>
      <c r="J295" s="9">
        <v>10</v>
      </c>
      <c r="K295" s="9" t="s">
        <v>401</v>
      </c>
    </row>
    <row r="296" spans="2:11" s="11" customFormat="1" x14ac:dyDescent="0.2">
      <c r="B296" s="8">
        <v>43682</v>
      </c>
      <c r="C296" s="12" t="s">
        <v>3</v>
      </c>
      <c r="D296" s="113">
        <v>4650</v>
      </c>
      <c r="E296" s="12" t="s">
        <v>93</v>
      </c>
      <c r="F296" s="12" t="s">
        <v>4</v>
      </c>
      <c r="G296" s="12" t="s">
        <v>4</v>
      </c>
      <c r="H296" s="12" t="s">
        <v>245</v>
      </c>
      <c r="I296" s="12"/>
      <c r="J296" s="9">
        <v>6</v>
      </c>
      <c r="K296" s="9" t="s">
        <v>996</v>
      </c>
    </row>
    <row r="297" spans="2:11" s="11" customFormat="1" x14ac:dyDescent="0.2">
      <c r="B297" s="8">
        <v>43683</v>
      </c>
      <c r="C297" s="12" t="s">
        <v>3</v>
      </c>
      <c r="D297" s="113">
        <v>4677</v>
      </c>
      <c r="E297" s="12" t="s">
        <v>40</v>
      </c>
      <c r="F297" s="12" t="s">
        <v>4</v>
      </c>
      <c r="G297" s="12" t="s">
        <v>4</v>
      </c>
      <c r="H297" s="12" t="s">
        <v>312</v>
      </c>
      <c r="I297" s="12"/>
      <c r="J297" s="9">
        <v>2</v>
      </c>
      <c r="K297" s="9" t="s">
        <v>2215</v>
      </c>
    </row>
    <row r="298" spans="2:11" s="11" customFormat="1" x14ac:dyDescent="0.2">
      <c r="B298" s="8">
        <v>43683</v>
      </c>
      <c r="C298" s="12" t="s">
        <v>3</v>
      </c>
      <c r="D298" s="113">
        <v>5670</v>
      </c>
      <c r="E298" s="12" t="s">
        <v>1011</v>
      </c>
      <c r="F298" s="12" t="s">
        <v>4</v>
      </c>
      <c r="G298" s="12" t="s">
        <v>4</v>
      </c>
      <c r="H298" s="12" t="s">
        <v>249</v>
      </c>
      <c r="I298" s="12"/>
      <c r="J298" s="9">
        <v>23</v>
      </c>
      <c r="K298" s="9">
        <v>31</v>
      </c>
    </row>
    <row r="299" spans="2:11" s="11" customFormat="1" x14ac:dyDescent="0.2">
      <c r="B299" s="8">
        <v>43683</v>
      </c>
      <c r="C299" s="12" t="s">
        <v>3</v>
      </c>
      <c r="D299" s="113">
        <v>5335</v>
      </c>
      <c r="E299" s="12" t="s">
        <v>122</v>
      </c>
      <c r="F299" s="12" t="s">
        <v>4</v>
      </c>
      <c r="G299" s="12" t="s">
        <v>4</v>
      </c>
      <c r="H299" s="12" t="s">
        <v>292</v>
      </c>
      <c r="I299" s="12"/>
      <c r="J299" s="9">
        <v>29</v>
      </c>
      <c r="K299" s="9">
        <v>37</v>
      </c>
    </row>
    <row r="300" spans="2:11" s="11" customFormat="1" x14ac:dyDescent="0.2">
      <c r="B300" s="8">
        <v>43683</v>
      </c>
      <c r="C300" s="12" t="s">
        <v>3</v>
      </c>
      <c r="D300" s="113">
        <v>3383</v>
      </c>
      <c r="E300" s="12" t="s">
        <v>195</v>
      </c>
      <c r="F300" s="12" t="s">
        <v>4</v>
      </c>
      <c r="G300" s="12" t="s">
        <v>4</v>
      </c>
      <c r="H300" s="12" t="s">
        <v>2220</v>
      </c>
      <c r="I300" s="12"/>
      <c r="J300" s="9">
        <v>17</v>
      </c>
      <c r="K300" s="9">
        <v>17</v>
      </c>
    </row>
    <row r="301" spans="2:11" s="11" customFormat="1" x14ac:dyDescent="0.2">
      <c r="B301" s="8">
        <v>43683</v>
      </c>
      <c r="C301" s="12" t="s">
        <v>3</v>
      </c>
      <c r="D301" s="113">
        <v>1117</v>
      </c>
      <c r="E301" s="12" t="s">
        <v>92</v>
      </c>
      <c r="F301" s="12" t="s">
        <v>4</v>
      </c>
      <c r="G301" s="12" t="s">
        <v>6</v>
      </c>
      <c r="H301" s="12" t="s">
        <v>172</v>
      </c>
      <c r="I301" s="12"/>
      <c r="J301" s="9">
        <v>22</v>
      </c>
      <c r="K301" s="9">
        <v>25</v>
      </c>
    </row>
    <row r="302" spans="2:11" s="11" customFormat="1" x14ac:dyDescent="0.2">
      <c r="B302" s="8">
        <v>43683</v>
      </c>
      <c r="C302" s="12" t="s">
        <v>3</v>
      </c>
      <c r="D302" s="113">
        <v>8062</v>
      </c>
      <c r="E302" s="12" t="s">
        <v>41</v>
      </c>
      <c r="F302" s="12" t="s">
        <v>4</v>
      </c>
      <c r="G302" s="12" t="s">
        <v>4</v>
      </c>
      <c r="H302" s="12" t="s">
        <v>23</v>
      </c>
      <c r="I302" s="12"/>
      <c r="J302" s="9">
        <v>24</v>
      </c>
      <c r="K302" s="9">
        <v>20</v>
      </c>
    </row>
    <row r="303" spans="2:11" s="11" customFormat="1" x14ac:dyDescent="0.2">
      <c r="B303" s="8">
        <v>43683</v>
      </c>
      <c r="C303" s="12" t="s">
        <v>3</v>
      </c>
      <c r="D303" s="113">
        <v>7524</v>
      </c>
      <c r="E303" s="12" t="s">
        <v>162</v>
      </c>
      <c r="F303" s="12" t="s">
        <v>4</v>
      </c>
      <c r="G303" s="12" t="s">
        <v>4</v>
      </c>
      <c r="H303" s="12" t="s">
        <v>152</v>
      </c>
      <c r="I303" s="12"/>
      <c r="J303" s="9">
        <v>36</v>
      </c>
      <c r="K303" s="9">
        <v>51</v>
      </c>
    </row>
    <row r="304" spans="2:11" s="11" customFormat="1" x14ac:dyDescent="0.2">
      <c r="B304" s="8">
        <v>43683</v>
      </c>
      <c r="C304" s="12" t="s">
        <v>3</v>
      </c>
      <c r="D304" s="113">
        <v>3340</v>
      </c>
      <c r="E304" s="12" t="s">
        <v>572</v>
      </c>
      <c r="F304" s="12" t="s">
        <v>4</v>
      </c>
      <c r="G304" s="12" t="s">
        <v>4</v>
      </c>
      <c r="H304" s="12" t="s">
        <v>151</v>
      </c>
      <c r="I304" s="12"/>
      <c r="J304" s="9">
        <v>16</v>
      </c>
      <c r="K304" s="9">
        <v>17</v>
      </c>
    </row>
    <row r="305" spans="2:11" s="11" customFormat="1" x14ac:dyDescent="0.2">
      <c r="B305" s="8">
        <v>43683</v>
      </c>
      <c r="C305" s="12" t="s">
        <v>3</v>
      </c>
      <c r="D305" s="113">
        <v>6990</v>
      </c>
      <c r="E305" s="12" t="s">
        <v>85</v>
      </c>
      <c r="F305" s="12" t="s">
        <v>4</v>
      </c>
      <c r="G305" s="12" t="s">
        <v>5</v>
      </c>
      <c r="H305" s="12" t="s">
        <v>37</v>
      </c>
      <c r="I305" s="12"/>
      <c r="J305" s="9">
        <v>31</v>
      </c>
      <c r="K305" s="9">
        <v>39</v>
      </c>
    </row>
    <row r="306" spans="2:11" s="11" customFormat="1" x14ac:dyDescent="0.2">
      <c r="B306" s="8">
        <v>43683</v>
      </c>
      <c r="C306" s="12" t="s">
        <v>3</v>
      </c>
      <c r="D306" s="113">
        <v>7410</v>
      </c>
      <c r="E306" s="12" t="s">
        <v>282</v>
      </c>
      <c r="F306" s="12" t="s">
        <v>4</v>
      </c>
      <c r="G306" s="12" t="s">
        <v>4</v>
      </c>
      <c r="H306" s="12" t="s">
        <v>151</v>
      </c>
      <c r="I306" s="12"/>
      <c r="J306" s="9">
        <v>41</v>
      </c>
      <c r="K306" s="9">
        <v>52</v>
      </c>
    </row>
    <row r="307" spans="2:11" s="11" customFormat="1" x14ac:dyDescent="0.2">
      <c r="B307" s="8">
        <v>43683</v>
      </c>
      <c r="C307" s="12" t="s">
        <v>3</v>
      </c>
      <c r="D307" s="113">
        <v>6136</v>
      </c>
      <c r="E307" s="12" t="s">
        <v>48</v>
      </c>
      <c r="F307" s="12" t="s">
        <v>4</v>
      </c>
      <c r="G307" s="12" t="s">
        <v>4</v>
      </c>
      <c r="H307" s="12" t="s">
        <v>151</v>
      </c>
      <c r="I307" s="12"/>
      <c r="J307" s="9">
        <v>36</v>
      </c>
      <c r="K307" s="9">
        <v>45</v>
      </c>
    </row>
    <row r="308" spans="2:11" s="11" customFormat="1" x14ac:dyDescent="0.2">
      <c r="B308" s="8">
        <v>43683</v>
      </c>
      <c r="C308" s="12" t="s">
        <v>3</v>
      </c>
      <c r="D308" s="113">
        <v>7778</v>
      </c>
      <c r="E308" s="12" t="s">
        <v>47</v>
      </c>
      <c r="F308" s="12" t="s">
        <v>4</v>
      </c>
      <c r="G308" s="12" t="s">
        <v>4</v>
      </c>
      <c r="H308" s="12" t="s">
        <v>37</v>
      </c>
      <c r="I308" s="12"/>
      <c r="J308" s="9">
        <v>40</v>
      </c>
      <c r="K308" s="9">
        <v>55</v>
      </c>
    </row>
    <row r="309" spans="2:11" s="11" customFormat="1" x14ac:dyDescent="0.2">
      <c r="B309" s="8">
        <v>43684</v>
      </c>
      <c r="C309" s="12" t="s">
        <v>3</v>
      </c>
      <c r="D309" s="113">
        <v>4575</v>
      </c>
      <c r="E309" s="12" t="s">
        <v>40</v>
      </c>
      <c r="F309" s="12" t="s">
        <v>4</v>
      </c>
      <c r="G309" s="12" t="s">
        <v>4</v>
      </c>
      <c r="H309" s="12" t="s">
        <v>2230</v>
      </c>
      <c r="I309" s="12"/>
      <c r="J309" s="9">
        <v>3</v>
      </c>
      <c r="K309" s="9">
        <v>2</v>
      </c>
    </row>
    <row r="310" spans="2:11" s="11" customFormat="1" x14ac:dyDescent="0.2">
      <c r="B310" s="8">
        <v>43684</v>
      </c>
      <c r="C310" s="12" t="s">
        <v>3</v>
      </c>
      <c r="D310" s="113">
        <v>3324</v>
      </c>
      <c r="E310" s="12" t="s">
        <v>77</v>
      </c>
      <c r="F310" s="12" t="s">
        <v>4</v>
      </c>
      <c r="G310" s="12" t="s">
        <v>4</v>
      </c>
      <c r="H310" s="12" t="s">
        <v>2250</v>
      </c>
      <c r="I310" s="12"/>
      <c r="J310" s="9">
        <v>21</v>
      </c>
      <c r="K310" s="9">
        <v>26</v>
      </c>
    </row>
    <row r="311" spans="2:11" s="11" customFormat="1" x14ac:dyDescent="0.2">
      <c r="B311" s="8">
        <v>43684</v>
      </c>
      <c r="C311" s="12" t="s">
        <v>3</v>
      </c>
      <c r="D311" s="113">
        <v>6715</v>
      </c>
      <c r="E311" s="12" t="s">
        <v>49</v>
      </c>
      <c r="F311" s="12" t="s">
        <v>4</v>
      </c>
      <c r="G311" s="12" t="s">
        <v>4</v>
      </c>
      <c r="H311" s="12" t="s">
        <v>151</v>
      </c>
      <c r="I311" s="12"/>
      <c r="J311" s="9">
        <v>40</v>
      </c>
      <c r="K311" s="9">
        <v>54</v>
      </c>
    </row>
    <row r="312" spans="2:11" s="11" customFormat="1" x14ac:dyDescent="0.2">
      <c r="B312" s="8">
        <v>43684</v>
      </c>
      <c r="C312" s="12" t="s">
        <v>3</v>
      </c>
      <c r="D312" s="113">
        <v>4988</v>
      </c>
      <c r="E312" s="12" t="s">
        <v>61</v>
      </c>
      <c r="F312" s="12" t="s">
        <v>4</v>
      </c>
      <c r="G312" s="12" t="s">
        <v>4</v>
      </c>
      <c r="H312" s="12" t="s">
        <v>2240</v>
      </c>
      <c r="I312" s="12"/>
      <c r="J312" s="9">
        <v>9</v>
      </c>
      <c r="K312" s="9">
        <v>5</v>
      </c>
    </row>
    <row r="313" spans="2:11" s="11" customFormat="1" x14ac:dyDescent="0.2">
      <c r="B313" s="8">
        <v>43684</v>
      </c>
      <c r="C313" s="12" t="s">
        <v>3</v>
      </c>
      <c r="D313" s="113">
        <v>4910</v>
      </c>
      <c r="E313" s="12" t="s">
        <v>2241</v>
      </c>
      <c r="F313" s="12" t="s">
        <v>4</v>
      </c>
      <c r="G313" s="12" t="s">
        <v>4</v>
      </c>
      <c r="H313" s="12" t="s">
        <v>151</v>
      </c>
      <c r="I313" s="12"/>
      <c r="J313" s="9">
        <v>13</v>
      </c>
      <c r="K313" s="9">
        <v>7</v>
      </c>
    </row>
    <row r="314" spans="2:11" s="11" customFormat="1" x14ac:dyDescent="0.2">
      <c r="B314" s="8">
        <v>43684</v>
      </c>
      <c r="C314" s="12" t="s">
        <v>3</v>
      </c>
      <c r="D314" s="113">
        <v>4810</v>
      </c>
      <c r="E314" s="12" t="s">
        <v>113</v>
      </c>
      <c r="F314" s="12" t="s">
        <v>4</v>
      </c>
      <c r="G314" s="12" t="s">
        <v>4</v>
      </c>
      <c r="H314" s="12" t="s">
        <v>167</v>
      </c>
      <c r="I314" s="12"/>
      <c r="J314" s="9">
        <v>12</v>
      </c>
      <c r="K314" s="9">
        <v>8</v>
      </c>
    </row>
    <row r="315" spans="2:11" s="11" customFormat="1" x14ac:dyDescent="0.2">
      <c r="B315" s="8">
        <v>43684</v>
      </c>
      <c r="C315" s="12" t="s">
        <v>3</v>
      </c>
      <c r="D315" s="113">
        <v>3250</v>
      </c>
      <c r="E315" s="12" t="s">
        <v>131</v>
      </c>
      <c r="F315" s="12" t="s">
        <v>4</v>
      </c>
      <c r="G315" s="12" t="s">
        <v>5</v>
      </c>
      <c r="H315" s="12" t="s">
        <v>151</v>
      </c>
      <c r="I315" s="12"/>
      <c r="J315" s="9">
        <v>22</v>
      </c>
      <c r="K315" s="9">
        <v>24</v>
      </c>
    </row>
    <row r="316" spans="2:11" s="11" customFormat="1" x14ac:dyDescent="0.2">
      <c r="B316" s="8">
        <v>43684</v>
      </c>
      <c r="C316" s="12" t="s">
        <v>3</v>
      </c>
      <c r="D316" s="113">
        <v>1250</v>
      </c>
      <c r="E316" s="12" t="s">
        <v>92</v>
      </c>
      <c r="F316" s="12" t="s">
        <v>4</v>
      </c>
      <c r="G316" s="12" t="s">
        <v>15</v>
      </c>
      <c r="H316" s="12" t="s">
        <v>151</v>
      </c>
      <c r="I316" s="12"/>
      <c r="J316" s="9">
        <v>29</v>
      </c>
      <c r="K316" s="9">
        <v>27</v>
      </c>
    </row>
    <row r="317" spans="2:11" s="11" customFormat="1" x14ac:dyDescent="0.2">
      <c r="B317" s="8">
        <v>43684</v>
      </c>
      <c r="C317" s="12" t="s">
        <v>3</v>
      </c>
      <c r="D317" s="113">
        <v>4410</v>
      </c>
      <c r="E317" s="12" t="s">
        <v>61</v>
      </c>
      <c r="F317" s="12" t="s">
        <v>4</v>
      </c>
      <c r="G317" s="12" t="s">
        <v>4</v>
      </c>
      <c r="H317" s="12" t="s">
        <v>151</v>
      </c>
      <c r="I317" s="12"/>
      <c r="J317" s="9">
        <v>6</v>
      </c>
      <c r="K317" s="9">
        <v>4</v>
      </c>
    </row>
    <row r="318" spans="2:11" s="11" customFormat="1" x14ac:dyDescent="0.2">
      <c r="B318" s="8">
        <v>43684</v>
      </c>
      <c r="C318" s="12" t="s">
        <v>3</v>
      </c>
      <c r="D318" s="113">
        <v>2349</v>
      </c>
      <c r="E318" s="12" t="s">
        <v>92</v>
      </c>
      <c r="F318" s="12" t="s">
        <v>4</v>
      </c>
      <c r="G318" s="12" t="s">
        <v>4</v>
      </c>
      <c r="H318" s="12" t="s">
        <v>151</v>
      </c>
      <c r="I318" s="12"/>
      <c r="J318" s="9">
        <v>24</v>
      </c>
      <c r="K318" s="9">
        <v>27</v>
      </c>
    </row>
    <row r="319" spans="2:11" s="11" customFormat="1" x14ac:dyDescent="0.2">
      <c r="B319" s="8">
        <v>43686</v>
      </c>
      <c r="C319" s="12" t="s">
        <v>3</v>
      </c>
      <c r="D319" s="113">
        <v>4677</v>
      </c>
      <c r="E319" s="12" t="s">
        <v>40</v>
      </c>
      <c r="F319" s="12" t="s">
        <v>4</v>
      </c>
      <c r="G319" s="12" t="s">
        <v>6</v>
      </c>
      <c r="H319" s="12" t="s">
        <v>151</v>
      </c>
      <c r="I319" s="12"/>
      <c r="J319" s="9">
        <v>3</v>
      </c>
      <c r="K319" s="9">
        <v>3</v>
      </c>
    </row>
    <row r="320" spans="2:11" s="11" customFormat="1" x14ac:dyDescent="0.2">
      <c r="B320" s="8">
        <v>43689</v>
      </c>
      <c r="C320" s="12" t="s">
        <v>3</v>
      </c>
      <c r="D320" s="113">
        <v>7475</v>
      </c>
      <c r="E320" s="12" t="s">
        <v>1836</v>
      </c>
      <c r="F320" s="12" t="s">
        <v>4</v>
      </c>
      <c r="G320" s="12" t="s">
        <v>4</v>
      </c>
      <c r="H320" s="12" t="s">
        <v>153</v>
      </c>
      <c r="I320" s="12"/>
      <c r="J320" s="9">
        <v>41</v>
      </c>
      <c r="K320" s="9">
        <v>53</v>
      </c>
    </row>
    <row r="321" spans="2:11" s="11" customFormat="1" x14ac:dyDescent="0.2">
      <c r="B321" s="8">
        <v>43689</v>
      </c>
      <c r="C321" s="12" t="s">
        <v>3</v>
      </c>
      <c r="D321" s="113">
        <v>7540</v>
      </c>
      <c r="E321" s="12" t="s">
        <v>251</v>
      </c>
      <c r="F321" s="12" t="s">
        <v>4</v>
      </c>
      <c r="G321" s="12" t="s">
        <v>4</v>
      </c>
      <c r="H321" s="12" t="s">
        <v>2269</v>
      </c>
      <c r="I321" s="12"/>
      <c r="J321" s="9">
        <v>36</v>
      </c>
      <c r="K321" s="9">
        <v>47</v>
      </c>
    </row>
    <row r="322" spans="2:11" s="11" customFormat="1" x14ac:dyDescent="0.2">
      <c r="B322" s="8">
        <v>43689</v>
      </c>
      <c r="C322" s="12" t="s">
        <v>3</v>
      </c>
      <c r="D322" s="48"/>
      <c r="E322" s="12" t="s">
        <v>952</v>
      </c>
      <c r="F322" s="12" t="s">
        <v>4</v>
      </c>
      <c r="G322" s="12" t="s">
        <v>4</v>
      </c>
      <c r="H322" s="12" t="s">
        <v>153</v>
      </c>
      <c r="I322" s="12"/>
      <c r="J322" s="9">
        <v>24</v>
      </c>
      <c r="K322" s="9">
        <v>34</v>
      </c>
    </row>
    <row r="323" spans="2:11" s="11" customFormat="1" x14ac:dyDescent="0.2">
      <c r="B323" s="8">
        <v>43689</v>
      </c>
      <c r="C323" s="12" t="s">
        <v>3</v>
      </c>
      <c r="D323" s="113">
        <v>6950</v>
      </c>
      <c r="E323" s="12" t="s">
        <v>987</v>
      </c>
      <c r="F323" s="12" t="s">
        <v>4</v>
      </c>
      <c r="G323" s="12" t="s">
        <v>4</v>
      </c>
      <c r="H323" s="12" t="s">
        <v>2270</v>
      </c>
      <c r="I323" s="12"/>
      <c r="J323" s="9">
        <v>36</v>
      </c>
      <c r="K323" s="9">
        <v>47</v>
      </c>
    </row>
    <row r="324" spans="2:11" s="11" customFormat="1" x14ac:dyDescent="0.2">
      <c r="B324" s="8">
        <v>43689</v>
      </c>
      <c r="C324" s="12" t="s">
        <v>3</v>
      </c>
      <c r="D324" s="113">
        <v>5839</v>
      </c>
      <c r="E324" s="12" t="s">
        <v>78</v>
      </c>
      <c r="F324" s="12" t="s">
        <v>4</v>
      </c>
      <c r="G324" s="12" t="s">
        <v>4</v>
      </c>
      <c r="H324" s="12" t="s">
        <v>37</v>
      </c>
      <c r="I324" s="12"/>
      <c r="J324" s="9">
        <v>26</v>
      </c>
      <c r="K324" s="9">
        <v>28</v>
      </c>
    </row>
    <row r="325" spans="2:11" s="11" customFormat="1" x14ac:dyDescent="0.2">
      <c r="B325" s="8">
        <v>43689</v>
      </c>
      <c r="C325" s="12" t="s">
        <v>3</v>
      </c>
      <c r="D325" s="113">
        <v>5943</v>
      </c>
      <c r="E325" s="12" t="s">
        <v>74</v>
      </c>
      <c r="F325" s="12" t="s">
        <v>4</v>
      </c>
      <c r="G325" s="12" t="s">
        <v>4</v>
      </c>
      <c r="H325" s="12" t="s">
        <v>37</v>
      </c>
      <c r="I325" s="12"/>
      <c r="J325" s="9">
        <v>26</v>
      </c>
      <c r="K325" s="9">
        <v>28</v>
      </c>
    </row>
    <row r="326" spans="2:11" s="11" customFormat="1" x14ac:dyDescent="0.2">
      <c r="B326" s="8">
        <v>43689</v>
      </c>
      <c r="C326" s="12" t="s">
        <v>3</v>
      </c>
      <c r="D326" s="113">
        <v>3482</v>
      </c>
      <c r="E326" s="12" t="s">
        <v>67</v>
      </c>
      <c r="F326" s="12" t="s">
        <v>4</v>
      </c>
      <c r="G326" s="12" t="s">
        <v>4</v>
      </c>
      <c r="H326" s="12" t="s">
        <v>163</v>
      </c>
      <c r="I326" s="12"/>
      <c r="J326" s="9">
        <v>19</v>
      </c>
      <c r="K326" s="9">
        <v>23</v>
      </c>
    </row>
    <row r="327" spans="2:11" s="11" customFormat="1" x14ac:dyDescent="0.2">
      <c r="B327" s="8">
        <v>43689</v>
      </c>
      <c r="C327" s="12" t="s">
        <v>3</v>
      </c>
      <c r="D327" s="113">
        <v>4415</v>
      </c>
      <c r="E327" s="12" t="s">
        <v>46</v>
      </c>
      <c r="F327" s="12" t="s">
        <v>4</v>
      </c>
      <c r="G327" s="12" t="s">
        <v>4</v>
      </c>
      <c r="H327" s="12" t="s">
        <v>163</v>
      </c>
      <c r="I327" s="12"/>
      <c r="J327" s="9">
        <v>6</v>
      </c>
      <c r="K327" s="9">
        <v>4</v>
      </c>
    </row>
    <row r="328" spans="2:11" s="11" customFormat="1" x14ac:dyDescent="0.2">
      <c r="B328" s="8">
        <v>43689</v>
      </c>
      <c r="C328" s="12" t="s">
        <v>3</v>
      </c>
      <c r="D328" s="113">
        <v>8359</v>
      </c>
      <c r="E328" s="12" t="s">
        <v>117</v>
      </c>
      <c r="F328" s="12" t="s">
        <v>4</v>
      </c>
      <c r="G328" s="12" t="s">
        <v>4</v>
      </c>
      <c r="H328" s="12" t="s">
        <v>172</v>
      </c>
      <c r="I328" s="12"/>
      <c r="J328" s="9">
        <v>26</v>
      </c>
      <c r="K328" s="9">
        <v>20</v>
      </c>
    </row>
    <row r="329" spans="2:11" s="11" customFormat="1" x14ac:dyDescent="0.2">
      <c r="B329" s="8">
        <v>43689</v>
      </c>
      <c r="C329" s="12" t="s">
        <v>3</v>
      </c>
      <c r="D329" s="113">
        <v>1254</v>
      </c>
      <c r="E329" s="12" t="s">
        <v>92</v>
      </c>
      <c r="F329" s="12" t="s">
        <v>4</v>
      </c>
      <c r="G329" s="12" t="s">
        <v>4</v>
      </c>
      <c r="H329" s="12" t="s">
        <v>2061</v>
      </c>
      <c r="I329" s="12"/>
      <c r="J329" s="9">
        <v>19</v>
      </c>
      <c r="K329" s="9">
        <v>24</v>
      </c>
    </row>
    <row r="330" spans="2:11" s="11" customFormat="1" x14ac:dyDescent="0.2">
      <c r="B330" s="8">
        <v>43690</v>
      </c>
      <c r="C330" s="12" t="s">
        <v>3</v>
      </c>
      <c r="D330" s="113">
        <v>4565</v>
      </c>
      <c r="E330" s="12" t="s">
        <v>396</v>
      </c>
      <c r="F330" s="12" t="s">
        <v>4</v>
      </c>
      <c r="G330" s="12" t="s">
        <v>4</v>
      </c>
      <c r="H330" s="12" t="s">
        <v>37</v>
      </c>
      <c r="I330" s="12"/>
      <c r="J330" s="9">
        <v>33</v>
      </c>
      <c r="K330" s="9">
        <v>37</v>
      </c>
    </row>
    <row r="331" spans="2:11" s="11" customFormat="1" x14ac:dyDescent="0.2">
      <c r="B331" s="8">
        <v>43690</v>
      </c>
      <c r="C331" s="12" t="s">
        <v>3</v>
      </c>
      <c r="D331" s="113">
        <v>5423</v>
      </c>
      <c r="E331" s="12" t="s">
        <v>2266</v>
      </c>
      <c r="F331" s="12" t="s">
        <v>4</v>
      </c>
      <c r="G331" s="12" t="s">
        <v>4</v>
      </c>
      <c r="H331" s="12" t="s">
        <v>37</v>
      </c>
      <c r="I331" s="12"/>
      <c r="J331" s="9">
        <v>31</v>
      </c>
      <c r="K331" s="9">
        <v>39</v>
      </c>
    </row>
    <row r="332" spans="2:11" s="11" customFormat="1" x14ac:dyDescent="0.2">
      <c r="B332" s="8">
        <v>43690</v>
      </c>
      <c r="C332" s="12" t="s">
        <v>3</v>
      </c>
      <c r="D332" s="113">
        <v>6796</v>
      </c>
      <c r="E332" s="12" t="s">
        <v>49</v>
      </c>
      <c r="F332" s="12" t="s">
        <v>4</v>
      </c>
      <c r="G332" s="12" t="s">
        <v>4</v>
      </c>
      <c r="H332" s="12" t="s">
        <v>37</v>
      </c>
      <c r="I332" s="12"/>
      <c r="J332" s="9">
        <v>40</v>
      </c>
      <c r="K332" s="9">
        <v>54</v>
      </c>
    </row>
    <row r="333" spans="2:11" s="11" customFormat="1" x14ac:dyDescent="0.2">
      <c r="B333" s="8">
        <v>43690</v>
      </c>
      <c r="C333" s="12" t="s">
        <v>3</v>
      </c>
      <c r="D333" s="113">
        <v>4640</v>
      </c>
      <c r="E333" s="12" t="s">
        <v>40</v>
      </c>
      <c r="F333" s="12" t="s">
        <v>4</v>
      </c>
      <c r="G333" s="12" t="s">
        <v>4</v>
      </c>
      <c r="H333" s="12" t="s">
        <v>37</v>
      </c>
      <c r="I333" s="12"/>
      <c r="J333" s="9">
        <v>4</v>
      </c>
      <c r="K333" s="9">
        <v>2</v>
      </c>
    </row>
    <row r="334" spans="2:11" s="11" customFormat="1" x14ac:dyDescent="0.2">
      <c r="B334" s="8">
        <v>43690</v>
      </c>
      <c r="C334" s="12" t="s">
        <v>3</v>
      </c>
      <c r="D334" s="113">
        <v>8096</v>
      </c>
      <c r="E334" s="12" t="s">
        <v>41</v>
      </c>
      <c r="F334" s="12" t="s">
        <v>4</v>
      </c>
      <c r="G334" s="12" t="s">
        <v>4</v>
      </c>
      <c r="H334" s="12" t="s">
        <v>172</v>
      </c>
      <c r="I334" s="12"/>
      <c r="J334" s="9">
        <v>24</v>
      </c>
      <c r="K334" s="9">
        <v>21</v>
      </c>
    </row>
    <row r="335" spans="2:11" s="11" customFormat="1" x14ac:dyDescent="0.2">
      <c r="B335" s="8">
        <v>43690</v>
      </c>
      <c r="C335" s="12" t="s">
        <v>3</v>
      </c>
      <c r="D335" s="113">
        <v>8081</v>
      </c>
      <c r="E335" s="12" t="s">
        <v>41</v>
      </c>
      <c r="F335" s="12" t="s">
        <v>4</v>
      </c>
      <c r="G335" s="12" t="s">
        <v>4</v>
      </c>
      <c r="H335" s="12" t="s">
        <v>37</v>
      </c>
      <c r="I335" s="12"/>
      <c r="J335" s="9">
        <v>24</v>
      </c>
      <c r="K335" s="9">
        <v>20</v>
      </c>
    </row>
    <row r="336" spans="2:11" s="11" customFormat="1" x14ac:dyDescent="0.2">
      <c r="B336" s="8">
        <v>43690</v>
      </c>
      <c r="C336" s="12" t="s">
        <v>3</v>
      </c>
      <c r="D336" s="113">
        <v>7453</v>
      </c>
      <c r="E336" s="12" t="s">
        <v>1349</v>
      </c>
      <c r="F336" s="12" t="s">
        <v>4</v>
      </c>
      <c r="G336" s="12" t="s">
        <v>4</v>
      </c>
      <c r="H336" s="12" t="s">
        <v>172</v>
      </c>
      <c r="I336" s="12"/>
      <c r="J336" s="9">
        <v>35</v>
      </c>
      <c r="K336" s="9">
        <v>46</v>
      </c>
    </row>
    <row r="337" spans="2:11" s="11" customFormat="1" x14ac:dyDescent="0.2">
      <c r="B337" s="8">
        <v>43690</v>
      </c>
      <c r="C337" s="12" t="s">
        <v>3</v>
      </c>
      <c r="D337" s="113">
        <v>9651</v>
      </c>
      <c r="E337" s="12" t="s">
        <v>2267</v>
      </c>
      <c r="F337" s="12" t="s">
        <v>4</v>
      </c>
      <c r="G337" s="12" t="s">
        <v>4</v>
      </c>
      <c r="H337" s="12" t="s">
        <v>23</v>
      </c>
      <c r="I337" s="12"/>
      <c r="J337" s="9">
        <v>74</v>
      </c>
      <c r="K337" s="9">
        <v>96</v>
      </c>
    </row>
    <row r="338" spans="2:11" s="11" customFormat="1" x14ac:dyDescent="0.2">
      <c r="B338" s="8">
        <v>43692</v>
      </c>
      <c r="C338" s="12" t="s">
        <v>3</v>
      </c>
      <c r="D338" s="113">
        <v>1577</v>
      </c>
      <c r="E338" s="12" t="s">
        <v>92</v>
      </c>
      <c r="F338" s="12" t="s">
        <v>4</v>
      </c>
      <c r="G338" s="12" t="s">
        <v>4</v>
      </c>
      <c r="H338" s="12" t="s">
        <v>227</v>
      </c>
      <c r="I338" s="12"/>
      <c r="J338" s="9">
        <v>23</v>
      </c>
      <c r="K338" s="9">
        <v>18</v>
      </c>
    </row>
    <row r="339" spans="2:11" s="11" customFormat="1" x14ac:dyDescent="0.2">
      <c r="B339" s="8">
        <v>43692</v>
      </c>
      <c r="C339" s="12" t="s">
        <v>3</v>
      </c>
      <c r="D339" s="113">
        <v>8077</v>
      </c>
      <c r="E339" s="12" t="s">
        <v>41</v>
      </c>
      <c r="F339" s="12" t="s">
        <v>4</v>
      </c>
      <c r="G339" s="12" t="s">
        <v>4</v>
      </c>
      <c r="H339" s="12" t="s">
        <v>863</v>
      </c>
      <c r="I339" s="12"/>
      <c r="J339" s="9">
        <v>23</v>
      </c>
      <c r="K339" s="9">
        <v>20</v>
      </c>
    </row>
    <row r="340" spans="2:11" s="11" customFormat="1" x14ac:dyDescent="0.2">
      <c r="B340" s="8">
        <v>43692</v>
      </c>
      <c r="C340" s="12" t="s">
        <v>3</v>
      </c>
      <c r="D340" s="113">
        <v>5740</v>
      </c>
      <c r="E340" s="12" t="s">
        <v>287</v>
      </c>
      <c r="F340" s="12" t="s">
        <v>4</v>
      </c>
      <c r="G340" s="12" t="s">
        <v>4</v>
      </c>
      <c r="H340" s="12" t="s">
        <v>23</v>
      </c>
      <c r="I340" s="12"/>
      <c r="J340" s="9">
        <v>24</v>
      </c>
      <c r="K340" s="9">
        <v>31</v>
      </c>
    </row>
    <row r="341" spans="2:11" s="11" customFormat="1" x14ac:dyDescent="0.2">
      <c r="B341" s="8">
        <v>43692</v>
      </c>
      <c r="C341" s="12" t="s">
        <v>3</v>
      </c>
      <c r="D341" s="113">
        <v>8271</v>
      </c>
      <c r="E341" s="12" t="s">
        <v>57</v>
      </c>
      <c r="F341" s="12" t="s">
        <v>4</v>
      </c>
      <c r="G341" s="12" t="s">
        <v>4</v>
      </c>
      <c r="H341" s="12" t="s">
        <v>23</v>
      </c>
      <c r="I341" s="12"/>
      <c r="J341" s="9">
        <v>24</v>
      </c>
      <c r="K341" s="9">
        <v>21</v>
      </c>
    </row>
    <row r="342" spans="2:11" s="11" customFormat="1" x14ac:dyDescent="0.2">
      <c r="B342" s="8">
        <v>43692</v>
      </c>
      <c r="C342" s="12" t="s">
        <v>3</v>
      </c>
      <c r="D342" s="113">
        <v>5692</v>
      </c>
      <c r="E342" s="12" t="s">
        <v>993</v>
      </c>
      <c r="F342" s="12" t="s">
        <v>4</v>
      </c>
      <c r="G342" s="12" t="s">
        <v>4</v>
      </c>
      <c r="H342" s="12" t="s">
        <v>37</v>
      </c>
      <c r="I342" s="12"/>
      <c r="J342" s="9">
        <v>26</v>
      </c>
      <c r="K342" s="9">
        <v>36</v>
      </c>
    </row>
    <row r="343" spans="2:11" s="11" customFormat="1" x14ac:dyDescent="0.2">
      <c r="B343" s="8">
        <v>43692</v>
      </c>
      <c r="C343" s="12" t="s">
        <v>3</v>
      </c>
      <c r="D343" s="113">
        <v>8080</v>
      </c>
      <c r="E343" s="12" t="s">
        <v>41</v>
      </c>
      <c r="F343" s="12" t="s">
        <v>4</v>
      </c>
      <c r="G343" s="12" t="s">
        <v>4</v>
      </c>
      <c r="H343" s="12" t="s">
        <v>172</v>
      </c>
      <c r="I343" s="12"/>
      <c r="J343" s="9">
        <v>21</v>
      </c>
      <c r="K343" s="9">
        <v>19</v>
      </c>
    </row>
    <row r="344" spans="2:11" s="11" customFormat="1" x14ac:dyDescent="0.2">
      <c r="B344" s="8">
        <v>43692</v>
      </c>
      <c r="C344" s="12" t="s">
        <v>3</v>
      </c>
      <c r="D344" s="113">
        <v>4993</v>
      </c>
      <c r="E344" s="12" t="s">
        <v>61</v>
      </c>
      <c r="F344" s="12" t="s">
        <v>4</v>
      </c>
      <c r="G344" s="12" t="s">
        <v>4</v>
      </c>
      <c r="H344" s="12" t="s">
        <v>37</v>
      </c>
      <c r="I344" s="12"/>
      <c r="J344" s="9">
        <v>10</v>
      </c>
      <c r="K344" s="9">
        <v>6</v>
      </c>
    </row>
    <row r="345" spans="2:11" s="11" customFormat="1" x14ac:dyDescent="0.2">
      <c r="B345" s="8">
        <v>43692</v>
      </c>
      <c r="C345" s="12" t="s">
        <v>3</v>
      </c>
      <c r="D345" s="113">
        <v>4245</v>
      </c>
      <c r="E345" s="12" t="s">
        <v>506</v>
      </c>
      <c r="F345" s="12" t="s">
        <v>4</v>
      </c>
      <c r="G345" s="12" t="s">
        <v>4</v>
      </c>
      <c r="H345" s="12" t="s">
        <v>863</v>
      </c>
      <c r="I345" s="12"/>
      <c r="J345" s="9">
        <v>16</v>
      </c>
      <c r="K345" s="9">
        <v>10</v>
      </c>
    </row>
    <row r="346" spans="2:11" s="11" customFormat="1" x14ac:dyDescent="0.2">
      <c r="B346" s="8">
        <v>43692</v>
      </c>
      <c r="C346" s="12" t="s">
        <v>3</v>
      </c>
      <c r="D346" s="113">
        <v>4243</v>
      </c>
      <c r="E346" s="12" t="s">
        <v>46</v>
      </c>
      <c r="F346" s="12" t="s">
        <v>4</v>
      </c>
      <c r="G346" s="12" t="s">
        <v>4</v>
      </c>
      <c r="H346" s="12" t="s">
        <v>172</v>
      </c>
      <c r="I346" s="12"/>
      <c r="J346" s="9">
        <v>14</v>
      </c>
      <c r="K346" s="9">
        <v>8</v>
      </c>
    </row>
    <row r="347" spans="2:11" s="11" customFormat="1" x14ac:dyDescent="0.2">
      <c r="B347" s="8">
        <v>43692</v>
      </c>
      <c r="C347" s="12" t="s">
        <v>3</v>
      </c>
      <c r="D347" s="113">
        <v>1449</v>
      </c>
      <c r="E347" s="12" t="s">
        <v>92</v>
      </c>
      <c r="F347" s="12" t="s">
        <v>4</v>
      </c>
      <c r="G347" s="12" t="s">
        <v>4</v>
      </c>
      <c r="H347" s="12" t="s">
        <v>2219</v>
      </c>
      <c r="I347" s="12"/>
      <c r="J347" s="9">
        <v>27</v>
      </c>
      <c r="K347" s="9">
        <v>26</v>
      </c>
    </row>
    <row r="348" spans="2:11" s="11" customFormat="1" x14ac:dyDescent="0.2">
      <c r="B348" s="8">
        <v>43692</v>
      </c>
      <c r="C348" s="12" t="s">
        <v>3</v>
      </c>
      <c r="D348" s="113">
        <v>4451</v>
      </c>
      <c r="E348" s="12" t="s">
        <v>50</v>
      </c>
      <c r="F348" s="12" t="s">
        <v>4</v>
      </c>
      <c r="G348" s="12" t="s">
        <v>4</v>
      </c>
      <c r="H348" s="12" t="s">
        <v>37</v>
      </c>
      <c r="I348" s="12"/>
      <c r="J348" s="9">
        <v>7</v>
      </c>
      <c r="K348" s="9">
        <v>5</v>
      </c>
    </row>
    <row r="349" spans="2:11" s="11" customFormat="1" x14ac:dyDescent="0.2">
      <c r="B349" s="8">
        <v>43692</v>
      </c>
      <c r="C349" s="12" t="s">
        <v>3</v>
      </c>
      <c r="D349" s="113">
        <v>8421</v>
      </c>
      <c r="E349" s="12" t="s">
        <v>149</v>
      </c>
      <c r="F349" s="12" t="s">
        <v>4</v>
      </c>
      <c r="G349" s="12" t="s">
        <v>4</v>
      </c>
      <c r="H349" s="12" t="s">
        <v>863</v>
      </c>
      <c r="I349" s="12"/>
      <c r="J349" s="9">
        <v>23</v>
      </c>
      <c r="K349" s="9">
        <v>18</v>
      </c>
    </row>
    <row r="350" spans="2:11" s="11" customFormat="1" x14ac:dyDescent="0.2">
      <c r="B350" s="8">
        <v>43692</v>
      </c>
      <c r="C350" s="12" t="s">
        <v>3</v>
      </c>
      <c r="D350" s="113">
        <v>6188</v>
      </c>
      <c r="E350" s="12" t="s">
        <v>1089</v>
      </c>
      <c r="F350" s="12" t="s">
        <v>4</v>
      </c>
      <c r="G350" s="12" t="s">
        <v>4</v>
      </c>
      <c r="H350" s="12" t="s">
        <v>151</v>
      </c>
      <c r="I350" s="12"/>
      <c r="J350" s="9">
        <v>32</v>
      </c>
      <c r="K350" s="9">
        <v>42</v>
      </c>
    </row>
    <row r="351" spans="2:11" s="11" customFormat="1" x14ac:dyDescent="0.2">
      <c r="B351" s="8">
        <v>43692</v>
      </c>
      <c r="C351" s="12" t="s">
        <v>3</v>
      </c>
      <c r="D351" s="113">
        <v>3640</v>
      </c>
      <c r="E351" s="12" t="s">
        <v>76</v>
      </c>
      <c r="F351" s="12" t="s">
        <v>4</v>
      </c>
      <c r="G351" s="12" t="s">
        <v>4</v>
      </c>
      <c r="H351" s="12" t="s">
        <v>23</v>
      </c>
      <c r="I351" s="12"/>
      <c r="J351" s="9">
        <v>18</v>
      </c>
      <c r="K351" s="9">
        <v>17</v>
      </c>
    </row>
    <row r="352" spans="2:11" s="11" customFormat="1" x14ac:dyDescent="0.2">
      <c r="B352" s="8">
        <v>43692</v>
      </c>
      <c r="C352" s="12" t="s">
        <v>3</v>
      </c>
      <c r="D352" s="113">
        <v>3912</v>
      </c>
      <c r="E352" s="12" t="s">
        <v>71</v>
      </c>
      <c r="F352" s="12" t="s">
        <v>4</v>
      </c>
      <c r="G352" s="12" t="s">
        <v>4</v>
      </c>
      <c r="H352" s="12" t="s">
        <v>2246</v>
      </c>
      <c r="I352" s="12"/>
      <c r="J352" s="9">
        <v>19</v>
      </c>
      <c r="K352" s="9">
        <v>14</v>
      </c>
    </row>
    <row r="353" spans="2:11" s="11" customFormat="1" x14ac:dyDescent="0.2">
      <c r="B353" s="8">
        <v>43692</v>
      </c>
      <c r="C353" s="12" t="s">
        <v>3</v>
      </c>
      <c r="D353" s="113">
        <v>5359</v>
      </c>
      <c r="E353" s="12" t="s">
        <v>58</v>
      </c>
      <c r="F353" s="12" t="s">
        <v>4</v>
      </c>
      <c r="G353" s="12" t="s">
        <v>4</v>
      </c>
      <c r="H353" s="12" t="s">
        <v>863</v>
      </c>
      <c r="I353" s="12"/>
      <c r="J353" s="9">
        <v>30</v>
      </c>
      <c r="K353" s="9">
        <v>39</v>
      </c>
    </row>
    <row r="354" spans="2:11" s="11" customFormat="1" x14ac:dyDescent="0.2">
      <c r="B354" s="8">
        <v>43692</v>
      </c>
      <c r="C354" s="12" t="s">
        <v>3</v>
      </c>
      <c r="D354" s="113">
        <v>7651</v>
      </c>
      <c r="E354" s="12" t="s">
        <v>123</v>
      </c>
      <c r="F354" s="12" t="s">
        <v>4</v>
      </c>
      <c r="G354" s="12" t="s">
        <v>4</v>
      </c>
      <c r="H354" s="12" t="s">
        <v>1897</v>
      </c>
      <c r="I354" s="12"/>
      <c r="J354" s="9">
        <v>41</v>
      </c>
      <c r="K354" s="9">
        <v>51</v>
      </c>
    </row>
    <row r="355" spans="2:11" s="11" customFormat="1" x14ac:dyDescent="0.2">
      <c r="B355" s="8">
        <v>43692</v>
      </c>
      <c r="C355" s="12" t="s">
        <v>3</v>
      </c>
      <c r="D355" s="113">
        <v>4440</v>
      </c>
      <c r="E355" s="12" t="s">
        <v>61</v>
      </c>
      <c r="F355" s="12" t="s">
        <v>4</v>
      </c>
      <c r="G355" s="12" t="s">
        <v>4</v>
      </c>
      <c r="H355" s="12" t="s">
        <v>976</v>
      </c>
      <c r="I355" s="12"/>
      <c r="J355" s="9">
        <v>6</v>
      </c>
      <c r="K355" s="9">
        <v>4</v>
      </c>
    </row>
    <row r="356" spans="2:11" s="11" customFormat="1" x14ac:dyDescent="0.2">
      <c r="B356" s="8">
        <v>43692</v>
      </c>
      <c r="C356" s="12" t="s">
        <v>3</v>
      </c>
      <c r="D356" s="113">
        <v>5540</v>
      </c>
      <c r="E356" s="12" t="s">
        <v>283</v>
      </c>
      <c r="F356" s="12" t="s">
        <v>4</v>
      </c>
      <c r="G356" s="12" t="s">
        <v>4</v>
      </c>
      <c r="H356" s="12" t="s">
        <v>151</v>
      </c>
      <c r="I356" s="12"/>
      <c r="J356" s="9">
        <v>32</v>
      </c>
      <c r="K356" s="9">
        <v>40</v>
      </c>
    </row>
    <row r="357" spans="2:11" s="11" customFormat="1" x14ac:dyDescent="0.2">
      <c r="B357" s="8">
        <v>43692</v>
      </c>
      <c r="C357" s="12" t="s">
        <v>3</v>
      </c>
      <c r="D357" s="113">
        <v>3980</v>
      </c>
      <c r="E357" s="12" t="s">
        <v>111</v>
      </c>
      <c r="F357" s="12" t="s">
        <v>4</v>
      </c>
      <c r="G357" s="12" t="s">
        <v>6</v>
      </c>
      <c r="H357" s="12" t="s">
        <v>151</v>
      </c>
      <c r="I357" s="12"/>
      <c r="J357" s="9">
        <v>13</v>
      </c>
      <c r="K357" s="9">
        <v>11</v>
      </c>
    </row>
    <row r="358" spans="2:11" s="11" customFormat="1" x14ac:dyDescent="0.2">
      <c r="B358" s="8">
        <v>43692</v>
      </c>
      <c r="C358" s="12" t="s">
        <v>3</v>
      </c>
      <c r="D358" s="113">
        <v>1120</v>
      </c>
      <c r="E358" s="12" t="s">
        <v>92</v>
      </c>
      <c r="F358" s="12" t="s">
        <v>4</v>
      </c>
      <c r="G358" s="12" t="s">
        <v>15</v>
      </c>
      <c r="H358" s="12" t="s">
        <v>151</v>
      </c>
      <c r="I358" s="12"/>
      <c r="J358" s="9">
        <v>48</v>
      </c>
      <c r="K358" s="9">
        <v>56</v>
      </c>
    </row>
    <row r="359" spans="2:11" s="11" customFormat="1" x14ac:dyDescent="0.2">
      <c r="B359" s="8">
        <v>43692</v>
      </c>
      <c r="C359" s="12" t="s">
        <v>3</v>
      </c>
      <c r="D359" s="113">
        <v>4410</v>
      </c>
      <c r="E359" s="12" t="s">
        <v>61</v>
      </c>
      <c r="F359" s="12" t="s">
        <v>4</v>
      </c>
      <c r="G359" s="12" t="s">
        <v>15</v>
      </c>
      <c r="H359" s="12" t="s">
        <v>151</v>
      </c>
      <c r="I359" s="12"/>
      <c r="J359" s="9">
        <v>6</v>
      </c>
      <c r="K359" s="9">
        <v>5</v>
      </c>
    </row>
    <row r="360" spans="2:11" s="11" customFormat="1" x14ac:dyDescent="0.2">
      <c r="B360" s="8">
        <v>43692</v>
      </c>
      <c r="C360" s="12" t="s">
        <v>14</v>
      </c>
      <c r="D360" s="113">
        <v>7780</v>
      </c>
      <c r="E360" s="12" t="s">
        <v>2283</v>
      </c>
      <c r="F360" s="12" t="s">
        <v>4</v>
      </c>
      <c r="G360" s="12" t="s">
        <v>4</v>
      </c>
      <c r="H360" s="12" t="s">
        <v>976</v>
      </c>
      <c r="I360" s="12"/>
      <c r="J360" s="9">
        <v>41</v>
      </c>
      <c r="K360" s="9">
        <v>55</v>
      </c>
    </row>
    <row r="361" spans="2:11" s="11" customFormat="1" x14ac:dyDescent="0.2">
      <c r="B361" s="8">
        <v>43692</v>
      </c>
      <c r="C361" s="12" t="s">
        <v>3</v>
      </c>
      <c r="D361" s="113">
        <v>3320</v>
      </c>
      <c r="E361" s="12" t="s">
        <v>156</v>
      </c>
      <c r="F361" s="12" t="s">
        <v>4</v>
      </c>
      <c r="G361" s="12" t="s">
        <v>4</v>
      </c>
      <c r="H361" s="12" t="s">
        <v>151</v>
      </c>
      <c r="I361" s="12"/>
      <c r="J361" s="9">
        <v>21</v>
      </c>
      <c r="K361" s="9">
        <v>26</v>
      </c>
    </row>
    <row r="362" spans="2:11" s="11" customFormat="1" x14ac:dyDescent="0.2">
      <c r="B362" s="8">
        <v>43692</v>
      </c>
      <c r="C362" s="12" t="s">
        <v>3</v>
      </c>
      <c r="D362" s="113">
        <v>8080</v>
      </c>
      <c r="E362" s="12" t="s">
        <v>41</v>
      </c>
      <c r="F362" s="12" t="s">
        <v>4</v>
      </c>
      <c r="G362" s="12" t="s">
        <v>4</v>
      </c>
      <c r="H362" s="12" t="s">
        <v>23</v>
      </c>
      <c r="I362" s="12"/>
      <c r="J362" s="9">
        <v>21</v>
      </c>
      <c r="K362" s="9">
        <v>19</v>
      </c>
    </row>
    <row r="363" spans="2:11" s="11" customFormat="1" x14ac:dyDescent="0.2">
      <c r="B363" s="8">
        <v>43692</v>
      </c>
      <c r="C363" s="12" t="s">
        <v>3</v>
      </c>
      <c r="D363" s="113">
        <v>4444</v>
      </c>
      <c r="E363" s="12" t="s">
        <v>61</v>
      </c>
      <c r="F363" s="12" t="s">
        <v>4</v>
      </c>
      <c r="G363" s="12" t="s">
        <v>4</v>
      </c>
      <c r="H363" s="12" t="s">
        <v>976</v>
      </c>
      <c r="I363" s="12"/>
      <c r="J363" s="9">
        <v>7</v>
      </c>
      <c r="K363" s="9">
        <v>5</v>
      </c>
    </row>
    <row r="364" spans="2:11" s="11" customFormat="1" x14ac:dyDescent="0.2">
      <c r="B364" s="8">
        <v>43692</v>
      </c>
      <c r="C364" s="12" t="s">
        <v>3</v>
      </c>
      <c r="D364" s="113">
        <v>4538</v>
      </c>
      <c r="E364" s="12" t="s">
        <v>94</v>
      </c>
      <c r="F364" s="12" t="s">
        <v>4</v>
      </c>
      <c r="G364" s="12" t="s">
        <v>4</v>
      </c>
      <c r="H364" s="12" t="s">
        <v>976</v>
      </c>
      <c r="I364" s="12"/>
      <c r="J364" s="9">
        <v>6</v>
      </c>
      <c r="K364" s="9">
        <v>3</v>
      </c>
    </row>
    <row r="365" spans="2:11" s="11" customFormat="1" x14ac:dyDescent="0.2">
      <c r="B365" s="8">
        <v>43692</v>
      </c>
      <c r="C365" s="12" t="s">
        <v>3</v>
      </c>
      <c r="D365" s="113">
        <v>4580</v>
      </c>
      <c r="E365" s="12" t="s">
        <v>40</v>
      </c>
      <c r="F365" s="12" t="s">
        <v>4</v>
      </c>
      <c r="G365" s="12" t="s">
        <v>4</v>
      </c>
      <c r="H365" s="12" t="s">
        <v>37</v>
      </c>
      <c r="I365" s="12"/>
      <c r="J365" s="9">
        <v>4</v>
      </c>
      <c r="K365" s="9">
        <v>2</v>
      </c>
    </row>
    <row r="366" spans="2:11" s="11" customFormat="1" x14ac:dyDescent="0.2">
      <c r="B366" s="8">
        <v>43692</v>
      </c>
      <c r="C366" s="12" t="s">
        <v>3</v>
      </c>
      <c r="D366" s="113">
        <v>4950</v>
      </c>
      <c r="E366" s="12" t="s">
        <v>55</v>
      </c>
      <c r="F366" s="12" t="s">
        <v>4</v>
      </c>
      <c r="G366" s="12" t="s">
        <v>4</v>
      </c>
      <c r="H366" s="12" t="s">
        <v>23</v>
      </c>
      <c r="I366" s="12"/>
      <c r="J366" s="9">
        <v>11</v>
      </c>
      <c r="K366" s="9">
        <v>6</v>
      </c>
    </row>
    <row r="367" spans="2:11" s="11" customFormat="1" x14ac:dyDescent="0.2">
      <c r="B367" s="8">
        <v>43692</v>
      </c>
      <c r="C367" s="12" t="s">
        <v>3</v>
      </c>
      <c r="D367" s="113">
        <v>3310</v>
      </c>
      <c r="E367" s="12" t="s">
        <v>156</v>
      </c>
      <c r="F367" s="12" t="s">
        <v>4</v>
      </c>
      <c r="G367" s="12" t="s">
        <v>4</v>
      </c>
      <c r="H367" s="12" t="s">
        <v>23</v>
      </c>
      <c r="I367" s="12"/>
      <c r="J367" s="9">
        <v>21</v>
      </c>
      <c r="K367" s="9">
        <v>26</v>
      </c>
    </row>
    <row r="368" spans="2:11" s="11" customFormat="1" x14ac:dyDescent="0.2">
      <c r="B368" s="8">
        <v>43692</v>
      </c>
      <c r="C368" s="12" t="s">
        <v>3</v>
      </c>
      <c r="D368" s="113">
        <v>2910</v>
      </c>
      <c r="E368" s="12" t="s">
        <v>92</v>
      </c>
      <c r="F368" s="12" t="s">
        <v>4</v>
      </c>
      <c r="G368" s="12" t="s">
        <v>4</v>
      </c>
      <c r="H368" s="12" t="s">
        <v>23</v>
      </c>
      <c r="I368" s="12"/>
      <c r="J368" s="9">
        <v>30</v>
      </c>
      <c r="K368" s="9">
        <v>28</v>
      </c>
    </row>
    <row r="369" spans="2:11" s="11" customFormat="1" x14ac:dyDescent="0.2">
      <c r="B369" s="8">
        <v>43692</v>
      </c>
      <c r="C369" s="12" t="s">
        <v>3</v>
      </c>
      <c r="D369" s="113">
        <v>6390</v>
      </c>
      <c r="E369" s="12" t="s">
        <v>73</v>
      </c>
      <c r="F369" s="12" t="s">
        <v>4</v>
      </c>
      <c r="G369" s="12" t="s">
        <v>4</v>
      </c>
      <c r="H369" s="12" t="s">
        <v>151</v>
      </c>
      <c r="I369" s="12"/>
      <c r="J369" s="9">
        <v>32</v>
      </c>
      <c r="K369" s="9">
        <v>39</v>
      </c>
    </row>
    <row r="370" spans="2:11" s="11" customFormat="1" x14ac:dyDescent="0.2">
      <c r="B370" s="8">
        <v>43692</v>
      </c>
      <c r="C370" s="12" t="s">
        <v>3</v>
      </c>
      <c r="D370" s="113">
        <v>3939</v>
      </c>
      <c r="E370" s="12" t="s">
        <v>71</v>
      </c>
      <c r="F370" s="12" t="s">
        <v>4</v>
      </c>
      <c r="G370" s="12" t="s">
        <v>4</v>
      </c>
      <c r="H370" s="12" t="s">
        <v>976</v>
      </c>
      <c r="I370" s="12"/>
      <c r="J370" s="9">
        <v>14</v>
      </c>
      <c r="K370" s="9">
        <v>9</v>
      </c>
    </row>
    <row r="371" spans="2:11" s="11" customFormat="1" x14ac:dyDescent="0.2">
      <c r="B371" s="8">
        <v>43692</v>
      </c>
      <c r="C371" s="12" t="s">
        <v>3</v>
      </c>
      <c r="D371" s="113">
        <v>2980</v>
      </c>
      <c r="E371" s="12" t="s">
        <v>92</v>
      </c>
      <c r="F371" s="12" t="s">
        <v>4</v>
      </c>
      <c r="G371" s="12" t="s">
        <v>4</v>
      </c>
      <c r="H371" s="12" t="s">
        <v>151</v>
      </c>
      <c r="I371" s="12"/>
      <c r="J371" s="9">
        <v>19</v>
      </c>
      <c r="K371" s="9">
        <v>22</v>
      </c>
    </row>
    <row r="372" spans="2:11" s="11" customFormat="1" x14ac:dyDescent="0.2">
      <c r="B372" s="8">
        <v>43693</v>
      </c>
      <c r="C372" s="12" t="s">
        <v>3</v>
      </c>
      <c r="D372" s="113">
        <v>6210</v>
      </c>
      <c r="E372" s="12" t="s">
        <v>110</v>
      </c>
      <c r="F372" s="12" t="s">
        <v>4</v>
      </c>
      <c r="G372" s="12" t="s">
        <v>4</v>
      </c>
      <c r="H372" s="12" t="s">
        <v>172</v>
      </c>
      <c r="I372" s="12"/>
      <c r="J372" s="9">
        <v>42</v>
      </c>
      <c r="K372" s="9">
        <v>55</v>
      </c>
    </row>
    <row r="373" spans="2:11" s="11" customFormat="1" x14ac:dyDescent="0.2">
      <c r="B373" s="8">
        <v>43693</v>
      </c>
      <c r="C373" s="12" t="s">
        <v>3</v>
      </c>
      <c r="D373" s="113">
        <v>4580</v>
      </c>
      <c r="E373" s="12" t="s">
        <v>40</v>
      </c>
      <c r="F373" s="12" t="s">
        <v>4</v>
      </c>
      <c r="G373" s="12" t="s">
        <v>4</v>
      </c>
      <c r="H373" s="12" t="s">
        <v>172</v>
      </c>
      <c r="I373" s="12"/>
      <c r="J373" s="9">
        <v>4</v>
      </c>
      <c r="K373" s="9">
        <v>2</v>
      </c>
    </row>
    <row r="374" spans="2:11" s="11" customFormat="1" x14ac:dyDescent="0.2">
      <c r="B374" s="8">
        <v>43693</v>
      </c>
      <c r="C374" s="12" t="s">
        <v>3</v>
      </c>
      <c r="D374" s="113">
        <v>6165</v>
      </c>
      <c r="E374" s="12" t="s">
        <v>73</v>
      </c>
      <c r="F374" s="12" t="s">
        <v>4</v>
      </c>
      <c r="G374" s="12" t="s">
        <v>4</v>
      </c>
      <c r="H374" s="12" t="s">
        <v>37</v>
      </c>
      <c r="I374" s="12"/>
      <c r="J374" s="9">
        <v>30</v>
      </c>
      <c r="K374" s="9">
        <v>41</v>
      </c>
    </row>
    <row r="375" spans="2:11" s="11" customFormat="1" x14ac:dyDescent="0.2">
      <c r="B375" s="8">
        <v>43693</v>
      </c>
      <c r="C375" s="12" t="s">
        <v>3</v>
      </c>
      <c r="D375" s="113">
        <v>4575</v>
      </c>
      <c r="E375" s="12" t="s">
        <v>40</v>
      </c>
      <c r="F375" s="12" t="s">
        <v>4</v>
      </c>
      <c r="G375" s="12" t="s">
        <v>4</v>
      </c>
      <c r="H375" s="12" t="s">
        <v>2292</v>
      </c>
      <c r="I375" s="12"/>
      <c r="J375" s="9">
        <v>4</v>
      </c>
      <c r="K375" s="9">
        <v>2</v>
      </c>
    </row>
    <row r="376" spans="2:11" s="11" customFormat="1" x14ac:dyDescent="0.2">
      <c r="B376" s="8">
        <v>43694</v>
      </c>
      <c r="C376" s="12" t="s">
        <v>3</v>
      </c>
      <c r="D376" s="113">
        <v>9150</v>
      </c>
      <c r="E376" s="12" t="s">
        <v>524</v>
      </c>
      <c r="F376" s="12" t="s">
        <v>4</v>
      </c>
      <c r="G376" s="12" t="s">
        <v>4</v>
      </c>
      <c r="H376" s="12" t="s">
        <v>151</v>
      </c>
      <c r="I376" s="12"/>
      <c r="J376" s="9">
        <v>55</v>
      </c>
      <c r="K376" s="9">
        <v>51</v>
      </c>
    </row>
    <row r="377" spans="2:11" s="11" customFormat="1" x14ac:dyDescent="0.2">
      <c r="B377" s="8">
        <v>43694</v>
      </c>
      <c r="C377" s="12" t="s">
        <v>3</v>
      </c>
      <c r="D377" s="113">
        <v>1363</v>
      </c>
      <c r="E377" s="12" t="s">
        <v>92</v>
      </c>
      <c r="F377" s="12" t="s">
        <v>4</v>
      </c>
      <c r="G377" s="12" t="s">
        <v>4</v>
      </c>
      <c r="H377" s="12" t="s">
        <v>1794</v>
      </c>
      <c r="I377" s="12"/>
      <c r="J377" s="9">
        <v>22</v>
      </c>
      <c r="K377" s="9">
        <v>26</v>
      </c>
    </row>
    <row r="378" spans="2:11" s="11" customFormat="1" x14ac:dyDescent="0.2">
      <c r="B378" s="8">
        <v>43694</v>
      </c>
      <c r="C378" s="12" t="s">
        <v>3</v>
      </c>
      <c r="D378" s="113">
        <v>8056</v>
      </c>
      <c r="E378" s="12" t="s">
        <v>42</v>
      </c>
      <c r="F378" s="12" t="s">
        <v>4</v>
      </c>
      <c r="G378" s="12" t="s">
        <v>4</v>
      </c>
      <c r="H378" s="12" t="s">
        <v>152</v>
      </c>
      <c r="I378" s="12"/>
      <c r="J378" s="9">
        <v>22</v>
      </c>
      <c r="K378" s="9">
        <v>20</v>
      </c>
    </row>
    <row r="379" spans="2:11" s="11" customFormat="1" x14ac:dyDescent="0.2">
      <c r="B379" s="8">
        <v>43694</v>
      </c>
      <c r="C379" s="12" t="s">
        <v>3</v>
      </c>
      <c r="D379" s="113">
        <v>2311</v>
      </c>
      <c r="E379" s="12" t="s">
        <v>92</v>
      </c>
      <c r="F379" s="12" t="s">
        <v>4</v>
      </c>
      <c r="G379" s="12" t="s">
        <v>4</v>
      </c>
      <c r="H379" s="12" t="s">
        <v>172</v>
      </c>
      <c r="I379" s="12"/>
      <c r="J379" s="9">
        <v>28</v>
      </c>
      <c r="K379" s="9">
        <v>28</v>
      </c>
    </row>
    <row r="380" spans="2:11" s="11" customFormat="1" x14ac:dyDescent="0.2">
      <c r="B380" s="8">
        <v>43694</v>
      </c>
      <c r="C380" s="12" t="s">
        <v>3</v>
      </c>
      <c r="D380" s="113">
        <v>6616</v>
      </c>
      <c r="E380" s="12" t="s">
        <v>238</v>
      </c>
      <c r="F380" s="12" t="s">
        <v>4</v>
      </c>
      <c r="G380" s="12" t="s">
        <v>4</v>
      </c>
      <c r="H380" s="12" t="s">
        <v>172</v>
      </c>
      <c r="I380" s="12"/>
      <c r="J380" s="9">
        <v>39</v>
      </c>
      <c r="K380" s="9">
        <v>59</v>
      </c>
    </row>
    <row r="381" spans="2:11" s="11" customFormat="1" x14ac:dyDescent="0.2">
      <c r="B381" s="8">
        <v>43694</v>
      </c>
      <c r="C381" s="12" t="s">
        <v>3</v>
      </c>
      <c r="D381" s="113">
        <v>3511</v>
      </c>
      <c r="E381" s="12" t="s">
        <v>67</v>
      </c>
      <c r="F381" s="12" t="s">
        <v>4</v>
      </c>
      <c r="G381" s="12" t="s">
        <v>4</v>
      </c>
      <c r="H381" s="12" t="s">
        <v>1596</v>
      </c>
      <c r="I381" s="12"/>
      <c r="J381" s="9">
        <v>19</v>
      </c>
      <c r="K381" s="9">
        <v>23</v>
      </c>
    </row>
    <row r="382" spans="2:11" s="11" customFormat="1" x14ac:dyDescent="0.2">
      <c r="B382" s="8">
        <v>43694</v>
      </c>
      <c r="C382" s="12" t="s">
        <v>3</v>
      </c>
      <c r="D382" s="113">
        <v>2713</v>
      </c>
      <c r="E382" s="12" t="s">
        <v>92</v>
      </c>
      <c r="F382" s="12" t="s">
        <v>4</v>
      </c>
      <c r="G382" s="12" t="s">
        <v>4</v>
      </c>
      <c r="H382" s="12" t="s">
        <v>2219</v>
      </c>
      <c r="I382" s="12"/>
      <c r="J382" s="9">
        <v>21</v>
      </c>
      <c r="K382" s="9">
        <v>25</v>
      </c>
    </row>
    <row r="383" spans="2:11" s="11" customFormat="1" x14ac:dyDescent="0.2">
      <c r="B383" s="8">
        <v>43694</v>
      </c>
      <c r="C383" s="12" t="s">
        <v>3</v>
      </c>
      <c r="D383" s="113">
        <v>3832</v>
      </c>
      <c r="E383" s="12" t="s">
        <v>116</v>
      </c>
      <c r="F383" s="12" t="s">
        <v>4</v>
      </c>
      <c r="G383" s="12" t="s">
        <v>4</v>
      </c>
      <c r="H383" s="12" t="s">
        <v>37</v>
      </c>
      <c r="I383" s="12"/>
      <c r="J383" s="9">
        <v>15</v>
      </c>
      <c r="K383" s="9">
        <v>13</v>
      </c>
    </row>
    <row r="384" spans="2:11" s="11" customFormat="1" x14ac:dyDescent="0.2">
      <c r="B384" s="8">
        <v>43694</v>
      </c>
      <c r="C384" s="12" t="s">
        <v>3</v>
      </c>
      <c r="D384" s="113">
        <v>3859</v>
      </c>
      <c r="E384" s="12" t="s">
        <v>116</v>
      </c>
      <c r="F384" s="12" t="s">
        <v>4</v>
      </c>
      <c r="G384" s="12" t="s">
        <v>6</v>
      </c>
      <c r="H384" s="12" t="s">
        <v>151</v>
      </c>
      <c r="I384" s="12"/>
      <c r="J384" s="9">
        <v>15</v>
      </c>
      <c r="K384" s="9">
        <v>13</v>
      </c>
    </row>
    <row r="385" spans="2:11" s="11" customFormat="1" x14ac:dyDescent="0.2">
      <c r="B385" s="8">
        <v>43694</v>
      </c>
      <c r="C385" s="12" t="s">
        <v>3</v>
      </c>
      <c r="D385" s="113">
        <v>6634</v>
      </c>
      <c r="E385" s="12" t="s">
        <v>238</v>
      </c>
      <c r="F385" s="12" t="s">
        <v>4</v>
      </c>
      <c r="G385" s="12" t="s">
        <v>4</v>
      </c>
      <c r="H385" s="12" t="s">
        <v>1897</v>
      </c>
      <c r="I385" s="12"/>
      <c r="J385" s="9">
        <v>39</v>
      </c>
      <c r="K385" s="9">
        <v>59</v>
      </c>
    </row>
    <row r="386" spans="2:11" s="11" customFormat="1" x14ac:dyDescent="0.2">
      <c r="B386" s="8">
        <v>43694</v>
      </c>
      <c r="C386" s="12" t="s">
        <v>3</v>
      </c>
      <c r="D386" s="113">
        <v>4882</v>
      </c>
      <c r="E386" s="12" t="s">
        <v>124</v>
      </c>
      <c r="F386" s="12" t="s">
        <v>4</v>
      </c>
      <c r="G386" s="12" t="s">
        <v>4</v>
      </c>
      <c r="H386" s="12" t="s">
        <v>2324</v>
      </c>
      <c r="I386" s="12"/>
      <c r="J386" s="9">
        <v>13</v>
      </c>
      <c r="K386" s="9">
        <v>8</v>
      </c>
    </row>
    <row r="387" spans="2:11" s="11" customFormat="1" x14ac:dyDescent="0.2">
      <c r="B387" s="8">
        <v>43694</v>
      </c>
      <c r="C387" s="12" t="s">
        <v>3</v>
      </c>
      <c r="D387" s="113">
        <v>7311</v>
      </c>
      <c r="E387" s="12" t="s">
        <v>65</v>
      </c>
      <c r="F387" s="12" t="s">
        <v>4</v>
      </c>
      <c r="G387" s="12" t="s">
        <v>4</v>
      </c>
      <c r="H387" s="12" t="s">
        <v>863</v>
      </c>
      <c r="I387" s="12"/>
      <c r="J387" s="9">
        <v>32</v>
      </c>
      <c r="K387" s="9">
        <v>36</v>
      </c>
    </row>
    <row r="388" spans="2:11" s="11" customFormat="1" x14ac:dyDescent="0.2">
      <c r="B388" s="8">
        <v>43694</v>
      </c>
      <c r="C388" s="12" t="s">
        <v>3</v>
      </c>
      <c r="D388" s="113">
        <v>3918</v>
      </c>
      <c r="E388" s="12" t="s">
        <v>71</v>
      </c>
      <c r="F388" s="12" t="s">
        <v>4</v>
      </c>
      <c r="G388" s="12" t="s">
        <v>4</v>
      </c>
      <c r="H388" s="12" t="s">
        <v>863</v>
      </c>
      <c r="I388" s="12"/>
      <c r="J388" s="9">
        <v>13</v>
      </c>
      <c r="K388" s="9">
        <v>9</v>
      </c>
    </row>
    <row r="389" spans="2:11" s="11" customFormat="1" x14ac:dyDescent="0.2">
      <c r="B389" s="8">
        <v>43694</v>
      </c>
      <c r="C389" s="12" t="s">
        <v>3</v>
      </c>
      <c r="D389" s="113">
        <v>3918</v>
      </c>
      <c r="E389" s="12" t="s">
        <v>71</v>
      </c>
      <c r="F389" s="12" t="s">
        <v>4</v>
      </c>
      <c r="G389" s="12" t="s">
        <v>4</v>
      </c>
      <c r="H389" s="12" t="s">
        <v>2219</v>
      </c>
      <c r="I389" s="12"/>
      <c r="J389" s="9">
        <v>13</v>
      </c>
      <c r="K389" s="9">
        <v>9</v>
      </c>
    </row>
    <row r="390" spans="2:11" s="11" customFormat="1" x14ac:dyDescent="0.2">
      <c r="B390" s="8">
        <v>43694</v>
      </c>
      <c r="C390" s="12" t="s">
        <v>3</v>
      </c>
      <c r="D390" s="113">
        <v>8399</v>
      </c>
      <c r="E390" s="12" t="s">
        <v>2326</v>
      </c>
      <c r="F390" s="12" t="s">
        <v>4</v>
      </c>
      <c r="G390" s="12" t="s">
        <v>4</v>
      </c>
      <c r="H390" s="12" t="s">
        <v>1709</v>
      </c>
      <c r="I390" s="12"/>
      <c r="J390" s="9">
        <v>25</v>
      </c>
      <c r="K390" s="9">
        <v>19</v>
      </c>
    </row>
    <row r="391" spans="2:11" s="11" customFormat="1" x14ac:dyDescent="0.2">
      <c r="B391" s="8">
        <v>43694</v>
      </c>
      <c r="C391" s="12" t="s">
        <v>3</v>
      </c>
      <c r="D391" s="113">
        <v>7247</v>
      </c>
      <c r="E391" s="12" t="s">
        <v>120</v>
      </c>
      <c r="F391" s="12" t="s">
        <v>4</v>
      </c>
      <c r="G391" s="12" t="s">
        <v>4</v>
      </c>
      <c r="H391" s="12" t="s">
        <v>2330</v>
      </c>
      <c r="I391" s="12"/>
      <c r="J391" s="9">
        <v>29</v>
      </c>
      <c r="K391" s="9">
        <v>34</v>
      </c>
    </row>
    <row r="392" spans="2:11" s="11" customFormat="1" x14ac:dyDescent="0.2">
      <c r="B392" s="8">
        <v>43694</v>
      </c>
      <c r="C392" s="12" t="s">
        <v>3</v>
      </c>
      <c r="D392" s="113">
        <v>9610</v>
      </c>
      <c r="E392" s="12" t="s">
        <v>109</v>
      </c>
      <c r="F392" s="12" t="s">
        <v>4</v>
      </c>
      <c r="G392" s="12" t="s">
        <v>4</v>
      </c>
      <c r="H392" s="12" t="s">
        <v>1709</v>
      </c>
      <c r="I392" s="12"/>
      <c r="J392" s="9">
        <v>31</v>
      </c>
      <c r="K392" s="9">
        <v>45</v>
      </c>
    </row>
    <row r="393" spans="2:11" s="11" customFormat="1" x14ac:dyDescent="0.2">
      <c r="B393" s="8">
        <v>43694</v>
      </c>
      <c r="C393" s="12" t="s">
        <v>3</v>
      </c>
      <c r="D393" s="113">
        <v>8291</v>
      </c>
      <c r="E393" s="12" t="s">
        <v>80</v>
      </c>
      <c r="F393" s="12" t="s">
        <v>4</v>
      </c>
      <c r="G393" s="12" t="s">
        <v>4</v>
      </c>
      <c r="H393" s="12" t="s">
        <v>2328</v>
      </c>
      <c r="I393" s="12"/>
      <c r="J393" s="9">
        <v>27</v>
      </c>
      <c r="K393" s="9">
        <v>36</v>
      </c>
    </row>
    <row r="394" spans="2:11" s="11" customFormat="1" x14ac:dyDescent="0.2">
      <c r="B394" s="8">
        <v>43694</v>
      </c>
      <c r="C394" s="12" t="s">
        <v>3</v>
      </c>
      <c r="D394" s="113">
        <v>8381</v>
      </c>
      <c r="E394" s="12" t="s">
        <v>959</v>
      </c>
      <c r="F394" s="12" t="s">
        <v>4</v>
      </c>
      <c r="G394" s="12" t="s">
        <v>4</v>
      </c>
      <c r="H394" s="12" t="s">
        <v>151</v>
      </c>
      <c r="I394" s="12"/>
      <c r="J394" s="9">
        <v>21</v>
      </c>
      <c r="K394" s="9">
        <v>17</v>
      </c>
    </row>
    <row r="395" spans="2:11" s="11" customFormat="1" x14ac:dyDescent="0.2">
      <c r="B395" s="8">
        <v>43694</v>
      </c>
      <c r="C395" s="12" t="s">
        <v>3</v>
      </c>
      <c r="D395" s="113">
        <v>8366</v>
      </c>
      <c r="E395" s="12" t="s">
        <v>72</v>
      </c>
      <c r="F395" s="12" t="s">
        <v>4</v>
      </c>
      <c r="G395" s="12" t="s">
        <v>5</v>
      </c>
      <c r="H395" s="12" t="s">
        <v>37</v>
      </c>
      <c r="I395" s="12"/>
      <c r="J395" s="9">
        <v>22</v>
      </c>
      <c r="K395" s="9">
        <v>18</v>
      </c>
    </row>
    <row r="396" spans="2:11" s="11" customFormat="1" x14ac:dyDescent="0.2">
      <c r="B396" s="8">
        <v>43694</v>
      </c>
      <c r="C396" s="12" t="s">
        <v>14</v>
      </c>
      <c r="D396" s="113">
        <v>6700</v>
      </c>
      <c r="E396" s="12" t="s">
        <v>127</v>
      </c>
      <c r="F396" s="12" t="s">
        <v>4</v>
      </c>
      <c r="G396" s="12" t="s">
        <v>4</v>
      </c>
      <c r="H396" s="12" t="s">
        <v>172</v>
      </c>
      <c r="I396" s="12"/>
      <c r="J396" s="9">
        <v>33</v>
      </c>
      <c r="K396" s="9">
        <v>29</v>
      </c>
    </row>
    <row r="397" spans="2:11" s="11" customFormat="1" x14ac:dyDescent="0.2">
      <c r="B397" s="8">
        <v>43694</v>
      </c>
      <c r="C397" s="12" t="s">
        <v>3</v>
      </c>
      <c r="D397" s="113">
        <v>4131</v>
      </c>
      <c r="E397" s="12" t="s">
        <v>506</v>
      </c>
      <c r="F397" s="12" t="s">
        <v>4</v>
      </c>
      <c r="G397" s="12" t="s">
        <v>4</v>
      </c>
      <c r="H397" s="12" t="s">
        <v>37</v>
      </c>
      <c r="I397" s="12"/>
      <c r="J397" s="9">
        <v>18</v>
      </c>
      <c r="K397" s="9">
        <v>10</v>
      </c>
    </row>
    <row r="398" spans="2:11" s="11" customFormat="1" x14ac:dyDescent="0.2">
      <c r="B398" s="8">
        <v>43694</v>
      </c>
      <c r="C398" s="12" t="s">
        <v>3</v>
      </c>
      <c r="D398" s="113">
        <v>3321</v>
      </c>
      <c r="E398" s="12" t="s">
        <v>1040</v>
      </c>
      <c r="F398" s="12" t="s">
        <v>4</v>
      </c>
      <c r="G398" s="12" t="s">
        <v>4</v>
      </c>
      <c r="H398" s="12" t="s">
        <v>172</v>
      </c>
      <c r="I398" s="12"/>
      <c r="J398" s="9">
        <v>20</v>
      </c>
      <c r="K398" s="9">
        <v>26</v>
      </c>
    </row>
    <row r="399" spans="2:11" s="11" customFormat="1" x14ac:dyDescent="0.2">
      <c r="B399" s="8">
        <v>43694</v>
      </c>
      <c r="C399" s="12" t="s">
        <v>3</v>
      </c>
      <c r="D399" s="113">
        <v>8381</v>
      </c>
      <c r="E399" s="12" t="s">
        <v>959</v>
      </c>
      <c r="F399" s="12" t="s">
        <v>4</v>
      </c>
      <c r="G399" s="12" t="s">
        <v>4</v>
      </c>
      <c r="H399" s="12" t="s">
        <v>172</v>
      </c>
      <c r="I399" s="12"/>
      <c r="J399" s="9">
        <v>22</v>
      </c>
      <c r="K399" s="9">
        <v>16</v>
      </c>
    </row>
    <row r="400" spans="2:11" s="11" customFormat="1" x14ac:dyDescent="0.2">
      <c r="B400" s="8">
        <v>43694</v>
      </c>
      <c r="C400" s="12" t="s">
        <v>3</v>
      </c>
      <c r="D400" s="113">
        <v>5713</v>
      </c>
      <c r="E400" s="12" t="s">
        <v>134</v>
      </c>
      <c r="F400" s="12" t="s">
        <v>4</v>
      </c>
      <c r="G400" s="12" t="s">
        <v>4</v>
      </c>
      <c r="H400" s="12" t="s">
        <v>151</v>
      </c>
      <c r="I400" s="12"/>
      <c r="J400" s="9">
        <v>23</v>
      </c>
      <c r="K400" s="9">
        <v>30</v>
      </c>
    </row>
    <row r="401" spans="2:11" s="11" customFormat="1" x14ac:dyDescent="0.2">
      <c r="B401" s="8">
        <v>43695</v>
      </c>
      <c r="C401" s="12" t="s">
        <v>3</v>
      </c>
      <c r="D401" s="113">
        <v>5447</v>
      </c>
      <c r="E401" s="12" t="s">
        <v>486</v>
      </c>
      <c r="F401" s="12" t="s">
        <v>4</v>
      </c>
      <c r="G401" s="12" t="s">
        <v>4</v>
      </c>
      <c r="H401" s="12" t="s">
        <v>23</v>
      </c>
      <c r="I401" s="12"/>
      <c r="J401" s="9">
        <v>31</v>
      </c>
      <c r="K401" s="9">
        <v>41</v>
      </c>
    </row>
    <row r="402" spans="2:11" s="11" customFormat="1" x14ac:dyDescent="0.2">
      <c r="B402" s="8">
        <v>43695</v>
      </c>
      <c r="C402" s="12" t="s">
        <v>3</v>
      </c>
      <c r="D402" s="113">
        <v>8224</v>
      </c>
      <c r="E402" s="12" t="s">
        <v>64</v>
      </c>
      <c r="F402" s="12" t="s">
        <v>4</v>
      </c>
      <c r="G402" s="12" t="s">
        <v>4</v>
      </c>
      <c r="H402" s="12" t="s">
        <v>151</v>
      </c>
      <c r="I402" s="12"/>
      <c r="J402" s="9">
        <v>23</v>
      </c>
      <c r="K402" s="9">
        <v>18</v>
      </c>
    </row>
    <row r="403" spans="2:11" s="11" customFormat="1" x14ac:dyDescent="0.2">
      <c r="B403" s="8">
        <v>43695</v>
      </c>
      <c r="C403" s="12" t="s">
        <v>3</v>
      </c>
      <c r="D403" s="113">
        <v>4408</v>
      </c>
      <c r="E403" s="12" t="s">
        <v>2339</v>
      </c>
      <c r="F403" s="12" t="s">
        <v>4</v>
      </c>
      <c r="G403" s="12" t="s">
        <v>4</v>
      </c>
      <c r="H403" s="12" t="s">
        <v>2327</v>
      </c>
      <c r="I403" s="12"/>
      <c r="J403" s="9">
        <v>53</v>
      </c>
      <c r="K403" s="9">
        <v>89</v>
      </c>
    </row>
    <row r="404" spans="2:11" s="11" customFormat="1" x14ac:dyDescent="0.2">
      <c r="B404" s="8">
        <v>43695</v>
      </c>
      <c r="C404" s="12" t="s">
        <v>3</v>
      </c>
      <c r="D404" s="113">
        <v>7354</v>
      </c>
      <c r="E404" s="12" t="s">
        <v>1165</v>
      </c>
      <c r="F404" s="12" t="s">
        <v>4</v>
      </c>
      <c r="G404" s="12" t="s">
        <v>4</v>
      </c>
      <c r="H404" s="12" t="s">
        <v>151</v>
      </c>
      <c r="I404" s="12"/>
      <c r="J404" s="9">
        <v>31</v>
      </c>
      <c r="K404" s="9">
        <v>38</v>
      </c>
    </row>
    <row r="405" spans="2:11" s="11" customFormat="1" x14ac:dyDescent="0.2">
      <c r="B405" s="8">
        <v>43695</v>
      </c>
      <c r="C405" s="12" t="s">
        <v>3</v>
      </c>
      <c r="D405" s="113">
        <v>3573</v>
      </c>
      <c r="E405" s="12" t="s">
        <v>67</v>
      </c>
      <c r="F405" s="12" t="s">
        <v>4</v>
      </c>
      <c r="G405" s="12" t="s">
        <v>4</v>
      </c>
      <c r="H405" s="12" t="s">
        <v>2340</v>
      </c>
      <c r="I405" s="12"/>
      <c r="J405" s="9">
        <v>19</v>
      </c>
      <c r="K405" s="9">
        <v>23</v>
      </c>
    </row>
    <row r="406" spans="2:11" s="11" customFormat="1" x14ac:dyDescent="0.2">
      <c r="B406" s="8">
        <v>43695</v>
      </c>
      <c r="C406" s="12" t="s">
        <v>3</v>
      </c>
      <c r="D406" s="113">
        <v>2523</v>
      </c>
      <c r="E406" s="12" t="s">
        <v>92</v>
      </c>
      <c r="F406" s="12" t="s">
        <v>4</v>
      </c>
      <c r="G406" s="12" t="s">
        <v>4</v>
      </c>
      <c r="H406" s="12" t="s">
        <v>2360</v>
      </c>
      <c r="I406" s="12"/>
      <c r="J406" s="9">
        <v>20</v>
      </c>
      <c r="K406" s="9">
        <v>25</v>
      </c>
    </row>
    <row r="407" spans="2:11" s="11" customFormat="1" x14ac:dyDescent="0.2">
      <c r="B407" s="8">
        <v>43695</v>
      </c>
      <c r="C407" s="12" t="s">
        <v>3</v>
      </c>
      <c r="D407" s="113">
        <v>3543</v>
      </c>
      <c r="E407" s="12" t="s">
        <v>67</v>
      </c>
      <c r="F407" s="12" t="s">
        <v>4</v>
      </c>
      <c r="G407" s="12" t="s">
        <v>4</v>
      </c>
      <c r="H407" s="12" t="s">
        <v>172</v>
      </c>
      <c r="I407" s="12"/>
      <c r="J407" s="9">
        <v>16</v>
      </c>
      <c r="K407" s="9">
        <v>19</v>
      </c>
    </row>
    <row r="408" spans="2:11" s="11" customFormat="1" x14ac:dyDescent="0.2">
      <c r="B408" s="8">
        <v>43695</v>
      </c>
      <c r="C408" s="12" t="s">
        <v>2352</v>
      </c>
      <c r="D408" s="113">
        <v>1638</v>
      </c>
      <c r="E408" s="12" t="s">
        <v>2344</v>
      </c>
      <c r="F408" s="12" t="s">
        <v>4</v>
      </c>
      <c r="G408" s="12" t="s">
        <v>6</v>
      </c>
      <c r="H408" s="12" t="s">
        <v>152</v>
      </c>
      <c r="I408" s="12"/>
      <c r="J408" s="9">
        <v>23</v>
      </c>
      <c r="K408" s="9">
        <v>36</v>
      </c>
    </row>
    <row r="409" spans="2:11" s="11" customFormat="1" x14ac:dyDescent="0.2">
      <c r="B409" s="8">
        <v>43695</v>
      </c>
      <c r="C409" s="12" t="s">
        <v>3</v>
      </c>
      <c r="D409" s="113">
        <v>3899</v>
      </c>
      <c r="E409" s="12" t="s">
        <v>2345</v>
      </c>
      <c r="F409" s="12" t="s">
        <v>4</v>
      </c>
      <c r="G409" s="12" t="s">
        <v>4</v>
      </c>
      <c r="H409" s="12" t="s">
        <v>23</v>
      </c>
      <c r="I409" s="12"/>
      <c r="J409" s="9">
        <v>15</v>
      </c>
      <c r="K409" s="9">
        <v>13</v>
      </c>
    </row>
    <row r="410" spans="2:11" s="11" customFormat="1" x14ac:dyDescent="0.2">
      <c r="B410" s="8">
        <v>43695</v>
      </c>
      <c r="C410" s="12" t="s">
        <v>3</v>
      </c>
      <c r="D410" s="113">
        <v>8036</v>
      </c>
      <c r="E410" s="12" t="s">
        <v>42</v>
      </c>
      <c r="F410" s="12" t="s">
        <v>4</v>
      </c>
      <c r="G410" s="12" t="s">
        <v>5</v>
      </c>
      <c r="H410" s="12" t="s">
        <v>37</v>
      </c>
      <c r="I410" s="12"/>
      <c r="J410" s="9">
        <v>19</v>
      </c>
      <c r="K410" s="9">
        <v>26</v>
      </c>
    </row>
    <row r="411" spans="2:11" s="11" customFormat="1" x14ac:dyDescent="0.2">
      <c r="B411" s="8">
        <v>43695</v>
      </c>
      <c r="C411" s="12" t="s">
        <v>3</v>
      </c>
      <c r="D411" s="113">
        <v>9157</v>
      </c>
      <c r="E411" s="12" t="s">
        <v>2348</v>
      </c>
      <c r="F411" s="12" t="s">
        <v>4</v>
      </c>
      <c r="G411" s="12" t="s">
        <v>5</v>
      </c>
      <c r="H411" s="12" t="s">
        <v>1897</v>
      </c>
      <c r="I411" s="12"/>
      <c r="J411" s="9">
        <v>51</v>
      </c>
      <c r="K411" s="9">
        <v>72</v>
      </c>
    </row>
    <row r="412" spans="2:11" s="11" customFormat="1" x14ac:dyDescent="0.2">
      <c r="B412" s="8">
        <v>43695</v>
      </c>
      <c r="C412" s="12" t="s">
        <v>3</v>
      </c>
      <c r="D412" s="113">
        <v>5460</v>
      </c>
      <c r="E412" s="12" t="s">
        <v>2349</v>
      </c>
      <c r="F412" s="12" t="s">
        <v>4</v>
      </c>
      <c r="G412" s="12" t="s">
        <v>6</v>
      </c>
      <c r="H412" s="12" t="s">
        <v>151</v>
      </c>
      <c r="I412" s="12"/>
      <c r="J412" s="9">
        <v>29</v>
      </c>
      <c r="K412" s="9">
        <v>40</v>
      </c>
    </row>
    <row r="413" spans="2:11" s="11" customFormat="1" x14ac:dyDescent="0.2">
      <c r="B413" s="8">
        <v>43695</v>
      </c>
      <c r="C413" s="12" t="s">
        <v>3</v>
      </c>
      <c r="D413" s="113">
        <v>3817</v>
      </c>
      <c r="E413" s="12" t="s">
        <v>116</v>
      </c>
      <c r="F413" s="12" t="s">
        <v>4</v>
      </c>
      <c r="G413" s="12" t="s">
        <v>4</v>
      </c>
      <c r="H413" s="12" t="s">
        <v>151</v>
      </c>
      <c r="I413" s="12"/>
      <c r="J413" s="9">
        <v>10</v>
      </c>
      <c r="K413" s="9">
        <v>13</v>
      </c>
    </row>
    <row r="414" spans="2:11" s="11" customFormat="1" x14ac:dyDescent="0.2">
      <c r="B414" s="8">
        <v>43695</v>
      </c>
      <c r="C414" s="12" t="s">
        <v>3</v>
      </c>
      <c r="D414" s="113">
        <v>1244</v>
      </c>
      <c r="E414" s="12" t="s">
        <v>92</v>
      </c>
      <c r="F414" s="12" t="s">
        <v>4</v>
      </c>
      <c r="G414" s="12" t="s">
        <v>15</v>
      </c>
      <c r="H414" s="12" t="s">
        <v>2359</v>
      </c>
      <c r="I414" s="12"/>
      <c r="J414" s="9">
        <v>24</v>
      </c>
      <c r="K414" s="9">
        <v>27</v>
      </c>
    </row>
    <row r="415" spans="2:11" s="11" customFormat="1" x14ac:dyDescent="0.2">
      <c r="B415" s="8">
        <v>43695</v>
      </c>
      <c r="C415" s="12" t="s">
        <v>3</v>
      </c>
      <c r="D415" s="113">
        <v>3378</v>
      </c>
      <c r="E415" s="12" t="s">
        <v>156</v>
      </c>
      <c r="F415" s="12" t="s">
        <v>4</v>
      </c>
      <c r="G415" s="12" t="s">
        <v>4</v>
      </c>
      <c r="H415" s="12" t="s">
        <v>37</v>
      </c>
      <c r="I415" s="12"/>
      <c r="J415" s="9">
        <v>18</v>
      </c>
      <c r="K415" s="9">
        <v>25</v>
      </c>
    </row>
    <row r="416" spans="2:11" s="11" customFormat="1" x14ac:dyDescent="0.2">
      <c r="B416" s="8">
        <v>43695</v>
      </c>
      <c r="C416" s="12" t="s">
        <v>3</v>
      </c>
      <c r="D416" s="113">
        <v>4980</v>
      </c>
      <c r="E416" s="12" t="s">
        <v>111</v>
      </c>
      <c r="F416" s="12" t="s">
        <v>4</v>
      </c>
      <c r="G416" s="12" t="s">
        <v>4</v>
      </c>
      <c r="H416" s="12" t="s">
        <v>2335</v>
      </c>
      <c r="I416" s="12"/>
      <c r="J416" s="9">
        <v>13</v>
      </c>
      <c r="K416" s="9">
        <v>12</v>
      </c>
    </row>
    <row r="417" spans="2:11" s="11" customFormat="1" x14ac:dyDescent="0.2">
      <c r="B417" s="8">
        <v>43695</v>
      </c>
      <c r="C417" s="12" t="s">
        <v>3</v>
      </c>
      <c r="D417" s="113">
        <v>3516</v>
      </c>
      <c r="E417" s="12" t="s">
        <v>67</v>
      </c>
      <c r="F417" s="12" t="s">
        <v>4</v>
      </c>
      <c r="G417" s="12" t="s">
        <v>4</v>
      </c>
      <c r="H417" s="12" t="s">
        <v>917</v>
      </c>
      <c r="I417" s="12"/>
      <c r="J417" s="9">
        <v>18</v>
      </c>
      <c r="K417" s="9">
        <v>20</v>
      </c>
    </row>
    <row r="418" spans="2:11" s="11" customFormat="1" x14ac:dyDescent="0.2">
      <c r="B418" s="8">
        <v>43695</v>
      </c>
      <c r="C418" s="12" t="s">
        <v>3</v>
      </c>
      <c r="D418" s="113">
        <v>3429</v>
      </c>
      <c r="E418" s="12" t="s">
        <v>67</v>
      </c>
      <c r="F418" s="12" t="s">
        <v>4</v>
      </c>
      <c r="G418" s="12" t="s">
        <v>4</v>
      </c>
      <c r="H418" s="12" t="s">
        <v>37</v>
      </c>
      <c r="I418" s="12"/>
      <c r="J418" s="9">
        <v>16</v>
      </c>
      <c r="K418" s="9">
        <v>19</v>
      </c>
    </row>
    <row r="419" spans="2:11" s="11" customFormat="1" x14ac:dyDescent="0.2">
      <c r="B419" s="8">
        <v>43695</v>
      </c>
      <c r="C419" s="12" t="s">
        <v>3</v>
      </c>
      <c r="D419" s="113">
        <v>4623</v>
      </c>
      <c r="E419" s="12" t="s">
        <v>40</v>
      </c>
      <c r="F419" s="12" t="s">
        <v>4</v>
      </c>
      <c r="G419" s="12" t="s">
        <v>4</v>
      </c>
      <c r="H419" s="12" t="s">
        <v>163</v>
      </c>
      <c r="I419" s="12"/>
      <c r="J419" s="9">
        <v>4</v>
      </c>
      <c r="K419" s="9">
        <v>2</v>
      </c>
    </row>
    <row r="420" spans="2:11" s="11" customFormat="1" x14ac:dyDescent="0.2">
      <c r="B420" s="8">
        <v>43695</v>
      </c>
      <c r="C420" s="12" t="s">
        <v>3</v>
      </c>
      <c r="D420" s="113">
        <v>5290</v>
      </c>
      <c r="E420" s="12" t="s">
        <v>58</v>
      </c>
      <c r="F420" s="12" t="s">
        <v>4</v>
      </c>
      <c r="G420" s="12" t="s">
        <v>4</v>
      </c>
      <c r="H420" s="12" t="s">
        <v>2330</v>
      </c>
      <c r="I420" s="12"/>
      <c r="J420" s="9">
        <v>26</v>
      </c>
      <c r="K420" s="9">
        <v>36</v>
      </c>
    </row>
    <row r="421" spans="2:11" s="11" customFormat="1" x14ac:dyDescent="0.2">
      <c r="B421" s="8">
        <v>43695</v>
      </c>
      <c r="C421" s="12" t="s">
        <v>3</v>
      </c>
      <c r="D421" s="113">
        <v>3323</v>
      </c>
      <c r="E421" s="12" t="s">
        <v>77</v>
      </c>
      <c r="F421" s="12" t="s">
        <v>4</v>
      </c>
      <c r="G421" s="12" t="s">
        <v>4</v>
      </c>
      <c r="H421" s="12" t="s">
        <v>917</v>
      </c>
      <c r="I421" s="12"/>
      <c r="J421" s="9">
        <v>20</v>
      </c>
      <c r="K421" s="9">
        <v>26</v>
      </c>
    </row>
    <row r="422" spans="2:11" s="11" customFormat="1" x14ac:dyDescent="0.2">
      <c r="B422" s="8">
        <v>43696</v>
      </c>
      <c r="C422" s="12" t="s">
        <v>3</v>
      </c>
      <c r="D422" s="113">
        <v>1283</v>
      </c>
      <c r="E422" s="12" t="s">
        <v>92</v>
      </c>
      <c r="F422" s="12" t="s">
        <v>4</v>
      </c>
      <c r="G422" s="12" t="s">
        <v>4</v>
      </c>
      <c r="H422" s="12" t="s">
        <v>2219</v>
      </c>
      <c r="I422" s="12"/>
      <c r="J422" s="9">
        <v>26</v>
      </c>
      <c r="K422" s="9">
        <v>34</v>
      </c>
    </row>
    <row r="423" spans="2:11" s="11" customFormat="1" x14ac:dyDescent="0.2">
      <c r="B423" s="8">
        <v>43696</v>
      </c>
      <c r="C423" s="12" t="s">
        <v>3</v>
      </c>
      <c r="D423" s="113">
        <v>4971</v>
      </c>
      <c r="E423" s="12" t="s">
        <v>87</v>
      </c>
      <c r="F423" s="12" t="s">
        <v>4</v>
      </c>
      <c r="G423" s="12" t="s">
        <v>4</v>
      </c>
      <c r="H423" s="12" t="s">
        <v>1786</v>
      </c>
      <c r="I423" s="12"/>
      <c r="J423" s="9">
        <v>15</v>
      </c>
      <c r="K423" s="9">
        <v>12</v>
      </c>
    </row>
    <row r="424" spans="2:11" s="11" customFormat="1" x14ac:dyDescent="0.2">
      <c r="B424" s="8">
        <v>43696</v>
      </c>
      <c r="C424" s="12" t="s">
        <v>3</v>
      </c>
      <c r="D424" s="113">
        <v>6942</v>
      </c>
      <c r="E424" s="12" t="s">
        <v>73</v>
      </c>
      <c r="F424" s="12" t="s">
        <v>4</v>
      </c>
      <c r="G424" s="12" t="s">
        <v>4</v>
      </c>
      <c r="H424" s="12" t="s">
        <v>37</v>
      </c>
      <c r="I424" s="12"/>
      <c r="J424" s="9">
        <v>29</v>
      </c>
      <c r="K424" s="9">
        <v>41</v>
      </c>
    </row>
    <row r="425" spans="2:11" s="11" customFormat="1" x14ac:dyDescent="0.2">
      <c r="B425" s="8">
        <v>43696</v>
      </c>
      <c r="C425" s="12" t="s">
        <v>3</v>
      </c>
      <c r="D425" s="113">
        <v>7641</v>
      </c>
      <c r="E425" s="12" t="s">
        <v>1815</v>
      </c>
      <c r="F425" s="12" t="s">
        <v>4</v>
      </c>
      <c r="G425" s="12" t="s">
        <v>4</v>
      </c>
      <c r="H425" s="12" t="s">
        <v>2381</v>
      </c>
      <c r="I425" s="12"/>
      <c r="J425" s="9">
        <v>44</v>
      </c>
      <c r="K425" s="9">
        <v>55</v>
      </c>
    </row>
    <row r="426" spans="2:11" s="11" customFormat="1" x14ac:dyDescent="0.2">
      <c r="B426" s="8">
        <v>43696</v>
      </c>
      <c r="C426" s="12" t="s">
        <v>3</v>
      </c>
      <c r="D426" s="113">
        <v>5411</v>
      </c>
      <c r="E426" s="12" t="s">
        <v>2366</v>
      </c>
      <c r="F426" s="12" t="s">
        <v>4</v>
      </c>
      <c r="G426" s="12" t="s">
        <v>4</v>
      </c>
      <c r="H426" s="12" t="s">
        <v>2367</v>
      </c>
      <c r="I426" s="12"/>
      <c r="J426" s="9">
        <v>36</v>
      </c>
      <c r="K426" s="9">
        <v>45</v>
      </c>
    </row>
    <row r="427" spans="2:11" s="11" customFormat="1" x14ac:dyDescent="0.2">
      <c r="B427" s="8">
        <v>43696</v>
      </c>
      <c r="C427" s="12" t="s">
        <v>3</v>
      </c>
      <c r="D427" s="113">
        <v>9350</v>
      </c>
      <c r="E427" s="12" t="s">
        <v>2368</v>
      </c>
      <c r="F427" s="12" t="s">
        <v>4</v>
      </c>
      <c r="G427" s="12" t="s">
        <v>4</v>
      </c>
      <c r="H427" s="12" t="s">
        <v>2382</v>
      </c>
      <c r="I427" s="12"/>
      <c r="J427" s="9">
        <v>54</v>
      </c>
      <c r="K427" s="9">
        <v>70</v>
      </c>
    </row>
    <row r="428" spans="2:11" s="11" customFormat="1" x14ac:dyDescent="0.2">
      <c r="B428" s="8">
        <v>43696</v>
      </c>
      <c r="C428" s="12" t="s">
        <v>3</v>
      </c>
      <c r="D428" s="113">
        <v>8272</v>
      </c>
      <c r="E428" s="12" t="s">
        <v>64</v>
      </c>
      <c r="F428" s="12" t="s">
        <v>4</v>
      </c>
      <c r="G428" s="12" t="s">
        <v>4</v>
      </c>
      <c r="H428" s="12" t="s">
        <v>172</v>
      </c>
      <c r="I428" s="12"/>
      <c r="J428" s="9">
        <v>25</v>
      </c>
      <c r="K428" s="9">
        <v>20</v>
      </c>
    </row>
    <row r="429" spans="2:11" s="11" customFormat="1" x14ac:dyDescent="0.2">
      <c r="B429" s="8">
        <v>43696</v>
      </c>
      <c r="C429" s="12" t="s">
        <v>3</v>
      </c>
      <c r="D429" s="113">
        <v>9709</v>
      </c>
      <c r="E429" s="12" t="s">
        <v>202</v>
      </c>
      <c r="F429" s="12" t="s">
        <v>4</v>
      </c>
      <c r="G429" s="12" t="s">
        <v>4</v>
      </c>
      <c r="H429" s="12" t="s">
        <v>37</v>
      </c>
      <c r="I429" s="12"/>
      <c r="J429" s="9">
        <v>67</v>
      </c>
      <c r="K429" s="9">
        <v>92</v>
      </c>
    </row>
    <row r="430" spans="2:11" s="11" customFormat="1" x14ac:dyDescent="0.2">
      <c r="B430" s="8">
        <v>43696</v>
      </c>
      <c r="C430" s="12" t="s">
        <v>3</v>
      </c>
      <c r="D430" s="113">
        <v>9235</v>
      </c>
      <c r="E430" s="12" t="s">
        <v>88</v>
      </c>
      <c r="F430" s="12" t="s">
        <v>4</v>
      </c>
      <c r="G430" s="12" t="s">
        <v>4</v>
      </c>
      <c r="H430" s="12" t="s">
        <v>172</v>
      </c>
      <c r="I430" s="12"/>
      <c r="J430" s="9">
        <v>49</v>
      </c>
      <c r="K430" s="9">
        <v>67</v>
      </c>
    </row>
    <row r="431" spans="2:11" s="11" customFormat="1" x14ac:dyDescent="0.2">
      <c r="B431" s="8">
        <v>43696</v>
      </c>
      <c r="C431" s="12" t="s">
        <v>3</v>
      </c>
      <c r="D431" s="113">
        <v>6582</v>
      </c>
      <c r="E431" s="12" t="s">
        <v>1803</v>
      </c>
      <c r="F431" s="12" t="s">
        <v>4</v>
      </c>
      <c r="G431" s="12" t="s">
        <v>6</v>
      </c>
      <c r="H431" s="12" t="s">
        <v>151</v>
      </c>
      <c r="I431" s="12"/>
      <c r="J431" s="9">
        <v>49</v>
      </c>
      <c r="K431" s="9">
        <v>74</v>
      </c>
    </row>
    <row r="432" spans="2:11" s="11" customFormat="1" x14ac:dyDescent="0.2">
      <c r="B432" s="8">
        <v>43696</v>
      </c>
      <c r="C432" s="12" t="s">
        <v>3</v>
      </c>
      <c r="D432" s="113">
        <v>5322</v>
      </c>
      <c r="E432" s="12" t="s">
        <v>280</v>
      </c>
      <c r="F432" s="12" t="s">
        <v>4</v>
      </c>
      <c r="G432" s="12" t="s">
        <v>6</v>
      </c>
      <c r="H432" s="12" t="s">
        <v>1897</v>
      </c>
      <c r="I432" s="12"/>
      <c r="J432" s="9">
        <v>27</v>
      </c>
      <c r="K432" s="9">
        <v>36</v>
      </c>
    </row>
    <row r="433" spans="2:18" s="11" customFormat="1" x14ac:dyDescent="0.2">
      <c r="B433" s="8">
        <v>43696</v>
      </c>
      <c r="C433" s="12" t="s">
        <v>3</v>
      </c>
      <c r="D433" s="113">
        <v>4804</v>
      </c>
      <c r="E433" s="12" t="s">
        <v>113</v>
      </c>
      <c r="F433" s="12" t="s">
        <v>4</v>
      </c>
      <c r="G433" s="12" t="s">
        <v>6</v>
      </c>
      <c r="H433" s="12" t="s">
        <v>37</v>
      </c>
      <c r="I433" s="12"/>
      <c r="J433" s="9">
        <v>14</v>
      </c>
      <c r="K433" s="9">
        <v>9</v>
      </c>
    </row>
    <row r="434" spans="2:18" s="11" customFormat="1" x14ac:dyDescent="0.2">
      <c r="B434" s="8">
        <v>43696</v>
      </c>
      <c r="C434" s="12" t="s">
        <v>3</v>
      </c>
      <c r="D434" s="113">
        <v>4947</v>
      </c>
      <c r="E434" s="12" t="s">
        <v>273</v>
      </c>
      <c r="F434" s="12" t="s">
        <v>4</v>
      </c>
      <c r="G434" s="12" t="s">
        <v>6</v>
      </c>
      <c r="H434" s="12" t="s">
        <v>37</v>
      </c>
      <c r="I434" s="12"/>
      <c r="J434" s="9">
        <v>13</v>
      </c>
      <c r="K434" s="9">
        <v>7</v>
      </c>
    </row>
    <row r="435" spans="2:18" s="11" customFormat="1" x14ac:dyDescent="0.2">
      <c r="B435" s="8">
        <v>43696</v>
      </c>
      <c r="C435" s="12" t="s">
        <v>3</v>
      </c>
      <c r="D435" s="113">
        <v>6571</v>
      </c>
      <c r="E435" s="12" t="s">
        <v>2370</v>
      </c>
      <c r="F435" s="12" t="s">
        <v>4</v>
      </c>
      <c r="G435" s="12" t="s">
        <v>5</v>
      </c>
      <c r="H435" s="12" t="s">
        <v>2371</v>
      </c>
      <c r="I435" s="12"/>
      <c r="J435" s="9">
        <v>48</v>
      </c>
      <c r="K435" s="9">
        <v>68</v>
      </c>
    </row>
    <row r="436" spans="2:18" s="11" customFormat="1" x14ac:dyDescent="0.2">
      <c r="B436" s="8">
        <v>43696</v>
      </c>
      <c r="C436" s="12" t="s">
        <v>3</v>
      </c>
      <c r="D436" s="113">
        <v>5760</v>
      </c>
      <c r="E436" s="12" t="s">
        <v>132</v>
      </c>
      <c r="F436" s="12" t="s">
        <v>4</v>
      </c>
      <c r="G436" s="12" t="s">
        <v>5</v>
      </c>
      <c r="H436" s="12" t="s">
        <v>1897</v>
      </c>
      <c r="I436" s="12"/>
      <c r="J436" s="9">
        <v>27</v>
      </c>
      <c r="K436" s="9">
        <v>32</v>
      </c>
    </row>
    <row r="437" spans="2:18" s="11" customFormat="1" x14ac:dyDescent="0.2">
      <c r="B437" s="8">
        <v>43696</v>
      </c>
      <c r="C437" s="12" t="s">
        <v>3</v>
      </c>
      <c r="D437" s="113">
        <v>1145</v>
      </c>
      <c r="E437" s="12" t="s">
        <v>92</v>
      </c>
      <c r="F437" s="12" t="s">
        <v>4</v>
      </c>
      <c r="G437" s="12" t="s">
        <v>6</v>
      </c>
      <c r="H437" s="12" t="s">
        <v>151</v>
      </c>
      <c r="I437" s="12"/>
      <c r="J437" s="9">
        <v>22</v>
      </c>
      <c r="K437" s="9">
        <v>25</v>
      </c>
    </row>
    <row r="438" spans="2:18" s="11" customFormat="1" x14ac:dyDescent="0.2">
      <c r="B438" s="8">
        <v>43697</v>
      </c>
      <c r="C438" s="12" t="s">
        <v>3</v>
      </c>
      <c r="D438" s="113">
        <v>7555</v>
      </c>
      <c r="E438" s="12" t="s">
        <v>162</v>
      </c>
      <c r="F438" s="12" t="s">
        <v>4</v>
      </c>
      <c r="G438" s="12" t="s">
        <v>4</v>
      </c>
      <c r="H438" s="12" t="s">
        <v>2383</v>
      </c>
      <c r="I438" s="12"/>
      <c r="J438" s="9">
        <v>40</v>
      </c>
      <c r="K438" s="9">
        <v>44</v>
      </c>
    </row>
    <row r="439" spans="2:18" s="11" customFormat="1" x14ac:dyDescent="0.2">
      <c r="B439" s="8">
        <v>43697</v>
      </c>
      <c r="C439" s="12" t="s">
        <v>3</v>
      </c>
      <c r="D439" s="113">
        <v>7640</v>
      </c>
      <c r="E439" s="12" t="s">
        <v>1815</v>
      </c>
      <c r="F439" s="12" t="s">
        <v>4</v>
      </c>
      <c r="G439" s="12" t="s">
        <v>4</v>
      </c>
      <c r="H439" s="12" t="s">
        <v>2219</v>
      </c>
      <c r="I439" s="12"/>
      <c r="J439" s="9">
        <v>44</v>
      </c>
      <c r="K439" s="9">
        <v>55</v>
      </c>
    </row>
    <row r="440" spans="2:18" s="11" customFormat="1" x14ac:dyDescent="0.2">
      <c r="B440" s="8">
        <v>43697</v>
      </c>
      <c r="C440" s="12" t="s">
        <v>3</v>
      </c>
      <c r="D440" s="113">
        <v>3862</v>
      </c>
      <c r="E440" s="12" t="s">
        <v>116</v>
      </c>
      <c r="F440" s="12" t="s">
        <v>4</v>
      </c>
      <c r="G440" s="12" t="s">
        <v>4</v>
      </c>
      <c r="H440" s="12" t="s">
        <v>2246</v>
      </c>
      <c r="I440" s="12"/>
      <c r="J440" s="9">
        <v>15</v>
      </c>
      <c r="K440" s="9">
        <v>13</v>
      </c>
    </row>
    <row r="441" spans="2:18" s="11" customFormat="1" x14ac:dyDescent="0.2">
      <c r="B441" s="8">
        <v>43697</v>
      </c>
      <c r="C441" s="12" t="s">
        <v>3</v>
      </c>
      <c r="D441" s="113">
        <v>4370</v>
      </c>
      <c r="E441" s="12" t="s">
        <v>40</v>
      </c>
      <c r="F441" s="12" t="s">
        <v>4</v>
      </c>
      <c r="G441" s="12" t="s">
        <v>4</v>
      </c>
      <c r="H441" s="12" t="s">
        <v>163</v>
      </c>
      <c r="I441" s="12"/>
      <c r="J441" s="9">
        <v>11</v>
      </c>
      <c r="K441" s="9">
        <v>7</v>
      </c>
    </row>
    <row r="442" spans="2:18" s="11" customFormat="1" x14ac:dyDescent="0.2">
      <c r="B442" s="8">
        <v>43697</v>
      </c>
      <c r="C442" s="12" t="s">
        <v>3</v>
      </c>
      <c r="D442" s="113">
        <v>2155</v>
      </c>
      <c r="E442" s="12" t="s">
        <v>92</v>
      </c>
      <c r="F442" s="12" t="s">
        <v>4</v>
      </c>
      <c r="G442" s="12" t="s">
        <v>6</v>
      </c>
      <c r="H442" s="12" t="s">
        <v>151</v>
      </c>
      <c r="I442" s="12"/>
      <c r="J442" s="9">
        <v>27</v>
      </c>
      <c r="K442" s="9">
        <v>22</v>
      </c>
    </row>
    <row r="443" spans="2:18" s="11" customFormat="1" x14ac:dyDescent="0.2">
      <c r="B443" s="8">
        <v>43697</v>
      </c>
      <c r="C443" s="12" t="s">
        <v>3</v>
      </c>
      <c r="D443" s="113">
        <v>7244</v>
      </c>
      <c r="E443" s="12" t="s">
        <v>56</v>
      </c>
      <c r="F443" s="12" t="s">
        <v>4</v>
      </c>
      <c r="G443" s="12" t="s">
        <v>4</v>
      </c>
      <c r="H443" s="12" t="s">
        <v>1897</v>
      </c>
      <c r="I443" s="12"/>
      <c r="J443" s="9">
        <v>34</v>
      </c>
      <c r="K443" s="9">
        <v>28</v>
      </c>
    </row>
    <row r="444" spans="2:18" s="11" customFormat="1" x14ac:dyDescent="0.2">
      <c r="B444" s="8">
        <v>43697</v>
      </c>
      <c r="C444" s="12" t="s">
        <v>3</v>
      </c>
      <c r="D444" s="113">
        <v>4878</v>
      </c>
      <c r="E444" s="12" t="s">
        <v>75</v>
      </c>
      <c r="F444" s="12" t="s">
        <v>4</v>
      </c>
      <c r="G444" s="12" t="s">
        <v>4</v>
      </c>
      <c r="H444" s="12" t="s">
        <v>151</v>
      </c>
      <c r="I444" s="12"/>
      <c r="J444" s="9">
        <v>15</v>
      </c>
      <c r="K444" s="9">
        <v>7</v>
      </c>
    </row>
    <row r="445" spans="2:18" s="11" customFormat="1" x14ac:dyDescent="0.2">
      <c r="B445" s="8">
        <v>43697</v>
      </c>
      <c r="C445" s="12" t="s">
        <v>3</v>
      </c>
      <c r="D445" s="113">
        <v>5752</v>
      </c>
      <c r="E445" s="12" t="s">
        <v>128</v>
      </c>
      <c r="F445" s="12" t="s">
        <v>4</v>
      </c>
      <c r="G445" s="12" t="s">
        <v>4</v>
      </c>
      <c r="H445" s="12" t="s">
        <v>151</v>
      </c>
      <c r="I445" s="12"/>
      <c r="J445" s="9">
        <v>23</v>
      </c>
      <c r="K445" s="9">
        <v>27</v>
      </c>
    </row>
    <row r="446" spans="2:18" s="11" customFormat="1" x14ac:dyDescent="0.2">
      <c r="B446" s="8">
        <v>43698</v>
      </c>
      <c r="C446" s="12" t="s">
        <v>3</v>
      </c>
      <c r="D446" s="113">
        <v>1243</v>
      </c>
      <c r="E446" s="12" t="s">
        <v>92</v>
      </c>
      <c r="F446" s="12" t="s">
        <v>4</v>
      </c>
      <c r="G446" s="12" t="s">
        <v>4</v>
      </c>
      <c r="H446" s="12" t="s">
        <v>151</v>
      </c>
      <c r="I446" s="12"/>
      <c r="J446" s="9">
        <v>24</v>
      </c>
      <c r="K446" s="9">
        <v>27</v>
      </c>
      <c r="R446" s="11">
        <f>449-417</f>
        <v>32</v>
      </c>
    </row>
    <row r="447" spans="2:18" s="11" customFormat="1" x14ac:dyDescent="0.2">
      <c r="B447" s="8">
        <v>43698</v>
      </c>
      <c r="C447" s="12" t="s">
        <v>3</v>
      </c>
      <c r="D447" s="113">
        <v>9366</v>
      </c>
      <c r="E447" s="12" t="s">
        <v>1274</v>
      </c>
      <c r="F447" s="12" t="s">
        <v>4</v>
      </c>
      <c r="G447" s="12" t="s">
        <v>4</v>
      </c>
      <c r="H447" s="12" t="s">
        <v>2383</v>
      </c>
      <c r="I447" s="12"/>
      <c r="J447" s="9">
        <v>52</v>
      </c>
      <c r="K447" s="9">
        <v>60</v>
      </c>
    </row>
    <row r="448" spans="2:18" s="11" customFormat="1" x14ac:dyDescent="0.2">
      <c r="B448" s="8">
        <v>43698</v>
      </c>
      <c r="C448" s="12" t="s">
        <v>3</v>
      </c>
      <c r="D448" s="113">
        <v>4642</v>
      </c>
      <c r="E448" s="12" t="s">
        <v>40</v>
      </c>
      <c r="F448" s="12" t="s">
        <v>4</v>
      </c>
      <c r="G448" s="12" t="s">
        <v>4</v>
      </c>
      <c r="H448" s="12" t="s">
        <v>2383</v>
      </c>
      <c r="I448" s="12"/>
      <c r="J448" s="9">
        <v>4</v>
      </c>
      <c r="K448" s="9">
        <v>2</v>
      </c>
    </row>
    <row r="449" spans="2:11" s="11" customFormat="1" x14ac:dyDescent="0.2">
      <c r="B449" s="8">
        <v>43698</v>
      </c>
      <c r="C449" s="12" t="s">
        <v>3</v>
      </c>
      <c r="D449" s="113">
        <v>5762</v>
      </c>
      <c r="E449" s="12" t="s">
        <v>132</v>
      </c>
      <c r="F449" s="12" t="s">
        <v>4</v>
      </c>
      <c r="G449" s="12" t="s">
        <v>4</v>
      </c>
      <c r="H449" s="12" t="s">
        <v>151</v>
      </c>
      <c r="I449" s="12"/>
      <c r="J449" s="9">
        <v>27</v>
      </c>
      <c r="K449" s="9">
        <v>32</v>
      </c>
    </row>
    <row r="450" spans="2:11" s="11" customFormat="1" x14ac:dyDescent="0.2">
      <c r="B450" s="8">
        <v>43698</v>
      </c>
      <c r="C450" s="12" t="s">
        <v>3</v>
      </c>
      <c r="D450" s="113">
        <v>9167</v>
      </c>
      <c r="E450" s="12" t="s">
        <v>191</v>
      </c>
      <c r="F450" s="12" t="s">
        <v>4</v>
      </c>
      <c r="G450" s="12" t="s">
        <v>6</v>
      </c>
      <c r="H450" s="33" t="s">
        <v>2384</v>
      </c>
      <c r="I450" s="12"/>
      <c r="J450" s="9">
        <v>53</v>
      </c>
      <c r="K450" s="9">
        <v>46</v>
      </c>
    </row>
    <row r="451" spans="2:11" s="11" customFormat="1" x14ac:dyDescent="0.2">
      <c r="B451" s="8">
        <v>43698</v>
      </c>
      <c r="C451" s="12" t="s">
        <v>3</v>
      </c>
      <c r="D451" s="113">
        <v>5359</v>
      </c>
      <c r="E451" s="12" t="s">
        <v>58</v>
      </c>
      <c r="F451" s="12" t="s">
        <v>4</v>
      </c>
      <c r="G451" s="12" t="s">
        <v>4</v>
      </c>
      <c r="H451" s="12" t="s">
        <v>23</v>
      </c>
      <c r="I451" s="12"/>
      <c r="J451" s="9">
        <v>37</v>
      </c>
      <c r="K451" s="9">
        <v>39</v>
      </c>
    </row>
    <row r="452" spans="2:11" s="11" customFormat="1" x14ac:dyDescent="0.2">
      <c r="B452" s="8">
        <v>43698</v>
      </c>
      <c r="C452" s="12" t="s">
        <v>3</v>
      </c>
      <c r="D452" s="113">
        <v>9137</v>
      </c>
      <c r="E452" s="12" t="s">
        <v>121</v>
      </c>
      <c r="F452" s="12" t="s">
        <v>4</v>
      </c>
      <c r="G452" s="12" t="s">
        <v>4</v>
      </c>
      <c r="H452" s="12" t="s">
        <v>1897</v>
      </c>
      <c r="I452" s="12"/>
      <c r="J452" s="9">
        <v>46</v>
      </c>
      <c r="K452" s="9">
        <v>60</v>
      </c>
    </row>
    <row r="453" spans="2:11" s="11" customFormat="1" x14ac:dyDescent="0.2">
      <c r="B453" s="8">
        <v>43698</v>
      </c>
      <c r="C453" s="12" t="s">
        <v>3</v>
      </c>
      <c r="D453" s="113">
        <v>3327</v>
      </c>
      <c r="E453" s="12" t="s">
        <v>79</v>
      </c>
      <c r="F453" s="12" t="s">
        <v>4</v>
      </c>
      <c r="G453" s="12" t="s">
        <v>4</v>
      </c>
      <c r="H453" s="12" t="s">
        <v>2219</v>
      </c>
      <c r="I453" s="12"/>
      <c r="J453" s="9">
        <v>24</v>
      </c>
      <c r="K453" s="9">
        <v>26</v>
      </c>
    </row>
    <row r="454" spans="2:11" s="11" customFormat="1" x14ac:dyDescent="0.2">
      <c r="B454" s="8">
        <v>43699</v>
      </c>
      <c r="C454" s="12" t="s">
        <v>3</v>
      </c>
      <c r="D454" s="113">
        <v>4510</v>
      </c>
      <c r="E454" s="12" t="s">
        <v>40</v>
      </c>
      <c r="F454" s="12" t="s">
        <v>4</v>
      </c>
      <c r="G454" s="12" t="s">
        <v>6</v>
      </c>
      <c r="H454" s="12" t="s">
        <v>194</v>
      </c>
      <c r="I454" s="12"/>
      <c r="J454" s="9">
        <v>3</v>
      </c>
      <c r="K454" s="9">
        <v>2</v>
      </c>
    </row>
    <row r="455" spans="2:11" s="11" customFormat="1" x14ac:dyDescent="0.2">
      <c r="B455" s="8">
        <v>43699</v>
      </c>
      <c r="C455" s="12" t="s">
        <v>3</v>
      </c>
      <c r="D455" s="113">
        <v>4510</v>
      </c>
      <c r="E455" s="12" t="s">
        <v>40</v>
      </c>
      <c r="F455" s="12" t="s">
        <v>4</v>
      </c>
      <c r="G455" s="12" t="s">
        <v>6</v>
      </c>
      <c r="H455" s="12" t="s">
        <v>194</v>
      </c>
      <c r="I455" s="12"/>
      <c r="J455" s="9">
        <v>3</v>
      </c>
      <c r="K455" s="9">
        <v>2</v>
      </c>
    </row>
    <row r="456" spans="2:11" s="11" customFormat="1" x14ac:dyDescent="0.2">
      <c r="B456" s="8">
        <v>43700</v>
      </c>
      <c r="C456" s="12" t="s">
        <v>3</v>
      </c>
      <c r="D456" s="113">
        <v>4547</v>
      </c>
      <c r="E456" s="12" t="s">
        <v>40</v>
      </c>
      <c r="F456" s="12" t="s">
        <v>4</v>
      </c>
      <c r="G456" s="12" t="s">
        <v>15</v>
      </c>
      <c r="H456" s="12" t="s">
        <v>163</v>
      </c>
      <c r="I456" s="12"/>
      <c r="J456" s="9">
        <v>2</v>
      </c>
      <c r="K456" s="9">
        <v>2</v>
      </c>
    </row>
    <row r="457" spans="2:11" s="11" customFormat="1" x14ac:dyDescent="0.2">
      <c r="B457" s="8">
        <v>43701</v>
      </c>
      <c r="C457" s="12" t="s">
        <v>3</v>
      </c>
      <c r="D457" s="113">
        <v>2241</v>
      </c>
      <c r="E457" s="12" t="s">
        <v>92</v>
      </c>
      <c r="F457" s="12" t="s">
        <v>4</v>
      </c>
      <c r="G457" s="12" t="s">
        <v>6</v>
      </c>
      <c r="H457" s="12" t="s">
        <v>2399</v>
      </c>
      <c r="I457" s="12"/>
      <c r="J457" s="9">
        <v>25</v>
      </c>
      <c r="K457" s="9">
        <v>29</v>
      </c>
    </row>
    <row r="458" spans="2:11" s="11" customFormat="1" x14ac:dyDescent="0.2">
      <c r="B458" s="8">
        <v>43701</v>
      </c>
      <c r="C458" s="12" t="s">
        <v>3</v>
      </c>
      <c r="D458" s="113">
        <v>8480</v>
      </c>
      <c r="E458" s="12" t="s">
        <v>274</v>
      </c>
      <c r="F458" s="12" t="s">
        <v>4</v>
      </c>
      <c r="G458" s="12" t="s">
        <v>6</v>
      </c>
      <c r="H458" s="12" t="s">
        <v>151</v>
      </c>
      <c r="I458" s="12"/>
      <c r="J458" s="9">
        <v>31</v>
      </c>
      <c r="K458" s="9">
        <v>25</v>
      </c>
    </row>
    <row r="459" spans="2:11" s="11" customFormat="1" x14ac:dyDescent="0.2">
      <c r="B459" s="8">
        <v>43704</v>
      </c>
      <c r="C459" s="12" t="s">
        <v>3</v>
      </c>
      <c r="D459" s="113">
        <v>7475</v>
      </c>
      <c r="E459" s="12" t="s">
        <v>2410</v>
      </c>
      <c r="F459" s="12" t="s">
        <v>4</v>
      </c>
      <c r="G459" s="12" t="s">
        <v>15</v>
      </c>
      <c r="H459" s="12" t="s">
        <v>1687</v>
      </c>
      <c r="I459" s="12"/>
      <c r="J459" s="9">
        <v>44</v>
      </c>
      <c r="K459" s="9">
        <v>53</v>
      </c>
    </row>
    <row r="460" spans="2:11" s="11" customFormat="1" x14ac:dyDescent="0.2">
      <c r="B460" s="8">
        <v>43704</v>
      </c>
      <c r="C460" s="12" t="s">
        <v>3</v>
      </c>
      <c r="D460" s="113">
        <v>8421</v>
      </c>
      <c r="E460" s="12" t="s">
        <v>149</v>
      </c>
      <c r="F460" s="12" t="s">
        <v>4</v>
      </c>
      <c r="G460" s="12" t="s">
        <v>5</v>
      </c>
      <c r="H460" s="12" t="s">
        <v>37</v>
      </c>
      <c r="I460" s="12"/>
      <c r="J460" s="9">
        <v>25</v>
      </c>
      <c r="K460" s="9">
        <v>19</v>
      </c>
    </row>
    <row r="461" spans="2:11" s="11" customFormat="1" x14ac:dyDescent="0.2">
      <c r="B461" s="8">
        <v>43705</v>
      </c>
      <c r="C461" s="12" t="s">
        <v>3</v>
      </c>
      <c r="D461" s="113">
        <v>5698</v>
      </c>
      <c r="E461" s="12" t="s">
        <v>2417</v>
      </c>
      <c r="F461" s="12" t="s">
        <v>4</v>
      </c>
      <c r="G461" s="12" t="s">
        <v>140</v>
      </c>
      <c r="H461" s="12" t="s">
        <v>163</v>
      </c>
      <c r="I461" s="12"/>
      <c r="J461" s="9">
        <v>30</v>
      </c>
      <c r="K461" s="9">
        <v>39</v>
      </c>
    </row>
    <row r="462" spans="2:11" s="11" customFormat="1" x14ac:dyDescent="0.2">
      <c r="B462" s="8">
        <v>43705</v>
      </c>
      <c r="C462" s="12" t="s">
        <v>3</v>
      </c>
      <c r="D462" s="113">
        <v>3522</v>
      </c>
      <c r="E462" s="12" t="s">
        <v>67</v>
      </c>
      <c r="F462" s="12" t="s">
        <v>4</v>
      </c>
      <c r="G462" s="12" t="s">
        <v>5</v>
      </c>
      <c r="H462" s="12" t="s">
        <v>1897</v>
      </c>
      <c r="I462" s="12"/>
      <c r="J462" s="9">
        <v>21</v>
      </c>
      <c r="K462" s="9">
        <v>20</v>
      </c>
    </row>
    <row r="463" spans="2:11" s="11" customFormat="1" x14ac:dyDescent="0.2">
      <c r="B463" s="8">
        <v>43705</v>
      </c>
      <c r="C463" s="12" t="s">
        <v>3</v>
      </c>
      <c r="D463" s="113">
        <v>1145</v>
      </c>
      <c r="E463" s="12" t="s">
        <v>92</v>
      </c>
      <c r="F463" s="12" t="s">
        <v>4</v>
      </c>
      <c r="G463" s="12" t="s">
        <v>99</v>
      </c>
      <c r="H463" s="12" t="s">
        <v>194</v>
      </c>
      <c r="I463" s="12"/>
      <c r="J463" s="9">
        <v>22</v>
      </c>
      <c r="K463" s="9">
        <v>25</v>
      </c>
    </row>
    <row r="464" spans="2:11" s="11" customFormat="1" x14ac:dyDescent="0.2">
      <c r="B464" s="8">
        <v>43708</v>
      </c>
      <c r="C464" s="12" t="s">
        <v>3</v>
      </c>
      <c r="D464" s="113">
        <v>8381</v>
      </c>
      <c r="E464" s="12" t="s">
        <v>959</v>
      </c>
      <c r="F464" s="12" t="s">
        <v>4</v>
      </c>
      <c r="G464" s="12" t="s">
        <v>6</v>
      </c>
      <c r="H464" s="12" t="s">
        <v>151</v>
      </c>
      <c r="I464" s="12"/>
      <c r="J464" s="9">
        <v>23</v>
      </c>
      <c r="K464" s="9">
        <v>18</v>
      </c>
    </row>
    <row r="465" spans="2:11" s="11" customFormat="1" x14ac:dyDescent="0.2">
      <c r="B465" s="8">
        <v>43708</v>
      </c>
      <c r="C465" s="12" t="s">
        <v>3</v>
      </c>
      <c r="D465" s="113">
        <v>6442</v>
      </c>
      <c r="E465" s="12" t="s">
        <v>60</v>
      </c>
      <c r="F465" s="12" t="s">
        <v>4</v>
      </c>
      <c r="G465" s="12" t="s">
        <v>5</v>
      </c>
      <c r="H465" s="12" t="s">
        <v>37</v>
      </c>
      <c r="I465" s="12"/>
      <c r="J465" s="9">
        <v>45</v>
      </c>
      <c r="K465" s="9">
        <v>61</v>
      </c>
    </row>
    <row r="466" spans="2:11" s="11" customFormat="1" x14ac:dyDescent="0.2">
      <c r="B466" s="8">
        <v>43706</v>
      </c>
      <c r="C466" s="12" t="s">
        <v>3</v>
      </c>
      <c r="D466" s="113">
        <v>6139</v>
      </c>
      <c r="E466" s="12" t="s">
        <v>48</v>
      </c>
      <c r="F466" s="12" t="s">
        <v>4</v>
      </c>
      <c r="G466" s="12" t="s">
        <v>5</v>
      </c>
      <c r="H466" s="12" t="s">
        <v>151</v>
      </c>
      <c r="I466" s="12"/>
      <c r="J466" s="9">
        <v>32</v>
      </c>
      <c r="K466" s="9">
        <v>43</v>
      </c>
    </row>
    <row r="467" spans="2:11" s="11" customFormat="1" x14ac:dyDescent="0.2">
      <c r="B467" s="8">
        <v>43706</v>
      </c>
      <c r="C467" s="12" t="s">
        <v>3</v>
      </c>
      <c r="D467" s="113">
        <v>4650</v>
      </c>
      <c r="E467" s="12" t="s">
        <v>40</v>
      </c>
      <c r="F467" s="12" t="s">
        <v>4</v>
      </c>
      <c r="G467" s="12" t="s">
        <v>6</v>
      </c>
      <c r="H467" s="12" t="s">
        <v>319</v>
      </c>
      <c r="I467" s="12"/>
      <c r="J467" s="9">
        <v>5</v>
      </c>
      <c r="K467" s="9">
        <v>3</v>
      </c>
    </row>
    <row r="468" spans="2:11" s="11" customFormat="1" x14ac:dyDescent="0.2">
      <c r="B468" s="8">
        <v>43706</v>
      </c>
      <c r="C468" s="12" t="s">
        <v>3</v>
      </c>
      <c r="D468" s="113">
        <v>4916</v>
      </c>
      <c r="E468" s="12" t="s">
        <v>55</v>
      </c>
      <c r="F468" s="12" t="s">
        <v>4</v>
      </c>
      <c r="G468" s="12" t="s">
        <v>6</v>
      </c>
      <c r="H468" s="12" t="s">
        <v>2420</v>
      </c>
      <c r="I468" s="12"/>
      <c r="J468" s="9">
        <v>11</v>
      </c>
      <c r="K468" s="9">
        <v>6</v>
      </c>
    </row>
    <row r="469" spans="2:11" s="11" customFormat="1" x14ac:dyDescent="0.2">
      <c r="B469" s="8">
        <v>43707</v>
      </c>
      <c r="C469" s="12" t="s">
        <v>3</v>
      </c>
      <c r="D469" s="113">
        <v>7558</v>
      </c>
      <c r="E469" s="12" t="s">
        <v>251</v>
      </c>
      <c r="F469" s="12" t="s">
        <v>4</v>
      </c>
      <c r="G469" s="12" t="s">
        <v>6</v>
      </c>
      <c r="H469" s="12" t="s">
        <v>37</v>
      </c>
      <c r="I469" s="12"/>
      <c r="J469" s="9">
        <v>36</v>
      </c>
      <c r="K469" s="9">
        <v>48</v>
      </c>
    </row>
    <row r="470" spans="2:11" s="11" customFormat="1" x14ac:dyDescent="0.2">
      <c r="B470" s="8">
        <v>43707</v>
      </c>
      <c r="C470" s="12" t="s">
        <v>3</v>
      </c>
      <c r="D470" s="113">
        <v>2360</v>
      </c>
      <c r="E470" s="12" t="s">
        <v>92</v>
      </c>
      <c r="F470" s="12" t="s">
        <v>4</v>
      </c>
      <c r="G470" s="12" t="s">
        <v>5</v>
      </c>
      <c r="H470" s="12" t="s">
        <v>151</v>
      </c>
      <c r="I470" s="12"/>
      <c r="J470" s="9">
        <v>27</v>
      </c>
      <c r="K470" s="9">
        <v>35</v>
      </c>
    </row>
    <row r="471" spans="2:11" s="11" customFormat="1" x14ac:dyDescent="0.2">
      <c r="B471" s="8">
        <v>43707</v>
      </c>
      <c r="C471" s="12" t="s">
        <v>3</v>
      </c>
      <c r="D471" s="113">
        <v>5489</v>
      </c>
      <c r="E471" s="12" t="s">
        <v>960</v>
      </c>
      <c r="F471" s="12" t="s">
        <v>4</v>
      </c>
      <c r="G471" s="12" t="s">
        <v>5</v>
      </c>
      <c r="H471" s="12" t="s">
        <v>194</v>
      </c>
      <c r="I471" s="12"/>
      <c r="J471" s="9">
        <v>38</v>
      </c>
      <c r="K471" s="9">
        <v>47</v>
      </c>
    </row>
    <row r="472" spans="2:11" s="11" customFormat="1" x14ac:dyDescent="0.2">
      <c r="B472" s="8">
        <v>43708</v>
      </c>
      <c r="C472" s="12" t="s">
        <v>3</v>
      </c>
      <c r="D472" s="113">
        <v>7362</v>
      </c>
      <c r="E472" s="12" t="s">
        <v>2425</v>
      </c>
      <c r="F472" s="12" t="s">
        <v>4</v>
      </c>
      <c r="G472" s="12" t="s">
        <v>6</v>
      </c>
      <c r="H472" s="12" t="s">
        <v>13</v>
      </c>
      <c r="I472" s="12"/>
      <c r="J472" s="9">
        <v>34</v>
      </c>
      <c r="K472" s="9">
        <v>46</v>
      </c>
    </row>
    <row r="473" spans="2:11" s="11" customFormat="1" x14ac:dyDescent="0.2">
      <c r="B473" s="8">
        <v>43679</v>
      </c>
      <c r="C473" s="12" t="s">
        <v>6</v>
      </c>
      <c r="D473" s="113">
        <v>57570</v>
      </c>
      <c r="E473" s="12" t="s">
        <v>2181</v>
      </c>
      <c r="F473" s="12" t="s">
        <v>2182</v>
      </c>
      <c r="G473" s="12" t="s">
        <v>6</v>
      </c>
      <c r="H473" s="12" t="s">
        <v>151</v>
      </c>
      <c r="I473" s="12"/>
      <c r="J473" s="9">
        <v>18</v>
      </c>
      <c r="K473" s="9">
        <v>26</v>
      </c>
    </row>
    <row r="474" spans="2:11" s="11" customFormat="1" x14ac:dyDescent="0.2">
      <c r="B474" s="8">
        <v>43679</v>
      </c>
      <c r="C474" s="12" t="s">
        <v>6</v>
      </c>
      <c r="D474" s="113">
        <v>57290</v>
      </c>
      <c r="E474" s="12" t="s">
        <v>2183</v>
      </c>
      <c r="F474" s="12" t="s">
        <v>2182</v>
      </c>
      <c r="G474" s="12" t="s">
        <v>6</v>
      </c>
      <c r="H474" s="12" t="s">
        <v>172</v>
      </c>
      <c r="I474" s="12"/>
      <c r="J474" s="9">
        <v>33</v>
      </c>
      <c r="K474" s="9">
        <v>39</v>
      </c>
    </row>
    <row r="475" spans="2:11" s="11" customFormat="1" x14ac:dyDescent="0.2">
      <c r="B475" s="8">
        <v>43689</v>
      </c>
      <c r="C475" s="12" t="s">
        <v>3</v>
      </c>
      <c r="D475" s="113">
        <v>5364</v>
      </c>
      <c r="E475" s="12" t="s">
        <v>58</v>
      </c>
      <c r="F475" s="12" t="s">
        <v>2182</v>
      </c>
      <c r="G475" s="12" t="s">
        <v>4</v>
      </c>
      <c r="H475" s="12" t="s">
        <v>152</v>
      </c>
      <c r="I475" s="12"/>
      <c r="J475" s="9">
        <v>30</v>
      </c>
      <c r="K475" s="9">
        <v>37</v>
      </c>
    </row>
    <row r="476" spans="2:11" s="11" customFormat="1" x14ac:dyDescent="0.2">
      <c r="B476" s="8">
        <v>43678</v>
      </c>
      <c r="C476" s="12" t="s">
        <v>3</v>
      </c>
      <c r="D476" s="113">
        <v>5330</v>
      </c>
      <c r="E476" s="12" t="s">
        <v>122</v>
      </c>
      <c r="F476" s="12" t="s">
        <v>98</v>
      </c>
      <c r="G476" s="12" t="s">
        <v>221</v>
      </c>
      <c r="H476" s="12" t="s">
        <v>37</v>
      </c>
      <c r="I476" s="12"/>
      <c r="J476" s="9">
        <v>31</v>
      </c>
      <c r="K476" s="9">
        <v>37</v>
      </c>
    </row>
    <row r="477" spans="2:11" s="11" customFormat="1" x14ac:dyDescent="0.2">
      <c r="B477" s="8">
        <v>43703</v>
      </c>
      <c r="C477" s="12" t="s">
        <v>3</v>
      </c>
      <c r="D477" s="113">
        <v>1370</v>
      </c>
      <c r="E477" s="12" t="s">
        <v>92</v>
      </c>
      <c r="F477" s="12" t="s">
        <v>98</v>
      </c>
      <c r="G477" s="12" t="s">
        <v>5</v>
      </c>
      <c r="H477" s="12" t="s">
        <v>2407</v>
      </c>
      <c r="I477" s="12"/>
      <c r="J477" s="9">
        <v>25</v>
      </c>
      <c r="K477" s="9">
        <v>26</v>
      </c>
    </row>
    <row r="478" spans="2:11" s="11" customFormat="1" x14ac:dyDescent="0.2">
      <c r="B478" s="8">
        <v>43699</v>
      </c>
      <c r="C478" s="12" t="s">
        <v>3</v>
      </c>
      <c r="D478" s="113">
        <v>8378</v>
      </c>
      <c r="E478" s="12" t="s">
        <v>959</v>
      </c>
      <c r="F478" s="12" t="s">
        <v>234</v>
      </c>
      <c r="G478" s="12" t="s">
        <v>4</v>
      </c>
      <c r="H478" s="12" t="s">
        <v>2395</v>
      </c>
      <c r="I478" s="12"/>
      <c r="J478" s="9">
        <v>22</v>
      </c>
      <c r="K478" s="9">
        <v>17</v>
      </c>
    </row>
    <row r="479" spans="2:11" s="11" customFormat="1" x14ac:dyDescent="0.2">
      <c r="B479" s="8">
        <v>43702</v>
      </c>
      <c r="C479" s="12" t="s">
        <v>3</v>
      </c>
      <c r="D479" s="113">
        <v>8151</v>
      </c>
      <c r="E479" s="12" t="s">
        <v>53</v>
      </c>
      <c r="F479" s="12" t="s">
        <v>234</v>
      </c>
      <c r="G479" s="12" t="s">
        <v>214</v>
      </c>
      <c r="H479" s="12" t="s">
        <v>292</v>
      </c>
      <c r="I479" s="12"/>
      <c r="J479" s="9">
        <v>25</v>
      </c>
      <c r="K479" s="9">
        <v>31</v>
      </c>
    </row>
    <row r="480" spans="2:11" s="11" customFormat="1" x14ac:dyDescent="0.2">
      <c r="B480" s="8">
        <v>43692</v>
      </c>
      <c r="C480" s="12" t="s">
        <v>3</v>
      </c>
      <c r="D480" s="113">
        <v>8329</v>
      </c>
      <c r="E480" s="12" t="s">
        <v>80</v>
      </c>
      <c r="F480" s="12" t="s">
        <v>234</v>
      </c>
      <c r="G480" s="12" t="s">
        <v>15</v>
      </c>
      <c r="H480" s="12" t="s">
        <v>37</v>
      </c>
      <c r="I480" s="12"/>
      <c r="J480" s="9">
        <v>27</v>
      </c>
      <c r="K480" s="9">
        <v>36</v>
      </c>
    </row>
    <row r="481" spans="2:11" s="11" customFormat="1" x14ac:dyDescent="0.2">
      <c r="B481" s="8">
        <v>43678</v>
      </c>
      <c r="C481" s="12" t="s">
        <v>234</v>
      </c>
      <c r="D481" s="169" t="s">
        <v>2171</v>
      </c>
      <c r="E481" s="12" t="s">
        <v>2172</v>
      </c>
      <c r="F481" s="12" t="s">
        <v>234</v>
      </c>
      <c r="G481" s="12" t="s">
        <v>15</v>
      </c>
      <c r="H481" s="12" t="s">
        <v>477</v>
      </c>
      <c r="I481" s="12"/>
      <c r="J481" s="9"/>
      <c r="K481" s="9"/>
    </row>
    <row r="482" spans="2:11" s="11" customFormat="1" x14ac:dyDescent="0.2">
      <c r="B482" s="8">
        <v>43678</v>
      </c>
      <c r="C482" s="12" t="s">
        <v>234</v>
      </c>
      <c r="D482" s="169" t="s">
        <v>2173</v>
      </c>
      <c r="E482" s="12" t="s">
        <v>2174</v>
      </c>
      <c r="F482" s="12" t="s">
        <v>234</v>
      </c>
      <c r="G482" s="12" t="s">
        <v>15</v>
      </c>
      <c r="H482" s="12" t="s">
        <v>292</v>
      </c>
      <c r="I482" s="12"/>
      <c r="J482" s="9"/>
      <c r="K482" s="9"/>
    </row>
    <row r="483" spans="2:11" s="11" customFormat="1" x14ac:dyDescent="0.2">
      <c r="B483" s="8">
        <v>43683</v>
      </c>
      <c r="C483" s="12" t="s">
        <v>234</v>
      </c>
      <c r="D483" s="48" t="s">
        <v>2222</v>
      </c>
      <c r="E483" s="12" t="s">
        <v>2223</v>
      </c>
      <c r="F483" s="12" t="s">
        <v>234</v>
      </c>
      <c r="G483" s="12" t="s">
        <v>5</v>
      </c>
      <c r="H483" s="12" t="s">
        <v>172</v>
      </c>
      <c r="I483" s="12"/>
      <c r="J483" s="9">
        <v>193</v>
      </c>
      <c r="K483" s="9">
        <v>318</v>
      </c>
    </row>
    <row r="484" spans="2:11" s="11" customFormat="1" x14ac:dyDescent="0.2">
      <c r="B484" s="8">
        <v>43684</v>
      </c>
      <c r="C484" s="12" t="s">
        <v>234</v>
      </c>
      <c r="D484" s="48" t="s">
        <v>2232</v>
      </c>
      <c r="E484" s="12" t="s">
        <v>2223</v>
      </c>
      <c r="F484" s="12" t="s">
        <v>234</v>
      </c>
      <c r="G484" s="12" t="s">
        <v>15</v>
      </c>
      <c r="H484" s="12" t="s">
        <v>172</v>
      </c>
      <c r="I484" s="12"/>
      <c r="J484" s="9">
        <v>190</v>
      </c>
      <c r="K484" s="9">
        <v>318</v>
      </c>
    </row>
    <row r="485" spans="2:11" s="11" customFormat="1" x14ac:dyDescent="0.2">
      <c r="B485" s="8">
        <v>43692</v>
      </c>
      <c r="C485" s="12" t="s">
        <v>3</v>
      </c>
      <c r="D485" s="113">
        <v>1237</v>
      </c>
      <c r="E485" s="12" t="s">
        <v>92</v>
      </c>
      <c r="F485" s="12" t="s">
        <v>234</v>
      </c>
      <c r="G485" s="12" t="s">
        <v>6</v>
      </c>
      <c r="H485" s="12" t="s">
        <v>2279</v>
      </c>
      <c r="I485" s="12"/>
      <c r="J485" s="9">
        <v>29</v>
      </c>
      <c r="K485" s="9">
        <v>31</v>
      </c>
    </row>
    <row r="486" spans="2:11" s="11" customFormat="1" x14ac:dyDescent="0.2">
      <c r="B486" s="8">
        <v>43692</v>
      </c>
      <c r="C486" s="12" t="s">
        <v>14</v>
      </c>
      <c r="D486" s="113">
        <v>6760</v>
      </c>
      <c r="E486" s="12" t="s">
        <v>257</v>
      </c>
      <c r="F486" s="12" t="s">
        <v>234</v>
      </c>
      <c r="G486" s="12" t="s">
        <v>6</v>
      </c>
      <c r="H486" s="12" t="s">
        <v>23</v>
      </c>
      <c r="I486" s="12"/>
      <c r="J486" s="9">
        <v>42</v>
      </c>
      <c r="K486" s="9">
        <v>33</v>
      </c>
    </row>
    <row r="487" spans="2:11" s="11" customFormat="1" x14ac:dyDescent="0.2">
      <c r="B487" s="8">
        <v>43692</v>
      </c>
      <c r="C487" s="12" t="s">
        <v>3</v>
      </c>
      <c r="D487" s="113">
        <v>6163</v>
      </c>
      <c r="E487" s="12" t="s">
        <v>158</v>
      </c>
      <c r="F487" s="12" t="s">
        <v>234</v>
      </c>
      <c r="G487" s="12" t="s">
        <v>5</v>
      </c>
      <c r="H487" s="12" t="s">
        <v>172</v>
      </c>
      <c r="I487" s="12"/>
      <c r="J487" s="9">
        <v>35</v>
      </c>
      <c r="K487" s="9">
        <v>44</v>
      </c>
    </row>
    <row r="488" spans="2:11" s="11" customFormat="1" x14ac:dyDescent="0.2">
      <c r="B488" s="8">
        <v>43694</v>
      </c>
      <c r="C488" s="12" t="s">
        <v>234</v>
      </c>
      <c r="D488" s="48" t="s">
        <v>2310</v>
      </c>
      <c r="E488" s="12" t="s">
        <v>2311</v>
      </c>
      <c r="F488" s="12" t="s">
        <v>234</v>
      </c>
      <c r="G488" s="12" t="s">
        <v>15</v>
      </c>
      <c r="H488" s="12" t="s">
        <v>1677</v>
      </c>
      <c r="I488" s="12"/>
      <c r="J488" s="9">
        <v>163</v>
      </c>
      <c r="K488" s="9">
        <v>263</v>
      </c>
    </row>
    <row r="489" spans="2:11" s="11" customFormat="1" x14ac:dyDescent="0.2">
      <c r="B489" s="8">
        <v>43694</v>
      </c>
      <c r="C489" s="12" t="s">
        <v>234</v>
      </c>
      <c r="D489" s="48" t="s">
        <v>2322</v>
      </c>
      <c r="E489" s="12" t="s">
        <v>2323</v>
      </c>
      <c r="F489" s="12" t="s">
        <v>234</v>
      </c>
      <c r="G489" s="12" t="s">
        <v>15</v>
      </c>
      <c r="H489" s="12" t="s">
        <v>172</v>
      </c>
      <c r="I489" s="12"/>
      <c r="J489" s="9">
        <v>146</v>
      </c>
      <c r="K489" s="9">
        <v>237</v>
      </c>
    </row>
    <row r="490" spans="2:11" s="11" customFormat="1" x14ac:dyDescent="0.2">
      <c r="B490" s="8">
        <v>43695</v>
      </c>
      <c r="C490" s="12" t="s">
        <v>234</v>
      </c>
      <c r="D490" s="48" t="s">
        <v>2342</v>
      </c>
      <c r="E490" s="12" t="s">
        <v>2343</v>
      </c>
      <c r="F490" s="12" t="s">
        <v>234</v>
      </c>
      <c r="G490" s="12" t="s">
        <v>15</v>
      </c>
      <c r="H490" s="12" t="s">
        <v>1897</v>
      </c>
      <c r="I490" s="12"/>
      <c r="J490" s="87" t="s">
        <v>2356</v>
      </c>
      <c r="K490" s="87" t="s">
        <v>2357</v>
      </c>
    </row>
    <row r="491" spans="2:11" s="11" customFormat="1" x14ac:dyDescent="0.2">
      <c r="B491" s="8">
        <v>43696</v>
      </c>
      <c r="C491" s="12" t="s">
        <v>234</v>
      </c>
      <c r="D491" s="48" t="s">
        <v>2372</v>
      </c>
      <c r="E491" s="12" t="s">
        <v>2373</v>
      </c>
      <c r="F491" s="12" t="s">
        <v>234</v>
      </c>
      <c r="G491" s="12" t="s">
        <v>15</v>
      </c>
      <c r="H491" s="12" t="s">
        <v>1794</v>
      </c>
      <c r="I491" s="12"/>
      <c r="J491" s="87" t="s">
        <v>2142</v>
      </c>
      <c r="K491" s="87" t="s">
        <v>2385</v>
      </c>
    </row>
    <row r="492" spans="2:11" s="11" customFormat="1" x14ac:dyDescent="0.2">
      <c r="B492" s="8">
        <v>43697</v>
      </c>
      <c r="C492" s="12" t="s">
        <v>2090</v>
      </c>
      <c r="D492" s="48" t="s">
        <v>2377</v>
      </c>
      <c r="E492" s="12" t="s">
        <v>2223</v>
      </c>
      <c r="F492" s="12" t="s">
        <v>234</v>
      </c>
      <c r="G492" s="12" t="s">
        <v>15</v>
      </c>
      <c r="H492" s="12" t="s">
        <v>1897</v>
      </c>
      <c r="I492" s="12"/>
      <c r="J492" s="9">
        <v>144</v>
      </c>
      <c r="K492" s="9">
        <v>209</v>
      </c>
    </row>
    <row r="493" spans="2:11" s="11" customFormat="1" x14ac:dyDescent="0.2">
      <c r="B493" s="8">
        <v>43698</v>
      </c>
      <c r="C493" s="12" t="s">
        <v>14</v>
      </c>
      <c r="D493" s="113">
        <v>3680</v>
      </c>
      <c r="E493" s="12" t="s">
        <v>2380</v>
      </c>
      <c r="F493" s="12" t="s">
        <v>234</v>
      </c>
      <c r="G493" s="12" t="s">
        <v>6</v>
      </c>
      <c r="H493" s="12" t="s">
        <v>1794</v>
      </c>
      <c r="I493" s="12"/>
      <c r="J493" s="87" t="s">
        <v>2387</v>
      </c>
      <c r="K493" s="87" t="s">
        <v>2388</v>
      </c>
    </row>
    <row r="494" spans="2:11" s="11" customFormat="1" x14ac:dyDescent="0.2">
      <c r="B494" s="8">
        <v>43702</v>
      </c>
      <c r="C494" s="12" t="s">
        <v>234</v>
      </c>
      <c r="D494" s="48" t="s">
        <v>2403</v>
      </c>
      <c r="E494" s="12" t="s">
        <v>2043</v>
      </c>
      <c r="F494" s="12" t="s">
        <v>234</v>
      </c>
      <c r="G494" s="12" t="s">
        <v>15</v>
      </c>
      <c r="H494" s="12" t="s">
        <v>477</v>
      </c>
      <c r="I494" s="12"/>
      <c r="J494" s="31"/>
      <c r="K494" s="31"/>
    </row>
    <row r="495" spans="2:11" s="11" customFormat="1" x14ac:dyDescent="0.2">
      <c r="B495" s="8">
        <v>43692</v>
      </c>
      <c r="C495" s="12" t="s">
        <v>3</v>
      </c>
      <c r="D495" s="113">
        <v>2112</v>
      </c>
      <c r="E495" s="12" t="s">
        <v>92</v>
      </c>
      <c r="F495" s="12" t="s">
        <v>31</v>
      </c>
      <c r="G495" s="12" t="s">
        <v>15</v>
      </c>
      <c r="H495" s="12" t="s">
        <v>1897</v>
      </c>
      <c r="I495" s="12"/>
      <c r="J495" s="9">
        <v>20</v>
      </c>
      <c r="K495" s="9">
        <v>26</v>
      </c>
    </row>
    <row r="496" spans="2:11" s="11" customFormat="1" x14ac:dyDescent="0.2">
      <c r="B496" s="8">
        <v>43699</v>
      </c>
      <c r="C496" s="12" t="s">
        <v>3</v>
      </c>
      <c r="D496" s="113">
        <v>6132</v>
      </c>
      <c r="E496" s="12" t="s">
        <v>2389</v>
      </c>
      <c r="F496" s="12" t="s">
        <v>31</v>
      </c>
      <c r="G496" s="12" t="s">
        <v>4</v>
      </c>
      <c r="H496" s="12" t="s">
        <v>151</v>
      </c>
      <c r="I496" s="12"/>
      <c r="J496" s="9">
        <v>35</v>
      </c>
      <c r="K496" s="9">
        <v>43</v>
      </c>
    </row>
    <row r="497" spans="2:11" s="11" customFormat="1" x14ac:dyDescent="0.2">
      <c r="B497" s="8">
        <v>43681</v>
      </c>
      <c r="C497" s="12" t="s">
        <v>3</v>
      </c>
      <c r="D497" s="113">
        <v>1941</v>
      </c>
      <c r="E497" s="12" t="s">
        <v>92</v>
      </c>
      <c r="F497" s="12" t="s">
        <v>16</v>
      </c>
      <c r="G497" s="12" t="s">
        <v>6</v>
      </c>
      <c r="H497" s="12" t="s">
        <v>151</v>
      </c>
      <c r="I497" s="12"/>
      <c r="J497" s="9">
        <v>18</v>
      </c>
      <c r="K497" s="9">
        <v>25</v>
      </c>
    </row>
    <row r="498" spans="2:11" s="11" customFormat="1" x14ac:dyDescent="0.2">
      <c r="B498" s="8">
        <v>43686</v>
      </c>
      <c r="C498" s="12" t="s">
        <v>3</v>
      </c>
      <c r="D498" s="113">
        <v>3789</v>
      </c>
      <c r="E498" s="12" t="s">
        <v>82</v>
      </c>
      <c r="F498" s="12" t="s">
        <v>16</v>
      </c>
      <c r="G498" s="12" t="s">
        <v>6</v>
      </c>
      <c r="H498" s="12" t="s">
        <v>172</v>
      </c>
      <c r="I498" s="12"/>
      <c r="J498" s="9">
        <v>18</v>
      </c>
      <c r="K498" s="9">
        <v>19</v>
      </c>
    </row>
    <row r="499" spans="2:11" s="11" customFormat="1" x14ac:dyDescent="0.2">
      <c r="B499" s="8">
        <v>43687</v>
      </c>
      <c r="C499" s="12" t="s">
        <v>3</v>
      </c>
      <c r="D499" s="113">
        <v>4444</v>
      </c>
      <c r="E499" s="12" t="s">
        <v>61</v>
      </c>
      <c r="F499" s="12" t="s">
        <v>16</v>
      </c>
      <c r="G499" s="12" t="s">
        <v>6</v>
      </c>
      <c r="H499" s="12" t="s">
        <v>37</v>
      </c>
      <c r="I499" s="12"/>
      <c r="J499" s="9">
        <v>9</v>
      </c>
      <c r="K499" s="9">
        <v>5</v>
      </c>
    </row>
    <row r="500" spans="2:11" s="11" customFormat="1" x14ac:dyDescent="0.2">
      <c r="B500" s="8">
        <v>43692</v>
      </c>
      <c r="C500" s="12" t="s">
        <v>3</v>
      </c>
      <c r="D500" s="113">
        <v>3487</v>
      </c>
      <c r="E500" s="12" t="s">
        <v>67</v>
      </c>
      <c r="F500" s="12" t="s">
        <v>16</v>
      </c>
      <c r="G500" s="12" t="s">
        <v>3</v>
      </c>
      <c r="H500" s="12" t="s">
        <v>1897</v>
      </c>
      <c r="I500" s="12"/>
      <c r="J500" s="9">
        <v>17</v>
      </c>
      <c r="K500" s="9">
        <v>19</v>
      </c>
    </row>
    <row r="501" spans="2:11" s="11" customFormat="1" x14ac:dyDescent="0.2">
      <c r="B501" s="8">
        <v>43692</v>
      </c>
      <c r="C501" s="12" t="s">
        <v>3</v>
      </c>
      <c r="D501" s="113">
        <v>4579</v>
      </c>
      <c r="E501" s="12" t="s">
        <v>94</v>
      </c>
      <c r="F501" s="12" t="s">
        <v>16</v>
      </c>
      <c r="G501" s="12" t="s">
        <v>6</v>
      </c>
      <c r="H501" s="12" t="s">
        <v>37</v>
      </c>
      <c r="I501" s="12"/>
      <c r="J501" s="9">
        <v>5</v>
      </c>
      <c r="K501" s="9">
        <v>2</v>
      </c>
    </row>
    <row r="502" spans="2:11" s="11" customFormat="1" x14ac:dyDescent="0.2">
      <c r="B502" s="8">
        <v>43694</v>
      </c>
      <c r="C502" s="12" t="s">
        <v>3</v>
      </c>
      <c r="D502" s="113">
        <v>4687</v>
      </c>
      <c r="E502" s="12" t="s">
        <v>942</v>
      </c>
      <c r="F502" s="12" t="s">
        <v>16</v>
      </c>
      <c r="G502" s="12" t="s">
        <v>4</v>
      </c>
      <c r="H502" s="12" t="s">
        <v>37</v>
      </c>
      <c r="I502" s="12"/>
      <c r="J502" s="9">
        <v>3</v>
      </c>
      <c r="K502" s="9">
        <v>2</v>
      </c>
    </row>
    <row r="503" spans="2:11" s="11" customFormat="1" x14ac:dyDescent="0.2">
      <c r="B503" s="8">
        <v>43698</v>
      </c>
      <c r="C503" s="12" t="s">
        <v>3</v>
      </c>
      <c r="D503" s="113">
        <v>4627</v>
      </c>
      <c r="E503" s="12" t="s">
        <v>40</v>
      </c>
      <c r="F503" s="12" t="s">
        <v>16</v>
      </c>
      <c r="G503" s="12" t="s">
        <v>6</v>
      </c>
      <c r="H503" s="12" t="s">
        <v>37</v>
      </c>
      <c r="I503" s="12"/>
      <c r="J503" s="9">
        <v>5</v>
      </c>
      <c r="K503" s="9">
        <v>2</v>
      </c>
    </row>
    <row r="504" spans="2:11" s="11" customFormat="1" x14ac:dyDescent="0.2">
      <c r="B504" s="8">
        <v>43707</v>
      </c>
      <c r="C504" s="12" t="s">
        <v>3</v>
      </c>
      <c r="D504" s="113">
        <v>4740</v>
      </c>
      <c r="E504" s="12" t="s">
        <v>75</v>
      </c>
      <c r="F504" s="12" t="s">
        <v>16</v>
      </c>
      <c r="G504" s="12" t="s">
        <v>6</v>
      </c>
      <c r="H504" s="12" t="s">
        <v>37</v>
      </c>
      <c r="I504" s="12"/>
      <c r="J504" s="9">
        <v>9</v>
      </c>
      <c r="K504" s="9">
        <v>5</v>
      </c>
    </row>
    <row r="505" spans="2:11" s="11" customFormat="1" x14ac:dyDescent="0.2">
      <c r="B505" s="8">
        <v>43679</v>
      </c>
      <c r="C505" s="12" t="s">
        <v>3</v>
      </c>
      <c r="D505" s="113">
        <v>8021</v>
      </c>
      <c r="E505" s="12" t="s">
        <v>64</v>
      </c>
      <c r="F505" s="12" t="s">
        <v>12</v>
      </c>
      <c r="G505" s="12" t="s">
        <v>2193</v>
      </c>
      <c r="H505" s="12" t="s">
        <v>172</v>
      </c>
      <c r="I505" s="12"/>
      <c r="J505" s="9">
        <v>23</v>
      </c>
      <c r="K505" s="9">
        <v>18</v>
      </c>
    </row>
    <row r="506" spans="2:11" s="11" customFormat="1" x14ac:dyDescent="0.2">
      <c r="B506" s="8">
        <v>43692</v>
      </c>
      <c r="C506" s="12" t="s">
        <v>3</v>
      </c>
      <c r="D506" s="113">
        <v>8093</v>
      </c>
      <c r="E506" s="12" t="s">
        <v>41</v>
      </c>
      <c r="F506" s="12" t="s">
        <v>12</v>
      </c>
      <c r="G506" s="12" t="s">
        <v>6</v>
      </c>
      <c r="H506" s="12" t="s">
        <v>863</v>
      </c>
      <c r="I506" s="12"/>
      <c r="J506" s="9">
        <v>24</v>
      </c>
      <c r="K506" s="9">
        <v>20</v>
      </c>
    </row>
    <row r="507" spans="2:11" s="11" customFormat="1" x14ac:dyDescent="0.2">
      <c r="B507" s="8">
        <v>43694</v>
      </c>
      <c r="C507" s="12" t="s">
        <v>3</v>
      </c>
      <c r="D507" s="113">
        <v>5861</v>
      </c>
      <c r="E507" s="12" t="s">
        <v>78</v>
      </c>
      <c r="F507" s="12" t="s">
        <v>12</v>
      </c>
      <c r="G507" s="12" t="s">
        <v>6</v>
      </c>
      <c r="H507" s="12" t="s">
        <v>312</v>
      </c>
      <c r="I507" s="12"/>
      <c r="J507" s="9">
        <v>22</v>
      </c>
      <c r="K507" s="9">
        <v>28</v>
      </c>
    </row>
    <row r="508" spans="2:11" s="11" customFormat="1" x14ac:dyDescent="0.2">
      <c r="B508" s="8">
        <v>43695</v>
      </c>
      <c r="C508" s="12" t="s">
        <v>3</v>
      </c>
      <c r="D508" s="113">
        <v>1363</v>
      </c>
      <c r="E508" s="12" t="s">
        <v>92</v>
      </c>
      <c r="F508" s="12" t="s">
        <v>12</v>
      </c>
      <c r="G508" s="12" t="s">
        <v>7</v>
      </c>
      <c r="H508" s="12" t="s">
        <v>172</v>
      </c>
      <c r="I508" s="12"/>
      <c r="J508" s="9">
        <v>20</v>
      </c>
      <c r="K508" s="9">
        <v>26</v>
      </c>
    </row>
    <row r="509" spans="2:11" s="11" customFormat="1" x14ac:dyDescent="0.2">
      <c r="B509" s="8">
        <v>43682</v>
      </c>
      <c r="C509" s="12" t="s">
        <v>3</v>
      </c>
      <c r="D509" s="113">
        <v>5143</v>
      </c>
      <c r="E509" s="12" t="s">
        <v>122</v>
      </c>
      <c r="F509" s="12" t="s">
        <v>10</v>
      </c>
      <c r="G509" s="12" t="s">
        <v>1472</v>
      </c>
      <c r="H509" s="12" t="s">
        <v>2214</v>
      </c>
      <c r="I509" s="12"/>
      <c r="J509" s="9">
        <v>28</v>
      </c>
      <c r="K509" s="9">
        <v>37</v>
      </c>
    </row>
    <row r="510" spans="2:11" s="11" customFormat="1" x14ac:dyDescent="0.2">
      <c r="B510" s="8">
        <v>43683</v>
      </c>
      <c r="C510" s="12" t="s">
        <v>5</v>
      </c>
      <c r="D510" s="113">
        <v>54294</v>
      </c>
      <c r="E510" s="12" t="s">
        <v>154</v>
      </c>
      <c r="F510" s="12" t="s">
        <v>10</v>
      </c>
      <c r="G510" s="12" t="s">
        <v>5</v>
      </c>
      <c r="H510" s="12" t="s">
        <v>172</v>
      </c>
      <c r="I510" s="12"/>
      <c r="J510" s="9">
        <v>51</v>
      </c>
      <c r="K510" s="9">
        <v>67</v>
      </c>
    </row>
    <row r="511" spans="2:11" s="11" customFormat="1" x14ac:dyDescent="0.2">
      <c r="B511" s="8">
        <v>43689</v>
      </c>
      <c r="C511" s="12" t="s">
        <v>3</v>
      </c>
      <c r="D511" s="113">
        <v>8151</v>
      </c>
      <c r="E511" s="12" t="s">
        <v>53</v>
      </c>
      <c r="F511" s="12" t="s">
        <v>10</v>
      </c>
      <c r="G511" s="12" t="s">
        <v>15</v>
      </c>
      <c r="H511" s="12" t="s">
        <v>37</v>
      </c>
      <c r="I511" s="12"/>
      <c r="J511" s="9">
        <v>26</v>
      </c>
      <c r="K511" s="9">
        <v>31</v>
      </c>
    </row>
    <row r="512" spans="2:11" s="11" customFormat="1" x14ac:dyDescent="0.2">
      <c r="B512" s="8">
        <v>43690</v>
      </c>
      <c r="C512" s="12" t="s">
        <v>3</v>
      </c>
      <c r="D512" s="113">
        <v>3850</v>
      </c>
      <c r="E512" s="12" t="s">
        <v>116</v>
      </c>
      <c r="F512" s="12" t="s">
        <v>10</v>
      </c>
      <c r="G512" s="12" t="s">
        <v>4</v>
      </c>
      <c r="H512" s="12" t="s">
        <v>172</v>
      </c>
      <c r="I512" s="12"/>
      <c r="J512" s="9">
        <v>14</v>
      </c>
      <c r="K512" s="9">
        <v>13</v>
      </c>
    </row>
    <row r="513" spans="1:11" s="11" customFormat="1" x14ac:dyDescent="0.2">
      <c r="B513" s="8">
        <v>43690</v>
      </c>
      <c r="C513" s="12" t="s">
        <v>3</v>
      </c>
      <c r="D513" s="113">
        <v>4401</v>
      </c>
      <c r="E513" s="12" t="s">
        <v>50</v>
      </c>
      <c r="F513" s="12" t="s">
        <v>10</v>
      </c>
      <c r="G513" s="12" t="s">
        <v>4</v>
      </c>
      <c r="H513" s="12" t="s">
        <v>172</v>
      </c>
      <c r="I513" s="12"/>
      <c r="J513" s="9">
        <v>12</v>
      </c>
      <c r="K513" s="9">
        <v>8</v>
      </c>
    </row>
    <row r="514" spans="1:11" s="11" customFormat="1" x14ac:dyDescent="0.2">
      <c r="B514" s="8">
        <v>43692</v>
      </c>
      <c r="C514" s="12" t="s">
        <v>3</v>
      </c>
      <c r="D514" s="113">
        <v>1265</v>
      </c>
      <c r="E514" s="12" t="s">
        <v>92</v>
      </c>
      <c r="F514" s="12" t="s">
        <v>10</v>
      </c>
      <c r="G514" s="12" t="s">
        <v>6</v>
      </c>
      <c r="H514" s="12" t="s">
        <v>172</v>
      </c>
      <c r="I514" s="12"/>
      <c r="J514" s="9">
        <v>19</v>
      </c>
      <c r="K514" s="9">
        <v>24</v>
      </c>
    </row>
    <row r="515" spans="1:11" s="11" customFormat="1" x14ac:dyDescent="0.2">
      <c r="B515" s="8">
        <v>43692</v>
      </c>
      <c r="C515" s="12" t="s">
        <v>3</v>
      </c>
      <c r="D515" s="113">
        <v>2113</v>
      </c>
      <c r="E515" s="12" t="s">
        <v>118</v>
      </c>
      <c r="F515" s="12" t="s">
        <v>10</v>
      </c>
      <c r="G515" s="12" t="s">
        <v>6</v>
      </c>
      <c r="H515" s="12" t="s">
        <v>976</v>
      </c>
      <c r="I515" s="12"/>
      <c r="J515" s="9">
        <v>25</v>
      </c>
      <c r="K515" s="9">
        <v>27</v>
      </c>
    </row>
    <row r="516" spans="1:11" s="11" customFormat="1" x14ac:dyDescent="0.2">
      <c r="B516" s="8">
        <v>43697</v>
      </c>
      <c r="C516" s="12" t="s">
        <v>3</v>
      </c>
      <c r="D516" s="113">
        <v>4112</v>
      </c>
      <c r="E516" s="12" t="s">
        <v>506</v>
      </c>
      <c r="F516" s="12" t="s">
        <v>10</v>
      </c>
      <c r="G516" s="12" t="s">
        <v>6</v>
      </c>
      <c r="H516" s="12" t="s">
        <v>23</v>
      </c>
      <c r="I516" s="12"/>
      <c r="J516" s="9">
        <v>14</v>
      </c>
      <c r="K516" s="9">
        <v>10</v>
      </c>
    </row>
    <row r="517" spans="1:11" s="11" customFormat="1" x14ac:dyDescent="0.2">
      <c r="B517" s="8">
        <v>43706</v>
      </c>
      <c r="C517" s="12" t="s">
        <v>3</v>
      </c>
      <c r="D517" s="113">
        <v>2265</v>
      </c>
      <c r="E517" s="12" t="s">
        <v>92</v>
      </c>
      <c r="F517" s="12" t="s">
        <v>10</v>
      </c>
      <c r="G517" s="12" t="s">
        <v>22</v>
      </c>
      <c r="H517" s="12" t="s">
        <v>319</v>
      </c>
      <c r="I517" s="12"/>
      <c r="J517" s="9">
        <v>20</v>
      </c>
      <c r="K517" s="9">
        <v>25</v>
      </c>
    </row>
    <row r="518" spans="1:11" s="11" customFormat="1" x14ac:dyDescent="0.2">
      <c r="B518" s="8">
        <v>43707</v>
      </c>
      <c r="C518" s="12" t="s">
        <v>3</v>
      </c>
      <c r="D518" s="113">
        <v>1858</v>
      </c>
      <c r="E518" s="12" t="s">
        <v>92</v>
      </c>
      <c r="F518" s="12" t="s">
        <v>10</v>
      </c>
      <c r="G518" s="12" t="s">
        <v>15</v>
      </c>
      <c r="H518" s="12" t="s">
        <v>477</v>
      </c>
      <c r="I518" s="12"/>
      <c r="J518" s="9">
        <v>31</v>
      </c>
      <c r="K518" s="9">
        <v>33</v>
      </c>
    </row>
    <row r="519" spans="1:11" s="11" customFormat="1" x14ac:dyDescent="0.2">
      <c r="B519" s="8">
        <v>43689</v>
      </c>
      <c r="C519" s="12" t="s">
        <v>3</v>
      </c>
      <c r="D519" s="113">
        <v>2272</v>
      </c>
      <c r="E519" s="12" t="s">
        <v>92</v>
      </c>
      <c r="F519" s="12" t="s">
        <v>429</v>
      </c>
      <c r="G519" s="12" t="s">
        <v>6</v>
      </c>
      <c r="H519" s="12" t="s">
        <v>940</v>
      </c>
      <c r="I519" s="12"/>
      <c r="J519" s="9">
        <v>22</v>
      </c>
      <c r="K519" s="9">
        <v>26</v>
      </c>
    </row>
    <row r="520" spans="1:11" s="11" customFormat="1" x14ac:dyDescent="0.2">
      <c r="B520" s="8">
        <v>43705</v>
      </c>
      <c r="C520" s="12" t="s">
        <v>3</v>
      </c>
      <c r="D520" s="113">
        <v>4025</v>
      </c>
      <c r="E520" s="12" t="s">
        <v>506</v>
      </c>
      <c r="F520" s="12" t="s">
        <v>585</v>
      </c>
      <c r="G520" s="12" t="s">
        <v>22</v>
      </c>
      <c r="H520" s="12" t="s">
        <v>194</v>
      </c>
      <c r="I520" s="12"/>
      <c r="J520" s="9">
        <v>12</v>
      </c>
      <c r="K520" s="9">
        <v>10</v>
      </c>
    </row>
    <row r="521" spans="1:11" s="11" customFormat="1" x14ac:dyDescent="0.2">
      <c r="B521" s="8">
        <v>43689</v>
      </c>
      <c r="C521" s="12" t="s">
        <v>3</v>
      </c>
      <c r="D521" s="113">
        <v>2360</v>
      </c>
      <c r="E521" s="12" t="s">
        <v>92</v>
      </c>
      <c r="F521" s="12" t="s">
        <v>169</v>
      </c>
      <c r="G521" s="12" t="s">
        <v>15</v>
      </c>
      <c r="H521" s="12" t="s">
        <v>172</v>
      </c>
      <c r="I521" s="12"/>
      <c r="J521" s="9">
        <v>29</v>
      </c>
      <c r="K521" s="9">
        <v>35</v>
      </c>
    </row>
    <row r="522" spans="1:11" s="11" customFormat="1" x14ac:dyDescent="0.2">
      <c r="B522" s="8">
        <v>43692</v>
      </c>
      <c r="C522" s="12" t="s">
        <v>3</v>
      </c>
      <c r="D522" s="113">
        <v>2146</v>
      </c>
      <c r="E522" s="12" t="s">
        <v>92</v>
      </c>
      <c r="F522" s="12" t="s">
        <v>19</v>
      </c>
      <c r="G522" s="12" t="s">
        <v>6</v>
      </c>
      <c r="H522" s="12" t="s">
        <v>172</v>
      </c>
      <c r="I522" s="12"/>
      <c r="J522" s="9">
        <v>18</v>
      </c>
      <c r="K522" s="9">
        <v>23</v>
      </c>
    </row>
    <row r="523" spans="1:11" s="11" customFormat="1" x14ac:dyDescent="0.2">
      <c r="B523" s="8">
        <v>43695</v>
      </c>
      <c r="C523" s="12" t="s">
        <v>3</v>
      </c>
      <c r="D523" s="113">
        <v>7240</v>
      </c>
      <c r="E523" s="12" t="s">
        <v>56</v>
      </c>
      <c r="F523" s="12" t="s">
        <v>19</v>
      </c>
      <c r="G523" s="12" t="s">
        <v>4</v>
      </c>
      <c r="H523" s="12" t="s">
        <v>976</v>
      </c>
      <c r="I523" s="12"/>
      <c r="J523" s="9">
        <v>25</v>
      </c>
      <c r="K523" s="9">
        <v>33</v>
      </c>
    </row>
    <row r="524" spans="1:11" s="11" customFormat="1" x14ac:dyDescent="0.2">
      <c r="B524" s="8">
        <v>43680</v>
      </c>
      <c r="C524" s="12" t="s">
        <v>3</v>
      </c>
      <c r="D524" s="113">
        <v>1461</v>
      </c>
      <c r="E524" s="12" t="s">
        <v>92</v>
      </c>
      <c r="F524" s="12" t="s">
        <v>2199</v>
      </c>
      <c r="G524" s="12" t="s">
        <v>15</v>
      </c>
      <c r="H524" s="12" t="s">
        <v>23</v>
      </c>
      <c r="I524" s="12"/>
      <c r="J524" s="9">
        <v>29</v>
      </c>
      <c r="K524" s="9">
        <v>36</v>
      </c>
    </row>
    <row r="525" spans="1:11" s="11" customFormat="1" x14ac:dyDescent="0.2">
      <c r="B525" s="8">
        <v>43708</v>
      </c>
      <c r="C525" s="12" t="s">
        <v>1190</v>
      </c>
      <c r="D525" s="48" t="s">
        <v>2423</v>
      </c>
      <c r="E525" s="12" t="s">
        <v>2424</v>
      </c>
      <c r="F525" s="12" t="s">
        <v>1190</v>
      </c>
      <c r="G525" s="12" t="s">
        <v>5</v>
      </c>
      <c r="H525" s="12" t="s">
        <v>151</v>
      </c>
      <c r="I525" s="12"/>
      <c r="J525" s="31"/>
      <c r="K525" s="31"/>
    </row>
    <row r="526" spans="1:11" s="11" customFormat="1" x14ac:dyDescent="0.2">
      <c r="B526" s="8">
        <v>43684</v>
      </c>
      <c r="C526" s="12" t="s">
        <v>3</v>
      </c>
      <c r="D526" s="113">
        <v>1357</v>
      </c>
      <c r="E526" s="12" t="s">
        <v>92</v>
      </c>
      <c r="F526" s="12" t="s">
        <v>2231</v>
      </c>
      <c r="G526" s="12" t="s">
        <v>15</v>
      </c>
      <c r="H526" s="12" t="s">
        <v>152</v>
      </c>
      <c r="I526" s="12"/>
      <c r="J526" s="9">
        <v>22</v>
      </c>
      <c r="K526" s="9">
        <v>25</v>
      </c>
    </row>
    <row r="527" spans="1:11" s="11" customFormat="1" x14ac:dyDescent="0.2">
      <c r="A527" s="86"/>
      <c r="B527" s="33"/>
      <c r="C527" s="114"/>
      <c r="D527" s="33"/>
      <c r="E527" s="33"/>
      <c r="F527" s="33"/>
      <c r="G527" s="33"/>
      <c r="H527" s="33"/>
      <c r="I527" s="30"/>
      <c r="J527" s="30"/>
    </row>
    <row r="529" spans="1:19" ht="16" thickBot="1" x14ac:dyDescent="0.25">
      <c r="B529" t="s">
        <v>1049</v>
      </c>
      <c r="D529" t="s">
        <v>1629</v>
      </c>
      <c r="F529" t="s">
        <v>1630</v>
      </c>
      <c r="H529" t="s">
        <v>1631</v>
      </c>
      <c r="J529" t="s">
        <v>1678</v>
      </c>
      <c r="L529" t="s">
        <v>1874</v>
      </c>
      <c r="N529" t="s">
        <v>2058</v>
      </c>
      <c r="P529" t="s">
        <v>2202</v>
      </c>
    </row>
    <row r="530" spans="1:19" x14ac:dyDescent="0.2">
      <c r="A530" t="s">
        <v>3</v>
      </c>
      <c r="B530" s="53">
        <v>178</v>
      </c>
      <c r="C530" s="121">
        <v>0.51744186046511631</v>
      </c>
      <c r="D530" s="53">
        <v>90</v>
      </c>
      <c r="E530" s="121">
        <v>0.21479713603818615</v>
      </c>
      <c r="F530" s="53">
        <v>64</v>
      </c>
      <c r="G530" s="121">
        <v>0.20846905537459284</v>
      </c>
      <c r="H530" s="53">
        <v>114</v>
      </c>
      <c r="I530" s="121">
        <v>0.27078384798099764</v>
      </c>
      <c r="J530" s="53">
        <v>102</v>
      </c>
      <c r="K530" s="121">
        <v>0.25628140703517588</v>
      </c>
      <c r="L530" s="53">
        <v>22</v>
      </c>
      <c r="M530" s="171">
        <v>0.17322834645669291</v>
      </c>
      <c r="N530" s="53">
        <v>57</v>
      </c>
      <c r="O530" s="171">
        <v>0.21189591078066913</v>
      </c>
      <c r="P530" s="53">
        <f>445-253+3+9+5</f>
        <v>209</v>
      </c>
      <c r="Q530" s="121">
        <f>P530/$P$538</f>
        <v>0.38992537313432835</v>
      </c>
      <c r="R530" s="165"/>
      <c r="S530" s="50"/>
    </row>
    <row r="531" spans="1:19" x14ac:dyDescent="0.2">
      <c r="A531" t="s">
        <v>6</v>
      </c>
      <c r="B531" s="55">
        <v>98</v>
      </c>
      <c r="C531" s="56">
        <v>0.28488372093023256</v>
      </c>
      <c r="D531" s="55">
        <v>228</v>
      </c>
      <c r="E531" s="56">
        <v>0.54415274463007157</v>
      </c>
      <c r="F531" s="55">
        <v>129</v>
      </c>
      <c r="G531" s="56">
        <v>0.4201954397394137</v>
      </c>
      <c r="H531" s="55">
        <v>154</v>
      </c>
      <c r="I531" s="56">
        <v>0.36666666666666664</v>
      </c>
      <c r="J531" s="55">
        <v>116</v>
      </c>
      <c r="K531" s="56">
        <v>0.29145728643216079</v>
      </c>
      <c r="L531" s="55">
        <v>39</v>
      </c>
      <c r="M531" s="161">
        <v>0.30708661417322836</v>
      </c>
      <c r="N531" s="55">
        <v>104</v>
      </c>
      <c r="O531" s="161">
        <v>0.38661710037174724</v>
      </c>
      <c r="P531" s="55">
        <f>238-83+5+14+4</f>
        <v>178</v>
      </c>
      <c r="Q531" s="56">
        <f t="shared" ref="Q531:Q538" si="0">P531/$P$538</f>
        <v>0.33208955223880599</v>
      </c>
      <c r="R531" s="165"/>
      <c r="S531" s="50"/>
    </row>
    <row r="532" spans="1:19" x14ac:dyDescent="0.2">
      <c r="A532" t="s">
        <v>5</v>
      </c>
      <c r="B532" s="55">
        <v>20</v>
      </c>
      <c r="C532" s="56">
        <v>5.8139534883720929E-2</v>
      </c>
      <c r="D532" s="55">
        <v>18</v>
      </c>
      <c r="E532" s="56">
        <v>4.2959427207637228E-2</v>
      </c>
      <c r="F532" s="55">
        <v>40</v>
      </c>
      <c r="G532" s="56">
        <v>0.13029315960912052</v>
      </c>
      <c r="H532" s="55">
        <v>23</v>
      </c>
      <c r="I532" s="56">
        <v>5.4761904761904762E-2</v>
      </c>
      <c r="J532" s="55">
        <v>33</v>
      </c>
      <c r="K532" s="56">
        <v>8.2914572864321606E-2</v>
      </c>
      <c r="L532" s="55">
        <v>17</v>
      </c>
      <c r="M532" s="161">
        <v>0.13385826771653545</v>
      </c>
      <c r="N532" s="55">
        <v>26</v>
      </c>
      <c r="O532" s="161">
        <v>9.6654275092936809E-2</v>
      </c>
      <c r="P532" s="55">
        <f>35+1</f>
        <v>36</v>
      </c>
      <c r="Q532" s="56">
        <f t="shared" si="0"/>
        <v>6.7164179104477612E-2</v>
      </c>
      <c r="R532" s="165"/>
      <c r="S532" s="50"/>
    </row>
    <row r="533" spans="1:19" x14ac:dyDescent="0.2">
      <c r="A533" t="s">
        <v>1190</v>
      </c>
      <c r="B533" s="55">
        <v>15</v>
      </c>
      <c r="C533" s="56">
        <v>4.3604651162790699E-2</v>
      </c>
      <c r="D533" s="55">
        <v>19</v>
      </c>
      <c r="E533" s="56">
        <v>4.5346062052505964E-2</v>
      </c>
      <c r="F533" s="55">
        <v>18</v>
      </c>
      <c r="G533" s="56">
        <v>5.8631921824104233E-2</v>
      </c>
      <c r="H533" s="55">
        <v>29</v>
      </c>
      <c r="I533" s="56">
        <v>6.9047619047619052E-2</v>
      </c>
      <c r="J533" s="55">
        <v>26</v>
      </c>
      <c r="K533" s="56">
        <v>6.5326633165829151E-2</v>
      </c>
      <c r="L533" s="55">
        <v>18</v>
      </c>
      <c r="M533" s="161">
        <v>0.14173228346456693</v>
      </c>
      <c r="N533" s="55">
        <v>19</v>
      </c>
      <c r="O533" s="161">
        <v>7.0631970260223054E-2</v>
      </c>
      <c r="P533" s="55">
        <f>35+3+1</f>
        <v>39</v>
      </c>
      <c r="Q533" s="56">
        <f t="shared" si="0"/>
        <v>7.2761194029850748E-2</v>
      </c>
      <c r="R533" s="165"/>
      <c r="S533" s="50"/>
    </row>
    <row r="534" spans="1:19" x14ac:dyDescent="0.2">
      <c r="A534" t="s">
        <v>16</v>
      </c>
      <c r="B534" s="55">
        <v>6</v>
      </c>
      <c r="C534" s="56">
        <v>1.7441860465116279E-2</v>
      </c>
      <c r="D534" s="55">
        <v>11</v>
      </c>
      <c r="E534" s="56">
        <v>2.6252983293556086E-2</v>
      </c>
      <c r="F534" s="55">
        <v>6</v>
      </c>
      <c r="G534" s="56">
        <v>1.9543973941368076E-2</v>
      </c>
      <c r="H534" s="55">
        <v>19</v>
      </c>
      <c r="I534" s="56">
        <v>4.5238095238095237E-2</v>
      </c>
      <c r="J534" s="55">
        <v>26</v>
      </c>
      <c r="K534" s="56">
        <v>6.5326633165829151E-2</v>
      </c>
      <c r="L534" s="55">
        <v>7</v>
      </c>
      <c r="M534" s="161">
        <v>5.5118110236220472E-2</v>
      </c>
      <c r="N534" s="55">
        <v>7</v>
      </c>
      <c r="O534" s="161">
        <v>2.6022304832713755E-2</v>
      </c>
      <c r="P534" s="55">
        <v>8</v>
      </c>
      <c r="Q534" s="56">
        <f t="shared" si="0"/>
        <v>1.4925373134328358E-2</v>
      </c>
      <c r="S534" s="50"/>
    </row>
    <row r="535" spans="1:19" x14ac:dyDescent="0.2">
      <c r="A535" t="s">
        <v>234</v>
      </c>
      <c r="B535" s="55">
        <v>8</v>
      </c>
      <c r="C535" s="56">
        <v>2.3255813953488372E-2</v>
      </c>
      <c r="D535" s="55">
        <v>2</v>
      </c>
      <c r="E535" s="56">
        <v>4.7732696897374704E-3</v>
      </c>
      <c r="F535" s="55">
        <v>6</v>
      </c>
      <c r="G535" s="56">
        <v>1.9543973941368076E-2</v>
      </c>
      <c r="H535" s="55">
        <v>10</v>
      </c>
      <c r="I535" s="56">
        <v>2.3809523809523808E-2</v>
      </c>
      <c r="J535" s="55">
        <v>8</v>
      </c>
      <c r="K535" s="56">
        <v>2.0100502512562814E-2</v>
      </c>
      <c r="L535" s="55">
        <v>2</v>
      </c>
      <c r="M535" s="161">
        <v>1.5748031496062992E-2</v>
      </c>
      <c r="N535" s="55">
        <v>20</v>
      </c>
      <c r="O535" s="161">
        <v>7.434944237918216E-2</v>
      </c>
      <c r="P535" s="55">
        <v>17</v>
      </c>
      <c r="Q535" s="56">
        <f t="shared" si="0"/>
        <v>3.1716417910447763E-2</v>
      </c>
      <c r="R535" s="165"/>
      <c r="S535" s="50"/>
    </row>
    <row r="536" spans="1:19" x14ac:dyDescent="0.2">
      <c r="A536" t="s">
        <v>1191</v>
      </c>
      <c r="B536" s="55">
        <v>6</v>
      </c>
      <c r="C536" s="56">
        <v>1.7441860465116279E-2</v>
      </c>
      <c r="D536" s="55">
        <v>6</v>
      </c>
      <c r="E536" s="56">
        <v>1.4319809069212411E-2</v>
      </c>
      <c r="F536" s="55">
        <v>4</v>
      </c>
      <c r="G536" s="56">
        <v>1.3029315960912053E-2</v>
      </c>
      <c r="H536" s="55">
        <v>10</v>
      </c>
      <c r="I536" s="56">
        <v>2.3809523809523808E-2</v>
      </c>
      <c r="J536" s="55">
        <v>5</v>
      </c>
      <c r="K536" s="56">
        <v>1.2562814070351759E-2</v>
      </c>
      <c r="L536" s="55">
        <v>3</v>
      </c>
      <c r="M536" s="161">
        <v>2.3622047244094488E-2</v>
      </c>
      <c r="N536" s="55">
        <v>2</v>
      </c>
      <c r="O536" s="161">
        <v>7.4349442379182153E-3</v>
      </c>
      <c r="P536" s="55">
        <v>10</v>
      </c>
      <c r="Q536" s="56">
        <f t="shared" si="0"/>
        <v>1.8656716417910446E-2</v>
      </c>
      <c r="S536" s="50"/>
    </row>
    <row r="537" spans="1:19" x14ac:dyDescent="0.2">
      <c r="A537" t="s">
        <v>915</v>
      </c>
      <c r="B537" s="55">
        <v>13</v>
      </c>
      <c r="C537" s="56">
        <v>3.7790697674418602E-2</v>
      </c>
      <c r="D537" s="55">
        <v>45</v>
      </c>
      <c r="E537" s="56">
        <v>0.10739856801909307</v>
      </c>
      <c r="F537" s="55">
        <v>68</v>
      </c>
      <c r="G537" s="56">
        <v>0.13029315960912052</v>
      </c>
      <c r="H537" s="55">
        <v>62</v>
      </c>
      <c r="I537" s="56">
        <v>0.14761904761904762</v>
      </c>
      <c r="J537" s="55">
        <v>82</v>
      </c>
      <c r="K537" s="56">
        <v>0.20603015075376885</v>
      </c>
      <c r="L537" s="55">
        <v>19</v>
      </c>
      <c r="M537" s="161">
        <v>0.14960629921259844</v>
      </c>
      <c r="N537" s="55">
        <v>34</v>
      </c>
      <c r="O537" s="161">
        <v>0.12639405204460966</v>
      </c>
      <c r="P537" s="55">
        <f>36+1+1+1</f>
        <v>39</v>
      </c>
      <c r="Q537" s="56">
        <f t="shared" si="0"/>
        <v>7.2761194029850748E-2</v>
      </c>
      <c r="R537" s="165"/>
      <c r="S537" s="50"/>
    </row>
    <row r="538" spans="1:19" ht="16" thickBot="1" x14ac:dyDescent="0.25">
      <c r="B538" s="57">
        <v>344</v>
      </c>
      <c r="C538" s="154">
        <v>1.0000000000000002</v>
      </c>
      <c r="D538" s="57">
        <v>419</v>
      </c>
      <c r="E538" s="154">
        <v>0.99999999999999989</v>
      </c>
      <c r="F538" s="57">
        <v>307</v>
      </c>
      <c r="G538" s="154">
        <v>1.0000000000000002</v>
      </c>
      <c r="H538" s="57">
        <v>421</v>
      </c>
      <c r="I538" s="154">
        <v>1</v>
      </c>
      <c r="J538" s="57">
        <v>398</v>
      </c>
      <c r="K538" s="154">
        <v>1</v>
      </c>
      <c r="L538" s="57">
        <v>127</v>
      </c>
      <c r="M538" s="172">
        <v>1</v>
      </c>
      <c r="N538" s="57">
        <v>269</v>
      </c>
      <c r="O538" s="172">
        <v>1</v>
      </c>
      <c r="P538" s="57">
        <f>SUM(P530:P537)</f>
        <v>536</v>
      </c>
      <c r="Q538" s="58">
        <f t="shared" si="0"/>
        <v>1</v>
      </c>
      <c r="S538" s="50"/>
    </row>
  </sheetData>
  <sortState ref="B2:K526">
    <sortCondition ref="F526"/>
  </sortState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1674F-909A-984D-88C1-E8B3CCAB8CF1}">
  <dimension ref="A2:J151"/>
  <sheetViews>
    <sheetView topLeftCell="A138" zoomScale="153" zoomScaleNormal="153" workbookViewId="0">
      <selection activeCell="H151" sqref="H2:H151"/>
    </sheetView>
  </sheetViews>
  <sheetFormatPr baseColWidth="10" defaultRowHeight="15" x14ac:dyDescent="0.2"/>
  <cols>
    <col min="4" max="4" width="14" customWidth="1"/>
    <col min="7" max="7" width="17.33203125" customWidth="1"/>
    <col min="8" max="8" width="17.5" customWidth="1"/>
  </cols>
  <sheetData>
    <row r="2" spans="1:10" s="11" customFormat="1" x14ac:dyDescent="0.2">
      <c r="A2" s="8">
        <v>43709</v>
      </c>
      <c r="B2" s="12" t="s">
        <v>6</v>
      </c>
      <c r="C2" s="113">
        <v>57180</v>
      </c>
      <c r="D2" s="12" t="s">
        <v>215</v>
      </c>
      <c r="E2" s="12" t="s">
        <v>188</v>
      </c>
      <c r="F2" s="12" t="s">
        <v>6</v>
      </c>
      <c r="G2" s="12" t="s">
        <v>222</v>
      </c>
      <c r="H2" s="12"/>
      <c r="I2" s="9">
        <v>27</v>
      </c>
      <c r="J2" s="9">
        <v>39</v>
      </c>
    </row>
    <row r="3" spans="1:10" s="11" customFormat="1" x14ac:dyDescent="0.2">
      <c r="A3" s="8">
        <v>43709</v>
      </c>
      <c r="B3" s="12" t="s">
        <v>6</v>
      </c>
      <c r="C3" s="113">
        <v>57185</v>
      </c>
      <c r="D3" s="12" t="s">
        <v>1718</v>
      </c>
      <c r="E3" s="12" t="s">
        <v>6</v>
      </c>
      <c r="F3" s="12" t="s">
        <v>15</v>
      </c>
      <c r="G3" s="12" t="s">
        <v>292</v>
      </c>
      <c r="H3" s="12"/>
      <c r="I3" s="9">
        <v>40</v>
      </c>
      <c r="J3" s="9">
        <v>46</v>
      </c>
    </row>
    <row r="4" spans="1:10" s="11" customFormat="1" x14ac:dyDescent="0.2">
      <c r="A4" s="8">
        <v>43709</v>
      </c>
      <c r="B4" s="12" t="s">
        <v>3</v>
      </c>
      <c r="C4" s="113">
        <v>1550</v>
      </c>
      <c r="D4" s="12" t="s">
        <v>92</v>
      </c>
      <c r="E4" s="12" t="s">
        <v>5</v>
      </c>
      <c r="F4" s="12" t="s">
        <v>15</v>
      </c>
      <c r="G4" s="12" t="s">
        <v>222</v>
      </c>
      <c r="H4" s="12"/>
      <c r="I4" s="9">
        <v>19</v>
      </c>
      <c r="J4" s="9">
        <v>24</v>
      </c>
    </row>
    <row r="5" spans="1:10" s="11" customFormat="1" x14ac:dyDescent="0.2">
      <c r="A5" s="8">
        <v>43709</v>
      </c>
      <c r="B5" s="12" t="s">
        <v>3</v>
      </c>
      <c r="C5" s="113">
        <v>8366</v>
      </c>
      <c r="D5" s="12" t="s">
        <v>72</v>
      </c>
      <c r="E5" s="12" t="s">
        <v>4</v>
      </c>
      <c r="F5" s="12" t="s">
        <v>12</v>
      </c>
      <c r="G5" s="12" t="s">
        <v>151</v>
      </c>
      <c r="H5" s="12"/>
      <c r="I5" s="9">
        <v>23</v>
      </c>
      <c r="J5" s="9">
        <v>18</v>
      </c>
    </row>
    <row r="6" spans="1:10" s="11" customFormat="1" x14ac:dyDescent="0.2">
      <c r="A6" s="8">
        <v>43709</v>
      </c>
      <c r="B6" s="12" t="s">
        <v>3</v>
      </c>
      <c r="C6" s="113">
        <v>5760</v>
      </c>
      <c r="D6" s="12" t="s">
        <v>132</v>
      </c>
      <c r="E6" s="12" t="s">
        <v>6</v>
      </c>
      <c r="F6" s="12" t="s">
        <v>15</v>
      </c>
      <c r="G6" s="12" t="s">
        <v>194</v>
      </c>
      <c r="H6" s="12"/>
      <c r="I6" s="9">
        <v>26</v>
      </c>
      <c r="J6" s="9">
        <v>32</v>
      </c>
    </row>
    <row r="7" spans="1:10" s="11" customFormat="1" x14ac:dyDescent="0.2">
      <c r="A7" s="8">
        <v>43710</v>
      </c>
      <c r="B7" s="12" t="s">
        <v>3</v>
      </c>
      <c r="C7" s="113">
        <v>3588</v>
      </c>
      <c r="D7" s="12" t="s">
        <v>67</v>
      </c>
      <c r="E7" s="12" t="s">
        <v>6</v>
      </c>
      <c r="F7" s="12" t="s">
        <v>15</v>
      </c>
      <c r="G7" s="12" t="s">
        <v>151</v>
      </c>
      <c r="H7" s="12"/>
      <c r="I7" s="9">
        <v>16</v>
      </c>
      <c r="J7" s="9">
        <v>18</v>
      </c>
    </row>
    <row r="8" spans="1:10" s="11" customFormat="1" x14ac:dyDescent="0.2">
      <c r="A8" s="8">
        <v>43710</v>
      </c>
      <c r="B8" s="12" t="s">
        <v>3</v>
      </c>
      <c r="C8" s="113">
        <v>6169</v>
      </c>
      <c r="D8" s="12" t="s">
        <v>2267</v>
      </c>
      <c r="E8" s="12" t="s">
        <v>15</v>
      </c>
      <c r="F8" s="12" t="s">
        <v>5</v>
      </c>
      <c r="G8" s="12" t="s">
        <v>292</v>
      </c>
      <c r="H8" s="12"/>
      <c r="I8" s="9">
        <v>42</v>
      </c>
      <c r="J8" s="9">
        <v>47</v>
      </c>
    </row>
    <row r="9" spans="1:10" s="11" customFormat="1" x14ac:dyDescent="0.2">
      <c r="A9" s="8">
        <v>43710</v>
      </c>
      <c r="B9" s="12" t="s">
        <v>3</v>
      </c>
      <c r="C9" s="113">
        <v>3235</v>
      </c>
      <c r="D9" s="12" t="s">
        <v>131</v>
      </c>
      <c r="E9" s="12" t="s">
        <v>31</v>
      </c>
      <c r="F9" s="12" t="s">
        <v>15</v>
      </c>
      <c r="G9" s="12" t="s">
        <v>37</v>
      </c>
      <c r="H9" s="12"/>
      <c r="I9" s="9">
        <v>21</v>
      </c>
      <c r="J9" s="9">
        <v>24</v>
      </c>
    </row>
    <row r="10" spans="1:10" s="11" customFormat="1" x14ac:dyDescent="0.2">
      <c r="A10" s="8">
        <v>43710</v>
      </c>
      <c r="B10" s="12" t="s">
        <v>3</v>
      </c>
      <c r="C10" s="113">
        <v>3210</v>
      </c>
      <c r="D10" s="12" t="s">
        <v>131</v>
      </c>
      <c r="E10" s="12" t="s">
        <v>4</v>
      </c>
      <c r="F10" s="12" t="s">
        <v>140</v>
      </c>
      <c r="G10" s="12" t="s">
        <v>222</v>
      </c>
      <c r="H10" s="12"/>
      <c r="I10" s="9">
        <v>21</v>
      </c>
      <c r="J10" s="9">
        <v>24</v>
      </c>
    </row>
    <row r="11" spans="1:10" s="11" customFormat="1" x14ac:dyDescent="0.2">
      <c r="A11" s="8">
        <v>43710</v>
      </c>
      <c r="B11" s="12" t="s">
        <v>3</v>
      </c>
      <c r="C11" s="113">
        <v>4514</v>
      </c>
      <c r="D11" s="12" t="s">
        <v>40</v>
      </c>
      <c r="E11" s="12" t="s">
        <v>275</v>
      </c>
      <c r="F11" s="12" t="s">
        <v>10</v>
      </c>
      <c r="G11" s="12" t="s">
        <v>151</v>
      </c>
      <c r="H11" s="12"/>
      <c r="I11" s="9">
        <v>5</v>
      </c>
      <c r="J11" s="9">
        <v>2</v>
      </c>
    </row>
    <row r="12" spans="1:10" s="11" customFormat="1" x14ac:dyDescent="0.2">
      <c r="A12" s="8">
        <v>43710</v>
      </c>
      <c r="B12" s="12" t="s">
        <v>3</v>
      </c>
      <c r="C12" s="113">
        <v>9233</v>
      </c>
      <c r="D12" s="12" t="s">
        <v>88</v>
      </c>
      <c r="E12" s="12" t="s">
        <v>4</v>
      </c>
      <c r="F12" s="12" t="s">
        <v>16</v>
      </c>
      <c r="G12" s="12" t="s">
        <v>477</v>
      </c>
      <c r="H12" s="12"/>
      <c r="I12" s="9">
        <v>54</v>
      </c>
      <c r="J12" s="9">
        <v>67</v>
      </c>
    </row>
    <row r="13" spans="1:10" s="11" customFormat="1" x14ac:dyDescent="0.2">
      <c r="A13" s="8">
        <v>43711</v>
      </c>
      <c r="B13" s="12" t="s">
        <v>3</v>
      </c>
      <c r="C13" s="113">
        <v>9170</v>
      </c>
      <c r="D13" s="12" t="s">
        <v>191</v>
      </c>
      <c r="E13" s="12" t="s">
        <v>4</v>
      </c>
      <c r="F13" s="12" t="s">
        <v>6</v>
      </c>
      <c r="G13" s="12" t="s">
        <v>194</v>
      </c>
      <c r="H13" s="12"/>
      <c r="I13" s="9">
        <v>51</v>
      </c>
      <c r="J13" s="9">
        <v>62</v>
      </c>
    </row>
    <row r="14" spans="1:10" s="11" customFormat="1" x14ac:dyDescent="0.2">
      <c r="A14" s="8">
        <v>43711</v>
      </c>
      <c r="B14" s="12" t="s">
        <v>3</v>
      </c>
      <c r="C14" s="113">
        <v>3721</v>
      </c>
      <c r="D14" s="12" t="s">
        <v>83</v>
      </c>
      <c r="E14" s="12" t="s">
        <v>140</v>
      </c>
      <c r="F14" s="12" t="s">
        <v>15</v>
      </c>
      <c r="G14" s="12" t="s">
        <v>194</v>
      </c>
      <c r="H14" s="12"/>
      <c r="I14" s="9">
        <v>21</v>
      </c>
      <c r="J14" s="9">
        <v>20</v>
      </c>
    </row>
    <row r="15" spans="1:10" s="11" customFormat="1" x14ac:dyDescent="0.2">
      <c r="A15" s="8">
        <v>43711</v>
      </c>
      <c r="B15" s="12" t="s">
        <v>3</v>
      </c>
      <c r="C15" s="113">
        <v>7381</v>
      </c>
      <c r="D15" s="12" t="s">
        <v>2425</v>
      </c>
      <c r="E15" s="12" t="s">
        <v>4</v>
      </c>
      <c r="F15" s="12" t="s">
        <v>6</v>
      </c>
      <c r="G15" s="12" t="s">
        <v>194</v>
      </c>
      <c r="H15" s="12"/>
      <c r="I15" s="9">
        <v>35</v>
      </c>
      <c r="J15" s="9">
        <v>38</v>
      </c>
    </row>
    <row r="16" spans="1:10" s="11" customFormat="1" x14ac:dyDescent="0.2">
      <c r="A16" s="8">
        <v>43712</v>
      </c>
      <c r="B16" s="12" t="s">
        <v>3</v>
      </c>
      <c r="C16" s="113">
        <v>4950</v>
      </c>
      <c r="D16" s="12" t="s">
        <v>265</v>
      </c>
      <c r="E16" s="12" t="s">
        <v>4</v>
      </c>
      <c r="F16" s="12" t="s">
        <v>6</v>
      </c>
      <c r="G16" s="12" t="s">
        <v>25</v>
      </c>
      <c r="H16" s="12"/>
      <c r="I16" s="9">
        <v>15</v>
      </c>
      <c r="J16" s="9">
        <v>7</v>
      </c>
    </row>
    <row r="17" spans="1:10" s="11" customFormat="1" x14ac:dyDescent="0.2">
      <c r="A17" s="8">
        <v>43712</v>
      </c>
      <c r="B17" s="12" t="s">
        <v>3</v>
      </c>
      <c r="C17" s="113">
        <v>1452</v>
      </c>
      <c r="D17" s="12" t="s">
        <v>92</v>
      </c>
      <c r="E17" s="12" t="s">
        <v>11</v>
      </c>
      <c r="F17" s="12" t="s">
        <v>101</v>
      </c>
      <c r="G17" s="12" t="s">
        <v>37</v>
      </c>
      <c r="H17" s="12"/>
      <c r="I17" s="9">
        <v>22</v>
      </c>
      <c r="J17" s="9">
        <v>25</v>
      </c>
    </row>
    <row r="18" spans="1:10" s="11" customFormat="1" x14ac:dyDescent="0.2">
      <c r="A18" s="8">
        <v>43712</v>
      </c>
      <c r="B18" s="12" t="s">
        <v>3</v>
      </c>
      <c r="C18" s="113">
        <v>4692</v>
      </c>
      <c r="D18" s="12" t="s">
        <v>40</v>
      </c>
      <c r="E18" s="12" t="s">
        <v>4</v>
      </c>
      <c r="F18" s="12" t="s">
        <v>6</v>
      </c>
      <c r="G18" s="12" t="s">
        <v>194</v>
      </c>
      <c r="H18" s="12"/>
      <c r="I18" s="9">
        <v>5</v>
      </c>
      <c r="J18" s="9">
        <v>2</v>
      </c>
    </row>
    <row r="19" spans="1:10" s="11" customFormat="1" x14ac:dyDescent="0.2">
      <c r="A19" s="8">
        <v>43712</v>
      </c>
      <c r="B19" s="12" t="s">
        <v>3</v>
      </c>
      <c r="C19" s="113">
        <v>4970</v>
      </c>
      <c r="D19" s="12" t="s">
        <v>87</v>
      </c>
      <c r="E19" s="12" t="s">
        <v>4</v>
      </c>
      <c r="F19" s="12" t="s">
        <v>6</v>
      </c>
      <c r="G19" s="12" t="s">
        <v>222</v>
      </c>
      <c r="H19" s="12"/>
      <c r="I19" s="9">
        <v>17</v>
      </c>
      <c r="J19" s="9">
        <v>13</v>
      </c>
    </row>
    <row r="20" spans="1:10" s="11" customFormat="1" x14ac:dyDescent="0.2">
      <c r="A20" s="8">
        <v>43712</v>
      </c>
      <c r="B20" s="12" t="s">
        <v>3</v>
      </c>
      <c r="C20" s="113">
        <v>1742</v>
      </c>
      <c r="D20" s="12" t="s">
        <v>92</v>
      </c>
      <c r="E20" s="12" t="s">
        <v>6</v>
      </c>
      <c r="F20" s="12" t="s">
        <v>15</v>
      </c>
      <c r="G20" s="12" t="s">
        <v>151</v>
      </c>
      <c r="H20" s="12"/>
      <c r="I20" s="9">
        <v>29</v>
      </c>
      <c r="J20" s="9">
        <v>30</v>
      </c>
    </row>
    <row r="21" spans="1:10" s="11" customFormat="1" x14ac:dyDescent="0.2">
      <c r="A21" s="8">
        <v>43713</v>
      </c>
      <c r="B21" s="12" t="s">
        <v>3</v>
      </c>
      <c r="C21" s="113">
        <v>5891</v>
      </c>
      <c r="D21" s="12" t="s">
        <v>78</v>
      </c>
      <c r="E21" s="12" t="s">
        <v>6</v>
      </c>
      <c r="F21" s="12" t="s">
        <v>31</v>
      </c>
      <c r="G21" s="12" t="s">
        <v>897</v>
      </c>
      <c r="H21" s="12"/>
      <c r="I21" s="9">
        <v>24</v>
      </c>
      <c r="J21" s="9">
        <v>28</v>
      </c>
    </row>
    <row r="22" spans="1:10" s="11" customFormat="1" x14ac:dyDescent="0.2">
      <c r="A22" s="8">
        <v>43713</v>
      </c>
      <c r="B22" s="12" t="s">
        <v>15</v>
      </c>
      <c r="C22" s="193"/>
      <c r="D22" s="12" t="s">
        <v>2439</v>
      </c>
      <c r="E22" s="12" t="s">
        <v>15</v>
      </c>
      <c r="F22" s="12" t="s">
        <v>15</v>
      </c>
      <c r="G22" s="12" t="s">
        <v>151</v>
      </c>
      <c r="H22" s="12"/>
      <c r="I22" s="9"/>
      <c r="J22" s="9"/>
    </row>
    <row r="23" spans="1:10" s="11" customFormat="1" x14ac:dyDescent="0.2">
      <c r="A23" s="8">
        <v>43713</v>
      </c>
      <c r="B23" s="12" t="s">
        <v>6</v>
      </c>
      <c r="C23" s="113">
        <v>63110</v>
      </c>
      <c r="D23" s="12" t="s">
        <v>2440</v>
      </c>
      <c r="E23" s="12" t="s">
        <v>6</v>
      </c>
      <c r="F23" s="11" t="s">
        <v>15</v>
      </c>
      <c r="G23" s="12" t="s">
        <v>37</v>
      </c>
      <c r="H23" s="12"/>
      <c r="I23" s="9"/>
      <c r="J23" s="9"/>
    </row>
    <row r="24" spans="1:10" s="11" customFormat="1" x14ac:dyDescent="0.2">
      <c r="A24" s="8">
        <v>43713</v>
      </c>
      <c r="B24" s="12" t="s">
        <v>3</v>
      </c>
      <c r="C24" s="113">
        <v>1628</v>
      </c>
      <c r="D24" s="12" t="s">
        <v>92</v>
      </c>
      <c r="E24" s="12" t="s">
        <v>4</v>
      </c>
      <c r="F24" s="12" t="s">
        <v>33</v>
      </c>
      <c r="G24" s="12" t="s">
        <v>2443</v>
      </c>
      <c r="H24" s="12"/>
      <c r="I24" s="9">
        <v>27</v>
      </c>
      <c r="J24" s="9">
        <v>27</v>
      </c>
    </row>
    <row r="25" spans="1:10" s="11" customFormat="1" x14ac:dyDescent="0.2">
      <c r="A25" s="8">
        <v>43713</v>
      </c>
      <c r="B25" s="12" t="s">
        <v>3</v>
      </c>
      <c r="C25" s="113">
        <v>1687</v>
      </c>
      <c r="D25" s="12" t="s">
        <v>92</v>
      </c>
      <c r="E25" s="12" t="s">
        <v>4</v>
      </c>
      <c r="F25" s="12" t="s">
        <v>99</v>
      </c>
      <c r="G25" s="12" t="s">
        <v>37</v>
      </c>
      <c r="H25" s="12"/>
      <c r="I25" s="9"/>
      <c r="J25" s="9"/>
    </row>
    <row r="26" spans="1:10" s="11" customFormat="1" x14ac:dyDescent="0.2">
      <c r="A26" s="8">
        <v>43713</v>
      </c>
      <c r="B26" s="12" t="s">
        <v>3</v>
      </c>
      <c r="C26" s="113">
        <v>4113</v>
      </c>
      <c r="D26" s="12" t="s">
        <v>506</v>
      </c>
      <c r="E26" s="12" t="s">
        <v>4</v>
      </c>
      <c r="F26" s="12" t="s">
        <v>6</v>
      </c>
      <c r="G26" s="12" t="s">
        <v>172</v>
      </c>
      <c r="H26" s="12"/>
      <c r="I26" s="9">
        <v>12</v>
      </c>
      <c r="J26" s="9">
        <v>10</v>
      </c>
    </row>
    <row r="27" spans="1:10" s="11" customFormat="1" x14ac:dyDescent="0.2">
      <c r="A27" s="8">
        <v>43713</v>
      </c>
      <c r="B27" s="12" t="s">
        <v>3</v>
      </c>
      <c r="C27" s="113">
        <v>4924</v>
      </c>
      <c r="D27" s="12" t="s">
        <v>273</v>
      </c>
      <c r="E27" s="12" t="s">
        <v>10</v>
      </c>
      <c r="F27" s="12" t="s">
        <v>140</v>
      </c>
      <c r="G27" s="12" t="s">
        <v>319</v>
      </c>
      <c r="H27" s="12"/>
      <c r="I27" s="9">
        <v>13</v>
      </c>
      <c r="J27" s="9">
        <v>8</v>
      </c>
    </row>
    <row r="28" spans="1:10" s="11" customFormat="1" x14ac:dyDescent="0.2">
      <c r="A28" s="8">
        <v>43714</v>
      </c>
      <c r="B28" s="12" t="s">
        <v>3</v>
      </c>
      <c r="C28" s="113">
        <v>5241</v>
      </c>
      <c r="D28" s="12" t="s">
        <v>66</v>
      </c>
      <c r="E28" s="12" t="s">
        <v>2441</v>
      </c>
      <c r="F28" s="12" t="s">
        <v>15</v>
      </c>
      <c r="G28" s="12" t="s">
        <v>151</v>
      </c>
      <c r="H28" s="12"/>
      <c r="I28" s="9">
        <v>32</v>
      </c>
      <c r="J28" s="9">
        <v>35</v>
      </c>
    </row>
    <row r="29" spans="1:10" s="11" customFormat="1" x14ac:dyDescent="0.2">
      <c r="A29" s="8">
        <v>43715</v>
      </c>
      <c r="B29" s="12" t="s">
        <v>3</v>
      </c>
      <c r="C29" s="113">
        <v>1353</v>
      </c>
      <c r="D29" s="12" t="s">
        <v>43</v>
      </c>
      <c r="E29" s="12" t="s">
        <v>6</v>
      </c>
      <c r="F29" s="12" t="s">
        <v>4</v>
      </c>
      <c r="G29" s="12" t="s">
        <v>37</v>
      </c>
      <c r="H29" s="12"/>
      <c r="I29" s="9">
        <v>22</v>
      </c>
      <c r="J29" s="9">
        <v>26</v>
      </c>
    </row>
    <row r="30" spans="1:10" s="11" customFormat="1" x14ac:dyDescent="0.2">
      <c r="A30" s="8">
        <v>43715</v>
      </c>
      <c r="B30" s="12" t="s">
        <v>3</v>
      </c>
      <c r="C30" s="113">
        <v>6810</v>
      </c>
      <c r="D30" s="12" t="s">
        <v>297</v>
      </c>
      <c r="E30" s="12" t="s">
        <v>6</v>
      </c>
      <c r="F30" s="12" t="s">
        <v>18</v>
      </c>
      <c r="G30" s="12" t="s">
        <v>151</v>
      </c>
      <c r="H30" s="12"/>
      <c r="I30" s="9">
        <v>51</v>
      </c>
      <c r="J30" s="9">
        <v>52</v>
      </c>
    </row>
    <row r="31" spans="1:10" s="11" customFormat="1" x14ac:dyDescent="0.2">
      <c r="A31" s="8">
        <v>43715</v>
      </c>
      <c r="B31" s="12" t="s">
        <v>6</v>
      </c>
      <c r="C31" s="113">
        <v>57590</v>
      </c>
      <c r="D31" s="12" t="s">
        <v>706</v>
      </c>
      <c r="E31" s="12" t="s">
        <v>6</v>
      </c>
      <c r="F31" s="12" t="s">
        <v>15</v>
      </c>
      <c r="G31" s="12" t="s">
        <v>151</v>
      </c>
      <c r="H31" s="12"/>
      <c r="I31" s="9">
        <v>70</v>
      </c>
      <c r="J31" s="9">
        <v>98</v>
      </c>
    </row>
    <row r="32" spans="1:10" s="11" customFormat="1" x14ac:dyDescent="0.2">
      <c r="A32" s="8">
        <v>43715</v>
      </c>
      <c r="B32" s="12" t="s">
        <v>3</v>
      </c>
      <c r="C32" s="113">
        <v>4640</v>
      </c>
      <c r="D32" s="12" t="s">
        <v>40</v>
      </c>
      <c r="E32" s="12" t="s">
        <v>4</v>
      </c>
      <c r="F32" s="12" t="s">
        <v>6</v>
      </c>
      <c r="G32" s="12" t="s">
        <v>163</v>
      </c>
      <c r="H32" s="12"/>
      <c r="I32" s="9">
        <v>4</v>
      </c>
      <c r="J32" s="9">
        <v>2</v>
      </c>
    </row>
    <row r="33" spans="1:10" s="11" customFormat="1" x14ac:dyDescent="0.2">
      <c r="A33" s="8">
        <v>43715</v>
      </c>
      <c r="B33" s="12" t="s">
        <v>3</v>
      </c>
      <c r="C33" s="113">
        <v>5836</v>
      </c>
      <c r="D33" s="12" t="s">
        <v>261</v>
      </c>
      <c r="E33" s="12" t="s">
        <v>771</v>
      </c>
      <c r="F33" s="12" t="s">
        <v>15</v>
      </c>
      <c r="G33" s="12" t="s">
        <v>151</v>
      </c>
      <c r="H33" s="12"/>
      <c r="I33" s="9">
        <v>25</v>
      </c>
      <c r="J33" s="9">
        <v>29</v>
      </c>
    </row>
    <row r="34" spans="1:10" s="11" customFormat="1" x14ac:dyDescent="0.2">
      <c r="A34" s="8">
        <v>43715</v>
      </c>
      <c r="B34" s="12" t="s">
        <v>3</v>
      </c>
      <c r="C34" s="113">
        <v>9122</v>
      </c>
      <c r="D34" s="12" t="s">
        <v>121</v>
      </c>
      <c r="E34" s="12" t="s">
        <v>4</v>
      </c>
      <c r="F34" s="12" t="s">
        <v>5</v>
      </c>
      <c r="G34" s="12" t="s">
        <v>2442</v>
      </c>
      <c r="H34" s="12"/>
      <c r="I34" s="9">
        <v>43</v>
      </c>
      <c r="J34" s="9">
        <v>62</v>
      </c>
    </row>
    <row r="35" spans="1:10" s="11" customFormat="1" x14ac:dyDescent="0.2">
      <c r="A35" s="8">
        <v>43716</v>
      </c>
      <c r="B35" s="12" t="s">
        <v>3</v>
      </c>
      <c r="C35" s="113">
        <v>1650</v>
      </c>
      <c r="D35" s="12" t="s">
        <v>92</v>
      </c>
      <c r="E35" s="12" t="s">
        <v>6</v>
      </c>
      <c r="F35" s="12" t="s">
        <v>8</v>
      </c>
      <c r="G35" s="12" t="s">
        <v>917</v>
      </c>
      <c r="H35" s="12"/>
      <c r="I35" s="9">
        <v>21</v>
      </c>
      <c r="J35" s="9">
        <v>25</v>
      </c>
    </row>
    <row r="36" spans="1:10" s="11" customFormat="1" x14ac:dyDescent="0.2">
      <c r="A36" s="8">
        <v>43716</v>
      </c>
      <c r="B36" s="12" t="s">
        <v>3</v>
      </c>
      <c r="C36" s="113">
        <v>9168</v>
      </c>
      <c r="D36" s="12" t="s">
        <v>191</v>
      </c>
      <c r="E36" s="12" t="s">
        <v>4</v>
      </c>
      <c r="F36" s="12" t="s">
        <v>140</v>
      </c>
      <c r="G36" s="12" t="s">
        <v>151</v>
      </c>
      <c r="H36" s="12"/>
      <c r="I36" s="9">
        <v>50</v>
      </c>
      <c r="J36" s="9">
        <v>63</v>
      </c>
    </row>
    <row r="37" spans="1:10" s="11" customFormat="1" x14ac:dyDescent="0.2">
      <c r="A37" s="8">
        <v>43716</v>
      </c>
      <c r="B37" s="12" t="s">
        <v>3</v>
      </c>
      <c r="C37" s="113">
        <v>2222</v>
      </c>
      <c r="D37" s="12" t="s">
        <v>92</v>
      </c>
      <c r="E37" s="12" t="s">
        <v>31</v>
      </c>
      <c r="F37" s="12" t="s">
        <v>15</v>
      </c>
      <c r="G37" s="12" t="s">
        <v>151</v>
      </c>
      <c r="H37" s="12"/>
      <c r="I37" s="9">
        <v>26</v>
      </c>
      <c r="J37" s="9">
        <v>33</v>
      </c>
    </row>
    <row r="38" spans="1:10" s="11" customFormat="1" x14ac:dyDescent="0.2">
      <c r="A38" s="8">
        <v>43716</v>
      </c>
      <c r="B38" s="12" t="s">
        <v>6</v>
      </c>
      <c r="C38" s="113">
        <v>57070</v>
      </c>
      <c r="D38" s="12" t="s">
        <v>211</v>
      </c>
      <c r="E38" s="12" t="s">
        <v>6</v>
      </c>
      <c r="F38" s="12" t="s">
        <v>15</v>
      </c>
      <c r="G38" s="12" t="s">
        <v>422</v>
      </c>
      <c r="H38" s="12"/>
      <c r="I38" s="9">
        <v>48</v>
      </c>
      <c r="J38" s="9">
        <v>69</v>
      </c>
    </row>
    <row r="39" spans="1:10" s="11" customFormat="1" x14ac:dyDescent="0.2">
      <c r="A39" s="8">
        <v>43716</v>
      </c>
      <c r="B39" s="12" t="s">
        <v>3</v>
      </c>
      <c r="C39" s="113">
        <v>1833</v>
      </c>
      <c r="D39" s="12" t="s">
        <v>92</v>
      </c>
      <c r="E39" s="12" t="s">
        <v>4</v>
      </c>
      <c r="F39" s="12" t="s">
        <v>6</v>
      </c>
      <c r="G39" s="12" t="s">
        <v>897</v>
      </c>
      <c r="H39" s="12"/>
      <c r="I39" s="9">
        <v>24</v>
      </c>
      <c r="J39" s="9">
        <v>28</v>
      </c>
    </row>
    <row r="40" spans="1:10" s="11" customFormat="1" x14ac:dyDescent="0.2">
      <c r="A40" s="8">
        <v>43716</v>
      </c>
      <c r="B40" s="12" t="s">
        <v>6</v>
      </c>
      <c r="C40" s="113">
        <v>54400</v>
      </c>
      <c r="D40" s="12" t="s">
        <v>1640</v>
      </c>
      <c r="E40" s="12" t="s">
        <v>6</v>
      </c>
      <c r="F40" s="12" t="s">
        <v>15</v>
      </c>
      <c r="G40" s="12" t="s">
        <v>151</v>
      </c>
      <c r="H40" s="12"/>
      <c r="I40" s="9">
        <v>22</v>
      </c>
      <c r="J40" s="9">
        <v>20</v>
      </c>
    </row>
    <row r="41" spans="1:10" s="11" customFormat="1" x14ac:dyDescent="0.2">
      <c r="A41" s="8">
        <v>43716</v>
      </c>
      <c r="B41" s="12" t="s">
        <v>3</v>
      </c>
      <c r="C41" s="113">
        <v>2451</v>
      </c>
      <c r="D41" s="12" t="s">
        <v>92</v>
      </c>
      <c r="E41" s="12" t="s">
        <v>6</v>
      </c>
      <c r="F41" s="12" t="s">
        <v>15</v>
      </c>
      <c r="G41" s="12" t="s">
        <v>2444</v>
      </c>
      <c r="H41" s="12"/>
      <c r="I41" s="9">
        <v>22</v>
      </c>
      <c r="J41" s="9">
        <v>25</v>
      </c>
    </row>
    <row r="42" spans="1:10" s="11" customFormat="1" x14ac:dyDescent="0.2">
      <c r="A42" s="8">
        <v>43716</v>
      </c>
      <c r="B42" s="12" t="s">
        <v>3</v>
      </c>
      <c r="C42" s="113">
        <v>4571</v>
      </c>
      <c r="D42" s="12" t="s">
        <v>40</v>
      </c>
      <c r="E42" s="12" t="s">
        <v>6</v>
      </c>
      <c r="F42" s="12" t="s">
        <v>15</v>
      </c>
      <c r="G42" s="12" t="s">
        <v>163</v>
      </c>
      <c r="H42" s="12"/>
      <c r="I42" s="9">
        <v>4</v>
      </c>
      <c r="J42" s="9">
        <v>2</v>
      </c>
    </row>
    <row r="43" spans="1:10" s="11" customFormat="1" x14ac:dyDescent="0.2">
      <c r="A43" s="8">
        <v>43716</v>
      </c>
      <c r="B43" s="12" t="s">
        <v>3</v>
      </c>
      <c r="C43" s="113">
        <v>1550</v>
      </c>
      <c r="D43" s="12" t="s">
        <v>92</v>
      </c>
      <c r="E43" s="12" t="s">
        <v>16</v>
      </c>
      <c r="F43" s="12" t="s">
        <v>15</v>
      </c>
      <c r="G43" s="12" t="s">
        <v>37</v>
      </c>
      <c r="H43" s="12"/>
      <c r="I43" s="9">
        <v>25</v>
      </c>
      <c r="J43" s="9">
        <v>26</v>
      </c>
    </row>
    <row r="44" spans="1:10" s="11" customFormat="1" x14ac:dyDescent="0.2">
      <c r="A44" s="8">
        <v>43716</v>
      </c>
      <c r="B44" s="12" t="s">
        <v>3</v>
      </c>
      <c r="C44" s="113">
        <v>8614</v>
      </c>
      <c r="D44" s="12" t="s">
        <v>173</v>
      </c>
      <c r="E44" s="12" t="s">
        <v>6</v>
      </c>
      <c r="F44" s="12" t="s">
        <v>15</v>
      </c>
      <c r="G44" s="12" t="s">
        <v>194</v>
      </c>
      <c r="H44" s="12"/>
      <c r="I44" s="9">
        <v>47</v>
      </c>
      <c r="J44" s="9">
        <v>41</v>
      </c>
    </row>
    <row r="45" spans="1:10" s="11" customFormat="1" x14ac:dyDescent="0.2">
      <c r="A45" s="8">
        <v>43716</v>
      </c>
      <c r="B45" s="12" t="s">
        <v>6</v>
      </c>
      <c r="C45" s="113">
        <v>57100</v>
      </c>
      <c r="D45" s="12" t="s">
        <v>141</v>
      </c>
      <c r="E45" s="12" t="s">
        <v>6</v>
      </c>
      <c r="F45" s="12" t="s">
        <v>15</v>
      </c>
      <c r="G45" s="12" t="s">
        <v>258</v>
      </c>
      <c r="H45" s="12"/>
      <c r="I45" s="9">
        <v>34</v>
      </c>
      <c r="J45" s="9">
        <v>41</v>
      </c>
    </row>
    <row r="46" spans="1:10" s="11" customFormat="1" x14ac:dyDescent="0.2">
      <c r="A46" s="8">
        <v>43716</v>
      </c>
      <c r="B46" s="12" t="s">
        <v>3</v>
      </c>
      <c r="C46" s="113">
        <v>9366</v>
      </c>
      <c r="D46" s="12" t="s">
        <v>1274</v>
      </c>
      <c r="E46" s="12" t="s">
        <v>16</v>
      </c>
      <c r="F46" s="12" t="s">
        <v>4</v>
      </c>
      <c r="G46" s="12" t="s">
        <v>151</v>
      </c>
      <c r="H46" s="12"/>
      <c r="I46" s="9">
        <v>50</v>
      </c>
      <c r="J46" s="9">
        <v>59</v>
      </c>
    </row>
    <row r="47" spans="1:10" s="11" customFormat="1" x14ac:dyDescent="0.2">
      <c r="A47" s="8">
        <v>43716</v>
      </c>
      <c r="B47" s="12" t="s">
        <v>3</v>
      </c>
      <c r="C47" s="113">
        <v>1469</v>
      </c>
      <c r="D47" s="12" t="s">
        <v>92</v>
      </c>
      <c r="E47" s="12" t="s">
        <v>5</v>
      </c>
      <c r="F47" s="12" t="s">
        <v>15</v>
      </c>
      <c r="G47" s="12" t="s">
        <v>2445</v>
      </c>
      <c r="H47" s="12"/>
      <c r="I47" s="9">
        <v>26</v>
      </c>
      <c r="J47" s="9">
        <v>27</v>
      </c>
    </row>
    <row r="48" spans="1:10" s="11" customFormat="1" x14ac:dyDescent="0.2">
      <c r="A48" s="8">
        <v>43716</v>
      </c>
      <c r="B48" s="12" t="s">
        <v>3</v>
      </c>
      <c r="C48" s="113">
        <v>3397</v>
      </c>
      <c r="D48" s="12" t="s">
        <v>156</v>
      </c>
      <c r="E48" s="12" t="s">
        <v>6</v>
      </c>
      <c r="F48" s="12" t="s">
        <v>4</v>
      </c>
      <c r="G48" s="12" t="s">
        <v>2446</v>
      </c>
      <c r="H48" s="12"/>
      <c r="I48" s="9">
        <v>23</v>
      </c>
      <c r="J48" s="9">
        <v>27</v>
      </c>
    </row>
    <row r="49" spans="1:10" s="11" customFormat="1" x14ac:dyDescent="0.2">
      <c r="A49" s="8">
        <v>43717</v>
      </c>
      <c r="B49" s="12" t="s">
        <v>3</v>
      </c>
      <c r="C49" s="113">
        <v>6915</v>
      </c>
      <c r="D49" s="12" t="s">
        <v>109</v>
      </c>
      <c r="E49" s="12" t="s">
        <v>4</v>
      </c>
      <c r="F49" s="12" t="s">
        <v>6</v>
      </c>
      <c r="G49" s="12" t="s">
        <v>151</v>
      </c>
      <c r="H49" s="12"/>
      <c r="I49" s="9">
        <v>37</v>
      </c>
      <c r="J49" s="9">
        <v>46</v>
      </c>
    </row>
    <row r="50" spans="1:10" s="11" customFormat="1" x14ac:dyDescent="0.2">
      <c r="A50" s="8">
        <v>43717</v>
      </c>
      <c r="B50" s="12" t="s">
        <v>3</v>
      </c>
      <c r="C50" s="113">
        <v>4514</v>
      </c>
      <c r="D50" s="12" t="s">
        <v>40</v>
      </c>
      <c r="E50" s="12" t="s">
        <v>4</v>
      </c>
      <c r="F50" s="12" t="s">
        <v>690</v>
      </c>
      <c r="G50" s="12" t="s">
        <v>151</v>
      </c>
      <c r="H50" s="12"/>
      <c r="I50" s="9">
        <v>4</v>
      </c>
      <c r="J50" s="9">
        <v>1</v>
      </c>
    </row>
    <row r="51" spans="1:10" s="11" customFormat="1" x14ac:dyDescent="0.2">
      <c r="A51" s="8">
        <v>43717</v>
      </c>
      <c r="B51" s="12" t="s">
        <v>3</v>
      </c>
      <c r="C51" s="113">
        <v>7257</v>
      </c>
      <c r="D51" s="12" t="s">
        <v>120</v>
      </c>
      <c r="E51" s="12" t="s">
        <v>31</v>
      </c>
      <c r="F51" s="12" t="s">
        <v>15</v>
      </c>
      <c r="G51" s="12" t="s">
        <v>194</v>
      </c>
      <c r="H51" s="12"/>
      <c r="I51" s="9">
        <v>33</v>
      </c>
      <c r="J51" s="9">
        <v>26</v>
      </c>
    </row>
    <row r="52" spans="1:10" s="11" customFormat="1" x14ac:dyDescent="0.2">
      <c r="A52" s="8">
        <v>43717</v>
      </c>
      <c r="B52" s="12" t="s">
        <v>3</v>
      </c>
      <c r="C52" s="113">
        <v>8020</v>
      </c>
      <c r="D52" s="12" t="s">
        <v>42</v>
      </c>
      <c r="E52" s="12" t="s">
        <v>6</v>
      </c>
      <c r="F52" s="12" t="s">
        <v>15</v>
      </c>
      <c r="G52" s="12" t="s">
        <v>258</v>
      </c>
      <c r="H52" s="12"/>
      <c r="I52" s="9">
        <v>23</v>
      </c>
      <c r="J52" s="9">
        <v>26</v>
      </c>
    </row>
    <row r="53" spans="1:10" s="11" customFormat="1" x14ac:dyDescent="0.2">
      <c r="A53" s="8">
        <v>43717</v>
      </c>
      <c r="B53" s="12" t="s">
        <v>3</v>
      </c>
      <c r="C53" s="113">
        <v>8224</v>
      </c>
      <c r="D53" s="12" t="s">
        <v>64</v>
      </c>
      <c r="E53" s="12" t="s">
        <v>10</v>
      </c>
      <c r="F53" s="12" t="s">
        <v>15</v>
      </c>
      <c r="G53" s="12" t="s">
        <v>151</v>
      </c>
      <c r="H53" s="12"/>
      <c r="I53" s="9">
        <v>26</v>
      </c>
      <c r="J53" s="9">
        <v>26</v>
      </c>
    </row>
    <row r="54" spans="1:10" s="11" customFormat="1" x14ac:dyDescent="0.2">
      <c r="A54" s="8">
        <v>43717</v>
      </c>
      <c r="B54" s="12" t="s">
        <v>3</v>
      </c>
      <c r="C54" s="113">
        <v>5405</v>
      </c>
      <c r="D54" s="12" t="s">
        <v>2447</v>
      </c>
      <c r="E54" s="12" t="s">
        <v>16</v>
      </c>
      <c r="F54" s="12" t="s">
        <v>6</v>
      </c>
      <c r="G54" s="12" t="s">
        <v>23</v>
      </c>
      <c r="H54" s="12"/>
      <c r="I54" s="9">
        <v>31</v>
      </c>
      <c r="J54" s="9">
        <v>40</v>
      </c>
    </row>
    <row r="56" spans="1:10" s="11" customFormat="1" x14ac:dyDescent="0.2">
      <c r="A56" s="8">
        <v>43718</v>
      </c>
      <c r="B56" s="12" t="s">
        <v>3</v>
      </c>
      <c r="C56" s="113">
        <v>3675</v>
      </c>
      <c r="D56" s="12" t="s">
        <v>76</v>
      </c>
      <c r="E56" s="12" t="s">
        <v>4</v>
      </c>
      <c r="F56" s="12" t="s">
        <v>5</v>
      </c>
      <c r="G56" s="12" t="s">
        <v>151</v>
      </c>
      <c r="H56" s="12"/>
      <c r="I56" s="9">
        <v>18</v>
      </c>
      <c r="J56" s="9">
        <v>17</v>
      </c>
    </row>
    <row r="57" spans="1:10" s="11" customFormat="1" x14ac:dyDescent="0.2">
      <c r="A57" s="8">
        <v>43718</v>
      </c>
      <c r="B57" s="12" t="s">
        <v>3</v>
      </c>
      <c r="C57" s="113">
        <v>4460</v>
      </c>
      <c r="D57" s="12" t="s">
        <v>61</v>
      </c>
      <c r="E57" s="12" t="s">
        <v>12</v>
      </c>
      <c r="F57" s="12" t="s">
        <v>6</v>
      </c>
      <c r="G57" s="12" t="s">
        <v>194</v>
      </c>
      <c r="H57" s="12"/>
      <c r="I57" s="9">
        <v>6</v>
      </c>
      <c r="J57" s="9">
        <v>4</v>
      </c>
    </row>
    <row r="58" spans="1:10" s="11" customFormat="1" x14ac:dyDescent="0.2">
      <c r="A58" s="8">
        <v>43718</v>
      </c>
      <c r="B58" s="12" t="s">
        <v>3</v>
      </c>
      <c r="C58" s="113">
        <v>1475</v>
      </c>
      <c r="D58" s="12" t="s">
        <v>92</v>
      </c>
      <c r="E58" s="12" t="s">
        <v>4</v>
      </c>
      <c r="F58" s="12" t="s">
        <v>5</v>
      </c>
      <c r="G58" s="12" t="s">
        <v>151</v>
      </c>
      <c r="H58" s="12"/>
      <c r="I58" s="9">
        <v>29</v>
      </c>
      <c r="J58" s="9">
        <v>26</v>
      </c>
    </row>
    <row r="59" spans="1:10" s="11" customFormat="1" x14ac:dyDescent="0.2">
      <c r="A59" s="8">
        <v>43718</v>
      </c>
      <c r="B59" s="12" t="s">
        <v>3</v>
      </c>
      <c r="C59" s="113">
        <v>4995</v>
      </c>
      <c r="D59" s="12" t="s">
        <v>2041</v>
      </c>
      <c r="E59" s="12" t="s">
        <v>2448</v>
      </c>
      <c r="F59" s="12" t="s">
        <v>6</v>
      </c>
      <c r="G59" s="12" t="s">
        <v>222</v>
      </c>
      <c r="H59" s="12"/>
      <c r="I59" s="9">
        <v>18</v>
      </c>
      <c r="J59" s="9">
        <v>10</v>
      </c>
    </row>
    <row r="60" spans="1:10" s="11" customFormat="1" x14ac:dyDescent="0.2">
      <c r="A60" s="8">
        <v>43718</v>
      </c>
      <c r="B60" s="12" t="s">
        <v>3</v>
      </c>
      <c r="C60" s="113">
        <v>8317</v>
      </c>
      <c r="D60" s="12" t="s">
        <v>64</v>
      </c>
      <c r="E60" s="12" t="s">
        <v>16</v>
      </c>
      <c r="F60" s="12" t="s">
        <v>6</v>
      </c>
      <c r="G60" s="12" t="s">
        <v>37</v>
      </c>
      <c r="H60" s="12"/>
      <c r="I60" s="9">
        <v>27</v>
      </c>
      <c r="J60" s="9">
        <v>32</v>
      </c>
    </row>
    <row r="61" spans="1:10" s="11" customFormat="1" x14ac:dyDescent="0.2">
      <c r="A61" s="8">
        <v>43719</v>
      </c>
      <c r="B61" s="12" t="s">
        <v>3</v>
      </c>
      <c r="C61" s="113">
        <v>4482</v>
      </c>
      <c r="D61" s="12" t="s">
        <v>61</v>
      </c>
      <c r="E61" s="12" t="s">
        <v>4</v>
      </c>
      <c r="F61" s="12" t="s">
        <v>6</v>
      </c>
      <c r="G61" s="12" t="s">
        <v>2201</v>
      </c>
      <c r="H61" s="12"/>
      <c r="I61" s="9">
        <v>9</v>
      </c>
      <c r="J61" s="9">
        <v>5</v>
      </c>
    </row>
    <row r="62" spans="1:10" s="11" customFormat="1" x14ac:dyDescent="0.2">
      <c r="A62" s="8">
        <v>43719</v>
      </c>
      <c r="B62" s="12" t="s">
        <v>14</v>
      </c>
      <c r="C62" s="113">
        <v>6780</v>
      </c>
      <c r="D62" s="12" t="s">
        <v>142</v>
      </c>
      <c r="E62" s="12" t="s">
        <v>6</v>
      </c>
      <c r="F62" s="12" t="s">
        <v>15</v>
      </c>
      <c r="G62" s="12" t="s">
        <v>194</v>
      </c>
      <c r="H62" s="12"/>
      <c r="I62" s="9">
        <v>26</v>
      </c>
      <c r="J62" s="9">
        <v>17</v>
      </c>
    </row>
    <row r="63" spans="1:10" s="11" customFormat="1" x14ac:dyDescent="0.2">
      <c r="A63" s="8">
        <v>43719</v>
      </c>
      <c r="B63" s="12" t="s">
        <v>3</v>
      </c>
      <c r="C63" s="113">
        <v>7383</v>
      </c>
      <c r="D63" s="12" t="s">
        <v>186</v>
      </c>
      <c r="E63" s="12" t="s">
        <v>234</v>
      </c>
      <c r="F63" s="12" t="s">
        <v>15</v>
      </c>
      <c r="G63" s="12" t="s">
        <v>151</v>
      </c>
      <c r="H63" s="12"/>
      <c r="I63" s="9">
        <v>39</v>
      </c>
      <c r="J63" s="9">
        <v>44</v>
      </c>
    </row>
    <row r="64" spans="1:10" s="11" customFormat="1" x14ac:dyDescent="0.2">
      <c r="A64" s="8">
        <v>43719</v>
      </c>
      <c r="B64" s="12" t="s">
        <v>3</v>
      </c>
      <c r="C64" s="113">
        <v>8150</v>
      </c>
      <c r="D64" s="12" t="s">
        <v>53</v>
      </c>
      <c r="E64" s="12" t="s">
        <v>4</v>
      </c>
      <c r="F64" s="12" t="s">
        <v>4</v>
      </c>
      <c r="G64" s="12" t="s">
        <v>477</v>
      </c>
      <c r="H64" s="12"/>
      <c r="I64" s="9">
        <v>32</v>
      </c>
      <c r="J64" s="9">
        <v>32</v>
      </c>
    </row>
    <row r="65" spans="1:10" s="11" customFormat="1" x14ac:dyDescent="0.2">
      <c r="A65" s="8">
        <v>43719</v>
      </c>
      <c r="B65" s="12" t="s">
        <v>3</v>
      </c>
      <c r="C65" s="113">
        <v>6550</v>
      </c>
      <c r="D65" s="12" t="s">
        <v>1087</v>
      </c>
      <c r="E65" s="12" t="s">
        <v>5</v>
      </c>
      <c r="F65" s="12" t="s">
        <v>6</v>
      </c>
      <c r="G65" s="12" t="s">
        <v>326</v>
      </c>
      <c r="H65" s="12"/>
      <c r="I65" s="9">
        <v>55</v>
      </c>
      <c r="J65" s="9">
        <v>60</v>
      </c>
    </row>
    <row r="66" spans="1:10" s="11" customFormat="1" x14ac:dyDescent="0.2">
      <c r="A66" s="8">
        <v>43719</v>
      </c>
      <c r="B66" s="12" t="s">
        <v>3</v>
      </c>
      <c r="C66" s="113">
        <v>4974</v>
      </c>
      <c r="D66" s="12" t="s">
        <v>133</v>
      </c>
      <c r="E66" s="12" t="s">
        <v>4</v>
      </c>
      <c r="F66" s="12" t="s">
        <v>6</v>
      </c>
      <c r="G66" s="12" t="s">
        <v>151</v>
      </c>
      <c r="H66" s="12"/>
      <c r="I66" s="9">
        <v>19</v>
      </c>
      <c r="J66" s="9">
        <v>12</v>
      </c>
    </row>
    <row r="67" spans="1:10" s="11" customFormat="1" x14ac:dyDescent="0.2">
      <c r="A67" s="8">
        <v>43719</v>
      </c>
      <c r="B67" s="12" t="s">
        <v>3</v>
      </c>
      <c r="C67" s="113">
        <v>7364</v>
      </c>
      <c r="D67" s="12" t="s">
        <v>239</v>
      </c>
      <c r="E67" s="12" t="s">
        <v>15</v>
      </c>
      <c r="F67" s="12" t="s">
        <v>4</v>
      </c>
      <c r="G67" s="12" t="s">
        <v>151</v>
      </c>
      <c r="H67" s="12"/>
      <c r="I67" s="9">
        <v>35</v>
      </c>
      <c r="J67" s="9">
        <v>45</v>
      </c>
    </row>
    <row r="68" spans="1:10" s="11" customFormat="1" x14ac:dyDescent="0.2">
      <c r="A68" s="8">
        <v>43719</v>
      </c>
      <c r="B68" s="12" t="s">
        <v>6</v>
      </c>
      <c r="C68" s="113">
        <v>57320</v>
      </c>
      <c r="D68" s="12" t="s">
        <v>1994</v>
      </c>
      <c r="E68" s="12" t="s">
        <v>6</v>
      </c>
      <c r="F68" s="12" t="s">
        <v>15</v>
      </c>
      <c r="G68" s="12" t="s">
        <v>151</v>
      </c>
      <c r="H68" s="12"/>
      <c r="I68" s="9">
        <v>59</v>
      </c>
      <c r="J68" s="9">
        <v>69</v>
      </c>
    </row>
    <row r="69" spans="1:10" s="11" customFormat="1" x14ac:dyDescent="0.2">
      <c r="A69" s="8">
        <v>43720</v>
      </c>
      <c r="B69" s="12" t="s">
        <v>3</v>
      </c>
      <c r="C69" s="113">
        <v>8293</v>
      </c>
      <c r="D69" s="12" t="s">
        <v>289</v>
      </c>
      <c r="E69" s="12" t="s">
        <v>15</v>
      </c>
      <c r="F69" s="12" t="s">
        <v>6</v>
      </c>
      <c r="G69" s="12" t="s">
        <v>151</v>
      </c>
      <c r="H69" s="12"/>
      <c r="I69" s="9">
        <v>33</v>
      </c>
      <c r="J69" s="9">
        <v>39</v>
      </c>
    </row>
    <row r="70" spans="1:10" s="11" customFormat="1" x14ac:dyDescent="0.2">
      <c r="A70" s="8">
        <v>43721</v>
      </c>
      <c r="B70" s="12" t="s">
        <v>3</v>
      </c>
      <c r="C70" s="113">
        <v>5772</v>
      </c>
      <c r="D70" s="12" t="s">
        <v>978</v>
      </c>
      <c r="E70" s="12" t="s">
        <v>3</v>
      </c>
      <c r="F70" s="12" t="s">
        <v>6</v>
      </c>
      <c r="G70" s="12" t="s">
        <v>2449</v>
      </c>
      <c r="H70" s="12"/>
      <c r="I70" s="9">
        <v>24</v>
      </c>
      <c r="J70" s="9">
        <v>31</v>
      </c>
    </row>
    <row r="71" spans="1:10" s="11" customFormat="1" x14ac:dyDescent="0.2">
      <c r="A71" s="8">
        <v>43721</v>
      </c>
      <c r="B71" s="12" t="s">
        <v>3</v>
      </c>
      <c r="C71" s="113">
        <v>4883</v>
      </c>
      <c r="D71" s="12" t="s">
        <v>124</v>
      </c>
      <c r="E71" s="12" t="s">
        <v>8</v>
      </c>
      <c r="F71" s="12" t="s">
        <v>6</v>
      </c>
      <c r="G71" s="12" t="s">
        <v>2450</v>
      </c>
      <c r="H71" s="12"/>
      <c r="I71" s="9">
        <v>12</v>
      </c>
      <c r="J71" s="9">
        <v>7</v>
      </c>
    </row>
    <row r="72" spans="1:10" s="11" customFormat="1" x14ac:dyDescent="0.2">
      <c r="A72" s="8">
        <v>43722</v>
      </c>
      <c r="B72" s="12" t="s">
        <v>3</v>
      </c>
      <c r="C72" s="113">
        <v>5238</v>
      </c>
      <c r="D72" s="12" t="s">
        <v>66</v>
      </c>
      <c r="E72" s="12" t="s">
        <v>2451</v>
      </c>
      <c r="F72" s="12" t="s">
        <v>15</v>
      </c>
      <c r="G72" s="12" t="s">
        <v>194</v>
      </c>
      <c r="H72" s="12"/>
      <c r="I72" s="9">
        <v>24</v>
      </c>
      <c r="J72" s="9">
        <v>33</v>
      </c>
    </row>
    <row r="73" spans="1:10" s="11" customFormat="1" x14ac:dyDescent="0.2">
      <c r="A73" s="8">
        <v>43722</v>
      </c>
      <c r="B73" s="12" t="s">
        <v>3</v>
      </c>
      <c r="C73" s="113">
        <v>9155</v>
      </c>
      <c r="D73" s="12" t="s">
        <v>1806</v>
      </c>
      <c r="E73" s="12" t="s">
        <v>4</v>
      </c>
      <c r="F73" s="12" t="s">
        <v>6</v>
      </c>
      <c r="G73" s="12" t="s">
        <v>194</v>
      </c>
      <c r="H73" s="12"/>
      <c r="I73" s="9">
        <v>49</v>
      </c>
      <c r="J73" s="9">
        <v>65</v>
      </c>
    </row>
    <row r="74" spans="1:10" s="11" customFormat="1" x14ac:dyDescent="0.2">
      <c r="A74" s="8">
        <v>43722</v>
      </c>
      <c r="B74" s="12" t="s">
        <v>3</v>
      </c>
      <c r="C74" s="113">
        <v>5772</v>
      </c>
      <c r="D74" s="12" t="s">
        <v>978</v>
      </c>
      <c r="E74" s="12" t="s">
        <v>4</v>
      </c>
      <c r="F74" s="12" t="s">
        <v>5</v>
      </c>
      <c r="G74" s="12" t="s">
        <v>194</v>
      </c>
      <c r="H74" s="12"/>
      <c r="I74" s="9">
        <v>24</v>
      </c>
      <c r="J74" s="9">
        <v>31</v>
      </c>
    </row>
    <row r="75" spans="1:10" s="11" customFormat="1" x14ac:dyDescent="0.2">
      <c r="A75" s="8">
        <v>43722</v>
      </c>
      <c r="B75" s="12" t="s">
        <v>6</v>
      </c>
      <c r="C75" s="113">
        <v>54440</v>
      </c>
      <c r="D75" s="12" t="s">
        <v>180</v>
      </c>
      <c r="E75" s="12" t="s">
        <v>6</v>
      </c>
      <c r="F75" s="12" t="s">
        <v>15</v>
      </c>
      <c r="G75" s="12" t="s">
        <v>2452</v>
      </c>
      <c r="H75" s="12"/>
      <c r="I75" s="9">
        <v>15</v>
      </c>
      <c r="J75" s="9">
        <v>13</v>
      </c>
    </row>
    <row r="76" spans="1:10" s="11" customFormat="1" x14ac:dyDescent="0.2">
      <c r="A76" s="8">
        <v>43722</v>
      </c>
      <c r="B76" s="12" t="s">
        <v>3</v>
      </c>
      <c r="C76" s="113">
        <v>8224</v>
      </c>
      <c r="D76" s="12" t="s">
        <v>64</v>
      </c>
      <c r="E76" s="12" t="s">
        <v>10</v>
      </c>
      <c r="F76" s="12" t="s">
        <v>15</v>
      </c>
      <c r="G76" s="12" t="s">
        <v>222</v>
      </c>
      <c r="H76" s="12"/>
      <c r="I76" s="9">
        <v>24</v>
      </c>
      <c r="J76" s="9">
        <v>18</v>
      </c>
    </row>
    <row r="77" spans="1:10" s="11" customFormat="1" x14ac:dyDescent="0.2">
      <c r="A77" s="8">
        <v>43722</v>
      </c>
      <c r="B77" s="12" t="s">
        <v>3</v>
      </c>
      <c r="C77" s="113">
        <v>4639</v>
      </c>
      <c r="D77" s="12" t="s">
        <v>40</v>
      </c>
      <c r="E77" s="12" t="s">
        <v>16</v>
      </c>
      <c r="F77" s="12" t="s">
        <v>6</v>
      </c>
      <c r="G77" s="12" t="s">
        <v>163</v>
      </c>
      <c r="H77" s="12"/>
      <c r="I77" s="9">
        <v>1</v>
      </c>
      <c r="J77" s="9">
        <v>2</v>
      </c>
    </row>
    <row r="78" spans="1:10" s="11" customFormat="1" x14ac:dyDescent="0.2">
      <c r="A78" s="8">
        <v>43722</v>
      </c>
      <c r="B78" s="12" t="s">
        <v>3</v>
      </c>
      <c r="C78" s="113">
        <v>5651</v>
      </c>
      <c r="D78" s="12" t="s">
        <v>952</v>
      </c>
      <c r="E78" s="12" t="s">
        <v>4</v>
      </c>
      <c r="F78" s="12" t="s">
        <v>6</v>
      </c>
      <c r="G78" s="12" t="s">
        <v>151</v>
      </c>
      <c r="H78" s="12"/>
      <c r="I78" s="9">
        <v>24</v>
      </c>
      <c r="J78" s="9">
        <v>34</v>
      </c>
    </row>
    <row r="79" spans="1:10" s="11" customFormat="1" x14ac:dyDescent="0.2">
      <c r="A79" s="8">
        <v>43722</v>
      </c>
      <c r="B79" s="12" t="s">
        <v>3</v>
      </c>
      <c r="C79" s="113">
        <v>3750</v>
      </c>
      <c r="D79" s="12" t="s">
        <v>83</v>
      </c>
      <c r="E79" s="12" t="s">
        <v>4</v>
      </c>
      <c r="F79" s="12" t="s">
        <v>6</v>
      </c>
      <c r="G79" s="12" t="s">
        <v>2453</v>
      </c>
      <c r="H79" s="12"/>
      <c r="I79" s="9">
        <v>20</v>
      </c>
      <c r="J79" s="9">
        <v>20</v>
      </c>
    </row>
    <row r="80" spans="1:10" s="11" customFormat="1" x14ac:dyDescent="0.2">
      <c r="A80" s="8">
        <v>43722</v>
      </c>
      <c r="B80" s="12" t="s">
        <v>3</v>
      </c>
      <c r="C80" s="113">
        <v>3480</v>
      </c>
      <c r="D80" s="12" t="s">
        <v>67</v>
      </c>
      <c r="E80" s="12" t="s">
        <v>6</v>
      </c>
      <c r="F80" s="12" t="s">
        <v>15</v>
      </c>
      <c r="G80" s="12" t="s">
        <v>37</v>
      </c>
      <c r="H80" s="12"/>
      <c r="I80" s="9">
        <v>18</v>
      </c>
      <c r="J80" s="9">
        <v>20</v>
      </c>
    </row>
    <row r="81" spans="1:10" s="11" customFormat="1" x14ac:dyDescent="0.2">
      <c r="A81" s="8">
        <v>43722</v>
      </c>
      <c r="B81" s="12" t="s">
        <v>14</v>
      </c>
      <c r="C81" s="113">
        <v>6790</v>
      </c>
      <c r="D81" s="12" t="s">
        <v>168</v>
      </c>
      <c r="E81" s="12" t="s">
        <v>6</v>
      </c>
      <c r="F81" s="12" t="s">
        <v>9</v>
      </c>
      <c r="G81" s="12" t="s">
        <v>194</v>
      </c>
      <c r="H81" s="12"/>
      <c r="I81" s="9">
        <v>18</v>
      </c>
      <c r="J81" s="9">
        <v>13</v>
      </c>
    </row>
    <row r="82" spans="1:10" s="11" customFormat="1" x14ac:dyDescent="0.2">
      <c r="A82" s="8">
        <v>43722</v>
      </c>
      <c r="B82" s="12" t="s">
        <v>3</v>
      </c>
      <c r="C82" s="113">
        <v>4514</v>
      </c>
      <c r="D82" s="12" t="s">
        <v>40</v>
      </c>
      <c r="E82" s="12" t="s">
        <v>4</v>
      </c>
      <c r="F82" s="12" t="s">
        <v>6</v>
      </c>
      <c r="G82" s="12" t="s">
        <v>163</v>
      </c>
      <c r="H82" s="12"/>
      <c r="I82" s="9">
        <v>4</v>
      </c>
      <c r="J82" s="9">
        <v>3</v>
      </c>
    </row>
    <row r="83" spans="1:10" s="11" customFormat="1" x14ac:dyDescent="0.2">
      <c r="A83" s="8">
        <v>43722</v>
      </c>
      <c r="B83" s="12" t="s">
        <v>6</v>
      </c>
      <c r="C83" s="113">
        <v>75019</v>
      </c>
      <c r="D83" s="12" t="s">
        <v>1928</v>
      </c>
      <c r="E83" s="12" t="s">
        <v>6</v>
      </c>
      <c r="F83" s="12" t="s">
        <v>15</v>
      </c>
      <c r="G83" s="12" t="s">
        <v>2454</v>
      </c>
      <c r="H83" s="12"/>
      <c r="I83" s="9">
        <v>216</v>
      </c>
      <c r="J83" s="9">
        <v>347</v>
      </c>
    </row>
    <row r="84" spans="1:10" s="11" customFormat="1" x14ac:dyDescent="0.2">
      <c r="A84" s="8">
        <v>43722</v>
      </c>
      <c r="B84" s="12" t="s">
        <v>6</v>
      </c>
      <c r="C84" s="113">
        <v>54920</v>
      </c>
      <c r="D84" s="12" t="s">
        <v>209</v>
      </c>
      <c r="E84" s="12" t="s">
        <v>16</v>
      </c>
      <c r="F84" s="12" t="s">
        <v>663</v>
      </c>
      <c r="G84" s="12" t="s">
        <v>422</v>
      </c>
      <c r="H84" s="12"/>
      <c r="I84" s="9">
        <v>20</v>
      </c>
      <c r="J84" s="9">
        <v>15</v>
      </c>
    </row>
    <row r="85" spans="1:10" s="11" customFormat="1" x14ac:dyDescent="0.2">
      <c r="A85" s="8">
        <v>43722</v>
      </c>
      <c r="B85" s="12" t="s">
        <v>5</v>
      </c>
      <c r="C85" s="113">
        <v>9012</v>
      </c>
      <c r="D85" s="12" t="s">
        <v>1946</v>
      </c>
      <c r="E85" s="12" t="s">
        <v>15</v>
      </c>
      <c r="F85" s="12" t="s">
        <v>15</v>
      </c>
      <c r="G85" s="12" t="s">
        <v>151</v>
      </c>
      <c r="H85" s="12"/>
      <c r="I85" s="9">
        <v>90</v>
      </c>
      <c r="J85" s="9">
        <v>153</v>
      </c>
    </row>
    <row r="86" spans="1:10" s="11" customFormat="1" x14ac:dyDescent="0.2">
      <c r="A86" s="8">
        <v>43722</v>
      </c>
      <c r="B86" s="12" t="s">
        <v>5</v>
      </c>
      <c r="C86" s="113">
        <v>9009</v>
      </c>
      <c r="D86" s="12" t="s">
        <v>1946</v>
      </c>
      <c r="E86" s="12" t="s">
        <v>15</v>
      </c>
      <c r="F86" s="12" t="s">
        <v>15</v>
      </c>
      <c r="G86" s="12" t="s">
        <v>151</v>
      </c>
      <c r="H86" s="12"/>
      <c r="I86" s="9">
        <v>90</v>
      </c>
      <c r="J86" s="9">
        <v>153</v>
      </c>
    </row>
    <row r="87" spans="1:10" s="11" customFormat="1" x14ac:dyDescent="0.2">
      <c r="A87" s="8">
        <v>43722</v>
      </c>
      <c r="B87" s="12" t="s">
        <v>5</v>
      </c>
      <c r="C87" s="113">
        <v>9012</v>
      </c>
      <c r="D87" s="12" t="s">
        <v>1946</v>
      </c>
      <c r="E87" s="12" t="s">
        <v>15</v>
      </c>
      <c r="F87" s="12" t="s">
        <v>5</v>
      </c>
      <c r="G87" s="12" t="s">
        <v>151</v>
      </c>
      <c r="H87" s="12"/>
      <c r="I87" s="9">
        <v>90</v>
      </c>
      <c r="J87" s="9">
        <v>153</v>
      </c>
    </row>
    <row r="88" spans="1:10" s="11" customFormat="1" x14ac:dyDescent="0.2">
      <c r="A88" s="8">
        <v>43723</v>
      </c>
      <c r="B88" s="12" t="s">
        <v>3</v>
      </c>
      <c r="C88" s="113">
        <v>5843</v>
      </c>
      <c r="D88" s="12" t="s">
        <v>78</v>
      </c>
      <c r="E88" s="12" t="s">
        <v>6</v>
      </c>
      <c r="F88" s="12" t="s">
        <v>15</v>
      </c>
      <c r="G88" s="12" t="s">
        <v>295</v>
      </c>
      <c r="H88" s="12"/>
      <c r="I88" s="9">
        <v>24</v>
      </c>
      <c r="J88" s="9">
        <v>28</v>
      </c>
    </row>
    <row r="89" spans="1:10" s="11" customFormat="1" x14ac:dyDescent="0.2">
      <c r="A89" s="8">
        <v>43723</v>
      </c>
      <c r="B89" s="12" t="s">
        <v>3</v>
      </c>
      <c r="C89" s="113">
        <v>1143</v>
      </c>
      <c r="D89" s="12" t="s">
        <v>92</v>
      </c>
      <c r="E89" s="12" t="s">
        <v>5</v>
      </c>
      <c r="F89" s="12" t="s">
        <v>15</v>
      </c>
      <c r="G89" s="12" t="s">
        <v>477</v>
      </c>
      <c r="H89" s="12"/>
      <c r="I89" s="9">
        <v>20</v>
      </c>
      <c r="J89" s="9">
        <v>24</v>
      </c>
    </row>
    <row r="90" spans="1:10" s="11" customFormat="1" x14ac:dyDescent="0.2">
      <c r="A90" s="8">
        <v>43723</v>
      </c>
      <c r="B90" s="12" t="s">
        <v>3</v>
      </c>
      <c r="C90" s="113">
        <v>1372</v>
      </c>
      <c r="D90" s="12" t="s">
        <v>92</v>
      </c>
      <c r="E90" s="12" t="s">
        <v>11</v>
      </c>
      <c r="F90" s="12" t="s">
        <v>15</v>
      </c>
      <c r="G90" s="12" t="s">
        <v>258</v>
      </c>
      <c r="H90" s="12"/>
      <c r="I90" s="9">
        <v>26</v>
      </c>
      <c r="J90" s="9">
        <v>35</v>
      </c>
    </row>
    <row r="91" spans="1:10" s="11" customFormat="1" x14ac:dyDescent="0.2">
      <c r="A91" s="8">
        <v>43723</v>
      </c>
      <c r="B91" s="12" t="s">
        <v>6</v>
      </c>
      <c r="C91" s="113">
        <v>57290</v>
      </c>
      <c r="D91" s="12" t="s">
        <v>138</v>
      </c>
      <c r="E91" s="12" t="s">
        <v>6</v>
      </c>
      <c r="F91" s="12" t="s">
        <v>15</v>
      </c>
      <c r="G91" s="12" t="s">
        <v>151</v>
      </c>
      <c r="H91" s="12"/>
      <c r="I91" s="9">
        <v>34</v>
      </c>
      <c r="J91" s="9">
        <v>38</v>
      </c>
    </row>
    <row r="92" spans="1:10" s="11" customFormat="1" x14ac:dyDescent="0.2">
      <c r="A92" s="8">
        <v>43723</v>
      </c>
      <c r="B92" s="12" t="s">
        <v>3</v>
      </c>
      <c r="C92" s="113">
        <v>4405</v>
      </c>
      <c r="D92" s="12" t="s">
        <v>46</v>
      </c>
      <c r="E92" s="12" t="s">
        <v>4</v>
      </c>
      <c r="F92" s="12" t="s">
        <v>6</v>
      </c>
      <c r="G92" s="12" t="s">
        <v>151</v>
      </c>
      <c r="H92" s="12"/>
      <c r="I92" s="9">
        <v>6</v>
      </c>
      <c r="J92" s="9">
        <v>2</v>
      </c>
    </row>
    <row r="93" spans="1:10" s="11" customFormat="1" x14ac:dyDescent="0.2">
      <c r="A93" s="8">
        <v>43723</v>
      </c>
      <c r="B93" s="12" t="s">
        <v>5</v>
      </c>
      <c r="C93" s="113">
        <v>66793</v>
      </c>
      <c r="D93" s="12" t="s">
        <v>2363</v>
      </c>
      <c r="E93" s="12" t="s">
        <v>10</v>
      </c>
      <c r="F93" s="12" t="s">
        <v>5</v>
      </c>
      <c r="G93" s="12" t="s">
        <v>2455</v>
      </c>
      <c r="H93" s="12"/>
      <c r="I93" s="9">
        <v>60</v>
      </c>
      <c r="J93" s="9">
        <v>90</v>
      </c>
    </row>
    <row r="94" spans="1:10" s="11" customFormat="1" x14ac:dyDescent="0.2">
      <c r="A94" s="8">
        <v>43723</v>
      </c>
      <c r="B94" s="12" t="s">
        <v>3</v>
      </c>
      <c r="C94" s="113">
        <v>2170</v>
      </c>
      <c r="D94" s="12" t="s">
        <v>2344</v>
      </c>
      <c r="E94" s="12" t="s">
        <v>15</v>
      </c>
      <c r="F94" s="12" t="s">
        <v>18</v>
      </c>
      <c r="G94" s="12" t="s">
        <v>37</v>
      </c>
      <c r="H94" s="12"/>
      <c r="I94" s="9">
        <v>26</v>
      </c>
      <c r="J94" s="9">
        <v>37</v>
      </c>
    </row>
    <row r="95" spans="1:10" s="11" customFormat="1" x14ac:dyDescent="0.2">
      <c r="A95" s="8">
        <v>43724</v>
      </c>
      <c r="B95" s="12" t="s">
        <v>3</v>
      </c>
      <c r="C95" s="113">
        <v>4408</v>
      </c>
      <c r="D95" s="12" t="s">
        <v>61</v>
      </c>
      <c r="E95" s="12" t="s">
        <v>8</v>
      </c>
      <c r="F95" s="12" t="s">
        <v>15</v>
      </c>
      <c r="G95" s="12" t="s">
        <v>292</v>
      </c>
      <c r="H95" s="12"/>
      <c r="I95" s="9">
        <v>9</v>
      </c>
      <c r="J95" s="9">
        <v>5</v>
      </c>
    </row>
    <row r="96" spans="1:10" s="11" customFormat="1" x14ac:dyDescent="0.2">
      <c r="A96" s="8">
        <v>43725</v>
      </c>
      <c r="B96" s="12" t="s">
        <v>1512</v>
      </c>
      <c r="C96" s="113">
        <v>6382</v>
      </c>
      <c r="D96" s="12" t="s">
        <v>2461</v>
      </c>
      <c r="E96" s="12" t="s">
        <v>6</v>
      </c>
      <c r="F96" s="12" t="s">
        <v>5</v>
      </c>
      <c r="G96" s="12" t="s">
        <v>477</v>
      </c>
      <c r="H96" s="12"/>
      <c r="I96" s="9"/>
      <c r="J96" s="9"/>
    </row>
    <row r="97" spans="1:10" s="11" customFormat="1" x14ac:dyDescent="0.2">
      <c r="A97" s="8">
        <v>43728</v>
      </c>
      <c r="B97" s="12" t="s">
        <v>2462</v>
      </c>
      <c r="C97" s="48" t="s">
        <v>2468</v>
      </c>
      <c r="D97" s="12" t="s">
        <v>2463</v>
      </c>
      <c r="E97" s="12" t="s">
        <v>1656</v>
      </c>
      <c r="F97" s="12" t="s">
        <v>2464</v>
      </c>
      <c r="G97" s="12" t="s">
        <v>151</v>
      </c>
      <c r="H97" s="12"/>
      <c r="I97" s="9"/>
      <c r="J97" s="9"/>
    </row>
    <row r="98" spans="1:10" s="11" customFormat="1" x14ac:dyDescent="0.2">
      <c r="A98" s="8">
        <v>43728</v>
      </c>
      <c r="B98" s="12" t="s">
        <v>3</v>
      </c>
      <c r="C98" s="113">
        <v>3918</v>
      </c>
      <c r="D98" s="12" t="s">
        <v>71</v>
      </c>
      <c r="E98" s="12" t="s">
        <v>6</v>
      </c>
      <c r="F98" s="12" t="s">
        <v>15</v>
      </c>
      <c r="G98" s="12" t="s">
        <v>37</v>
      </c>
      <c r="H98" s="12"/>
      <c r="I98" s="9">
        <v>12</v>
      </c>
      <c r="J98" s="9">
        <v>9</v>
      </c>
    </row>
    <row r="99" spans="1:10" s="11" customFormat="1" x14ac:dyDescent="0.2">
      <c r="A99" s="8">
        <v>43729</v>
      </c>
      <c r="B99" s="12" t="s">
        <v>5</v>
      </c>
      <c r="C99" s="113">
        <v>66879</v>
      </c>
      <c r="D99" s="12" t="s">
        <v>2465</v>
      </c>
      <c r="E99" s="12" t="s">
        <v>15</v>
      </c>
      <c r="F99" s="12" t="s">
        <v>2466</v>
      </c>
      <c r="G99" s="12" t="s">
        <v>422</v>
      </c>
      <c r="H99" s="12"/>
      <c r="I99" s="9">
        <v>96</v>
      </c>
      <c r="J99" s="9">
        <v>165</v>
      </c>
    </row>
    <row r="100" spans="1:10" s="11" customFormat="1" x14ac:dyDescent="0.2">
      <c r="A100" s="8">
        <v>43729</v>
      </c>
      <c r="B100" s="12" t="s">
        <v>5</v>
      </c>
      <c r="C100" s="113">
        <v>66740</v>
      </c>
      <c r="D100" s="12" t="s">
        <v>2011</v>
      </c>
      <c r="E100" s="12" t="s">
        <v>2467</v>
      </c>
      <c r="F100" s="12" t="s">
        <v>6</v>
      </c>
      <c r="G100" s="12" t="s">
        <v>422</v>
      </c>
      <c r="H100" s="12"/>
      <c r="I100" s="9">
        <v>59</v>
      </c>
      <c r="J100" s="9">
        <v>83</v>
      </c>
    </row>
    <row r="101" spans="1:10" s="11" customFormat="1" x14ac:dyDescent="0.2">
      <c r="A101" s="8">
        <v>43729</v>
      </c>
      <c r="B101" s="12" t="s">
        <v>3</v>
      </c>
      <c r="C101" s="113">
        <v>2162</v>
      </c>
      <c r="D101" s="12" t="s">
        <v>92</v>
      </c>
      <c r="E101" s="12" t="s">
        <v>6</v>
      </c>
      <c r="F101" s="12" t="s">
        <v>8</v>
      </c>
      <c r="G101" s="12" t="s">
        <v>151</v>
      </c>
      <c r="H101" s="12"/>
      <c r="I101" s="9">
        <v>24</v>
      </c>
      <c r="J101" s="9">
        <v>32</v>
      </c>
    </row>
    <row r="102" spans="1:10" s="11" customFormat="1" x14ac:dyDescent="0.2">
      <c r="A102" s="8">
        <v>43729</v>
      </c>
      <c r="B102" s="12" t="s">
        <v>3</v>
      </c>
      <c r="C102" s="113">
        <v>6181</v>
      </c>
      <c r="D102" s="12" t="s">
        <v>1089</v>
      </c>
      <c r="E102" s="12" t="s">
        <v>4</v>
      </c>
      <c r="F102" s="12" t="s">
        <v>6</v>
      </c>
      <c r="G102" s="12" t="s">
        <v>958</v>
      </c>
      <c r="H102" s="12"/>
      <c r="I102" s="9">
        <v>31</v>
      </c>
      <c r="J102" s="9">
        <v>42</v>
      </c>
    </row>
    <row r="103" spans="1:10" s="11" customFormat="1" x14ac:dyDescent="0.2">
      <c r="A103" s="8">
        <v>43729</v>
      </c>
      <c r="B103" s="12" t="s">
        <v>3</v>
      </c>
      <c r="C103" s="113">
        <v>4048</v>
      </c>
      <c r="D103" s="12" t="s">
        <v>506</v>
      </c>
      <c r="E103" s="12" t="s">
        <v>8</v>
      </c>
      <c r="F103" s="12" t="s">
        <v>6</v>
      </c>
      <c r="G103" s="12" t="s">
        <v>163</v>
      </c>
      <c r="H103" s="12"/>
      <c r="I103" s="9">
        <v>13</v>
      </c>
      <c r="J103" s="9">
        <v>10</v>
      </c>
    </row>
    <row r="104" spans="1:10" s="11" customFormat="1" x14ac:dyDescent="0.2">
      <c r="A104" s="8">
        <v>43730</v>
      </c>
      <c r="B104" s="12" t="s">
        <v>14</v>
      </c>
      <c r="C104" s="113">
        <v>6700</v>
      </c>
      <c r="D104" s="12" t="s">
        <v>127</v>
      </c>
      <c r="E104" s="12" t="s">
        <v>6</v>
      </c>
      <c r="F104" s="12" t="s">
        <v>15</v>
      </c>
      <c r="G104" s="12" t="s">
        <v>258</v>
      </c>
      <c r="H104" s="12"/>
      <c r="I104" s="9">
        <v>29</v>
      </c>
      <c r="J104" s="9">
        <v>27</v>
      </c>
    </row>
    <row r="105" spans="1:10" s="11" customFormat="1" x14ac:dyDescent="0.2">
      <c r="A105" s="8">
        <v>43730</v>
      </c>
      <c r="B105" s="12" t="s">
        <v>3</v>
      </c>
      <c r="C105" s="113">
        <v>7224</v>
      </c>
      <c r="D105" s="12" t="s">
        <v>120</v>
      </c>
      <c r="E105" s="12" t="s">
        <v>2469</v>
      </c>
      <c r="F105" s="12" t="s">
        <v>15</v>
      </c>
      <c r="G105" s="12" t="s">
        <v>151</v>
      </c>
      <c r="H105" s="12"/>
      <c r="I105" s="9">
        <v>28</v>
      </c>
      <c r="J105" s="9">
        <v>35</v>
      </c>
    </row>
    <row r="106" spans="1:10" s="11" customFormat="1" x14ac:dyDescent="0.2">
      <c r="A106" s="8">
        <v>43730</v>
      </c>
      <c r="B106" s="12" t="s">
        <v>3</v>
      </c>
      <c r="C106" s="113">
        <v>2611</v>
      </c>
      <c r="D106" s="12" t="s">
        <v>43</v>
      </c>
      <c r="E106" s="12" t="s">
        <v>6</v>
      </c>
      <c r="F106" s="12" t="s">
        <v>15</v>
      </c>
      <c r="G106" s="12" t="s">
        <v>194</v>
      </c>
      <c r="H106" s="12"/>
      <c r="I106" s="9">
        <v>21</v>
      </c>
      <c r="J106" s="9">
        <v>26</v>
      </c>
    </row>
    <row r="107" spans="1:10" s="11" customFormat="1" x14ac:dyDescent="0.2">
      <c r="A107" s="8">
        <v>43730</v>
      </c>
      <c r="B107" s="12" t="s">
        <v>5</v>
      </c>
      <c r="C107" s="113">
        <v>54293</v>
      </c>
      <c r="D107" s="12" t="s">
        <v>154</v>
      </c>
      <c r="E107" s="12" t="s">
        <v>15</v>
      </c>
      <c r="F107" s="12" t="s">
        <v>140</v>
      </c>
      <c r="G107" s="12" t="s">
        <v>151</v>
      </c>
      <c r="H107" s="12"/>
      <c r="I107" s="9">
        <v>51</v>
      </c>
      <c r="J107" s="9">
        <v>79</v>
      </c>
    </row>
    <row r="108" spans="1:10" s="11" customFormat="1" x14ac:dyDescent="0.2">
      <c r="A108" s="8">
        <v>43730</v>
      </c>
      <c r="B108" s="12" t="s">
        <v>1190</v>
      </c>
      <c r="C108" s="48" t="s">
        <v>2470</v>
      </c>
      <c r="D108" s="12" t="s">
        <v>2471</v>
      </c>
      <c r="E108" s="12" t="s">
        <v>15</v>
      </c>
      <c r="F108" s="12" t="s">
        <v>15</v>
      </c>
      <c r="G108" s="12" t="s">
        <v>290</v>
      </c>
      <c r="H108" s="12"/>
      <c r="I108" s="9"/>
      <c r="J108" s="9"/>
    </row>
    <row r="109" spans="1:10" s="11" customFormat="1" x14ac:dyDescent="0.2">
      <c r="A109" s="8">
        <v>43730</v>
      </c>
      <c r="B109" s="12" t="s">
        <v>1190</v>
      </c>
      <c r="C109" s="48" t="s">
        <v>2472</v>
      </c>
      <c r="D109" s="12" t="s">
        <v>2473</v>
      </c>
      <c r="E109" s="12" t="s">
        <v>15</v>
      </c>
      <c r="F109" s="12" t="s">
        <v>6</v>
      </c>
      <c r="G109" s="12" t="s">
        <v>1988</v>
      </c>
      <c r="H109" s="12"/>
      <c r="I109" s="9"/>
      <c r="J109" s="9"/>
    </row>
    <row r="110" spans="1:10" s="11" customFormat="1" x14ac:dyDescent="0.2">
      <c r="A110" s="8">
        <v>43730</v>
      </c>
      <c r="B110" s="12" t="s">
        <v>3</v>
      </c>
      <c r="C110" s="113">
        <v>8067</v>
      </c>
      <c r="D110" s="12" t="s">
        <v>41</v>
      </c>
      <c r="E110" s="12" t="s">
        <v>17</v>
      </c>
      <c r="F110" s="12" t="s">
        <v>15</v>
      </c>
      <c r="G110" s="12" t="s">
        <v>37</v>
      </c>
      <c r="H110" s="12"/>
      <c r="I110" s="9">
        <v>22</v>
      </c>
      <c r="J110" s="9">
        <v>27</v>
      </c>
    </row>
    <row r="111" spans="1:10" s="11" customFormat="1" x14ac:dyDescent="0.2">
      <c r="A111" s="8">
        <v>43730</v>
      </c>
      <c r="B111" s="12" t="s">
        <v>3</v>
      </c>
      <c r="C111" s="113">
        <v>4839</v>
      </c>
      <c r="D111" s="12" t="s">
        <v>113</v>
      </c>
      <c r="E111" s="12" t="s">
        <v>8</v>
      </c>
      <c r="F111" s="12" t="s">
        <v>6</v>
      </c>
      <c r="G111" s="12" t="s">
        <v>37</v>
      </c>
      <c r="H111" s="12"/>
      <c r="I111" s="9">
        <v>11</v>
      </c>
      <c r="J111" s="9">
        <v>8</v>
      </c>
    </row>
    <row r="112" spans="1:10" s="11" customFormat="1" x14ac:dyDescent="0.2">
      <c r="A112" s="8">
        <v>43730</v>
      </c>
      <c r="B112" s="12" t="s">
        <v>3</v>
      </c>
      <c r="C112" s="113">
        <v>5751</v>
      </c>
      <c r="D112" s="12" t="s">
        <v>128</v>
      </c>
      <c r="E112" s="12" t="s">
        <v>4</v>
      </c>
      <c r="F112" s="12" t="s">
        <v>5</v>
      </c>
      <c r="G112" s="12" t="s">
        <v>326</v>
      </c>
      <c r="H112" s="12"/>
      <c r="I112" s="9">
        <v>18</v>
      </c>
      <c r="J112" s="9">
        <v>26</v>
      </c>
    </row>
    <row r="113" spans="1:10" s="11" customFormat="1" x14ac:dyDescent="0.2">
      <c r="A113" s="8">
        <v>43730</v>
      </c>
      <c r="B113" s="12" t="s">
        <v>6</v>
      </c>
      <c r="C113" s="113">
        <v>57100</v>
      </c>
      <c r="D113" s="12" t="s">
        <v>141</v>
      </c>
      <c r="E113" s="12" t="s">
        <v>6</v>
      </c>
      <c r="F113" s="12" t="s">
        <v>15</v>
      </c>
      <c r="G113" s="12" t="s">
        <v>23</v>
      </c>
      <c r="H113" s="12"/>
      <c r="I113" s="9">
        <v>34</v>
      </c>
      <c r="J113" s="9">
        <v>41</v>
      </c>
    </row>
    <row r="114" spans="1:10" s="11" customFormat="1" x14ac:dyDescent="0.2">
      <c r="A114" s="8">
        <v>43730</v>
      </c>
      <c r="B114" s="12" t="s">
        <v>6</v>
      </c>
      <c r="C114" s="113">
        <v>57330</v>
      </c>
      <c r="D114" s="12" t="s">
        <v>164</v>
      </c>
      <c r="E114" s="12" t="s">
        <v>6</v>
      </c>
      <c r="F114" s="12" t="s">
        <v>15</v>
      </c>
      <c r="G114" s="12" t="s">
        <v>151</v>
      </c>
      <c r="H114" s="12"/>
      <c r="I114" s="9">
        <v>23</v>
      </c>
      <c r="J114" s="9">
        <v>29</v>
      </c>
    </row>
    <row r="115" spans="1:10" s="11" customFormat="1" x14ac:dyDescent="0.2">
      <c r="A115" s="8">
        <v>43731</v>
      </c>
      <c r="B115" s="12" t="s">
        <v>3</v>
      </c>
      <c r="C115" s="113">
        <v>1250</v>
      </c>
      <c r="D115" s="12" t="s">
        <v>92</v>
      </c>
      <c r="E115" s="12" t="s">
        <v>159</v>
      </c>
      <c r="F115" s="12" t="s">
        <v>15</v>
      </c>
      <c r="G115" s="12" t="s">
        <v>2474</v>
      </c>
      <c r="H115" s="12"/>
      <c r="I115" s="9">
        <v>29</v>
      </c>
      <c r="J115" s="9">
        <v>27</v>
      </c>
    </row>
    <row r="116" spans="1:10" s="11" customFormat="1" x14ac:dyDescent="0.2">
      <c r="A116" s="8">
        <v>43732</v>
      </c>
      <c r="B116" s="12" t="s">
        <v>3</v>
      </c>
      <c r="C116" s="113">
        <v>1370</v>
      </c>
      <c r="D116" s="12" t="s">
        <v>92</v>
      </c>
      <c r="E116" s="12" t="s">
        <v>6</v>
      </c>
      <c r="F116" s="12" t="s">
        <v>4</v>
      </c>
      <c r="G116" s="12" t="s">
        <v>151</v>
      </c>
      <c r="H116" s="12"/>
      <c r="I116" s="9">
        <v>28</v>
      </c>
      <c r="J116" s="9">
        <v>26</v>
      </c>
    </row>
    <row r="117" spans="1:10" s="11" customFormat="1" x14ac:dyDescent="0.2">
      <c r="A117" s="8">
        <v>43733</v>
      </c>
      <c r="B117" s="12" t="s">
        <v>5</v>
      </c>
      <c r="C117" s="113">
        <v>41515</v>
      </c>
      <c r="D117" s="12" t="s">
        <v>2475</v>
      </c>
      <c r="E117" s="12" t="s">
        <v>11</v>
      </c>
      <c r="F117" s="12" t="s">
        <v>221</v>
      </c>
      <c r="G117" s="12" t="s">
        <v>477</v>
      </c>
      <c r="H117" s="12"/>
      <c r="I117" s="9"/>
      <c r="J117" s="9"/>
    </row>
    <row r="118" spans="1:10" s="11" customFormat="1" x14ac:dyDescent="0.2">
      <c r="A118" s="8">
        <v>43735</v>
      </c>
      <c r="B118" s="12" t="s">
        <v>3</v>
      </c>
      <c r="C118" s="113">
        <v>4579</v>
      </c>
      <c r="D118" s="12" t="s">
        <v>40</v>
      </c>
      <c r="E118" s="12" t="s">
        <v>4</v>
      </c>
      <c r="F118" s="12" t="s">
        <v>6</v>
      </c>
      <c r="G118" s="12" t="s">
        <v>151</v>
      </c>
      <c r="H118" s="12"/>
      <c r="I118" s="9">
        <v>4</v>
      </c>
      <c r="J118" s="9">
        <v>2</v>
      </c>
    </row>
    <row r="119" spans="1:10" s="11" customFormat="1" x14ac:dyDescent="0.2">
      <c r="A119" s="8">
        <v>43735</v>
      </c>
      <c r="B119" s="12" t="s">
        <v>14</v>
      </c>
      <c r="C119" s="113">
        <v>6700</v>
      </c>
      <c r="D119" s="12" t="s">
        <v>127</v>
      </c>
      <c r="E119" s="12" t="s">
        <v>6</v>
      </c>
      <c r="F119" s="12" t="s">
        <v>15</v>
      </c>
      <c r="G119" s="12" t="s">
        <v>319</v>
      </c>
      <c r="H119" s="12"/>
      <c r="I119" s="9">
        <v>33</v>
      </c>
      <c r="J119" s="9">
        <v>26</v>
      </c>
    </row>
    <row r="120" spans="1:10" s="11" customFormat="1" x14ac:dyDescent="0.2">
      <c r="A120" s="8">
        <v>43735</v>
      </c>
      <c r="B120" s="12" t="s">
        <v>14</v>
      </c>
      <c r="C120" s="113">
        <v>6717</v>
      </c>
      <c r="D120" s="12" t="s">
        <v>1783</v>
      </c>
      <c r="E120" s="12" t="s">
        <v>6</v>
      </c>
      <c r="F120" s="12" t="s">
        <v>6</v>
      </c>
      <c r="G120" s="12" t="s">
        <v>151</v>
      </c>
      <c r="H120" s="12"/>
      <c r="I120" s="9">
        <v>39</v>
      </c>
      <c r="J120" s="9">
        <v>34</v>
      </c>
    </row>
    <row r="121" spans="1:10" s="11" customFormat="1" x14ac:dyDescent="0.2">
      <c r="A121" s="8">
        <v>43735</v>
      </c>
      <c r="B121" s="12" t="s">
        <v>14</v>
      </c>
      <c r="C121" s="113">
        <v>6717</v>
      </c>
      <c r="D121" s="12" t="s">
        <v>1783</v>
      </c>
      <c r="E121" s="12" t="s">
        <v>6</v>
      </c>
      <c r="F121" s="12" t="s">
        <v>3</v>
      </c>
      <c r="G121" s="12" t="s">
        <v>151</v>
      </c>
      <c r="H121" s="12"/>
      <c r="I121" s="9">
        <v>39</v>
      </c>
      <c r="J121" s="9">
        <v>34</v>
      </c>
    </row>
    <row r="122" spans="1:10" s="11" customFormat="1" x14ac:dyDescent="0.2">
      <c r="A122" s="8">
        <v>43735</v>
      </c>
      <c r="B122" s="12" t="s">
        <v>3</v>
      </c>
      <c r="C122" s="113">
        <v>8808</v>
      </c>
      <c r="D122" s="12" t="s">
        <v>2476</v>
      </c>
      <c r="E122" s="12" t="s">
        <v>5</v>
      </c>
      <c r="F122" s="12" t="s">
        <v>6</v>
      </c>
      <c r="G122" s="12" t="s">
        <v>172</v>
      </c>
      <c r="H122" s="12"/>
      <c r="I122" s="9">
        <v>52</v>
      </c>
      <c r="J122" s="9">
        <v>52</v>
      </c>
    </row>
    <row r="123" spans="1:10" s="11" customFormat="1" x14ac:dyDescent="0.2">
      <c r="A123" s="8">
        <v>43735</v>
      </c>
      <c r="B123" s="12" t="s">
        <v>14</v>
      </c>
      <c r="C123" s="113">
        <v>6810</v>
      </c>
      <c r="D123" s="12" t="s">
        <v>297</v>
      </c>
      <c r="E123" s="12" t="s">
        <v>6</v>
      </c>
      <c r="F123" s="12" t="s">
        <v>6</v>
      </c>
      <c r="G123" s="12" t="s">
        <v>37</v>
      </c>
      <c r="H123" s="12"/>
      <c r="I123" s="9">
        <v>53</v>
      </c>
      <c r="J123" s="9">
        <v>52</v>
      </c>
    </row>
    <row r="124" spans="1:10" s="11" customFormat="1" x14ac:dyDescent="0.2">
      <c r="A124" s="8">
        <v>43735</v>
      </c>
      <c r="B124" s="12" t="s">
        <v>3</v>
      </c>
      <c r="C124" s="113">
        <v>8379</v>
      </c>
      <c r="D124" s="12" t="s">
        <v>959</v>
      </c>
      <c r="E124" s="12" t="s">
        <v>6</v>
      </c>
      <c r="F124" s="12" t="s">
        <v>15</v>
      </c>
      <c r="G124" s="12" t="s">
        <v>2477</v>
      </c>
      <c r="H124" s="12"/>
      <c r="I124" s="9">
        <v>24</v>
      </c>
      <c r="J124" s="9">
        <v>18</v>
      </c>
    </row>
    <row r="125" spans="1:10" s="11" customFormat="1" x14ac:dyDescent="0.2">
      <c r="A125" s="8">
        <v>43735</v>
      </c>
      <c r="B125" s="12" t="s">
        <v>3</v>
      </c>
      <c r="C125" s="113">
        <v>8478</v>
      </c>
      <c r="D125" s="12" t="s">
        <v>274</v>
      </c>
      <c r="E125" s="12" t="s">
        <v>6</v>
      </c>
      <c r="F125" s="12" t="s">
        <v>15</v>
      </c>
      <c r="G125" s="12" t="s">
        <v>151</v>
      </c>
      <c r="H125" s="12"/>
      <c r="I125" s="9">
        <v>33</v>
      </c>
      <c r="J125" s="9">
        <v>25</v>
      </c>
    </row>
    <row r="126" spans="1:10" s="11" customFormat="1" x14ac:dyDescent="0.2">
      <c r="A126" s="8">
        <v>43735</v>
      </c>
      <c r="B126" s="12" t="s">
        <v>14</v>
      </c>
      <c r="C126" s="113">
        <v>6720</v>
      </c>
      <c r="D126" s="12" t="s">
        <v>212</v>
      </c>
      <c r="E126" s="12" t="s">
        <v>6</v>
      </c>
      <c r="F126" s="12" t="s">
        <v>15</v>
      </c>
      <c r="G126" s="12" t="s">
        <v>319</v>
      </c>
      <c r="H126" s="12"/>
      <c r="I126" s="9">
        <v>37</v>
      </c>
      <c r="J126" s="9">
        <v>37</v>
      </c>
    </row>
    <row r="127" spans="1:10" s="11" customFormat="1" x14ac:dyDescent="0.2">
      <c r="A127" s="8">
        <v>43735</v>
      </c>
      <c r="B127" s="12" t="s">
        <v>14</v>
      </c>
      <c r="C127" s="113">
        <v>6717</v>
      </c>
      <c r="D127" s="12" t="s">
        <v>1783</v>
      </c>
      <c r="E127" s="12" t="s">
        <v>6</v>
      </c>
      <c r="F127" s="12" t="s">
        <v>15</v>
      </c>
      <c r="G127" s="12" t="s">
        <v>151</v>
      </c>
      <c r="H127" s="12"/>
      <c r="I127" s="9">
        <v>39</v>
      </c>
      <c r="J127" s="9">
        <v>34</v>
      </c>
    </row>
    <row r="128" spans="1:10" s="11" customFormat="1" x14ac:dyDescent="0.2">
      <c r="A128" s="8">
        <v>43736</v>
      </c>
      <c r="B128" s="12" t="s">
        <v>3</v>
      </c>
      <c r="C128" s="113">
        <v>5761</v>
      </c>
      <c r="D128" s="12" t="s">
        <v>132</v>
      </c>
      <c r="E128" s="12" t="s">
        <v>4</v>
      </c>
      <c r="F128" s="12" t="s">
        <v>5</v>
      </c>
      <c r="G128" s="12" t="s">
        <v>37</v>
      </c>
      <c r="H128" s="12"/>
      <c r="I128" s="9">
        <v>26</v>
      </c>
      <c r="J128" s="9">
        <v>32</v>
      </c>
    </row>
    <row r="129" spans="1:10" s="11" customFormat="1" x14ac:dyDescent="0.2">
      <c r="A129" s="8">
        <v>43736</v>
      </c>
      <c r="B129" s="12" t="s">
        <v>3</v>
      </c>
      <c r="C129" s="113">
        <v>6350</v>
      </c>
      <c r="D129" s="12" t="s">
        <v>2478</v>
      </c>
      <c r="E129" s="12" t="s">
        <v>234</v>
      </c>
      <c r="F129" s="12" t="s">
        <v>17</v>
      </c>
      <c r="G129" s="12" t="s">
        <v>516</v>
      </c>
      <c r="H129" s="12"/>
      <c r="I129" s="9">
        <v>55</v>
      </c>
      <c r="J129" s="9">
        <v>64</v>
      </c>
    </row>
    <row r="130" spans="1:10" s="11" customFormat="1" x14ac:dyDescent="0.2">
      <c r="A130" s="8">
        <v>43736</v>
      </c>
      <c r="B130" s="12" t="s">
        <v>3</v>
      </c>
      <c r="C130" s="113">
        <v>9154</v>
      </c>
      <c r="D130" s="12" t="s">
        <v>1806</v>
      </c>
      <c r="E130" s="12" t="s">
        <v>15</v>
      </c>
      <c r="F130" s="12" t="s">
        <v>17</v>
      </c>
      <c r="G130" s="12" t="s">
        <v>194</v>
      </c>
      <c r="H130" s="12"/>
      <c r="I130" s="9">
        <v>50</v>
      </c>
      <c r="J130" s="9">
        <v>66</v>
      </c>
    </row>
    <row r="131" spans="1:10" s="11" customFormat="1" x14ac:dyDescent="0.2">
      <c r="A131" s="8">
        <v>43736</v>
      </c>
      <c r="B131" s="12" t="s">
        <v>6</v>
      </c>
      <c r="C131" s="113">
        <v>57570</v>
      </c>
      <c r="D131" s="12" t="s">
        <v>72</v>
      </c>
      <c r="E131" s="12" t="s">
        <v>6</v>
      </c>
      <c r="F131" s="12" t="s">
        <v>2479</v>
      </c>
      <c r="G131" s="12" t="s">
        <v>151</v>
      </c>
      <c r="H131" s="12"/>
      <c r="I131" s="9">
        <v>36</v>
      </c>
      <c r="J131" s="9">
        <v>36</v>
      </c>
    </row>
    <row r="132" spans="1:10" s="11" customFormat="1" x14ac:dyDescent="0.2">
      <c r="A132" s="8">
        <v>43736</v>
      </c>
      <c r="B132" s="12" t="s">
        <v>3</v>
      </c>
      <c r="C132" s="113">
        <v>7249</v>
      </c>
      <c r="D132" s="12" t="s">
        <v>56</v>
      </c>
      <c r="E132" s="12" t="s">
        <v>188</v>
      </c>
      <c r="F132" s="12" t="s">
        <v>15</v>
      </c>
      <c r="G132" s="12" t="s">
        <v>194</v>
      </c>
      <c r="H132" s="12"/>
      <c r="I132" s="9">
        <v>26</v>
      </c>
      <c r="J132" s="9">
        <v>33</v>
      </c>
    </row>
    <row r="133" spans="1:10" s="11" customFormat="1" x14ac:dyDescent="0.2">
      <c r="A133" s="8">
        <v>43736</v>
      </c>
      <c r="B133" s="12" t="s">
        <v>3</v>
      </c>
      <c r="C133" s="113">
        <v>1912</v>
      </c>
      <c r="D133" s="12" t="s">
        <v>92</v>
      </c>
      <c r="E133" s="12" t="s">
        <v>15</v>
      </c>
      <c r="F133" s="12" t="s">
        <v>243</v>
      </c>
      <c r="G133" s="12" t="s">
        <v>327</v>
      </c>
      <c r="H133" s="12"/>
      <c r="I133" s="9">
        <v>25</v>
      </c>
      <c r="J133" s="9">
        <v>34</v>
      </c>
    </row>
    <row r="134" spans="1:10" s="11" customFormat="1" x14ac:dyDescent="0.2">
      <c r="A134" s="8">
        <v>43736</v>
      </c>
      <c r="B134" s="12" t="s">
        <v>3</v>
      </c>
      <c r="C134" s="113">
        <v>4597</v>
      </c>
      <c r="D134" s="12" t="s">
        <v>40</v>
      </c>
      <c r="E134" s="12" t="s">
        <v>4</v>
      </c>
      <c r="F134" s="12" t="s">
        <v>6</v>
      </c>
      <c r="G134" s="12" t="s">
        <v>151</v>
      </c>
      <c r="H134" s="12"/>
      <c r="I134" s="9">
        <v>3</v>
      </c>
      <c r="J134" s="9">
        <v>2</v>
      </c>
    </row>
    <row r="135" spans="1:10" s="11" customFormat="1" x14ac:dyDescent="0.2">
      <c r="A135" s="8">
        <v>43736</v>
      </c>
      <c r="B135" s="12" t="s">
        <v>6</v>
      </c>
      <c r="C135" s="113">
        <v>57590</v>
      </c>
      <c r="D135" s="12" t="s">
        <v>2480</v>
      </c>
      <c r="E135" s="12" t="s">
        <v>6</v>
      </c>
      <c r="F135" s="12" t="s">
        <v>15</v>
      </c>
      <c r="G135" s="12" t="s">
        <v>292</v>
      </c>
      <c r="H135" s="12"/>
      <c r="I135" s="9">
        <v>71</v>
      </c>
      <c r="J135" s="9">
        <v>97</v>
      </c>
    </row>
    <row r="136" spans="1:10" s="11" customFormat="1" x14ac:dyDescent="0.2">
      <c r="A136" s="8">
        <v>43736</v>
      </c>
      <c r="B136" s="12" t="s">
        <v>5</v>
      </c>
      <c r="C136" s="113">
        <v>54441</v>
      </c>
      <c r="D136" s="12" t="s">
        <v>1989</v>
      </c>
      <c r="E136" s="12" t="s">
        <v>221</v>
      </c>
      <c r="F136" s="12" t="s">
        <v>15</v>
      </c>
      <c r="G136" s="12" t="s">
        <v>258</v>
      </c>
      <c r="H136" s="12"/>
      <c r="I136" s="9">
        <v>49</v>
      </c>
      <c r="J136" s="9">
        <v>66</v>
      </c>
    </row>
    <row r="137" spans="1:10" s="11" customFormat="1" x14ac:dyDescent="0.2">
      <c r="A137" s="8">
        <v>43736</v>
      </c>
      <c r="B137" s="12" t="s">
        <v>6</v>
      </c>
      <c r="C137" s="113">
        <v>57330</v>
      </c>
      <c r="D137" s="12" t="s">
        <v>315</v>
      </c>
      <c r="E137" s="12" t="s">
        <v>4</v>
      </c>
      <c r="F137" s="12" t="s">
        <v>6</v>
      </c>
      <c r="G137" s="12" t="s">
        <v>292</v>
      </c>
      <c r="H137" s="12"/>
      <c r="I137" s="9">
        <v>24</v>
      </c>
      <c r="J137" s="9">
        <v>29</v>
      </c>
    </row>
    <row r="138" spans="1:10" s="11" customFormat="1" x14ac:dyDescent="0.2">
      <c r="A138" s="8">
        <v>43736</v>
      </c>
      <c r="B138" s="12" t="s">
        <v>3</v>
      </c>
      <c r="C138" s="113">
        <v>2723</v>
      </c>
      <c r="D138" s="12" t="s">
        <v>43</v>
      </c>
      <c r="E138" s="12" t="s">
        <v>6</v>
      </c>
      <c r="F138" s="12" t="s">
        <v>15</v>
      </c>
      <c r="G138" s="12" t="s">
        <v>37</v>
      </c>
      <c r="H138" s="12"/>
      <c r="I138" s="9">
        <v>21</v>
      </c>
      <c r="J138" s="9">
        <v>26</v>
      </c>
    </row>
    <row r="139" spans="1:10" s="11" customFormat="1" x14ac:dyDescent="0.2">
      <c r="A139" s="8">
        <v>43736</v>
      </c>
      <c r="B139" s="12" t="s">
        <v>5</v>
      </c>
      <c r="C139" s="113">
        <v>54441</v>
      </c>
      <c r="D139" s="12" t="s">
        <v>1989</v>
      </c>
      <c r="E139" s="12" t="s">
        <v>2481</v>
      </c>
      <c r="F139" s="12" t="s">
        <v>15</v>
      </c>
      <c r="G139" s="12" t="s">
        <v>151</v>
      </c>
      <c r="H139" s="12"/>
      <c r="I139" s="9">
        <v>49</v>
      </c>
      <c r="J139" s="9">
        <v>66</v>
      </c>
    </row>
    <row r="140" spans="1:10" s="11" customFormat="1" x14ac:dyDescent="0.2">
      <c r="A140" s="8">
        <v>43736</v>
      </c>
      <c r="B140" s="12" t="s">
        <v>6</v>
      </c>
      <c r="C140" s="113">
        <v>45150</v>
      </c>
      <c r="D140" s="12" t="s">
        <v>2482</v>
      </c>
      <c r="E140" s="12" t="s">
        <v>6</v>
      </c>
      <c r="F140" s="12" t="s">
        <v>15</v>
      </c>
      <c r="G140" s="12" t="s">
        <v>151</v>
      </c>
      <c r="H140" s="12"/>
      <c r="I140" s="9"/>
      <c r="J140" s="9"/>
    </row>
    <row r="141" spans="1:10" s="11" customFormat="1" x14ac:dyDescent="0.2">
      <c r="A141" s="8">
        <v>43736</v>
      </c>
      <c r="B141" s="12" t="s">
        <v>3</v>
      </c>
      <c r="C141" s="113">
        <v>4545</v>
      </c>
      <c r="D141" s="12" t="s">
        <v>40</v>
      </c>
      <c r="E141" s="12" t="s">
        <v>16</v>
      </c>
      <c r="F141" s="12" t="s">
        <v>6</v>
      </c>
      <c r="G141" s="12" t="s">
        <v>2483</v>
      </c>
      <c r="H141" s="12"/>
      <c r="I141" s="9">
        <v>5</v>
      </c>
      <c r="J141" s="9">
        <v>2</v>
      </c>
    </row>
    <row r="142" spans="1:10" s="11" customFormat="1" x14ac:dyDescent="0.2">
      <c r="A142" s="8">
        <v>43736</v>
      </c>
      <c r="B142" s="12" t="s">
        <v>3</v>
      </c>
      <c r="C142" s="113">
        <v>5853</v>
      </c>
      <c r="D142" s="12" t="s">
        <v>78</v>
      </c>
      <c r="E142" s="12" t="s">
        <v>6</v>
      </c>
      <c r="F142" s="12" t="s">
        <v>15</v>
      </c>
      <c r="G142" s="12" t="s">
        <v>151</v>
      </c>
      <c r="H142" s="12"/>
      <c r="I142" s="9">
        <v>22</v>
      </c>
      <c r="J142" s="9">
        <v>27</v>
      </c>
    </row>
    <row r="143" spans="1:10" s="11" customFormat="1" x14ac:dyDescent="0.2">
      <c r="A143" s="8">
        <v>43736</v>
      </c>
      <c r="B143" s="12" t="s">
        <v>3</v>
      </c>
      <c r="C143" s="113">
        <v>1309</v>
      </c>
      <c r="D143" s="12" t="s">
        <v>92</v>
      </c>
      <c r="E143" s="12" t="s">
        <v>4</v>
      </c>
      <c r="F143" s="12" t="s">
        <v>6</v>
      </c>
      <c r="G143" s="12" t="s">
        <v>2484</v>
      </c>
      <c r="H143" s="12"/>
      <c r="I143" s="9">
        <v>22</v>
      </c>
      <c r="J143" s="9">
        <v>26</v>
      </c>
    </row>
    <row r="144" spans="1:10" s="11" customFormat="1" x14ac:dyDescent="0.2">
      <c r="A144" s="8">
        <v>43736</v>
      </c>
      <c r="B144" s="12" t="s">
        <v>3</v>
      </c>
      <c r="C144" s="113">
        <v>5368</v>
      </c>
      <c r="D144" s="12" t="s">
        <v>58</v>
      </c>
      <c r="E144" s="12" t="s">
        <v>4</v>
      </c>
      <c r="F144" s="12" t="s">
        <v>6</v>
      </c>
      <c r="G144" s="12" t="s">
        <v>2484</v>
      </c>
      <c r="H144" s="12"/>
      <c r="I144" s="9">
        <v>30</v>
      </c>
      <c r="J144" s="9">
        <v>42</v>
      </c>
    </row>
    <row r="145" spans="1:10" s="11" customFormat="1" x14ac:dyDescent="0.2">
      <c r="A145" s="8">
        <v>43736</v>
      </c>
      <c r="B145" s="12" t="s">
        <v>3</v>
      </c>
      <c r="C145" s="113">
        <v>6139</v>
      </c>
      <c r="D145" s="12" t="s">
        <v>48</v>
      </c>
      <c r="E145" s="12" t="s">
        <v>6</v>
      </c>
      <c r="F145" s="12" t="s">
        <v>15</v>
      </c>
      <c r="G145" s="12" t="s">
        <v>292</v>
      </c>
      <c r="H145" s="12"/>
      <c r="I145" s="9">
        <v>32</v>
      </c>
      <c r="J145" s="9">
        <v>43</v>
      </c>
    </row>
    <row r="146" spans="1:10" s="11" customFormat="1" x14ac:dyDescent="0.2">
      <c r="A146" s="8">
        <v>43736</v>
      </c>
      <c r="B146" s="12" t="s">
        <v>3</v>
      </c>
      <c r="C146" s="113">
        <v>2556</v>
      </c>
      <c r="D146" s="12" t="s">
        <v>92</v>
      </c>
      <c r="E146" s="12" t="s">
        <v>6</v>
      </c>
      <c r="F146" s="12" t="s">
        <v>15</v>
      </c>
      <c r="G146" s="12" t="s">
        <v>1114</v>
      </c>
      <c r="H146" s="12"/>
      <c r="I146" s="9">
        <v>23</v>
      </c>
      <c r="J146" s="9">
        <v>27</v>
      </c>
    </row>
    <row r="147" spans="1:10" s="11" customFormat="1" x14ac:dyDescent="0.2">
      <c r="A147" s="8">
        <v>43736</v>
      </c>
      <c r="B147" s="12" t="s">
        <v>3</v>
      </c>
      <c r="C147" s="113">
        <v>1272</v>
      </c>
      <c r="D147" s="12" t="s">
        <v>92</v>
      </c>
      <c r="E147" s="12" t="s">
        <v>243</v>
      </c>
      <c r="F147" s="12" t="s">
        <v>15</v>
      </c>
      <c r="G147" s="12" t="s">
        <v>151</v>
      </c>
      <c r="H147" s="12"/>
      <c r="I147" s="9">
        <v>30</v>
      </c>
      <c r="J147" s="9">
        <v>35</v>
      </c>
    </row>
    <row r="148" spans="1:10" s="11" customFormat="1" x14ac:dyDescent="0.2">
      <c r="A148" s="8">
        <v>43736</v>
      </c>
      <c r="B148" s="12" t="s">
        <v>3</v>
      </c>
      <c r="C148" s="113">
        <v>1364</v>
      </c>
      <c r="D148" s="12" t="s">
        <v>92</v>
      </c>
      <c r="E148" s="12" t="s">
        <v>4</v>
      </c>
      <c r="F148" s="12" t="s">
        <v>6</v>
      </c>
      <c r="G148" s="12" t="s">
        <v>2484</v>
      </c>
      <c r="H148" s="12"/>
      <c r="I148" s="9">
        <v>22</v>
      </c>
      <c r="J148" s="9">
        <v>26</v>
      </c>
    </row>
    <row r="149" spans="1:10" s="11" customFormat="1" x14ac:dyDescent="0.2">
      <c r="A149" s="8">
        <v>43736</v>
      </c>
      <c r="B149" s="12" t="s">
        <v>3</v>
      </c>
      <c r="C149" s="113">
        <v>1923</v>
      </c>
      <c r="D149" s="12" t="s">
        <v>92</v>
      </c>
      <c r="E149" s="12" t="s">
        <v>4</v>
      </c>
      <c r="F149" s="12" t="s">
        <v>6</v>
      </c>
      <c r="G149" s="12" t="s">
        <v>2484</v>
      </c>
      <c r="H149" s="12"/>
      <c r="I149" s="9">
        <v>28</v>
      </c>
      <c r="J149" s="9">
        <v>26</v>
      </c>
    </row>
    <row r="150" spans="1:10" s="11" customFormat="1" x14ac:dyDescent="0.2">
      <c r="A150" s="8">
        <v>43738</v>
      </c>
      <c r="B150" s="12" t="s">
        <v>3</v>
      </c>
      <c r="C150" s="113">
        <v>9080</v>
      </c>
      <c r="D150" s="12" t="s">
        <v>63</v>
      </c>
      <c r="E150" s="12" t="s">
        <v>5</v>
      </c>
      <c r="F150" s="12" t="s">
        <v>4</v>
      </c>
      <c r="G150" s="12" t="s">
        <v>319</v>
      </c>
      <c r="H150" s="12"/>
      <c r="I150" s="9">
        <v>55</v>
      </c>
      <c r="J150" s="9">
        <v>63</v>
      </c>
    </row>
    <row r="151" spans="1:10" s="11" customFormat="1" x14ac:dyDescent="0.2">
      <c r="A151" s="8">
        <v>43738</v>
      </c>
      <c r="B151" s="12" t="s">
        <v>3</v>
      </c>
      <c r="C151" s="113">
        <v>3790</v>
      </c>
      <c r="D151" s="12" t="s">
        <v>82</v>
      </c>
      <c r="E151" s="12" t="s">
        <v>4</v>
      </c>
      <c r="F151" s="12" t="s">
        <v>6</v>
      </c>
      <c r="G151" s="12" t="s">
        <v>151</v>
      </c>
      <c r="H151" s="12"/>
      <c r="I151" s="9">
        <v>21</v>
      </c>
      <c r="J151" s="9">
        <v>18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8712E-59BB-D041-80C2-8B4C11E5587B}">
  <dimension ref="A2:X218"/>
  <sheetViews>
    <sheetView zoomScale="183" zoomScaleNormal="183" workbookViewId="0">
      <pane xSplit="1" topLeftCell="B1" activePane="topRight" state="frozen"/>
      <selection pane="topRight" activeCell="I179" sqref="I2:I179"/>
    </sheetView>
  </sheetViews>
  <sheetFormatPr baseColWidth="10" defaultRowHeight="15" x14ac:dyDescent="0.2"/>
  <cols>
    <col min="1" max="1" width="12.6640625" customWidth="1"/>
    <col min="7" max="7" width="16.5" customWidth="1"/>
  </cols>
  <sheetData>
    <row r="2" spans="2:11" s="11" customFormat="1" x14ac:dyDescent="0.2">
      <c r="B2" s="8">
        <v>43719</v>
      </c>
      <c r="C2" s="12" t="s">
        <v>14</v>
      </c>
      <c r="D2" s="113">
        <v>6780</v>
      </c>
      <c r="E2" s="12" t="s">
        <v>142</v>
      </c>
      <c r="F2" s="12" t="s">
        <v>6</v>
      </c>
      <c r="G2" s="12" t="s">
        <v>15</v>
      </c>
      <c r="H2" s="12" t="s">
        <v>194</v>
      </c>
      <c r="I2" s="12"/>
      <c r="J2" s="9">
        <v>26</v>
      </c>
      <c r="K2" s="9">
        <v>17</v>
      </c>
    </row>
    <row r="3" spans="2:11" s="11" customFormat="1" x14ac:dyDescent="0.2">
      <c r="B3" s="8">
        <v>43722</v>
      </c>
      <c r="C3" s="12" t="s">
        <v>14</v>
      </c>
      <c r="D3" s="113">
        <v>6790</v>
      </c>
      <c r="E3" s="12" t="s">
        <v>168</v>
      </c>
      <c r="F3" s="12" t="s">
        <v>6</v>
      </c>
      <c r="G3" s="12" t="s">
        <v>9</v>
      </c>
      <c r="H3" s="12" t="s">
        <v>194</v>
      </c>
      <c r="I3" s="12"/>
      <c r="J3" s="9">
        <v>18</v>
      </c>
      <c r="K3" s="9">
        <v>13</v>
      </c>
    </row>
    <row r="4" spans="2:11" s="11" customFormat="1" x14ac:dyDescent="0.2">
      <c r="B4" s="8">
        <v>43730</v>
      </c>
      <c r="C4" s="12" t="s">
        <v>14</v>
      </c>
      <c r="D4" s="113">
        <v>6700</v>
      </c>
      <c r="E4" s="12" t="s">
        <v>127</v>
      </c>
      <c r="F4" s="12" t="s">
        <v>6</v>
      </c>
      <c r="G4" s="12" t="s">
        <v>15</v>
      </c>
      <c r="H4" s="12" t="s">
        <v>258</v>
      </c>
      <c r="I4" s="12"/>
      <c r="J4" s="9">
        <v>29</v>
      </c>
      <c r="K4" s="9">
        <v>27</v>
      </c>
    </row>
    <row r="5" spans="2:11" s="11" customFormat="1" x14ac:dyDescent="0.2">
      <c r="B5" s="8">
        <v>43735</v>
      </c>
      <c r="C5" s="12" t="s">
        <v>14</v>
      </c>
      <c r="D5" s="113">
        <v>6700</v>
      </c>
      <c r="E5" s="12" t="s">
        <v>127</v>
      </c>
      <c r="F5" s="12" t="s">
        <v>6</v>
      </c>
      <c r="G5" s="12" t="s">
        <v>15</v>
      </c>
      <c r="H5" s="12" t="s">
        <v>319</v>
      </c>
      <c r="I5" s="12"/>
      <c r="J5" s="9">
        <v>33</v>
      </c>
      <c r="K5" s="9">
        <v>26</v>
      </c>
    </row>
    <row r="6" spans="2:11" s="11" customFormat="1" x14ac:dyDescent="0.2">
      <c r="B6" s="8">
        <v>43735</v>
      </c>
      <c r="C6" s="12" t="s">
        <v>14</v>
      </c>
      <c r="D6" s="113">
        <v>6717</v>
      </c>
      <c r="E6" s="12" t="s">
        <v>1783</v>
      </c>
      <c r="F6" s="12" t="s">
        <v>6</v>
      </c>
      <c r="G6" s="12" t="s">
        <v>6</v>
      </c>
      <c r="H6" s="12" t="s">
        <v>151</v>
      </c>
      <c r="I6" s="12"/>
      <c r="J6" s="9">
        <v>39</v>
      </c>
      <c r="K6" s="9">
        <v>34</v>
      </c>
    </row>
    <row r="7" spans="2:11" s="11" customFormat="1" x14ac:dyDescent="0.2">
      <c r="B7" s="8">
        <v>43735</v>
      </c>
      <c r="C7" s="12" t="s">
        <v>14</v>
      </c>
      <c r="D7" s="113">
        <v>6717</v>
      </c>
      <c r="E7" s="12" t="s">
        <v>1783</v>
      </c>
      <c r="F7" s="12" t="s">
        <v>6</v>
      </c>
      <c r="G7" s="12" t="s">
        <v>3</v>
      </c>
      <c r="H7" s="12" t="s">
        <v>151</v>
      </c>
      <c r="I7" s="12"/>
      <c r="J7" s="9">
        <v>39</v>
      </c>
      <c r="K7" s="9">
        <v>34</v>
      </c>
    </row>
    <row r="8" spans="2:11" s="11" customFormat="1" x14ac:dyDescent="0.2">
      <c r="B8" s="8">
        <v>43735</v>
      </c>
      <c r="C8" s="12" t="s">
        <v>14</v>
      </c>
      <c r="D8" s="113">
        <v>6810</v>
      </c>
      <c r="E8" s="12" t="s">
        <v>297</v>
      </c>
      <c r="F8" s="12" t="s">
        <v>6</v>
      </c>
      <c r="G8" s="12" t="s">
        <v>6</v>
      </c>
      <c r="H8" s="12" t="s">
        <v>37</v>
      </c>
      <c r="I8" s="12"/>
      <c r="J8" s="9">
        <v>53</v>
      </c>
      <c r="K8" s="9">
        <v>52</v>
      </c>
    </row>
    <row r="9" spans="2:11" s="11" customFormat="1" x14ac:dyDescent="0.2">
      <c r="B9" s="8">
        <v>43735</v>
      </c>
      <c r="C9" s="12" t="s">
        <v>14</v>
      </c>
      <c r="D9" s="113">
        <v>6720</v>
      </c>
      <c r="E9" s="12" t="s">
        <v>212</v>
      </c>
      <c r="F9" s="12" t="s">
        <v>6</v>
      </c>
      <c r="G9" s="12" t="s">
        <v>15</v>
      </c>
      <c r="H9" s="12" t="s">
        <v>319</v>
      </c>
      <c r="I9" s="12"/>
      <c r="J9" s="9">
        <v>37</v>
      </c>
      <c r="K9" s="9">
        <v>37</v>
      </c>
    </row>
    <row r="10" spans="2:11" s="11" customFormat="1" x14ac:dyDescent="0.2">
      <c r="B10" s="8">
        <v>43735</v>
      </c>
      <c r="C10" s="12" t="s">
        <v>14</v>
      </c>
      <c r="D10" s="113">
        <v>6717</v>
      </c>
      <c r="E10" s="12" t="s">
        <v>1783</v>
      </c>
      <c r="F10" s="12" t="s">
        <v>6</v>
      </c>
      <c r="G10" s="12" t="s">
        <v>15</v>
      </c>
      <c r="H10" s="12" t="s">
        <v>151</v>
      </c>
      <c r="I10" s="12"/>
      <c r="J10" s="9">
        <v>39</v>
      </c>
      <c r="K10" s="9">
        <v>34</v>
      </c>
    </row>
    <row r="11" spans="2:11" s="11" customFormat="1" x14ac:dyDescent="0.2">
      <c r="B11" s="8">
        <v>43722</v>
      </c>
      <c r="C11" s="12" t="s">
        <v>5</v>
      </c>
      <c r="D11" s="113">
        <v>9012</v>
      </c>
      <c r="E11" s="12" t="s">
        <v>1946</v>
      </c>
      <c r="F11" s="12" t="s">
        <v>15</v>
      </c>
      <c r="G11" s="12" t="s">
        <v>15</v>
      </c>
      <c r="H11" s="12" t="s">
        <v>151</v>
      </c>
      <c r="I11" s="12"/>
      <c r="J11" s="9">
        <v>90</v>
      </c>
      <c r="K11" s="9">
        <v>153</v>
      </c>
    </row>
    <row r="12" spans="2:11" s="11" customFormat="1" x14ac:dyDescent="0.2">
      <c r="B12" s="8">
        <v>43722</v>
      </c>
      <c r="C12" s="12" t="s">
        <v>5</v>
      </c>
      <c r="D12" s="113">
        <v>9009</v>
      </c>
      <c r="E12" s="12" t="s">
        <v>1946</v>
      </c>
      <c r="F12" s="12" t="s">
        <v>15</v>
      </c>
      <c r="G12" s="12" t="s">
        <v>15</v>
      </c>
      <c r="H12" s="12" t="s">
        <v>151</v>
      </c>
      <c r="I12" s="12"/>
      <c r="J12" s="9">
        <v>90</v>
      </c>
      <c r="K12" s="9">
        <v>153</v>
      </c>
    </row>
    <row r="13" spans="2:11" s="11" customFormat="1" x14ac:dyDescent="0.2">
      <c r="B13" s="8">
        <v>43722</v>
      </c>
      <c r="C13" s="12" t="s">
        <v>5</v>
      </c>
      <c r="D13" s="113">
        <v>9012</v>
      </c>
      <c r="E13" s="12" t="s">
        <v>1946</v>
      </c>
      <c r="F13" s="12" t="s">
        <v>15</v>
      </c>
      <c r="G13" s="12" t="s">
        <v>5</v>
      </c>
      <c r="H13" s="12" t="s">
        <v>151</v>
      </c>
      <c r="I13" s="12"/>
      <c r="J13" s="9">
        <v>90</v>
      </c>
      <c r="K13" s="9">
        <v>153</v>
      </c>
    </row>
    <row r="14" spans="2:11" s="11" customFormat="1" x14ac:dyDescent="0.2">
      <c r="B14" s="8">
        <v>43723</v>
      </c>
      <c r="C14" s="12" t="s">
        <v>5</v>
      </c>
      <c r="D14" s="113">
        <v>66793</v>
      </c>
      <c r="E14" s="12" t="s">
        <v>2363</v>
      </c>
      <c r="F14" s="12" t="s">
        <v>10</v>
      </c>
      <c r="G14" s="12" t="s">
        <v>5</v>
      </c>
      <c r="H14" s="12" t="s">
        <v>2455</v>
      </c>
      <c r="I14" s="12"/>
      <c r="J14" s="9">
        <v>60</v>
      </c>
      <c r="K14" s="9">
        <v>90</v>
      </c>
    </row>
    <row r="15" spans="2:11" s="11" customFormat="1" x14ac:dyDescent="0.2">
      <c r="B15" s="8">
        <v>43729</v>
      </c>
      <c r="C15" s="12" t="s">
        <v>5</v>
      </c>
      <c r="D15" s="113">
        <v>66879</v>
      </c>
      <c r="E15" s="12" t="s">
        <v>2465</v>
      </c>
      <c r="F15" s="12" t="s">
        <v>15</v>
      </c>
      <c r="G15" s="12" t="s">
        <v>2466</v>
      </c>
      <c r="H15" s="12" t="s">
        <v>422</v>
      </c>
      <c r="I15" s="12"/>
      <c r="J15" s="9">
        <v>96</v>
      </c>
      <c r="K15" s="9">
        <v>165</v>
      </c>
    </row>
    <row r="16" spans="2:11" s="11" customFormat="1" x14ac:dyDescent="0.2">
      <c r="B16" s="8">
        <v>43729</v>
      </c>
      <c r="C16" s="12" t="s">
        <v>5</v>
      </c>
      <c r="D16" s="113">
        <v>66740</v>
      </c>
      <c r="E16" s="12" t="s">
        <v>2011</v>
      </c>
      <c r="F16" s="12" t="s">
        <v>2467</v>
      </c>
      <c r="G16" s="12" t="s">
        <v>6</v>
      </c>
      <c r="H16" s="12" t="s">
        <v>422</v>
      </c>
      <c r="I16" s="12"/>
      <c r="J16" s="9">
        <v>59</v>
      </c>
      <c r="K16" s="9">
        <v>83</v>
      </c>
    </row>
    <row r="17" spans="2:11" s="11" customFormat="1" x14ac:dyDescent="0.2">
      <c r="B17" s="8">
        <v>43730</v>
      </c>
      <c r="C17" s="12" t="s">
        <v>5</v>
      </c>
      <c r="D17" s="113">
        <v>54293</v>
      </c>
      <c r="E17" s="12" t="s">
        <v>154</v>
      </c>
      <c r="F17" s="12" t="s">
        <v>15</v>
      </c>
      <c r="G17" s="12" t="s">
        <v>140</v>
      </c>
      <c r="H17" s="12" t="s">
        <v>151</v>
      </c>
      <c r="I17" s="12"/>
      <c r="J17" s="9">
        <v>51</v>
      </c>
      <c r="K17" s="9">
        <v>79</v>
      </c>
    </row>
    <row r="18" spans="2:11" s="11" customFormat="1" x14ac:dyDescent="0.2">
      <c r="B18" s="8">
        <v>43733</v>
      </c>
      <c r="C18" s="12" t="s">
        <v>5</v>
      </c>
      <c r="D18" s="113">
        <v>41515</v>
      </c>
      <c r="E18" s="12" t="s">
        <v>2475</v>
      </c>
      <c r="F18" s="12" t="s">
        <v>11</v>
      </c>
      <c r="G18" s="12" t="s">
        <v>221</v>
      </c>
      <c r="H18" s="12" t="s">
        <v>477</v>
      </c>
      <c r="I18" s="12"/>
      <c r="J18" s="9"/>
      <c r="K18" s="9"/>
    </row>
    <row r="19" spans="2:11" s="11" customFormat="1" x14ac:dyDescent="0.2">
      <c r="B19" s="8">
        <v>43736</v>
      </c>
      <c r="C19" s="12" t="s">
        <v>5</v>
      </c>
      <c r="D19" s="113">
        <v>54441</v>
      </c>
      <c r="E19" s="12" t="s">
        <v>1989</v>
      </c>
      <c r="F19" s="12" t="s">
        <v>221</v>
      </c>
      <c r="G19" s="12" t="s">
        <v>15</v>
      </c>
      <c r="H19" s="12" t="s">
        <v>258</v>
      </c>
      <c r="I19" s="12"/>
      <c r="J19" s="9">
        <v>49</v>
      </c>
      <c r="K19" s="9">
        <v>66</v>
      </c>
    </row>
    <row r="20" spans="2:11" s="11" customFormat="1" x14ac:dyDescent="0.2">
      <c r="B20" s="8">
        <v>43736</v>
      </c>
      <c r="C20" s="12" t="s">
        <v>5</v>
      </c>
      <c r="D20" s="113">
        <v>54441</v>
      </c>
      <c r="E20" s="12" t="s">
        <v>1989</v>
      </c>
      <c r="F20" s="12" t="s">
        <v>2481</v>
      </c>
      <c r="G20" s="12" t="s">
        <v>15</v>
      </c>
      <c r="H20" s="12" t="s">
        <v>151</v>
      </c>
      <c r="I20" s="12"/>
      <c r="J20" s="9">
        <v>49</v>
      </c>
      <c r="K20" s="9">
        <v>66</v>
      </c>
    </row>
    <row r="21" spans="2:11" s="11" customFormat="1" x14ac:dyDescent="0.2">
      <c r="B21" s="8">
        <v>43709</v>
      </c>
      <c r="C21" s="12" t="s">
        <v>6</v>
      </c>
      <c r="D21" s="113">
        <v>57180</v>
      </c>
      <c r="E21" s="12" t="s">
        <v>215</v>
      </c>
      <c r="F21" s="12" t="s">
        <v>188</v>
      </c>
      <c r="G21" s="12" t="s">
        <v>6</v>
      </c>
      <c r="H21" s="12" t="s">
        <v>222</v>
      </c>
      <c r="I21" s="12"/>
      <c r="J21" s="9">
        <v>27</v>
      </c>
      <c r="K21" s="9">
        <v>39</v>
      </c>
    </row>
    <row r="22" spans="2:11" s="11" customFormat="1" x14ac:dyDescent="0.2">
      <c r="B22" s="8">
        <v>43709</v>
      </c>
      <c r="C22" s="12" t="s">
        <v>6</v>
      </c>
      <c r="D22" s="113">
        <v>57185</v>
      </c>
      <c r="E22" s="12" t="s">
        <v>1718</v>
      </c>
      <c r="F22" s="12" t="s">
        <v>6</v>
      </c>
      <c r="G22" s="12" t="s">
        <v>15</v>
      </c>
      <c r="H22" s="12" t="s">
        <v>292</v>
      </c>
      <c r="I22" s="12"/>
      <c r="J22" s="9">
        <v>40</v>
      </c>
      <c r="K22" s="9">
        <v>46</v>
      </c>
    </row>
    <row r="23" spans="2:11" s="11" customFormat="1" x14ac:dyDescent="0.2">
      <c r="B23" s="8">
        <v>43710</v>
      </c>
      <c r="C23" s="12" t="s">
        <v>6</v>
      </c>
      <c r="D23" s="114">
        <v>54560</v>
      </c>
      <c r="E23" s="12" t="s">
        <v>417</v>
      </c>
      <c r="F23" s="12" t="s">
        <v>6</v>
      </c>
      <c r="G23" s="12" t="s">
        <v>6</v>
      </c>
      <c r="H23" s="12" t="s">
        <v>151</v>
      </c>
      <c r="I23" s="12"/>
      <c r="J23" s="9">
        <v>31</v>
      </c>
      <c r="K23" s="9">
        <v>26</v>
      </c>
    </row>
    <row r="24" spans="2:11" s="11" customFormat="1" x14ac:dyDescent="0.2">
      <c r="B24" s="8">
        <v>43713</v>
      </c>
      <c r="C24" s="12" t="s">
        <v>6</v>
      </c>
      <c r="D24" s="113">
        <v>63110</v>
      </c>
      <c r="E24" s="12" t="s">
        <v>2440</v>
      </c>
      <c r="F24" s="12" t="s">
        <v>6</v>
      </c>
      <c r="G24" s="33" t="s">
        <v>15</v>
      </c>
      <c r="H24" s="12" t="s">
        <v>37</v>
      </c>
      <c r="I24" s="12"/>
      <c r="J24" s="9"/>
      <c r="K24" s="9"/>
    </row>
    <row r="25" spans="2:11" s="11" customFormat="1" x14ac:dyDescent="0.2">
      <c r="B25" s="8">
        <v>43715</v>
      </c>
      <c r="C25" s="12" t="s">
        <v>6</v>
      </c>
      <c r="D25" s="113">
        <v>57590</v>
      </c>
      <c r="E25" s="12" t="s">
        <v>706</v>
      </c>
      <c r="F25" s="12" t="s">
        <v>6</v>
      </c>
      <c r="G25" s="12" t="s">
        <v>15</v>
      </c>
      <c r="H25" s="12" t="s">
        <v>151</v>
      </c>
      <c r="I25" s="12"/>
      <c r="J25" s="9">
        <v>70</v>
      </c>
      <c r="K25" s="9">
        <v>98</v>
      </c>
    </row>
    <row r="26" spans="2:11" s="11" customFormat="1" x14ac:dyDescent="0.2">
      <c r="B26" s="8">
        <v>43716</v>
      </c>
      <c r="C26" s="12" t="s">
        <v>6</v>
      </c>
      <c r="D26" s="113">
        <v>57070</v>
      </c>
      <c r="E26" s="12" t="s">
        <v>211</v>
      </c>
      <c r="F26" s="12" t="s">
        <v>6</v>
      </c>
      <c r="G26" s="12" t="s">
        <v>15</v>
      </c>
      <c r="H26" s="12" t="s">
        <v>422</v>
      </c>
      <c r="I26" s="12"/>
      <c r="J26" s="9">
        <v>48</v>
      </c>
      <c r="K26" s="9">
        <v>69</v>
      </c>
    </row>
    <row r="27" spans="2:11" s="11" customFormat="1" x14ac:dyDescent="0.2">
      <c r="B27" s="8">
        <v>43716</v>
      </c>
      <c r="C27" s="12" t="s">
        <v>6</v>
      </c>
      <c r="D27" s="113">
        <v>54400</v>
      </c>
      <c r="E27" s="12" t="s">
        <v>1640</v>
      </c>
      <c r="F27" s="12" t="s">
        <v>6</v>
      </c>
      <c r="G27" s="12" t="s">
        <v>15</v>
      </c>
      <c r="H27" s="12" t="s">
        <v>151</v>
      </c>
      <c r="I27" s="12"/>
      <c r="J27" s="9">
        <v>22</v>
      </c>
      <c r="K27" s="9">
        <v>20</v>
      </c>
    </row>
    <row r="28" spans="2:11" s="11" customFormat="1" x14ac:dyDescent="0.2">
      <c r="B28" s="8">
        <v>43716</v>
      </c>
      <c r="C28" s="12" t="s">
        <v>6</v>
      </c>
      <c r="D28" s="113">
        <v>57100</v>
      </c>
      <c r="E28" s="12" t="s">
        <v>141</v>
      </c>
      <c r="F28" s="12" t="s">
        <v>6</v>
      </c>
      <c r="G28" s="12" t="s">
        <v>15</v>
      </c>
      <c r="H28" s="12" t="s">
        <v>258</v>
      </c>
      <c r="I28" s="12"/>
      <c r="J28" s="9">
        <v>34</v>
      </c>
      <c r="K28" s="9">
        <v>41</v>
      </c>
    </row>
    <row r="29" spans="2:11" s="11" customFormat="1" x14ac:dyDescent="0.2">
      <c r="B29" s="8">
        <v>43719</v>
      </c>
      <c r="C29" s="12" t="s">
        <v>6</v>
      </c>
      <c r="D29" s="113">
        <v>57320</v>
      </c>
      <c r="E29" s="12" t="s">
        <v>1994</v>
      </c>
      <c r="F29" s="12" t="s">
        <v>6</v>
      </c>
      <c r="G29" s="12" t="s">
        <v>15</v>
      </c>
      <c r="H29" s="12" t="s">
        <v>151</v>
      </c>
      <c r="I29" s="12"/>
      <c r="J29" s="9">
        <v>59</v>
      </c>
      <c r="K29" s="9">
        <v>69</v>
      </c>
    </row>
    <row r="30" spans="2:11" s="11" customFormat="1" x14ac:dyDescent="0.2">
      <c r="B30" s="8">
        <v>43722</v>
      </c>
      <c r="C30" s="12" t="s">
        <v>6</v>
      </c>
      <c r="D30" s="113">
        <v>54440</v>
      </c>
      <c r="E30" s="12" t="s">
        <v>180</v>
      </c>
      <c r="F30" s="12" t="s">
        <v>6</v>
      </c>
      <c r="G30" s="12" t="s">
        <v>15</v>
      </c>
      <c r="H30" s="12" t="s">
        <v>2452</v>
      </c>
      <c r="I30" s="12"/>
      <c r="J30" s="9">
        <v>15</v>
      </c>
      <c r="K30" s="9">
        <v>13</v>
      </c>
    </row>
    <row r="31" spans="2:11" s="11" customFormat="1" x14ac:dyDescent="0.2">
      <c r="B31" s="8">
        <v>43722</v>
      </c>
      <c r="C31" s="12" t="s">
        <v>6</v>
      </c>
      <c r="D31" s="113">
        <v>75019</v>
      </c>
      <c r="E31" s="12" t="s">
        <v>1928</v>
      </c>
      <c r="F31" s="12" t="s">
        <v>6</v>
      </c>
      <c r="G31" s="12" t="s">
        <v>15</v>
      </c>
      <c r="H31" s="12" t="s">
        <v>2454</v>
      </c>
      <c r="I31" s="12"/>
      <c r="J31" s="9">
        <v>216</v>
      </c>
      <c r="K31" s="9">
        <v>347</v>
      </c>
    </row>
    <row r="32" spans="2:11" s="11" customFormat="1" x14ac:dyDescent="0.2">
      <c r="B32" s="8">
        <v>43722</v>
      </c>
      <c r="C32" s="12" t="s">
        <v>6</v>
      </c>
      <c r="D32" s="113">
        <v>54920</v>
      </c>
      <c r="E32" s="12" t="s">
        <v>209</v>
      </c>
      <c r="F32" s="12" t="s">
        <v>16</v>
      </c>
      <c r="G32" s="12" t="s">
        <v>663</v>
      </c>
      <c r="H32" s="12" t="s">
        <v>422</v>
      </c>
      <c r="I32" s="12"/>
      <c r="J32" s="9">
        <v>20</v>
      </c>
      <c r="K32" s="9">
        <v>15</v>
      </c>
    </row>
    <row r="33" spans="2:11" s="11" customFormat="1" x14ac:dyDescent="0.2">
      <c r="B33" s="8">
        <v>43723</v>
      </c>
      <c r="C33" s="12" t="s">
        <v>6</v>
      </c>
      <c r="D33" s="113">
        <v>57290</v>
      </c>
      <c r="E33" s="12" t="s">
        <v>138</v>
      </c>
      <c r="F33" s="12" t="s">
        <v>6</v>
      </c>
      <c r="G33" s="12" t="s">
        <v>15</v>
      </c>
      <c r="H33" s="12" t="s">
        <v>151</v>
      </c>
      <c r="I33" s="12"/>
      <c r="J33" s="9">
        <v>34</v>
      </c>
      <c r="K33" s="9">
        <v>38</v>
      </c>
    </row>
    <row r="34" spans="2:11" s="11" customFormat="1" x14ac:dyDescent="0.2">
      <c r="B34" s="8">
        <v>43730</v>
      </c>
      <c r="C34" s="12" t="s">
        <v>6</v>
      </c>
      <c r="D34" s="113">
        <v>57100</v>
      </c>
      <c r="E34" s="12" t="s">
        <v>141</v>
      </c>
      <c r="F34" s="12" t="s">
        <v>6</v>
      </c>
      <c r="G34" s="12" t="s">
        <v>15</v>
      </c>
      <c r="H34" s="12" t="s">
        <v>23</v>
      </c>
      <c r="I34" s="12"/>
      <c r="J34" s="9">
        <v>34</v>
      </c>
      <c r="K34" s="9">
        <v>41</v>
      </c>
    </row>
    <row r="35" spans="2:11" s="11" customFormat="1" x14ac:dyDescent="0.2">
      <c r="B35" s="8">
        <v>43730</v>
      </c>
      <c r="C35" s="12" t="s">
        <v>6</v>
      </c>
      <c r="D35" s="113">
        <v>57330</v>
      </c>
      <c r="E35" s="12" t="s">
        <v>164</v>
      </c>
      <c r="F35" s="12" t="s">
        <v>6</v>
      </c>
      <c r="G35" s="12" t="s">
        <v>15</v>
      </c>
      <c r="H35" s="12" t="s">
        <v>151</v>
      </c>
      <c r="I35" s="12"/>
      <c r="J35" s="9">
        <v>23</v>
      </c>
      <c r="K35" s="9">
        <v>29</v>
      </c>
    </row>
    <row r="36" spans="2:11" s="11" customFormat="1" x14ac:dyDescent="0.2">
      <c r="B36" s="8">
        <v>43736</v>
      </c>
      <c r="C36" s="12" t="s">
        <v>6</v>
      </c>
      <c r="D36" s="113">
        <v>57570</v>
      </c>
      <c r="E36" s="12" t="s">
        <v>72</v>
      </c>
      <c r="F36" s="12" t="s">
        <v>6</v>
      </c>
      <c r="G36" s="12" t="s">
        <v>2479</v>
      </c>
      <c r="H36" s="12" t="s">
        <v>151</v>
      </c>
      <c r="I36" s="12"/>
      <c r="J36" s="9">
        <v>36</v>
      </c>
      <c r="K36" s="9">
        <v>36</v>
      </c>
    </row>
    <row r="37" spans="2:11" s="11" customFormat="1" x14ac:dyDescent="0.2">
      <c r="B37" s="8">
        <v>43736</v>
      </c>
      <c r="C37" s="12" t="s">
        <v>6</v>
      </c>
      <c r="D37" s="113">
        <v>57590</v>
      </c>
      <c r="E37" s="12" t="s">
        <v>2480</v>
      </c>
      <c r="F37" s="12" t="s">
        <v>6</v>
      </c>
      <c r="G37" s="12" t="s">
        <v>15</v>
      </c>
      <c r="H37" s="12" t="s">
        <v>292</v>
      </c>
      <c r="I37" s="12"/>
      <c r="J37" s="9">
        <v>71</v>
      </c>
      <c r="K37" s="9">
        <v>97</v>
      </c>
    </row>
    <row r="38" spans="2:11" s="11" customFormat="1" x14ac:dyDescent="0.2">
      <c r="B38" s="8">
        <v>43736</v>
      </c>
      <c r="C38" s="12" t="s">
        <v>6</v>
      </c>
      <c r="D38" s="113">
        <v>57330</v>
      </c>
      <c r="E38" s="12" t="s">
        <v>315</v>
      </c>
      <c r="F38" s="12" t="s">
        <v>4</v>
      </c>
      <c r="G38" s="12" t="s">
        <v>6</v>
      </c>
      <c r="H38" s="12" t="s">
        <v>292</v>
      </c>
      <c r="I38" s="12"/>
      <c r="J38" s="9">
        <v>24</v>
      </c>
      <c r="K38" s="9">
        <v>29</v>
      </c>
    </row>
    <row r="39" spans="2:11" s="11" customFormat="1" x14ac:dyDescent="0.2">
      <c r="B39" s="8">
        <v>43736</v>
      </c>
      <c r="C39" s="12" t="s">
        <v>6</v>
      </c>
      <c r="D39" s="113">
        <v>45150</v>
      </c>
      <c r="E39" s="12" t="s">
        <v>2482</v>
      </c>
      <c r="F39" s="12" t="s">
        <v>6</v>
      </c>
      <c r="G39" s="12" t="s">
        <v>15</v>
      </c>
      <c r="H39" s="12" t="s">
        <v>151</v>
      </c>
      <c r="I39" s="12"/>
      <c r="J39" s="9"/>
      <c r="K39" s="9"/>
    </row>
    <row r="40" spans="2:11" s="11" customFormat="1" x14ac:dyDescent="0.2">
      <c r="B40" s="8">
        <v>43728</v>
      </c>
      <c r="C40" s="12" t="s">
        <v>2462</v>
      </c>
      <c r="D40" s="48" t="s">
        <v>2468</v>
      </c>
      <c r="E40" s="12" t="s">
        <v>2463</v>
      </c>
      <c r="F40" s="12" t="s">
        <v>1656</v>
      </c>
      <c r="G40" s="12" t="s">
        <v>2464</v>
      </c>
      <c r="H40" s="12" t="s">
        <v>151</v>
      </c>
      <c r="I40" s="12"/>
      <c r="J40" s="9"/>
      <c r="K40" s="9"/>
    </row>
    <row r="41" spans="2:11" s="11" customFormat="1" x14ac:dyDescent="0.2">
      <c r="B41" s="8">
        <v>43709</v>
      </c>
      <c r="C41" s="12" t="s">
        <v>3</v>
      </c>
      <c r="D41" s="113">
        <v>1550</v>
      </c>
      <c r="E41" s="12" t="s">
        <v>92</v>
      </c>
      <c r="F41" s="12" t="s">
        <v>5</v>
      </c>
      <c r="G41" s="12" t="s">
        <v>15</v>
      </c>
      <c r="H41" s="12" t="s">
        <v>222</v>
      </c>
      <c r="I41" s="12"/>
      <c r="J41" s="9">
        <v>19</v>
      </c>
      <c r="K41" s="9">
        <v>24</v>
      </c>
    </row>
    <row r="42" spans="2:11" s="11" customFormat="1" x14ac:dyDescent="0.2">
      <c r="B42" s="8">
        <v>43709</v>
      </c>
      <c r="C42" s="12" t="s">
        <v>3</v>
      </c>
      <c r="D42" s="113">
        <v>8366</v>
      </c>
      <c r="E42" s="12" t="s">
        <v>72</v>
      </c>
      <c r="F42" s="12" t="s">
        <v>4</v>
      </c>
      <c r="G42" s="12" t="s">
        <v>12</v>
      </c>
      <c r="H42" s="12" t="s">
        <v>151</v>
      </c>
      <c r="I42" s="12"/>
      <c r="J42" s="9">
        <v>23</v>
      </c>
      <c r="K42" s="9">
        <v>18</v>
      </c>
    </row>
    <row r="43" spans="2:11" s="11" customFormat="1" x14ac:dyDescent="0.2">
      <c r="B43" s="8">
        <v>43709</v>
      </c>
      <c r="C43" s="12" t="s">
        <v>3</v>
      </c>
      <c r="D43" s="113">
        <v>5760</v>
      </c>
      <c r="E43" s="12" t="s">
        <v>132</v>
      </c>
      <c r="F43" s="12" t="s">
        <v>6</v>
      </c>
      <c r="G43" s="12" t="s">
        <v>15</v>
      </c>
      <c r="H43" s="12" t="s">
        <v>194</v>
      </c>
      <c r="I43" s="12"/>
      <c r="J43" s="9">
        <v>26</v>
      </c>
      <c r="K43" s="9">
        <v>32</v>
      </c>
    </row>
    <row r="44" spans="2:11" s="11" customFormat="1" x14ac:dyDescent="0.2">
      <c r="B44" s="8">
        <v>43710</v>
      </c>
      <c r="C44" s="12" t="s">
        <v>3</v>
      </c>
      <c r="D44" s="113">
        <v>3588</v>
      </c>
      <c r="E44" s="12" t="s">
        <v>67</v>
      </c>
      <c r="F44" s="12" t="s">
        <v>6</v>
      </c>
      <c r="G44" s="12" t="s">
        <v>15</v>
      </c>
      <c r="H44" s="12" t="s">
        <v>151</v>
      </c>
      <c r="I44" s="12"/>
      <c r="J44" s="9">
        <v>16</v>
      </c>
      <c r="K44" s="9">
        <v>18</v>
      </c>
    </row>
    <row r="45" spans="2:11" s="11" customFormat="1" x14ac:dyDescent="0.2">
      <c r="B45" s="8">
        <v>43710</v>
      </c>
      <c r="C45" s="12" t="s">
        <v>3</v>
      </c>
      <c r="D45" s="113">
        <v>6169</v>
      </c>
      <c r="E45" s="12" t="s">
        <v>2267</v>
      </c>
      <c r="F45" s="12" t="s">
        <v>15</v>
      </c>
      <c r="G45" s="12" t="s">
        <v>5</v>
      </c>
      <c r="H45" s="12" t="s">
        <v>292</v>
      </c>
      <c r="I45" s="12"/>
      <c r="J45" s="9">
        <v>42</v>
      </c>
      <c r="K45" s="9">
        <v>47</v>
      </c>
    </row>
    <row r="46" spans="2:11" s="11" customFormat="1" x14ac:dyDescent="0.2">
      <c r="B46" s="8">
        <v>43710</v>
      </c>
      <c r="C46" s="12" t="s">
        <v>3</v>
      </c>
      <c r="D46" s="113">
        <v>3235</v>
      </c>
      <c r="E46" s="12" t="s">
        <v>131</v>
      </c>
      <c r="F46" s="12" t="s">
        <v>31</v>
      </c>
      <c r="G46" s="12" t="s">
        <v>15</v>
      </c>
      <c r="H46" s="12" t="s">
        <v>37</v>
      </c>
      <c r="I46" s="12"/>
      <c r="J46" s="9">
        <v>21</v>
      </c>
      <c r="K46" s="9">
        <v>24</v>
      </c>
    </row>
    <row r="47" spans="2:11" s="11" customFormat="1" x14ac:dyDescent="0.2">
      <c r="B47" s="8">
        <v>43710</v>
      </c>
      <c r="C47" s="12" t="s">
        <v>3</v>
      </c>
      <c r="D47" s="113">
        <v>3210</v>
      </c>
      <c r="E47" s="12" t="s">
        <v>131</v>
      </c>
      <c r="F47" s="12" t="s">
        <v>4</v>
      </c>
      <c r="G47" s="12" t="s">
        <v>140</v>
      </c>
      <c r="H47" s="12" t="s">
        <v>222</v>
      </c>
      <c r="I47" s="12"/>
      <c r="J47" s="9">
        <v>21</v>
      </c>
      <c r="K47" s="9">
        <v>24</v>
      </c>
    </row>
    <row r="48" spans="2:11" s="11" customFormat="1" x14ac:dyDescent="0.2">
      <c r="B48" s="8">
        <v>43710</v>
      </c>
      <c r="C48" s="12" t="s">
        <v>3</v>
      </c>
      <c r="D48" s="113">
        <v>4514</v>
      </c>
      <c r="E48" s="12" t="s">
        <v>40</v>
      </c>
      <c r="F48" s="12" t="s">
        <v>275</v>
      </c>
      <c r="G48" s="12" t="s">
        <v>10</v>
      </c>
      <c r="H48" s="12" t="s">
        <v>151</v>
      </c>
      <c r="I48" s="12"/>
      <c r="J48" s="9">
        <v>5</v>
      </c>
      <c r="K48" s="9">
        <v>1</v>
      </c>
    </row>
    <row r="49" spans="2:11" s="11" customFormat="1" x14ac:dyDescent="0.2">
      <c r="B49" s="8">
        <v>43710</v>
      </c>
      <c r="C49" s="12" t="s">
        <v>3</v>
      </c>
      <c r="D49" s="113">
        <v>9233</v>
      </c>
      <c r="E49" s="12" t="s">
        <v>88</v>
      </c>
      <c r="F49" s="12" t="s">
        <v>4</v>
      </c>
      <c r="G49" s="12" t="s">
        <v>16</v>
      </c>
      <c r="H49" s="12" t="s">
        <v>477</v>
      </c>
      <c r="I49" s="12"/>
      <c r="J49" s="9">
        <v>54</v>
      </c>
      <c r="K49" s="9">
        <v>67</v>
      </c>
    </row>
    <row r="50" spans="2:11" s="11" customFormat="1" x14ac:dyDescent="0.2">
      <c r="B50" s="8">
        <v>43711</v>
      </c>
      <c r="C50" s="12" t="s">
        <v>3</v>
      </c>
      <c r="D50" s="113">
        <v>9170</v>
      </c>
      <c r="E50" s="12" t="s">
        <v>191</v>
      </c>
      <c r="F50" s="12" t="s">
        <v>4</v>
      </c>
      <c r="G50" s="12" t="s">
        <v>6</v>
      </c>
      <c r="H50" s="12" t="s">
        <v>194</v>
      </c>
      <c r="I50" s="12"/>
      <c r="J50" s="9">
        <v>51</v>
      </c>
      <c r="K50" s="9">
        <v>62</v>
      </c>
    </row>
    <row r="51" spans="2:11" s="11" customFormat="1" x14ac:dyDescent="0.2">
      <c r="B51" s="8">
        <v>43711</v>
      </c>
      <c r="C51" s="12" t="s">
        <v>3</v>
      </c>
      <c r="D51" s="113">
        <v>3721</v>
      </c>
      <c r="E51" s="12" t="s">
        <v>83</v>
      </c>
      <c r="F51" s="12" t="s">
        <v>140</v>
      </c>
      <c r="G51" s="12" t="s">
        <v>15</v>
      </c>
      <c r="H51" s="12" t="s">
        <v>194</v>
      </c>
      <c r="I51" s="12"/>
      <c r="J51" s="9">
        <v>21</v>
      </c>
      <c r="K51" s="9">
        <v>20</v>
      </c>
    </row>
    <row r="52" spans="2:11" s="11" customFormat="1" x14ac:dyDescent="0.2">
      <c r="B52" s="8">
        <v>43711</v>
      </c>
      <c r="C52" s="12" t="s">
        <v>3</v>
      </c>
      <c r="D52" s="113">
        <v>7381</v>
      </c>
      <c r="E52" s="12" t="s">
        <v>2425</v>
      </c>
      <c r="F52" s="12" t="s">
        <v>4</v>
      </c>
      <c r="G52" s="12" t="s">
        <v>6</v>
      </c>
      <c r="H52" s="12" t="s">
        <v>194</v>
      </c>
      <c r="I52" s="12"/>
      <c r="J52" s="9">
        <v>35</v>
      </c>
      <c r="K52" s="9">
        <v>38</v>
      </c>
    </row>
    <row r="53" spans="2:11" s="11" customFormat="1" x14ac:dyDescent="0.2">
      <c r="B53" s="8">
        <v>43712</v>
      </c>
      <c r="C53" s="12" t="s">
        <v>3</v>
      </c>
      <c r="D53" s="113">
        <v>4950</v>
      </c>
      <c r="E53" s="12" t="s">
        <v>265</v>
      </c>
      <c r="F53" s="12" t="s">
        <v>4</v>
      </c>
      <c r="G53" s="12" t="s">
        <v>6</v>
      </c>
      <c r="H53" s="12" t="s">
        <v>25</v>
      </c>
      <c r="I53" s="12"/>
      <c r="J53" s="9">
        <v>15</v>
      </c>
      <c r="K53" s="9">
        <v>7</v>
      </c>
    </row>
    <row r="54" spans="2:11" s="11" customFormat="1" x14ac:dyDescent="0.2">
      <c r="B54" s="8">
        <v>43712</v>
      </c>
      <c r="C54" s="12" t="s">
        <v>3</v>
      </c>
      <c r="D54" s="113">
        <v>1452</v>
      </c>
      <c r="E54" s="12" t="s">
        <v>92</v>
      </c>
      <c r="F54" s="12" t="s">
        <v>11</v>
      </c>
      <c r="G54" s="12" t="s">
        <v>101</v>
      </c>
      <c r="H54" s="12" t="s">
        <v>37</v>
      </c>
      <c r="I54" s="12"/>
      <c r="J54" s="9">
        <v>22</v>
      </c>
      <c r="K54" s="9">
        <v>25</v>
      </c>
    </row>
    <row r="55" spans="2:11" s="11" customFormat="1" x14ac:dyDescent="0.2">
      <c r="B55" s="8">
        <v>43712</v>
      </c>
      <c r="C55" s="12" t="s">
        <v>3</v>
      </c>
      <c r="D55" s="113">
        <v>4692</v>
      </c>
      <c r="E55" s="12" t="s">
        <v>40</v>
      </c>
      <c r="F55" s="12" t="s">
        <v>4</v>
      </c>
      <c r="G55" s="12" t="s">
        <v>6</v>
      </c>
      <c r="H55" s="12" t="s">
        <v>194</v>
      </c>
      <c r="I55" s="12"/>
      <c r="J55" s="9">
        <v>5</v>
      </c>
      <c r="K55" s="9">
        <v>2</v>
      </c>
    </row>
    <row r="56" spans="2:11" s="11" customFormat="1" x14ac:dyDescent="0.2">
      <c r="B56" s="8">
        <v>43712</v>
      </c>
      <c r="C56" s="12" t="s">
        <v>3</v>
      </c>
      <c r="D56" s="113">
        <v>4970</v>
      </c>
      <c r="E56" s="12" t="s">
        <v>87</v>
      </c>
      <c r="F56" s="12" t="s">
        <v>4</v>
      </c>
      <c r="G56" s="12" t="s">
        <v>6</v>
      </c>
      <c r="H56" s="12" t="s">
        <v>222</v>
      </c>
      <c r="I56" s="12"/>
      <c r="J56" s="9">
        <v>17</v>
      </c>
      <c r="K56" s="9">
        <v>13</v>
      </c>
    </row>
    <row r="57" spans="2:11" s="11" customFormat="1" x14ac:dyDescent="0.2">
      <c r="B57" s="8">
        <v>43712</v>
      </c>
      <c r="C57" s="12" t="s">
        <v>3</v>
      </c>
      <c r="D57" s="113">
        <v>1742</v>
      </c>
      <c r="E57" s="12" t="s">
        <v>92</v>
      </c>
      <c r="F57" s="12" t="s">
        <v>6</v>
      </c>
      <c r="G57" s="12" t="s">
        <v>15</v>
      </c>
      <c r="H57" s="12" t="s">
        <v>151</v>
      </c>
      <c r="I57" s="12"/>
      <c r="J57" s="9">
        <v>29</v>
      </c>
      <c r="K57" s="9">
        <v>30</v>
      </c>
    </row>
    <row r="58" spans="2:11" s="11" customFormat="1" x14ac:dyDescent="0.2">
      <c r="B58" s="8">
        <v>43713</v>
      </c>
      <c r="C58" s="12" t="s">
        <v>3</v>
      </c>
      <c r="D58" s="113">
        <v>5891</v>
      </c>
      <c r="E58" s="12" t="s">
        <v>78</v>
      </c>
      <c r="F58" s="12" t="s">
        <v>6</v>
      </c>
      <c r="G58" s="12" t="s">
        <v>31</v>
      </c>
      <c r="H58" s="12" t="s">
        <v>897</v>
      </c>
      <c r="I58" s="12"/>
      <c r="J58" s="9">
        <v>24</v>
      </c>
      <c r="K58" s="9">
        <v>28</v>
      </c>
    </row>
    <row r="59" spans="2:11" s="11" customFormat="1" x14ac:dyDescent="0.2">
      <c r="B59" s="8">
        <v>43713</v>
      </c>
      <c r="C59" s="12" t="s">
        <v>3</v>
      </c>
      <c r="D59" s="113">
        <v>1628</v>
      </c>
      <c r="E59" s="12" t="s">
        <v>92</v>
      </c>
      <c r="F59" s="12" t="s">
        <v>4</v>
      </c>
      <c r="G59" s="12" t="s">
        <v>33</v>
      </c>
      <c r="H59" s="12" t="s">
        <v>2443</v>
      </c>
      <c r="I59" s="12"/>
      <c r="J59" s="9">
        <v>27</v>
      </c>
      <c r="K59" s="9">
        <v>27</v>
      </c>
    </row>
    <row r="60" spans="2:11" s="11" customFormat="1" x14ac:dyDescent="0.2">
      <c r="B60" s="8">
        <v>43713</v>
      </c>
      <c r="C60" s="12" t="s">
        <v>3</v>
      </c>
      <c r="D60" s="113">
        <v>1687</v>
      </c>
      <c r="E60" s="12" t="s">
        <v>92</v>
      </c>
      <c r="F60" s="12" t="s">
        <v>4</v>
      </c>
      <c r="G60" s="12" t="s">
        <v>99</v>
      </c>
      <c r="H60" s="12" t="s">
        <v>37</v>
      </c>
      <c r="I60" s="12"/>
      <c r="J60" s="9"/>
      <c r="K60" s="9"/>
    </row>
    <row r="61" spans="2:11" s="11" customFormat="1" x14ac:dyDescent="0.2">
      <c r="B61" s="8">
        <v>43713</v>
      </c>
      <c r="C61" s="12" t="s">
        <v>3</v>
      </c>
      <c r="D61" s="113">
        <v>4113</v>
      </c>
      <c r="E61" s="12" t="s">
        <v>506</v>
      </c>
      <c r="F61" s="12" t="s">
        <v>4</v>
      </c>
      <c r="G61" s="12" t="s">
        <v>6</v>
      </c>
      <c r="H61" s="12" t="s">
        <v>172</v>
      </c>
      <c r="I61" s="12"/>
      <c r="J61" s="9">
        <v>12</v>
      </c>
      <c r="K61" s="9">
        <v>10</v>
      </c>
    </row>
    <row r="62" spans="2:11" s="11" customFormat="1" x14ac:dyDescent="0.2">
      <c r="B62" s="8">
        <v>43713</v>
      </c>
      <c r="C62" s="12" t="s">
        <v>3</v>
      </c>
      <c r="D62" s="113">
        <v>4924</v>
      </c>
      <c r="E62" s="12" t="s">
        <v>273</v>
      </c>
      <c r="F62" s="12" t="s">
        <v>10</v>
      </c>
      <c r="G62" s="12" t="s">
        <v>140</v>
      </c>
      <c r="H62" s="12" t="s">
        <v>319</v>
      </c>
      <c r="I62" s="12"/>
      <c r="J62" s="9">
        <v>13</v>
      </c>
      <c r="K62" s="9">
        <v>8</v>
      </c>
    </row>
    <row r="63" spans="2:11" s="11" customFormat="1" x14ac:dyDescent="0.2">
      <c r="B63" s="8">
        <v>43714</v>
      </c>
      <c r="C63" s="12" t="s">
        <v>3</v>
      </c>
      <c r="D63" s="113">
        <v>5241</v>
      </c>
      <c r="E63" s="12" t="s">
        <v>66</v>
      </c>
      <c r="F63" s="12" t="s">
        <v>2441</v>
      </c>
      <c r="G63" s="12" t="s">
        <v>15</v>
      </c>
      <c r="H63" s="12" t="s">
        <v>151</v>
      </c>
      <c r="I63" s="12"/>
      <c r="J63" s="9">
        <v>32</v>
      </c>
      <c r="K63" s="9">
        <v>35</v>
      </c>
    </row>
    <row r="64" spans="2:11" s="11" customFormat="1" x14ac:dyDescent="0.2">
      <c r="B64" s="8">
        <v>43715</v>
      </c>
      <c r="C64" s="12" t="s">
        <v>3</v>
      </c>
      <c r="D64" s="113">
        <v>1353</v>
      </c>
      <c r="E64" s="12" t="s">
        <v>43</v>
      </c>
      <c r="F64" s="12" t="s">
        <v>6</v>
      </c>
      <c r="G64" s="12" t="s">
        <v>4</v>
      </c>
      <c r="H64" s="12" t="s">
        <v>37</v>
      </c>
      <c r="I64" s="12"/>
      <c r="J64" s="9">
        <v>22</v>
      </c>
      <c r="K64" s="9">
        <v>26</v>
      </c>
    </row>
    <row r="65" spans="2:11" s="11" customFormat="1" x14ac:dyDescent="0.2">
      <c r="B65" s="8">
        <v>43715</v>
      </c>
      <c r="C65" s="12" t="s">
        <v>3</v>
      </c>
      <c r="D65" s="113">
        <v>6810</v>
      </c>
      <c r="E65" s="12" t="s">
        <v>297</v>
      </c>
      <c r="F65" s="12" t="s">
        <v>6</v>
      </c>
      <c r="G65" s="12" t="s">
        <v>18</v>
      </c>
      <c r="H65" s="12" t="s">
        <v>151</v>
      </c>
      <c r="I65" s="12"/>
      <c r="J65" s="9">
        <v>51</v>
      </c>
      <c r="K65" s="9">
        <v>52</v>
      </c>
    </row>
    <row r="66" spans="2:11" s="11" customFormat="1" x14ac:dyDescent="0.2">
      <c r="B66" s="8">
        <v>43715</v>
      </c>
      <c r="C66" s="12" t="s">
        <v>3</v>
      </c>
      <c r="D66" s="113">
        <v>4640</v>
      </c>
      <c r="E66" s="12" t="s">
        <v>40</v>
      </c>
      <c r="F66" s="12" t="s">
        <v>4</v>
      </c>
      <c r="G66" s="12" t="s">
        <v>6</v>
      </c>
      <c r="H66" s="12" t="s">
        <v>163</v>
      </c>
      <c r="I66" s="12"/>
      <c r="J66" s="9">
        <v>4</v>
      </c>
      <c r="K66" s="9">
        <v>2</v>
      </c>
    </row>
    <row r="67" spans="2:11" s="11" customFormat="1" x14ac:dyDescent="0.2">
      <c r="B67" s="8">
        <v>43715</v>
      </c>
      <c r="C67" s="12" t="s">
        <v>3</v>
      </c>
      <c r="D67" s="113">
        <v>5836</v>
      </c>
      <c r="E67" s="12" t="s">
        <v>261</v>
      </c>
      <c r="F67" s="12" t="s">
        <v>771</v>
      </c>
      <c r="G67" s="12" t="s">
        <v>15</v>
      </c>
      <c r="H67" s="12" t="s">
        <v>151</v>
      </c>
      <c r="I67" s="12"/>
      <c r="J67" s="9">
        <v>25</v>
      </c>
      <c r="K67" s="9">
        <v>29</v>
      </c>
    </row>
    <row r="68" spans="2:11" s="11" customFormat="1" x14ac:dyDescent="0.2">
      <c r="B68" s="8">
        <v>43715</v>
      </c>
      <c r="C68" s="12" t="s">
        <v>3</v>
      </c>
      <c r="D68" s="113">
        <v>9122</v>
      </c>
      <c r="E68" s="12" t="s">
        <v>121</v>
      </c>
      <c r="F68" s="12" t="s">
        <v>4</v>
      </c>
      <c r="G68" s="12" t="s">
        <v>5</v>
      </c>
      <c r="H68" s="12" t="s">
        <v>2442</v>
      </c>
      <c r="I68" s="12"/>
      <c r="J68" s="9">
        <v>43</v>
      </c>
      <c r="K68" s="9">
        <v>62</v>
      </c>
    </row>
    <row r="69" spans="2:11" s="11" customFormat="1" x14ac:dyDescent="0.2">
      <c r="B69" s="8">
        <v>43716</v>
      </c>
      <c r="C69" s="12" t="s">
        <v>3</v>
      </c>
      <c r="D69" s="113">
        <v>1650</v>
      </c>
      <c r="E69" s="12" t="s">
        <v>92</v>
      </c>
      <c r="F69" s="12" t="s">
        <v>6</v>
      </c>
      <c r="G69" s="12" t="s">
        <v>8</v>
      </c>
      <c r="H69" s="12" t="s">
        <v>917</v>
      </c>
      <c r="I69" s="12"/>
      <c r="J69" s="9">
        <v>21</v>
      </c>
      <c r="K69" s="9">
        <v>25</v>
      </c>
    </row>
    <row r="70" spans="2:11" s="11" customFormat="1" x14ac:dyDescent="0.2">
      <c r="B70" s="8">
        <v>43716</v>
      </c>
      <c r="C70" s="12" t="s">
        <v>3</v>
      </c>
      <c r="D70" s="113">
        <v>9168</v>
      </c>
      <c r="E70" s="12" t="s">
        <v>191</v>
      </c>
      <c r="F70" s="12" t="s">
        <v>4</v>
      </c>
      <c r="G70" s="12" t="s">
        <v>140</v>
      </c>
      <c r="H70" s="12" t="s">
        <v>151</v>
      </c>
      <c r="I70" s="12"/>
      <c r="J70" s="9">
        <v>50</v>
      </c>
      <c r="K70" s="9">
        <v>63</v>
      </c>
    </row>
    <row r="71" spans="2:11" s="11" customFormat="1" x14ac:dyDescent="0.2">
      <c r="B71" s="8">
        <v>43716</v>
      </c>
      <c r="C71" s="12" t="s">
        <v>3</v>
      </c>
      <c r="D71" s="113">
        <v>2222</v>
      </c>
      <c r="E71" s="12" t="s">
        <v>92</v>
      </c>
      <c r="F71" s="12" t="s">
        <v>31</v>
      </c>
      <c r="G71" s="12" t="s">
        <v>15</v>
      </c>
      <c r="H71" s="12" t="s">
        <v>151</v>
      </c>
      <c r="I71" s="12"/>
      <c r="J71" s="9">
        <v>26</v>
      </c>
      <c r="K71" s="9">
        <v>33</v>
      </c>
    </row>
    <row r="72" spans="2:11" s="11" customFormat="1" x14ac:dyDescent="0.2">
      <c r="B72" s="8">
        <v>43716</v>
      </c>
      <c r="C72" s="12" t="s">
        <v>3</v>
      </c>
      <c r="D72" s="113">
        <v>1833</v>
      </c>
      <c r="E72" s="12" t="s">
        <v>92</v>
      </c>
      <c r="F72" s="12" t="s">
        <v>4</v>
      </c>
      <c r="G72" s="12" t="s">
        <v>6</v>
      </c>
      <c r="H72" s="12" t="s">
        <v>897</v>
      </c>
      <c r="I72" s="12"/>
      <c r="J72" s="9">
        <v>24</v>
      </c>
      <c r="K72" s="9">
        <v>28</v>
      </c>
    </row>
    <row r="73" spans="2:11" s="11" customFormat="1" x14ac:dyDescent="0.2">
      <c r="B73" s="8">
        <v>43716</v>
      </c>
      <c r="C73" s="12" t="s">
        <v>3</v>
      </c>
      <c r="D73" s="113">
        <v>2451</v>
      </c>
      <c r="E73" s="12" t="s">
        <v>92</v>
      </c>
      <c r="F73" s="12" t="s">
        <v>6</v>
      </c>
      <c r="G73" s="12" t="s">
        <v>15</v>
      </c>
      <c r="H73" s="12" t="s">
        <v>2444</v>
      </c>
      <c r="I73" s="12"/>
      <c r="J73" s="9">
        <v>22</v>
      </c>
      <c r="K73" s="9">
        <v>25</v>
      </c>
    </row>
    <row r="74" spans="2:11" s="11" customFormat="1" x14ac:dyDescent="0.2">
      <c r="B74" s="8">
        <v>43716</v>
      </c>
      <c r="C74" s="12" t="s">
        <v>3</v>
      </c>
      <c r="D74" s="113">
        <v>4571</v>
      </c>
      <c r="E74" s="12" t="s">
        <v>40</v>
      </c>
      <c r="F74" s="12" t="s">
        <v>6</v>
      </c>
      <c r="G74" s="12" t="s">
        <v>15</v>
      </c>
      <c r="H74" s="12" t="s">
        <v>163</v>
      </c>
      <c r="I74" s="12"/>
      <c r="J74" s="9">
        <v>4</v>
      </c>
      <c r="K74" s="9">
        <v>2</v>
      </c>
    </row>
    <row r="75" spans="2:11" s="11" customFormat="1" x14ac:dyDescent="0.2">
      <c r="B75" s="8">
        <v>43716</v>
      </c>
      <c r="C75" s="12" t="s">
        <v>3</v>
      </c>
      <c r="D75" s="113">
        <v>1550</v>
      </c>
      <c r="E75" s="12" t="s">
        <v>92</v>
      </c>
      <c r="F75" s="12" t="s">
        <v>16</v>
      </c>
      <c r="G75" s="12" t="s">
        <v>15</v>
      </c>
      <c r="H75" s="12" t="s">
        <v>37</v>
      </c>
      <c r="I75" s="12"/>
      <c r="J75" s="9">
        <v>25</v>
      </c>
      <c r="K75" s="9">
        <v>26</v>
      </c>
    </row>
    <row r="76" spans="2:11" s="11" customFormat="1" x14ac:dyDescent="0.2">
      <c r="B76" s="8">
        <v>43716</v>
      </c>
      <c r="C76" s="12" t="s">
        <v>3</v>
      </c>
      <c r="D76" s="113">
        <v>8614</v>
      </c>
      <c r="E76" s="12" t="s">
        <v>173</v>
      </c>
      <c r="F76" s="12" t="s">
        <v>6</v>
      </c>
      <c r="G76" s="12" t="s">
        <v>15</v>
      </c>
      <c r="H76" s="12" t="s">
        <v>194</v>
      </c>
      <c r="I76" s="12"/>
      <c r="J76" s="9">
        <v>47</v>
      </c>
      <c r="K76" s="9">
        <v>41</v>
      </c>
    </row>
    <row r="77" spans="2:11" s="11" customFormat="1" x14ac:dyDescent="0.2">
      <c r="B77" s="8">
        <v>43716</v>
      </c>
      <c r="C77" s="12" t="s">
        <v>3</v>
      </c>
      <c r="D77" s="113">
        <v>9366</v>
      </c>
      <c r="E77" s="12" t="s">
        <v>1274</v>
      </c>
      <c r="F77" s="12" t="s">
        <v>16</v>
      </c>
      <c r="G77" s="12" t="s">
        <v>4</v>
      </c>
      <c r="H77" s="12" t="s">
        <v>151</v>
      </c>
      <c r="I77" s="12"/>
      <c r="J77" s="9">
        <v>50</v>
      </c>
      <c r="K77" s="9">
        <v>59</v>
      </c>
    </row>
    <row r="78" spans="2:11" s="11" customFormat="1" x14ac:dyDescent="0.2">
      <c r="B78" s="8">
        <v>43716</v>
      </c>
      <c r="C78" s="12" t="s">
        <v>3</v>
      </c>
      <c r="D78" s="113">
        <v>1469</v>
      </c>
      <c r="E78" s="12" t="s">
        <v>92</v>
      </c>
      <c r="F78" s="12" t="s">
        <v>5</v>
      </c>
      <c r="G78" s="12" t="s">
        <v>15</v>
      </c>
      <c r="H78" s="12" t="s">
        <v>2445</v>
      </c>
      <c r="I78" s="12"/>
      <c r="J78" s="9">
        <v>26</v>
      </c>
      <c r="K78" s="9">
        <v>27</v>
      </c>
    </row>
    <row r="79" spans="2:11" s="11" customFormat="1" x14ac:dyDescent="0.2">
      <c r="B79" s="8">
        <v>43716</v>
      </c>
      <c r="C79" s="12" t="s">
        <v>3</v>
      </c>
      <c r="D79" s="113">
        <v>3397</v>
      </c>
      <c r="E79" s="12" t="s">
        <v>156</v>
      </c>
      <c r="F79" s="12" t="s">
        <v>6</v>
      </c>
      <c r="G79" s="12" t="s">
        <v>4</v>
      </c>
      <c r="H79" s="12" t="s">
        <v>2446</v>
      </c>
      <c r="I79" s="12"/>
      <c r="J79" s="9">
        <v>23</v>
      </c>
      <c r="K79" s="9">
        <v>27</v>
      </c>
    </row>
    <row r="80" spans="2:11" s="11" customFormat="1" x14ac:dyDescent="0.2">
      <c r="B80" s="8">
        <v>43717</v>
      </c>
      <c r="C80" s="12" t="s">
        <v>3</v>
      </c>
      <c r="D80" s="113">
        <v>6915</v>
      </c>
      <c r="E80" s="12" t="s">
        <v>109</v>
      </c>
      <c r="F80" s="12" t="s">
        <v>4</v>
      </c>
      <c r="G80" s="12" t="s">
        <v>6</v>
      </c>
      <c r="H80" s="12" t="s">
        <v>151</v>
      </c>
      <c r="I80" s="12"/>
      <c r="J80" s="9">
        <v>37</v>
      </c>
      <c r="K80" s="9">
        <v>46</v>
      </c>
    </row>
    <row r="81" spans="2:11" s="11" customFormat="1" x14ac:dyDescent="0.2">
      <c r="B81" s="8">
        <v>43717</v>
      </c>
      <c r="C81" s="12" t="s">
        <v>3</v>
      </c>
      <c r="D81" s="113">
        <v>4514</v>
      </c>
      <c r="E81" s="12" t="s">
        <v>40</v>
      </c>
      <c r="F81" s="12" t="s">
        <v>4</v>
      </c>
      <c r="G81" s="12" t="s">
        <v>690</v>
      </c>
      <c r="H81" s="12" t="s">
        <v>151</v>
      </c>
      <c r="I81" s="12"/>
      <c r="J81" s="9">
        <v>4</v>
      </c>
      <c r="K81" s="9">
        <v>1</v>
      </c>
    </row>
    <row r="82" spans="2:11" s="11" customFormat="1" x14ac:dyDescent="0.2">
      <c r="B82" s="8">
        <v>43717</v>
      </c>
      <c r="C82" s="12" t="s">
        <v>3</v>
      </c>
      <c r="D82" s="113">
        <v>7257</v>
      </c>
      <c r="E82" s="12" t="s">
        <v>120</v>
      </c>
      <c r="F82" s="12" t="s">
        <v>31</v>
      </c>
      <c r="G82" s="12" t="s">
        <v>15</v>
      </c>
      <c r="H82" s="12" t="s">
        <v>194</v>
      </c>
      <c r="I82" s="12"/>
      <c r="J82" s="9">
        <v>33</v>
      </c>
      <c r="K82" s="9">
        <v>26</v>
      </c>
    </row>
    <row r="83" spans="2:11" s="11" customFormat="1" x14ac:dyDescent="0.2">
      <c r="B83" s="8">
        <v>43717</v>
      </c>
      <c r="C83" s="12" t="s">
        <v>3</v>
      </c>
      <c r="D83" s="113">
        <v>8020</v>
      </c>
      <c r="E83" s="12" t="s">
        <v>42</v>
      </c>
      <c r="F83" s="12" t="s">
        <v>6</v>
      </c>
      <c r="G83" s="12" t="s">
        <v>15</v>
      </c>
      <c r="H83" s="12" t="s">
        <v>258</v>
      </c>
      <c r="I83" s="12"/>
      <c r="J83" s="9">
        <v>23</v>
      </c>
      <c r="K83" s="9">
        <v>26</v>
      </c>
    </row>
    <row r="84" spans="2:11" s="11" customFormat="1" x14ac:dyDescent="0.2">
      <c r="B84" s="8">
        <v>43717</v>
      </c>
      <c r="C84" s="12" t="s">
        <v>3</v>
      </c>
      <c r="D84" s="113">
        <v>8224</v>
      </c>
      <c r="E84" s="12" t="s">
        <v>64</v>
      </c>
      <c r="F84" s="12" t="s">
        <v>10</v>
      </c>
      <c r="G84" s="12" t="s">
        <v>15</v>
      </c>
      <c r="H84" s="12" t="s">
        <v>151</v>
      </c>
      <c r="I84" s="12"/>
      <c r="J84" s="9">
        <v>26</v>
      </c>
      <c r="K84" s="9">
        <v>26</v>
      </c>
    </row>
    <row r="85" spans="2:11" s="11" customFormat="1" x14ac:dyDescent="0.2">
      <c r="B85" s="8">
        <v>43717</v>
      </c>
      <c r="C85" s="12" t="s">
        <v>3</v>
      </c>
      <c r="D85" s="113">
        <v>5405</v>
      </c>
      <c r="E85" s="12" t="s">
        <v>2447</v>
      </c>
      <c r="F85" s="12" t="s">
        <v>16</v>
      </c>
      <c r="G85" s="12" t="s">
        <v>6</v>
      </c>
      <c r="H85" s="12" t="s">
        <v>23</v>
      </c>
      <c r="I85" s="12"/>
      <c r="J85" s="9">
        <v>31</v>
      </c>
      <c r="K85" s="9">
        <v>40</v>
      </c>
    </row>
    <row r="86" spans="2:11" s="11" customFormat="1" x14ac:dyDescent="0.2">
      <c r="B86" s="8">
        <v>43718</v>
      </c>
      <c r="C86" s="12" t="s">
        <v>3</v>
      </c>
      <c r="D86" s="113">
        <v>3675</v>
      </c>
      <c r="E86" s="12" t="s">
        <v>76</v>
      </c>
      <c r="F86" s="12" t="s">
        <v>4</v>
      </c>
      <c r="G86" s="12" t="s">
        <v>5</v>
      </c>
      <c r="H86" s="12" t="s">
        <v>151</v>
      </c>
      <c r="I86" s="12"/>
      <c r="J86" s="9">
        <v>18</v>
      </c>
      <c r="K86" s="9">
        <v>17</v>
      </c>
    </row>
    <row r="87" spans="2:11" s="11" customFormat="1" x14ac:dyDescent="0.2">
      <c r="B87" s="8">
        <v>43718</v>
      </c>
      <c r="C87" s="12" t="s">
        <v>3</v>
      </c>
      <c r="D87" s="113">
        <v>4460</v>
      </c>
      <c r="E87" s="12" t="s">
        <v>61</v>
      </c>
      <c r="F87" s="12" t="s">
        <v>12</v>
      </c>
      <c r="G87" s="12" t="s">
        <v>6</v>
      </c>
      <c r="H87" s="12" t="s">
        <v>194</v>
      </c>
      <c r="I87" s="12"/>
      <c r="J87" s="9">
        <v>6</v>
      </c>
      <c r="K87" s="9">
        <v>4</v>
      </c>
    </row>
    <row r="88" spans="2:11" s="11" customFormat="1" x14ac:dyDescent="0.2">
      <c r="B88" s="8">
        <v>43718</v>
      </c>
      <c r="C88" s="12" t="s">
        <v>3</v>
      </c>
      <c r="D88" s="113">
        <v>1475</v>
      </c>
      <c r="E88" s="12" t="s">
        <v>92</v>
      </c>
      <c r="F88" s="12" t="s">
        <v>4</v>
      </c>
      <c r="G88" s="12" t="s">
        <v>5</v>
      </c>
      <c r="H88" s="12" t="s">
        <v>151</v>
      </c>
      <c r="I88" s="12"/>
      <c r="J88" s="9">
        <v>29</v>
      </c>
      <c r="K88" s="9">
        <v>26</v>
      </c>
    </row>
    <row r="89" spans="2:11" s="11" customFormat="1" x14ac:dyDescent="0.2">
      <c r="B89" s="8">
        <v>43718</v>
      </c>
      <c r="C89" s="12" t="s">
        <v>3</v>
      </c>
      <c r="D89" s="113">
        <v>4995</v>
      </c>
      <c r="E89" s="12" t="s">
        <v>2041</v>
      </c>
      <c r="F89" s="12" t="s">
        <v>2448</v>
      </c>
      <c r="G89" s="12" t="s">
        <v>6</v>
      </c>
      <c r="H89" s="12" t="s">
        <v>222</v>
      </c>
      <c r="I89" s="12"/>
      <c r="J89" s="9">
        <v>18</v>
      </c>
      <c r="K89" s="9">
        <v>10</v>
      </c>
    </row>
    <row r="90" spans="2:11" s="11" customFormat="1" x14ac:dyDescent="0.2">
      <c r="B90" s="8">
        <v>43718</v>
      </c>
      <c r="C90" s="12" t="s">
        <v>3</v>
      </c>
      <c r="D90" s="113">
        <v>8317</v>
      </c>
      <c r="E90" s="12" t="s">
        <v>64</v>
      </c>
      <c r="F90" s="12" t="s">
        <v>16</v>
      </c>
      <c r="G90" s="12" t="s">
        <v>6</v>
      </c>
      <c r="H90" s="12" t="s">
        <v>37</v>
      </c>
      <c r="I90" s="12"/>
      <c r="J90" s="9">
        <v>27</v>
      </c>
      <c r="K90" s="9">
        <v>32</v>
      </c>
    </row>
    <row r="91" spans="2:11" s="11" customFormat="1" x14ac:dyDescent="0.2">
      <c r="B91" s="8">
        <v>43719</v>
      </c>
      <c r="C91" s="12" t="s">
        <v>3</v>
      </c>
      <c r="D91" s="113">
        <v>4482</v>
      </c>
      <c r="E91" s="12" t="s">
        <v>61</v>
      </c>
      <c r="F91" s="12" t="s">
        <v>4</v>
      </c>
      <c r="G91" s="12" t="s">
        <v>6</v>
      </c>
      <c r="H91" s="12" t="s">
        <v>2201</v>
      </c>
      <c r="I91" s="12"/>
      <c r="J91" s="9">
        <v>9</v>
      </c>
      <c r="K91" s="9">
        <v>5</v>
      </c>
    </row>
    <row r="92" spans="2:11" s="11" customFormat="1" x14ac:dyDescent="0.2">
      <c r="B92" s="8">
        <v>43719</v>
      </c>
      <c r="C92" s="12" t="s">
        <v>3</v>
      </c>
      <c r="D92" s="113">
        <v>7383</v>
      </c>
      <c r="E92" s="12" t="s">
        <v>186</v>
      </c>
      <c r="F92" s="12" t="s">
        <v>234</v>
      </c>
      <c r="G92" s="12" t="s">
        <v>15</v>
      </c>
      <c r="H92" s="12" t="s">
        <v>151</v>
      </c>
      <c r="I92" s="12"/>
      <c r="J92" s="9">
        <v>39</v>
      </c>
      <c r="K92" s="9">
        <v>44</v>
      </c>
    </row>
    <row r="93" spans="2:11" s="11" customFormat="1" x14ac:dyDescent="0.2">
      <c r="B93" s="8">
        <v>43719</v>
      </c>
      <c r="C93" s="12" t="s">
        <v>3</v>
      </c>
      <c r="D93" s="113">
        <v>8150</v>
      </c>
      <c r="E93" s="12" t="s">
        <v>53</v>
      </c>
      <c r="F93" s="12" t="s">
        <v>4</v>
      </c>
      <c r="G93" s="12" t="s">
        <v>4</v>
      </c>
      <c r="H93" s="12" t="s">
        <v>477</v>
      </c>
      <c r="I93" s="12"/>
      <c r="J93" s="9">
        <v>32</v>
      </c>
      <c r="K93" s="9">
        <v>32</v>
      </c>
    </row>
    <row r="94" spans="2:11" s="11" customFormat="1" x14ac:dyDescent="0.2">
      <c r="B94" s="8">
        <v>43719</v>
      </c>
      <c r="C94" s="12" t="s">
        <v>3</v>
      </c>
      <c r="D94" s="113">
        <v>6550</v>
      </c>
      <c r="E94" s="12" t="s">
        <v>1087</v>
      </c>
      <c r="F94" s="12" t="s">
        <v>5</v>
      </c>
      <c r="G94" s="12" t="s">
        <v>6</v>
      </c>
      <c r="H94" s="12" t="s">
        <v>326</v>
      </c>
      <c r="I94" s="12"/>
      <c r="J94" s="9">
        <v>55</v>
      </c>
      <c r="K94" s="9">
        <v>60</v>
      </c>
    </row>
    <row r="95" spans="2:11" s="11" customFormat="1" x14ac:dyDescent="0.2">
      <c r="B95" s="8">
        <v>43719</v>
      </c>
      <c r="C95" s="12" t="s">
        <v>3</v>
      </c>
      <c r="D95" s="113">
        <v>4974</v>
      </c>
      <c r="E95" s="12" t="s">
        <v>133</v>
      </c>
      <c r="F95" s="12" t="s">
        <v>4</v>
      </c>
      <c r="G95" s="12" t="s">
        <v>6</v>
      </c>
      <c r="H95" s="12" t="s">
        <v>151</v>
      </c>
      <c r="I95" s="12"/>
      <c r="J95" s="9">
        <v>19</v>
      </c>
      <c r="K95" s="9">
        <v>12</v>
      </c>
    </row>
    <row r="96" spans="2:11" s="11" customFormat="1" x14ac:dyDescent="0.2">
      <c r="B96" s="8">
        <v>43719</v>
      </c>
      <c r="C96" s="12" t="s">
        <v>3</v>
      </c>
      <c r="D96" s="113">
        <v>7364</v>
      </c>
      <c r="E96" s="12" t="s">
        <v>239</v>
      </c>
      <c r="F96" s="12" t="s">
        <v>15</v>
      </c>
      <c r="G96" s="12" t="s">
        <v>4</v>
      </c>
      <c r="H96" s="12" t="s">
        <v>151</v>
      </c>
      <c r="I96" s="12"/>
      <c r="J96" s="9">
        <v>35</v>
      </c>
      <c r="K96" s="9">
        <v>45</v>
      </c>
    </row>
    <row r="97" spans="2:11" s="11" customFormat="1" x14ac:dyDescent="0.2">
      <c r="B97" s="8">
        <v>43720</v>
      </c>
      <c r="C97" s="12" t="s">
        <v>3</v>
      </c>
      <c r="D97" s="113">
        <v>8293</v>
      </c>
      <c r="E97" s="12" t="s">
        <v>289</v>
      </c>
      <c r="F97" s="12" t="s">
        <v>15</v>
      </c>
      <c r="G97" s="12" t="s">
        <v>6</v>
      </c>
      <c r="H97" s="12" t="s">
        <v>151</v>
      </c>
      <c r="I97" s="12"/>
      <c r="J97" s="9">
        <v>33</v>
      </c>
      <c r="K97" s="9">
        <v>39</v>
      </c>
    </row>
    <row r="98" spans="2:11" s="11" customFormat="1" x14ac:dyDescent="0.2">
      <c r="B98" s="8">
        <v>43721</v>
      </c>
      <c r="C98" s="12" t="s">
        <v>3</v>
      </c>
      <c r="D98" s="113">
        <v>5772</v>
      </c>
      <c r="E98" s="12" t="s">
        <v>978</v>
      </c>
      <c r="F98" s="12" t="s">
        <v>3</v>
      </c>
      <c r="G98" s="12" t="s">
        <v>6</v>
      </c>
      <c r="H98" s="12" t="s">
        <v>2449</v>
      </c>
      <c r="I98" s="12"/>
      <c r="J98" s="9">
        <v>24</v>
      </c>
      <c r="K98" s="9">
        <v>31</v>
      </c>
    </row>
    <row r="99" spans="2:11" s="11" customFormat="1" x14ac:dyDescent="0.2">
      <c r="B99" s="8">
        <v>43721</v>
      </c>
      <c r="C99" s="12" t="s">
        <v>3</v>
      </c>
      <c r="D99" s="113">
        <v>4883</v>
      </c>
      <c r="E99" s="12" t="s">
        <v>124</v>
      </c>
      <c r="F99" s="12" t="s">
        <v>8</v>
      </c>
      <c r="G99" s="12" t="s">
        <v>6</v>
      </c>
      <c r="H99" s="12" t="s">
        <v>2450</v>
      </c>
      <c r="I99" s="12"/>
      <c r="J99" s="9">
        <v>12</v>
      </c>
      <c r="K99" s="9">
        <v>7</v>
      </c>
    </row>
    <row r="100" spans="2:11" s="11" customFormat="1" x14ac:dyDescent="0.2">
      <c r="B100" s="8">
        <v>43722</v>
      </c>
      <c r="C100" s="12" t="s">
        <v>3</v>
      </c>
      <c r="D100" s="113">
        <v>5238</v>
      </c>
      <c r="E100" s="12" t="s">
        <v>66</v>
      </c>
      <c r="F100" s="12" t="s">
        <v>2451</v>
      </c>
      <c r="G100" s="12" t="s">
        <v>15</v>
      </c>
      <c r="H100" s="12" t="s">
        <v>194</v>
      </c>
      <c r="I100" s="12"/>
      <c r="J100" s="9">
        <v>24</v>
      </c>
      <c r="K100" s="9">
        <v>33</v>
      </c>
    </row>
    <row r="101" spans="2:11" s="11" customFormat="1" x14ac:dyDescent="0.2">
      <c r="B101" s="8">
        <v>43722</v>
      </c>
      <c r="C101" s="12" t="s">
        <v>3</v>
      </c>
      <c r="D101" s="113">
        <v>9155</v>
      </c>
      <c r="E101" s="12" t="s">
        <v>1806</v>
      </c>
      <c r="F101" s="12" t="s">
        <v>4</v>
      </c>
      <c r="G101" s="12" t="s">
        <v>6</v>
      </c>
      <c r="H101" s="12" t="s">
        <v>194</v>
      </c>
      <c r="I101" s="12"/>
      <c r="J101" s="9">
        <v>49</v>
      </c>
      <c r="K101" s="9">
        <v>65</v>
      </c>
    </row>
    <row r="102" spans="2:11" s="11" customFormat="1" x14ac:dyDescent="0.2">
      <c r="B102" s="8">
        <v>43722</v>
      </c>
      <c r="C102" s="12" t="s">
        <v>3</v>
      </c>
      <c r="D102" s="113">
        <v>5772</v>
      </c>
      <c r="E102" s="12" t="s">
        <v>978</v>
      </c>
      <c r="F102" s="12" t="s">
        <v>4</v>
      </c>
      <c r="G102" s="12" t="s">
        <v>5</v>
      </c>
      <c r="H102" s="12" t="s">
        <v>194</v>
      </c>
      <c r="I102" s="12"/>
      <c r="J102" s="9">
        <v>24</v>
      </c>
      <c r="K102" s="9">
        <v>31</v>
      </c>
    </row>
    <row r="103" spans="2:11" s="11" customFormat="1" x14ac:dyDescent="0.2">
      <c r="B103" s="8">
        <v>43722</v>
      </c>
      <c r="C103" s="12" t="s">
        <v>3</v>
      </c>
      <c r="D103" s="113">
        <v>8224</v>
      </c>
      <c r="E103" s="12" t="s">
        <v>64</v>
      </c>
      <c r="F103" s="12" t="s">
        <v>10</v>
      </c>
      <c r="G103" s="12" t="s">
        <v>15</v>
      </c>
      <c r="H103" s="12" t="s">
        <v>222</v>
      </c>
      <c r="I103" s="12"/>
      <c r="J103" s="9">
        <v>24</v>
      </c>
      <c r="K103" s="9">
        <v>18</v>
      </c>
    </row>
    <row r="104" spans="2:11" s="11" customFormat="1" x14ac:dyDescent="0.2">
      <c r="B104" s="8">
        <v>43722</v>
      </c>
      <c r="C104" s="12" t="s">
        <v>3</v>
      </c>
      <c r="D104" s="113">
        <v>4639</v>
      </c>
      <c r="E104" s="12" t="s">
        <v>40</v>
      </c>
      <c r="F104" s="12" t="s">
        <v>16</v>
      </c>
      <c r="G104" s="12" t="s">
        <v>6</v>
      </c>
      <c r="H104" s="12" t="s">
        <v>163</v>
      </c>
      <c r="I104" s="12"/>
      <c r="J104" s="9">
        <v>1</v>
      </c>
      <c r="K104" s="9">
        <v>2</v>
      </c>
    </row>
    <row r="105" spans="2:11" s="11" customFormat="1" x14ac:dyDescent="0.2">
      <c r="B105" s="8">
        <v>43722</v>
      </c>
      <c r="C105" s="12" t="s">
        <v>3</v>
      </c>
      <c r="D105" s="113">
        <v>5651</v>
      </c>
      <c r="E105" s="12" t="s">
        <v>952</v>
      </c>
      <c r="F105" s="12" t="s">
        <v>4</v>
      </c>
      <c r="G105" s="12" t="s">
        <v>6</v>
      </c>
      <c r="H105" s="12" t="s">
        <v>151</v>
      </c>
      <c r="I105" s="12"/>
      <c r="J105" s="9">
        <v>24</v>
      </c>
      <c r="K105" s="9">
        <v>34</v>
      </c>
    </row>
    <row r="106" spans="2:11" s="11" customFormat="1" x14ac:dyDescent="0.2">
      <c r="B106" s="8">
        <v>43722</v>
      </c>
      <c r="C106" s="12" t="s">
        <v>3</v>
      </c>
      <c r="D106" s="113">
        <v>3750</v>
      </c>
      <c r="E106" s="12" t="s">
        <v>83</v>
      </c>
      <c r="F106" s="12" t="s">
        <v>4</v>
      </c>
      <c r="G106" s="12" t="s">
        <v>6</v>
      </c>
      <c r="H106" s="12" t="s">
        <v>2453</v>
      </c>
      <c r="I106" s="12"/>
      <c r="J106" s="9">
        <v>20</v>
      </c>
      <c r="K106" s="9">
        <v>20</v>
      </c>
    </row>
    <row r="107" spans="2:11" s="11" customFormat="1" x14ac:dyDescent="0.2">
      <c r="B107" s="8">
        <v>43722</v>
      </c>
      <c r="C107" s="12" t="s">
        <v>3</v>
      </c>
      <c r="D107" s="113">
        <v>3480</v>
      </c>
      <c r="E107" s="12" t="s">
        <v>67</v>
      </c>
      <c r="F107" s="12" t="s">
        <v>6</v>
      </c>
      <c r="G107" s="12" t="s">
        <v>15</v>
      </c>
      <c r="H107" s="12" t="s">
        <v>37</v>
      </c>
      <c r="I107" s="12"/>
      <c r="J107" s="9">
        <v>18</v>
      </c>
      <c r="K107" s="9">
        <v>20</v>
      </c>
    </row>
    <row r="108" spans="2:11" s="11" customFormat="1" x14ac:dyDescent="0.2">
      <c r="B108" s="8">
        <v>43722</v>
      </c>
      <c r="C108" s="12" t="s">
        <v>3</v>
      </c>
      <c r="D108" s="113">
        <v>4514</v>
      </c>
      <c r="E108" s="12" t="s">
        <v>40</v>
      </c>
      <c r="F108" s="12" t="s">
        <v>4</v>
      </c>
      <c r="G108" s="12" t="s">
        <v>6</v>
      </c>
      <c r="H108" s="12" t="s">
        <v>163</v>
      </c>
      <c r="I108" s="12"/>
      <c r="J108" s="9">
        <v>4</v>
      </c>
      <c r="K108" s="9">
        <v>3</v>
      </c>
    </row>
    <row r="109" spans="2:11" s="11" customFormat="1" x14ac:dyDescent="0.2">
      <c r="B109" s="8">
        <v>43723</v>
      </c>
      <c r="C109" s="12" t="s">
        <v>3</v>
      </c>
      <c r="D109" s="113">
        <v>5843</v>
      </c>
      <c r="E109" s="12" t="s">
        <v>78</v>
      </c>
      <c r="F109" s="12" t="s">
        <v>6</v>
      </c>
      <c r="G109" s="12" t="s">
        <v>15</v>
      </c>
      <c r="H109" s="12" t="s">
        <v>295</v>
      </c>
      <c r="I109" s="12"/>
      <c r="J109" s="9">
        <v>24</v>
      </c>
      <c r="K109" s="9">
        <v>28</v>
      </c>
    </row>
    <row r="110" spans="2:11" s="11" customFormat="1" x14ac:dyDescent="0.2">
      <c r="B110" s="8">
        <v>43723</v>
      </c>
      <c r="C110" s="12" t="s">
        <v>3</v>
      </c>
      <c r="D110" s="113">
        <v>1143</v>
      </c>
      <c r="E110" s="12" t="s">
        <v>92</v>
      </c>
      <c r="F110" s="12" t="s">
        <v>5</v>
      </c>
      <c r="G110" s="12" t="s">
        <v>15</v>
      </c>
      <c r="H110" s="12" t="s">
        <v>477</v>
      </c>
      <c r="I110" s="12"/>
      <c r="J110" s="9">
        <v>20</v>
      </c>
      <c r="K110" s="9">
        <v>24</v>
      </c>
    </row>
    <row r="111" spans="2:11" s="11" customFormat="1" x14ac:dyDescent="0.2">
      <c r="B111" s="8">
        <v>43723</v>
      </c>
      <c r="C111" s="12" t="s">
        <v>3</v>
      </c>
      <c r="D111" s="113">
        <v>1372</v>
      </c>
      <c r="E111" s="12" t="s">
        <v>92</v>
      </c>
      <c r="F111" s="12" t="s">
        <v>11</v>
      </c>
      <c r="G111" s="12" t="s">
        <v>15</v>
      </c>
      <c r="H111" s="12" t="s">
        <v>258</v>
      </c>
      <c r="I111" s="12"/>
      <c r="J111" s="9">
        <v>26</v>
      </c>
      <c r="K111" s="9">
        <v>35</v>
      </c>
    </row>
    <row r="112" spans="2:11" s="11" customFormat="1" x14ac:dyDescent="0.2">
      <c r="B112" s="8">
        <v>43723</v>
      </c>
      <c r="C112" s="12" t="s">
        <v>3</v>
      </c>
      <c r="D112" s="113">
        <v>4405</v>
      </c>
      <c r="E112" s="12" t="s">
        <v>46</v>
      </c>
      <c r="F112" s="12" t="s">
        <v>4</v>
      </c>
      <c r="G112" s="12" t="s">
        <v>6</v>
      </c>
      <c r="H112" s="12" t="s">
        <v>151</v>
      </c>
      <c r="I112" s="12"/>
      <c r="J112" s="9">
        <v>6</v>
      </c>
      <c r="K112" s="9">
        <v>2</v>
      </c>
    </row>
    <row r="113" spans="2:11" s="11" customFormat="1" x14ac:dyDescent="0.2">
      <c r="B113" s="8">
        <v>43723</v>
      </c>
      <c r="C113" s="12" t="s">
        <v>3</v>
      </c>
      <c r="D113" s="113">
        <v>2170</v>
      </c>
      <c r="E113" s="12" t="s">
        <v>2344</v>
      </c>
      <c r="F113" s="12" t="s">
        <v>15</v>
      </c>
      <c r="G113" s="12" t="s">
        <v>18</v>
      </c>
      <c r="H113" s="12" t="s">
        <v>37</v>
      </c>
      <c r="I113" s="12"/>
      <c r="J113" s="9">
        <v>26</v>
      </c>
      <c r="K113" s="9">
        <v>37</v>
      </c>
    </row>
    <row r="114" spans="2:11" s="11" customFormat="1" x14ac:dyDescent="0.2">
      <c r="B114" s="8">
        <v>43724</v>
      </c>
      <c r="C114" s="12" t="s">
        <v>3</v>
      </c>
      <c r="D114" s="113">
        <v>4408</v>
      </c>
      <c r="E114" s="12" t="s">
        <v>61</v>
      </c>
      <c r="F114" s="12" t="s">
        <v>8</v>
      </c>
      <c r="G114" s="12" t="s">
        <v>15</v>
      </c>
      <c r="H114" s="12" t="s">
        <v>292</v>
      </c>
      <c r="I114" s="12"/>
      <c r="J114" s="9">
        <v>9</v>
      </c>
      <c r="K114" s="9">
        <v>5</v>
      </c>
    </row>
    <row r="115" spans="2:11" s="11" customFormat="1" x14ac:dyDescent="0.2">
      <c r="B115" s="8">
        <v>43728</v>
      </c>
      <c r="C115" s="12" t="s">
        <v>3</v>
      </c>
      <c r="D115" s="113">
        <v>3918</v>
      </c>
      <c r="E115" s="12" t="s">
        <v>71</v>
      </c>
      <c r="F115" s="12" t="s">
        <v>6</v>
      </c>
      <c r="G115" s="12" t="s">
        <v>15</v>
      </c>
      <c r="H115" s="12" t="s">
        <v>37</v>
      </c>
      <c r="I115" s="12"/>
      <c r="J115" s="9">
        <v>12</v>
      </c>
      <c r="K115" s="9">
        <v>9</v>
      </c>
    </row>
    <row r="116" spans="2:11" s="11" customFormat="1" x14ac:dyDescent="0.2">
      <c r="B116" s="8">
        <v>43729</v>
      </c>
      <c r="C116" s="12" t="s">
        <v>3</v>
      </c>
      <c r="D116" s="113">
        <v>2162</v>
      </c>
      <c r="E116" s="12" t="s">
        <v>92</v>
      </c>
      <c r="F116" s="12" t="s">
        <v>6</v>
      </c>
      <c r="G116" s="12" t="s">
        <v>8</v>
      </c>
      <c r="H116" s="12" t="s">
        <v>151</v>
      </c>
      <c r="I116" s="12"/>
      <c r="J116" s="9">
        <v>24</v>
      </c>
      <c r="K116" s="9">
        <v>32</v>
      </c>
    </row>
    <row r="117" spans="2:11" s="11" customFormat="1" x14ac:dyDescent="0.2">
      <c r="B117" s="8">
        <v>43729</v>
      </c>
      <c r="C117" s="12" t="s">
        <v>3</v>
      </c>
      <c r="D117" s="113">
        <v>6181</v>
      </c>
      <c r="E117" s="12" t="s">
        <v>1089</v>
      </c>
      <c r="F117" s="12" t="s">
        <v>4</v>
      </c>
      <c r="G117" s="12" t="s">
        <v>6</v>
      </c>
      <c r="H117" s="12" t="s">
        <v>958</v>
      </c>
      <c r="I117" s="12"/>
      <c r="J117" s="9">
        <v>31</v>
      </c>
      <c r="K117" s="9">
        <v>42</v>
      </c>
    </row>
    <row r="118" spans="2:11" s="11" customFormat="1" x14ac:dyDescent="0.2">
      <c r="B118" s="8">
        <v>43729</v>
      </c>
      <c r="C118" s="12" t="s">
        <v>3</v>
      </c>
      <c r="D118" s="113">
        <v>4048</v>
      </c>
      <c r="E118" s="12" t="s">
        <v>506</v>
      </c>
      <c r="F118" s="12" t="s">
        <v>8</v>
      </c>
      <c r="G118" s="12" t="s">
        <v>6</v>
      </c>
      <c r="H118" s="12" t="s">
        <v>163</v>
      </c>
      <c r="I118" s="12"/>
      <c r="J118" s="9">
        <v>13</v>
      </c>
      <c r="K118" s="9">
        <v>10</v>
      </c>
    </row>
    <row r="119" spans="2:11" s="11" customFormat="1" x14ac:dyDescent="0.2">
      <c r="B119" s="8">
        <v>43730</v>
      </c>
      <c r="C119" s="12" t="s">
        <v>3</v>
      </c>
      <c r="D119" s="113">
        <v>7224</v>
      </c>
      <c r="E119" s="12" t="s">
        <v>120</v>
      </c>
      <c r="F119" s="12" t="s">
        <v>2469</v>
      </c>
      <c r="G119" s="12" t="s">
        <v>15</v>
      </c>
      <c r="H119" s="12" t="s">
        <v>151</v>
      </c>
      <c r="I119" s="12"/>
      <c r="J119" s="9">
        <v>28</v>
      </c>
      <c r="K119" s="9">
        <v>35</v>
      </c>
    </row>
    <row r="120" spans="2:11" s="11" customFormat="1" x14ac:dyDescent="0.2">
      <c r="B120" s="8">
        <v>43730</v>
      </c>
      <c r="C120" s="12" t="s">
        <v>3</v>
      </c>
      <c r="D120" s="113">
        <v>2611</v>
      </c>
      <c r="E120" s="12" t="s">
        <v>43</v>
      </c>
      <c r="F120" s="12" t="s">
        <v>6</v>
      </c>
      <c r="G120" s="12" t="s">
        <v>15</v>
      </c>
      <c r="H120" s="12" t="s">
        <v>194</v>
      </c>
      <c r="I120" s="12"/>
      <c r="J120" s="9">
        <v>21</v>
      </c>
      <c r="K120" s="9">
        <v>26</v>
      </c>
    </row>
    <row r="121" spans="2:11" s="11" customFormat="1" x14ac:dyDescent="0.2">
      <c r="B121" s="8">
        <v>43730</v>
      </c>
      <c r="C121" s="12" t="s">
        <v>3</v>
      </c>
      <c r="D121" s="113">
        <v>8067</v>
      </c>
      <c r="E121" s="12" t="s">
        <v>41</v>
      </c>
      <c r="F121" s="12" t="s">
        <v>17</v>
      </c>
      <c r="G121" s="12" t="s">
        <v>15</v>
      </c>
      <c r="H121" s="12" t="s">
        <v>37</v>
      </c>
      <c r="I121" s="12"/>
      <c r="J121" s="9">
        <v>22</v>
      </c>
      <c r="K121" s="9">
        <v>27</v>
      </c>
    </row>
    <row r="122" spans="2:11" s="11" customFormat="1" x14ac:dyDescent="0.2">
      <c r="B122" s="8">
        <v>43730</v>
      </c>
      <c r="C122" s="12" t="s">
        <v>3</v>
      </c>
      <c r="D122" s="113">
        <v>4839</v>
      </c>
      <c r="E122" s="12" t="s">
        <v>113</v>
      </c>
      <c r="F122" s="12" t="s">
        <v>8</v>
      </c>
      <c r="G122" s="12" t="s">
        <v>6</v>
      </c>
      <c r="H122" s="12" t="s">
        <v>37</v>
      </c>
      <c r="I122" s="12"/>
      <c r="J122" s="9">
        <v>11</v>
      </c>
      <c r="K122" s="9">
        <v>8</v>
      </c>
    </row>
    <row r="123" spans="2:11" s="11" customFormat="1" x14ac:dyDescent="0.2">
      <c r="B123" s="8">
        <v>43730</v>
      </c>
      <c r="C123" s="12" t="s">
        <v>3</v>
      </c>
      <c r="D123" s="113">
        <v>5751</v>
      </c>
      <c r="E123" s="12" t="s">
        <v>128</v>
      </c>
      <c r="F123" s="12" t="s">
        <v>4</v>
      </c>
      <c r="G123" s="12" t="s">
        <v>5</v>
      </c>
      <c r="H123" s="12" t="s">
        <v>326</v>
      </c>
      <c r="I123" s="12"/>
      <c r="J123" s="9">
        <v>18</v>
      </c>
      <c r="K123" s="9">
        <v>26</v>
      </c>
    </row>
    <row r="124" spans="2:11" s="11" customFormat="1" x14ac:dyDescent="0.2">
      <c r="B124" s="8">
        <v>43731</v>
      </c>
      <c r="C124" s="12" t="s">
        <v>3</v>
      </c>
      <c r="D124" s="113">
        <v>1250</v>
      </c>
      <c r="E124" s="12" t="s">
        <v>92</v>
      </c>
      <c r="F124" s="12" t="s">
        <v>159</v>
      </c>
      <c r="G124" s="12" t="s">
        <v>15</v>
      </c>
      <c r="H124" s="12" t="s">
        <v>2474</v>
      </c>
      <c r="I124" s="12"/>
      <c r="J124" s="9">
        <v>29</v>
      </c>
      <c r="K124" s="9">
        <v>27</v>
      </c>
    </row>
    <row r="125" spans="2:11" s="11" customFormat="1" x14ac:dyDescent="0.2">
      <c r="B125" s="8">
        <v>43732</v>
      </c>
      <c r="C125" s="12" t="s">
        <v>3</v>
      </c>
      <c r="D125" s="113">
        <v>1370</v>
      </c>
      <c r="E125" s="12" t="s">
        <v>92</v>
      </c>
      <c r="F125" s="12" t="s">
        <v>6</v>
      </c>
      <c r="G125" s="12" t="s">
        <v>4</v>
      </c>
      <c r="H125" s="12" t="s">
        <v>151</v>
      </c>
      <c r="I125" s="12"/>
      <c r="J125" s="9">
        <v>28</v>
      </c>
      <c r="K125" s="9">
        <v>26</v>
      </c>
    </row>
    <row r="126" spans="2:11" s="11" customFormat="1" x14ac:dyDescent="0.2">
      <c r="B126" s="8">
        <v>43735</v>
      </c>
      <c r="C126" s="12" t="s">
        <v>3</v>
      </c>
      <c r="D126" s="113">
        <v>4579</v>
      </c>
      <c r="E126" s="12" t="s">
        <v>40</v>
      </c>
      <c r="F126" s="12" t="s">
        <v>4</v>
      </c>
      <c r="G126" s="12" t="s">
        <v>6</v>
      </c>
      <c r="H126" s="12" t="s">
        <v>151</v>
      </c>
      <c r="I126" s="12"/>
      <c r="J126" s="9">
        <v>4</v>
      </c>
      <c r="K126" s="9">
        <v>2</v>
      </c>
    </row>
    <row r="127" spans="2:11" s="11" customFormat="1" x14ac:dyDescent="0.2">
      <c r="B127" s="8">
        <v>43735</v>
      </c>
      <c r="C127" s="12" t="s">
        <v>3</v>
      </c>
      <c r="D127" s="113">
        <v>8808</v>
      </c>
      <c r="E127" s="12" t="s">
        <v>2476</v>
      </c>
      <c r="F127" s="12" t="s">
        <v>5</v>
      </c>
      <c r="G127" s="12" t="s">
        <v>6</v>
      </c>
      <c r="H127" s="12" t="s">
        <v>172</v>
      </c>
      <c r="I127" s="12"/>
      <c r="J127" s="9">
        <v>52</v>
      </c>
      <c r="K127" s="9">
        <v>52</v>
      </c>
    </row>
    <row r="128" spans="2:11" s="11" customFormat="1" x14ac:dyDescent="0.2">
      <c r="B128" s="8">
        <v>43735</v>
      </c>
      <c r="C128" s="12" t="s">
        <v>3</v>
      </c>
      <c r="D128" s="113">
        <v>8379</v>
      </c>
      <c r="E128" s="12" t="s">
        <v>959</v>
      </c>
      <c r="F128" s="12" t="s">
        <v>6</v>
      </c>
      <c r="G128" s="12" t="s">
        <v>15</v>
      </c>
      <c r="H128" s="12" t="s">
        <v>2477</v>
      </c>
      <c r="I128" s="12"/>
      <c r="J128" s="9">
        <v>24</v>
      </c>
      <c r="K128" s="9">
        <v>18</v>
      </c>
    </row>
    <row r="129" spans="2:11" s="11" customFormat="1" x14ac:dyDescent="0.2">
      <c r="B129" s="8">
        <v>43735</v>
      </c>
      <c r="C129" s="12" t="s">
        <v>3</v>
      </c>
      <c r="D129" s="113">
        <v>8478</v>
      </c>
      <c r="E129" s="12" t="s">
        <v>274</v>
      </c>
      <c r="F129" s="12" t="s">
        <v>6</v>
      </c>
      <c r="G129" s="12" t="s">
        <v>15</v>
      </c>
      <c r="H129" s="12" t="s">
        <v>151</v>
      </c>
      <c r="I129" s="12"/>
      <c r="J129" s="9">
        <v>33</v>
      </c>
      <c r="K129" s="9">
        <v>25</v>
      </c>
    </row>
    <row r="130" spans="2:11" s="11" customFormat="1" x14ac:dyDescent="0.2">
      <c r="B130" s="8">
        <v>43736</v>
      </c>
      <c r="C130" s="12" t="s">
        <v>3</v>
      </c>
      <c r="D130" s="113">
        <v>5761</v>
      </c>
      <c r="E130" s="12" t="s">
        <v>132</v>
      </c>
      <c r="F130" s="12" t="s">
        <v>4</v>
      </c>
      <c r="G130" s="12" t="s">
        <v>5</v>
      </c>
      <c r="H130" s="12" t="s">
        <v>37</v>
      </c>
      <c r="I130" s="12"/>
      <c r="J130" s="9">
        <v>26</v>
      </c>
      <c r="K130" s="9">
        <v>32</v>
      </c>
    </row>
    <row r="131" spans="2:11" s="11" customFormat="1" x14ac:dyDescent="0.2">
      <c r="B131" s="8">
        <v>43736</v>
      </c>
      <c r="C131" s="12" t="s">
        <v>3</v>
      </c>
      <c r="D131" s="113">
        <v>6350</v>
      </c>
      <c r="E131" s="12" t="s">
        <v>2478</v>
      </c>
      <c r="F131" s="12" t="s">
        <v>234</v>
      </c>
      <c r="G131" s="12" t="s">
        <v>17</v>
      </c>
      <c r="H131" s="12" t="s">
        <v>516</v>
      </c>
      <c r="I131" s="12"/>
      <c r="J131" s="9">
        <v>55</v>
      </c>
      <c r="K131" s="9">
        <v>64</v>
      </c>
    </row>
    <row r="132" spans="2:11" s="11" customFormat="1" x14ac:dyDescent="0.2">
      <c r="B132" s="8">
        <v>43736</v>
      </c>
      <c r="C132" s="12" t="s">
        <v>3</v>
      </c>
      <c r="D132" s="113">
        <v>9154</v>
      </c>
      <c r="E132" s="12" t="s">
        <v>1806</v>
      </c>
      <c r="F132" s="12" t="s">
        <v>15</v>
      </c>
      <c r="G132" s="12" t="s">
        <v>17</v>
      </c>
      <c r="H132" s="12" t="s">
        <v>194</v>
      </c>
      <c r="I132" s="12"/>
      <c r="J132" s="9">
        <v>50</v>
      </c>
      <c r="K132" s="9">
        <v>66</v>
      </c>
    </row>
    <row r="133" spans="2:11" s="11" customFormat="1" x14ac:dyDescent="0.2">
      <c r="B133" s="8">
        <v>43736</v>
      </c>
      <c r="C133" s="12" t="s">
        <v>3</v>
      </c>
      <c r="D133" s="113">
        <v>7249</v>
      </c>
      <c r="E133" s="12" t="s">
        <v>56</v>
      </c>
      <c r="F133" s="12" t="s">
        <v>188</v>
      </c>
      <c r="G133" s="12" t="s">
        <v>15</v>
      </c>
      <c r="H133" s="12" t="s">
        <v>194</v>
      </c>
      <c r="I133" s="12"/>
      <c r="J133" s="9">
        <v>26</v>
      </c>
      <c r="K133" s="9">
        <v>33</v>
      </c>
    </row>
    <row r="134" spans="2:11" s="11" customFormat="1" x14ac:dyDescent="0.2">
      <c r="B134" s="8">
        <v>43736</v>
      </c>
      <c r="C134" s="12" t="s">
        <v>3</v>
      </c>
      <c r="D134" s="113">
        <v>1912</v>
      </c>
      <c r="E134" s="12" t="s">
        <v>92</v>
      </c>
      <c r="F134" s="12" t="s">
        <v>15</v>
      </c>
      <c r="G134" s="12" t="s">
        <v>243</v>
      </c>
      <c r="H134" s="12" t="s">
        <v>327</v>
      </c>
      <c r="I134" s="12"/>
      <c r="J134" s="9">
        <v>25</v>
      </c>
      <c r="K134" s="9">
        <v>34</v>
      </c>
    </row>
    <row r="135" spans="2:11" s="11" customFormat="1" x14ac:dyDescent="0.2">
      <c r="B135" s="8">
        <v>43736</v>
      </c>
      <c r="C135" s="12" t="s">
        <v>3</v>
      </c>
      <c r="D135" s="113">
        <v>4597</v>
      </c>
      <c r="E135" s="12" t="s">
        <v>40</v>
      </c>
      <c r="F135" s="12" t="s">
        <v>4</v>
      </c>
      <c r="G135" s="12" t="s">
        <v>6</v>
      </c>
      <c r="H135" s="12" t="s">
        <v>151</v>
      </c>
      <c r="I135" s="12"/>
      <c r="J135" s="9">
        <v>3</v>
      </c>
      <c r="K135" s="9">
        <v>2</v>
      </c>
    </row>
    <row r="136" spans="2:11" s="11" customFormat="1" x14ac:dyDescent="0.2">
      <c r="B136" s="8">
        <v>43736</v>
      </c>
      <c r="C136" s="12" t="s">
        <v>3</v>
      </c>
      <c r="D136" s="113">
        <v>2723</v>
      </c>
      <c r="E136" s="12" t="s">
        <v>43</v>
      </c>
      <c r="F136" s="12" t="s">
        <v>6</v>
      </c>
      <c r="G136" s="12" t="s">
        <v>15</v>
      </c>
      <c r="H136" s="12" t="s">
        <v>37</v>
      </c>
      <c r="I136" s="12"/>
      <c r="J136" s="9">
        <v>21</v>
      </c>
      <c r="K136" s="9">
        <v>26</v>
      </c>
    </row>
    <row r="137" spans="2:11" s="11" customFormat="1" x14ac:dyDescent="0.2">
      <c r="B137" s="8">
        <v>43736</v>
      </c>
      <c r="C137" s="12" t="s">
        <v>3</v>
      </c>
      <c r="D137" s="113">
        <v>4545</v>
      </c>
      <c r="E137" s="12" t="s">
        <v>40</v>
      </c>
      <c r="F137" s="12" t="s">
        <v>16</v>
      </c>
      <c r="G137" s="12" t="s">
        <v>6</v>
      </c>
      <c r="H137" s="12" t="s">
        <v>2483</v>
      </c>
      <c r="I137" s="12"/>
      <c r="J137" s="9">
        <v>5</v>
      </c>
      <c r="K137" s="9">
        <v>2</v>
      </c>
    </row>
    <row r="138" spans="2:11" s="11" customFormat="1" x14ac:dyDescent="0.2">
      <c r="B138" s="8">
        <v>43736</v>
      </c>
      <c r="C138" s="12" t="s">
        <v>3</v>
      </c>
      <c r="D138" s="113">
        <v>5853</v>
      </c>
      <c r="E138" s="12" t="s">
        <v>78</v>
      </c>
      <c r="F138" s="12" t="s">
        <v>6</v>
      </c>
      <c r="G138" s="12" t="s">
        <v>15</v>
      </c>
      <c r="H138" s="12" t="s">
        <v>151</v>
      </c>
      <c r="I138" s="12"/>
      <c r="J138" s="9">
        <v>22</v>
      </c>
      <c r="K138" s="9">
        <v>27</v>
      </c>
    </row>
    <row r="139" spans="2:11" s="11" customFormat="1" x14ac:dyDescent="0.2">
      <c r="B139" s="8">
        <v>43736</v>
      </c>
      <c r="C139" s="12" t="s">
        <v>3</v>
      </c>
      <c r="D139" s="113">
        <v>1309</v>
      </c>
      <c r="E139" s="12" t="s">
        <v>92</v>
      </c>
      <c r="F139" s="12" t="s">
        <v>4</v>
      </c>
      <c r="G139" s="12" t="s">
        <v>6</v>
      </c>
      <c r="H139" s="12" t="s">
        <v>2484</v>
      </c>
      <c r="I139" s="12"/>
      <c r="J139" s="9">
        <v>22</v>
      </c>
      <c r="K139" s="9">
        <v>26</v>
      </c>
    </row>
    <row r="140" spans="2:11" s="11" customFormat="1" x14ac:dyDescent="0.2">
      <c r="B140" s="8">
        <v>43736</v>
      </c>
      <c r="C140" s="12" t="s">
        <v>3</v>
      </c>
      <c r="D140" s="113">
        <v>5368</v>
      </c>
      <c r="E140" s="12" t="s">
        <v>58</v>
      </c>
      <c r="F140" s="12" t="s">
        <v>4</v>
      </c>
      <c r="G140" s="12" t="s">
        <v>6</v>
      </c>
      <c r="H140" s="12" t="s">
        <v>2484</v>
      </c>
      <c r="I140" s="12"/>
      <c r="J140" s="9">
        <v>30</v>
      </c>
      <c r="K140" s="9">
        <v>42</v>
      </c>
    </row>
    <row r="141" spans="2:11" s="11" customFormat="1" x14ac:dyDescent="0.2">
      <c r="B141" s="8">
        <v>43736</v>
      </c>
      <c r="C141" s="12" t="s">
        <v>3</v>
      </c>
      <c r="D141" s="113">
        <v>6139</v>
      </c>
      <c r="E141" s="12" t="s">
        <v>48</v>
      </c>
      <c r="F141" s="12" t="s">
        <v>6</v>
      </c>
      <c r="G141" s="12" t="s">
        <v>15</v>
      </c>
      <c r="H141" s="12" t="s">
        <v>292</v>
      </c>
      <c r="I141" s="12"/>
      <c r="J141" s="9">
        <v>32</v>
      </c>
      <c r="K141" s="9">
        <v>43</v>
      </c>
    </row>
    <row r="142" spans="2:11" s="11" customFormat="1" x14ac:dyDescent="0.2">
      <c r="B142" s="8">
        <v>43736</v>
      </c>
      <c r="C142" s="12" t="s">
        <v>3</v>
      </c>
      <c r="D142" s="113">
        <v>2556</v>
      </c>
      <c r="E142" s="12" t="s">
        <v>92</v>
      </c>
      <c r="F142" s="12" t="s">
        <v>6</v>
      </c>
      <c r="G142" s="12" t="s">
        <v>15</v>
      </c>
      <c r="H142" s="12" t="s">
        <v>1114</v>
      </c>
      <c r="I142" s="12"/>
      <c r="J142" s="9">
        <v>23</v>
      </c>
      <c r="K142" s="9">
        <v>27</v>
      </c>
    </row>
    <row r="143" spans="2:11" s="11" customFormat="1" x14ac:dyDescent="0.2">
      <c r="B143" s="8">
        <v>43736</v>
      </c>
      <c r="C143" s="12" t="s">
        <v>3</v>
      </c>
      <c r="D143" s="113">
        <v>1272</v>
      </c>
      <c r="E143" s="12" t="s">
        <v>92</v>
      </c>
      <c r="F143" s="12" t="s">
        <v>243</v>
      </c>
      <c r="G143" s="12" t="s">
        <v>15</v>
      </c>
      <c r="H143" s="12" t="s">
        <v>151</v>
      </c>
      <c r="I143" s="12"/>
      <c r="J143" s="9">
        <v>30</v>
      </c>
      <c r="K143" s="9">
        <v>35</v>
      </c>
    </row>
    <row r="144" spans="2:11" s="11" customFormat="1" x14ac:dyDescent="0.2">
      <c r="B144" s="8">
        <v>43736</v>
      </c>
      <c r="C144" s="12" t="s">
        <v>3</v>
      </c>
      <c r="D144" s="113">
        <v>1364</v>
      </c>
      <c r="E144" s="12" t="s">
        <v>92</v>
      </c>
      <c r="F144" s="12" t="s">
        <v>4</v>
      </c>
      <c r="G144" s="12" t="s">
        <v>6</v>
      </c>
      <c r="H144" s="12" t="s">
        <v>2484</v>
      </c>
      <c r="I144" s="12"/>
      <c r="J144" s="9">
        <v>22</v>
      </c>
      <c r="K144" s="9">
        <v>26</v>
      </c>
    </row>
    <row r="145" spans="2:11" s="11" customFormat="1" x14ac:dyDescent="0.2">
      <c r="B145" s="8">
        <v>43736</v>
      </c>
      <c r="C145" s="12" t="s">
        <v>3</v>
      </c>
      <c r="D145" s="113">
        <v>1923</v>
      </c>
      <c r="E145" s="12" t="s">
        <v>92</v>
      </c>
      <c r="F145" s="12" t="s">
        <v>4</v>
      </c>
      <c r="G145" s="12" t="s">
        <v>6</v>
      </c>
      <c r="H145" s="12" t="s">
        <v>2484</v>
      </c>
      <c r="I145" s="12"/>
      <c r="J145" s="9">
        <v>28</v>
      </c>
      <c r="K145" s="9">
        <v>26</v>
      </c>
    </row>
    <row r="146" spans="2:11" s="11" customFormat="1" x14ac:dyDescent="0.2">
      <c r="B146" s="8">
        <v>43725</v>
      </c>
      <c r="C146" s="12" t="s">
        <v>1512</v>
      </c>
      <c r="D146" s="113">
        <v>6382</v>
      </c>
      <c r="E146" s="12" t="s">
        <v>2461</v>
      </c>
      <c r="F146" s="12" t="s">
        <v>6</v>
      </c>
      <c r="G146" s="12" t="s">
        <v>5</v>
      </c>
      <c r="H146" s="12" t="s">
        <v>477</v>
      </c>
      <c r="I146" s="12"/>
      <c r="J146" s="9"/>
      <c r="K146" s="9"/>
    </row>
    <row r="147" spans="2:11" s="11" customFormat="1" x14ac:dyDescent="0.2">
      <c r="B147" s="8">
        <v>43713</v>
      </c>
      <c r="C147" s="12" t="s">
        <v>1190</v>
      </c>
      <c r="D147" s="48"/>
      <c r="E147" s="12" t="s">
        <v>2439</v>
      </c>
      <c r="F147" s="12" t="s">
        <v>15</v>
      </c>
      <c r="G147" s="12" t="s">
        <v>15</v>
      </c>
      <c r="H147" s="12" t="s">
        <v>151</v>
      </c>
      <c r="I147" s="12"/>
      <c r="J147" s="9"/>
      <c r="K147" s="9"/>
    </row>
    <row r="148" spans="2:11" s="11" customFormat="1" x14ac:dyDescent="0.2">
      <c r="B148" s="8">
        <v>43730</v>
      </c>
      <c r="C148" s="12" t="s">
        <v>1190</v>
      </c>
      <c r="D148" s="48" t="s">
        <v>2470</v>
      </c>
      <c r="E148" s="12" t="s">
        <v>2471</v>
      </c>
      <c r="F148" s="12" t="s">
        <v>15</v>
      </c>
      <c r="G148" s="12" t="s">
        <v>15</v>
      </c>
      <c r="H148" s="12" t="s">
        <v>290</v>
      </c>
      <c r="I148" s="12"/>
      <c r="J148" s="9"/>
      <c r="K148" s="9"/>
    </row>
    <row r="149" spans="2:11" s="11" customFormat="1" x14ac:dyDescent="0.2">
      <c r="B149" s="8">
        <v>43730</v>
      </c>
      <c r="C149" s="12" t="s">
        <v>1190</v>
      </c>
      <c r="D149" s="48" t="s">
        <v>2472</v>
      </c>
      <c r="E149" s="12" t="s">
        <v>2473</v>
      </c>
      <c r="F149" s="12" t="s">
        <v>15</v>
      </c>
      <c r="G149" s="12" t="s">
        <v>6</v>
      </c>
      <c r="H149" s="12" t="s">
        <v>1988</v>
      </c>
      <c r="I149" s="12"/>
      <c r="J149" s="9"/>
      <c r="K149" s="9"/>
    </row>
    <row r="150" spans="2:11" s="11" customFormat="1" x14ac:dyDescent="0.2">
      <c r="B150" s="8">
        <v>43737</v>
      </c>
      <c r="C150" s="12" t="s">
        <v>5</v>
      </c>
      <c r="D150" s="113">
        <v>66849</v>
      </c>
      <c r="E150" s="12" t="s">
        <v>2487</v>
      </c>
      <c r="F150" s="12" t="s">
        <v>15</v>
      </c>
      <c r="G150" s="12" t="s">
        <v>5</v>
      </c>
      <c r="H150" s="12" t="s">
        <v>422</v>
      </c>
      <c r="I150" s="33"/>
      <c r="J150" s="9">
        <v>89</v>
      </c>
      <c r="K150" s="9">
        <v>152</v>
      </c>
    </row>
    <row r="151" spans="2:11" s="11" customFormat="1" x14ac:dyDescent="0.2">
      <c r="B151" s="8">
        <v>43737</v>
      </c>
      <c r="C151" s="12" t="s">
        <v>6</v>
      </c>
      <c r="D151" s="113">
        <v>51220</v>
      </c>
      <c r="E151" s="12" t="s">
        <v>654</v>
      </c>
      <c r="F151" s="12" t="s">
        <v>6</v>
      </c>
      <c r="G151" s="12" t="s">
        <v>15</v>
      </c>
      <c r="H151" s="12" t="s">
        <v>319</v>
      </c>
      <c r="I151" s="12"/>
      <c r="J151" s="9">
        <v>139</v>
      </c>
      <c r="K151" s="9">
        <v>223</v>
      </c>
    </row>
    <row r="152" spans="2:11" s="11" customFormat="1" x14ac:dyDescent="0.2">
      <c r="B152" s="8">
        <v>43737</v>
      </c>
      <c r="C152" s="12" t="s">
        <v>6</v>
      </c>
      <c r="D152" s="113">
        <v>54260</v>
      </c>
      <c r="E152" s="12" t="s">
        <v>672</v>
      </c>
      <c r="F152" s="12" t="s">
        <v>6</v>
      </c>
      <c r="G152" s="12" t="s">
        <v>4</v>
      </c>
      <c r="H152" s="12" t="s">
        <v>163</v>
      </c>
      <c r="I152" s="12"/>
      <c r="J152" s="9">
        <v>39</v>
      </c>
      <c r="K152" s="9">
        <v>40</v>
      </c>
    </row>
    <row r="153" spans="2:11" s="11" customFormat="1" x14ac:dyDescent="0.2">
      <c r="B153" s="8">
        <v>43737</v>
      </c>
      <c r="C153" s="12" t="s">
        <v>6</v>
      </c>
      <c r="D153" s="113">
        <v>54260</v>
      </c>
      <c r="E153" s="12" t="s">
        <v>672</v>
      </c>
      <c r="F153" s="12" t="s">
        <v>6</v>
      </c>
      <c r="G153" s="12" t="s">
        <v>15</v>
      </c>
      <c r="H153" s="12" t="s">
        <v>151</v>
      </c>
      <c r="I153" s="12"/>
      <c r="J153" s="9">
        <v>39</v>
      </c>
      <c r="K153" s="9">
        <v>40</v>
      </c>
    </row>
    <row r="154" spans="2:11" s="11" customFormat="1" x14ac:dyDescent="0.2">
      <c r="B154" s="8">
        <v>43737</v>
      </c>
      <c r="C154" s="12" t="s">
        <v>6</v>
      </c>
      <c r="D154" s="113">
        <v>54150</v>
      </c>
      <c r="E154" s="12" t="s">
        <v>699</v>
      </c>
      <c r="F154" s="12" t="s">
        <v>6</v>
      </c>
      <c r="G154" s="12" t="s">
        <v>15</v>
      </c>
      <c r="H154" s="12" t="s">
        <v>172</v>
      </c>
      <c r="I154" s="12"/>
      <c r="J154" s="9">
        <v>41</v>
      </c>
      <c r="K154" s="9">
        <v>41</v>
      </c>
    </row>
    <row r="155" spans="2:11" s="11" customFormat="1" x14ac:dyDescent="0.2">
      <c r="B155" s="8">
        <v>43737</v>
      </c>
      <c r="C155" s="12" t="s">
        <v>3</v>
      </c>
      <c r="D155" s="113">
        <v>5243</v>
      </c>
      <c r="E155" s="12" t="s">
        <v>66</v>
      </c>
      <c r="F155" s="12" t="s">
        <v>5</v>
      </c>
      <c r="G155" s="12" t="s">
        <v>6</v>
      </c>
      <c r="H155" s="12" t="s">
        <v>2486</v>
      </c>
      <c r="I155" s="12"/>
      <c r="J155" s="9">
        <v>27</v>
      </c>
      <c r="K155" s="9">
        <v>34</v>
      </c>
    </row>
    <row r="156" spans="2:11" s="11" customFormat="1" x14ac:dyDescent="0.2">
      <c r="B156" s="8">
        <v>43737</v>
      </c>
      <c r="C156" s="12" t="s">
        <v>3</v>
      </c>
      <c r="D156" s="113">
        <v>5698</v>
      </c>
      <c r="E156" s="12" t="s">
        <v>2417</v>
      </c>
      <c r="F156" s="12" t="s">
        <v>4</v>
      </c>
      <c r="G156" s="12" t="s">
        <v>6</v>
      </c>
      <c r="H156" s="12" t="s">
        <v>37</v>
      </c>
      <c r="I156" s="12"/>
      <c r="J156" s="9">
        <v>28</v>
      </c>
      <c r="K156" s="9">
        <v>29</v>
      </c>
    </row>
    <row r="157" spans="2:11" s="11" customFormat="1" x14ac:dyDescent="0.2">
      <c r="B157" s="8">
        <v>43737</v>
      </c>
      <c r="C157" s="12" t="s">
        <v>3</v>
      </c>
      <c r="D157" s="113">
        <v>1310</v>
      </c>
      <c r="E157" s="12" t="s">
        <v>92</v>
      </c>
      <c r="F157" s="12" t="s">
        <v>4</v>
      </c>
      <c r="G157" s="12" t="s">
        <v>6</v>
      </c>
      <c r="H157" s="12" t="s">
        <v>2490</v>
      </c>
      <c r="I157" s="12"/>
      <c r="J157" s="9">
        <v>26</v>
      </c>
      <c r="K157" s="9">
        <v>33</v>
      </c>
    </row>
    <row r="158" spans="2:11" s="11" customFormat="1" x14ac:dyDescent="0.2">
      <c r="B158" s="8">
        <v>43737</v>
      </c>
      <c r="C158" s="12" t="s">
        <v>3</v>
      </c>
      <c r="D158" s="113">
        <v>3861</v>
      </c>
      <c r="E158" s="12" t="s">
        <v>116</v>
      </c>
      <c r="F158" s="12" t="s">
        <v>187</v>
      </c>
      <c r="G158" s="12" t="s">
        <v>4</v>
      </c>
      <c r="H158" s="12" t="s">
        <v>37</v>
      </c>
      <c r="I158" s="12"/>
      <c r="J158" s="9">
        <v>14</v>
      </c>
      <c r="K158" s="9">
        <v>14</v>
      </c>
    </row>
    <row r="159" spans="2:11" s="11" customFormat="1" x14ac:dyDescent="0.2">
      <c r="B159" s="8">
        <v>43737</v>
      </c>
      <c r="C159" s="12" t="s">
        <v>3</v>
      </c>
      <c r="D159" s="113">
        <v>1371</v>
      </c>
      <c r="E159" s="12" t="s">
        <v>92</v>
      </c>
      <c r="F159" s="12" t="s">
        <v>4</v>
      </c>
      <c r="G159" s="12" t="s">
        <v>6</v>
      </c>
      <c r="H159" s="12" t="s">
        <v>151</v>
      </c>
      <c r="I159" s="12"/>
      <c r="J159" s="9">
        <v>23</v>
      </c>
      <c r="K159" s="9">
        <v>26</v>
      </c>
    </row>
    <row r="160" spans="2:11" s="11" customFormat="1" x14ac:dyDescent="0.2">
      <c r="B160" s="8">
        <v>43737</v>
      </c>
      <c r="C160" s="12" t="s">
        <v>3</v>
      </c>
      <c r="D160" s="113">
        <v>7450</v>
      </c>
      <c r="E160" s="12" t="s">
        <v>1349</v>
      </c>
      <c r="F160" s="12" t="s">
        <v>5</v>
      </c>
      <c r="G160" s="12" t="s">
        <v>15</v>
      </c>
      <c r="H160" s="12" t="s">
        <v>319</v>
      </c>
      <c r="I160" s="12"/>
      <c r="J160" s="9">
        <v>31</v>
      </c>
      <c r="K160" s="9">
        <v>49</v>
      </c>
    </row>
    <row r="161" spans="2:11" s="11" customFormat="1" x14ac:dyDescent="0.2">
      <c r="B161" s="8">
        <v>43737</v>
      </c>
      <c r="C161" s="12" t="s">
        <v>3</v>
      </c>
      <c r="D161" s="113">
        <v>1457</v>
      </c>
      <c r="E161" s="12" t="s">
        <v>92</v>
      </c>
      <c r="F161" s="12" t="s">
        <v>12</v>
      </c>
      <c r="G161" s="12" t="s">
        <v>15</v>
      </c>
      <c r="H161" s="12" t="s">
        <v>222</v>
      </c>
      <c r="I161" s="12"/>
      <c r="J161" s="9">
        <v>27</v>
      </c>
      <c r="K161" s="9">
        <v>29</v>
      </c>
    </row>
    <row r="162" spans="2:11" s="11" customFormat="1" x14ac:dyDescent="0.2">
      <c r="B162" s="8">
        <v>43737</v>
      </c>
      <c r="C162" s="12" t="s">
        <v>3</v>
      </c>
      <c r="D162" s="113">
        <v>4981</v>
      </c>
      <c r="E162" s="12" t="s">
        <v>111</v>
      </c>
      <c r="F162" s="12" t="s">
        <v>4</v>
      </c>
      <c r="G162" s="12" t="s">
        <v>5</v>
      </c>
      <c r="H162" s="12" t="s">
        <v>37</v>
      </c>
      <c r="I162" s="12"/>
      <c r="J162" s="9">
        <v>15</v>
      </c>
      <c r="K162" s="9">
        <v>11</v>
      </c>
    </row>
    <row r="163" spans="2:11" s="11" customFormat="1" x14ac:dyDescent="0.2">
      <c r="B163" s="8">
        <v>43737</v>
      </c>
      <c r="C163" s="12" t="s">
        <v>3</v>
      </c>
      <c r="D163" s="113">
        <v>2555</v>
      </c>
      <c r="E163" s="12" t="s">
        <v>92</v>
      </c>
      <c r="F163" s="12" t="s">
        <v>2488</v>
      </c>
      <c r="G163" s="12" t="s">
        <v>15</v>
      </c>
      <c r="H163" s="12" t="s">
        <v>1687</v>
      </c>
      <c r="I163" s="12"/>
      <c r="J163" s="9">
        <v>20</v>
      </c>
      <c r="K163" s="9">
        <v>25</v>
      </c>
    </row>
    <row r="164" spans="2:11" s="11" customFormat="1" x14ac:dyDescent="0.2">
      <c r="B164" s="8">
        <v>43737</v>
      </c>
      <c r="C164" s="12" t="s">
        <v>3</v>
      </c>
      <c r="D164" s="113">
        <v>1938</v>
      </c>
      <c r="E164" s="12" t="s">
        <v>92</v>
      </c>
      <c r="F164" s="12" t="s">
        <v>19</v>
      </c>
      <c r="G164" s="12" t="s">
        <v>15</v>
      </c>
      <c r="H164" s="12" t="s">
        <v>23</v>
      </c>
      <c r="I164" s="12"/>
      <c r="J164" s="9">
        <v>27</v>
      </c>
      <c r="K164" s="9">
        <v>28</v>
      </c>
    </row>
    <row r="165" spans="2:11" s="11" customFormat="1" x14ac:dyDescent="0.2">
      <c r="B165" s="8">
        <v>43737</v>
      </c>
      <c r="C165" s="12" t="s">
        <v>3</v>
      </c>
      <c r="D165" s="113">
        <v>2550</v>
      </c>
      <c r="E165" s="12" t="s">
        <v>92</v>
      </c>
      <c r="F165" s="12" t="s">
        <v>6</v>
      </c>
      <c r="G165" s="12" t="s">
        <v>8</v>
      </c>
      <c r="H165" s="12" t="s">
        <v>292</v>
      </c>
      <c r="I165" s="12"/>
      <c r="J165" s="9">
        <v>21</v>
      </c>
      <c r="K165" s="9">
        <v>25</v>
      </c>
    </row>
    <row r="166" spans="2:11" s="11" customFormat="1" x14ac:dyDescent="0.2">
      <c r="B166" s="8">
        <v>43737</v>
      </c>
      <c r="C166" s="12" t="s">
        <v>3</v>
      </c>
      <c r="D166" s="113">
        <v>4877</v>
      </c>
      <c r="E166" s="12" t="s">
        <v>124</v>
      </c>
      <c r="F166" s="12" t="s">
        <v>6</v>
      </c>
      <c r="G166" s="12" t="s">
        <v>4</v>
      </c>
      <c r="H166" s="12" t="s">
        <v>222</v>
      </c>
      <c r="I166" s="12"/>
      <c r="J166" s="9">
        <v>12</v>
      </c>
      <c r="K166" s="9">
        <v>7</v>
      </c>
    </row>
    <row r="167" spans="2:11" s="11" customFormat="1" x14ac:dyDescent="0.2">
      <c r="B167" s="8">
        <v>43737</v>
      </c>
      <c r="C167" s="12" t="s">
        <v>3</v>
      </c>
      <c r="D167" s="113">
        <v>4888</v>
      </c>
      <c r="E167" s="12" t="s">
        <v>124</v>
      </c>
      <c r="F167" s="12" t="s">
        <v>4</v>
      </c>
      <c r="G167" s="12" t="s">
        <v>6</v>
      </c>
      <c r="H167" s="12" t="s">
        <v>37</v>
      </c>
      <c r="I167" s="12"/>
      <c r="J167" s="9">
        <v>12</v>
      </c>
      <c r="K167" s="9">
        <v>7</v>
      </c>
    </row>
    <row r="168" spans="2:11" s="11" customFormat="1" x14ac:dyDescent="0.2">
      <c r="B168" s="8">
        <v>43737</v>
      </c>
      <c r="C168" s="12" t="s">
        <v>3</v>
      </c>
      <c r="D168" s="113">
        <v>4418</v>
      </c>
      <c r="E168" s="12" t="s">
        <v>61</v>
      </c>
      <c r="F168" s="12" t="s">
        <v>16</v>
      </c>
      <c r="G168" s="12" t="s">
        <v>6</v>
      </c>
      <c r="H168" s="12" t="s">
        <v>940</v>
      </c>
      <c r="I168" s="12"/>
      <c r="J168" s="9">
        <v>6</v>
      </c>
      <c r="K168" s="9">
        <v>4</v>
      </c>
    </row>
    <row r="169" spans="2:11" s="11" customFormat="1" x14ac:dyDescent="0.2">
      <c r="B169" s="8">
        <v>43737</v>
      </c>
      <c r="C169" s="12" t="s">
        <v>3</v>
      </c>
      <c r="D169" s="113">
        <v>7430</v>
      </c>
      <c r="E169" s="12" t="s">
        <v>1836</v>
      </c>
      <c r="F169" s="12" t="s">
        <v>4</v>
      </c>
      <c r="G169" s="12" t="s">
        <v>6</v>
      </c>
      <c r="H169" s="12" t="s">
        <v>2489</v>
      </c>
      <c r="I169" s="12"/>
      <c r="J169" s="9">
        <v>41</v>
      </c>
      <c r="K169" s="9">
        <v>53</v>
      </c>
    </row>
    <row r="170" spans="2:11" s="11" customFormat="1" x14ac:dyDescent="0.2">
      <c r="B170" s="8">
        <v>43737</v>
      </c>
      <c r="C170" s="12" t="s">
        <v>3</v>
      </c>
      <c r="D170" s="113">
        <v>5834</v>
      </c>
      <c r="E170" s="12" t="s">
        <v>118</v>
      </c>
      <c r="F170" s="12" t="s">
        <v>6</v>
      </c>
      <c r="G170" s="12" t="s">
        <v>15</v>
      </c>
      <c r="H170" s="12" t="s">
        <v>151</v>
      </c>
      <c r="I170" s="12"/>
      <c r="J170" s="9">
        <v>22</v>
      </c>
      <c r="K170" s="9">
        <v>27</v>
      </c>
    </row>
    <row r="171" spans="2:11" s="11" customFormat="1" x14ac:dyDescent="0.2">
      <c r="B171" s="8">
        <v>43737</v>
      </c>
      <c r="C171" s="12" t="s">
        <v>3</v>
      </c>
      <c r="D171" s="113">
        <v>3443</v>
      </c>
      <c r="E171" s="12" t="s">
        <v>67</v>
      </c>
      <c r="F171" s="12" t="s">
        <v>4</v>
      </c>
      <c r="G171" s="12" t="s">
        <v>6</v>
      </c>
      <c r="H171" s="12" t="s">
        <v>151</v>
      </c>
      <c r="I171" s="12"/>
      <c r="J171" s="9">
        <v>19</v>
      </c>
      <c r="K171" s="9">
        <v>23</v>
      </c>
    </row>
    <row r="172" spans="2:11" s="11" customFormat="1" x14ac:dyDescent="0.2">
      <c r="B172" s="8">
        <v>43737</v>
      </c>
      <c r="C172" s="12" t="s">
        <v>3</v>
      </c>
      <c r="D172" s="113">
        <v>7210</v>
      </c>
      <c r="E172" s="12" t="s">
        <v>59</v>
      </c>
      <c r="F172" s="12" t="s">
        <v>6</v>
      </c>
      <c r="G172" s="12" t="s">
        <v>15</v>
      </c>
      <c r="H172" s="12" t="s">
        <v>1687</v>
      </c>
      <c r="I172" s="12"/>
      <c r="J172" s="9">
        <v>28</v>
      </c>
      <c r="K172" s="9">
        <v>35</v>
      </c>
    </row>
    <row r="173" spans="2:11" s="11" customFormat="1" x14ac:dyDescent="0.2">
      <c r="B173" s="8">
        <v>43737</v>
      </c>
      <c r="C173" s="12" t="s">
        <v>3</v>
      </c>
      <c r="D173" s="113">
        <v>7336</v>
      </c>
      <c r="E173" s="12" t="s">
        <v>39</v>
      </c>
      <c r="F173" s="12" t="s">
        <v>6</v>
      </c>
      <c r="G173" s="12" t="s">
        <v>15</v>
      </c>
      <c r="H173" s="12" t="s">
        <v>151</v>
      </c>
      <c r="I173" s="12"/>
      <c r="J173" s="9">
        <v>3</v>
      </c>
      <c r="K173" s="9">
        <v>26</v>
      </c>
    </row>
    <row r="174" spans="2:11" s="11" customFormat="1" x14ac:dyDescent="0.2">
      <c r="B174" s="8">
        <v>43737</v>
      </c>
      <c r="C174" s="12" t="s">
        <v>3</v>
      </c>
      <c r="D174" s="113">
        <v>7237</v>
      </c>
      <c r="E174" s="12" t="s">
        <v>59</v>
      </c>
      <c r="F174" s="12" t="s">
        <v>6</v>
      </c>
      <c r="G174" s="12" t="s">
        <v>15</v>
      </c>
      <c r="H174" s="12" t="s">
        <v>151</v>
      </c>
      <c r="I174" s="12"/>
      <c r="J174" s="9">
        <v>30</v>
      </c>
      <c r="K174" s="9">
        <v>25</v>
      </c>
    </row>
    <row r="175" spans="2:11" s="11" customFormat="1" x14ac:dyDescent="0.2">
      <c r="B175" s="8">
        <v>43737</v>
      </c>
      <c r="C175" s="12" t="s">
        <v>3</v>
      </c>
      <c r="D175" s="113">
        <v>6140</v>
      </c>
      <c r="E175" s="12" t="s">
        <v>48</v>
      </c>
      <c r="F175" s="12" t="s">
        <v>6</v>
      </c>
      <c r="G175" s="12" t="s">
        <v>15</v>
      </c>
      <c r="H175" s="12" t="s">
        <v>1025</v>
      </c>
      <c r="I175" s="12"/>
      <c r="J175" s="9">
        <v>34</v>
      </c>
      <c r="K175" s="9">
        <v>44</v>
      </c>
    </row>
    <row r="176" spans="2:11" s="11" customFormat="1" x14ac:dyDescent="0.2">
      <c r="B176" s="8">
        <v>43737</v>
      </c>
      <c r="C176" s="12" t="s">
        <v>3</v>
      </c>
      <c r="D176" s="113">
        <v>4981</v>
      </c>
      <c r="E176" s="12" t="s">
        <v>111</v>
      </c>
      <c r="F176" s="12" t="s">
        <v>4</v>
      </c>
      <c r="G176" s="12" t="s">
        <v>6</v>
      </c>
      <c r="H176" s="12" t="s">
        <v>37</v>
      </c>
      <c r="I176" s="12"/>
      <c r="J176" s="9">
        <v>15</v>
      </c>
      <c r="K176" s="9">
        <v>11</v>
      </c>
    </row>
    <row r="177" spans="1:21" s="11" customFormat="1" x14ac:dyDescent="0.2">
      <c r="B177" s="8">
        <v>43737</v>
      </c>
      <c r="C177" s="12" t="s">
        <v>3</v>
      </c>
      <c r="D177" s="113">
        <v>4450</v>
      </c>
      <c r="E177" s="12" t="s">
        <v>61</v>
      </c>
      <c r="F177" s="12" t="s">
        <v>5</v>
      </c>
      <c r="G177" s="12" t="s">
        <v>15</v>
      </c>
      <c r="H177" s="12" t="s">
        <v>319</v>
      </c>
      <c r="I177" s="12"/>
      <c r="J177" s="9">
        <v>7</v>
      </c>
      <c r="K177" s="9">
        <v>5</v>
      </c>
    </row>
    <row r="178" spans="1:21" s="11" customFormat="1" x14ac:dyDescent="0.2">
      <c r="B178" s="8">
        <v>43738</v>
      </c>
      <c r="C178" s="12" t="s">
        <v>3</v>
      </c>
      <c r="D178" s="113">
        <v>9080</v>
      </c>
      <c r="E178" s="12" t="s">
        <v>63</v>
      </c>
      <c r="F178" s="12" t="s">
        <v>5</v>
      </c>
      <c r="G178" s="12" t="s">
        <v>4</v>
      </c>
      <c r="H178" s="12" t="s">
        <v>319</v>
      </c>
      <c r="I178" s="12"/>
      <c r="J178" s="9">
        <v>55</v>
      </c>
      <c r="K178" s="9">
        <v>63</v>
      </c>
    </row>
    <row r="179" spans="1:21" s="11" customFormat="1" x14ac:dyDescent="0.2">
      <c r="B179" s="8">
        <v>43738</v>
      </c>
      <c r="C179" s="12" t="s">
        <v>3</v>
      </c>
      <c r="D179" s="113">
        <v>3790</v>
      </c>
      <c r="E179" s="12" t="s">
        <v>82</v>
      </c>
      <c r="F179" s="12" t="s">
        <v>4</v>
      </c>
      <c r="G179" s="12" t="s">
        <v>6</v>
      </c>
      <c r="H179" s="12" t="s">
        <v>151</v>
      </c>
      <c r="I179" s="12"/>
      <c r="J179" s="9">
        <v>21</v>
      </c>
      <c r="K179" s="9">
        <v>18</v>
      </c>
    </row>
    <row r="180" spans="1:21" s="11" customFormat="1" x14ac:dyDescent="0.2"/>
    <row r="181" spans="1:21" s="11" customFormat="1" x14ac:dyDescent="0.2">
      <c r="B181" s="86"/>
      <c r="C181" s="33"/>
      <c r="D181" s="114"/>
      <c r="E181" s="33"/>
      <c r="F181" s="33"/>
      <c r="G181" s="33"/>
      <c r="H181" s="33"/>
      <c r="I181" s="33"/>
      <c r="J181" s="30"/>
      <c r="K181" s="30"/>
    </row>
    <row r="182" spans="1:21" s="11" customFormat="1" x14ac:dyDescent="0.2">
      <c r="B182" s="86"/>
      <c r="C182" s="33"/>
      <c r="D182" s="114"/>
      <c r="E182" s="33"/>
      <c r="F182" s="33"/>
      <c r="G182" s="33"/>
      <c r="H182" s="33"/>
      <c r="I182" s="33"/>
      <c r="J182" s="30"/>
      <c r="K182" s="30"/>
    </row>
    <row r="183" spans="1:21" s="11" customFormat="1" x14ac:dyDescent="0.2">
      <c r="B183" s="86"/>
      <c r="C183" s="33"/>
      <c r="D183" s="114"/>
      <c r="E183" s="33"/>
      <c r="F183" s="33"/>
      <c r="G183" s="33"/>
      <c r="H183" s="33"/>
      <c r="I183" s="33"/>
      <c r="J183" s="30"/>
      <c r="K183" s="30"/>
    </row>
    <row r="184" spans="1:21" s="11" customFormat="1" x14ac:dyDescent="0.2">
      <c r="B184" s="86"/>
      <c r="C184" s="33"/>
      <c r="D184" s="114"/>
      <c r="E184" s="33"/>
      <c r="F184" s="33"/>
      <c r="G184" s="33"/>
      <c r="H184" s="33"/>
      <c r="I184" s="33"/>
      <c r="J184" s="30"/>
      <c r="K184" s="30"/>
    </row>
    <row r="185" spans="1:21" s="11" customFormat="1" ht="16" thickBot="1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</row>
    <row r="186" spans="1:21" x14ac:dyDescent="0.2">
      <c r="B186" s="53" t="s">
        <v>1288</v>
      </c>
      <c r="C186" s="54"/>
      <c r="D186" s="53" t="s">
        <v>1162</v>
      </c>
      <c r="E186" s="54"/>
      <c r="F186" s="53" t="s">
        <v>1163</v>
      </c>
      <c r="G186" s="54"/>
      <c r="H186" s="53" t="s">
        <v>1189</v>
      </c>
      <c r="I186" s="54"/>
      <c r="J186" s="53" t="s">
        <v>1678</v>
      </c>
      <c r="K186" s="54"/>
      <c r="L186" s="53" t="s">
        <v>1874</v>
      </c>
      <c r="M186" s="54"/>
      <c r="N186" s="53" t="s">
        <v>2058</v>
      </c>
      <c r="O186" s="54"/>
      <c r="P186" s="53" t="s">
        <v>2202</v>
      </c>
      <c r="Q186" s="54"/>
      <c r="R186" s="53" t="s">
        <v>2432</v>
      </c>
      <c r="S186" s="54"/>
      <c r="T186" s="53" t="s">
        <v>2496</v>
      </c>
      <c r="U186" s="54"/>
    </row>
    <row r="187" spans="1:21" x14ac:dyDescent="0.2">
      <c r="A187" t="s">
        <v>3</v>
      </c>
      <c r="B187" s="55">
        <v>266</v>
      </c>
      <c r="C187" s="56">
        <v>0.77325581395348841</v>
      </c>
      <c r="D187" s="55">
        <v>205</v>
      </c>
      <c r="E187" s="56">
        <v>0.48926014319809069</v>
      </c>
      <c r="F187" s="55">
        <v>188</v>
      </c>
      <c r="G187" s="56">
        <v>0.58766233766233766</v>
      </c>
      <c r="H187" s="55">
        <v>260</v>
      </c>
      <c r="I187" s="56">
        <v>0.61757719714964365</v>
      </c>
      <c r="J187" s="55">
        <v>282</v>
      </c>
      <c r="K187" s="56">
        <v>0.7103274559193955</v>
      </c>
      <c r="L187" s="55">
        <v>69</v>
      </c>
      <c r="M187" s="56">
        <v>0.54761904761904767</v>
      </c>
      <c r="N187" s="55">
        <f>227-109+6+10</f>
        <v>134</v>
      </c>
      <c r="O187" s="56">
        <f>N187/$N$193</f>
        <v>0.46853146853146854</v>
      </c>
      <c r="P187" s="55">
        <f>449-148+4+7+17+6</f>
        <v>335</v>
      </c>
      <c r="Q187" s="56">
        <f>P187/$P$193</f>
        <v>0.625</v>
      </c>
      <c r="R187" s="55">
        <f>130</f>
        <v>130</v>
      </c>
      <c r="S187" s="56">
        <f>R187/$R$193</f>
        <v>0.7303370786516854</v>
      </c>
      <c r="T187" s="55"/>
      <c r="U187" s="202"/>
    </row>
    <row r="188" spans="1:21" x14ac:dyDescent="0.2">
      <c r="A188" t="s">
        <v>6</v>
      </c>
      <c r="B188" s="55">
        <v>34</v>
      </c>
      <c r="C188" s="56">
        <v>9.8837209302325577E-2</v>
      </c>
      <c r="D188" s="55">
        <v>184</v>
      </c>
      <c r="E188" s="56">
        <v>0.43914081145584727</v>
      </c>
      <c r="F188" s="55">
        <v>71</v>
      </c>
      <c r="G188" s="56">
        <v>0.22727272727272727</v>
      </c>
      <c r="H188" s="55">
        <v>95</v>
      </c>
      <c r="I188" s="56">
        <v>0.22565320665083136</v>
      </c>
      <c r="J188" s="55">
        <v>72</v>
      </c>
      <c r="K188" s="56">
        <v>0.181360201511335</v>
      </c>
      <c r="L188" s="55">
        <v>22</v>
      </c>
      <c r="M188" s="56">
        <v>0.17460317460317459</v>
      </c>
      <c r="N188" s="55">
        <f>100-45+5+6+3</f>
        <v>69</v>
      </c>
      <c r="O188" s="56">
        <f t="shared" ref="O188:O192" si="0">N188/$N$193</f>
        <v>0.24125874125874125</v>
      </c>
      <c r="P188" s="55">
        <f>144-60+3+1+11+2</f>
        <v>101</v>
      </c>
      <c r="Q188" s="56">
        <f t="shared" ref="Q188:Q192" si="1">P188/$P$193</f>
        <v>0.18843283582089551</v>
      </c>
      <c r="R188" s="55">
        <f>19+4</f>
        <v>23</v>
      </c>
      <c r="S188" s="56">
        <f t="shared" ref="S188:S192" si="2">R188/$R$193</f>
        <v>0.12921348314606743</v>
      </c>
      <c r="T188" s="55"/>
      <c r="U188" s="202"/>
    </row>
    <row r="189" spans="1:21" x14ac:dyDescent="0.2">
      <c r="A189" t="s">
        <v>14</v>
      </c>
      <c r="B189" s="55">
        <v>23</v>
      </c>
      <c r="C189" s="56">
        <v>6.6860465116279064E-2</v>
      </c>
      <c r="D189" s="55">
        <v>7</v>
      </c>
      <c r="E189" s="56">
        <v>1.6706443914081145E-2</v>
      </c>
      <c r="F189" s="55">
        <v>28</v>
      </c>
      <c r="G189" s="56">
        <v>9.0909090909090912E-2</v>
      </c>
      <c r="H189" s="55">
        <v>26</v>
      </c>
      <c r="I189" s="56">
        <v>6.1757719714964368E-2</v>
      </c>
      <c r="J189" s="55">
        <v>5</v>
      </c>
      <c r="K189" s="56">
        <v>1.2594458438287154E-2</v>
      </c>
      <c r="L189" s="55">
        <v>9</v>
      </c>
      <c r="M189" s="56">
        <v>7.1428571428571425E-2</v>
      </c>
      <c r="N189" s="55">
        <v>28</v>
      </c>
      <c r="O189" s="56">
        <f t="shared" si="0"/>
        <v>9.7902097902097904E-2</v>
      </c>
      <c r="P189" s="55">
        <f>30+1+2+1</f>
        <v>34</v>
      </c>
      <c r="Q189" s="56">
        <f t="shared" si="1"/>
        <v>6.3432835820895525E-2</v>
      </c>
      <c r="R189" s="55">
        <v>9</v>
      </c>
      <c r="S189" s="56">
        <f t="shared" si="2"/>
        <v>5.0561797752808987E-2</v>
      </c>
      <c r="T189" s="55"/>
      <c r="U189" s="202"/>
    </row>
    <row r="190" spans="1:21" x14ac:dyDescent="0.2">
      <c r="A190" t="s">
        <v>5</v>
      </c>
      <c r="B190" s="55">
        <v>16</v>
      </c>
      <c r="C190" s="56">
        <v>4.6511627906976744E-2</v>
      </c>
      <c r="D190" s="55">
        <v>18</v>
      </c>
      <c r="E190" s="56">
        <v>4.2959427207637228E-2</v>
      </c>
      <c r="F190" s="55">
        <v>29</v>
      </c>
      <c r="G190" s="56">
        <v>9.4155844155844159E-2</v>
      </c>
      <c r="H190" s="55">
        <v>18</v>
      </c>
      <c r="I190" s="56">
        <v>4.2755344418052253E-2</v>
      </c>
      <c r="J190" s="55">
        <v>24</v>
      </c>
      <c r="K190" s="56">
        <v>6.0453400503778336E-2</v>
      </c>
      <c r="L190" s="55">
        <v>21</v>
      </c>
      <c r="M190" s="56">
        <v>0.16666666666666666</v>
      </c>
      <c r="N190" s="55">
        <f>16+3</f>
        <v>19</v>
      </c>
      <c r="O190" s="56">
        <f t="shared" si="0"/>
        <v>6.6433566433566432E-2</v>
      </c>
      <c r="P190" s="55">
        <f>25+1+1</f>
        <v>27</v>
      </c>
      <c r="Q190" s="56">
        <f t="shared" si="1"/>
        <v>5.0373134328358209E-2</v>
      </c>
      <c r="R190" s="55">
        <f>3+7+1</f>
        <v>11</v>
      </c>
      <c r="S190" s="56">
        <f t="shared" si="2"/>
        <v>6.1797752808988762E-2</v>
      </c>
      <c r="T190" s="55"/>
      <c r="U190" s="202"/>
    </row>
    <row r="191" spans="1:21" x14ac:dyDescent="0.2">
      <c r="A191" t="s">
        <v>234</v>
      </c>
      <c r="B191" s="55">
        <v>1</v>
      </c>
      <c r="C191" s="56">
        <v>0</v>
      </c>
      <c r="D191" s="55">
        <v>2</v>
      </c>
      <c r="E191" s="56">
        <v>4.7732696897374704E-3</v>
      </c>
      <c r="F191" s="55">
        <v>0</v>
      </c>
      <c r="G191" s="56">
        <v>0</v>
      </c>
      <c r="H191" s="55">
        <v>6</v>
      </c>
      <c r="I191" s="56">
        <v>4.2755344418052253E-2</v>
      </c>
      <c r="J191" s="55">
        <v>8</v>
      </c>
      <c r="K191" s="56">
        <v>2.0151133501259445E-2</v>
      </c>
      <c r="L191" s="55">
        <v>1</v>
      </c>
      <c r="M191" s="56">
        <v>7.9365079365079361E-3</v>
      </c>
      <c r="N191" s="55">
        <f>220-202+2+3</f>
        <v>23</v>
      </c>
      <c r="O191" s="56">
        <f t="shared" si="0"/>
        <v>8.0419580419580416E-2</v>
      </c>
      <c r="P191" s="55">
        <v>14</v>
      </c>
      <c r="Q191" s="56">
        <f t="shared" si="1"/>
        <v>2.6119402985074626E-2</v>
      </c>
      <c r="R191" s="55"/>
      <c r="S191" s="56">
        <f t="shared" si="2"/>
        <v>0</v>
      </c>
      <c r="T191" s="55"/>
      <c r="U191" s="202"/>
    </row>
    <row r="192" spans="1:21" x14ac:dyDescent="0.2">
      <c r="A192" t="s">
        <v>915</v>
      </c>
      <c r="B192" s="55">
        <v>5</v>
      </c>
      <c r="C192" s="56">
        <v>1.4534883720930232E-2</v>
      </c>
      <c r="D192" s="55">
        <v>3</v>
      </c>
      <c r="E192" s="56">
        <v>7.1599045346062056E-3</v>
      </c>
      <c r="F192" s="55">
        <v>0</v>
      </c>
      <c r="G192" s="56">
        <v>0</v>
      </c>
      <c r="H192" s="55">
        <v>22</v>
      </c>
      <c r="I192" s="56">
        <v>5.2256532066508314E-2</v>
      </c>
      <c r="J192" s="55">
        <v>6</v>
      </c>
      <c r="K192" s="56">
        <v>1.5113350125944584E-2</v>
      </c>
      <c r="L192" s="55">
        <v>4</v>
      </c>
      <c r="M192" s="56">
        <v>3.1746031746031744E-2</v>
      </c>
      <c r="N192" s="55">
        <f>10+2+1</f>
        <v>13</v>
      </c>
      <c r="O192" s="56">
        <f t="shared" si="0"/>
        <v>4.5454545454545456E-2</v>
      </c>
      <c r="P192" s="55">
        <f>22+1+1+1</f>
        <v>25</v>
      </c>
      <c r="Q192" s="56">
        <f t="shared" si="1"/>
        <v>4.6641791044776122E-2</v>
      </c>
      <c r="R192" s="55">
        <f>1+4</f>
        <v>5</v>
      </c>
      <c r="S192" s="56">
        <f t="shared" si="2"/>
        <v>2.8089887640449437E-2</v>
      </c>
      <c r="T192" s="55"/>
      <c r="U192" s="202"/>
    </row>
    <row r="193" spans="1:24" ht="16" thickBot="1" x14ac:dyDescent="0.25">
      <c r="B193" s="57">
        <v>344</v>
      </c>
      <c r="C193" s="58">
        <v>1</v>
      </c>
      <c r="D193" s="57">
        <v>419</v>
      </c>
      <c r="E193" s="58">
        <v>1</v>
      </c>
      <c r="F193" s="57">
        <f>SUM(F187:F192)</f>
        <v>316</v>
      </c>
      <c r="G193" s="58">
        <v>1</v>
      </c>
      <c r="H193" s="57">
        <v>421</v>
      </c>
      <c r="I193" s="58">
        <v>0.99999999999999989</v>
      </c>
      <c r="J193" s="57">
        <v>397</v>
      </c>
      <c r="K193" s="58">
        <v>1</v>
      </c>
      <c r="L193" s="57">
        <v>126</v>
      </c>
      <c r="M193" s="58">
        <v>1</v>
      </c>
      <c r="N193" s="57">
        <f t="shared" ref="N193:S193" si="3">SUM(N187:N192)</f>
        <v>286</v>
      </c>
      <c r="O193" s="60">
        <f t="shared" si="3"/>
        <v>1</v>
      </c>
      <c r="P193" s="57">
        <f t="shared" si="3"/>
        <v>536</v>
      </c>
      <c r="Q193" s="58">
        <f t="shared" si="3"/>
        <v>1</v>
      </c>
      <c r="R193" s="57">
        <f t="shared" si="3"/>
        <v>178</v>
      </c>
      <c r="S193" s="60">
        <f t="shared" si="3"/>
        <v>1</v>
      </c>
      <c r="T193" s="57"/>
      <c r="U193" s="154"/>
    </row>
    <row r="194" spans="1:24" x14ac:dyDescent="0.2">
      <c r="Q194" s="156"/>
      <c r="V194">
        <v>2019</v>
      </c>
      <c r="W194" s="165">
        <f>B193+D193+F193+H193+J193+L193+N193+P193+R193</f>
        <v>3023</v>
      </c>
      <c r="X194" s="178">
        <f>(W194-W195)/W195</f>
        <v>0.39695009242144175</v>
      </c>
    </row>
    <row r="195" spans="1:24" x14ac:dyDescent="0.2">
      <c r="V195">
        <v>2018</v>
      </c>
      <c r="W195">
        <f>202+289+303+321+428+86+172+363</f>
        <v>2164</v>
      </c>
    </row>
    <row r="196" spans="1:24" x14ac:dyDescent="0.2">
      <c r="A196" s="180">
        <v>2019</v>
      </c>
      <c r="B196" s="186" t="s">
        <v>1288</v>
      </c>
      <c r="C196" s="186"/>
      <c r="D196" s="186" t="s">
        <v>1162</v>
      </c>
      <c r="E196" s="186"/>
      <c r="F196" s="186" t="s">
        <v>1163</v>
      </c>
      <c r="G196" s="186"/>
      <c r="H196" s="186" t="s">
        <v>2433</v>
      </c>
      <c r="I196" s="186"/>
      <c r="J196" s="186" t="s">
        <v>1670</v>
      </c>
      <c r="K196" s="186"/>
      <c r="L196" s="186" t="s">
        <v>2434</v>
      </c>
      <c r="M196" s="186"/>
      <c r="N196" s="186" t="s">
        <v>2435</v>
      </c>
      <c r="O196" s="186"/>
      <c r="P196" s="186" t="s">
        <v>2436</v>
      </c>
      <c r="Q196" s="186"/>
      <c r="R196" s="186" t="s">
        <v>2438</v>
      </c>
      <c r="S196" s="186" t="s">
        <v>1641</v>
      </c>
    </row>
    <row r="197" spans="1:24" x14ac:dyDescent="0.2">
      <c r="A197" t="s">
        <v>3</v>
      </c>
      <c r="B197" s="180">
        <f t="shared" ref="B197:B202" si="4">B187</f>
        <v>266</v>
      </c>
      <c r="C197" s="180"/>
      <c r="D197" s="180">
        <f t="shared" ref="D197:D202" si="5">D187</f>
        <v>205</v>
      </c>
      <c r="E197" s="180"/>
      <c r="F197" s="180">
        <f t="shared" ref="F197:F202" si="6">F187</f>
        <v>188</v>
      </c>
      <c r="G197" s="180"/>
      <c r="H197" s="180">
        <f t="shared" ref="H197:H202" si="7">H187</f>
        <v>260</v>
      </c>
      <c r="I197" s="180"/>
      <c r="J197" s="180">
        <f t="shared" ref="J197:J202" si="8">J187</f>
        <v>282</v>
      </c>
      <c r="K197" s="180"/>
      <c r="L197" s="180">
        <f t="shared" ref="L197:L202" si="9">L187</f>
        <v>69</v>
      </c>
      <c r="M197" s="180"/>
      <c r="N197" s="180">
        <f t="shared" ref="N197:N202" si="10">N187</f>
        <v>134</v>
      </c>
      <c r="O197" s="180"/>
      <c r="P197" s="180">
        <f t="shared" ref="P197:P202" si="11">P187</f>
        <v>335</v>
      </c>
      <c r="Q197" s="180"/>
      <c r="R197" s="180">
        <f>266+D187+F187+H187+J187+L187+N187+P187</f>
        <v>1739</v>
      </c>
      <c r="S197" s="187">
        <f>R197/W194</f>
        <v>0.57525636784651013</v>
      </c>
    </row>
    <row r="198" spans="1:24" x14ac:dyDescent="0.2">
      <c r="A198" t="s">
        <v>6</v>
      </c>
      <c r="B198" s="180">
        <f t="shared" si="4"/>
        <v>34</v>
      </c>
      <c r="C198" s="180"/>
      <c r="D198" s="180">
        <f t="shared" si="5"/>
        <v>184</v>
      </c>
      <c r="E198" s="180"/>
      <c r="F198" s="180">
        <f t="shared" si="6"/>
        <v>71</v>
      </c>
      <c r="G198" s="180"/>
      <c r="H198" s="180">
        <f t="shared" si="7"/>
        <v>95</v>
      </c>
      <c r="I198" s="180"/>
      <c r="J198" s="180">
        <f t="shared" si="8"/>
        <v>72</v>
      </c>
      <c r="K198" s="180"/>
      <c r="L198" s="180">
        <f t="shared" si="9"/>
        <v>22</v>
      </c>
      <c r="M198" s="180"/>
      <c r="N198" s="180">
        <f t="shared" si="10"/>
        <v>69</v>
      </c>
      <c r="O198" s="180"/>
      <c r="P198" s="180">
        <f t="shared" si="11"/>
        <v>101</v>
      </c>
      <c r="Q198" s="180"/>
      <c r="R198" s="180">
        <f>B188+D188+F188+H188+J188+L188+N188+P188</f>
        <v>648</v>
      </c>
      <c r="S198" s="187">
        <f>R198/W194</f>
        <v>0.214356599404565</v>
      </c>
    </row>
    <row r="199" spans="1:24" x14ac:dyDescent="0.2">
      <c r="A199" t="s">
        <v>14</v>
      </c>
      <c r="B199" s="180">
        <f t="shared" si="4"/>
        <v>23</v>
      </c>
      <c r="C199" s="180"/>
      <c r="D199" s="180">
        <f t="shared" si="5"/>
        <v>7</v>
      </c>
      <c r="E199" s="180"/>
      <c r="F199" s="180">
        <f t="shared" si="6"/>
        <v>28</v>
      </c>
      <c r="G199" s="180"/>
      <c r="H199" s="180">
        <f t="shared" si="7"/>
        <v>26</v>
      </c>
      <c r="I199" s="180"/>
      <c r="J199" s="180">
        <f t="shared" si="8"/>
        <v>5</v>
      </c>
      <c r="K199" s="180"/>
      <c r="L199" s="180">
        <f t="shared" si="9"/>
        <v>9</v>
      </c>
      <c r="M199" s="180"/>
      <c r="N199" s="180">
        <f t="shared" si="10"/>
        <v>28</v>
      </c>
      <c r="O199" s="180"/>
      <c r="P199" s="180">
        <f t="shared" si="11"/>
        <v>34</v>
      </c>
      <c r="Q199" s="180"/>
      <c r="R199" s="180">
        <f>B189+D189+F189+H189+J189+L189+N189+P189</f>
        <v>160</v>
      </c>
      <c r="S199" s="187">
        <f>R199/W194</f>
        <v>5.2927555408534568E-2</v>
      </c>
    </row>
    <row r="200" spans="1:24" x14ac:dyDescent="0.2">
      <c r="A200" t="s">
        <v>5</v>
      </c>
      <c r="B200" s="180">
        <f t="shared" si="4"/>
        <v>16</v>
      </c>
      <c r="C200" s="180"/>
      <c r="D200" s="180">
        <f t="shared" si="5"/>
        <v>18</v>
      </c>
      <c r="E200" s="180"/>
      <c r="F200" s="180">
        <f t="shared" si="6"/>
        <v>29</v>
      </c>
      <c r="G200" s="180"/>
      <c r="H200" s="180">
        <f t="shared" si="7"/>
        <v>18</v>
      </c>
      <c r="I200" s="180"/>
      <c r="J200" s="180">
        <f t="shared" si="8"/>
        <v>24</v>
      </c>
      <c r="K200" s="180"/>
      <c r="L200" s="180">
        <f t="shared" si="9"/>
        <v>21</v>
      </c>
      <c r="M200" s="180"/>
      <c r="N200" s="180">
        <f t="shared" si="10"/>
        <v>19</v>
      </c>
      <c r="O200" s="180"/>
      <c r="P200" s="180">
        <f t="shared" si="11"/>
        <v>27</v>
      </c>
      <c r="Q200" s="180"/>
      <c r="R200" s="180">
        <f>B190+D190+F190+H190+J190+L190+N190+P190</f>
        <v>172</v>
      </c>
      <c r="S200" s="187">
        <f>R200/W194</f>
        <v>5.689712206417466E-2</v>
      </c>
    </row>
    <row r="201" spans="1:24" x14ac:dyDescent="0.2">
      <c r="A201" t="s">
        <v>234</v>
      </c>
      <c r="B201" s="180">
        <f t="shared" si="4"/>
        <v>1</v>
      </c>
      <c r="C201" s="180"/>
      <c r="D201" s="180">
        <f t="shared" si="5"/>
        <v>2</v>
      </c>
      <c r="E201" s="180"/>
      <c r="F201" s="180">
        <f t="shared" si="6"/>
        <v>0</v>
      </c>
      <c r="G201" s="180"/>
      <c r="H201" s="180">
        <f t="shared" si="7"/>
        <v>6</v>
      </c>
      <c r="I201" s="180"/>
      <c r="J201" s="180">
        <f t="shared" si="8"/>
        <v>8</v>
      </c>
      <c r="K201" s="180"/>
      <c r="L201" s="180">
        <f t="shared" si="9"/>
        <v>1</v>
      </c>
      <c r="M201" s="180"/>
      <c r="N201" s="180">
        <f t="shared" si="10"/>
        <v>23</v>
      </c>
      <c r="O201" s="180"/>
      <c r="P201" s="180">
        <f t="shared" si="11"/>
        <v>14</v>
      </c>
      <c r="Q201" s="180"/>
      <c r="R201" s="180">
        <f>B191+D191+F191+H191+J191+L191+N191+P191</f>
        <v>55</v>
      </c>
      <c r="S201" s="187">
        <f>R201/W194</f>
        <v>1.8193847171683757E-2</v>
      </c>
    </row>
    <row r="202" spans="1:24" x14ac:dyDescent="0.2">
      <c r="A202" t="s">
        <v>915</v>
      </c>
      <c r="B202" s="181">
        <f t="shared" si="4"/>
        <v>5</v>
      </c>
      <c r="C202" s="181"/>
      <c r="D202" s="181">
        <f t="shared" si="5"/>
        <v>3</v>
      </c>
      <c r="E202" s="181"/>
      <c r="F202" s="181">
        <f t="shared" si="6"/>
        <v>0</v>
      </c>
      <c r="G202" s="181"/>
      <c r="H202" s="181">
        <f t="shared" si="7"/>
        <v>22</v>
      </c>
      <c r="I202" s="181"/>
      <c r="J202" s="181">
        <f t="shared" si="8"/>
        <v>6</v>
      </c>
      <c r="K202" s="181"/>
      <c r="L202" s="181">
        <f t="shared" si="9"/>
        <v>4</v>
      </c>
      <c r="M202" s="181"/>
      <c r="N202" s="181">
        <f t="shared" si="10"/>
        <v>13</v>
      </c>
      <c r="O202" s="181"/>
      <c r="P202" s="181">
        <f t="shared" si="11"/>
        <v>25</v>
      </c>
      <c r="Q202" s="181"/>
      <c r="R202" s="181">
        <f>B192+D192+F192+H192+J192+L192+N192+P192</f>
        <v>78</v>
      </c>
      <c r="S202" s="189">
        <f>R202/W194</f>
        <v>2.5802183261660602E-2</v>
      </c>
    </row>
    <row r="203" spans="1:24" x14ac:dyDescent="0.2">
      <c r="B203" s="180">
        <f>SUM(B197:B202)</f>
        <v>345</v>
      </c>
      <c r="C203" s="180"/>
      <c r="D203" s="180">
        <f>SUM(D197:D202)</f>
        <v>419</v>
      </c>
      <c r="E203" s="180"/>
      <c r="F203" s="180">
        <f>SUM(F197:F202)</f>
        <v>316</v>
      </c>
      <c r="G203" s="180"/>
      <c r="H203" s="180">
        <f>SUM(H197:H202)</f>
        <v>427</v>
      </c>
      <c r="I203" s="180"/>
      <c r="J203" s="180">
        <f>SUM(J197:J202)</f>
        <v>397</v>
      </c>
      <c r="K203" s="180"/>
      <c r="L203" s="180">
        <f>SUM(L197:L202)</f>
        <v>126</v>
      </c>
      <c r="M203" s="180"/>
      <c r="N203" s="180">
        <f>SUM(N197:N202)</f>
        <v>286</v>
      </c>
      <c r="O203" s="180"/>
      <c r="P203" s="180">
        <f>SUM(P197:P202)</f>
        <v>536</v>
      </c>
      <c r="Q203" s="180"/>
      <c r="R203" s="180">
        <f>SUM(R197:R202)</f>
        <v>2852</v>
      </c>
      <c r="S203" s="188">
        <f>SUM(S197:S202)</f>
        <v>0.94343367515712862</v>
      </c>
    </row>
    <row r="204" spans="1:24" x14ac:dyDescent="0.2">
      <c r="A204" s="179">
        <v>2018</v>
      </c>
    </row>
    <row r="205" spans="1:24" x14ac:dyDescent="0.2">
      <c r="A205" t="s">
        <v>3</v>
      </c>
      <c r="B205" s="179">
        <v>171</v>
      </c>
      <c r="C205" s="179"/>
      <c r="D205" s="179">
        <v>208</v>
      </c>
      <c r="E205" s="179"/>
      <c r="F205" s="179">
        <v>186</v>
      </c>
      <c r="G205" s="179"/>
      <c r="H205" s="179">
        <v>197</v>
      </c>
      <c r="I205" s="179"/>
      <c r="J205" s="179">
        <v>277</v>
      </c>
      <c r="K205" s="179"/>
      <c r="L205" s="179">
        <v>48</v>
      </c>
      <c r="M205" s="179"/>
      <c r="N205" s="179">
        <v>82</v>
      </c>
      <c r="O205" s="179"/>
      <c r="P205" s="179">
        <v>213</v>
      </c>
      <c r="Q205" s="179"/>
      <c r="R205" s="179">
        <f t="shared" ref="R205:R210" si="12">B205+D205+F205+H205+J205+L205+N205+P205</f>
        <v>1382</v>
      </c>
      <c r="S205" s="190">
        <f t="shared" ref="S205:S210" si="13">R205/$R$211</f>
        <v>0.63133851073549563</v>
      </c>
    </row>
    <row r="206" spans="1:24" x14ac:dyDescent="0.2">
      <c r="A206" t="s">
        <v>6</v>
      </c>
      <c r="B206" s="179">
        <v>43</v>
      </c>
      <c r="C206" s="179"/>
      <c r="D206" s="179">
        <v>43</v>
      </c>
      <c r="E206" s="179"/>
      <c r="F206" s="179">
        <v>110</v>
      </c>
      <c r="G206" s="179"/>
      <c r="H206" s="179">
        <v>72</v>
      </c>
      <c r="I206" s="179"/>
      <c r="J206" s="179">
        <v>80</v>
      </c>
      <c r="K206" s="179"/>
      <c r="L206" s="179">
        <v>23</v>
      </c>
      <c r="M206" s="179"/>
      <c r="N206" s="179">
        <v>44</v>
      </c>
      <c r="O206" s="179"/>
      <c r="P206" s="179">
        <v>81</v>
      </c>
      <c r="Q206" s="179"/>
      <c r="R206" s="179">
        <f t="shared" si="12"/>
        <v>496</v>
      </c>
      <c r="S206" s="190">
        <f t="shared" si="13"/>
        <v>0.22658748286888991</v>
      </c>
    </row>
    <row r="207" spans="1:24" x14ac:dyDescent="0.2">
      <c r="A207" t="s">
        <v>14</v>
      </c>
      <c r="B207" s="179">
        <v>15</v>
      </c>
      <c r="C207" s="179"/>
      <c r="D207" s="179">
        <v>14</v>
      </c>
      <c r="E207" s="179"/>
      <c r="F207" s="179">
        <v>5</v>
      </c>
      <c r="G207" s="179"/>
      <c r="H207" s="179">
        <v>9</v>
      </c>
      <c r="I207" s="179"/>
      <c r="J207" s="179">
        <v>7</v>
      </c>
      <c r="K207" s="179"/>
      <c r="L207" s="179">
        <v>3</v>
      </c>
      <c r="M207" s="179"/>
      <c r="N207" s="179">
        <v>13</v>
      </c>
      <c r="O207" s="179"/>
      <c r="P207" s="179">
        <v>29</v>
      </c>
      <c r="Q207" s="179"/>
      <c r="R207" s="179">
        <f t="shared" si="12"/>
        <v>95</v>
      </c>
      <c r="S207" s="190">
        <f t="shared" si="13"/>
        <v>4.3398812243033345E-2</v>
      </c>
    </row>
    <row r="208" spans="1:24" x14ac:dyDescent="0.2">
      <c r="A208" t="s">
        <v>5</v>
      </c>
      <c r="B208" s="179">
        <v>13</v>
      </c>
      <c r="C208" s="179"/>
      <c r="D208" s="179">
        <v>15</v>
      </c>
      <c r="E208" s="179"/>
      <c r="F208" s="179">
        <v>21</v>
      </c>
      <c r="G208" s="179"/>
      <c r="H208" s="179">
        <v>18</v>
      </c>
      <c r="I208" s="179"/>
      <c r="J208" s="179">
        <v>19</v>
      </c>
      <c r="K208" s="179"/>
      <c r="L208" s="179">
        <v>5</v>
      </c>
      <c r="M208" s="179"/>
      <c r="N208" s="179">
        <v>16</v>
      </c>
      <c r="O208" s="179"/>
      <c r="P208" s="179">
        <v>13</v>
      </c>
      <c r="Q208" s="179"/>
      <c r="R208" s="179">
        <f t="shared" si="12"/>
        <v>120</v>
      </c>
      <c r="S208" s="190">
        <f t="shared" si="13"/>
        <v>5.481955230698949E-2</v>
      </c>
    </row>
    <row r="209" spans="1:19" x14ac:dyDescent="0.2">
      <c r="A209" t="s">
        <v>234</v>
      </c>
      <c r="B209" s="179"/>
      <c r="C209" s="179"/>
      <c r="D209" s="179"/>
      <c r="E209" s="179"/>
      <c r="F209" s="179"/>
      <c r="G209" s="179"/>
      <c r="H209" s="179"/>
      <c r="I209" s="179"/>
      <c r="J209" s="179"/>
      <c r="K209" s="179"/>
      <c r="L209" s="179">
        <v>1</v>
      </c>
      <c r="M209" s="179"/>
      <c r="N209" s="179">
        <v>5</v>
      </c>
      <c r="O209" s="179"/>
      <c r="P209" s="179">
        <v>12</v>
      </c>
      <c r="Q209" s="179"/>
      <c r="R209" s="179">
        <f t="shared" si="12"/>
        <v>18</v>
      </c>
      <c r="S209" s="190">
        <f t="shared" si="13"/>
        <v>8.2229328460484245E-3</v>
      </c>
    </row>
    <row r="210" spans="1:19" x14ac:dyDescent="0.2">
      <c r="A210" t="s">
        <v>915</v>
      </c>
      <c r="B210" s="182">
        <v>5</v>
      </c>
      <c r="C210" s="182"/>
      <c r="D210" s="182">
        <v>9</v>
      </c>
      <c r="E210" s="182"/>
      <c r="F210" s="182">
        <v>2</v>
      </c>
      <c r="G210" s="182"/>
      <c r="H210" s="182">
        <v>24</v>
      </c>
      <c r="I210" s="182"/>
      <c r="J210" s="182">
        <v>4</v>
      </c>
      <c r="K210" s="182"/>
      <c r="L210" s="182">
        <v>5</v>
      </c>
      <c r="M210" s="182"/>
      <c r="N210" s="182">
        <v>12</v>
      </c>
      <c r="O210" s="182"/>
      <c r="P210" s="182">
        <v>17</v>
      </c>
      <c r="Q210" s="182"/>
      <c r="R210" s="182">
        <f t="shared" si="12"/>
        <v>78</v>
      </c>
      <c r="S210" s="192">
        <f t="shared" si="13"/>
        <v>3.563270899954317E-2</v>
      </c>
    </row>
    <row r="211" spans="1:19" x14ac:dyDescent="0.2">
      <c r="B211" s="179">
        <f>SUM(B205:B210)</f>
        <v>247</v>
      </c>
      <c r="C211" s="179"/>
      <c r="D211" s="179">
        <f>SUM(D205:D210)</f>
        <v>289</v>
      </c>
      <c r="E211" s="179"/>
      <c r="F211" s="179">
        <f>SUM(F205:F210)</f>
        <v>324</v>
      </c>
      <c r="G211" s="179"/>
      <c r="H211" s="179">
        <f>SUM(H205:H210)</f>
        <v>320</v>
      </c>
      <c r="I211" s="179"/>
      <c r="J211" s="179">
        <f>SUM(J205:J210)</f>
        <v>387</v>
      </c>
      <c r="K211" s="179"/>
      <c r="L211" s="179">
        <f>SUM(L205:L210)</f>
        <v>85</v>
      </c>
      <c r="M211" s="179"/>
      <c r="N211" s="179">
        <f>SUM(N205:N210)</f>
        <v>172</v>
      </c>
      <c r="O211" s="179"/>
      <c r="P211" s="179">
        <f>SUM(P205:P210)</f>
        <v>365</v>
      </c>
      <c r="Q211" s="179"/>
      <c r="R211" s="179">
        <f>SUM(R205:R210)</f>
        <v>2189</v>
      </c>
      <c r="S211" s="191">
        <f>SUM(S205:S210)</f>
        <v>1</v>
      </c>
    </row>
    <row r="212" spans="1:19" x14ac:dyDescent="0.2">
      <c r="A212" s="183" t="s">
        <v>2437</v>
      </c>
      <c r="B212" s="173"/>
      <c r="C212" s="173"/>
      <c r="D212" s="173"/>
      <c r="E212" s="173"/>
      <c r="F212" s="173"/>
      <c r="G212" s="173"/>
      <c r="H212" s="173"/>
      <c r="I212" s="173"/>
      <c r="J212" s="173"/>
      <c r="K212" s="173"/>
      <c r="L212" s="173"/>
      <c r="M212" s="173"/>
      <c r="N212" s="173"/>
      <c r="O212" s="173"/>
      <c r="P212" s="173"/>
      <c r="Q212" s="173"/>
    </row>
    <row r="213" spans="1:19" x14ac:dyDescent="0.2">
      <c r="A213" s="183" t="s">
        <v>3</v>
      </c>
      <c r="B213" s="184">
        <f>(B197-B205)/B205</f>
        <v>0.55555555555555558</v>
      </c>
      <c r="C213" s="184"/>
      <c r="D213" s="184">
        <f t="shared" ref="D213:P213" si="14">(D197-D205)/D205</f>
        <v>-1.4423076923076924E-2</v>
      </c>
      <c r="E213" s="184"/>
      <c r="F213" s="184">
        <f t="shared" si="14"/>
        <v>1.0752688172043012E-2</v>
      </c>
      <c r="G213" s="184"/>
      <c r="H213" s="184">
        <f t="shared" si="14"/>
        <v>0.31979695431472083</v>
      </c>
      <c r="I213" s="184"/>
      <c r="J213" s="184">
        <f t="shared" si="14"/>
        <v>1.8050541516245487E-2</v>
      </c>
      <c r="K213" s="184"/>
      <c r="L213" s="184">
        <f t="shared" si="14"/>
        <v>0.4375</v>
      </c>
      <c r="M213" s="184"/>
      <c r="N213" s="184">
        <f t="shared" si="14"/>
        <v>0.63414634146341464</v>
      </c>
      <c r="O213" s="184"/>
      <c r="P213" s="184">
        <f t="shared" si="14"/>
        <v>0.57276995305164324</v>
      </c>
      <c r="Q213" s="183"/>
      <c r="R213" s="185">
        <f>(R197-R205)/R205</f>
        <v>0.25832127351664252</v>
      </c>
    </row>
    <row r="214" spans="1:19" x14ac:dyDescent="0.2">
      <c r="A214" s="183" t="s">
        <v>6</v>
      </c>
      <c r="B214" s="184">
        <f t="shared" ref="B214:B218" si="15">(B198-B206)/B206</f>
        <v>-0.20930232558139536</v>
      </c>
      <c r="C214" s="183"/>
      <c r="D214" s="184">
        <f t="shared" ref="D214:P214" si="16">(D198-D206)/D206</f>
        <v>3.2790697674418605</v>
      </c>
      <c r="E214" s="184"/>
      <c r="F214" s="184">
        <f t="shared" si="16"/>
        <v>-0.35454545454545455</v>
      </c>
      <c r="G214" s="184"/>
      <c r="H214" s="184">
        <f t="shared" si="16"/>
        <v>0.31944444444444442</v>
      </c>
      <c r="I214" s="184"/>
      <c r="J214" s="184">
        <f t="shared" si="16"/>
        <v>-0.1</v>
      </c>
      <c r="K214" s="184"/>
      <c r="L214" s="184">
        <f t="shared" si="16"/>
        <v>-4.3478260869565216E-2</v>
      </c>
      <c r="M214" s="184"/>
      <c r="N214" s="184">
        <f t="shared" si="16"/>
        <v>0.56818181818181823</v>
      </c>
      <c r="O214" s="184"/>
      <c r="P214" s="184">
        <f t="shared" si="16"/>
        <v>0.24691358024691357</v>
      </c>
      <c r="Q214" s="183"/>
      <c r="R214" s="185">
        <f t="shared" ref="R214:R218" si="17">(R198-R206)/R206</f>
        <v>0.30645161290322581</v>
      </c>
    </row>
    <row r="215" spans="1:19" x14ac:dyDescent="0.2">
      <c r="A215" s="183" t="s">
        <v>14</v>
      </c>
      <c r="B215" s="184">
        <f t="shared" si="15"/>
        <v>0.53333333333333333</v>
      </c>
      <c r="C215" s="183"/>
      <c r="D215" s="184">
        <f t="shared" ref="D215:P215" si="18">(D199-D207)/D207</f>
        <v>-0.5</v>
      </c>
      <c r="E215" s="184"/>
      <c r="F215" s="184">
        <f t="shared" si="18"/>
        <v>4.5999999999999996</v>
      </c>
      <c r="G215" s="184"/>
      <c r="H215" s="184">
        <f t="shared" si="18"/>
        <v>1.8888888888888888</v>
      </c>
      <c r="I215" s="184"/>
      <c r="J215" s="184">
        <f t="shared" si="18"/>
        <v>-0.2857142857142857</v>
      </c>
      <c r="K215" s="184"/>
      <c r="L215" s="184">
        <f t="shared" si="18"/>
        <v>2</v>
      </c>
      <c r="M215" s="184"/>
      <c r="N215" s="184">
        <f t="shared" si="18"/>
        <v>1.1538461538461537</v>
      </c>
      <c r="O215" s="184"/>
      <c r="P215" s="184">
        <f t="shared" si="18"/>
        <v>0.17241379310344829</v>
      </c>
      <c r="Q215" s="183"/>
      <c r="R215" s="185">
        <f t="shared" si="17"/>
        <v>0.68421052631578949</v>
      </c>
    </row>
    <row r="216" spans="1:19" x14ac:dyDescent="0.2">
      <c r="A216" s="183" t="s">
        <v>5</v>
      </c>
      <c r="B216" s="184">
        <f t="shared" si="15"/>
        <v>0.23076923076923078</v>
      </c>
      <c r="C216" s="183"/>
      <c r="D216" s="184">
        <f t="shared" ref="D216:P216" si="19">(D200-D208)/D208</f>
        <v>0.2</v>
      </c>
      <c r="E216" s="184"/>
      <c r="F216" s="184">
        <f t="shared" si="19"/>
        <v>0.38095238095238093</v>
      </c>
      <c r="G216" s="184"/>
      <c r="H216" s="184">
        <f t="shared" si="19"/>
        <v>0</v>
      </c>
      <c r="I216" s="184"/>
      <c r="J216" s="184">
        <f t="shared" si="19"/>
        <v>0.26315789473684209</v>
      </c>
      <c r="K216" s="184"/>
      <c r="L216" s="184">
        <f t="shared" si="19"/>
        <v>3.2</v>
      </c>
      <c r="M216" s="184"/>
      <c r="N216" s="184">
        <f t="shared" si="19"/>
        <v>0.1875</v>
      </c>
      <c r="O216" s="184"/>
      <c r="P216" s="184">
        <f t="shared" si="19"/>
        <v>1.0769230769230769</v>
      </c>
      <c r="Q216" s="183"/>
      <c r="R216" s="185">
        <f t="shared" si="17"/>
        <v>0.43333333333333335</v>
      </c>
    </row>
    <row r="217" spans="1:19" x14ac:dyDescent="0.2">
      <c r="A217" s="183" t="s">
        <v>234</v>
      </c>
      <c r="B217" s="184"/>
      <c r="C217" s="183"/>
      <c r="D217" s="184"/>
      <c r="E217" s="183"/>
      <c r="F217" s="183"/>
      <c r="G217" s="183"/>
      <c r="H217" s="183"/>
      <c r="I217" s="183"/>
      <c r="J217" s="183"/>
      <c r="K217" s="183"/>
      <c r="L217" s="183"/>
      <c r="M217" s="183"/>
      <c r="N217" s="183"/>
      <c r="O217" s="183"/>
      <c r="P217" s="183"/>
      <c r="Q217" s="183"/>
      <c r="R217" s="185">
        <f t="shared" si="17"/>
        <v>2.0555555555555554</v>
      </c>
    </row>
    <row r="218" spans="1:19" x14ac:dyDescent="0.2">
      <c r="A218" s="183" t="s">
        <v>915</v>
      </c>
      <c r="B218" s="184">
        <f t="shared" si="15"/>
        <v>0</v>
      </c>
      <c r="C218" s="183"/>
      <c r="D218" s="184">
        <f t="shared" ref="D218:P218" si="20">(D202-D210)/D210</f>
        <v>-0.66666666666666663</v>
      </c>
      <c r="E218" s="184"/>
      <c r="F218" s="184">
        <f t="shared" si="20"/>
        <v>-1</v>
      </c>
      <c r="G218" s="184"/>
      <c r="H218" s="184">
        <f t="shared" si="20"/>
        <v>-8.3333333333333329E-2</v>
      </c>
      <c r="I218" s="184"/>
      <c r="J218" s="184">
        <f t="shared" si="20"/>
        <v>0.5</v>
      </c>
      <c r="K218" s="184"/>
      <c r="L218" s="184">
        <f t="shared" si="20"/>
        <v>-0.2</v>
      </c>
      <c r="M218" s="184"/>
      <c r="N218" s="184">
        <f t="shared" si="20"/>
        <v>8.3333333333333329E-2</v>
      </c>
      <c r="O218" s="184"/>
      <c r="P218" s="184">
        <f t="shared" si="20"/>
        <v>0.47058823529411764</v>
      </c>
      <c r="Q218" s="183"/>
      <c r="R218" s="185">
        <f t="shared" si="17"/>
        <v>0</v>
      </c>
    </row>
  </sheetData>
  <sortState ref="B150:K177">
    <sortCondition ref="C150"/>
  </sortState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A06B6-F098-4847-BC03-482E0A06873B}">
  <dimension ref="A2:S193"/>
  <sheetViews>
    <sheetView workbookViewId="0">
      <pane xSplit="1" topLeftCell="B1" activePane="topRight" state="frozen"/>
      <selection activeCell="A42" sqref="A42"/>
      <selection pane="topRight" activeCell="I178" sqref="I2:I178"/>
    </sheetView>
  </sheetViews>
  <sheetFormatPr baseColWidth="10" defaultRowHeight="15" x14ac:dyDescent="0.2"/>
  <cols>
    <col min="7" max="8" width="21.83203125" customWidth="1"/>
  </cols>
  <sheetData>
    <row r="2" spans="2:11" s="11" customFormat="1" x14ac:dyDescent="0.2">
      <c r="B2" s="8">
        <v>43709</v>
      </c>
      <c r="C2" s="12" t="s">
        <v>3</v>
      </c>
      <c r="D2" s="113">
        <v>5760</v>
      </c>
      <c r="E2" s="12" t="s">
        <v>132</v>
      </c>
      <c r="F2" s="12" t="s">
        <v>6</v>
      </c>
      <c r="G2" s="12" t="s">
        <v>15</v>
      </c>
      <c r="H2" s="12" t="s">
        <v>194</v>
      </c>
      <c r="I2" s="12"/>
      <c r="J2" s="9">
        <v>27</v>
      </c>
      <c r="K2" s="9">
        <v>39</v>
      </c>
    </row>
    <row r="3" spans="2:11" s="11" customFormat="1" x14ac:dyDescent="0.2">
      <c r="B3" s="8">
        <v>43711</v>
      </c>
      <c r="C3" s="12" t="s">
        <v>3</v>
      </c>
      <c r="D3" s="113">
        <v>9170</v>
      </c>
      <c r="E3" s="12" t="s">
        <v>191</v>
      </c>
      <c r="F3" s="12" t="s">
        <v>4</v>
      </c>
      <c r="G3" s="12" t="s">
        <v>6</v>
      </c>
      <c r="H3" s="12" t="s">
        <v>194</v>
      </c>
      <c r="I3" s="12"/>
      <c r="J3" s="9">
        <v>51</v>
      </c>
      <c r="K3" s="9">
        <v>62</v>
      </c>
    </row>
    <row r="4" spans="2:11" s="11" customFormat="1" x14ac:dyDescent="0.2">
      <c r="B4" s="8">
        <v>43711</v>
      </c>
      <c r="C4" s="12" t="s">
        <v>3</v>
      </c>
      <c r="D4" s="113">
        <v>3721</v>
      </c>
      <c r="E4" s="12" t="s">
        <v>83</v>
      </c>
      <c r="F4" s="12" t="s">
        <v>140</v>
      </c>
      <c r="G4" s="12" t="s">
        <v>15</v>
      </c>
      <c r="H4" s="12" t="s">
        <v>194</v>
      </c>
      <c r="I4" s="12"/>
      <c r="J4" s="9">
        <v>21</v>
      </c>
      <c r="K4" s="9">
        <v>20</v>
      </c>
    </row>
    <row r="5" spans="2:11" s="11" customFormat="1" x14ac:dyDescent="0.2">
      <c r="B5" s="8">
        <v>43711</v>
      </c>
      <c r="C5" s="12" t="s">
        <v>3</v>
      </c>
      <c r="D5" s="113">
        <v>7381</v>
      </c>
      <c r="E5" s="12" t="s">
        <v>2425</v>
      </c>
      <c r="F5" s="12" t="s">
        <v>4</v>
      </c>
      <c r="G5" s="12" t="s">
        <v>6</v>
      </c>
      <c r="H5" s="12" t="s">
        <v>194</v>
      </c>
      <c r="I5" s="12"/>
      <c r="J5" s="9">
        <v>35</v>
      </c>
      <c r="K5" s="9">
        <v>38</v>
      </c>
    </row>
    <row r="6" spans="2:11" s="11" customFormat="1" x14ac:dyDescent="0.2">
      <c r="B6" s="8">
        <v>43712</v>
      </c>
      <c r="C6" s="12" t="s">
        <v>3</v>
      </c>
      <c r="D6" s="113">
        <v>4692</v>
      </c>
      <c r="E6" s="12" t="s">
        <v>40</v>
      </c>
      <c r="F6" s="12" t="s">
        <v>4</v>
      </c>
      <c r="G6" s="12" t="s">
        <v>6</v>
      </c>
      <c r="H6" s="12" t="s">
        <v>194</v>
      </c>
      <c r="I6" s="12"/>
      <c r="J6" s="9">
        <v>5</v>
      </c>
      <c r="K6" s="9">
        <v>2</v>
      </c>
    </row>
    <row r="7" spans="2:11" s="11" customFormat="1" x14ac:dyDescent="0.2">
      <c r="B7" s="8">
        <v>43716</v>
      </c>
      <c r="C7" s="12" t="s">
        <v>3</v>
      </c>
      <c r="D7" s="113">
        <v>8614</v>
      </c>
      <c r="E7" s="12" t="s">
        <v>173</v>
      </c>
      <c r="F7" s="12" t="s">
        <v>6</v>
      </c>
      <c r="G7" s="12" t="s">
        <v>15</v>
      </c>
      <c r="H7" s="12" t="s">
        <v>194</v>
      </c>
      <c r="I7" s="12"/>
      <c r="J7" s="9">
        <v>47</v>
      </c>
      <c r="K7" s="9">
        <v>41</v>
      </c>
    </row>
    <row r="8" spans="2:11" s="11" customFormat="1" x14ac:dyDescent="0.2">
      <c r="B8" s="8">
        <v>43717</v>
      </c>
      <c r="C8" s="12" t="s">
        <v>3</v>
      </c>
      <c r="D8" s="113">
        <v>7257</v>
      </c>
      <c r="E8" s="12" t="s">
        <v>120</v>
      </c>
      <c r="F8" s="12" t="s">
        <v>31</v>
      </c>
      <c r="G8" s="12" t="s">
        <v>15</v>
      </c>
      <c r="H8" s="12" t="s">
        <v>194</v>
      </c>
      <c r="I8" s="12"/>
      <c r="J8" s="9">
        <v>33</v>
      </c>
      <c r="K8" s="9">
        <v>26</v>
      </c>
    </row>
    <row r="9" spans="2:11" s="11" customFormat="1" x14ac:dyDescent="0.2">
      <c r="B9" s="8">
        <v>43718</v>
      </c>
      <c r="C9" s="12" t="s">
        <v>3</v>
      </c>
      <c r="D9" s="113">
        <v>4460</v>
      </c>
      <c r="E9" s="12" t="s">
        <v>61</v>
      </c>
      <c r="F9" s="12" t="s">
        <v>12</v>
      </c>
      <c r="G9" s="12" t="s">
        <v>6</v>
      </c>
      <c r="H9" s="12" t="s">
        <v>194</v>
      </c>
      <c r="I9" s="12"/>
      <c r="J9" s="9">
        <v>6</v>
      </c>
      <c r="K9" s="9">
        <v>4</v>
      </c>
    </row>
    <row r="10" spans="2:11" s="11" customFormat="1" x14ac:dyDescent="0.2">
      <c r="B10" s="8">
        <v>43719</v>
      </c>
      <c r="C10" s="12" t="s">
        <v>14</v>
      </c>
      <c r="D10" s="113">
        <v>6780</v>
      </c>
      <c r="E10" s="12" t="s">
        <v>142</v>
      </c>
      <c r="F10" s="12" t="s">
        <v>6</v>
      </c>
      <c r="G10" s="12" t="s">
        <v>15</v>
      </c>
      <c r="H10" s="12" t="s">
        <v>194</v>
      </c>
      <c r="I10" s="12"/>
      <c r="J10" s="9">
        <v>26</v>
      </c>
      <c r="K10" s="9">
        <v>17</v>
      </c>
    </row>
    <row r="11" spans="2:11" s="11" customFormat="1" x14ac:dyDescent="0.2">
      <c r="B11" s="8">
        <v>43722</v>
      </c>
      <c r="C11" s="12" t="s">
        <v>3</v>
      </c>
      <c r="D11" s="113">
        <v>5238</v>
      </c>
      <c r="E11" s="12" t="s">
        <v>66</v>
      </c>
      <c r="F11" s="12" t="s">
        <v>2451</v>
      </c>
      <c r="G11" s="12" t="s">
        <v>15</v>
      </c>
      <c r="H11" s="12" t="s">
        <v>194</v>
      </c>
      <c r="I11" s="12"/>
      <c r="J11" s="9">
        <v>24</v>
      </c>
      <c r="K11" s="9">
        <v>33</v>
      </c>
    </row>
    <row r="12" spans="2:11" s="11" customFormat="1" x14ac:dyDescent="0.2">
      <c r="B12" s="8">
        <v>43722</v>
      </c>
      <c r="C12" s="12" t="s">
        <v>3</v>
      </c>
      <c r="D12" s="113">
        <v>9155</v>
      </c>
      <c r="E12" s="12" t="s">
        <v>1806</v>
      </c>
      <c r="F12" s="12" t="s">
        <v>4</v>
      </c>
      <c r="G12" s="12" t="s">
        <v>6</v>
      </c>
      <c r="H12" s="12" t="s">
        <v>194</v>
      </c>
      <c r="I12" s="12"/>
      <c r="J12" s="9">
        <v>49</v>
      </c>
      <c r="K12" s="9">
        <v>65</v>
      </c>
    </row>
    <row r="13" spans="2:11" s="11" customFormat="1" x14ac:dyDescent="0.2">
      <c r="B13" s="8">
        <v>43722</v>
      </c>
      <c r="C13" s="12" t="s">
        <v>3</v>
      </c>
      <c r="D13" s="113">
        <v>5772</v>
      </c>
      <c r="E13" s="12" t="s">
        <v>978</v>
      </c>
      <c r="F13" s="12" t="s">
        <v>4</v>
      </c>
      <c r="G13" s="12" t="s">
        <v>5</v>
      </c>
      <c r="H13" s="12" t="s">
        <v>194</v>
      </c>
      <c r="I13" s="12"/>
      <c r="J13" s="9">
        <v>24</v>
      </c>
      <c r="K13" s="9">
        <v>31</v>
      </c>
    </row>
    <row r="14" spans="2:11" s="11" customFormat="1" x14ac:dyDescent="0.2">
      <c r="B14" s="8">
        <v>43722</v>
      </c>
      <c r="C14" s="12" t="s">
        <v>14</v>
      </c>
      <c r="D14" s="113">
        <v>6790</v>
      </c>
      <c r="E14" s="12" t="s">
        <v>168</v>
      </c>
      <c r="F14" s="12" t="s">
        <v>6</v>
      </c>
      <c r="G14" s="12" t="s">
        <v>9</v>
      </c>
      <c r="H14" s="12" t="s">
        <v>194</v>
      </c>
      <c r="I14" s="12"/>
      <c r="J14" s="9">
        <v>18</v>
      </c>
      <c r="K14" s="9">
        <v>13</v>
      </c>
    </row>
    <row r="15" spans="2:11" s="11" customFormat="1" x14ac:dyDescent="0.2">
      <c r="B15" s="8">
        <v>43730</v>
      </c>
      <c r="C15" s="12" t="s">
        <v>3</v>
      </c>
      <c r="D15" s="113">
        <v>2611</v>
      </c>
      <c r="E15" s="12" t="s">
        <v>43</v>
      </c>
      <c r="F15" s="12" t="s">
        <v>6</v>
      </c>
      <c r="G15" s="12" t="s">
        <v>15</v>
      </c>
      <c r="H15" s="12" t="s">
        <v>194</v>
      </c>
      <c r="I15" s="12"/>
      <c r="J15" s="9">
        <v>21</v>
      </c>
      <c r="K15" s="9">
        <v>26</v>
      </c>
    </row>
    <row r="16" spans="2:11" s="11" customFormat="1" x14ac:dyDescent="0.2">
      <c r="B16" s="8">
        <v>43736</v>
      </c>
      <c r="C16" s="12" t="s">
        <v>3</v>
      </c>
      <c r="D16" s="113">
        <v>9154</v>
      </c>
      <c r="E16" s="12" t="s">
        <v>1806</v>
      </c>
      <c r="F16" s="12" t="s">
        <v>15</v>
      </c>
      <c r="G16" s="12" t="s">
        <v>17</v>
      </c>
      <c r="H16" s="12" t="s">
        <v>194</v>
      </c>
      <c r="I16" s="12"/>
      <c r="J16" s="9">
        <v>50</v>
      </c>
      <c r="K16" s="9">
        <v>66</v>
      </c>
    </row>
    <row r="17" spans="2:11" s="11" customFormat="1" x14ac:dyDescent="0.2">
      <c r="B17" s="8">
        <v>43736</v>
      </c>
      <c r="C17" s="12" t="s">
        <v>3</v>
      </c>
      <c r="D17" s="113">
        <v>7249</v>
      </c>
      <c r="E17" s="12" t="s">
        <v>56</v>
      </c>
      <c r="F17" s="12" t="s">
        <v>188</v>
      </c>
      <c r="G17" s="12" t="s">
        <v>15</v>
      </c>
      <c r="H17" s="12" t="s">
        <v>194</v>
      </c>
      <c r="I17" s="12"/>
      <c r="J17" s="9">
        <v>26</v>
      </c>
      <c r="K17" s="9">
        <v>33</v>
      </c>
    </row>
    <row r="18" spans="2:11" s="11" customFormat="1" x14ac:dyDescent="0.2">
      <c r="B18" s="8">
        <v>43709</v>
      </c>
      <c r="C18" s="12" t="s">
        <v>6</v>
      </c>
      <c r="D18" s="113">
        <v>57180</v>
      </c>
      <c r="E18" s="12" t="s">
        <v>215</v>
      </c>
      <c r="F18" s="12" t="s">
        <v>188</v>
      </c>
      <c r="G18" s="12" t="s">
        <v>6</v>
      </c>
      <c r="H18" s="12" t="s">
        <v>222</v>
      </c>
      <c r="I18" s="12"/>
      <c r="J18" s="9">
        <v>40</v>
      </c>
      <c r="K18" s="9">
        <v>46</v>
      </c>
    </row>
    <row r="19" spans="2:11" s="11" customFormat="1" x14ac:dyDescent="0.2">
      <c r="B19" s="8">
        <v>43709</v>
      </c>
      <c r="C19" s="12" t="s">
        <v>3</v>
      </c>
      <c r="D19" s="113">
        <v>1550</v>
      </c>
      <c r="E19" s="12" t="s">
        <v>92</v>
      </c>
      <c r="F19" s="12" t="s">
        <v>5</v>
      </c>
      <c r="G19" s="12" t="s">
        <v>15</v>
      </c>
      <c r="H19" s="12" t="s">
        <v>222</v>
      </c>
      <c r="I19" s="12"/>
      <c r="J19" s="9">
        <v>19</v>
      </c>
      <c r="K19" s="9">
        <v>24</v>
      </c>
    </row>
    <row r="20" spans="2:11" s="11" customFormat="1" x14ac:dyDescent="0.2">
      <c r="B20" s="8">
        <v>43710</v>
      </c>
      <c r="C20" s="12" t="s">
        <v>3</v>
      </c>
      <c r="D20" s="113">
        <v>3210</v>
      </c>
      <c r="E20" s="12" t="s">
        <v>131</v>
      </c>
      <c r="F20" s="12" t="s">
        <v>4</v>
      </c>
      <c r="G20" s="12" t="s">
        <v>140</v>
      </c>
      <c r="H20" s="12" t="s">
        <v>222</v>
      </c>
      <c r="I20" s="12"/>
      <c r="J20" s="9">
        <v>21</v>
      </c>
      <c r="K20" s="9">
        <v>24</v>
      </c>
    </row>
    <row r="21" spans="2:11" s="11" customFormat="1" x14ac:dyDescent="0.2">
      <c r="B21" s="8">
        <v>43712</v>
      </c>
      <c r="C21" s="12" t="s">
        <v>3</v>
      </c>
      <c r="D21" s="113">
        <v>4970</v>
      </c>
      <c r="E21" s="12" t="s">
        <v>87</v>
      </c>
      <c r="F21" s="12" t="s">
        <v>4</v>
      </c>
      <c r="G21" s="12" t="s">
        <v>6</v>
      </c>
      <c r="H21" s="12" t="s">
        <v>222</v>
      </c>
      <c r="I21" s="12"/>
      <c r="J21" s="9">
        <v>17</v>
      </c>
      <c r="K21" s="9">
        <v>13</v>
      </c>
    </row>
    <row r="22" spans="2:11" s="11" customFormat="1" x14ac:dyDescent="0.2">
      <c r="B22" s="8">
        <v>43718</v>
      </c>
      <c r="C22" s="12" t="s">
        <v>3</v>
      </c>
      <c r="D22" s="114">
        <v>4995</v>
      </c>
      <c r="E22" s="12" t="s">
        <v>2041</v>
      </c>
      <c r="F22" s="12" t="s">
        <v>2448</v>
      </c>
      <c r="G22" s="12" t="s">
        <v>6</v>
      </c>
      <c r="H22" s="12" t="s">
        <v>222</v>
      </c>
      <c r="I22" s="12"/>
      <c r="J22" s="9">
        <v>18</v>
      </c>
      <c r="K22" s="9">
        <v>10</v>
      </c>
    </row>
    <row r="23" spans="2:11" s="11" customFormat="1" x14ac:dyDescent="0.2">
      <c r="B23" s="8">
        <v>43722</v>
      </c>
      <c r="C23" s="12" t="s">
        <v>3</v>
      </c>
      <c r="D23" s="113">
        <v>8224</v>
      </c>
      <c r="E23" s="12" t="s">
        <v>64</v>
      </c>
      <c r="F23" s="12" t="s">
        <v>10</v>
      </c>
      <c r="G23" s="33" t="s">
        <v>15</v>
      </c>
      <c r="H23" s="12" t="s">
        <v>222</v>
      </c>
      <c r="I23" s="12"/>
      <c r="J23" s="9">
        <v>24</v>
      </c>
      <c r="K23" s="9">
        <v>18</v>
      </c>
    </row>
    <row r="24" spans="2:11" s="11" customFormat="1" x14ac:dyDescent="0.2">
      <c r="B24" s="8">
        <v>43716</v>
      </c>
      <c r="C24" s="12" t="s">
        <v>6</v>
      </c>
      <c r="D24" s="113">
        <v>57100</v>
      </c>
      <c r="E24" s="12" t="s">
        <v>141</v>
      </c>
      <c r="F24" s="12" t="s">
        <v>6</v>
      </c>
      <c r="G24" s="12" t="s">
        <v>15</v>
      </c>
      <c r="H24" s="12" t="s">
        <v>258</v>
      </c>
      <c r="I24" s="12"/>
      <c r="J24" s="9">
        <v>34</v>
      </c>
      <c r="K24" s="9">
        <v>41</v>
      </c>
    </row>
    <row r="25" spans="2:11" s="11" customFormat="1" x14ac:dyDescent="0.2">
      <c r="B25" s="8">
        <v>43717</v>
      </c>
      <c r="C25" s="12" t="s">
        <v>3</v>
      </c>
      <c r="D25" s="113">
        <v>8020</v>
      </c>
      <c r="E25" s="12" t="s">
        <v>42</v>
      </c>
      <c r="F25" s="12" t="s">
        <v>6</v>
      </c>
      <c r="G25" s="12" t="s">
        <v>15</v>
      </c>
      <c r="H25" s="12" t="s">
        <v>258</v>
      </c>
      <c r="I25" s="12"/>
      <c r="J25" s="9">
        <v>23</v>
      </c>
      <c r="K25" s="9">
        <v>26</v>
      </c>
    </row>
    <row r="26" spans="2:11" s="11" customFormat="1" x14ac:dyDescent="0.2">
      <c r="B26" s="8">
        <v>43723</v>
      </c>
      <c r="C26" s="12" t="s">
        <v>3</v>
      </c>
      <c r="D26" s="113">
        <v>1372</v>
      </c>
      <c r="E26" s="12" t="s">
        <v>92</v>
      </c>
      <c r="F26" s="12" t="s">
        <v>11</v>
      </c>
      <c r="G26" s="12" t="s">
        <v>15</v>
      </c>
      <c r="H26" s="12" t="s">
        <v>258</v>
      </c>
      <c r="I26" s="12"/>
      <c r="J26" s="9">
        <v>26</v>
      </c>
      <c r="K26" s="9">
        <v>35</v>
      </c>
    </row>
    <row r="27" spans="2:11" s="11" customFormat="1" x14ac:dyDescent="0.2">
      <c r="B27" s="8">
        <v>43730</v>
      </c>
      <c r="C27" s="12" t="s">
        <v>14</v>
      </c>
      <c r="D27" s="113">
        <v>6700</v>
      </c>
      <c r="E27" s="12" t="s">
        <v>127</v>
      </c>
      <c r="F27" s="12" t="s">
        <v>6</v>
      </c>
      <c r="G27" s="12" t="s">
        <v>15</v>
      </c>
      <c r="H27" s="12" t="s">
        <v>258</v>
      </c>
      <c r="I27" s="12"/>
      <c r="J27" s="9">
        <v>29</v>
      </c>
      <c r="K27" s="9">
        <v>27</v>
      </c>
    </row>
    <row r="28" spans="2:11" s="11" customFormat="1" x14ac:dyDescent="0.2">
      <c r="B28" s="8">
        <v>43736</v>
      </c>
      <c r="C28" s="12" t="s">
        <v>5</v>
      </c>
      <c r="D28" s="113">
        <v>54441</v>
      </c>
      <c r="E28" s="12" t="s">
        <v>1989</v>
      </c>
      <c r="F28" s="12" t="s">
        <v>221</v>
      </c>
      <c r="G28" s="12" t="s">
        <v>15</v>
      </c>
      <c r="H28" s="12" t="s">
        <v>258</v>
      </c>
      <c r="I28" s="12"/>
      <c r="J28" s="9">
        <v>49</v>
      </c>
      <c r="K28" s="9">
        <v>66</v>
      </c>
    </row>
    <row r="29" spans="2:11" s="11" customFormat="1" x14ac:dyDescent="0.2">
      <c r="B29" s="8">
        <v>43709</v>
      </c>
      <c r="C29" s="12" t="s">
        <v>3</v>
      </c>
      <c r="D29" s="113">
        <v>8366</v>
      </c>
      <c r="E29" s="12" t="s">
        <v>72</v>
      </c>
      <c r="F29" s="12" t="s">
        <v>4</v>
      </c>
      <c r="G29" s="12" t="s">
        <v>12</v>
      </c>
      <c r="H29" s="12" t="s">
        <v>151</v>
      </c>
      <c r="I29" s="12"/>
      <c r="J29" s="9">
        <v>23</v>
      </c>
      <c r="K29" s="9">
        <v>18</v>
      </c>
    </row>
    <row r="30" spans="2:11" s="11" customFormat="1" x14ac:dyDescent="0.2">
      <c r="B30" s="8">
        <v>43710</v>
      </c>
      <c r="C30" s="12" t="s">
        <v>3</v>
      </c>
      <c r="D30" s="113">
        <v>3588</v>
      </c>
      <c r="E30" s="12" t="s">
        <v>67</v>
      </c>
      <c r="F30" s="12" t="s">
        <v>6</v>
      </c>
      <c r="G30" s="12" t="s">
        <v>15</v>
      </c>
      <c r="H30" s="12" t="s">
        <v>151</v>
      </c>
      <c r="I30" s="12"/>
      <c r="J30" s="9">
        <v>16</v>
      </c>
      <c r="K30" s="9">
        <v>18</v>
      </c>
    </row>
    <row r="31" spans="2:11" s="11" customFormat="1" x14ac:dyDescent="0.2">
      <c r="B31" s="8">
        <v>43710</v>
      </c>
      <c r="C31" s="12" t="s">
        <v>3</v>
      </c>
      <c r="D31" s="113">
        <v>4514</v>
      </c>
      <c r="E31" s="12" t="s">
        <v>40</v>
      </c>
      <c r="F31" s="12" t="s">
        <v>275</v>
      </c>
      <c r="G31" s="12" t="s">
        <v>10</v>
      </c>
      <c r="H31" s="12" t="s">
        <v>151</v>
      </c>
      <c r="I31" s="12"/>
      <c r="J31" s="9">
        <v>5</v>
      </c>
      <c r="K31" s="9">
        <v>1</v>
      </c>
    </row>
    <row r="32" spans="2:11" s="11" customFormat="1" x14ac:dyDescent="0.2">
      <c r="B32" s="8">
        <v>43712</v>
      </c>
      <c r="C32" s="12" t="s">
        <v>3</v>
      </c>
      <c r="D32" s="113">
        <v>1742</v>
      </c>
      <c r="E32" s="12" t="s">
        <v>92</v>
      </c>
      <c r="F32" s="12" t="s">
        <v>6</v>
      </c>
      <c r="G32" s="12" t="s">
        <v>15</v>
      </c>
      <c r="H32" s="12" t="s">
        <v>151</v>
      </c>
      <c r="I32" s="12"/>
      <c r="J32" s="9">
        <v>29</v>
      </c>
      <c r="K32" s="9">
        <v>30</v>
      </c>
    </row>
    <row r="33" spans="2:11" s="11" customFormat="1" x14ac:dyDescent="0.2">
      <c r="B33" s="8">
        <v>43713</v>
      </c>
      <c r="C33" s="12" t="s">
        <v>15</v>
      </c>
      <c r="D33" s="48"/>
      <c r="E33" s="12" t="s">
        <v>2439</v>
      </c>
      <c r="F33" s="12" t="s">
        <v>15</v>
      </c>
      <c r="G33" s="12" t="s">
        <v>15</v>
      </c>
      <c r="H33" s="12" t="s">
        <v>151</v>
      </c>
      <c r="I33" s="12"/>
      <c r="J33" s="9"/>
      <c r="K33" s="9"/>
    </row>
    <row r="34" spans="2:11" s="11" customFormat="1" x14ac:dyDescent="0.2">
      <c r="B34" s="8">
        <v>43714</v>
      </c>
      <c r="C34" s="12" t="s">
        <v>3</v>
      </c>
      <c r="D34" s="113">
        <v>5241</v>
      </c>
      <c r="E34" s="12" t="s">
        <v>66</v>
      </c>
      <c r="F34" s="12" t="s">
        <v>2441</v>
      </c>
      <c r="G34" s="12" t="s">
        <v>15</v>
      </c>
      <c r="H34" s="12" t="s">
        <v>151</v>
      </c>
      <c r="I34" s="12"/>
      <c r="J34" s="9">
        <v>32</v>
      </c>
      <c r="K34" s="9">
        <v>35</v>
      </c>
    </row>
    <row r="35" spans="2:11" s="11" customFormat="1" x14ac:dyDescent="0.2">
      <c r="B35" s="8">
        <v>43715</v>
      </c>
      <c r="C35" s="12" t="s">
        <v>3</v>
      </c>
      <c r="D35" s="113">
        <v>6810</v>
      </c>
      <c r="E35" s="12" t="s">
        <v>297</v>
      </c>
      <c r="F35" s="12" t="s">
        <v>6</v>
      </c>
      <c r="G35" s="12" t="s">
        <v>18</v>
      </c>
      <c r="H35" s="12" t="s">
        <v>151</v>
      </c>
      <c r="I35" s="12"/>
      <c r="J35" s="9">
        <v>51</v>
      </c>
      <c r="K35" s="9">
        <v>52</v>
      </c>
    </row>
    <row r="36" spans="2:11" s="11" customFormat="1" x14ac:dyDescent="0.2">
      <c r="B36" s="8">
        <v>43715</v>
      </c>
      <c r="C36" s="12" t="s">
        <v>6</v>
      </c>
      <c r="D36" s="113">
        <v>57590</v>
      </c>
      <c r="E36" s="12" t="s">
        <v>706</v>
      </c>
      <c r="F36" s="12" t="s">
        <v>6</v>
      </c>
      <c r="G36" s="12" t="s">
        <v>15</v>
      </c>
      <c r="H36" s="12" t="s">
        <v>151</v>
      </c>
      <c r="I36" s="12"/>
      <c r="J36" s="9">
        <v>70</v>
      </c>
      <c r="K36" s="9">
        <v>98</v>
      </c>
    </row>
    <row r="37" spans="2:11" s="11" customFormat="1" x14ac:dyDescent="0.2">
      <c r="B37" s="8">
        <v>43715</v>
      </c>
      <c r="C37" s="12" t="s">
        <v>3</v>
      </c>
      <c r="D37" s="113">
        <v>5836</v>
      </c>
      <c r="E37" s="12" t="s">
        <v>261</v>
      </c>
      <c r="F37" s="12" t="s">
        <v>771</v>
      </c>
      <c r="G37" s="12" t="s">
        <v>15</v>
      </c>
      <c r="H37" s="12" t="s">
        <v>151</v>
      </c>
      <c r="I37" s="12"/>
      <c r="J37" s="9">
        <v>25</v>
      </c>
      <c r="K37" s="9">
        <v>29</v>
      </c>
    </row>
    <row r="38" spans="2:11" s="11" customFormat="1" x14ac:dyDescent="0.2">
      <c r="B38" s="8">
        <v>43716</v>
      </c>
      <c r="C38" s="12" t="s">
        <v>3</v>
      </c>
      <c r="D38" s="113">
        <v>9168</v>
      </c>
      <c r="E38" s="12" t="s">
        <v>191</v>
      </c>
      <c r="F38" s="12" t="s">
        <v>4</v>
      </c>
      <c r="G38" s="12" t="s">
        <v>140</v>
      </c>
      <c r="H38" s="12" t="s">
        <v>151</v>
      </c>
      <c r="I38" s="12"/>
      <c r="J38" s="9">
        <v>50</v>
      </c>
      <c r="K38" s="9">
        <v>63</v>
      </c>
    </row>
    <row r="39" spans="2:11" s="11" customFormat="1" x14ac:dyDescent="0.2">
      <c r="B39" s="8">
        <v>43716</v>
      </c>
      <c r="C39" s="12" t="s">
        <v>3</v>
      </c>
      <c r="D39" s="113">
        <v>2222</v>
      </c>
      <c r="E39" s="12" t="s">
        <v>92</v>
      </c>
      <c r="F39" s="12" t="s">
        <v>31</v>
      </c>
      <c r="G39" s="12" t="s">
        <v>15</v>
      </c>
      <c r="H39" s="12" t="s">
        <v>151</v>
      </c>
      <c r="I39" s="12"/>
      <c r="J39" s="9">
        <v>26</v>
      </c>
      <c r="K39" s="9">
        <v>33</v>
      </c>
    </row>
    <row r="40" spans="2:11" s="11" customFormat="1" x14ac:dyDescent="0.2">
      <c r="B40" s="8">
        <v>43716</v>
      </c>
      <c r="C40" s="12" t="s">
        <v>6</v>
      </c>
      <c r="D40" s="113">
        <v>54400</v>
      </c>
      <c r="E40" s="12" t="s">
        <v>1640</v>
      </c>
      <c r="F40" s="12" t="s">
        <v>6</v>
      </c>
      <c r="G40" s="12" t="s">
        <v>15</v>
      </c>
      <c r="H40" s="12" t="s">
        <v>151</v>
      </c>
      <c r="I40" s="12"/>
      <c r="J40" s="9">
        <v>22</v>
      </c>
      <c r="K40" s="9">
        <v>20</v>
      </c>
    </row>
    <row r="41" spans="2:11" s="11" customFormat="1" x14ac:dyDescent="0.2">
      <c r="B41" s="8">
        <v>43716</v>
      </c>
      <c r="C41" s="12" t="s">
        <v>3</v>
      </c>
      <c r="D41" s="113">
        <v>9366</v>
      </c>
      <c r="E41" s="12" t="s">
        <v>1274</v>
      </c>
      <c r="F41" s="12" t="s">
        <v>16</v>
      </c>
      <c r="G41" s="12" t="s">
        <v>4</v>
      </c>
      <c r="H41" s="12" t="s">
        <v>151</v>
      </c>
      <c r="I41" s="12"/>
      <c r="J41" s="9">
        <v>50</v>
      </c>
      <c r="K41" s="9">
        <v>59</v>
      </c>
    </row>
    <row r="42" spans="2:11" s="11" customFormat="1" x14ac:dyDescent="0.2">
      <c r="B42" s="8">
        <v>43717</v>
      </c>
      <c r="C42" s="12" t="s">
        <v>3</v>
      </c>
      <c r="D42" s="113">
        <v>6915</v>
      </c>
      <c r="E42" s="12" t="s">
        <v>109</v>
      </c>
      <c r="F42" s="12" t="s">
        <v>4</v>
      </c>
      <c r="G42" s="12" t="s">
        <v>6</v>
      </c>
      <c r="H42" s="12" t="s">
        <v>151</v>
      </c>
      <c r="I42" s="12"/>
      <c r="J42" s="9">
        <v>37</v>
      </c>
      <c r="K42" s="9">
        <v>46</v>
      </c>
    </row>
    <row r="43" spans="2:11" s="11" customFormat="1" x14ac:dyDescent="0.2">
      <c r="B43" s="8">
        <v>43717</v>
      </c>
      <c r="C43" s="12" t="s">
        <v>3</v>
      </c>
      <c r="D43" s="113">
        <v>4514</v>
      </c>
      <c r="E43" s="12" t="s">
        <v>40</v>
      </c>
      <c r="F43" s="12" t="s">
        <v>4</v>
      </c>
      <c r="G43" s="12" t="s">
        <v>690</v>
      </c>
      <c r="H43" s="12" t="s">
        <v>151</v>
      </c>
      <c r="I43" s="12"/>
      <c r="J43" s="9">
        <v>4</v>
      </c>
      <c r="K43" s="9">
        <v>1</v>
      </c>
    </row>
    <row r="44" spans="2:11" s="11" customFormat="1" x14ac:dyDescent="0.2">
      <c r="B44" s="8">
        <v>43717</v>
      </c>
      <c r="C44" s="12" t="s">
        <v>3</v>
      </c>
      <c r="D44" s="113">
        <v>8224</v>
      </c>
      <c r="E44" s="12" t="s">
        <v>64</v>
      </c>
      <c r="F44" s="12" t="s">
        <v>10</v>
      </c>
      <c r="G44" s="12" t="s">
        <v>15</v>
      </c>
      <c r="H44" s="12" t="s">
        <v>151</v>
      </c>
      <c r="I44" s="12"/>
      <c r="J44" s="9">
        <v>26</v>
      </c>
      <c r="K44" s="9">
        <v>26</v>
      </c>
    </row>
    <row r="45" spans="2:11" s="11" customFormat="1" x14ac:dyDescent="0.2">
      <c r="B45" s="8">
        <v>43718</v>
      </c>
      <c r="C45" s="12" t="s">
        <v>3</v>
      </c>
      <c r="D45" s="113">
        <v>3675</v>
      </c>
      <c r="E45" s="12" t="s">
        <v>76</v>
      </c>
      <c r="F45" s="12" t="s">
        <v>4</v>
      </c>
      <c r="G45" s="12" t="s">
        <v>5</v>
      </c>
      <c r="H45" s="12" t="s">
        <v>151</v>
      </c>
      <c r="I45" s="12"/>
      <c r="J45" s="9">
        <v>18</v>
      </c>
      <c r="K45" s="9">
        <v>17</v>
      </c>
    </row>
    <row r="46" spans="2:11" s="11" customFormat="1" x14ac:dyDescent="0.2">
      <c r="B46" s="8">
        <v>43718</v>
      </c>
      <c r="C46" s="12" t="s">
        <v>3</v>
      </c>
      <c r="D46" s="113">
        <v>1475</v>
      </c>
      <c r="E46" s="12" t="s">
        <v>92</v>
      </c>
      <c r="F46" s="12" t="s">
        <v>4</v>
      </c>
      <c r="G46" s="12" t="s">
        <v>5</v>
      </c>
      <c r="H46" s="12" t="s">
        <v>151</v>
      </c>
      <c r="I46" s="12"/>
      <c r="J46" s="9">
        <v>29</v>
      </c>
      <c r="K46" s="9">
        <v>26</v>
      </c>
    </row>
    <row r="47" spans="2:11" s="11" customFormat="1" x14ac:dyDescent="0.2">
      <c r="B47" s="8">
        <v>43719</v>
      </c>
      <c r="C47" s="12" t="s">
        <v>3</v>
      </c>
      <c r="D47" s="113">
        <v>7383</v>
      </c>
      <c r="E47" s="12" t="s">
        <v>186</v>
      </c>
      <c r="F47" s="12" t="s">
        <v>234</v>
      </c>
      <c r="G47" s="12" t="s">
        <v>15</v>
      </c>
      <c r="H47" s="12" t="s">
        <v>151</v>
      </c>
      <c r="I47" s="12"/>
      <c r="J47" s="9">
        <v>39</v>
      </c>
      <c r="K47" s="9">
        <v>44</v>
      </c>
    </row>
    <row r="48" spans="2:11" s="11" customFormat="1" x14ac:dyDescent="0.2">
      <c r="B48" s="8">
        <v>43719</v>
      </c>
      <c r="C48" s="12" t="s">
        <v>3</v>
      </c>
      <c r="D48" s="113">
        <v>4974</v>
      </c>
      <c r="E48" s="12" t="s">
        <v>133</v>
      </c>
      <c r="F48" s="12" t="s">
        <v>4</v>
      </c>
      <c r="G48" s="12" t="s">
        <v>6</v>
      </c>
      <c r="H48" s="12" t="s">
        <v>151</v>
      </c>
      <c r="I48" s="12"/>
      <c r="J48" s="9">
        <v>19</v>
      </c>
      <c r="K48" s="9">
        <v>12</v>
      </c>
    </row>
    <row r="49" spans="2:11" s="11" customFormat="1" x14ac:dyDescent="0.2">
      <c r="B49" s="8">
        <v>43719</v>
      </c>
      <c r="C49" s="12" t="s">
        <v>3</v>
      </c>
      <c r="D49" s="113">
        <v>7364</v>
      </c>
      <c r="E49" s="12" t="s">
        <v>239</v>
      </c>
      <c r="F49" s="12" t="s">
        <v>15</v>
      </c>
      <c r="G49" s="12" t="s">
        <v>4</v>
      </c>
      <c r="H49" s="12" t="s">
        <v>151</v>
      </c>
      <c r="I49" s="12"/>
      <c r="J49" s="9">
        <v>35</v>
      </c>
      <c r="K49" s="9">
        <v>45</v>
      </c>
    </row>
    <row r="50" spans="2:11" s="11" customFormat="1" x14ac:dyDescent="0.2">
      <c r="B50" s="8">
        <v>43719</v>
      </c>
      <c r="C50" s="12" t="s">
        <v>6</v>
      </c>
      <c r="D50" s="113">
        <v>57320</v>
      </c>
      <c r="E50" s="12" t="s">
        <v>1994</v>
      </c>
      <c r="F50" s="12" t="s">
        <v>6</v>
      </c>
      <c r="G50" s="12" t="s">
        <v>15</v>
      </c>
      <c r="H50" s="12" t="s">
        <v>151</v>
      </c>
      <c r="I50" s="12"/>
      <c r="J50" s="9">
        <v>59</v>
      </c>
      <c r="K50" s="9">
        <v>69</v>
      </c>
    </row>
    <row r="51" spans="2:11" s="11" customFormat="1" x14ac:dyDescent="0.2">
      <c r="B51" s="8">
        <v>43720</v>
      </c>
      <c r="C51" s="12" t="s">
        <v>3</v>
      </c>
      <c r="D51" s="113">
        <v>8293</v>
      </c>
      <c r="E51" s="12" t="s">
        <v>289</v>
      </c>
      <c r="F51" s="12" t="s">
        <v>15</v>
      </c>
      <c r="G51" s="12" t="s">
        <v>6</v>
      </c>
      <c r="H51" s="12" t="s">
        <v>151</v>
      </c>
      <c r="I51" s="12"/>
      <c r="J51" s="9">
        <v>33</v>
      </c>
      <c r="K51" s="9">
        <v>39</v>
      </c>
    </row>
    <row r="52" spans="2:11" s="11" customFormat="1" x14ac:dyDescent="0.2">
      <c r="B52" s="8">
        <v>43722</v>
      </c>
      <c r="C52" s="12" t="s">
        <v>3</v>
      </c>
      <c r="D52" s="113">
        <v>5651</v>
      </c>
      <c r="E52" s="12" t="s">
        <v>952</v>
      </c>
      <c r="F52" s="12" t="s">
        <v>4</v>
      </c>
      <c r="G52" s="12" t="s">
        <v>6</v>
      </c>
      <c r="H52" s="12" t="s">
        <v>151</v>
      </c>
      <c r="I52" s="12"/>
      <c r="J52" s="9">
        <v>24</v>
      </c>
      <c r="K52" s="9">
        <v>34</v>
      </c>
    </row>
    <row r="53" spans="2:11" s="11" customFormat="1" x14ac:dyDescent="0.2">
      <c r="B53" s="8">
        <v>43722</v>
      </c>
      <c r="C53" s="12" t="s">
        <v>5</v>
      </c>
      <c r="D53" s="113">
        <v>9012</v>
      </c>
      <c r="E53" s="12" t="s">
        <v>1946</v>
      </c>
      <c r="F53" s="12" t="s">
        <v>15</v>
      </c>
      <c r="G53" s="12" t="s">
        <v>15</v>
      </c>
      <c r="H53" s="12" t="s">
        <v>151</v>
      </c>
      <c r="I53" s="12"/>
      <c r="J53" s="9">
        <v>90</v>
      </c>
      <c r="K53" s="9">
        <v>153</v>
      </c>
    </row>
    <row r="54" spans="2:11" s="11" customFormat="1" x14ac:dyDescent="0.2">
      <c r="B54" s="8">
        <v>43722</v>
      </c>
      <c r="C54" s="12" t="s">
        <v>5</v>
      </c>
      <c r="D54" s="113">
        <v>9009</v>
      </c>
      <c r="E54" s="12" t="s">
        <v>1946</v>
      </c>
      <c r="F54" s="12" t="s">
        <v>15</v>
      </c>
      <c r="G54" s="12" t="s">
        <v>15</v>
      </c>
      <c r="H54" s="12" t="s">
        <v>151</v>
      </c>
      <c r="I54" s="12"/>
      <c r="J54" s="9">
        <v>90</v>
      </c>
      <c r="K54" s="9">
        <v>153</v>
      </c>
    </row>
    <row r="55" spans="2:11" s="11" customFormat="1" x14ac:dyDescent="0.2">
      <c r="B55" s="8">
        <v>43722</v>
      </c>
      <c r="C55" s="12" t="s">
        <v>5</v>
      </c>
      <c r="D55" s="113">
        <v>9012</v>
      </c>
      <c r="E55" s="12" t="s">
        <v>1946</v>
      </c>
      <c r="F55" s="12" t="s">
        <v>15</v>
      </c>
      <c r="G55" s="12" t="s">
        <v>5</v>
      </c>
      <c r="H55" s="12" t="s">
        <v>151</v>
      </c>
      <c r="I55" s="12"/>
      <c r="J55" s="9">
        <v>90</v>
      </c>
      <c r="K55" s="9">
        <v>153</v>
      </c>
    </row>
    <row r="56" spans="2:11" s="11" customFormat="1" x14ac:dyDescent="0.2">
      <c r="B56" s="8">
        <v>43723</v>
      </c>
      <c r="C56" s="12" t="s">
        <v>6</v>
      </c>
      <c r="D56" s="113">
        <v>57290</v>
      </c>
      <c r="E56" s="12" t="s">
        <v>138</v>
      </c>
      <c r="F56" s="12" t="s">
        <v>6</v>
      </c>
      <c r="G56" s="12" t="s">
        <v>15</v>
      </c>
      <c r="H56" s="12" t="s">
        <v>151</v>
      </c>
      <c r="I56" s="12"/>
      <c r="J56" s="9">
        <v>34</v>
      </c>
      <c r="K56" s="9">
        <v>38</v>
      </c>
    </row>
    <row r="57" spans="2:11" s="11" customFormat="1" x14ac:dyDescent="0.2">
      <c r="B57" s="8">
        <v>43723</v>
      </c>
      <c r="C57" s="12" t="s">
        <v>3</v>
      </c>
      <c r="D57" s="113">
        <v>4405</v>
      </c>
      <c r="E57" s="12" t="s">
        <v>46</v>
      </c>
      <c r="F57" s="12" t="s">
        <v>4</v>
      </c>
      <c r="G57" s="12" t="s">
        <v>6</v>
      </c>
      <c r="H57" s="12" t="s">
        <v>151</v>
      </c>
      <c r="I57" s="12"/>
      <c r="J57" s="9">
        <v>6</v>
      </c>
      <c r="K57" s="9">
        <v>2</v>
      </c>
    </row>
    <row r="58" spans="2:11" s="11" customFormat="1" x14ac:dyDescent="0.2">
      <c r="B58" s="8">
        <v>43728</v>
      </c>
      <c r="C58" s="12" t="s">
        <v>2462</v>
      </c>
      <c r="D58" s="48" t="s">
        <v>2468</v>
      </c>
      <c r="E58" s="12" t="s">
        <v>2463</v>
      </c>
      <c r="F58" s="12" t="s">
        <v>1656</v>
      </c>
      <c r="G58" s="12" t="s">
        <v>2464</v>
      </c>
      <c r="H58" s="12" t="s">
        <v>151</v>
      </c>
      <c r="I58" s="12"/>
      <c r="J58" s="9"/>
      <c r="K58" s="9"/>
    </row>
    <row r="59" spans="2:11" s="11" customFormat="1" x14ac:dyDescent="0.2">
      <c r="B59" s="8">
        <v>43729</v>
      </c>
      <c r="C59" s="12" t="s">
        <v>3</v>
      </c>
      <c r="D59" s="113">
        <v>2162</v>
      </c>
      <c r="E59" s="12" t="s">
        <v>92</v>
      </c>
      <c r="F59" s="12" t="s">
        <v>6</v>
      </c>
      <c r="G59" s="12" t="s">
        <v>8</v>
      </c>
      <c r="H59" s="12" t="s">
        <v>151</v>
      </c>
      <c r="I59" s="12"/>
      <c r="J59" s="9">
        <v>24</v>
      </c>
      <c r="K59" s="9">
        <v>32</v>
      </c>
    </row>
    <row r="60" spans="2:11" s="11" customFormat="1" x14ac:dyDescent="0.2">
      <c r="B60" s="8">
        <v>43730</v>
      </c>
      <c r="C60" s="12" t="s">
        <v>3</v>
      </c>
      <c r="D60" s="113">
        <v>7224</v>
      </c>
      <c r="E60" s="12" t="s">
        <v>120</v>
      </c>
      <c r="F60" s="12" t="s">
        <v>2469</v>
      </c>
      <c r="G60" s="12" t="s">
        <v>15</v>
      </c>
      <c r="H60" s="12" t="s">
        <v>151</v>
      </c>
      <c r="I60" s="12"/>
      <c r="J60" s="9">
        <v>28</v>
      </c>
      <c r="K60" s="9">
        <v>35</v>
      </c>
    </row>
    <row r="61" spans="2:11" s="11" customFormat="1" x14ac:dyDescent="0.2">
      <c r="B61" s="8">
        <v>43730</v>
      </c>
      <c r="C61" s="12" t="s">
        <v>5</v>
      </c>
      <c r="D61" s="113">
        <v>54293</v>
      </c>
      <c r="E61" s="12" t="s">
        <v>154</v>
      </c>
      <c r="F61" s="12" t="s">
        <v>15</v>
      </c>
      <c r="G61" s="12" t="s">
        <v>140</v>
      </c>
      <c r="H61" s="12" t="s">
        <v>151</v>
      </c>
      <c r="I61" s="12"/>
      <c r="J61" s="9">
        <v>51</v>
      </c>
      <c r="K61" s="9">
        <v>79</v>
      </c>
    </row>
    <row r="62" spans="2:11" s="11" customFormat="1" x14ac:dyDescent="0.2">
      <c r="B62" s="8">
        <v>43730</v>
      </c>
      <c r="C62" s="12" t="s">
        <v>6</v>
      </c>
      <c r="D62" s="113">
        <v>57330</v>
      </c>
      <c r="E62" s="12" t="s">
        <v>164</v>
      </c>
      <c r="F62" s="12" t="s">
        <v>6</v>
      </c>
      <c r="G62" s="12" t="s">
        <v>15</v>
      </c>
      <c r="H62" s="12" t="s">
        <v>151</v>
      </c>
      <c r="I62" s="12"/>
      <c r="J62" s="9">
        <v>23</v>
      </c>
      <c r="K62" s="9">
        <v>29</v>
      </c>
    </row>
    <row r="63" spans="2:11" s="11" customFormat="1" x14ac:dyDescent="0.2">
      <c r="B63" s="8">
        <v>43732</v>
      </c>
      <c r="C63" s="12" t="s">
        <v>3</v>
      </c>
      <c r="D63" s="113">
        <v>1370</v>
      </c>
      <c r="E63" s="12" t="s">
        <v>92</v>
      </c>
      <c r="F63" s="12" t="s">
        <v>6</v>
      </c>
      <c r="G63" s="12" t="s">
        <v>4</v>
      </c>
      <c r="H63" s="12" t="s">
        <v>151</v>
      </c>
      <c r="I63" s="12"/>
      <c r="J63" s="9">
        <v>28</v>
      </c>
      <c r="K63" s="9">
        <v>26</v>
      </c>
    </row>
    <row r="64" spans="2:11" s="11" customFormat="1" x14ac:dyDescent="0.2">
      <c r="B64" s="8">
        <v>43735</v>
      </c>
      <c r="C64" s="12" t="s">
        <v>3</v>
      </c>
      <c r="D64" s="113">
        <v>4579</v>
      </c>
      <c r="E64" s="12" t="s">
        <v>40</v>
      </c>
      <c r="F64" s="12" t="s">
        <v>4</v>
      </c>
      <c r="G64" s="12" t="s">
        <v>6</v>
      </c>
      <c r="H64" s="12" t="s">
        <v>151</v>
      </c>
      <c r="I64" s="12"/>
      <c r="J64" s="9">
        <v>4</v>
      </c>
      <c r="K64" s="9">
        <v>2</v>
      </c>
    </row>
    <row r="65" spans="2:11" s="11" customFormat="1" x14ac:dyDescent="0.2">
      <c r="B65" s="8">
        <v>43735</v>
      </c>
      <c r="C65" s="12" t="s">
        <v>14</v>
      </c>
      <c r="D65" s="113">
        <v>6717</v>
      </c>
      <c r="E65" s="12" t="s">
        <v>1783</v>
      </c>
      <c r="F65" s="12" t="s">
        <v>6</v>
      </c>
      <c r="G65" s="12" t="s">
        <v>6</v>
      </c>
      <c r="H65" s="12" t="s">
        <v>151</v>
      </c>
      <c r="I65" s="12"/>
      <c r="J65" s="9">
        <v>39</v>
      </c>
      <c r="K65" s="9">
        <v>34</v>
      </c>
    </row>
    <row r="66" spans="2:11" s="11" customFormat="1" x14ac:dyDescent="0.2">
      <c r="B66" s="8">
        <v>43735</v>
      </c>
      <c r="C66" s="12" t="s">
        <v>14</v>
      </c>
      <c r="D66" s="113">
        <v>6717</v>
      </c>
      <c r="E66" s="12" t="s">
        <v>1783</v>
      </c>
      <c r="F66" s="12" t="s">
        <v>6</v>
      </c>
      <c r="G66" s="12" t="s">
        <v>3</v>
      </c>
      <c r="H66" s="12" t="s">
        <v>151</v>
      </c>
      <c r="I66" s="12"/>
      <c r="J66" s="9">
        <v>39</v>
      </c>
      <c r="K66" s="9">
        <v>34</v>
      </c>
    </row>
    <row r="67" spans="2:11" s="11" customFormat="1" x14ac:dyDescent="0.2">
      <c r="B67" s="8">
        <v>43735</v>
      </c>
      <c r="C67" s="12" t="s">
        <v>3</v>
      </c>
      <c r="D67" s="113">
        <v>8478</v>
      </c>
      <c r="E67" s="12" t="s">
        <v>274</v>
      </c>
      <c r="F67" s="12" t="s">
        <v>6</v>
      </c>
      <c r="G67" s="12" t="s">
        <v>15</v>
      </c>
      <c r="H67" s="12" t="s">
        <v>151</v>
      </c>
      <c r="I67" s="12"/>
      <c r="J67" s="9">
        <v>33</v>
      </c>
      <c r="K67" s="9">
        <v>25</v>
      </c>
    </row>
    <row r="68" spans="2:11" s="11" customFormat="1" x14ac:dyDescent="0.2">
      <c r="B68" s="8">
        <v>43735</v>
      </c>
      <c r="C68" s="12" t="s">
        <v>14</v>
      </c>
      <c r="D68" s="113">
        <v>6717</v>
      </c>
      <c r="E68" s="12" t="s">
        <v>1783</v>
      </c>
      <c r="F68" s="12" t="s">
        <v>6</v>
      </c>
      <c r="G68" s="12" t="s">
        <v>15</v>
      </c>
      <c r="H68" s="12" t="s">
        <v>151</v>
      </c>
      <c r="I68" s="12"/>
      <c r="J68" s="9">
        <v>39</v>
      </c>
      <c r="K68" s="9">
        <v>34</v>
      </c>
    </row>
    <row r="69" spans="2:11" s="11" customFormat="1" x14ac:dyDescent="0.2">
      <c r="B69" s="8">
        <v>43736</v>
      </c>
      <c r="C69" s="12" t="s">
        <v>6</v>
      </c>
      <c r="D69" s="113">
        <v>57570</v>
      </c>
      <c r="E69" s="12" t="s">
        <v>72</v>
      </c>
      <c r="F69" s="12" t="s">
        <v>6</v>
      </c>
      <c r="G69" s="12" t="s">
        <v>2479</v>
      </c>
      <c r="H69" s="12" t="s">
        <v>151</v>
      </c>
      <c r="I69" s="12"/>
      <c r="J69" s="9">
        <v>36</v>
      </c>
      <c r="K69" s="9">
        <v>36</v>
      </c>
    </row>
    <row r="70" spans="2:11" s="11" customFormat="1" x14ac:dyDescent="0.2">
      <c r="B70" s="8">
        <v>43736</v>
      </c>
      <c r="C70" s="12" t="s">
        <v>3</v>
      </c>
      <c r="D70" s="113">
        <v>4597</v>
      </c>
      <c r="E70" s="12" t="s">
        <v>40</v>
      </c>
      <c r="F70" s="12" t="s">
        <v>4</v>
      </c>
      <c r="G70" s="12" t="s">
        <v>6</v>
      </c>
      <c r="H70" s="12" t="s">
        <v>151</v>
      </c>
      <c r="I70" s="12"/>
      <c r="J70" s="9">
        <v>3</v>
      </c>
      <c r="K70" s="9">
        <v>2</v>
      </c>
    </row>
    <row r="71" spans="2:11" s="11" customFormat="1" x14ac:dyDescent="0.2">
      <c r="B71" s="8">
        <v>43736</v>
      </c>
      <c r="C71" s="12" t="s">
        <v>5</v>
      </c>
      <c r="D71" s="113">
        <v>54441</v>
      </c>
      <c r="E71" s="12" t="s">
        <v>1989</v>
      </c>
      <c r="F71" s="12" t="s">
        <v>2481</v>
      </c>
      <c r="G71" s="12" t="s">
        <v>15</v>
      </c>
      <c r="H71" s="12" t="s">
        <v>151</v>
      </c>
      <c r="I71" s="12"/>
      <c r="J71" s="9">
        <v>49</v>
      </c>
      <c r="K71" s="9">
        <v>66</v>
      </c>
    </row>
    <row r="72" spans="2:11" s="11" customFormat="1" x14ac:dyDescent="0.2">
      <c r="B72" s="8">
        <v>43736</v>
      </c>
      <c r="C72" s="12" t="s">
        <v>6</v>
      </c>
      <c r="D72" s="113">
        <v>45150</v>
      </c>
      <c r="E72" s="12" t="s">
        <v>2482</v>
      </c>
      <c r="F72" s="12" t="s">
        <v>6</v>
      </c>
      <c r="G72" s="12" t="s">
        <v>15</v>
      </c>
      <c r="H72" s="12" t="s">
        <v>151</v>
      </c>
      <c r="I72" s="12"/>
      <c r="J72" s="9"/>
      <c r="K72" s="9"/>
    </row>
    <row r="73" spans="2:11" s="11" customFormat="1" x14ac:dyDescent="0.2">
      <c r="B73" s="8">
        <v>43736</v>
      </c>
      <c r="C73" s="12" t="s">
        <v>3</v>
      </c>
      <c r="D73" s="113">
        <v>5853</v>
      </c>
      <c r="E73" s="12" t="s">
        <v>78</v>
      </c>
      <c r="F73" s="12" t="s">
        <v>6</v>
      </c>
      <c r="G73" s="12" t="s">
        <v>15</v>
      </c>
      <c r="H73" s="12" t="s">
        <v>151</v>
      </c>
      <c r="I73" s="12"/>
      <c r="J73" s="9">
        <v>22</v>
      </c>
      <c r="K73" s="9">
        <v>27</v>
      </c>
    </row>
    <row r="74" spans="2:11" s="11" customFormat="1" x14ac:dyDescent="0.2">
      <c r="B74" s="8">
        <v>43736</v>
      </c>
      <c r="C74" s="12" t="s">
        <v>3</v>
      </c>
      <c r="D74" s="113">
        <v>1272</v>
      </c>
      <c r="E74" s="12" t="s">
        <v>92</v>
      </c>
      <c r="F74" s="12" t="s">
        <v>243</v>
      </c>
      <c r="G74" s="12" t="s">
        <v>15</v>
      </c>
      <c r="H74" s="12" t="s">
        <v>151</v>
      </c>
      <c r="I74" s="12"/>
      <c r="J74" s="9">
        <v>30</v>
      </c>
      <c r="K74" s="9">
        <v>35</v>
      </c>
    </row>
    <row r="75" spans="2:11" s="11" customFormat="1" x14ac:dyDescent="0.2">
      <c r="B75" s="8">
        <v>43713</v>
      </c>
      <c r="C75" s="12" t="s">
        <v>3</v>
      </c>
      <c r="D75" s="113">
        <v>1628</v>
      </c>
      <c r="E75" s="12" t="s">
        <v>92</v>
      </c>
      <c r="F75" s="12" t="s">
        <v>4</v>
      </c>
      <c r="G75" s="12" t="s">
        <v>33</v>
      </c>
      <c r="H75" s="12" t="s">
        <v>2443</v>
      </c>
      <c r="I75" s="12"/>
      <c r="J75" s="9">
        <v>27</v>
      </c>
      <c r="K75" s="9">
        <v>27</v>
      </c>
    </row>
    <row r="76" spans="2:11" s="11" customFormat="1" x14ac:dyDescent="0.2">
      <c r="B76" s="8">
        <v>43719</v>
      </c>
      <c r="C76" s="12" t="s">
        <v>3</v>
      </c>
      <c r="D76" s="113">
        <v>4482</v>
      </c>
      <c r="E76" s="12" t="s">
        <v>61</v>
      </c>
      <c r="F76" s="12" t="s">
        <v>4</v>
      </c>
      <c r="G76" s="12" t="s">
        <v>6</v>
      </c>
      <c r="H76" s="12" t="s">
        <v>2201</v>
      </c>
      <c r="I76" s="12"/>
      <c r="J76" s="9">
        <v>9</v>
      </c>
      <c r="K76" s="9">
        <v>5</v>
      </c>
    </row>
    <row r="77" spans="2:11" s="11" customFormat="1" x14ac:dyDescent="0.2">
      <c r="B77" s="8">
        <v>43736</v>
      </c>
      <c r="C77" s="12" t="s">
        <v>3</v>
      </c>
      <c r="D77" s="113">
        <v>1309</v>
      </c>
      <c r="E77" s="12" t="s">
        <v>92</v>
      </c>
      <c r="F77" s="12" t="s">
        <v>4</v>
      </c>
      <c r="G77" s="12" t="s">
        <v>6</v>
      </c>
      <c r="H77" s="12" t="s">
        <v>2485</v>
      </c>
      <c r="I77" s="12"/>
      <c r="J77" s="9">
        <v>22</v>
      </c>
      <c r="K77" s="9">
        <v>26</v>
      </c>
    </row>
    <row r="78" spans="2:11" s="11" customFormat="1" x14ac:dyDescent="0.2">
      <c r="B78" s="8">
        <v>43736</v>
      </c>
      <c r="C78" s="12" t="s">
        <v>3</v>
      </c>
      <c r="D78" s="113">
        <v>5368</v>
      </c>
      <c r="E78" s="12" t="s">
        <v>58</v>
      </c>
      <c r="F78" s="12" t="s">
        <v>4</v>
      </c>
      <c r="G78" s="12" t="s">
        <v>6</v>
      </c>
      <c r="H78" s="12" t="s">
        <v>2485</v>
      </c>
      <c r="I78" s="12"/>
      <c r="J78" s="9">
        <v>30</v>
      </c>
      <c r="K78" s="9">
        <v>42</v>
      </c>
    </row>
    <row r="79" spans="2:11" s="11" customFormat="1" x14ac:dyDescent="0.2">
      <c r="B79" s="8">
        <v>43736</v>
      </c>
      <c r="C79" s="12" t="s">
        <v>3</v>
      </c>
      <c r="D79" s="113">
        <v>1364</v>
      </c>
      <c r="E79" s="12" t="s">
        <v>92</v>
      </c>
      <c r="F79" s="12" t="s">
        <v>4</v>
      </c>
      <c r="G79" s="12" t="s">
        <v>6</v>
      </c>
      <c r="H79" s="12" t="s">
        <v>2485</v>
      </c>
      <c r="I79" s="12"/>
      <c r="J79" s="9">
        <v>22</v>
      </c>
      <c r="K79" s="9">
        <v>26</v>
      </c>
    </row>
    <row r="80" spans="2:11" s="11" customFormat="1" x14ac:dyDescent="0.2">
      <c r="B80" s="8">
        <v>43736</v>
      </c>
      <c r="C80" s="12" t="s">
        <v>3</v>
      </c>
      <c r="D80" s="113">
        <v>1923</v>
      </c>
      <c r="E80" s="12" t="s">
        <v>92</v>
      </c>
      <c r="F80" s="12" t="s">
        <v>4</v>
      </c>
      <c r="G80" s="12" t="s">
        <v>6</v>
      </c>
      <c r="H80" s="12" t="s">
        <v>2485</v>
      </c>
      <c r="I80" s="12"/>
      <c r="J80" s="9">
        <v>28</v>
      </c>
      <c r="K80" s="9">
        <v>26</v>
      </c>
    </row>
    <row r="81" spans="2:11" s="11" customFormat="1" x14ac:dyDescent="0.2">
      <c r="B81" s="8">
        <v>43721</v>
      </c>
      <c r="C81" s="12" t="s">
        <v>3</v>
      </c>
      <c r="D81" s="113">
        <v>4883</v>
      </c>
      <c r="E81" s="12" t="s">
        <v>124</v>
      </c>
      <c r="F81" s="12" t="s">
        <v>8</v>
      </c>
      <c r="G81" s="12" t="s">
        <v>6</v>
      </c>
      <c r="H81" s="12" t="s">
        <v>2450</v>
      </c>
      <c r="I81" s="12"/>
      <c r="J81" s="9">
        <v>12</v>
      </c>
      <c r="K81" s="9">
        <v>7</v>
      </c>
    </row>
    <row r="82" spans="2:11" s="11" customFormat="1" x14ac:dyDescent="0.2">
      <c r="B82" s="8">
        <v>43710</v>
      </c>
      <c r="C82" s="12" t="s">
        <v>3</v>
      </c>
      <c r="D82" s="113">
        <v>3235</v>
      </c>
      <c r="E82" s="12" t="s">
        <v>131</v>
      </c>
      <c r="F82" s="12" t="s">
        <v>31</v>
      </c>
      <c r="G82" s="12" t="s">
        <v>15</v>
      </c>
      <c r="H82" s="12" t="s">
        <v>37</v>
      </c>
      <c r="I82" s="12"/>
      <c r="J82" s="9">
        <v>21</v>
      </c>
      <c r="K82" s="9">
        <v>24</v>
      </c>
    </row>
    <row r="83" spans="2:11" s="11" customFormat="1" x14ac:dyDescent="0.2">
      <c r="B83" s="8">
        <v>43712</v>
      </c>
      <c r="C83" s="12" t="s">
        <v>3</v>
      </c>
      <c r="D83" s="113">
        <v>1452</v>
      </c>
      <c r="E83" s="12" t="s">
        <v>92</v>
      </c>
      <c r="F83" s="12" t="s">
        <v>11</v>
      </c>
      <c r="G83" s="12" t="s">
        <v>101</v>
      </c>
      <c r="H83" s="12" t="s">
        <v>37</v>
      </c>
      <c r="I83" s="12"/>
      <c r="J83" s="9">
        <v>22</v>
      </c>
      <c r="K83" s="9">
        <v>25</v>
      </c>
    </row>
    <row r="84" spans="2:11" s="11" customFormat="1" x14ac:dyDescent="0.2">
      <c r="B84" s="8">
        <v>43713</v>
      </c>
      <c r="C84" s="12" t="s">
        <v>6</v>
      </c>
      <c r="D84" s="113">
        <v>63110</v>
      </c>
      <c r="E84" s="12" t="s">
        <v>2440</v>
      </c>
      <c r="F84" s="12" t="s">
        <v>6</v>
      </c>
      <c r="G84" s="12" t="s">
        <v>15</v>
      </c>
      <c r="H84" s="12" t="s">
        <v>37</v>
      </c>
      <c r="I84" s="12"/>
      <c r="J84" s="9"/>
      <c r="K84" s="9"/>
    </row>
    <row r="85" spans="2:11" s="11" customFormat="1" x14ac:dyDescent="0.2">
      <c r="B85" s="8">
        <v>43713</v>
      </c>
      <c r="C85" s="12" t="s">
        <v>3</v>
      </c>
      <c r="D85" s="113">
        <v>1687</v>
      </c>
      <c r="E85" s="12" t="s">
        <v>92</v>
      </c>
      <c r="F85" s="12" t="s">
        <v>4</v>
      </c>
      <c r="G85" s="12" t="s">
        <v>99</v>
      </c>
      <c r="H85" s="12" t="s">
        <v>37</v>
      </c>
      <c r="I85" s="12"/>
      <c r="J85" s="9"/>
      <c r="K85" s="9"/>
    </row>
    <row r="86" spans="2:11" s="11" customFormat="1" x14ac:dyDescent="0.2">
      <c r="B86" s="8">
        <v>43715</v>
      </c>
      <c r="C86" s="12" t="s">
        <v>3</v>
      </c>
      <c r="D86" s="113">
        <v>1353</v>
      </c>
      <c r="E86" s="12" t="s">
        <v>43</v>
      </c>
      <c r="F86" s="12" t="s">
        <v>6</v>
      </c>
      <c r="G86" s="12" t="s">
        <v>4</v>
      </c>
      <c r="H86" s="12" t="s">
        <v>37</v>
      </c>
      <c r="I86" s="12"/>
      <c r="J86" s="9">
        <v>22</v>
      </c>
      <c r="K86" s="9">
        <v>26</v>
      </c>
    </row>
    <row r="87" spans="2:11" s="11" customFormat="1" x14ac:dyDescent="0.2">
      <c r="B87" s="8">
        <v>43716</v>
      </c>
      <c r="C87" s="12" t="s">
        <v>3</v>
      </c>
      <c r="D87" s="113">
        <v>1550</v>
      </c>
      <c r="E87" s="12" t="s">
        <v>92</v>
      </c>
      <c r="F87" s="12" t="s">
        <v>16</v>
      </c>
      <c r="G87" s="12" t="s">
        <v>15</v>
      </c>
      <c r="H87" s="12" t="s">
        <v>37</v>
      </c>
      <c r="I87" s="12"/>
      <c r="J87" s="9">
        <v>25</v>
      </c>
      <c r="K87" s="9">
        <v>26</v>
      </c>
    </row>
    <row r="88" spans="2:11" s="11" customFormat="1" x14ac:dyDescent="0.2">
      <c r="B88" s="8">
        <v>43718</v>
      </c>
      <c r="C88" s="12" t="s">
        <v>3</v>
      </c>
      <c r="D88" s="113">
        <v>8317</v>
      </c>
      <c r="E88" s="12" t="s">
        <v>64</v>
      </c>
      <c r="F88" s="12" t="s">
        <v>16</v>
      </c>
      <c r="G88" s="12" t="s">
        <v>6</v>
      </c>
      <c r="H88" s="12" t="s">
        <v>37</v>
      </c>
      <c r="I88" s="12"/>
      <c r="J88" s="9">
        <v>27</v>
      </c>
      <c r="K88" s="9">
        <v>32</v>
      </c>
    </row>
    <row r="89" spans="2:11" s="11" customFormat="1" x14ac:dyDescent="0.2">
      <c r="B89" s="8">
        <v>43722</v>
      </c>
      <c r="C89" s="12" t="s">
        <v>3</v>
      </c>
      <c r="D89" s="113">
        <v>3480</v>
      </c>
      <c r="E89" s="12" t="s">
        <v>67</v>
      </c>
      <c r="F89" s="12" t="s">
        <v>6</v>
      </c>
      <c r="G89" s="12" t="s">
        <v>15</v>
      </c>
      <c r="H89" s="12" t="s">
        <v>37</v>
      </c>
      <c r="I89" s="12"/>
      <c r="J89" s="9">
        <v>18</v>
      </c>
      <c r="K89" s="9">
        <v>20</v>
      </c>
    </row>
    <row r="90" spans="2:11" s="11" customFormat="1" x14ac:dyDescent="0.2">
      <c r="B90" s="8">
        <v>43723</v>
      </c>
      <c r="C90" s="12" t="s">
        <v>3</v>
      </c>
      <c r="D90" s="113">
        <v>2170</v>
      </c>
      <c r="E90" s="12" t="s">
        <v>2344</v>
      </c>
      <c r="F90" s="12" t="s">
        <v>15</v>
      </c>
      <c r="G90" s="12" t="s">
        <v>18</v>
      </c>
      <c r="H90" s="12" t="s">
        <v>37</v>
      </c>
      <c r="I90" s="12"/>
      <c r="J90" s="9">
        <v>26</v>
      </c>
      <c r="K90" s="9">
        <v>37</v>
      </c>
    </row>
    <row r="91" spans="2:11" s="11" customFormat="1" x14ac:dyDescent="0.2">
      <c r="B91" s="8">
        <v>43728</v>
      </c>
      <c r="C91" s="12" t="s">
        <v>3</v>
      </c>
      <c r="D91" s="113">
        <v>3918</v>
      </c>
      <c r="E91" s="12" t="s">
        <v>71</v>
      </c>
      <c r="F91" s="12" t="s">
        <v>6</v>
      </c>
      <c r="G91" s="12" t="s">
        <v>15</v>
      </c>
      <c r="H91" s="12" t="s">
        <v>37</v>
      </c>
      <c r="I91" s="12"/>
      <c r="J91" s="9">
        <v>12</v>
      </c>
      <c r="K91" s="9">
        <v>9</v>
      </c>
    </row>
    <row r="92" spans="2:11" s="11" customFormat="1" x14ac:dyDescent="0.2">
      <c r="B92" s="8">
        <v>43730</v>
      </c>
      <c r="C92" s="12" t="s">
        <v>3</v>
      </c>
      <c r="D92" s="113">
        <v>8067</v>
      </c>
      <c r="E92" s="12" t="s">
        <v>41</v>
      </c>
      <c r="F92" s="12" t="s">
        <v>17</v>
      </c>
      <c r="G92" s="12" t="s">
        <v>15</v>
      </c>
      <c r="H92" s="12" t="s">
        <v>37</v>
      </c>
      <c r="I92" s="12"/>
      <c r="J92" s="9">
        <v>22</v>
      </c>
      <c r="K92" s="9">
        <v>27</v>
      </c>
    </row>
    <row r="93" spans="2:11" s="11" customFormat="1" x14ac:dyDescent="0.2">
      <c r="B93" s="8">
        <v>43730</v>
      </c>
      <c r="C93" s="12" t="s">
        <v>3</v>
      </c>
      <c r="D93" s="113">
        <v>4839</v>
      </c>
      <c r="E93" s="12" t="s">
        <v>113</v>
      </c>
      <c r="F93" s="12" t="s">
        <v>8</v>
      </c>
      <c r="G93" s="12" t="s">
        <v>6</v>
      </c>
      <c r="H93" s="12" t="s">
        <v>37</v>
      </c>
      <c r="I93" s="12"/>
      <c r="J93" s="9">
        <v>11</v>
      </c>
      <c r="K93" s="9">
        <v>8</v>
      </c>
    </row>
    <row r="94" spans="2:11" x14ac:dyDescent="0.2">
      <c r="B94" s="8">
        <v>43735</v>
      </c>
      <c r="C94" s="12" t="s">
        <v>14</v>
      </c>
      <c r="D94" s="113">
        <v>6810</v>
      </c>
      <c r="E94" s="12" t="s">
        <v>297</v>
      </c>
      <c r="F94" s="12" t="s">
        <v>6</v>
      </c>
      <c r="G94" s="12" t="s">
        <v>6</v>
      </c>
      <c r="H94" s="12" t="s">
        <v>37</v>
      </c>
      <c r="I94" s="12"/>
      <c r="J94" s="9">
        <v>53</v>
      </c>
      <c r="K94" s="9">
        <v>52</v>
      </c>
    </row>
    <row r="95" spans="2:11" x14ac:dyDescent="0.2">
      <c r="B95" s="8">
        <v>43736</v>
      </c>
      <c r="C95" s="12" t="s">
        <v>3</v>
      </c>
      <c r="D95" s="113">
        <v>5761</v>
      </c>
      <c r="E95" s="12" t="s">
        <v>132</v>
      </c>
      <c r="F95" s="12" t="s">
        <v>4</v>
      </c>
      <c r="G95" s="12" t="s">
        <v>5</v>
      </c>
      <c r="H95" s="12" t="s">
        <v>37</v>
      </c>
      <c r="I95" s="12"/>
      <c r="J95" s="9">
        <v>26</v>
      </c>
      <c r="K95" s="9">
        <v>32</v>
      </c>
    </row>
    <row r="96" spans="2:11" s="11" customFormat="1" x14ac:dyDescent="0.2">
      <c r="B96" s="8">
        <v>43736</v>
      </c>
      <c r="C96" s="12" t="s">
        <v>3</v>
      </c>
      <c r="D96" s="113">
        <v>2723</v>
      </c>
      <c r="E96" s="12" t="s">
        <v>43</v>
      </c>
      <c r="F96" s="12" t="s">
        <v>6</v>
      </c>
      <c r="G96" s="12" t="s">
        <v>15</v>
      </c>
      <c r="H96" s="12" t="s">
        <v>37</v>
      </c>
      <c r="I96" s="12"/>
      <c r="J96" s="9">
        <v>21</v>
      </c>
      <c r="K96" s="9">
        <v>26</v>
      </c>
    </row>
    <row r="97" spans="2:11" s="11" customFormat="1" x14ac:dyDescent="0.2">
      <c r="B97" s="8">
        <v>43716</v>
      </c>
      <c r="C97" s="12" t="s">
        <v>3</v>
      </c>
      <c r="D97" s="113">
        <v>3397</v>
      </c>
      <c r="E97" s="12" t="s">
        <v>156</v>
      </c>
      <c r="F97" s="12" t="s">
        <v>6</v>
      </c>
      <c r="G97" s="12" t="s">
        <v>4</v>
      </c>
      <c r="H97" s="12" t="s">
        <v>2446</v>
      </c>
      <c r="I97" s="12"/>
      <c r="J97" s="9">
        <v>23</v>
      </c>
      <c r="K97" s="9">
        <v>27</v>
      </c>
    </row>
    <row r="98" spans="2:11" s="11" customFormat="1" x14ac:dyDescent="0.2">
      <c r="B98" s="8">
        <v>43717</v>
      </c>
      <c r="C98" s="12" t="s">
        <v>3</v>
      </c>
      <c r="D98" s="113">
        <v>5405</v>
      </c>
      <c r="E98" s="12" t="s">
        <v>2447</v>
      </c>
      <c r="F98" s="12" t="s">
        <v>16</v>
      </c>
      <c r="G98" s="12" t="s">
        <v>6</v>
      </c>
      <c r="H98" s="12" t="s">
        <v>23</v>
      </c>
      <c r="I98" s="12"/>
      <c r="J98" s="9">
        <v>31</v>
      </c>
      <c r="K98" s="9">
        <v>40</v>
      </c>
    </row>
    <row r="99" spans="2:11" s="11" customFormat="1" x14ac:dyDescent="0.2">
      <c r="B99" s="8">
        <v>43730</v>
      </c>
      <c r="C99" s="12" t="s">
        <v>6</v>
      </c>
      <c r="D99" s="113">
        <v>57100</v>
      </c>
      <c r="E99" s="12" t="s">
        <v>141</v>
      </c>
      <c r="F99" s="12" t="s">
        <v>6</v>
      </c>
      <c r="G99" s="12" t="s">
        <v>15</v>
      </c>
      <c r="H99" s="12" t="s">
        <v>23</v>
      </c>
      <c r="I99" s="12"/>
      <c r="J99" s="9">
        <v>34</v>
      </c>
      <c r="K99" s="9">
        <v>41</v>
      </c>
    </row>
    <row r="100" spans="2:11" s="11" customFormat="1" x14ac:dyDescent="0.2">
      <c r="B100" s="8">
        <v>43713</v>
      </c>
      <c r="C100" s="12" t="s">
        <v>3</v>
      </c>
      <c r="D100" s="113">
        <v>4113</v>
      </c>
      <c r="E100" s="12" t="s">
        <v>506</v>
      </c>
      <c r="F100" s="12" t="s">
        <v>4</v>
      </c>
      <c r="G100" s="12" t="s">
        <v>6</v>
      </c>
      <c r="H100" s="12" t="s">
        <v>172</v>
      </c>
      <c r="I100" s="12"/>
      <c r="J100" s="9">
        <v>12</v>
      </c>
      <c r="K100" s="9">
        <v>10</v>
      </c>
    </row>
    <row r="101" spans="2:11" s="11" customFormat="1" x14ac:dyDescent="0.2">
      <c r="B101" s="8">
        <v>43735</v>
      </c>
      <c r="C101" s="12" t="s">
        <v>3</v>
      </c>
      <c r="D101" s="113">
        <v>8808</v>
      </c>
      <c r="E101" s="12" t="s">
        <v>2476</v>
      </c>
      <c r="F101" s="12" t="s">
        <v>5</v>
      </c>
      <c r="G101" s="12" t="s">
        <v>6</v>
      </c>
      <c r="H101" s="12" t="s">
        <v>172</v>
      </c>
      <c r="I101" s="12"/>
      <c r="J101" s="9">
        <v>52</v>
      </c>
      <c r="K101" s="9">
        <v>52</v>
      </c>
    </row>
    <row r="102" spans="2:11" s="11" customFormat="1" x14ac:dyDescent="0.2">
      <c r="B102" s="8">
        <v>43715</v>
      </c>
      <c r="C102" s="12" t="s">
        <v>3</v>
      </c>
      <c r="D102" s="113">
        <v>9122</v>
      </c>
      <c r="E102" s="12" t="s">
        <v>121</v>
      </c>
      <c r="F102" s="12" t="s">
        <v>4</v>
      </c>
      <c r="G102" s="12" t="s">
        <v>5</v>
      </c>
      <c r="H102" s="12" t="s">
        <v>2442</v>
      </c>
      <c r="I102" s="12"/>
      <c r="J102" s="9">
        <v>43</v>
      </c>
      <c r="K102" s="9">
        <v>62</v>
      </c>
    </row>
    <row r="103" spans="2:11" s="11" customFormat="1" x14ac:dyDescent="0.2">
      <c r="B103" s="8">
        <v>43722</v>
      </c>
      <c r="C103" s="12" t="s">
        <v>6</v>
      </c>
      <c r="D103" s="113">
        <v>54440</v>
      </c>
      <c r="E103" s="12" t="s">
        <v>180</v>
      </c>
      <c r="F103" s="12" t="s">
        <v>6</v>
      </c>
      <c r="G103" s="12" t="s">
        <v>15</v>
      </c>
      <c r="H103" s="12" t="s">
        <v>2452</v>
      </c>
      <c r="I103" s="12"/>
      <c r="J103" s="9">
        <v>15</v>
      </c>
      <c r="K103" s="9">
        <v>13</v>
      </c>
    </row>
    <row r="104" spans="2:11" s="11" customFormat="1" x14ac:dyDescent="0.2">
      <c r="B104" s="8">
        <v>43723</v>
      </c>
      <c r="C104" s="12" t="s">
        <v>5</v>
      </c>
      <c r="D104" s="113">
        <v>66793</v>
      </c>
      <c r="E104" s="12" t="s">
        <v>2363</v>
      </c>
      <c r="F104" s="12" t="s">
        <v>10</v>
      </c>
      <c r="G104" s="12" t="s">
        <v>5</v>
      </c>
      <c r="H104" s="12" t="s">
        <v>2455</v>
      </c>
      <c r="I104" s="12"/>
      <c r="J104" s="9">
        <v>60</v>
      </c>
      <c r="K104" s="9">
        <v>90</v>
      </c>
    </row>
    <row r="105" spans="2:11" s="11" customFormat="1" x14ac:dyDescent="0.2">
      <c r="B105" s="8">
        <v>43736</v>
      </c>
      <c r="C105" s="12" t="s">
        <v>3</v>
      </c>
      <c r="D105" s="113">
        <v>1912</v>
      </c>
      <c r="E105" s="12" t="s">
        <v>92</v>
      </c>
      <c r="F105" s="12" t="s">
        <v>15</v>
      </c>
      <c r="G105" s="12" t="s">
        <v>243</v>
      </c>
      <c r="H105" s="12" t="s">
        <v>327</v>
      </c>
      <c r="I105" s="12"/>
      <c r="J105" s="9">
        <v>25</v>
      </c>
      <c r="K105" s="9">
        <v>34</v>
      </c>
    </row>
    <row r="106" spans="2:11" s="11" customFormat="1" x14ac:dyDescent="0.2">
      <c r="B106" s="8">
        <v>43730</v>
      </c>
      <c r="C106" s="12" t="s">
        <v>1190</v>
      </c>
      <c r="D106" s="48" t="s">
        <v>2472</v>
      </c>
      <c r="E106" s="12" t="s">
        <v>2473</v>
      </c>
      <c r="F106" s="12" t="s">
        <v>15</v>
      </c>
      <c r="G106" s="12" t="s">
        <v>6</v>
      </c>
      <c r="H106" s="12" t="s">
        <v>1988</v>
      </c>
      <c r="I106" s="12"/>
      <c r="J106" s="9"/>
      <c r="K106" s="9"/>
    </row>
    <row r="107" spans="2:11" s="11" customFormat="1" x14ac:dyDescent="0.2">
      <c r="B107" s="8">
        <v>43710</v>
      </c>
      <c r="C107" s="12" t="s">
        <v>3</v>
      </c>
      <c r="D107" s="113">
        <v>9233</v>
      </c>
      <c r="E107" s="12" t="s">
        <v>88</v>
      </c>
      <c r="F107" s="12" t="s">
        <v>4</v>
      </c>
      <c r="G107" s="12" t="s">
        <v>16</v>
      </c>
      <c r="H107" s="12" t="s">
        <v>477</v>
      </c>
      <c r="I107" s="12"/>
      <c r="J107" s="9">
        <v>54</v>
      </c>
      <c r="K107" s="9">
        <v>67</v>
      </c>
    </row>
    <row r="108" spans="2:11" s="11" customFormat="1" x14ac:dyDescent="0.2">
      <c r="B108" s="8">
        <v>43719</v>
      </c>
      <c r="C108" s="12" t="s">
        <v>3</v>
      </c>
      <c r="D108" s="113">
        <v>8150</v>
      </c>
      <c r="E108" s="12" t="s">
        <v>53</v>
      </c>
      <c r="F108" s="12" t="s">
        <v>4</v>
      </c>
      <c r="G108" s="12" t="s">
        <v>4</v>
      </c>
      <c r="H108" s="12" t="s">
        <v>477</v>
      </c>
      <c r="I108" s="12"/>
      <c r="J108" s="9">
        <v>32</v>
      </c>
      <c r="K108" s="9">
        <v>32</v>
      </c>
    </row>
    <row r="109" spans="2:11" s="11" customFormat="1" x14ac:dyDescent="0.2">
      <c r="B109" s="8">
        <v>43722</v>
      </c>
      <c r="C109" s="12" t="s">
        <v>6</v>
      </c>
      <c r="D109" s="113">
        <v>75019</v>
      </c>
      <c r="E109" s="12" t="s">
        <v>1928</v>
      </c>
      <c r="F109" s="12" t="s">
        <v>6</v>
      </c>
      <c r="G109" s="12" t="s">
        <v>15</v>
      </c>
      <c r="H109" s="12" t="s">
        <v>2454</v>
      </c>
      <c r="I109" s="12"/>
      <c r="J109" s="9">
        <v>216</v>
      </c>
      <c r="K109" s="9">
        <v>347</v>
      </c>
    </row>
    <row r="110" spans="2:11" s="11" customFormat="1" x14ac:dyDescent="0.2">
      <c r="B110" s="8">
        <v>43723</v>
      </c>
      <c r="C110" s="12" t="s">
        <v>3</v>
      </c>
      <c r="D110" s="113">
        <v>1143</v>
      </c>
      <c r="E110" s="12" t="s">
        <v>92</v>
      </c>
      <c r="F110" s="12" t="s">
        <v>5</v>
      </c>
      <c r="G110" s="12" t="s">
        <v>15</v>
      </c>
      <c r="H110" s="12" t="s">
        <v>477</v>
      </c>
      <c r="I110" s="12"/>
      <c r="J110" s="9">
        <v>20</v>
      </c>
      <c r="K110" s="9">
        <v>24</v>
      </c>
    </row>
    <row r="111" spans="2:11" s="11" customFormat="1" x14ac:dyDescent="0.2">
      <c r="B111" s="8">
        <v>43725</v>
      </c>
      <c r="C111" s="12" t="s">
        <v>1512</v>
      </c>
      <c r="D111" s="113">
        <v>6382</v>
      </c>
      <c r="E111" s="12" t="s">
        <v>2461</v>
      </c>
      <c r="F111" s="12" t="s">
        <v>6</v>
      </c>
      <c r="G111" s="12" t="s">
        <v>5</v>
      </c>
      <c r="H111" s="12" t="s">
        <v>477</v>
      </c>
      <c r="I111" s="12"/>
      <c r="J111" s="9"/>
      <c r="K111" s="9"/>
    </row>
    <row r="112" spans="2:11" s="11" customFormat="1" x14ac:dyDescent="0.2">
      <c r="B112" s="8">
        <v>43733</v>
      </c>
      <c r="C112" s="12" t="s">
        <v>5</v>
      </c>
      <c r="D112" s="113">
        <v>41515</v>
      </c>
      <c r="E112" s="12" t="s">
        <v>2475</v>
      </c>
      <c r="F112" s="12" t="s">
        <v>11</v>
      </c>
      <c r="G112" s="12" t="s">
        <v>221</v>
      </c>
      <c r="H112" s="12" t="s">
        <v>477</v>
      </c>
      <c r="I112" s="12"/>
      <c r="J112" s="9"/>
      <c r="K112" s="9"/>
    </row>
    <row r="113" spans="2:11" s="11" customFormat="1" x14ac:dyDescent="0.2">
      <c r="B113" s="8">
        <v>43722</v>
      </c>
      <c r="C113" s="12" t="s">
        <v>3</v>
      </c>
      <c r="D113" s="113">
        <v>3750</v>
      </c>
      <c r="E113" s="12" t="s">
        <v>83</v>
      </c>
      <c r="F113" s="12" t="s">
        <v>4</v>
      </c>
      <c r="G113" s="12" t="s">
        <v>6</v>
      </c>
      <c r="H113" s="12" t="s">
        <v>2453</v>
      </c>
      <c r="I113" s="12"/>
      <c r="J113" s="9">
        <v>20</v>
      </c>
      <c r="K113" s="9">
        <v>20</v>
      </c>
    </row>
    <row r="114" spans="2:11" s="11" customFormat="1" x14ac:dyDescent="0.2">
      <c r="B114" s="8">
        <v>43716</v>
      </c>
      <c r="C114" s="12" t="s">
        <v>6</v>
      </c>
      <c r="D114" s="113">
        <v>57070</v>
      </c>
      <c r="E114" s="12" t="s">
        <v>211</v>
      </c>
      <c r="F114" s="12" t="s">
        <v>6</v>
      </c>
      <c r="G114" s="12" t="s">
        <v>15</v>
      </c>
      <c r="H114" s="12" t="s">
        <v>422</v>
      </c>
      <c r="I114" s="12"/>
      <c r="J114" s="9">
        <v>48</v>
      </c>
      <c r="K114" s="9">
        <v>69</v>
      </c>
    </row>
    <row r="115" spans="2:11" s="11" customFormat="1" x14ac:dyDescent="0.2">
      <c r="B115" s="8">
        <v>43722</v>
      </c>
      <c r="C115" s="12" t="s">
        <v>6</v>
      </c>
      <c r="D115" s="113">
        <v>54920</v>
      </c>
      <c r="E115" s="12" t="s">
        <v>209</v>
      </c>
      <c r="F115" s="12" t="s">
        <v>16</v>
      </c>
      <c r="G115" s="12" t="s">
        <v>663</v>
      </c>
      <c r="H115" s="12" t="s">
        <v>422</v>
      </c>
      <c r="I115" s="12"/>
      <c r="J115" s="9">
        <v>20</v>
      </c>
      <c r="K115" s="9">
        <v>15</v>
      </c>
    </row>
    <row r="116" spans="2:11" s="11" customFormat="1" x14ac:dyDescent="0.2">
      <c r="B116" s="8">
        <v>43729</v>
      </c>
      <c r="C116" s="12" t="s">
        <v>5</v>
      </c>
      <c r="D116" s="113">
        <v>66879</v>
      </c>
      <c r="E116" s="12" t="s">
        <v>2465</v>
      </c>
      <c r="F116" s="12" t="s">
        <v>15</v>
      </c>
      <c r="G116" s="12" t="s">
        <v>2466</v>
      </c>
      <c r="H116" s="12" t="s">
        <v>422</v>
      </c>
      <c r="I116" s="12"/>
      <c r="J116" s="9">
        <v>96</v>
      </c>
      <c r="K116" s="9">
        <v>165</v>
      </c>
    </row>
    <row r="117" spans="2:11" s="11" customFormat="1" x14ac:dyDescent="0.2">
      <c r="B117" s="8">
        <v>43729</v>
      </c>
      <c r="C117" s="12" t="s">
        <v>5</v>
      </c>
      <c r="D117" s="113">
        <v>66740</v>
      </c>
      <c r="E117" s="12" t="s">
        <v>2011</v>
      </c>
      <c r="F117" s="12" t="s">
        <v>2467</v>
      </c>
      <c r="G117" s="12" t="s">
        <v>6</v>
      </c>
      <c r="H117" s="12" t="s">
        <v>422</v>
      </c>
      <c r="I117" s="12"/>
      <c r="J117" s="9">
        <v>59</v>
      </c>
      <c r="K117" s="9">
        <v>83</v>
      </c>
    </row>
    <row r="118" spans="2:11" s="11" customFormat="1" x14ac:dyDescent="0.2">
      <c r="B118" s="8">
        <v>43713</v>
      </c>
      <c r="C118" s="12" t="s">
        <v>3</v>
      </c>
      <c r="D118" s="113">
        <v>4924</v>
      </c>
      <c r="E118" s="12" t="s">
        <v>273</v>
      </c>
      <c r="F118" s="12" t="s">
        <v>10</v>
      </c>
      <c r="G118" s="12" t="s">
        <v>140</v>
      </c>
      <c r="H118" s="12" t="s">
        <v>319</v>
      </c>
      <c r="I118" s="12"/>
      <c r="J118" s="9">
        <v>13</v>
      </c>
      <c r="K118" s="9">
        <v>8</v>
      </c>
    </row>
    <row r="119" spans="2:11" s="11" customFormat="1" x14ac:dyDescent="0.2">
      <c r="B119" s="8">
        <v>43735</v>
      </c>
      <c r="C119" s="12" t="s">
        <v>14</v>
      </c>
      <c r="D119" s="113">
        <v>6700</v>
      </c>
      <c r="E119" s="12" t="s">
        <v>127</v>
      </c>
      <c r="F119" s="12" t="s">
        <v>6</v>
      </c>
      <c r="G119" s="12" t="s">
        <v>15</v>
      </c>
      <c r="H119" s="12" t="s">
        <v>319</v>
      </c>
      <c r="I119" s="12"/>
      <c r="J119" s="9">
        <v>33</v>
      </c>
      <c r="K119" s="9">
        <v>26</v>
      </c>
    </row>
    <row r="120" spans="2:11" s="11" customFormat="1" x14ac:dyDescent="0.2">
      <c r="B120" s="8">
        <v>43735</v>
      </c>
      <c r="C120" s="12" t="s">
        <v>14</v>
      </c>
      <c r="D120" s="113">
        <v>6720</v>
      </c>
      <c r="E120" s="12" t="s">
        <v>212</v>
      </c>
      <c r="F120" s="12" t="s">
        <v>6</v>
      </c>
      <c r="G120" s="12" t="s">
        <v>15</v>
      </c>
      <c r="H120" s="12" t="s">
        <v>319</v>
      </c>
      <c r="I120" s="12"/>
      <c r="J120" s="9">
        <v>37</v>
      </c>
      <c r="K120" s="9">
        <v>37</v>
      </c>
    </row>
    <row r="121" spans="2:11" s="11" customFormat="1" x14ac:dyDescent="0.2">
      <c r="B121" s="8">
        <v>43716</v>
      </c>
      <c r="C121" s="12" t="s">
        <v>3</v>
      </c>
      <c r="D121" s="113">
        <v>1469</v>
      </c>
      <c r="E121" s="12" t="s">
        <v>92</v>
      </c>
      <c r="F121" s="12" t="s">
        <v>5</v>
      </c>
      <c r="G121" s="12" t="s">
        <v>15</v>
      </c>
      <c r="H121" s="12" t="s">
        <v>2445</v>
      </c>
      <c r="I121" s="12"/>
      <c r="J121" s="9">
        <v>26</v>
      </c>
      <c r="K121" s="9">
        <v>27</v>
      </c>
    </row>
    <row r="122" spans="2:11" s="11" customFormat="1" x14ac:dyDescent="0.2">
      <c r="B122" s="8">
        <v>43716</v>
      </c>
      <c r="C122" s="12" t="s">
        <v>3</v>
      </c>
      <c r="D122" s="113">
        <v>2451</v>
      </c>
      <c r="E122" s="12" t="s">
        <v>92</v>
      </c>
      <c r="F122" s="12" t="s">
        <v>6</v>
      </c>
      <c r="G122" s="12" t="s">
        <v>15</v>
      </c>
      <c r="H122" s="12" t="s">
        <v>2444</v>
      </c>
      <c r="I122" s="12"/>
      <c r="J122" s="9">
        <v>22</v>
      </c>
      <c r="K122" s="9">
        <v>25</v>
      </c>
    </row>
    <row r="123" spans="2:11" s="11" customFormat="1" x14ac:dyDescent="0.2">
      <c r="B123" s="8">
        <v>43723</v>
      </c>
      <c r="C123" s="12" t="s">
        <v>3</v>
      </c>
      <c r="D123" s="113">
        <v>5843</v>
      </c>
      <c r="E123" s="12" t="s">
        <v>78</v>
      </c>
      <c r="F123" s="12" t="s">
        <v>6</v>
      </c>
      <c r="G123" s="12" t="s">
        <v>15</v>
      </c>
      <c r="H123" s="12" t="s">
        <v>940</v>
      </c>
      <c r="I123" s="12"/>
      <c r="J123" s="9">
        <v>24</v>
      </c>
      <c r="K123" s="9">
        <v>28</v>
      </c>
    </row>
    <row r="124" spans="2:11" s="11" customFormat="1" x14ac:dyDescent="0.2">
      <c r="B124" s="8">
        <v>43715</v>
      </c>
      <c r="C124" s="12" t="s">
        <v>3</v>
      </c>
      <c r="D124" s="113">
        <v>4640</v>
      </c>
      <c r="E124" s="12" t="s">
        <v>40</v>
      </c>
      <c r="F124" s="12" t="s">
        <v>4</v>
      </c>
      <c r="G124" s="12" t="s">
        <v>6</v>
      </c>
      <c r="H124" s="12" t="s">
        <v>163</v>
      </c>
      <c r="I124" s="12"/>
      <c r="J124" s="9">
        <v>4</v>
      </c>
      <c r="K124" s="9">
        <v>2</v>
      </c>
    </row>
    <row r="125" spans="2:11" s="11" customFormat="1" x14ac:dyDescent="0.2">
      <c r="B125" s="8">
        <v>43716</v>
      </c>
      <c r="C125" s="12" t="s">
        <v>3</v>
      </c>
      <c r="D125" s="113">
        <v>4571</v>
      </c>
      <c r="E125" s="12" t="s">
        <v>40</v>
      </c>
      <c r="F125" s="12" t="s">
        <v>6</v>
      </c>
      <c r="G125" s="12" t="s">
        <v>15</v>
      </c>
      <c r="H125" s="12" t="s">
        <v>163</v>
      </c>
      <c r="I125" s="12"/>
      <c r="J125" s="9">
        <v>4</v>
      </c>
      <c r="K125" s="9">
        <v>2</v>
      </c>
    </row>
    <row r="126" spans="2:11" s="11" customFormat="1" x14ac:dyDescent="0.2">
      <c r="B126" s="8">
        <v>43722</v>
      </c>
      <c r="C126" s="12" t="s">
        <v>3</v>
      </c>
      <c r="D126" s="113">
        <v>4639</v>
      </c>
      <c r="E126" s="12" t="s">
        <v>40</v>
      </c>
      <c r="F126" s="12" t="s">
        <v>16</v>
      </c>
      <c r="G126" s="12" t="s">
        <v>6</v>
      </c>
      <c r="H126" s="12" t="s">
        <v>163</v>
      </c>
      <c r="I126" s="12"/>
      <c r="J126" s="9">
        <v>1</v>
      </c>
      <c r="K126" s="9">
        <v>2</v>
      </c>
    </row>
    <row r="127" spans="2:11" s="11" customFormat="1" x14ac:dyDescent="0.2">
      <c r="B127" s="8">
        <v>43722</v>
      </c>
      <c r="C127" s="12" t="s">
        <v>3</v>
      </c>
      <c r="D127" s="113">
        <v>4514</v>
      </c>
      <c r="E127" s="12" t="s">
        <v>40</v>
      </c>
      <c r="F127" s="12" t="s">
        <v>4</v>
      </c>
      <c r="G127" s="12" t="s">
        <v>6</v>
      </c>
      <c r="H127" s="12" t="s">
        <v>163</v>
      </c>
      <c r="I127" s="12"/>
      <c r="J127" s="9">
        <v>4</v>
      </c>
      <c r="K127" s="9">
        <v>3</v>
      </c>
    </row>
    <row r="128" spans="2:11" s="11" customFormat="1" x14ac:dyDescent="0.2">
      <c r="B128" s="8">
        <v>43729</v>
      </c>
      <c r="C128" s="12" t="s">
        <v>3</v>
      </c>
      <c r="D128" s="113">
        <v>4048</v>
      </c>
      <c r="E128" s="12" t="s">
        <v>506</v>
      </c>
      <c r="F128" s="12" t="s">
        <v>8</v>
      </c>
      <c r="G128" s="12" t="s">
        <v>6</v>
      </c>
      <c r="H128" s="12" t="s">
        <v>163</v>
      </c>
      <c r="I128" s="12"/>
      <c r="J128" s="9">
        <v>13</v>
      </c>
      <c r="K128" s="9">
        <v>10</v>
      </c>
    </row>
    <row r="129" spans="2:11" s="11" customFormat="1" x14ac:dyDescent="0.2">
      <c r="B129" s="8">
        <v>43736</v>
      </c>
      <c r="C129" s="12" t="s">
        <v>3</v>
      </c>
      <c r="D129" s="113">
        <v>4545</v>
      </c>
      <c r="E129" s="12" t="s">
        <v>40</v>
      </c>
      <c r="F129" s="12" t="s">
        <v>16</v>
      </c>
      <c r="G129" s="12" t="s">
        <v>6</v>
      </c>
      <c r="H129" s="12" t="s">
        <v>925</v>
      </c>
      <c r="I129" s="12"/>
      <c r="J129" s="9">
        <v>5</v>
      </c>
      <c r="K129" s="9">
        <v>2</v>
      </c>
    </row>
    <row r="130" spans="2:11" s="11" customFormat="1" x14ac:dyDescent="0.2">
      <c r="B130" s="8">
        <v>43735</v>
      </c>
      <c r="C130" s="12" t="s">
        <v>3</v>
      </c>
      <c r="D130" s="113">
        <v>8379</v>
      </c>
      <c r="E130" s="12" t="s">
        <v>959</v>
      </c>
      <c r="F130" s="12" t="s">
        <v>6</v>
      </c>
      <c r="G130" s="12" t="s">
        <v>15</v>
      </c>
      <c r="H130" s="12" t="s">
        <v>2477</v>
      </c>
      <c r="I130" s="12"/>
      <c r="J130" s="9">
        <v>24</v>
      </c>
      <c r="K130" s="9">
        <v>18</v>
      </c>
    </row>
    <row r="131" spans="2:11" s="11" customFormat="1" x14ac:dyDescent="0.2">
      <c r="B131" s="8">
        <v>43713</v>
      </c>
      <c r="C131" s="12" t="s">
        <v>3</v>
      </c>
      <c r="D131" s="113">
        <v>5891</v>
      </c>
      <c r="E131" s="12" t="s">
        <v>78</v>
      </c>
      <c r="F131" s="12" t="s">
        <v>6</v>
      </c>
      <c r="G131" s="12" t="s">
        <v>31</v>
      </c>
      <c r="H131" s="12" t="s">
        <v>897</v>
      </c>
      <c r="I131" s="12"/>
      <c r="J131" s="9">
        <v>24</v>
      </c>
      <c r="K131" s="9">
        <v>28</v>
      </c>
    </row>
    <row r="132" spans="2:11" s="11" customFormat="1" x14ac:dyDescent="0.2">
      <c r="B132" s="8">
        <v>43716</v>
      </c>
      <c r="C132" s="12" t="s">
        <v>3</v>
      </c>
      <c r="D132" s="113">
        <v>1833</v>
      </c>
      <c r="E132" s="12" t="s">
        <v>92</v>
      </c>
      <c r="F132" s="12" t="s">
        <v>4</v>
      </c>
      <c r="G132" s="12" t="s">
        <v>6</v>
      </c>
      <c r="H132" s="12" t="s">
        <v>897</v>
      </c>
      <c r="I132" s="12"/>
      <c r="J132" s="9">
        <v>24</v>
      </c>
      <c r="K132" s="9">
        <v>28</v>
      </c>
    </row>
    <row r="133" spans="2:11" s="11" customFormat="1" x14ac:dyDescent="0.2">
      <c r="B133" s="8">
        <v>43736</v>
      </c>
      <c r="C133" s="12" t="s">
        <v>3</v>
      </c>
      <c r="D133" s="113">
        <v>2556</v>
      </c>
      <c r="E133" s="12" t="s">
        <v>92</v>
      </c>
      <c r="F133" s="12" t="s">
        <v>6</v>
      </c>
      <c r="G133" s="12" t="s">
        <v>15</v>
      </c>
      <c r="H133" s="12" t="s">
        <v>897</v>
      </c>
      <c r="I133" s="12"/>
      <c r="J133" s="9">
        <v>23</v>
      </c>
      <c r="K133" s="9">
        <v>27</v>
      </c>
    </row>
    <row r="134" spans="2:11" s="11" customFormat="1" x14ac:dyDescent="0.2">
      <c r="B134" s="8">
        <v>43716</v>
      </c>
      <c r="C134" s="12" t="s">
        <v>3</v>
      </c>
      <c r="D134" s="113">
        <v>1650</v>
      </c>
      <c r="E134" s="12" t="s">
        <v>92</v>
      </c>
      <c r="F134" s="12" t="s">
        <v>6</v>
      </c>
      <c r="G134" s="12" t="s">
        <v>8</v>
      </c>
      <c r="H134" s="12" t="s">
        <v>917</v>
      </c>
      <c r="I134" s="12"/>
      <c r="J134" s="9">
        <v>21</v>
      </c>
      <c r="K134" s="9">
        <v>25</v>
      </c>
    </row>
    <row r="135" spans="2:11" s="11" customFormat="1" x14ac:dyDescent="0.2">
      <c r="B135" s="8">
        <v>43736</v>
      </c>
      <c r="C135" s="12" t="s">
        <v>3</v>
      </c>
      <c r="D135" s="113">
        <v>6350</v>
      </c>
      <c r="E135" s="12" t="s">
        <v>2478</v>
      </c>
      <c r="F135" s="12" t="s">
        <v>234</v>
      </c>
      <c r="G135" s="12" t="s">
        <v>17</v>
      </c>
      <c r="H135" s="12" t="s">
        <v>917</v>
      </c>
      <c r="I135" s="12"/>
      <c r="J135" s="9">
        <v>55</v>
      </c>
      <c r="K135" s="9">
        <v>64</v>
      </c>
    </row>
    <row r="136" spans="2:11" s="11" customFormat="1" x14ac:dyDescent="0.2">
      <c r="B136" s="8">
        <v>43729</v>
      </c>
      <c r="C136" s="12" t="s">
        <v>3</v>
      </c>
      <c r="D136" s="113">
        <v>6181</v>
      </c>
      <c r="E136" s="12" t="s">
        <v>1089</v>
      </c>
      <c r="F136" s="12" t="s">
        <v>4</v>
      </c>
      <c r="G136" s="12" t="s">
        <v>6</v>
      </c>
      <c r="H136" s="12" t="s">
        <v>899</v>
      </c>
      <c r="I136" s="12"/>
      <c r="J136" s="9">
        <v>31</v>
      </c>
      <c r="K136" s="9">
        <v>42</v>
      </c>
    </row>
    <row r="137" spans="2:11" s="11" customFormat="1" x14ac:dyDescent="0.2">
      <c r="B137" s="8">
        <v>43712</v>
      </c>
      <c r="C137" s="12" t="s">
        <v>3</v>
      </c>
      <c r="D137" s="113">
        <v>4950</v>
      </c>
      <c r="E137" s="12" t="s">
        <v>265</v>
      </c>
      <c r="F137" s="12" t="s">
        <v>4</v>
      </c>
      <c r="G137" s="12" t="s">
        <v>6</v>
      </c>
      <c r="H137" s="12" t="s">
        <v>876</v>
      </c>
      <c r="I137" s="12"/>
      <c r="J137" s="9">
        <v>15</v>
      </c>
      <c r="K137" s="9">
        <v>7</v>
      </c>
    </row>
    <row r="138" spans="2:11" s="11" customFormat="1" x14ac:dyDescent="0.2">
      <c r="B138" s="8">
        <v>43719</v>
      </c>
      <c r="C138" s="12" t="s">
        <v>3</v>
      </c>
      <c r="D138" s="113">
        <v>6550</v>
      </c>
      <c r="E138" s="12" t="s">
        <v>1087</v>
      </c>
      <c r="F138" s="12" t="s">
        <v>5</v>
      </c>
      <c r="G138" s="12" t="s">
        <v>6</v>
      </c>
      <c r="H138" s="12" t="s">
        <v>326</v>
      </c>
      <c r="I138" s="12"/>
      <c r="J138" s="9">
        <v>55</v>
      </c>
      <c r="K138" s="9">
        <v>60</v>
      </c>
    </row>
    <row r="139" spans="2:11" s="11" customFormat="1" x14ac:dyDescent="0.2">
      <c r="B139" s="8">
        <v>43730</v>
      </c>
      <c r="C139" s="12" t="s">
        <v>3</v>
      </c>
      <c r="D139" s="113">
        <v>5751</v>
      </c>
      <c r="E139" s="12" t="s">
        <v>128</v>
      </c>
      <c r="F139" s="12" t="s">
        <v>4</v>
      </c>
      <c r="G139" s="12" t="s">
        <v>5</v>
      </c>
      <c r="H139" s="12" t="s">
        <v>326</v>
      </c>
      <c r="I139" s="12"/>
      <c r="J139" s="9">
        <v>18</v>
      </c>
      <c r="K139" s="9">
        <v>26</v>
      </c>
    </row>
    <row r="140" spans="2:11" s="11" customFormat="1" x14ac:dyDescent="0.2">
      <c r="B140" s="8">
        <v>43721</v>
      </c>
      <c r="C140" s="12" t="s">
        <v>3</v>
      </c>
      <c r="D140" s="113">
        <v>5772</v>
      </c>
      <c r="E140" s="12" t="s">
        <v>978</v>
      </c>
      <c r="F140" s="12" t="s">
        <v>3</v>
      </c>
      <c r="G140" s="12" t="s">
        <v>6</v>
      </c>
      <c r="H140" s="12" t="s">
        <v>2449</v>
      </c>
      <c r="I140" s="12"/>
      <c r="J140" s="9">
        <v>24</v>
      </c>
      <c r="K140" s="9">
        <v>31</v>
      </c>
    </row>
    <row r="141" spans="2:11" s="11" customFormat="1" x14ac:dyDescent="0.2">
      <c r="B141" s="8">
        <v>43731</v>
      </c>
      <c r="C141" s="12" t="s">
        <v>3</v>
      </c>
      <c r="D141" s="113">
        <v>1250</v>
      </c>
      <c r="E141" s="12" t="s">
        <v>92</v>
      </c>
      <c r="F141" s="12" t="s">
        <v>159</v>
      </c>
      <c r="G141" s="12" t="s">
        <v>15</v>
      </c>
      <c r="H141" s="12" t="s">
        <v>2474</v>
      </c>
      <c r="I141" s="12"/>
      <c r="J141" s="9">
        <v>29</v>
      </c>
      <c r="K141" s="9">
        <v>27</v>
      </c>
    </row>
    <row r="142" spans="2:11" s="11" customFormat="1" x14ac:dyDescent="0.2">
      <c r="B142" s="8">
        <v>43730</v>
      </c>
      <c r="C142" s="12" t="s">
        <v>1190</v>
      </c>
      <c r="D142" s="48" t="s">
        <v>2470</v>
      </c>
      <c r="E142" s="12" t="s">
        <v>2471</v>
      </c>
      <c r="F142" s="12" t="s">
        <v>15</v>
      </c>
      <c r="G142" s="12" t="s">
        <v>15</v>
      </c>
      <c r="H142" s="12" t="s">
        <v>290</v>
      </c>
      <c r="I142" s="12"/>
      <c r="J142" s="9"/>
      <c r="K142" s="9"/>
    </row>
    <row r="143" spans="2:11" s="11" customFormat="1" x14ac:dyDescent="0.2">
      <c r="B143" s="8">
        <v>43709</v>
      </c>
      <c r="C143" s="12" t="s">
        <v>6</v>
      </c>
      <c r="D143" s="113">
        <v>57185</v>
      </c>
      <c r="E143" s="12" t="s">
        <v>1718</v>
      </c>
      <c r="F143" s="12" t="s">
        <v>6</v>
      </c>
      <c r="G143" s="12" t="s">
        <v>15</v>
      </c>
      <c r="H143" s="12" t="s">
        <v>292</v>
      </c>
      <c r="I143" s="12"/>
      <c r="J143" s="9">
        <v>26</v>
      </c>
      <c r="K143" s="9">
        <v>32</v>
      </c>
    </row>
    <row r="144" spans="2:11" s="11" customFormat="1" x14ac:dyDescent="0.2">
      <c r="B144" s="8">
        <v>43710</v>
      </c>
      <c r="C144" s="12" t="s">
        <v>3</v>
      </c>
      <c r="D144" s="113">
        <v>6169</v>
      </c>
      <c r="E144" s="12" t="s">
        <v>2267</v>
      </c>
      <c r="F144" s="12" t="s">
        <v>15</v>
      </c>
      <c r="G144" s="12" t="s">
        <v>5</v>
      </c>
      <c r="H144" s="12" t="s">
        <v>292</v>
      </c>
      <c r="I144" s="12"/>
      <c r="J144" s="9">
        <v>42</v>
      </c>
      <c r="K144" s="9">
        <v>47</v>
      </c>
    </row>
    <row r="145" spans="2:11" s="11" customFormat="1" x14ac:dyDescent="0.2">
      <c r="B145" s="8">
        <v>43724</v>
      </c>
      <c r="C145" s="12" t="s">
        <v>3</v>
      </c>
      <c r="D145" s="113">
        <v>4408</v>
      </c>
      <c r="E145" s="12" t="s">
        <v>61</v>
      </c>
      <c r="F145" s="12" t="s">
        <v>8</v>
      </c>
      <c r="G145" s="12" t="s">
        <v>15</v>
      </c>
      <c r="H145" s="12" t="s">
        <v>292</v>
      </c>
      <c r="I145" s="12"/>
      <c r="J145" s="9">
        <v>9</v>
      </c>
      <c r="K145" s="9">
        <v>5</v>
      </c>
    </row>
    <row r="146" spans="2:11" s="11" customFormat="1" x14ac:dyDescent="0.2">
      <c r="B146" s="8">
        <v>43736</v>
      </c>
      <c r="C146" s="12" t="s">
        <v>6</v>
      </c>
      <c r="D146" s="113">
        <v>57590</v>
      </c>
      <c r="E146" s="12" t="s">
        <v>2480</v>
      </c>
      <c r="F146" s="12" t="s">
        <v>6</v>
      </c>
      <c r="G146" s="12" t="s">
        <v>15</v>
      </c>
      <c r="H146" s="12" t="s">
        <v>292</v>
      </c>
      <c r="I146" s="12"/>
      <c r="J146" s="9">
        <v>71</v>
      </c>
      <c r="K146" s="9">
        <v>97</v>
      </c>
    </row>
    <row r="147" spans="2:11" s="11" customFormat="1" x14ac:dyDescent="0.2">
      <c r="B147" s="8">
        <v>43736</v>
      </c>
      <c r="C147" s="12" t="s">
        <v>6</v>
      </c>
      <c r="D147" s="113">
        <v>57330</v>
      </c>
      <c r="E147" s="12" t="s">
        <v>315</v>
      </c>
      <c r="F147" s="12" t="s">
        <v>4</v>
      </c>
      <c r="G147" s="12" t="s">
        <v>6</v>
      </c>
      <c r="H147" s="12" t="s">
        <v>292</v>
      </c>
      <c r="I147" s="12"/>
      <c r="J147" s="9">
        <v>24</v>
      </c>
      <c r="K147" s="9">
        <v>29</v>
      </c>
    </row>
    <row r="148" spans="2:11" s="11" customFormat="1" x14ac:dyDescent="0.2">
      <c r="B148" s="8">
        <v>43736</v>
      </c>
      <c r="C148" s="12" t="s">
        <v>3</v>
      </c>
      <c r="D148" s="113">
        <v>6139</v>
      </c>
      <c r="E148" s="12" t="s">
        <v>48</v>
      </c>
      <c r="F148" s="12" t="s">
        <v>6</v>
      </c>
      <c r="G148" s="12" t="s">
        <v>15</v>
      </c>
      <c r="H148" s="12" t="s">
        <v>292</v>
      </c>
      <c r="I148" s="12"/>
      <c r="J148" s="9">
        <v>32</v>
      </c>
      <c r="K148" s="9">
        <v>43</v>
      </c>
    </row>
    <row r="149" spans="2:11" s="11" customFormat="1" x14ac:dyDescent="0.2">
      <c r="B149" s="8">
        <v>43737</v>
      </c>
      <c r="C149" s="12" t="s">
        <v>3</v>
      </c>
      <c r="D149" s="113">
        <v>1457</v>
      </c>
      <c r="E149" s="12" t="s">
        <v>92</v>
      </c>
      <c r="F149" s="12" t="s">
        <v>12</v>
      </c>
      <c r="G149" s="12" t="s">
        <v>15</v>
      </c>
      <c r="H149" s="12" t="s">
        <v>222</v>
      </c>
      <c r="I149" s="33"/>
      <c r="J149" s="9">
        <v>27</v>
      </c>
      <c r="K149" s="9">
        <v>29</v>
      </c>
    </row>
    <row r="150" spans="2:11" s="11" customFormat="1" x14ac:dyDescent="0.2">
      <c r="B150" s="8">
        <v>43737</v>
      </c>
      <c r="C150" s="12" t="s">
        <v>3</v>
      </c>
      <c r="D150" s="113">
        <v>4877</v>
      </c>
      <c r="E150" s="12" t="s">
        <v>124</v>
      </c>
      <c r="F150" s="12" t="s">
        <v>6</v>
      </c>
      <c r="G150" s="12" t="s">
        <v>4</v>
      </c>
      <c r="H150" s="12" t="s">
        <v>222</v>
      </c>
      <c r="I150" s="12"/>
      <c r="J150" s="9">
        <v>12</v>
      </c>
      <c r="K150" s="9">
        <v>7</v>
      </c>
    </row>
    <row r="151" spans="2:11" s="11" customFormat="1" x14ac:dyDescent="0.2">
      <c r="B151" s="8">
        <v>43737</v>
      </c>
      <c r="C151" s="12" t="s">
        <v>3</v>
      </c>
      <c r="D151" s="113">
        <v>1371</v>
      </c>
      <c r="E151" s="12" t="s">
        <v>92</v>
      </c>
      <c r="F151" s="12" t="s">
        <v>4</v>
      </c>
      <c r="G151" s="12" t="s">
        <v>6</v>
      </c>
      <c r="H151" s="12" t="s">
        <v>151</v>
      </c>
      <c r="I151" s="12"/>
      <c r="J151" s="9">
        <v>23</v>
      </c>
      <c r="K151" s="9">
        <v>26</v>
      </c>
    </row>
    <row r="152" spans="2:11" s="11" customFormat="1" x14ac:dyDescent="0.2">
      <c r="B152" s="8">
        <v>43737</v>
      </c>
      <c r="C152" s="12" t="s">
        <v>6</v>
      </c>
      <c r="D152" s="113">
        <v>54260</v>
      </c>
      <c r="E152" s="12" t="s">
        <v>672</v>
      </c>
      <c r="F152" s="12" t="s">
        <v>6</v>
      </c>
      <c r="G152" s="12" t="s">
        <v>15</v>
      </c>
      <c r="H152" s="12" t="s">
        <v>151</v>
      </c>
      <c r="I152" s="12"/>
      <c r="J152" s="9">
        <v>39</v>
      </c>
      <c r="K152" s="9">
        <v>40</v>
      </c>
    </row>
    <row r="153" spans="2:11" s="11" customFormat="1" x14ac:dyDescent="0.2">
      <c r="B153" s="8">
        <v>43737</v>
      </c>
      <c r="C153" s="12" t="s">
        <v>3</v>
      </c>
      <c r="D153" s="113">
        <v>5834</v>
      </c>
      <c r="E153" s="12" t="s">
        <v>118</v>
      </c>
      <c r="F153" s="12" t="s">
        <v>6</v>
      </c>
      <c r="G153" s="12" t="s">
        <v>15</v>
      </c>
      <c r="H153" s="12" t="s">
        <v>151</v>
      </c>
      <c r="I153" s="12"/>
      <c r="J153" s="9">
        <v>22</v>
      </c>
      <c r="K153" s="9">
        <v>27</v>
      </c>
    </row>
    <row r="154" spans="2:11" s="11" customFormat="1" x14ac:dyDescent="0.2">
      <c r="B154" s="8">
        <v>43737</v>
      </c>
      <c r="C154" s="12" t="s">
        <v>3</v>
      </c>
      <c r="D154" s="113">
        <v>3443</v>
      </c>
      <c r="E154" s="12" t="s">
        <v>67</v>
      </c>
      <c r="F154" s="12" t="s">
        <v>4</v>
      </c>
      <c r="G154" s="12" t="s">
        <v>6</v>
      </c>
      <c r="H154" s="12" t="s">
        <v>151</v>
      </c>
      <c r="I154" s="12"/>
      <c r="J154" s="9">
        <v>19</v>
      </c>
      <c r="K154" s="9">
        <v>23</v>
      </c>
    </row>
    <row r="155" spans="2:11" s="11" customFormat="1" x14ac:dyDescent="0.2">
      <c r="B155" s="8">
        <v>43737</v>
      </c>
      <c r="C155" s="12" t="s">
        <v>3</v>
      </c>
      <c r="D155" s="113">
        <v>7336</v>
      </c>
      <c r="E155" s="12" t="s">
        <v>39</v>
      </c>
      <c r="F155" s="12" t="s">
        <v>6</v>
      </c>
      <c r="G155" s="12" t="s">
        <v>15</v>
      </c>
      <c r="H155" s="12" t="s">
        <v>151</v>
      </c>
      <c r="I155" s="12"/>
      <c r="J155" s="9">
        <v>3</v>
      </c>
      <c r="K155" s="9">
        <v>26</v>
      </c>
    </row>
    <row r="156" spans="2:11" s="11" customFormat="1" x14ac:dyDescent="0.2">
      <c r="B156" s="8">
        <v>43737</v>
      </c>
      <c r="C156" s="12" t="s">
        <v>3</v>
      </c>
      <c r="D156" s="113">
        <v>7237</v>
      </c>
      <c r="E156" s="12" t="s">
        <v>59</v>
      </c>
      <c r="F156" s="12" t="s">
        <v>6</v>
      </c>
      <c r="G156" s="12" t="s">
        <v>15</v>
      </c>
      <c r="H156" s="12" t="s">
        <v>151</v>
      </c>
      <c r="I156" s="12"/>
      <c r="J156" s="9">
        <v>30</v>
      </c>
      <c r="K156" s="9">
        <v>25</v>
      </c>
    </row>
    <row r="157" spans="2:11" s="11" customFormat="1" x14ac:dyDescent="0.2">
      <c r="B157" s="8">
        <v>43737</v>
      </c>
      <c r="C157" s="12" t="s">
        <v>3</v>
      </c>
      <c r="D157" s="113">
        <v>5698</v>
      </c>
      <c r="E157" s="12" t="s">
        <v>2417</v>
      </c>
      <c r="F157" s="12" t="s">
        <v>4</v>
      </c>
      <c r="G157" s="12" t="s">
        <v>6</v>
      </c>
      <c r="H157" s="12" t="s">
        <v>37</v>
      </c>
      <c r="I157" s="12"/>
      <c r="J157" s="9">
        <v>28</v>
      </c>
      <c r="K157" s="9">
        <v>29</v>
      </c>
    </row>
    <row r="158" spans="2:11" s="11" customFormat="1" x14ac:dyDescent="0.2">
      <c r="B158" s="8">
        <v>43737</v>
      </c>
      <c r="C158" s="12" t="s">
        <v>3</v>
      </c>
      <c r="D158" s="113">
        <v>3861</v>
      </c>
      <c r="E158" s="12" t="s">
        <v>116</v>
      </c>
      <c r="F158" s="12" t="s">
        <v>187</v>
      </c>
      <c r="G158" s="12" t="s">
        <v>4</v>
      </c>
      <c r="H158" s="12" t="s">
        <v>37</v>
      </c>
      <c r="I158" s="12"/>
      <c r="J158" s="9">
        <v>14</v>
      </c>
      <c r="K158" s="9">
        <v>14</v>
      </c>
    </row>
    <row r="159" spans="2:11" s="11" customFormat="1" x14ac:dyDescent="0.2">
      <c r="B159" s="8">
        <v>43737</v>
      </c>
      <c r="C159" s="12" t="s">
        <v>3</v>
      </c>
      <c r="D159" s="113">
        <v>4981</v>
      </c>
      <c r="E159" s="12" t="s">
        <v>111</v>
      </c>
      <c r="F159" s="12" t="s">
        <v>4</v>
      </c>
      <c r="G159" s="12" t="s">
        <v>5</v>
      </c>
      <c r="H159" s="12" t="s">
        <v>37</v>
      </c>
      <c r="I159" s="12"/>
      <c r="J159" s="9">
        <v>15</v>
      </c>
      <c r="K159" s="9">
        <v>11</v>
      </c>
    </row>
    <row r="160" spans="2:11" s="11" customFormat="1" x14ac:dyDescent="0.2">
      <c r="B160" s="8">
        <v>43737</v>
      </c>
      <c r="C160" s="12" t="s">
        <v>3</v>
      </c>
      <c r="D160" s="113">
        <v>4888</v>
      </c>
      <c r="E160" s="12" t="s">
        <v>124</v>
      </c>
      <c r="F160" s="12" t="s">
        <v>4</v>
      </c>
      <c r="G160" s="12" t="s">
        <v>6</v>
      </c>
      <c r="H160" s="12" t="s">
        <v>37</v>
      </c>
      <c r="I160" s="12"/>
      <c r="J160" s="9">
        <v>12</v>
      </c>
      <c r="K160" s="9">
        <v>7</v>
      </c>
    </row>
    <row r="161" spans="2:11" s="11" customFormat="1" x14ac:dyDescent="0.2">
      <c r="B161" s="8">
        <v>43737</v>
      </c>
      <c r="C161" s="12" t="s">
        <v>3</v>
      </c>
      <c r="D161" s="113">
        <v>4981</v>
      </c>
      <c r="E161" s="12" t="s">
        <v>111</v>
      </c>
      <c r="F161" s="12" t="s">
        <v>4</v>
      </c>
      <c r="G161" s="12" t="s">
        <v>6</v>
      </c>
      <c r="H161" s="12" t="s">
        <v>37</v>
      </c>
      <c r="I161" s="12"/>
      <c r="J161" s="9">
        <v>15</v>
      </c>
      <c r="K161" s="9">
        <v>11</v>
      </c>
    </row>
    <row r="162" spans="2:11" s="11" customFormat="1" x14ac:dyDescent="0.2">
      <c r="B162" s="8">
        <v>43737</v>
      </c>
      <c r="C162" s="12" t="s">
        <v>3</v>
      </c>
      <c r="D162" s="113">
        <v>1938</v>
      </c>
      <c r="E162" s="12" t="s">
        <v>92</v>
      </c>
      <c r="F162" s="12" t="s">
        <v>19</v>
      </c>
      <c r="G162" s="12" t="s">
        <v>15</v>
      </c>
      <c r="H162" s="12" t="s">
        <v>23</v>
      </c>
      <c r="I162" s="12"/>
      <c r="J162" s="9">
        <v>27</v>
      </c>
      <c r="K162" s="9">
        <v>28</v>
      </c>
    </row>
    <row r="163" spans="2:11" s="11" customFormat="1" x14ac:dyDescent="0.2">
      <c r="B163" s="8">
        <v>43737</v>
      </c>
      <c r="C163" s="12" t="s">
        <v>6</v>
      </c>
      <c r="D163" s="113">
        <v>54150</v>
      </c>
      <c r="E163" s="12" t="s">
        <v>699</v>
      </c>
      <c r="F163" s="12" t="s">
        <v>6</v>
      </c>
      <c r="G163" s="12" t="s">
        <v>15</v>
      </c>
      <c r="H163" s="12" t="s">
        <v>172</v>
      </c>
      <c r="I163" s="12"/>
      <c r="J163" s="9">
        <v>41</v>
      </c>
      <c r="K163" s="9">
        <v>41</v>
      </c>
    </row>
    <row r="164" spans="2:11" s="11" customFormat="1" x14ac:dyDescent="0.2">
      <c r="B164" s="8">
        <v>43737</v>
      </c>
      <c r="C164" s="12" t="s">
        <v>3</v>
      </c>
      <c r="D164" s="113">
        <v>5243</v>
      </c>
      <c r="E164" s="12" t="s">
        <v>66</v>
      </c>
      <c r="F164" s="12" t="s">
        <v>5</v>
      </c>
      <c r="G164" s="12" t="s">
        <v>6</v>
      </c>
      <c r="H164" s="12" t="s">
        <v>2486</v>
      </c>
      <c r="I164" s="12"/>
      <c r="J164" s="9">
        <v>27</v>
      </c>
      <c r="K164" s="9">
        <v>34</v>
      </c>
    </row>
    <row r="165" spans="2:11" s="11" customFormat="1" x14ac:dyDescent="0.2">
      <c r="B165" s="8">
        <v>43737</v>
      </c>
      <c r="C165" s="12" t="s">
        <v>5</v>
      </c>
      <c r="D165" s="113">
        <v>66849</v>
      </c>
      <c r="E165" s="12" t="s">
        <v>2487</v>
      </c>
      <c r="F165" s="12" t="s">
        <v>15</v>
      </c>
      <c r="G165" s="12" t="s">
        <v>5</v>
      </c>
      <c r="H165" s="12" t="s">
        <v>422</v>
      </c>
      <c r="I165" s="12"/>
      <c r="J165" s="9">
        <v>89</v>
      </c>
      <c r="K165" s="9">
        <v>152</v>
      </c>
    </row>
    <row r="166" spans="2:11" s="11" customFormat="1" x14ac:dyDescent="0.2">
      <c r="B166" s="8">
        <v>43737</v>
      </c>
      <c r="C166" s="12" t="s">
        <v>3</v>
      </c>
      <c r="D166" s="113">
        <v>7450</v>
      </c>
      <c r="E166" s="12" t="s">
        <v>1349</v>
      </c>
      <c r="F166" s="12" t="s">
        <v>5</v>
      </c>
      <c r="G166" s="12" t="s">
        <v>15</v>
      </c>
      <c r="H166" s="12" t="s">
        <v>319</v>
      </c>
      <c r="I166" s="12"/>
      <c r="J166" s="9">
        <v>31</v>
      </c>
      <c r="K166" s="9">
        <v>49</v>
      </c>
    </row>
    <row r="167" spans="2:11" s="11" customFormat="1" x14ac:dyDescent="0.2">
      <c r="B167" s="8">
        <v>43737</v>
      </c>
      <c r="C167" s="12" t="s">
        <v>6</v>
      </c>
      <c r="D167" s="113">
        <v>51220</v>
      </c>
      <c r="E167" s="12" t="s">
        <v>654</v>
      </c>
      <c r="F167" s="12" t="s">
        <v>6</v>
      </c>
      <c r="G167" s="12" t="s">
        <v>15</v>
      </c>
      <c r="H167" s="12" t="s">
        <v>319</v>
      </c>
      <c r="I167" s="12"/>
      <c r="J167" s="9">
        <v>139</v>
      </c>
      <c r="K167" s="9">
        <v>223</v>
      </c>
    </row>
    <row r="168" spans="2:11" s="11" customFormat="1" x14ac:dyDescent="0.2">
      <c r="B168" s="8">
        <v>43737</v>
      </c>
      <c r="C168" s="12" t="s">
        <v>3</v>
      </c>
      <c r="D168" s="113">
        <v>4450</v>
      </c>
      <c r="E168" s="12" t="s">
        <v>61</v>
      </c>
      <c r="F168" s="12" t="s">
        <v>5</v>
      </c>
      <c r="G168" s="12" t="s">
        <v>15</v>
      </c>
      <c r="H168" s="12" t="s">
        <v>319</v>
      </c>
      <c r="I168" s="12"/>
      <c r="J168" s="9">
        <v>7</v>
      </c>
      <c r="K168" s="9">
        <v>5</v>
      </c>
    </row>
    <row r="169" spans="2:11" s="11" customFormat="1" x14ac:dyDescent="0.2">
      <c r="B169" s="8">
        <v>43737</v>
      </c>
      <c r="C169" s="12" t="s">
        <v>3</v>
      </c>
      <c r="D169" s="113">
        <v>2555</v>
      </c>
      <c r="E169" s="12" t="s">
        <v>92</v>
      </c>
      <c r="F169" s="12" t="s">
        <v>2488</v>
      </c>
      <c r="G169" s="12" t="s">
        <v>15</v>
      </c>
      <c r="H169" s="12" t="s">
        <v>1687</v>
      </c>
      <c r="I169" s="12"/>
      <c r="J169" s="9">
        <v>20</v>
      </c>
      <c r="K169" s="9">
        <v>25</v>
      </c>
    </row>
    <row r="170" spans="2:11" s="11" customFormat="1" x14ac:dyDescent="0.2">
      <c r="B170" s="8">
        <v>43737</v>
      </c>
      <c r="C170" s="12" t="s">
        <v>3</v>
      </c>
      <c r="D170" s="113">
        <v>7210</v>
      </c>
      <c r="E170" s="12" t="s">
        <v>59</v>
      </c>
      <c r="F170" s="12" t="s">
        <v>6</v>
      </c>
      <c r="G170" s="12" t="s">
        <v>15</v>
      </c>
      <c r="H170" s="12" t="s">
        <v>1687</v>
      </c>
      <c r="I170" s="12"/>
      <c r="J170" s="9">
        <v>28</v>
      </c>
      <c r="K170" s="9">
        <v>35</v>
      </c>
    </row>
    <row r="171" spans="2:11" s="11" customFormat="1" x14ac:dyDescent="0.2">
      <c r="B171" s="8">
        <v>43737</v>
      </c>
      <c r="C171" s="12" t="s">
        <v>3</v>
      </c>
      <c r="D171" s="113">
        <v>4418</v>
      </c>
      <c r="E171" s="12" t="s">
        <v>61</v>
      </c>
      <c r="F171" s="12" t="s">
        <v>16</v>
      </c>
      <c r="G171" s="12" t="s">
        <v>6</v>
      </c>
      <c r="H171" s="12" t="s">
        <v>940</v>
      </c>
      <c r="I171" s="12"/>
      <c r="J171" s="9">
        <v>6</v>
      </c>
      <c r="K171" s="9">
        <v>4</v>
      </c>
    </row>
    <row r="172" spans="2:11" s="11" customFormat="1" x14ac:dyDescent="0.2">
      <c r="B172" s="8">
        <v>43737</v>
      </c>
      <c r="C172" s="12" t="s">
        <v>3</v>
      </c>
      <c r="D172" s="113">
        <v>7430</v>
      </c>
      <c r="E172" s="12" t="s">
        <v>1836</v>
      </c>
      <c r="F172" s="12" t="s">
        <v>4</v>
      </c>
      <c r="G172" s="12" t="s">
        <v>6</v>
      </c>
      <c r="H172" s="12" t="s">
        <v>2489</v>
      </c>
      <c r="I172" s="12"/>
      <c r="J172" s="9">
        <v>41</v>
      </c>
      <c r="K172" s="9">
        <v>53</v>
      </c>
    </row>
    <row r="173" spans="2:11" s="11" customFormat="1" x14ac:dyDescent="0.2">
      <c r="B173" s="8">
        <v>43737</v>
      </c>
      <c r="C173" s="12" t="s">
        <v>6</v>
      </c>
      <c r="D173" s="113">
        <v>54260</v>
      </c>
      <c r="E173" s="12" t="s">
        <v>672</v>
      </c>
      <c r="F173" s="12" t="s">
        <v>6</v>
      </c>
      <c r="G173" s="12" t="s">
        <v>4</v>
      </c>
      <c r="H173" s="12" t="s">
        <v>163</v>
      </c>
      <c r="I173" s="12"/>
      <c r="J173" s="9">
        <v>39</v>
      </c>
      <c r="K173" s="9">
        <v>40</v>
      </c>
    </row>
    <row r="174" spans="2:11" s="11" customFormat="1" x14ac:dyDescent="0.2">
      <c r="B174" s="8">
        <v>43737</v>
      </c>
      <c r="C174" s="12" t="s">
        <v>3</v>
      </c>
      <c r="D174" s="113">
        <v>1310</v>
      </c>
      <c r="E174" s="12" t="s">
        <v>92</v>
      </c>
      <c r="F174" s="12" t="s">
        <v>4</v>
      </c>
      <c r="G174" s="12" t="s">
        <v>6</v>
      </c>
      <c r="H174" s="12" t="s">
        <v>2490</v>
      </c>
      <c r="I174" s="12"/>
      <c r="J174" s="9">
        <v>26</v>
      </c>
      <c r="K174" s="9">
        <v>33</v>
      </c>
    </row>
    <row r="175" spans="2:11" s="11" customFormat="1" x14ac:dyDescent="0.2">
      <c r="B175" s="8">
        <v>43737</v>
      </c>
      <c r="C175" s="12" t="s">
        <v>3</v>
      </c>
      <c r="D175" s="113">
        <v>6140</v>
      </c>
      <c r="E175" s="12" t="s">
        <v>48</v>
      </c>
      <c r="F175" s="12" t="s">
        <v>6</v>
      </c>
      <c r="G175" s="12" t="s">
        <v>15</v>
      </c>
      <c r="H175" s="12" t="s">
        <v>1025</v>
      </c>
      <c r="I175" s="12"/>
      <c r="J175" s="9">
        <v>34</v>
      </c>
      <c r="K175" s="9">
        <v>44</v>
      </c>
    </row>
    <row r="176" spans="2:11" s="11" customFormat="1" x14ac:dyDescent="0.2">
      <c r="B176" s="8">
        <v>43737</v>
      </c>
      <c r="C176" s="12" t="s">
        <v>3</v>
      </c>
      <c r="D176" s="113">
        <v>2550</v>
      </c>
      <c r="E176" s="12" t="s">
        <v>92</v>
      </c>
      <c r="F176" s="12" t="s">
        <v>6</v>
      </c>
      <c r="G176" s="12" t="s">
        <v>8</v>
      </c>
      <c r="H176" s="12" t="s">
        <v>292</v>
      </c>
      <c r="I176" s="12"/>
      <c r="J176" s="9">
        <v>21</v>
      </c>
      <c r="K176" s="9">
        <v>25</v>
      </c>
    </row>
    <row r="177" spans="1:19" s="11" customFormat="1" x14ac:dyDescent="0.2">
      <c r="B177" s="8">
        <v>43738</v>
      </c>
      <c r="C177" s="12" t="s">
        <v>3</v>
      </c>
      <c r="D177" s="113">
        <v>9080</v>
      </c>
      <c r="E177" s="12" t="s">
        <v>63</v>
      </c>
      <c r="F177" s="12" t="s">
        <v>5</v>
      </c>
      <c r="G177" s="12" t="s">
        <v>4</v>
      </c>
      <c r="H177" s="12" t="s">
        <v>319</v>
      </c>
      <c r="I177" s="12"/>
      <c r="J177" s="9">
        <v>55</v>
      </c>
      <c r="K177" s="9">
        <v>63</v>
      </c>
    </row>
    <row r="178" spans="1:19" s="11" customFormat="1" x14ac:dyDescent="0.2">
      <c r="B178" s="8">
        <v>43738</v>
      </c>
      <c r="C178" s="12" t="s">
        <v>3</v>
      </c>
      <c r="D178" s="113">
        <v>3790</v>
      </c>
      <c r="E178" s="12" t="s">
        <v>82</v>
      </c>
      <c r="F178" s="12" t="s">
        <v>4</v>
      </c>
      <c r="G178" s="12" t="s">
        <v>6</v>
      </c>
      <c r="H178" s="12" t="s">
        <v>151</v>
      </c>
      <c r="I178" s="12"/>
      <c r="J178" s="9">
        <v>21</v>
      </c>
      <c r="K178" s="9">
        <v>18</v>
      </c>
    </row>
    <row r="179" spans="1:19" s="11" customFormat="1" x14ac:dyDescent="0.2"/>
    <row r="180" spans="1:19" s="11" customFormat="1" x14ac:dyDescent="0.2"/>
    <row r="181" spans="1:19" ht="16" thickBot="1" x14ac:dyDescent="0.25"/>
    <row r="182" spans="1:19" x14ac:dyDescent="0.2">
      <c r="B182" s="53" t="s">
        <v>1049</v>
      </c>
      <c r="C182" s="150"/>
      <c r="D182" s="53" t="s">
        <v>1154</v>
      </c>
      <c r="E182" s="54"/>
      <c r="F182" s="53" t="s">
        <v>1155</v>
      </c>
      <c r="G182" s="54"/>
      <c r="H182" s="53" t="s">
        <v>1669</v>
      </c>
      <c r="I182" s="54"/>
      <c r="J182" s="53" t="s">
        <v>1670</v>
      </c>
      <c r="K182" s="150"/>
      <c r="L182" s="53" t="s">
        <v>1874</v>
      </c>
      <c r="M182" s="150"/>
      <c r="N182" s="167" t="s">
        <v>2058</v>
      </c>
      <c r="O182" s="168"/>
      <c r="P182" s="167" t="s">
        <v>2202</v>
      </c>
      <c r="Q182" s="176"/>
      <c r="R182" s="177" t="s">
        <v>2432</v>
      </c>
      <c r="S182" s="168"/>
    </row>
    <row r="183" spans="1:19" x14ac:dyDescent="0.2">
      <c r="A183" t="s">
        <v>916</v>
      </c>
      <c r="B183" s="141">
        <v>40</v>
      </c>
      <c r="C183" s="147">
        <v>0.11627906976744186</v>
      </c>
      <c r="D183" s="141">
        <v>49</v>
      </c>
      <c r="E183" s="142">
        <v>0.11694510739856802</v>
      </c>
      <c r="F183" s="141">
        <v>21</v>
      </c>
      <c r="G183" s="151">
        <v>6.1889250814332247E-2</v>
      </c>
      <c r="H183" s="141">
        <v>44</v>
      </c>
      <c r="I183" s="142">
        <v>0.10451306413301663</v>
      </c>
      <c r="J183" s="141">
        <v>40</v>
      </c>
      <c r="K183" s="147">
        <v>0.10050251256281408</v>
      </c>
      <c r="L183" s="160">
        <v>16</v>
      </c>
      <c r="M183" s="147">
        <v>0.12698412698412698</v>
      </c>
      <c r="N183" s="78">
        <v>28</v>
      </c>
      <c r="O183" s="56">
        <f>N183/$N$192</f>
        <v>9.7902097902097904E-2</v>
      </c>
      <c r="P183" s="78">
        <f>33+2+1+1</f>
        <v>37</v>
      </c>
      <c r="Q183" s="161">
        <f>P183/$P$192</f>
        <v>6.9029850746268662E-2</v>
      </c>
      <c r="R183" s="55">
        <f>22+5+2</f>
        <v>29</v>
      </c>
      <c r="S183" s="56">
        <f>R183/$R$192</f>
        <v>0.16384180790960451</v>
      </c>
    </row>
    <row r="184" spans="1:19" x14ac:dyDescent="0.2">
      <c r="A184" t="s">
        <v>308</v>
      </c>
      <c r="B184" s="143">
        <v>97</v>
      </c>
      <c r="C184" s="148">
        <v>0.28197674418604651</v>
      </c>
      <c r="D184" s="143">
        <v>115</v>
      </c>
      <c r="E184" s="144">
        <v>0.27446300715990452</v>
      </c>
      <c r="F184" s="143">
        <v>111</v>
      </c>
      <c r="G184" s="152">
        <v>0.36156351791530944</v>
      </c>
      <c r="H184" s="143">
        <v>111</v>
      </c>
      <c r="I184" s="144">
        <v>0.26365795724465557</v>
      </c>
      <c r="J184" s="143">
        <v>100</v>
      </c>
      <c r="K184" s="148">
        <v>0.25125628140703515</v>
      </c>
      <c r="L184" s="55">
        <v>21</v>
      </c>
      <c r="M184" s="148">
        <v>0.16666666666666666</v>
      </c>
      <c r="N184" s="55">
        <f>114-29</f>
        <v>85</v>
      </c>
      <c r="O184" s="56">
        <f t="shared" ref="O184:O192" si="0">N184/$N$192</f>
        <v>0.29720279720279719</v>
      </c>
      <c r="P184" s="55">
        <f>112-25+2+14+15+8+2+12+4</f>
        <v>144</v>
      </c>
      <c r="Q184" s="161">
        <f t="shared" ref="Q184:Q192" si="1">P184/$P$192</f>
        <v>0.26865671641791045</v>
      </c>
      <c r="R184" s="55">
        <f>31+21+6+1</f>
        <v>59</v>
      </c>
      <c r="S184" s="56">
        <f t="shared" ref="S184:S191" si="2">R184/$R$192</f>
        <v>0.33333333333333331</v>
      </c>
    </row>
    <row r="185" spans="1:19" x14ac:dyDescent="0.2">
      <c r="A185" t="s">
        <v>284</v>
      </c>
      <c r="B185" s="143">
        <v>43</v>
      </c>
      <c r="C185" s="148">
        <v>0.125</v>
      </c>
      <c r="D185" s="143">
        <v>36</v>
      </c>
      <c r="E185" s="144">
        <v>8.5918854415274457E-2</v>
      </c>
      <c r="F185" s="143">
        <v>21</v>
      </c>
      <c r="G185" s="152">
        <v>6.8403908794788276E-2</v>
      </c>
      <c r="H185" s="143">
        <v>57</v>
      </c>
      <c r="I185" s="144">
        <v>0.1163895486935867</v>
      </c>
      <c r="J185" s="143">
        <v>51</v>
      </c>
      <c r="K185" s="148">
        <v>0.12814070351758794</v>
      </c>
      <c r="L185" s="55">
        <v>14</v>
      </c>
      <c r="M185" s="148">
        <v>0.1111111111111111</v>
      </c>
      <c r="N185" s="55">
        <f>138-117</f>
        <v>21</v>
      </c>
      <c r="O185" s="56">
        <f t="shared" si="0"/>
        <v>7.3426573426573424E-2</v>
      </c>
      <c r="P185" s="55">
        <f>153-114+4+3+6+2+5+1</f>
        <v>60</v>
      </c>
      <c r="Q185" s="161">
        <f t="shared" si="1"/>
        <v>0.11194029850746269</v>
      </c>
      <c r="R185" s="55">
        <f>8+6+5+1</f>
        <v>20</v>
      </c>
      <c r="S185" s="56">
        <f t="shared" si="2"/>
        <v>0.11299435028248588</v>
      </c>
    </row>
    <row r="186" spans="1:19" x14ac:dyDescent="0.2">
      <c r="A186" t="s">
        <v>922</v>
      </c>
      <c r="B186" s="143">
        <v>29</v>
      </c>
      <c r="C186" s="148">
        <v>8.4302325581395346E-2</v>
      </c>
      <c r="D186" s="143">
        <v>26</v>
      </c>
      <c r="E186" s="144">
        <v>6.205250596658711E-2</v>
      </c>
      <c r="F186" s="143">
        <v>16</v>
      </c>
      <c r="G186" s="152">
        <v>5.2117263843648211E-2</v>
      </c>
      <c r="H186" s="143">
        <v>27</v>
      </c>
      <c r="I186" s="144">
        <v>6.413301662707839E-2</v>
      </c>
      <c r="J186" s="143">
        <v>23</v>
      </c>
      <c r="K186" s="148">
        <v>5.7788944723618091E-2</v>
      </c>
      <c r="L186" s="78">
        <v>4</v>
      </c>
      <c r="M186" s="148">
        <v>3.1746031746031744E-2</v>
      </c>
      <c r="N186" s="55">
        <v>11</v>
      </c>
      <c r="O186" s="56">
        <f t="shared" si="0"/>
        <v>3.8461538461538464E-2</v>
      </c>
      <c r="P186" s="55">
        <f>16+6+6+1</f>
        <v>29</v>
      </c>
      <c r="Q186" s="161">
        <f t="shared" si="1"/>
        <v>5.4104477611940295E-2</v>
      </c>
      <c r="R186" s="55">
        <v>5</v>
      </c>
      <c r="S186" s="56">
        <f t="shared" si="2"/>
        <v>2.8248587570621469E-2</v>
      </c>
    </row>
    <row r="187" spans="1:19" x14ac:dyDescent="0.2">
      <c r="A187" t="s">
        <v>23</v>
      </c>
      <c r="B187" s="143">
        <v>17</v>
      </c>
      <c r="C187" s="148">
        <v>4.9418604651162788E-2</v>
      </c>
      <c r="D187" s="143">
        <v>76</v>
      </c>
      <c r="E187" s="144">
        <v>0.18138424821002386</v>
      </c>
      <c r="F187" s="143">
        <v>33</v>
      </c>
      <c r="G187" s="152">
        <v>0.10749185667752444</v>
      </c>
      <c r="H187" s="143">
        <v>30</v>
      </c>
      <c r="I187" s="144">
        <v>7.1258907363420429E-2</v>
      </c>
      <c r="J187" s="143">
        <v>74</v>
      </c>
      <c r="K187" s="148">
        <v>0.18592964824120603</v>
      </c>
      <c r="L187" s="55">
        <v>17</v>
      </c>
      <c r="M187" s="148">
        <v>0.13492063492063491</v>
      </c>
      <c r="N187" s="55">
        <v>17</v>
      </c>
      <c r="O187" s="56">
        <f t="shared" si="0"/>
        <v>5.944055944055944E-2</v>
      </c>
      <c r="P187" s="55">
        <f>199-154+5+4+7+1+2+1</f>
        <v>65</v>
      </c>
      <c r="Q187" s="161">
        <f t="shared" si="1"/>
        <v>0.12126865671641791</v>
      </c>
      <c r="R187" s="55">
        <f>1+1+1</f>
        <v>3</v>
      </c>
      <c r="S187" s="56">
        <f t="shared" si="2"/>
        <v>1.6949152542372881E-2</v>
      </c>
    </row>
    <row r="188" spans="1:19" x14ac:dyDescent="0.2">
      <c r="A188" t="s">
        <v>923</v>
      </c>
      <c r="B188" s="143">
        <v>60</v>
      </c>
      <c r="C188" s="148">
        <v>0.1744186046511628</v>
      </c>
      <c r="D188" s="143">
        <v>58</v>
      </c>
      <c r="E188" s="144">
        <v>0.13842482100238662</v>
      </c>
      <c r="F188" s="143">
        <v>56</v>
      </c>
      <c r="G188" s="152">
        <v>0.18241042345276873</v>
      </c>
      <c r="H188" s="143">
        <v>86</v>
      </c>
      <c r="I188" s="144">
        <v>0.20427553444180521</v>
      </c>
      <c r="J188" s="143">
        <v>64</v>
      </c>
      <c r="K188" s="148">
        <v>0.16080402010050251</v>
      </c>
      <c r="L188" s="55">
        <v>37</v>
      </c>
      <c r="M188" s="148">
        <v>0.29365079365079366</v>
      </c>
      <c r="N188" s="55">
        <f>180-117+7+2</f>
        <v>72</v>
      </c>
      <c r="O188" s="56">
        <f t="shared" si="0"/>
        <v>0.25174825174825177</v>
      </c>
      <c r="P188" s="55">
        <f>92+10+19+6+3+9+4</f>
        <v>143</v>
      </c>
      <c r="Q188" s="161">
        <f t="shared" si="1"/>
        <v>0.26679104477611942</v>
      </c>
      <c r="R188" s="55">
        <f>14+9+6+1</f>
        <v>30</v>
      </c>
      <c r="S188" s="56">
        <f t="shared" si="2"/>
        <v>0.16949152542372881</v>
      </c>
    </row>
    <row r="189" spans="1:19" x14ac:dyDescent="0.2">
      <c r="A189" t="s">
        <v>924</v>
      </c>
      <c r="B189" s="143">
        <v>15</v>
      </c>
      <c r="C189" s="148">
        <v>4.3604651162790699E-2</v>
      </c>
      <c r="D189" s="143">
        <v>15</v>
      </c>
      <c r="E189" s="144">
        <v>3.5799522673031027E-2</v>
      </c>
      <c r="F189" s="143">
        <v>15</v>
      </c>
      <c r="G189" s="152">
        <v>4.8859934853420196E-2</v>
      </c>
      <c r="H189" s="143">
        <v>30</v>
      </c>
      <c r="I189" s="144">
        <v>7.1258907363420429E-2</v>
      </c>
      <c r="J189" s="143">
        <v>20</v>
      </c>
      <c r="K189" s="148">
        <v>3.7688442211055273E-2</v>
      </c>
      <c r="L189" s="55">
        <v>12</v>
      </c>
      <c r="M189" s="148">
        <v>9.5238095238095233E-2</v>
      </c>
      <c r="N189" s="55">
        <v>25</v>
      </c>
      <c r="O189" s="56">
        <f t="shared" si="0"/>
        <v>8.7412587412587409E-2</v>
      </c>
      <c r="P189" s="55">
        <f>7+5+5+2</f>
        <v>19</v>
      </c>
      <c r="Q189" s="161">
        <f t="shared" si="1"/>
        <v>3.5447761194029849E-2</v>
      </c>
      <c r="R189" s="55">
        <f>2+4+3+1</f>
        <v>10</v>
      </c>
      <c r="S189" s="56">
        <f t="shared" si="2"/>
        <v>5.6497175141242938E-2</v>
      </c>
    </row>
    <row r="190" spans="1:19" x14ac:dyDescent="0.2">
      <c r="A190" t="s">
        <v>925</v>
      </c>
      <c r="B190" s="143">
        <v>12</v>
      </c>
      <c r="C190" s="148">
        <v>3.4883720930232558E-2</v>
      </c>
      <c r="D190" s="143">
        <v>14</v>
      </c>
      <c r="E190" s="144">
        <v>3.3412887828162291E-2</v>
      </c>
      <c r="F190" s="143">
        <v>9</v>
      </c>
      <c r="G190" s="152">
        <v>2.9315960912052116E-2</v>
      </c>
      <c r="H190" s="143">
        <v>24</v>
      </c>
      <c r="I190" s="144">
        <v>5.4631828978622329E-2</v>
      </c>
      <c r="J190" s="143">
        <v>7</v>
      </c>
      <c r="K190" s="148">
        <v>1.7587939698492462E-2</v>
      </c>
      <c r="L190" s="55">
        <v>4</v>
      </c>
      <c r="M190" s="148">
        <v>3.1746031746031744E-2</v>
      </c>
      <c r="N190" s="55">
        <v>8</v>
      </c>
      <c r="O190" s="56">
        <f t="shared" si="0"/>
        <v>2.7972027972027972E-2</v>
      </c>
      <c r="P190" s="55">
        <f>12+4+1+2</f>
        <v>19</v>
      </c>
      <c r="Q190" s="161">
        <f t="shared" si="1"/>
        <v>3.5447761194029849E-2</v>
      </c>
      <c r="R190" s="55">
        <f>2+2+2+2</f>
        <v>8</v>
      </c>
      <c r="S190" s="56">
        <f t="shared" si="2"/>
        <v>4.519774011299435E-2</v>
      </c>
    </row>
    <row r="191" spans="1:19" x14ac:dyDescent="0.2">
      <c r="A191" t="s">
        <v>915</v>
      </c>
      <c r="B191" s="143">
        <v>31</v>
      </c>
      <c r="C191" s="148">
        <v>9.0116279069767435E-2</v>
      </c>
      <c r="D191" s="143">
        <v>30</v>
      </c>
      <c r="E191" s="144">
        <v>7.1599045346062054E-2</v>
      </c>
      <c r="F191" s="143">
        <v>27</v>
      </c>
      <c r="G191" s="152">
        <v>8.7947882736156349E-2</v>
      </c>
      <c r="H191" s="143">
        <v>21</v>
      </c>
      <c r="I191" s="144">
        <v>4.9881235154394299E-2</v>
      </c>
      <c r="J191" s="143">
        <v>24</v>
      </c>
      <c r="K191" s="148">
        <v>6.030150753768844E-2</v>
      </c>
      <c r="L191" s="55">
        <v>1</v>
      </c>
      <c r="M191" s="148">
        <v>7.9365079365079361E-3</v>
      </c>
      <c r="N191" s="55">
        <f>17+2</f>
        <v>19</v>
      </c>
      <c r="O191" s="56">
        <f t="shared" si="0"/>
        <v>6.6433566433566432E-2</v>
      </c>
      <c r="P191" s="55">
        <f>17+3</f>
        <v>20</v>
      </c>
      <c r="Q191" s="161">
        <f t="shared" si="1"/>
        <v>3.7313432835820892E-2</v>
      </c>
      <c r="R191" s="55">
        <f>6+6+1</f>
        <v>13</v>
      </c>
      <c r="S191" s="56">
        <f t="shared" si="2"/>
        <v>7.3446327683615822E-2</v>
      </c>
    </row>
    <row r="192" spans="1:19" ht="16" thickBot="1" x14ac:dyDescent="0.25">
      <c r="B192" s="145">
        <v>344</v>
      </c>
      <c r="C192" s="149">
        <v>0.52325581395348841</v>
      </c>
      <c r="D192" s="145">
        <v>419</v>
      </c>
      <c r="E192" s="146">
        <v>0.47732696897374699</v>
      </c>
      <c r="F192" s="145">
        <v>307</v>
      </c>
      <c r="G192" s="153">
        <v>0.49185667752442996</v>
      </c>
      <c r="H192" s="145">
        <v>421</v>
      </c>
      <c r="I192" s="146">
        <v>0.48456057007125891</v>
      </c>
      <c r="J192" s="145">
        <v>398</v>
      </c>
      <c r="K192" s="149">
        <v>0.47989949748743715</v>
      </c>
      <c r="L192" s="57">
        <v>126</v>
      </c>
      <c r="M192" s="174">
        <v>1</v>
      </c>
      <c r="N192" s="57">
        <f>SUM(N183:N191)</f>
        <v>286</v>
      </c>
      <c r="O192" s="58">
        <f t="shared" si="0"/>
        <v>1</v>
      </c>
      <c r="P192" s="57">
        <f>SUM(P183:P191)</f>
        <v>536</v>
      </c>
      <c r="Q192" s="172">
        <f t="shared" si="1"/>
        <v>1</v>
      </c>
      <c r="R192" s="57">
        <f>SUM(R183:R191)</f>
        <v>177</v>
      </c>
      <c r="S192" s="60">
        <f>SUM(S183:S191)</f>
        <v>0.99999999999999989</v>
      </c>
    </row>
    <row r="193" spans="3:19" x14ac:dyDescent="0.2">
      <c r="C193" s="157">
        <v>0.52325581395348841</v>
      </c>
      <c r="D193" s="156"/>
      <c r="E193" s="157">
        <v>0.47732696897374699</v>
      </c>
      <c r="F193" s="156"/>
      <c r="G193" s="157">
        <v>0.49185667752442996</v>
      </c>
      <c r="H193" s="156"/>
      <c r="I193" s="157">
        <v>0.48456057007125891</v>
      </c>
      <c r="J193" s="156"/>
      <c r="K193" s="157">
        <v>0.47989949748743715</v>
      </c>
      <c r="L193" s="156"/>
      <c r="M193" s="157">
        <v>0.40476190476190471</v>
      </c>
      <c r="O193" s="157">
        <f>SUM(O183:O185)</f>
        <v>0.46853146853146854</v>
      </c>
      <c r="Q193" s="157">
        <f>SUM(Q183:Q185)</f>
        <v>0.44962686567164178</v>
      </c>
      <c r="S193" s="157">
        <f>S183+S184+S185</f>
        <v>0.61016949152542366</v>
      </c>
    </row>
  </sheetData>
  <sortState ref="B149:K176">
    <sortCondition ref="H149"/>
  </sortState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6720D-6CAF-E54E-8014-5EACE11D6628}">
  <dimension ref="A2:J183"/>
  <sheetViews>
    <sheetView topLeftCell="A157" workbookViewId="0">
      <selection activeCell="H178" sqref="H2:H178"/>
    </sheetView>
  </sheetViews>
  <sheetFormatPr baseColWidth="10" defaultRowHeight="15" x14ac:dyDescent="0.2"/>
  <cols>
    <col min="4" max="4" width="15" customWidth="1"/>
  </cols>
  <sheetData>
    <row r="2" spans="1:10" s="11" customFormat="1" x14ac:dyDescent="0.2">
      <c r="A2" s="8">
        <v>43715</v>
      </c>
      <c r="B2" s="12" t="s">
        <v>6</v>
      </c>
      <c r="C2" s="113">
        <v>57590</v>
      </c>
      <c r="D2" s="12" t="s">
        <v>706</v>
      </c>
      <c r="E2" s="12" t="s">
        <v>6</v>
      </c>
      <c r="F2" s="12" t="s">
        <v>15</v>
      </c>
      <c r="G2" s="12" t="s">
        <v>151</v>
      </c>
      <c r="H2" s="12"/>
      <c r="I2" s="9">
        <v>70</v>
      </c>
      <c r="J2" s="9">
        <v>98</v>
      </c>
    </row>
    <row r="3" spans="1:10" s="11" customFormat="1" x14ac:dyDescent="0.2">
      <c r="A3" s="8">
        <v>43715</v>
      </c>
      <c r="B3" s="12" t="s">
        <v>3</v>
      </c>
      <c r="C3" s="113">
        <v>5836</v>
      </c>
      <c r="D3" s="12" t="s">
        <v>261</v>
      </c>
      <c r="E3" s="12" t="s">
        <v>771</v>
      </c>
      <c r="F3" s="12" t="s">
        <v>15</v>
      </c>
      <c r="G3" s="12" t="s">
        <v>151</v>
      </c>
      <c r="H3" s="12"/>
      <c r="I3" s="9">
        <v>25</v>
      </c>
      <c r="J3" s="9">
        <v>29</v>
      </c>
    </row>
    <row r="4" spans="1:10" s="11" customFormat="1" x14ac:dyDescent="0.2">
      <c r="A4" s="8">
        <v>43730</v>
      </c>
      <c r="B4" s="12" t="s">
        <v>14</v>
      </c>
      <c r="C4" s="113">
        <v>6700</v>
      </c>
      <c r="D4" s="12" t="s">
        <v>127</v>
      </c>
      <c r="E4" s="12" t="s">
        <v>6</v>
      </c>
      <c r="F4" s="12" t="s">
        <v>15</v>
      </c>
      <c r="G4" s="12" t="s">
        <v>258</v>
      </c>
      <c r="H4" s="12"/>
      <c r="I4" s="9">
        <v>29</v>
      </c>
      <c r="J4" s="9">
        <v>27</v>
      </c>
    </row>
    <row r="5" spans="1:10" s="11" customFormat="1" x14ac:dyDescent="0.2">
      <c r="A5" s="8">
        <v>43735</v>
      </c>
      <c r="B5" s="12" t="s">
        <v>14</v>
      </c>
      <c r="C5" s="113">
        <v>6700</v>
      </c>
      <c r="D5" s="12" t="s">
        <v>127</v>
      </c>
      <c r="E5" s="12" t="s">
        <v>6</v>
      </c>
      <c r="F5" s="12" t="s">
        <v>15</v>
      </c>
      <c r="G5" s="12" t="s">
        <v>319</v>
      </c>
      <c r="H5" s="12"/>
      <c r="I5" s="9">
        <v>33</v>
      </c>
      <c r="J5" s="9">
        <v>26</v>
      </c>
    </row>
    <row r="6" spans="1:10" s="11" customFormat="1" x14ac:dyDescent="0.2">
      <c r="A6" s="8">
        <v>43735</v>
      </c>
      <c r="B6" s="12" t="s">
        <v>3</v>
      </c>
      <c r="C6" s="113">
        <v>8808</v>
      </c>
      <c r="D6" s="12" t="s">
        <v>2476</v>
      </c>
      <c r="E6" s="12" t="s">
        <v>5</v>
      </c>
      <c r="F6" s="12" t="s">
        <v>6</v>
      </c>
      <c r="G6" s="12" t="s">
        <v>172</v>
      </c>
      <c r="H6" s="12"/>
      <c r="I6" s="9">
        <v>52</v>
      </c>
      <c r="J6" s="9">
        <v>52</v>
      </c>
    </row>
    <row r="7" spans="1:10" s="11" customFormat="1" x14ac:dyDescent="0.2">
      <c r="A7" s="8">
        <v>43730</v>
      </c>
      <c r="B7" s="12" t="s">
        <v>1190</v>
      </c>
      <c r="C7" s="48" t="s">
        <v>2470</v>
      </c>
      <c r="D7" s="12" t="s">
        <v>2471</v>
      </c>
      <c r="E7" s="12" t="s">
        <v>15</v>
      </c>
      <c r="F7" s="12" t="s">
        <v>15</v>
      </c>
      <c r="G7" s="12" t="s">
        <v>290</v>
      </c>
      <c r="H7" s="12"/>
      <c r="I7" s="31"/>
      <c r="J7" s="31"/>
    </row>
    <row r="8" spans="1:10" s="11" customFormat="1" x14ac:dyDescent="0.2">
      <c r="A8" s="8">
        <v>43735</v>
      </c>
      <c r="B8" s="12" t="s">
        <v>14</v>
      </c>
      <c r="C8" s="113">
        <v>6717</v>
      </c>
      <c r="D8" s="12" t="s">
        <v>1783</v>
      </c>
      <c r="E8" s="12" t="s">
        <v>6</v>
      </c>
      <c r="F8" s="12" t="s">
        <v>6</v>
      </c>
      <c r="G8" s="12" t="s">
        <v>151</v>
      </c>
      <c r="H8" s="12"/>
      <c r="I8" s="9">
        <v>39</v>
      </c>
      <c r="J8" s="9">
        <v>34</v>
      </c>
    </row>
    <row r="9" spans="1:10" s="11" customFormat="1" x14ac:dyDescent="0.2">
      <c r="A9" s="8">
        <v>43735</v>
      </c>
      <c r="B9" s="12" t="s">
        <v>14</v>
      </c>
      <c r="C9" s="113">
        <v>6717</v>
      </c>
      <c r="D9" s="12" t="s">
        <v>1783</v>
      </c>
      <c r="E9" s="12" t="s">
        <v>6</v>
      </c>
      <c r="F9" s="12" t="s">
        <v>3</v>
      </c>
      <c r="G9" s="12" t="s">
        <v>151</v>
      </c>
      <c r="H9" s="12"/>
      <c r="I9" s="9">
        <v>39</v>
      </c>
      <c r="J9" s="9">
        <v>34</v>
      </c>
    </row>
    <row r="10" spans="1:10" s="11" customFormat="1" x14ac:dyDescent="0.2">
      <c r="A10" s="8">
        <v>43735</v>
      </c>
      <c r="B10" s="12" t="s">
        <v>14</v>
      </c>
      <c r="C10" s="113">
        <v>6717</v>
      </c>
      <c r="D10" s="12" t="s">
        <v>1783</v>
      </c>
      <c r="E10" s="12" t="s">
        <v>6</v>
      </c>
      <c r="F10" s="12" t="s">
        <v>15</v>
      </c>
      <c r="G10" s="12" t="s">
        <v>151</v>
      </c>
      <c r="H10" s="12"/>
      <c r="I10" s="9">
        <v>39</v>
      </c>
      <c r="J10" s="9">
        <v>34</v>
      </c>
    </row>
    <row r="11" spans="1:10" s="11" customFormat="1" x14ac:dyDescent="0.2">
      <c r="A11" s="8">
        <v>43722</v>
      </c>
      <c r="B11" s="12" t="s">
        <v>14</v>
      </c>
      <c r="C11" s="113">
        <v>6790</v>
      </c>
      <c r="D11" s="12" t="s">
        <v>168</v>
      </c>
      <c r="E11" s="12" t="s">
        <v>6</v>
      </c>
      <c r="F11" s="12" t="s">
        <v>9</v>
      </c>
      <c r="G11" s="12" t="s">
        <v>194</v>
      </c>
      <c r="H11" s="12"/>
      <c r="I11" s="9">
        <v>18</v>
      </c>
      <c r="J11" s="9">
        <v>13</v>
      </c>
    </row>
    <row r="12" spans="1:10" s="11" customFormat="1" x14ac:dyDescent="0.2">
      <c r="A12" s="8">
        <v>43717</v>
      </c>
      <c r="B12" s="12" t="s">
        <v>3</v>
      </c>
      <c r="C12" s="113">
        <v>5405</v>
      </c>
      <c r="D12" s="12" t="s">
        <v>2447</v>
      </c>
      <c r="E12" s="12" t="s">
        <v>16</v>
      </c>
      <c r="F12" s="12" t="s">
        <v>6</v>
      </c>
      <c r="G12" s="12" t="s">
        <v>23</v>
      </c>
      <c r="H12" s="12"/>
      <c r="I12" s="9">
        <v>31</v>
      </c>
      <c r="J12" s="9">
        <v>40</v>
      </c>
    </row>
    <row r="13" spans="1:10" s="11" customFormat="1" x14ac:dyDescent="0.2">
      <c r="A13" s="8">
        <v>43719</v>
      </c>
      <c r="B13" s="12" t="s">
        <v>3</v>
      </c>
      <c r="C13" s="113">
        <v>6550</v>
      </c>
      <c r="D13" s="12" t="s">
        <v>1087</v>
      </c>
      <c r="E13" s="12" t="s">
        <v>5</v>
      </c>
      <c r="F13" s="12" t="s">
        <v>6</v>
      </c>
      <c r="G13" s="12" t="s">
        <v>326</v>
      </c>
      <c r="H13" s="12"/>
      <c r="I13" s="9">
        <v>55</v>
      </c>
      <c r="J13" s="9">
        <v>60</v>
      </c>
    </row>
    <row r="14" spans="1:10" s="11" customFormat="1" x14ac:dyDescent="0.2">
      <c r="A14" s="8">
        <v>43736</v>
      </c>
      <c r="B14" s="12" t="s">
        <v>3</v>
      </c>
      <c r="C14" s="113">
        <v>7249</v>
      </c>
      <c r="D14" s="12" t="s">
        <v>56</v>
      </c>
      <c r="E14" s="12" t="s">
        <v>188</v>
      </c>
      <c r="F14" s="12" t="s">
        <v>15</v>
      </c>
      <c r="G14" s="12" t="s">
        <v>194</v>
      </c>
      <c r="H14" s="12"/>
      <c r="I14" s="9">
        <v>26</v>
      </c>
      <c r="J14" s="9">
        <v>33</v>
      </c>
    </row>
    <row r="15" spans="1:10" s="11" customFormat="1" x14ac:dyDescent="0.2">
      <c r="A15" s="8">
        <v>43730</v>
      </c>
      <c r="B15" s="12" t="s">
        <v>3</v>
      </c>
      <c r="C15" s="113">
        <v>8067</v>
      </c>
      <c r="D15" s="12" t="s">
        <v>41</v>
      </c>
      <c r="E15" s="12" t="s">
        <v>17</v>
      </c>
      <c r="F15" s="12" t="s">
        <v>15</v>
      </c>
      <c r="G15" s="12" t="s">
        <v>37</v>
      </c>
      <c r="H15" s="12"/>
      <c r="I15" s="9">
        <v>22</v>
      </c>
      <c r="J15" s="9">
        <v>27</v>
      </c>
    </row>
    <row r="16" spans="1:10" s="11" customFormat="1" x14ac:dyDescent="0.2">
      <c r="A16" s="8">
        <v>43712</v>
      </c>
      <c r="B16" s="12" t="s">
        <v>3</v>
      </c>
      <c r="C16" s="113">
        <v>4970</v>
      </c>
      <c r="D16" s="12" t="s">
        <v>87</v>
      </c>
      <c r="E16" s="12" t="s">
        <v>4</v>
      </c>
      <c r="F16" s="12" t="s">
        <v>6</v>
      </c>
      <c r="G16" s="12" t="s">
        <v>222</v>
      </c>
      <c r="H16" s="12"/>
      <c r="I16" s="9">
        <v>17</v>
      </c>
      <c r="J16" s="9">
        <v>13</v>
      </c>
    </row>
    <row r="17" spans="1:10" s="11" customFormat="1" x14ac:dyDescent="0.2">
      <c r="A17" s="8">
        <v>43710</v>
      </c>
      <c r="B17" s="12" t="s">
        <v>3</v>
      </c>
      <c r="C17" s="113">
        <v>3235</v>
      </c>
      <c r="D17" s="12" t="s">
        <v>131</v>
      </c>
      <c r="E17" s="12" t="s">
        <v>31</v>
      </c>
      <c r="F17" s="12" t="s">
        <v>15</v>
      </c>
      <c r="G17" s="12" t="s">
        <v>37</v>
      </c>
      <c r="H17" s="12"/>
      <c r="I17" s="9">
        <v>21</v>
      </c>
      <c r="J17" s="9">
        <v>24</v>
      </c>
    </row>
    <row r="18" spans="1:10" s="11" customFormat="1" x14ac:dyDescent="0.2">
      <c r="A18" s="8">
        <v>43710</v>
      </c>
      <c r="B18" s="12" t="s">
        <v>3</v>
      </c>
      <c r="C18" s="113">
        <v>3210</v>
      </c>
      <c r="D18" s="12" t="s">
        <v>131</v>
      </c>
      <c r="E18" s="12" t="s">
        <v>4</v>
      </c>
      <c r="F18" s="12" t="s">
        <v>140</v>
      </c>
      <c r="G18" s="12" t="s">
        <v>222</v>
      </c>
      <c r="H18" s="12"/>
      <c r="I18" s="9">
        <v>21</v>
      </c>
      <c r="J18" s="9">
        <v>24</v>
      </c>
    </row>
    <row r="19" spans="1:10" s="11" customFormat="1" x14ac:dyDescent="0.2">
      <c r="A19" s="8">
        <v>43719</v>
      </c>
      <c r="B19" s="12" t="s">
        <v>3</v>
      </c>
      <c r="C19" s="113">
        <v>7364</v>
      </c>
      <c r="D19" s="12" t="s">
        <v>239</v>
      </c>
      <c r="E19" s="12" t="s">
        <v>15</v>
      </c>
      <c r="F19" s="12" t="s">
        <v>4</v>
      </c>
      <c r="G19" s="12" t="s">
        <v>151</v>
      </c>
      <c r="H19" s="12"/>
      <c r="I19" s="9">
        <v>35</v>
      </c>
      <c r="J19" s="9">
        <v>45</v>
      </c>
    </row>
    <row r="20" spans="1:10" s="11" customFormat="1" x14ac:dyDescent="0.2">
      <c r="A20" s="8">
        <v>43711</v>
      </c>
      <c r="B20" s="12" t="s">
        <v>3</v>
      </c>
      <c r="C20" s="113">
        <v>7381</v>
      </c>
      <c r="D20" s="12" t="s">
        <v>2425</v>
      </c>
      <c r="E20" s="12" t="s">
        <v>4</v>
      </c>
      <c r="F20" s="12" t="s">
        <v>6</v>
      </c>
      <c r="G20" s="12" t="s">
        <v>194</v>
      </c>
      <c r="H20" s="12"/>
      <c r="I20" s="9">
        <v>35</v>
      </c>
      <c r="J20" s="9">
        <v>38</v>
      </c>
    </row>
    <row r="21" spans="1:10" s="11" customFormat="1" x14ac:dyDescent="0.2">
      <c r="A21" s="8">
        <v>43719</v>
      </c>
      <c r="B21" s="12" t="s">
        <v>6</v>
      </c>
      <c r="C21" s="113">
        <v>57320</v>
      </c>
      <c r="D21" s="12" t="s">
        <v>1994</v>
      </c>
      <c r="E21" s="12" t="s">
        <v>6</v>
      </c>
      <c r="F21" s="12" t="s">
        <v>15</v>
      </c>
      <c r="G21" s="12" t="s">
        <v>151</v>
      </c>
      <c r="H21" s="12"/>
      <c r="I21" s="9">
        <v>59</v>
      </c>
      <c r="J21" s="9">
        <v>69</v>
      </c>
    </row>
    <row r="22" spans="1:10" s="11" customFormat="1" x14ac:dyDescent="0.2">
      <c r="A22" s="8">
        <v>43719</v>
      </c>
      <c r="B22" s="12" t="s">
        <v>3</v>
      </c>
      <c r="C22" s="114">
        <v>8150</v>
      </c>
      <c r="D22" s="12" t="s">
        <v>53</v>
      </c>
      <c r="E22" s="12" t="s">
        <v>4</v>
      </c>
      <c r="F22" s="12" t="s">
        <v>4</v>
      </c>
      <c r="G22" s="12" t="s">
        <v>477</v>
      </c>
      <c r="H22" s="12"/>
      <c r="I22" s="9">
        <v>32</v>
      </c>
      <c r="J22" s="9">
        <v>32</v>
      </c>
    </row>
    <row r="23" spans="1:10" s="11" customFormat="1" x14ac:dyDescent="0.2">
      <c r="A23" s="8">
        <v>43715</v>
      </c>
      <c r="B23" s="12" t="s">
        <v>3</v>
      </c>
      <c r="C23" s="113">
        <v>6810</v>
      </c>
      <c r="D23" s="12" t="s">
        <v>297</v>
      </c>
      <c r="E23" s="12" t="s">
        <v>6</v>
      </c>
      <c r="F23" s="33" t="s">
        <v>18</v>
      </c>
      <c r="G23" s="12" t="s">
        <v>151</v>
      </c>
      <c r="H23" s="12"/>
      <c r="I23" s="9">
        <v>51</v>
      </c>
      <c r="J23" s="9">
        <v>52</v>
      </c>
    </row>
    <row r="24" spans="1:10" s="11" customFormat="1" x14ac:dyDescent="0.2">
      <c r="A24" s="8">
        <v>43735</v>
      </c>
      <c r="B24" s="12" t="s">
        <v>14</v>
      </c>
      <c r="C24" s="113">
        <v>6810</v>
      </c>
      <c r="D24" s="12" t="s">
        <v>297</v>
      </c>
      <c r="E24" s="12" t="s">
        <v>6</v>
      </c>
      <c r="F24" s="12" t="s">
        <v>6</v>
      </c>
      <c r="G24" s="12" t="s">
        <v>37</v>
      </c>
      <c r="H24" s="12"/>
      <c r="I24" s="9">
        <v>53</v>
      </c>
      <c r="J24" s="9">
        <v>52</v>
      </c>
    </row>
    <row r="25" spans="1:10" s="11" customFormat="1" x14ac:dyDescent="0.2">
      <c r="A25" s="8">
        <v>43713</v>
      </c>
      <c r="B25" s="12" t="s">
        <v>6</v>
      </c>
      <c r="C25" s="113">
        <v>63110</v>
      </c>
      <c r="D25" s="12" t="s">
        <v>2440</v>
      </c>
      <c r="E25" s="12" t="s">
        <v>6</v>
      </c>
      <c r="F25" s="12" t="s">
        <v>15</v>
      </c>
      <c r="G25" s="12" t="s">
        <v>37</v>
      </c>
      <c r="H25" s="12"/>
      <c r="I25" s="31"/>
      <c r="J25" s="31"/>
    </row>
    <row r="26" spans="1:10" s="11" customFormat="1" x14ac:dyDescent="0.2">
      <c r="A26" s="8">
        <v>43716</v>
      </c>
      <c r="B26" s="12" t="s">
        <v>6</v>
      </c>
      <c r="C26" s="113">
        <v>54400</v>
      </c>
      <c r="D26" s="12" t="s">
        <v>1640</v>
      </c>
      <c r="E26" s="12" t="s">
        <v>6</v>
      </c>
      <c r="F26" s="12" t="s">
        <v>15</v>
      </c>
      <c r="G26" s="12" t="s">
        <v>151</v>
      </c>
      <c r="H26" s="12"/>
      <c r="I26" s="9">
        <v>22</v>
      </c>
      <c r="J26" s="9">
        <v>20</v>
      </c>
    </row>
    <row r="27" spans="1:10" s="11" customFormat="1" x14ac:dyDescent="0.2">
      <c r="A27" s="8">
        <v>43710</v>
      </c>
      <c r="B27" s="12" t="s">
        <v>3</v>
      </c>
      <c r="C27" s="113">
        <v>9233</v>
      </c>
      <c r="D27" s="12" t="s">
        <v>88</v>
      </c>
      <c r="E27" s="12" t="s">
        <v>4</v>
      </c>
      <c r="F27" s="12" t="s">
        <v>16</v>
      </c>
      <c r="G27" s="12" t="s">
        <v>477</v>
      </c>
      <c r="H27" s="12"/>
      <c r="I27" s="9">
        <v>54</v>
      </c>
      <c r="J27" s="9">
        <v>67</v>
      </c>
    </row>
    <row r="28" spans="1:10" s="11" customFormat="1" x14ac:dyDescent="0.2">
      <c r="A28" s="8">
        <v>43710</v>
      </c>
      <c r="B28" s="12" t="s">
        <v>3</v>
      </c>
      <c r="C28" s="113">
        <v>4514</v>
      </c>
      <c r="D28" s="12" t="s">
        <v>40</v>
      </c>
      <c r="E28" s="12" t="s">
        <v>275</v>
      </c>
      <c r="F28" s="12" t="s">
        <v>10</v>
      </c>
      <c r="G28" s="12" t="s">
        <v>151</v>
      </c>
      <c r="H28" s="12"/>
      <c r="I28" s="9">
        <v>5</v>
      </c>
      <c r="J28" s="9">
        <v>2</v>
      </c>
    </row>
    <row r="29" spans="1:10" s="11" customFormat="1" x14ac:dyDescent="0.2">
      <c r="A29" s="8">
        <v>43712</v>
      </c>
      <c r="B29" s="12" t="s">
        <v>3</v>
      </c>
      <c r="C29" s="113">
        <v>4692</v>
      </c>
      <c r="D29" s="12" t="s">
        <v>40</v>
      </c>
      <c r="E29" s="12" t="s">
        <v>4</v>
      </c>
      <c r="F29" s="12" t="s">
        <v>6</v>
      </c>
      <c r="G29" s="12" t="s">
        <v>194</v>
      </c>
      <c r="H29" s="12"/>
      <c r="I29" s="9">
        <v>5</v>
      </c>
      <c r="J29" s="9">
        <v>2</v>
      </c>
    </row>
    <row r="30" spans="1:10" s="11" customFormat="1" x14ac:dyDescent="0.2">
      <c r="A30" s="8">
        <v>43715</v>
      </c>
      <c r="B30" s="12" t="s">
        <v>3</v>
      </c>
      <c r="C30" s="113">
        <v>4640</v>
      </c>
      <c r="D30" s="12" t="s">
        <v>40</v>
      </c>
      <c r="E30" s="12" t="s">
        <v>4</v>
      </c>
      <c r="F30" s="12" t="s">
        <v>6</v>
      </c>
      <c r="G30" s="12" t="s">
        <v>163</v>
      </c>
      <c r="H30" s="12"/>
      <c r="I30" s="9">
        <v>4</v>
      </c>
      <c r="J30" s="9">
        <v>2</v>
      </c>
    </row>
    <row r="31" spans="1:10" s="11" customFormat="1" x14ac:dyDescent="0.2">
      <c r="A31" s="8">
        <v>43716</v>
      </c>
      <c r="B31" s="12" t="s">
        <v>3</v>
      </c>
      <c r="C31" s="113">
        <v>4571</v>
      </c>
      <c r="D31" s="12" t="s">
        <v>40</v>
      </c>
      <c r="E31" s="12" t="s">
        <v>6</v>
      </c>
      <c r="F31" s="12" t="s">
        <v>15</v>
      </c>
      <c r="G31" s="12" t="s">
        <v>163</v>
      </c>
      <c r="H31" s="12"/>
      <c r="I31" s="9">
        <v>4</v>
      </c>
      <c r="J31" s="9">
        <v>2</v>
      </c>
    </row>
    <row r="32" spans="1:10" s="11" customFormat="1" x14ac:dyDescent="0.2">
      <c r="A32" s="8">
        <v>43717</v>
      </c>
      <c r="B32" s="12" t="s">
        <v>3</v>
      </c>
      <c r="C32" s="113">
        <v>4514</v>
      </c>
      <c r="D32" s="12" t="s">
        <v>40</v>
      </c>
      <c r="E32" s="12" t="s">
        <v>4</v>
      </c>
      <c r="F32" s="12" t="s">
        <v>690</v>
      </c>
      <c r="G32" s="12" t="s">
        <v>151</v>
      </c>
      <c r="H32" s="12"/>
      <c r="I32" s="9">
        <v>4</v>
      </c>
      <c r="J32" s="9">
        <v>1</v>
      </c>
    </row>
    <row r="33" spans="1:10" s="11" customFormat="1" x14ac:dyDescent="0.2">
      <c r="A33" s="8">
        <v>43722</v>
      </c>
      <c r="B33" s="12" t="s">
        <v>3</v>
      </c>
      <c r="C33" s="113">
        <v>4639</v>
      </c>
      <c r="D33" s="12" t="s">
        <v>40</v>
      </c>
      <c r="E33" s="12" t="s">
        <v>16</v>
      </c>
      <c r="F33" s="12" t="s">
        <v>6</v>
      </c>
      <c r="G33" s="12" t="s">
        <v>163</v>
      </c>
      <c r="H33" s="12"/>
      <c r="I33" s="9">
        <v>1</v>
      </c>
      <c r="J33" s="9">
        <v>2</v>
      </c>
    </row>
    <row r="34" spans="1:10" s="11" customFormat="1" x14ac:dyDescent="0.2">
      <c r="A34" s="8">
        <v>43722</v>
      </c>
      <c r="B34" s="12" t="s">
        <v>3</v>
      </c>
      <c r="C34" s="113">
        <v>4514</v>
      </c>
      <c r="D34" s="12" t="s">
        <v>40</v>
      </c>
      <c r="E34" s="12" t="s">
        <v>4</v>
      </c>
      <c r="F34" s="12" t="s">
        <v>6</v>
      </c>
      <c r="G34" s="12" t="s">
        <v>163</v>
      </c>
      <c r="H34" s="12"/>
      <c r="I34" s="9">
        <v>4</v>
      </c>
      <c r="J34" s="9">
        <v>3</v>
      </c>
    </row>
    <row r="35" spans="1:10" s="11" customFormat="1" x14ac:dyDescent="0.2">
      <c r="A35" s="8">
        <v>43735</v>
      </c>
      <c r="B35" s="12" t="s">
        <v>3</v>
      </c>
      <c r="C35" s="113">
        <v>4579</v>
      </c>
      <c r="D35" s="12" t="s">
        <v>40</v>
      </c>
      <c r="E35" s="12" t="s">
        <v>4</v>
      </c>
      <c r="F35" s="12" t="s">
        <v>6</v>
      </c>
      <c r="G35" s="12" t="s">
        <v>151</v>
      </c>
      <c r="H35" s="12"/>
      <c r="I35" s="9">
        <v>4</v>
      </c>
      <c r="J35" s="9">
        <v>2</v>
      </c>
    </row>
    <row r="36" spans="1:10" s="11" customFormat="1" x14ac:dyDescent="0.2">
      <c r="A36" s="8">
        <v>43736</v>
      </c>
      <c r="B36" s="12" t="s">
        <v>3</v>
      </c>
      <c r="C36" s="113">
        <v>4597</v>
      </c>
      <c r="D36" s="12" t="s">
        <v>40</v>
      </c>
      <c r="E36" s="12" t="s">
        <v>4</v>
      </c>
      <c r="F36" s="12" t="s">
        <v>6</v>
      </c>
      <c r="G36" s="12" t="s">
        <v>151</v>
      </c>
      <c r="H36" s="12"/>
      <c r="I36" s="9">
        <v>3</v>
      </c>
      <c r="J36" s="9">
        <v>2</v>
      </c>
    </row>
    <row r="37" spans="1:10" s="11" customFormat="1" x14ac:dyDescent="0.2">
      <c r="A37" s="8">
        <v>43736</v>
      </c>
      <c r="B37" s="12" t="s">
        <v>3</v>
      </c>
      <c r="C37" s="113">
        <v>4545</v>
      </c>
      <c r="D37" s="12" t="s">
        <v>40</v>
      </c>
      <c r="E37" s="12" t="s">
        <v>16</v>
      </c>
      <c r="F37" s="12" t="s">
        <v>6</v>
      </c>
      <c r="G37" s="12" t="s">
        <v>2483</v>
      </c>
      <c r="H37" s="12"/>
      <c r="I37" s="9">
        <v>5</v>
      </c>
      <c r="J37" s="9">
        <v>2</v>
      </c>
    </row>
    <row r="38" spans="1:10" s="11" customFormat="1" x14ac:dyDescent="0.2">
      <c r="A38" s="8">
        <v>43736</v>
      </c>
      <c r="B38" s="12" t="s">
        <v>3</v>
      </c>
      <c r="C38" s="113">
        <v>6350</v>
      </c>
      <c r="D38" s="12" t="s">
        <v>2478</v>
      </c>
      <c r="E38" s="12" t="s">
        <v>234</v>
      </c>
      <c r="F38" s="12" t="s">
        <v>17</v>
      </c>
      <c r="G38" s="12" t="s">
        <v>516</v>
      </c>
      <c r="H38" s="12"/>
      <c r="I38" s="9">
        <v>55</v>
      </c>
      <c r="J38" s="9">
        <v>64</v>
      </c>
    </row>
    <row r="39" spans="1:10" s="11" customFormat="1" x14ac:dyDescent="0.2">
      <c r="A39" s="8">
        <v>43719</v>
      </c>
      <c r="B39" s="12" t="s">
        <v>3</v>
      </c>
      <c r="C39" s="113">
        <v>4974</v>
      </c>
      <c r="D39" s="12" t="s">
        <v>133</v>
      </c>
      <c r="E39" s="12" t="s">
        <v>4</v>
      </c>
      <c r="F39" s="12" t="s">
        <v>6</v>
      </c>
      <c r="G39" s="12" t="s">
        <v>151</v>
      </c>
      <c r="H39" s="12"/>
      <c r="I39" s="9">
        <v>19</v>
      </c>
      <c r="J39" s="9">
        <v>12</v>
      </c>
    </row>
    <row r="40" spans="1:10" s="11" customFormat="1" x14ac:dyDescent="0.2">
      <c r="A40" s="8">
        <v>43710</v>
      </c>
      <c r="B40" s="12" t="s">
        <v>3</v>
      </c>
      <c r="C40" s="113">
        <v>3588</v>
      </c>
      <c r="D40" s="12" t="s">
        <v>67</v>
      </c>
      <c r="E40" s="12" t="s">
        <v>6</v>
      </c>
      <c r="F40" s="12" t="s">
        <v>15</v>
      </c>
      <c r="G40" s="12" t="s">
        <v>151</v>
      </c>
      <c r="H40" s="12"/>
      <c r="I40" s="9">
        <v>16</v>
      </c>
      <c r="J40" s="9">
        <v>18</v>
      </c>
    </row>
    <row r="41" spans="1:10" s="11" customFormat="1" x14ac:dyDescent="0.2">
      <c r="A41" s="8">
        <v>43722</v>
      </c>
      <c r="B41" s="12" t="s">
        <v>3</v>
      </c>
      <c r="C41" s="113">
        <v>3480</v>
      </c>
      <c r="D41" s="12" t="s">
        <v>67</v>
      </c>
      <c r="E41" s="12" t="s">
        <v>6</v>
      </c>
      <c r="F41" s="12" t="s">
        <v>15</v>
      </c>
      <c r="G41" s="12" t="s">
        <v>37</v>
      </c>
      <c r="H41" s="12"/>
      <c r="I41" s="9">
        <v>18</v>
      </c>
      <c r="J41" s="9">
        <v>20</v>
      </c>
    </row>
    <row r="42" spans="1:10" s="11" customFormat="1" x14ac:dyDescent="0.2">
      <c r="A42" s="8">
        <v>43737</v>
      </c>
      <c r="B42" s="12" t="s">
        <v>3</v>
      </c>
      <c r="C42" s="113">
        <v>3443</v>
      </c>
      <c r="D42" s="12" t="s">
        <v>67</v>
      </c>
      <c r="E42" s="12" t="s">
        <v>4</v>
      </c>
      <c r="F42" s="12" t="s">
        <v>6</v>
      </c>
      <c r="G42" s="12" t="s">
        <v>151</v>
      </c>
      <c r="H42" s="12"/>
      <c r="I42" s="9">
        <v>19</v>
      </c>
      <c r="J42" s="9">
        <v>23</v>
      </c>
    </row>
    <row r="43" spans="1:10" s="11" customFormat="1" x14ac:dyDescent="0.2">
      <c r="A43" s="8">
        <v>43730</v>
      </c>
      <c r="B43" s="12" t="s">
        <v>1190</v>
      </c>
      <c r="C43" s="48" t="s">
        <v>2472</v>
      </c>
      <c r="D43" s="12" t="s">
        <v>2473</v>
      </c>
      <c r="E43" s="12" t="s">
        <v>15</v>
      </c>
      <c r="F43" s="12" t="s">
        <v>6</v>
      </c>
      <c r="G43" s="12" t="s">
        <v>1988</v>
      </c>
      <c r="H43" s="12"/>
      <c r="I43" s="31"/>
      <c r="J43" s="31"/>
    </row>
    <row r="44" spans="1:10" s="11" customFormat="1" x14ac:dyDescent="0.2">
      <c r="A44" s="8">
        <v>43735</v>
      </c>
      <c r="B44" s="12" t="s">
        <v>3</v>
      </c>
      <c r="C44" s="113">
        <v>8478</v>
      </c>
      <c r="D44" s="12" t="s">
        <v>274</v>
      </c>
      <c r="E44" s="12" t="s">
        <v>6</v>
      </c>
      <c r="F44" s="12" t="s">
        <v>15</v>
      </c>
      <c r="G44" s="12" t="s">
        <v>151</v>
      </c>
      <c r="H44" s="12"/>
      <c r="I44" s="9">
        <v>33</v>
      </c>
      <c r="J44" s="9">
        <v>25</v>
      </c>
    </row>
    <row r="45" spans="1:10" s="11" customFormat="1" x14ac:dyDescent="0.2">
      <c r="A45" s="8">
        <v>43728</v>
      </c>
      <c r="B45" s="12" t="s">
        <v>2462</v>
      </c>
      <c r="C45" s="48" t="s">
        <v>2468</v>
      </c>
      <c r="D45" s="12" t="s">
        <v>2463</v>
      </c>
      <c r="E45" s="12" t="s">
        <v>1656</v>
      </c>
      <c r="F45" s="12" t="s">
        <v>2464</v>
      </c>
      <c r="G45" s="12" t="s">
        <v>151</v>
      </c>
      <c r="H45" s="12"/>
      <c r="I45" s="31"/>
      <c r="J45" s="31"/>
    </row>
    <row r="46" spans="1:10" s="11" customFormat="1" x14ac:dyDescent="0.2">
      <c r="A46" s="8">
        <v>43716</v>
      </c>
      <c r="B46" s="12" t="s">
        <v>3</v>
      </c>
      <c r="C46" s="113">
        <v>9366</v>
      </c>
      <c r="D46" s="12" t="s">
        <v>1274</v>
      </c>
      <c r="E46" s="12" t="s">
        <v>16</v>
      </c>
      <c r="F46" s="12" t="s">
        <v>4</v>
      </c>
      <c r="G46" s="12" t="s">
        <v>151</v>
      </c>
      <c r="H46" s="12"/>
      <c r="I46" s="9">
        <v>50</v>
      </c>
      <c r="J46" s="9">
        <v>59</v>
      </c>
    </row>
    <row r="47" spans="1:10" s="11" customFormat="1" x14ac:dyDescent="0.2">
      <c r="A47" s="8">
        <v>43713</v>
      </c>
      <c r="B47" s="12" t="s">
        <v>3</v>
      </c>
      <c r="C47" s="113">
        <v>4113</v>
      </c>
      <c r="D47" s="12" t="s">
        <v>506</v>
      </c>
      <c r="E47" s="12" t="s">
        <v>4</v>
      </c>
      <c r="F47" s="12" t="s">
        <v>6</v>
      </c>
      <c r="G47" s="12" t="s">
        <v>172</v>
      </c>
      <c r="H47" s="12"/>
      <c r="I47" s="9">
        <v>12</v>
      </c>
      <c r="J47" s="9">
        <v>27</v>
      </c>
    </row>
    <row r="48" spans="1:10" s="11" customFormat="1" x14ac:dyDescent="0.2">
      <c r="A48" s="8">
        <v>43729</v>
      </c>
      <c r="B48" s="12" t="s">
        <v>3</v>
      </c>
      <c r="C48" s="113">
        <v>4048</v>
      </c>
      <c r="D48" s="12" t="s">
        <v>506</v>
      </c>
      <c r="E48" s="12" t="s">
        <v>8</v>
      </c>
      <c r="F48" s="12" t="s">
        <v>6</v>
      </c>
      <c r="G48" s="12" t="s">
        <v>163</v>
      </c>
      <c r="H48" s="12"/>
      <c r="I48" s="9">
        <v>13</v>
      </c>
      <c r="J48" s="9">
        <v>10</v>
      </c>
    </row>
    <row r="49" spans="1:10" s="11" customFormat="1" x14ac:dyDescent="0.2">
      <c r="A49" s="8">
        <v>43736</v>
      </c>
      <c r="B49" s="12" t="s">
        <v>6</v>
      </c>
      <c r="C49" s="113">
        <v>57330</v>
      </c>
      <c r="D49" s="12" t="s">
        <v>315</v>
      </c>
      <c r="E49" s="12" t="s">
        <v>4</v>
      </c>
      <c r="F49" s="12" t="s">
        <v>6</v>
      </c>
      <c r="G49" s="12" t="s">
        <v>292</v>
      </c>
      <c r="H49" s="12"/>
      <c r="I49" s="9">
        <v>24</v>
      </c>
      <c r="J49" s="9">
        <v>29</v>
      </c>
    </row>
    <row r="50" spans="1:10" s="11" customFormat="1" x14ac:dyDescent="0.2">
      <c r="A50" s="8">
        <v>43710</v>
      </c>
      <c r="B50" s="12" t="s">
        <v>3</v>
      </c>
      <c r="C50" s="113">
        <v>6169</v>
      </c>
      <c r="D50" s="12" t="s">
        <v>2267</v>
      </c>
      <c r="E50" s="12" t="s">
        <v>15</v>
      </c>
      <c r="F50" s="12" t="s">
        <v>5</v>
      </c>
      <c r="G50" s="12" t="s">
        <v>292</v>
      </c>
      <c r="H50" s="12"/>
      <c r="I50" s="9">
        <v>42</v>
      </c>
      <c r="J50" s="9">
        <v>47</v>
      </c>
    </row>
    <row r="51" spans="1:10" s="11" customFormat="1" x14ac:dyDescent="0.2">
      <c r="A51" s="8">
        <v>43738</v>
      </c>
      <c r="B51" s="12" t="s">
        <v>3</v>
      </c>
      <c r="C51" s="113">
        <v>9080</v>
      </c>
      <c r="D51" s="12" t="s">
        <v>63</v>
      </c>
      <c r="E51" s="12" t="s">
        <v>5</v>
      </c>
      <c r="F51" s="12" t="s">
        <v>4</v>
      </c>
      <c r="G51" s="12" t="s">
        <v>319</v>
      </c>
      <c r="H51" s="12"/>
      <c r="I51" s="9">
        <v>55</v>
      </c>
      <c r="J51" s="9">
        <v>63</v>
      </c>
    </row>
    <row r="52" spans="1:10" s="11" customFormat="1" x14ac:dyDescent="0.2">
      <c r="A52" s="8">
        <v>43723</v>
      </c>
      <c r="B52" s="12" t="s">
        <v>6</v>
      </c>
      <c r="C52" s="113">
        <v>57290</v>
      </c>
      <c r="D52" s="12" t="s">
        <v>138</v>
      </c>
      <c r="E52" s="12" t="s">
        <v>6</v>
      </c>
      <c r="F52" s="12" t="s">
        <v>15</v>
      </c>
      <c r="G52" s="12" t="s">
        <v>151</v>
      </c>
      <c r="H52" s="12"/>
      <c r="I52" s="9">
        <v>34</v>
      </c>
      <c r="J52" s="9">
        <v>38</v>
      </c>
    </row>
    <row r="53" spans="1:10" s="11" customFormat="1" x14ac:dyDescent="0.2">
      <c r="A53" s="8">
        <v>43713</v>
      </c>
      <c r="B53" s="12" t="s">
        <v>3</v>
      </c>
      <c r="C53" s="113">
        <v>5891</v>
      </c>
      <c r="D53" s="12" t="s">
        <v>78</v>
      </c>
      <c r="E53" s="12" t="s">
        <v>6</v>
      </c>
      <c r="F53" s="12" t="s">
        <v>31</v>
      </c>
      <c r="G53" s="12" t="s">
        <v>897</v>
      </c>
      <c r="H53" s="12"/>
      <c r="I53" s="9">
        <v>24</v>
      </c>
      <c r="J53" s="9">
        <v>28</v>
      </c>
    </row>
    <row r="54" spans="1:10" s="11" customFormat="1" x14ac:dyDescent="0.2">
      <c r="A54" s="8">
        <v>43723</v>
      </c>
      <c r="B54" s="12" t="s">
        <v>3</v>
      </c>
      <c r="C54" s="113">
        <v>5843</v>
      </c>
      <c r="D54" s="12" t="s">
        <v>78</v>
      </c>
      <c r="E54" s="12" t="s">
        <v>6</v>
      </c>
      <c r="F54" s="12" t="s">
        <v>15</v>
      </c>
      <c r="G54" s="12" t="s">
        <v>295</v>
      </c>
      <c r="H54" s="12"/>
      <c r="I54" s="9">
        <v>24</v>
      </c>
      <c r="J54" s="9">
        <v>28</v>
      </c>
    </row>
    <row r="55" spans="1:10" s="11" customFormat="1" x14ac:dyDescent="0.2">
      <c r="A55" s="8">
        <v>43736</v>
      </c>
      <c r="B55" s="12" t="s">
        <v>3</v>
      </c>
      <c r="C55" s="113">
        <v>5853</v>
      </c>
      <c r="D55" s="12" t="s">
        <v>78</v>
      </c>
      <c r="E55" s="12" t="s">
        <v>6</v>
      </c>
      <c r="F55" s="12" t="s">
        <v>15</v>
      </c>
      <c r="G55" s="12" t="s">
        <v>151</v>
      </c>
      <c r="H55" s="12"/>
      <c r="I55" s="9">
        <v>22</v>
      </c>
      <c r="J55" s="9">
        <v>27</v>
      </c>
    </row>
    <row r="56" spans="1:10" s="11" customFormat="1" x14ac:dyDescent="0.2">
      <c r="A56" s="8">
        <v>43737</v>
      </c>
      <c r="B56" s="12" t="s">
        <v>3</v>
      </c>
      <c r="C56" s="113">
        <v>7430</v>
      </c>
      <c r="D56" s="12" t="s">
        <v>1836</v>
      </c>
      <c r="E56" s="12" t="s">
        <v>4</v>
      </c>
      <c r="F56" s="12" t="s">
        <v>6</v>
      </c>
      <c r="G56" s="12" t="s">
        <v>2489</v>
      </c>
      <c r="H56" s="12"/>
      <c r="I56" s="9">
        <v>41</v>
      </c>
      <c r="J56" s="9">
        <v>53</v>
      </c>
    </row>
    <row r="57" spans="1:10" s="11" customFormat="1" x14ac:dyDescent="0.2">
      <c r="A57" s="8">
        <v>43730</v>
      </c>
      <c r="B57" s="12" t="s">
        <v>3</v>
      </c>
      <c r="C57" s="113">
        <v>5751</v>
      </c>
      <c r="D57" s="12" t="s">
        <v>128</v>
      </c>
      <c r="E57" s="12" t="s">
        <v>4</v>
      </c>
      <c r="F57" s="12" t="s">
        <v>5</v>
      </c>
      <c r="G57" s="12" t="s">
        <v>326</v>
      </c>
      <c r="H57" s="12"/>
      <c r="I57" s="9">
        <v>18</v>
      </c>
      <c r="J57" s="9">
        <v>26</v>
      </c>
    </row>
    <row r="58" spans="1:10" s="11" customFormat="1" x14ac:dyDescent="0.2">
      <c r="A58" s="8">
        <v>43729</v>
      </c>
      <c r="B58" s="12" t="s">
        <v>3</v>
      </c>
      <c r="C58" s="113">
        <v>6181</v>
      </c>
      <c r="D58" s="12" t="s">
        <v>1089</v>
      </c>
      <c r="E58" s="12" t="s">
        <v>4</v>
      </c>
      <c r="F58" s="12" t="s">
        <v>6</v>
      </c>
      <c r="G58" s="12" t="s">
        <v>958</v>
      </c>
      <c r="H58" s="12"/>
      <c r="I58" s="9">
        <v>31</v>
      </c>
      <c r="J58" s="9">
        <v>42</v>
      </c>
    </row>
    <row r="59" spans="1:10" s="11" customFormat="1" x14ac:dyDescent="0.2">
      <c r="A59" s="8">
        <v>43733</v>
      </c>
      <c r="B59" s="12" t="s">
        <v>5</v>
      </c>
      <c r="C59" s="113">
        <v>41515</v>
      </c>
      <c r="D59" s="12" t="s">
        <v>2475</v>
      </c>
      <c r="E59" s="12" t="s">
        <v>11</v>
      </c>
      <c r="F59" s="12" t="s">
        <v>221</v>
      </c>
      <c r="G59" s="12" t="s">
        <v>477</v>
      </c>
      <c r="H59" s="12"/>
      <c r="I59" s="31"/>
      <c r="J59" s="31"/>
    </row>
    <row r="60" spans="1:10" s="11" customFormat="1" x14ac:dyDescent="0.2">
      <c r="A60" s="8">
        <v>43722</v>
      </c>
      <c r="B60" s="12" t="s">
        <v>3</v>
      </c>
      <c r="C60" s="113">
        <v>9155</v>
      </c>
      <c r="D60" s="12" t="s">
        <v>1806</v>
      </c>
      <c r="E60" s="12" t="s">
        <v>4</v>
      </c>
      <c r="F60" s="12" t="s">
        <v>6</v>
      </c>
      <c r="G60" s="12" t="s">
        <v>194</v>
      </c>
      <c r="H60" s="12"/>
      <c r="I60" s="9">
        <v>49</v>
      </c>
      <c r="J60" s="9">
        <v>65</v>
      </c>
    </row>
    <row r="61" spans="1:10" s="11" customFormat="1" x14ac:dyDescent="0.2">
      <c r="A61" s="8">
        <v>43736</v>
      </c>
      <c r="B61" s="12" t="s">
        <v>3</v>
      </c>
      <c r="C61" s="113">
        <v>9154</v>
      </c>
      <c r="D61" s="12" t="s">
        <v>1806</v>
      </c>
      <c r="E61" s="12" t="s">
        <v>15</v>
      </c>
      <c r="F61" s="12" t="s">
        <v>17</v>
      </c>
      <c r="G61" s="12" t="s">
        <v>194</v>
      </c>
      <c r="H61" s="12"/>
      <c r="I61" s="9">
        <v>50</v>
      </c>
      <c r="J61" s="9">
        <v>66</v>
      </c>
    </row>
    <row r="62" spans="1:10" s="11" customFormat="1" x14ac:dyDescent="0.2">
      <c r="A62" s="8">
        <v>43735</v>
      </c>
      <c r="B62" s="12" t="s">
        <v>14</v>
      </c>
      <c r="C62" s="113">
        <v>6720</v>
      </c>
      <c r="D62" s="12" t="s">
        <v>212</v>
      </c>
      <c r="E62" s="12" t="s">
        <v>6</v>
      </c>
      <c r="F62" s="12" t="s">
        <v>15</v>
      </c>
      <c r="G62" s="12" t="s">
        <v>319</v>
      </c>
      <c r="H62" s="12"/>
      <c r="I62" s="9">
        <v>37</v>
      </c>
      <c r="J62" s="9">
        <v>37</v>
      </c>
    </row>
    <row r="63" spans="1:10" s="11" customFormat="1" x14ac:dyDescent="0.2">
      <c r="A63" s="8">
        <v>43709</v>
      </c>
      <c r="B63" s="12" t="s">
        <v>3</v>
      </c>
      <c r="C63" s="113">
        <v>8366</v>
      </c>
      <c r="D63" s="12" t="s">
        <v>72</v>
      </c>
      <c r="E63" s="12" t="s">
        <v>4</v>
      </c>
      <c r="F63" s="12" t="s">
        <v>12</v>
      </c>
      <c r="G63" s="12" t="s">
        <v>151</v>
      </c>
      <c r="H63" s="12"/>
      <c r="I63" s="9">
        <v>23</v>
      </c>
      <c r="J63" s="9">
        <v>18</v>
      </c>
    </row>
    <row r="64" spans="1:10" s="11" customFormat="1" x14ac:dyDescent="0.2">
      <c r="A64" s="8">
        <v>43736</v>
      </c>
      <c r="B64" s="12" t="s">
        <v>6</v>
      </c>
      <c r="C64" s="113">
        <v>57570</v>
      </c>
      <c r="D64" s="12" t="s">
        <v>72</v>
      </c>
      <c r="E64" s="12" t="s">
        <v>6</v>
      </c>
      <c r="F64" s="12" t="s">
        <v>2479</v>
      </c>
      <c r="G64" s="12" t="s">
        <v>151</v>
      </c>
      <c r="H64" s="12"/>
      <c r="I64" s="9">
        <v>36</v>
      </c>
      <c r="J64" s="9">
        <v>36</v>
      </c>
    </row>
    <row r="65" spans="1:10" s="11" customFormat="1" x14ac:dyDescent="0.2">
      <c r="A65" s="8">
        <v>43709</v>
      </c>
      <c r="B65" s="12" t="s">
        <v>3</v>
      </c>
      <c r="C65" s="113">
        <v>5760</v>
      </c>
      <c r="D65" s="12" t="s">
        <v>132</v>
      </c>
      <c r="E65" s="12" t="s">
        <v>6</v>
      </c>
      <c r="F65" s="12" t="s">
        <v>15</v>
      </c>
      <c r="G65" s="12" t="s">
        <v>194</v>
      </c>
      <c r="H65" s="12"/>
      <c r="I65" s="9">
        <v>26</v>
      </c>
      <c r="J65" s="9">
        <v>32</v>
      </c>
    </row>
    <row r="66" spans="1:10" s="11" customFormat="1" x14ac:dyDescent="0.2">
      <c r="A66" s="8">
        <v>43736</v>
      </c>
      <c r="B66" s="12" t="s">
        <v>3</v>
      </c>
      <c r="C66" s="113">
        <v>5761</v>
      </c>
      <c r="D66" s="12" t="s">
        <v>132</v>
      </c>
      <c r="E66" s="12" t="s">
        <v>4</v>
      </c>
      <c r="F66" s="12" t="s">
        <v>5</v>
      </c>
      <c r="G66" s="12" t="s">
        <v>37</v>
      </c>
      <c r="H66" s="12"/>
      <c r="I66" s="9">
        <v>26</v>
      </c>
      <c r="J66" s="9">
        <v>32</v>
      </c>
    </row>
    <row r="67" spans="1:10" s="11" customFormat="1" x14ac:dyDescent="0.2">
      <c r="A67" s="8">
        <v>43713</v>
      </c>
      <c r="B67" s="12" t="s">
        <v>3</v>
      </c>
      <c r="C67" s="113">
        <v>4924</v>
      </c>
      <c r="D67" s="12" t="s">
        <v>273</v>
      </c>
      <c r="E67" s="12" t="s">
        <v>10</v>
      </c>
      <c r="F67" s="12" t="s">
        <v>140</v>
      </c>
      <c r="G67" s="12" t="s">
        <v>319</v>
      </c>
      <c r="H67" s="12"/>
      <c r="I67" s="9">
        <v>13</v>
      </c>
      <c r="J67" s="9">
        <v>8</v>
      </c>
    </row>
    <row r="68" spans="1:10" s="11" customFormat="1" x14ac:dyDescent="0.2">
      <c r="A68" s="8">
        <v>43737</v>
      </c>
      <c r="B68" s="12" t="s">
        <v>3</v>
      </c>
      <c r="C68" s="113">
        <v>7210</v>
      </c>
      <c r="D68" s="12" t="s">
        <v>59</v>
      </c>
      <c r="E68" s="12" t="s">
        <v>6</v>
      </c>
      <c r="F68" s="12" t="s">
        <v>15</v>
      </c>
      <c r="G68" s="12" t="s">
        <v>1687</v>
      </c>
      <c r="H68" s="12"/>
      <c r="I68" s="9">
        <v>28</v>
      </c>
      <c r="J68" s="9">
        <v>35</v>
      </c>
    </row>
    <row r="69" spans="1:10" s="11" customFormat="1" x14ac:dyDescent="0.2">
      <c r="A69" s="8">
        <v>43737</v>
      </c>
      <c r="B69" s="12" t="s">
        <v>3</v>
      </c>
      <c r="C69" s="113">
        <v>7237</v>
      </c>
      <c r="D69" s="12" t="s">
        <v>59</v>
      </c>
      <c r="E69" s="12" t="s">
        <v>6</v>
      </c>
      <c r="F69" s="12" t="s">
        <v>15</v>
      </c>
      <c r="G69" s="12" t="s">
        <v>151</v>
      </c>
      <c r="H69" s="12"/>
      <c r="I69" s="9">
        <v>30</v>
      </c>
      <c r="J69" s="9">
        <v>25</v>
      </c>
    </row>
    <row r="70" spans="1:10" s="11" customFormat="1" x14ac:dyDescent="0.2">
      <c r="A70" s="8">
        <v>43722</v>
      </c>
      <c r="B70" s="12" t="s">
        <v>6</v>
      </c>
      <c r="C70" s="113">
        <v>54440</v>
      </c>
      <c r="D70" s="12" t="s">
        <v>180</v>
      </c>
      <c r="E70" s="12" t="s">
        <v>6</v>
      </c>
      <c r="F70" s="12" t="s">
        <v>15</v>
      </c>
      <c r="G70" s="12" t="s">
        <v>2452</v>
      </c>
      <c r="H70" s="12"/>
      <c r="I70" s="9">
        <v>15</v>
      </c>
      <c r="J70" s="9">
        <v>13</v>
      </c>
    </row>
    <row r="71" spans="1:10" s="11" customFormat="1" x14ac:dyDescent="0.2">
      <c r="A71" s="8">
        <v>43737</v>
      </c>
      <c r="B71" s="12" t="s">
        <v>3</v>
      </c>
      <c r="C71" s="113">
        <v>5834</v>
      </c>
      <c r="D71" s="12" t="s">
        <v>118</v>
      </c>
      <c r="E71" s="12" t="s">
        <v>6</v>
      </c>
      <c r="F71" s="12" t="s">
        <v>15</v>
      </c>
      <c r="G71" s="12" t="s">
        <v>151</v>
      </c>
      <c r="H71" s="12"/>
      <c r="I71" s="9">
        <v>22</v>
      </c>
      <c r="J71" s="9">
        <v>27</v>
      </c>
    </row>
    <row r="72" spans="1:10" s="11" customFormat="1" x14ac:dyDescent="0.2">
      <c r="A72" s="8">
        <v>43730</v>
      </c>
      <c r="B72" s="12" t="s">
        <v>6</v>
      </c>
      <c r="C72" s="113">
        <v>57330</v>
      </c>
      <c r="D72" s="12" t="s">
        <v>164</v>
      </c>
      <c r="E72" s="12" t="s">
        <v>6</v>
      </c>
      <c r="F72" s="12" t="s">
        <v>15</v>
      </c>
      <c r="G72" s="12" t="s">
        <v>151</v>
      </c>
      <c r="H72" s="12"/>
      <c r="I72" s="9">
        <v>23</v>
      </c>
      <c r="J72" s="9">
        <v>29</v>
      </c>
    </row>
    <row r="73" spans="1:10" s="11" customFormat="1" x14ac:dyDescent="0.2">
      <c r="A73" s="8">
        <v>43715</v>
      </c>
      <c r="B73" s="12" t="s">
        <v>3</v>
      </c>
      <c r="C73" s="113">
        <v>1353</v>
      </c>
      <c r="D73" s="12" t="s">
        <v>43</v>
      </c>
      <c r="E73" s="12" t="s">
        <v>6</v>
      </c>
      <c r="F73" s="12" t="s">
        <v>4</v>
      </c>
      <c r="G73" s="12" t="s">
        <v>37</v>
      </c>
      <c r="H73" s="12"/>
      <c r="I73" s="9">
        <v>22</v>
      </c>
      <c r="J73" s="9">
        <v>26</v>
      </c>
    </row>
    <row r="74" spans="1:10" s="11" customFormat="1" x14ac:dyDescent="0.2">
      <c r="A74" s="8">
        <v>43730</v>
      </c>
      <c r="B74" s="12" t="s">
        <v>3</v>
      </c>
      <c r="C74" s="113">
        <v>2611</v>
      </c>
      <c r="D74" s="12" t="s">
        <v>43</v>
      </c>
      <c r="E74" s="12" t="s">
        <v>6</v>
      </c>
      <c r="F74" s="12" t="s">
        <v>15</v>
      </c>
      <c r="G74" s="12" t="s">
        <v>194</v>
      </c>
      <c r="H74" s="12"/>
      <c r="I74" s="9">
        <v>21</v>
      </c>
      <c r="J74" s="9">
        <v>26</v>
      </c>
    </row>
    <row r="75" spans="1:10" s="11" customFormat="1" x14ac:dyDescent="0.2">
      <c r="A75" s="8">
        <v>43736</v>
      </c>
      <c r="B75" s="12" t="s">
        <v>3</v>
      </c>
      <c r="C75" s="113">
        <v>2723</v>
      </c>
      <c r="D75" s="12" t="s">
        <v>43</v>
      </c>
      <c r="E75" s="12" t="s">
        <v>6</v>
      </c>
      <c r="F75" s="12" t="s">
        <v>15</v>
      </c>
      <c r="G75" s="12" t="s">
        <v>37</v>
      </c>
      <c r="H75" s="12"/>
      <c r="I75" s="9">
        <v>21</v>
      </c>
      <c r="J75" s="9">
        <v>26</v>
      </c>
    </row>
    <row r="76" spans="1:10" s="11" customFormat="1" x14ac:dyDescent="0.2">
      <c r="A76" s="8">
        <v>43736</v>
      </c>
      <c r="B76" s="12" t="s">
        <v>3</v>
      </c>
      <c r="C76" s="113">
        <v>6139</v>
      </c>
      <c r="D76" s="12" t="s">
        <v>48</v>
      </c>
      <c r="E76" s="12" t="s">
        <v>6</v>
      </c>
      <c r="F76" s="12" t="s">
        <v>15</v>
      </c>
      <c r="G76" s="12" t="s">
        <v>292</v>
      </c>
      <c r="H76" s="12"/>
      <c r="I76" s="9">
        <v>32</v>
      </c>
      <c r="J76" s="9">
        <v>43</v>
      </c>
    </row>
    <row r="77" spans="1:10" s="11" customFormat="1" x14ac:dyDescent="0.2">
      <c r="A77" s="8">
        <v>43737</v>
      </c>
      <c r="B77" s="12" t="s">
        <v>3</v>
      </c>
      <c r="C77" s="113">
        <v>6140</v>
      </c>
      <c r="D77" s="12" t="s">
        <v>48</v>
      </c>
      <c r="E77" s="12" t="s">
        <v>6</v>
      </c>
      <c r="F77" s="12" t="s">
        <v>15</v>
      </c>
      <c r="G77" s="12" t="s">
        <v>1025</v>
      </c>
      <c r="H77" s="12"/>
      <c r="I77" s="9">
        <v>34</v>
      </c>
      <c r="J77" s="9">
        <v>44</v>
      </c>
    </row>
    <row r="78" spans="1:10" s="11" customFormat="1" x14ac:dyDescent="0.2">
      <c r="A78" s="8">
        <v>43712</v>
      </c>
      <c r="B78" s="12" t="s">
        <v>3</v>
      </c>
      <c r="C78" s="113">
        <v>4950</v>
      </c>
      <c r="D78" s="12" t="s">
        <v>265</v>
      </c>
      <c r="E78" s="12" t="s">
        <v>4</v>
      </c>
      <c r="F78" s="12" t="s">
        <v>6</v>
      </c>
      <c r="G78" s="12" t="s">
        <v>25</v>
      </c>
      <c r="H78" s="12"/>
      <c r="I78" s="9">
        <v>15</v>
      </c>
      <c r="J78" s="9">
        <v>7</v>
      </c>
    </row>
    <row r="79" spans="1:10" s="11" customFormat="1" x14ac:dyDescent="0.2">
      <c r="A79" s="8">
        <v>43718</v>
      </c>
      <c r="B79" s="12" t="s">
        <v>3</v>
      </c>
      <c r="C79" s="113">
        <v>3675</v>
      </c>
      <c r="D79" s="12" t="s">
        <v>76</v>
      </c>
      <c r="E79" s="12" t="s">
        <v>4</v>
      </c>
      <c r="F79" s="12" t="s">
        <v>5</v>
      </c>
      <c r="G79" s="12" t="s">
        <v>151</v>
      </c>
      <c r="H79" s="12"/>
      <c r="I79" s="9">
        <v>18</v>
      </c>
      <c r="J79" s="9">
        <v>17</v>
      </c>
    </row>
    <row r="80" spans="1:10" s="11" customFormat="1" x14ac:dyDescent="0.2">
      <c r="A80" s="8">
        <v>43720</v>
      </c>
      <c r="B80" s="12" t="s">
        <v>3</v>
      </c>
      <c r="C80" s="113">
        <v>8293</v>
      </c>
      <c r="D80" s="12" t="s">
        <v>289</v>
      </c>
      <c r="E80" s="12" t="s">
        <v>15</v>
      </c>
      <c r="F80" s="12" t="s">
        <v>6</v>
      </c>
      <c r="G80" s="12" t="s">
        <v>151</v>
      </c>
      <c r="H80" s="12"/>
      <c r="I80" s="9">
        <v>33</v>
      </c>
      <c r="J80" s="9">
        <v>39</v>
      </c>
    </row>
    <row r="81" spans="1:10" s="11" customFormat="1" x14ac:dyDescent="0.2">
      <c r="A81" s="8">
        <v>43737</v>
      </c>
      <c r="B81" s="12" t="s">
        <v>5</v>
      </c>
      <c r="C81" s="113">
        <v>66849</v>
      </c>
      <c r="D81" s="12" t="s">
        <v>2487</v>
      </c>
      <c r="E81" s="12" t="s">
        <v>15</v>
      </c>
      <c r="F81" s="12" t="s">
        <v>5</v>
      </c>
      <c r="G81" s="12" t="s">
        <v>422</v>
      </c>
      <c r="H81" s="12"/>
      <c r="I81" s="9">
        <v>89</v>
      </c>
      <c r="J81" s="9">
        <v>152</v>
      </c>
    </row>
    <row r="82" spans="1:10" s="11" customFormat="1" x14ac:dyDescent="0.2">
      <c r="A82" s="8">
        <v>43735</v>
      </c>
      <c r="B82" s="12" t="s">
        <v>3</v>
      </c>
      <c r="C82" s="113">
        <v>8379</v>
      </c>
      <c r="D82" s="12" t="s">
        <v>959</v>
      </c>
      <c r="E82" s="12" t="s">
        <v>6</v>
      </c>
      <c r="F82" s="12" t="s">
        <v>15</v>
      </c>
      <c r="G82" s="12" t="s">
        <v>2477</v>
      </c>
      <c r="H82" s="12"/>
      <c r="I82" s="9">
        <v>24</v>
      </c>
      <c r="J82" s="9">
        <v>18</v>
      </c>
    </row>
    <row r="83" spans="1:10" s="11" customFormat="1" x14ac:dyDescent="0.2">
      <c r="A83" s="8">
        <v>43721</v>
      </c>
      <c r="B83" s="12" t="s">
        <v>3</v>
      </c>
      <c r="C83" s="113">
        <v>4883</v>
      </c>
      <c r="D83" s="12" t="s">
        <v>124</v>
      </c>
      <c r="E83" s="12" t="s">
        <v>8</v>
      </c>
      <c r="F83" s="12" t="s">
        <v>6</v>
      </c>
      <c r="G83" s="12" t="s">
        <v>2450</v>
      </c>
      <c r="H83" s="12"/>
      <c r="I83" s="9">
        <v>12</v>
      </c>
      <c r="J83" s="9">
        <v>7</v>
      </c>
    </row>
    <row r="84" spans="1:10" s="11" customFormat="1" x14ac:dyDescent="0.2">
      <c r="A84" s="8">
        <v>43737</v>
      </c>
      <c r="B84" s="12" t="s">
        <v>3</v>
      </c>
      <c r="C84" s="113">
        <v>4877</v>
      </c>
      <c r="D84" s="12" t="s">
        <v>124</v>
      </c>
      <c r="E84" s="12" t="s">
        <v>6</v>
      </c>
      <c r="F84" s="12" t="s">
        <v>4</v>
      </c>
      <c r="G84" s="12" t="s">
        <v>222</v>
      </c>
      <c r="H84" s="12"/>
      <c r="I84" s="9">
        <v>12</v>
      </c>
      <c r="J84" s="9">
        <v>7</v>
      </c>
    </row>
    <row r="85" spans="1:10" s="11" customFormat="1" x14ac:dyDescent="0.2">
      <c r="A85" s="8">
        <v>43737</v>
      </c>
      <c r="B85" s="12" t="s">
        <v>3</v>
      </c>
      <c r="C85" s="113">
        <v>4888</v>
      </c>
      <c r="D85" s="12" t="s">
        <v>124</v>
      </c>
      <c r="E85" s="12" t="s">
        <v>4</v>
      </c>
      <c r="F85" s="12" t="s">
        <v>6</v>
      </c>
      <c r="G85" s="12" t="s">
        <v>37</v>
      </c>
      <c r="H85" s="12"/>
      <c r="I85" s="9">
        <v>12</v>
      </c>
      <c r="J85" s="9">
        <v>7</v>
      </c>
    </row>
    <row r="86" spans="1:10" s="11" customFormat="1" x14ac:dyDescent="0.2">
      <c r="A86" s="8">
        <v>43737</v>
      </c>
      <c r="B86" s="12" t="s">
        <v>6</v>
      </c>
      <c r="C86" s="113">
        <v>54150</v>
      </c>
      <c r="D86" s="12" t="s">
        <v>699</v>
      </c>
      <c r="E86" s="12" t="s">
        <v>6</v>
      </c>
      <c r="F86" s="12" t="s">
        <v>15</v>
      </c>
      <c r="G86" s="12" t="s">
        <v>172</v>
      </c>
      <c r="H86" s="12"/>
      <c r="I86" s="9">
        <v>41</v>
      </c>
      <c r="J86" s="9">
        <v>41</v>
      </c>
    </row>
    <row r="87" spans="1:10" s="11" customFormat="1" x14ac:dyDescent="0.2">
      <c r="A87" s="8">
        <v>43737</v>
      </c>
      <c r="B87" s="12" t="s">
        <v>3</v>
      </c>
      <c r="C87" s="113">
        <v>7450</v>
      </c>
      <c r="D87" s="12" t="s">
        <v>1349</v>
      </c>
      <c r="E87" s="12" t="s">
        <v>5</v>
      </c>
      <c r="F87" s="12" t="s">
        <v>15</v>
      </c>
      <c r="G87" s="12" t="s">
        <v>319</v>
      </c>
      <c r="H87" s="12"/>
      <c r="I87" s="9">
        <v>31</v>
      </c>
      <c r="J87" s="9">
        <v>49</v>
      </c>
    </row>
    <row r="88" spans="1:10" s="11" customFormat="1" x14ac:dyDescent="0.2">
      <c r="A88" s="8">
        <v>43719</v>
      </c>
      <c r="B88" s="12" t="s">
        <v>3</v>
      </c>
      <c r="C88" s="113">
        <v>7383</v>
      </c>
      <c r="D88" s="12" t="s">
        <v>186</v>
      </c>
      <c r="E88" s="12" t="s">
        <v>234</v>
      </c>
      <c r="F88" s="12" t="s">
        <v>15</v>
      </c>
      <c r="G88" s="12" t="s">
        <v>151</v>
      </c>
      <c r="H88" s="12"/>
      <c r="I88" s="9">
        <v>39</v>
      </c>
      <c r="J88" s="9">
        <v>44</v>
      </c>
    </row>
    <row r="89" spans="1:10" s="11" customFormat="1" x14ac:dyDescent="0.2">
      <c r="A89" s="8">
        <v>43709</v>
      </c>
      <c r="B89" s="12" t="s">
        <v>3</v>
      </c>
      <c r="C89" s="113">
        <v>1550</v>
      </c>
      <c r="D89" s="12" t="s">
        <v>92</v>
      </c>
      <c r="E89" s="12" t="s">
        <v>5</v>
      </c>
      <c r="F89" s="12" t="s">
        <v>15</v>
      </c>
      <c r="G89" s="12" t="s">
        <v>222</v>
      </c>
      <c r="H89" s="12"/>
      <c r="I89" s="9">
        <v>19</v>
      </c>
      <c r="J89" s="9">
        <v>24</v>
      </c>
    </row>
    <row r="90" spans="1:10" s="11" customFormat="1" x14ac:dyDescent="0.2">
      <c r="A90" s="8">
        <v>43712</v>
      </c>
      <c r="B90" s="12" t="s">
        <v>3</v>
      </c>
      <c r="C90" s="113">
        <v>1452</v>
      </c>
      <c r="D90" s="12" t="s">
        <v>92</v>
      </c>
      <c r="E90" s="12" t="s">
        <v>11</v>
      </c>
      <c r="F90" s="12" t="s">
        <v>101</v>
      </c>
      <c r="G90" s="12" t="s">
        <v>37</v>
      </c>
      <c r="H90" s="12"/>
      <c r="I90" s="9">
        <v>22</v>
      </c>
      <c r="J90" s="9">
        <v>25</v>
      </c>
    </row>
    <row r="91" spans="1:10" s="11" customFormat="1" x14ac:dyDescent="0.2">
      <c r="A91" s="8">
        <v>43712</v>
      </c>
      <c r="B91" s="12" t="s">
        <v>3</v>
      </c>
      <c r="C91" s="113">
        <v>1742</v>
      </c>
      <c r="D91" s="12" t="s">
        <v>92</v>
      </c>
      <c r="E91" s="12" t="s">
        <v>6</v>
      </c>
      <c r="F91" s="12" t="s">
        <v>15</v>
      </c>
      <c r="G91" s="12" t="s">
        <v>151</v>
      </c>
      <c r="H91" s="12"/>
      <c r="I91" s="9">
        <v>29</v>
      </c>
      <c r="J91" s="9">
        <v>30</v>
      </c>
    </row>
    <row r="92" spans="1:10" s="11" customFormat="1" x14ac:dyDescent="0.2">
      <c r="A92" s="8">
        <v>43713</v>
      </c>
      <c r="B92" s="12" t="s">
        <v>3</v>
      </c>
      <c r="C92" s="113">
        <v>1628</v>
      </c>
      <c r="D92" s="12" t="s">
        <v>92</v>
      </c>
      <c r="E92" s="12" t="s">
        <v>4</v>
      </c>
      <c r="F92" s="12" t="s">
        <v>33</v>
      </c>
      <c r="G92" s="12" t="s">
        <v>2443</v>
      </c>
      <c r="H92" s="12"/>
      <c r="I92" s="9">
        <v>27</v>
      </c>
      <c r="J92" s="9">
        <v>27</v>
      </c>
    </row>
    <row r="93" spans="1:10" s="11" customFormat="1" x14ac:dyDescent="0.2">
      <c r="A93" s="8">
        <v>43713</v>
      </c>
      <c r="B93" s="12" t="s">
        <v>3</v>
      </c>
      <c r="C93" s="113">
        <v>1687</v>
      </c>
      <c r="D93" s="12" t="s">
        <v>92</v>
      </c>
      <c r="E93" s="12" t="s">
        <v>4</v>
      </c>
      <c r="F93" s="12" t="s">
        <v>99</v>
      </c>
      <c r="G93" s="12" t="s">
        <v>37</v>
      </c>
      <c r="H93" s="12"/>
      <c r="I93" s="9">
        <v>27</v>
      </c>
      <c r="J93" s="9">
        <v>27</v>
      </c>
    </row>
    <row r="94" spans="1:10" s="11" customFormat="1" x14ac:dyDescent="0.2">
      <c r="A94" s="8">
        <v>43716</v>
      </c>
      <c r="B94" s="12" t="s">
        <v>3</v>
      </c>
      <c r="C94" s="113">
        <v>1650</v>
      </c>
      <c r="D94" s="12" t="s">
        <v>92</v>
      </c>
      <c r="E94" s="12" t="s">
        <v>6</v>
      </c>
      <c r="F94" s="12" t="s">
        <v>8</v>
      </c>
      <c r="G94" s="12" t="s">
        <v>917</v>
      </c>
      <c r="H94" s="12"/>
      <c r="I94" s="9">
        <v>21</v>
      </c>
      <c r="J94" s="9">
        <v>25</v>
      </c>
    </row>
    <row r="95" spans="1:10" s="11" customFormat="1" x14ac:dyDescent="0.2">
      <c r="A95" s="8">
        <v>43716</v>
      </c>
      <c r="B95" s="12" t="s">
        <v>3</v>
      </c>
      <c r="C95" s="113">
        <v>2222</v>
      </c>
      <c r="D95" s="12" t="s">
        <v>92</v>
      </c>
      <c r="E95" s="12" t="s">
        <v>31</v>
      </c>
      <c r="F95" s="12" t="s">
        <v>15</v>
      </c>
      <c r="G95" s="12" t="s">
        <v>151</v>
      </c>
      <c r="H95" s="12"/>
      <c r="I95" s="9">
        <v>26</v>
      </c>
      <c r="J95" s="9">
        <v>33</v>
      </c>
    </row>
    <row r="96" spans="1:10" s="11" customFormat="1" x14ac:dyDescent="0.2">
      <c r="A96" s="8">
        <v>43716</v>
      </c>
      <c r="B96" s="12" t="s">
        <v>3</v>
      </c>
      <c r="C96" s="113">
        <v>1833</v>
      </c>
      <c r="D96" s="12" t="s">
        <v>92</v>
      </c>
      <c r="E96" s="12" t="s">
        <v>4</v>
      </c>
      <c r="F96" s="12" t="s">
        <v>6</v>
      </c>
      <c r="G96" s="12" t="s">
        <v>897</v>
      </c>
      <c r="H96" s="12"/>
      <c r="I96" s="9">
        <v>24</v>
      </c>
      <c r="J96" s="9">
        <v>28</v>
      </c>
    </row>
    <row r="97" spans="1:10" s="11" customFormat="1" x14ac:dyDescent="0.2">
      <c r="A97" s="8">
        <v>43716</v>
      </c>
      <c r="B97" s="12" t="s">
        <v>3</v>
      </c>
      <c r="C97" s="113">
        <v>2451</v>
      </c>
      <c r="D97" s="12" t="s">
        <v>92</v>
      </c>
      <c r="E97" s="12" t="s">
        <v>6</v>
      </c>
      <c r="F97" s="12" t="s">
        <v>15</v>
      </c>
      <c r="G97" s="12" t="s">
        <v>2444</v>
      </c>
      <c r="H97" s="12"/>
      <c r="I97" s="9">
        <v>22</v>
      </c>
      <c r="J97" s="9">
        <v>25</v>
      </c>
    </row>
    <row r="98" spans="1:10" s="11" customFormat="1" x14ac:dyDescent="0.2">
      <c r="A98" s="8">
        <v>43716</v>
      </c>
      <c r="B98" s="12" t="s">
        <v>3</v>
      </c>
      <c r="C98" s="113">
        <v>1550</v>
      </c>
      <c r="D98" s="12" t="s">
        <v>92</v>
      </c>
      <c r="E98" s="12" t="s">
        <v>16</v>
      </c>
      <c r="F98" s="12" t="s">
        <v>15</v>
      </c>
      <c r="G98" s="12" t="s">
        <v>37</v>
      </c>
      <c r="H98" s="12"/>
      <c r="I98" s="9">
        <v>25</v>
      </c>
      <c r="J98" s="9">
        <v>26</v>
      </c>
    </row>
    <row r="99" spans="1:10" s="11" customFormat="1" x14ac:dyDescent="0.2">
      <c r="A99" s="8">
        <v>43716</v>
      </c>
      <c r="B99" s="12" t="s">
        <v>3</v>
      </c>
      <c r="C99" s="113">
        <v>1469</v>
      </c>
      <c r="D99" s="12" t="s">
        <v>92</v>
      </c>
      <c r="E99" s="12" t="s">
        <v>5</v>
      </c>
      <c r="F99" s="12" t="s">
        <v>15</v>
      </c>
      <c r="G99" s="12" t="s">
        <v>2445</v>
      </c>
      <c r="H99" s="12"/>
      <c r="I99" s="9">
        <v>26</v>
      </c>
      <c r="J99" s="9">
        <v>27</v>
      </c>
    </row>
    <row r="100" spans="1:10" s="11" customFormat="1" x14ac:dyDescent="0.2">
      <c r="A100" s="8">
        <v>43718</v>
      </c>
      <c r="B100" s="12" t="s">
        <v>3</v>
      </c>
      <c r="C100" s="113">
        <v>1475</v>
      </c>
      <c r="D100" s="12" t="s">
        <v>92</v>
      </c>
      <c r="E100" s="12" t="s">
        <v>4</v>
      </c>
      <c r="F100" s="12" t="s">
        <v>5</v>
      </c>
      <c r="G100" s="12" t="s">
        <v>151</v>
      </c>
      <c r="H100" s="12"/>
      <c r="I100" s="9">
        <v>29</v>
      </c>
      <c r="J100" s="9">
        <v>26</v>
      </c>
    </row>
    <row r="101" spans="1:10" s="11" customFormat="1" x14ac:dyDescent="0.2">
      <c r="A101" s="8">
        <v>43723</v>
      </c>
      <c r="B101" s="12" t="s">
        <v>3</v>
      </c>
      <c r="C101" s="113">
        <v>1143</v>
      </c>
      <c r="D101" s="12" t="s">
        <v>92</v>
      </c>
      <c r="E101" s="12" t="s">
        <v>5</v>
      </c>
      <c r="F101" s="12" t="s">
        <v>15</v>
      </c>
      <c r="G101" s="12" t="s">
        <v>477</v>
      </c>
      <c r="H101" s="12"/>
      <c r="I101" s="9">
        <v>20</v>
      </c>
      <c r="J101" s="9">
        <v>24</v>
      </c>
    </row>
    <row r="102" spans="1:10" s="11" customFormat="1" x14ac:dyDescent="0.2">
      <c r="A102" s="8">
        <v>43723</v>
      </c>
      <c r="B102" s="12" t="s">
        <v>3</v>
      </c>
      <c r="C102" s="113">
        <v>1372</v>
      </c>
      <c r="D102" s="12" t="s">
        <v>92</v>
      </c>
      <c r="E102" s="12" t="s">
        <v>11</v>
      </c>
      <c r="F102" s="12" t="s">
        <v>15</v>
      </c>
      <c r="G102" s="12" t="s">
        <v>258</v>
      </c>
      <c r="H102" s="12"/>
      <c r="I102" s="9">
        <v>26</v>
      </c>
      <c r="J102" s="9">
        <v>35</v>
      </c>
    </row>
    <row r="103" spans="1:10" s="11" customFormat="1" x14ac:dyDescent="0.2">
      <c r="A103" s="8">
        <v>43729</v>
      </c>
      <c r="B103" s="12" t="s">
        <v>3</v>
      </c>
      <c r="C103" s="113">
        <v>2162</v>
      </c>
      <c r="D103" s="12" t="s">
        <v>92</v>
      </c>
      <c r="E103" s="12" t="s">
        <v>6</v>
      </c>
      <c r="F103" s="12" t="s">
        <v>8</v>
      </c>
      <c r="G103" s="12" t="s">
        <v>151</v>
      </c>
      <c r="H103" s="12"/>
      <c r="I103" s="9">
        <v>24</v>
      </c>
      <c r="J103" s="9">
        <v>32</v>
      </c>
    </row>
    <row r="104" spans="1:10" s="11" customFormat="1" x14ac:dyDescent="0.2">
      <c r="A104" s="8">
        <v>43731</v>
      </c>
      <c r="B104" s="12" t="s">
        <v>3</v>
      </c>
      <c r="C104" s="113">
        <v>1250</v>
      </c>
      <c r="D104" s="12" t="s">
        <v>92</v>
      </c>
      <c r="E104" s="12" t="s">
        <v>159</v>
      </c>
      <c r="F104" s="12" t="s">
        <v>15</v>
      </c>
      <c r="G104" s="12" t="s">
        <v>2474</v>
      </c>
      <c r="H104" s="12"/>
      <c r="I104" s="9">
        <v>29</v>
      </c>
      <c r="J104" s="9">
        <v>27</v>
      </c>
    </row>
    <row r="105" spans="1:10" s="11" customFormat="1" x14ac:dyDescent="0.2">
      <c r="A105" s="8">
        <v>43732</v>
      </c>
      <c r="B105" s="12" t="s">
        <v>3</v>
      </c>
      <c r="C105" s="113">
        <v>1370</v>
      </c>
      <c r="D105" s="12" t="s">
        <v>92</v>
      </c>
      <c r="E105" s="12" t="s">
        <v>6</v>
      </c>
      <c r="F105" s="12" t="s">
        <v>4</v>
      </c>
      <c r="G105" s="12" t="s">
        <v>151</v>
      </c>
      <c r="H105" s="12"/>
      <c r="I105" s="9">
        <v>28</v>
      </c>
      <c r="J105" s="9">
        <v>26</v>
      </c>
    </row>
    <row r="106" spans="1:10" s="11" customFormat="1" x14ac:dyDescent="0.2">
      <c r="A106" s="8">
        <v>43736</v>
      </c>
      <c r="B106" s="12" t="s">
        <v>3</v>
      </c>
      <c r="C106" s="113">
        <v>1912</v>
      </c>
      <c r="D106" s="12" t="s">
        <v>92</v>
      </c>
      <c r="E106" s="12" t="s">
        <v>15</v>
      </c>
      <c r="F106" s="12" t="s">
        <v>243</v>
      </c>
      <c r="G106" s="12" t="s">
        <v>327</v>
      </c>
      <c r="H106" s="12"/>
      <c r="I106" s="9">
        <v>25</v>
      </c>
      <c r="J106" s="9">
        <v>34</v>
      </c>
    </row>
    <row r="107" spans="1:10" s="11" customFormat="1" x14ac:dyDescent="0.2">
      <c r="A107" s="8">
        <v>43736</v>
      </c>
      <c r="B107" s="12" t="s">
        <v>3</v>
      </c>
      <c r="C107" s="113">
        <v>1309</v>
      </c>
      <c r="D107" s="12" t="s">
        <v>92</v>
      </c>
      <c r="E107" s="12" t="s">
        <v>4</v>
      </c>
      <c r="F107" s="12" t="s">
        <v>6</v>
      </c>
      <c r="G107" s="12" t="s">
        <v>2484</v>
      </c>
      <c r="H107" s="12"/>
      <c r="I107" s="9">
        <v>22</v>
      </c>
      <c r="J107" s="9">
        <v>26</v>
      </c>
    </row>
    <row r="108" spans="1:10" s="11" customFormat="1" x14ac:dyDescent="0.2">
      <c r="A108" s="8">
        <v>43736</v>
      </c>
      <c r="B108" s="12" t="s">
        <v>3</v>
      </c>
      <c r="C108" s="113">
        <v>2556</v>
      </c>
      <c r="D108" s="12" t="s">
        <v>92</v>
      </c>
      <c r="E108" s="12" t="s">
        <v>6</v>
      </c>
      <c r="F108" s="12" t="s">
        <v>15</v>
      </c>
      <c r="G108" s="12" t="s">
        <v>1114</v>
      </c>
      <c r="H108" s="12"/>
      <c r="I108" s="9">
        <v>23</v>
      </c>
      <c r="J108" s="9">
        <v>27</v>
      </c>
    </row>
    <row r="109" spans="1:10" s="11" customFormat="1" x14ac:dyDescent="0.2">
      <c r="A109" s="8">
        <v>43736</v>
      </c>
      <c r="B109" s="12" t="s">
        <v>3</v>
      </c>
      <c r="C109" s="113">
        <v>1272</v>
      </c>
      <c r="D109" s="12" t="s">
        <v>92</v>
      </c>
      <c r="E109" s="12" t="s">
        <v>243</v>
      </c>
      <c r="F109" s="12" t="s">
        <v>15</v>
      </c>
      <c r="G109" s="12" t="s">
        <v>151</v>
      </c>
      <c r="H109" s="12"/>
      <c r="I109" s="9">
        <v>30</v>
      </c>
      <c r="J109" s="9">
        <v>35</v>
      </c>
    </row>
    <row r="110" spans="1:10" s="11" customFormat="1" x14ac:dyDescent="0.2">
      <c r="A110" s="8">
        <v>43736</v>
      </c>
      <c r="B110" s="12" t="s">
        <v>3</v>
      </c>
      <c r="C110" s="113">
        <v>1364</v>
      </c>
      <c r="D110" s="12" t="s">
        <v>92</v>
      </c>
      <c r="E110" s="12" t="s">
        <v>4</v>
      </c>
      <c r="F110" s="12" t="s">
        <v>6</v>
      </c>
      <c r="G110" s="12" t="s">
        <v>2484</v>
      </c>
      <c r="H110" s="12"/>
      <c r="I110" s="9">
        <v>22</v>
      </c>
      <c r="J110" s="9">
        <v>26</v>
      </c>
    </row>
    <row r="111" spans="1:10" s="11" customFormat="1" x14ac:dyDescent="0.2">
      <c r="A111" s="8">
        <v>43736</v>
      </c>
      <c r="B111" s="12" t="s">
        <v>3</v>
      </c>
      <c r="C111" s="113">
        <v>1923</v>
      </c>
      <c r="D111" s="12" t="s">
        <v>92</v>
      </c>
      <c r="E111" s="12" t="s">
        <v>4</v>
      </c>
      <c r="F111" s="12" t="s">
        <v>6</v>
      </c>
      <c r="G111" s="12" t="s">
        <v>2484</v>
      </c>
      <c r="H111" s="12"/>
      <c r="I111" s="9">
        <v>28</v>
      </c>
      <c r="J111" s="9">
        <v>26</v>
      </c>
    </row>
    <row r="112" spans="1:10" s="11" customFormat="1" x14ac:dyDescent="0.2">
      <c r="A112" s="8">
        <v>43737</v>
      </c>
      <c r="B112" s="12" t="s">
        <v>3</v>
      </c>
      <c r="C112" s="113">
        <v>1310</v>
      </c>
      <c r="D112" s="12" t="s">
        <v>92</v>
      </c>
      <c r="E112" s="12" t="s">
        <v>4</v>
      </c>
      <c r="F112" s="12" t="s">
        <v>6</v>
      </c>
      <c r="G112" s="12" t="s">
        <v>2490</v>
      </c>
      <c r="H112" s="12"/>
      <c r="I112" s="9">
        <v>26</v>
      </c>
      <c r="J112" s="9">
        <v>33</v>
      </c>
    </row>
    <row r="113" spans="1:10" s="11" customFormat="1" x14ac:dyDescent="0.2">
      <c r="A113" s="8">
        <v>43737</v>
      </c>
      <c r="B113" s="12" t="s">
        <v>3</v>
      </c>
      <c r="C113" s="113">
        <v>1371</v>
      </c>
      <c r="D113" s="12" t="s">
        <v>92</v>
      </c>
      <c r="E113" s="12" t="s">
        <v>4</v>
      </c>
      <c r="F113" s="12" t="s">
        <v>6</v>
      </c>
      <c r="G113" s="12" t="s">
        <v>151</v>
      </c>
      <c r="H113" s="12"/>
      <c r="I113" s="9">
        <v>23</v>
      </c>
      <c r="J113" s="9">
        <v>26</v>
      </c>
    </row>
    <row r="114" spans="1:10" s="11" customFormat="1" x14ac:dyDescent="0.2">
      <c r="A114" s="8">
        <v>43737</v>
      </c>
      <c r="B114" s="12" t="s">
        <v>3</v>
      </c>
      <c r="C114" s="113">
        <v>1457</v>
      </c>
      <c r="D114" s="12" t="s">
        <v>92</v>
      </c>
      <c r="E114" s="12" t="s">
        <v>12</v>
      </c>
      <c r="F114" s="12" t="s">
        <v>15</v>
      </c>
      <c r="G114" s="12" t="s">
        <v>222</v>
      </c>
      <c r="H114" s="12"/>
      <c r="I114" s="9">
        <v>27</v>
      </c>
      <c r="J114" s="9">
        <v>29</v>
      </c>
    </row>
    <row r="115" spans="1:10" s="11" customFormat="1" x14ac:dyDescent="0.2">
      <c r="A115" s="8">
        <v>43737</v>
      </c>
      <c r="B115" s="12" t="s">
        <v>3</v>
      </c>
      <c r="C115" s="113">
        <v>2555</v>
      </c>
      <c r="D115" s="12" t="s">
        <v>92</v>
      </c>
      <c r="E115" s="12" t="s">
        <v>2488</v>
      </c>
      <c r="F115" s="12" t="s">
        <v>15</v>
      </c>
      <c r="G115" s="12" t="s">
        <v>1687</v>
      </c>
      <c r="H115" s="12"/>
      <c r="I115" s="9">
        <v>20</v>
      </c>
      <c r="J115" s="9">
        <v>25</v>
      </c>
    </row>
    <row r="116" spans="1:10" s="11" customFormat="1" x14ac:dyDescent="0.2">
      <c r="A116" s="8">
        <v>43737</v>
      </c>
      <c r="B116" s="12" t="s">
        <v>3</v>
      </c>
      <c r="C116" s="113">
        <v>1938</v>
      </c>
      <c r="D116" s="12" t="s">
        <v>92</v>
      </c>
      <c r="E116" s="12" t="s">
        <v>19</v>
      </c>
      <c r="F116" s="12" t="s">
        <v>15</v>
      </c>
      <c r="G116" s="12" t="s">
        <v>23</v>
      </c>
      <c r="H116" s="12"/>
      <c r="I116" s="9">
        <v>27</v>
      </c>
      <c r="J116" s="9">
        <v>28</v>
      </c>
    </row>
    <row r="117" spans="1:10" s="11" customFormat="1" x14ac:dyDescent="0.2">
      <c r="A117" s="8">
        <v>43737</v>
      </c>
      <c r="B117" s="12" t="s">
        <v>3</v>
      </c>
      <c r="C117" s="113">
        <v>2550</v>
      </c>
      <c r="D117" s="12" t="s">
        <v>92</v>
      </c>
      <c r="E117" s="12" t="s">
        <v>6</v>
      </c>
      <c r="F117" s="12" t="s">
        <v>8</v>
      </c>
      <c r="G117" s="12" t="s">
        <v>292</v>
      </c>
      <c r="H117" s="12"/>
      <c r="I117" s="9">
        <v>21</v>
      </c>
      <c r="J117" s="9">
        <v>25</v>
      </c>
    </row>
    <row r="118" spans="1:10" s="11" customFormat="1" x14ac:dyDescent="0.2">
      <c r="A118" s="8">
        <v>43717</v>
      </c>
      <c r="B118" s="12" t="s">
        <v>3</v>
      </c>
      <c r="C118" s="113">
        <v>8224</v>
      </c>
      <c r="D118" s="12" t="s">
        <v>64</v>
      </c>
      <c r="E118" s="12" t="s">
        <v>10</v>
      </c>
      <c r="F118" s="12" t="s">
        <v>15</v>
      </c>
      <c r="G118" s="12" t="s">
        <v>151</v>
      </c>
      <c r="H118" s="12"/>
      <c r="I118" s="9">
        <v>26</v>
      </c>
      <c r="J118" s="9">
        <v>26</v>
      </c>
    </row>
    <row r="119" spans="1:10" s="11" customFormat="1" x14ac:dyDescent="0.2">
      <c r="A119" s="8">
        <v>43718</v>
      </c>
      <c r="B119" s="12" t="s">
        <v>3</v>
      </c>
      <c r="C119" s="113">
        <v>8317</v>
      </c>
      <c r="D119" s="12" t="s">
        <v>64</v>
      </c>
      <c r="E119" s="12" t="s">
        <v>16</v>
      </c>
      <c r="F119" s="12" t="s">
        <v>6</v>
      </c>
      <c r="G119" s="12" t="s">
        <v>37</v>
      </c>
      <c r="H119" s="12"/>
      <c r="I119" s="9">
        <v>27</v>
      </c>
      <c r="J119" s="9">
        <v>32</v>
      </c>
    </row>
    <row r="120" spans="1:10" s="11" customFormat="1" x14ac:dyDescent="0.2">
      <c r="A120" s="8">
        <v>43722</v>
      </c>
      <c r="B120" s="12" t="s">
        <v>3</v>
      </c>
      <c r="C120" s="113">
        <v>8224</v>
      </c>
      <c r="D120" s="12" t="s">
        <v>64</v>
      </c>
      <c r="E120" s="12" t="s">
        <v>10</v>
      </c>
      <c r="F120" s="12" t="s">
        <v>15</v>
      </c>
      <c r="G120" s="12" t="s">
        <v>222</v>
      </c>
      <c r="H120" s="12"/>
      <c r="I120" s="9">
        <v>24</v>
      </c>
      <c r="J120" s="9">
        <v>18</v>
      </c>
    </row>
    <row r="121" spans="1:10" s="11" customFormat="1" x14ac:dyDescent="0.2">
      <c r="A121" s="8">
        <v>43737</v>
      </c>
      <c r="B121" s="12" t="s">
        <v>6</v>
      </c>
      <c r="C121" s="113">
        <v>51220</v>
      </c>
      <c r="D121" s="12" t="s">
        <v>654</v>
      </c>
      <c r="E121" s="12" t="s">
        <v>6</v>
      </c>
      <c r="F121" s="12" t="s">
        <v>15</v>
      </c>
      <c r="G121" s="12" t="s">
        <v>319</v>
      </c>
      <c r="H121" s="12"/>
      <c r="I121" s="9">
        <v>139</v>
      </c>
      <c r="J121" s="9">
        <v>223</v>
      </c>
    </row>
    <row r="122" spans="1:10" s="11" customFormat="1" x14ac:dyDescent="0.2">
      <c r="A122" s="8">
        <v>43711</v>
      </c>
      <c r="B122" s="12" t="s">
        <v>3</v>
      </c>
      <c r="C122" s="113">
        <v>9170</v>
      </c>
      <c r="D122" s="12" t="s">
        <v>191</v>
      </c>
      <c r="E122" s="12" t="s">
        <v>4</v>
      </c>
      <c r="F122" s="12" t="s">
        <v>6</v>
      </c>
      <c r="G122" s="12" t="s">
        <v>194</v>
      </c>
      <c r="H122" s="12"/>
      <c r="I122" s="9">
        <v>51</v>
      </c>
      <c r="J122" s="9">
        <v>62</v>
      </c>
    </row>
    <row r="123" spans="1:10" s="11" customFormat="1" x14ac:dyDescent="0.2">
      <c r="A123" s="8">
        <v>43716</v>
      </c>
      <c r="B123" s="12" t="s">
        <v>3</v>
      </c>
      <c r="C123" s="113">
        <v>9168</v>
      </c>
      <c r="D123" s="12" t="s">
        <v>191</v>
      </c>
      <c r="E123" s="12" t="s">
        <v>4</v>
      </c>
      <c r="F123" s="12" t="s">
        <v>140</v>
      </c>
      <c r="G123" s="12" t="s">
        <v>151</v>
      </c>
      <c r="H123" s="12"/>
      <c r="I123" s="9">
        <v>50</v>
      </c>
      <c r="J123" s="9">
        <v>63</v>
      </c>
    </row>
    <row r="124" spans="1:10" s="11" customFormat="1" x14ac:dyDescent="0.2">
      <c r="A124" s="8">
        <v>43719</v>
      </c>
      <c r="B124" s="12" t="s">
        <v>14</v>
      </c>
      <c r="C124" s="113">
        <v>6780</v>
      </c>
      <c r="D124" s="12" t="s">
        <v>142</v>
      </c>
      <c r="E124" s="12" t="s">
        <v>6</v>
      </c>
      <c r="F124" s="12" t="s">
        <v>15</v>
      </c>
      <c r="G124" s="12" t="s">
        <v>194</v>
      </c>
      <c r="H124" s="12"/>
      <c r="I124" s="9">
        <v>26</v>
      </c>
      <c r="J124" s="9">
        <v>17</v>
      </c>
    </row>
    <row r="125" spans="1:10" s="11" customFormat="1" x14ac:dyDescent="0.2">
      <c r="A125" s="8">
        <v>43716</v>
      </c>
      <c r="B125" s="12" t="s">
        <v>6</v>
      </c>
      <c r="C125" s="113">
        <v>57070</v>
      </c>
      <c r="D125" s="12" t="s">
        <v>211</v>
      </c>
      <c r="E125" s="12" t="s">
        <v>6</v>
      </c>
      <c r="F125" s="12" t="s">
        <v>15</v>
      </c>
      <c r="G125" s="12" t="s">
        <v>422</v>
      </c>
      <c r="H125" s="12"/>
      <c r="I125" s="9">
        <v>48</v>
      </c>
      <c r="J125" s="9">
        <v>69</v>
      </c>
    </row>
    <row r="126" spans="1:10" s="11" customFormat="1" x14ac:dyDescent="0.2">
      <c r="A126" s="8">
        <v>43728</v>
      </c>
      <c r="B126" s="12" t="s">
        <v>3</v>
      </c>
      <c r="C126" s="113">
        <v>3918</v>
      </c>
      <c r="D126" s="12" t="s">
        <v>71</v>
      </c>
      <c r="E126" s="12" t="s">
        <v>6</v>
      </c>
      <c r="F126" s="12" t="s">
        <v>15</v>
      </c>
      <c r="G126" s="12" t="s">
        <v>37</v>
      </c>
      <c r="H126" s="12"/>
      <c r="I126" s="9">
        <v>12</v>
      </c>
      <c r="J126" s="9">
        <v>9</v>
      </c>
    </row>
    <row r="127" spans="1:10" s="11" customFormat="1" x14ac:dyDescent="0.2">
      <c r="A127" s="8">
        <v>43722</v>
      </c>
      <c r="B127" s="12" t="s">
        <v>3</v>
      </c>
      <c r="C127" s="113">
        <v>5651</v>
      </c>
      <c r="D127" s="12" t="s">
        <v>952</v>
      </c>
      <c r="E127" s="12" t="s">
        <v>4</v>
      </c>
      <c r="F127" s="12" t="s">
        <v>6</v>
      </c>
      <c r="G127" s="12" t="s">
        <v>151</v>
      </c>
      <c r="H127" s="12"/>
      <c r="I127" s="9">
        <v>24</v>
      </c>
      <c r="J127" s="9">
        <v>34</v>
      </c>
    </row>
    <row r="128" spans="1:10" s="11" customFormat="1" x14ac:dyDescent="0.2">
      <c r="A128" s="8">
        <v>43722</v>
      </c>
      <c r="B128" s="12" t="s">
        <v>6</v>
      </c>
      <c r="C128" s="113">
        <v>54920</v>
      </c>
      <c r="D128" s="12" t="s">
        <v>209</v>
      </c>
      <c r="E128" s="12" t="s">
        <v>16</v>
      </c>
      <c r="F128" s="12" t="s">
        <v>663</v>
      </c>
      <c r="G128" s="12" t="s">
        <v>422</v>
      </c>
      <c r="H128" s="12"/>
      <c r="I128" s="9">
        <v>20</v>
      </c>
      <c r="J128" s="9">
        <v>15</v>
      </c>
    </row>
    <row r="129" spans="1:10" s="11" customFormat="1" x14ac:dyDescent="0.2">
      <c r="A129" s="8">
        <v>43725</v>
      </c>
      <c r="B129" s="12" t="s">
        <v>1512</v>
      </c>
      <c r="C129" s="113">
        <v>6382</v>
      </c>
      <c r="D129" s="12" t="s">
        <v>2461</v>
      </c>
      <c r="E129" s="12" t="s">
        <v>6</v>
      </c>
      <c r="F129" s="12" t="s">
        <v>5</v>
      </c>
      <c r="G129" s="12" t="s">
        <v>477</v>
      </c>
      <c r="H129" s="12"/>
      <c r="I129" s="9"/>
      <c r="J129" s="9"/>
    </row>
    <row r="130" spans="1:10" s="11" customFormat="1" x14ac:dyDescent="0.2">
      <c r="A130" s="8">
        <v>43736</v>
      </c>
      <c r="B130" s="12" t="s">
        <v>6</v>
      </c>
      <c r="C130" s="113">
        <v>57590</v>
      </c>
      <c r="D130" s="12" t="s">
        <v>2480</v>
      </c>
      <c r="E130" s="12" t="s">
        <v>6</v>
      </c>
      <c r="F130" s="12" t="s">
        <v>15</v>
      </c>
      <c r="G130" s="12" t="s">
        <v>292</v>
      </c>
      <c r="H130" s="12"/>
      <c r="I130" s="9">
        <v>71</v>
      </c>
      <c r="J130" s="9">
        <v>97</v>
      </c>
    </row>
    <row r="131" spans="1:10" s="11" customFormat="1" x14ac:dyDescent="0.2">
      <c r="A131" s="8">
        <v>43736</v>
      </c>
      <c r="B131" s="12" t="s">
        <v>6</v>
      </c>
      <c r="C131" s="113">
        <v>45150</v>
      </c>
      <c r="D131" s="12" t="s">
        <v>2482</v>
      </c>
      <c r="E131" s="12" t="s">
        <v>6</v>
      </c>
      <c r="F131" s="12" t="s">
        <v>15</v>
      </c>
      <c r="G131" s="12" t="s">
        <v>151</v>
      </c>
      <c r="H131" s="12"/>
      <c r="I131" s="31"/>
      <c r="J131" s="31"/>
    </row>
    <row r="132" spans="1:10" s="11" customFormat="1" x14ac:dyDescent="0.2">
      <c r="A132" s="8">
        <v>43722</v>
      </c>
      <c r="B132" s="12" t="s">
        <v>6</v>
      </c>
      <c r="C132" s="113">
        <v>75019</v>
      </c>
      <c r="D132" s="12" t="s">
        <v>1928</v>
      </c>
      <c r="E132" s="12" t="s">
        <v>6</v>
      </c>
      <c r="F132" s="12" t="s">
        <v>15</v>
      </c>
      <c r="G132" s="12" t="s">
        <v>2454</v>
      </c>
      <c r="H132" s="12"/>
      <c r="I132" s="9">
        <v>216</v>
      </c>
      <c r="J132" s="9">
        <v>347</v>
      </c>
    </row>
    <row r="133" spans="1:10" s="11" customFormat="1" x14ac:dyDescent="0.2">
      <c r="A133" s="8">
        <v>43713</v>
      </c>
      <c r="B133" s="12" t="s">
        <v>15</v>
      </c>
      <c r="C133" s="48"/>
      <c r="D133" s="12" t="s">
        <v>2439</v>
      </c>
      <c r="E133" s="12" t="s">
        <v>15</v>
      </c>
      <c r="F133" s="12" t="s">
        <v>15</v>
      </c>
      <c r="G133" s="12" t="s">
        <v>151</v>
      </c>
      <c r="H133" s="12"/>
      <c r="I133" s="31"/>
      <c r="J133" s="31"/>
    </row>
    <row r="134" spans="1:10" s="11" customFormat="1" x14ac:dyDescent="0.2">
      <c r="A134" s="8">
        <v>43722</v>
      </c>
      <c r="B134" s="12" t="s">
        <v>5</v>
      </c>
      <c r="C134" s="113">
        <v>9012</v>
      </c>
      <c r="D134" s="12" t="s">
        <v>1946</v>
      </c>
      <c r="E134" s="12" t="s">
        <v>15</v>
      </c>
      <c r="F134" s="12" t="s">
        <v>15</v>
      </c>
      <c r="G134" s="12" t="s">
        <v>151</v>
      </c>
      <c r="H134" s="12"/>
      <c r="I134" s="9">
        <v>90</v>
      </c>
      <c r="J134" s="9">
        <v>153</v>
      </c>
    </row>
    <row r="135" spans="1:10" s="11" customFormat="1" x14ac:dyDescent="0.2">
      <c r="A135" s="8">
        <v>43722</v>
      </c>
      <c r="B135" s="12" t="s">
        <v>5</v>
      </c>
      <c r="C135" s="113">
        <v>9009</v>
      </c>
      <c r="D135" s="12" t="s">
        <v>1946</v>
      </c>
      <c r="E135" s="12" t="s">
        <v>15</v>
      </c>
      <c r="F135" s="12" t="s">
        <v>15</v>
      </c>
      <c r="G135" s="12" t="s">
        <v>151</v>
      </c>
      <c r="H135" s="12"/>
      <c r="I135" s="9">
        <v>90</v>
      </c>
      <c r="J135" s="9">
        <v>153</v>
      </c>
    </row>
    <row r="136" spans="1:10" s="11" customFormat="1" x14ac:dyDescent="0.2">
      <c r="A136" s="8">
        <v>43722</v>
      </c>
      <c r="B136" s="12" t="s">
        <v>5</v>
      </c>
      <c r="C136" s="113">
        <v>9012</v>
      </c>
      <c r="D136" s="12" t="s">
        <v>1946</v>
      </c>
      <c r="E136" s="12" t="s">
        <v>15</v>
      </c>
      <c r="F136" s="12" t="s">
        <v>5</v>
      </c>
      <c r="G136" s="12" t="s">
        <v>151</v>
      </c>
      <c r="H136" s="12"/>
      <c r="I136" s="9">
        <v>90</v>
      </c>
      <c r="J136" s="9">
        <v>153</v>
      </c>
    </row>
    <row r="137" spans="1:10" s="11" customFormat="1" x14ac:dyDescent="0.2">
      <c r="A137" s="8">
        <v>43737</v>
      </c>
      <c r="B137" s="12" t="s">
        <v>3</v>
      </c>
      <c r="C137" s="113">
        <v>4981</v>
      </c>
      <c r="D137" s="12" t="s">
        <v>111</v>
      </c>
      <c r="E137" s="12" t="s">
        <v>4</v>
      </c>
      <c r="F137" s="12" t="s">
        <v>5</v>
      </c>
      <c r="G137" s="12" t="s">
        <v>37</v>
      </c>
      <c r="H137" s="12"/>
      <c r="I137" s="9">
        <v>15</v>
      </c>
      <c r="J137" s="9">
        <v>11</v>
      </c>
    </row>
    <row r="138" spans="1:10" s="11" customFormat="1" x14ac:dyDescent="0.2">
      <c r="A138" s="8">
        <v>43737</v>
      </c>
      <c r="B138" s="12" t="s">
        <v>3</v>
      </c>
      <c r="C138" s="113">
        <v>4981</v>
      </c>
      <c r="D138" s="12" t="s">
        <v>111</v>
      </c>
      <c r="E138" s="12" t="s">
        <v>4</v>
      </c>
      <c r="F138" s="12" t="s">
        <v>6</v>
      </c>
      <c r="G138" s="12" t="s">
        <v>37</v>
      </c>
      <c r="H138" s="12"/>
      <c r="I138" s="9">
        <v>15</v>
      </c>
      <c r="J138" s="9">
        <v>11</v>
      </c>
    </row>
    <row r="139" spans="1:10" s="11" customFormat="1" x14ac:dyDescent="0.2">
      <c r="A139" s="8">
        <v>43716</v>
      </c>
      <c r="B139" s="12" t="s">
        <v>3</v>
      </c>
      <c r="C139" s="113">
        <v>8614</v>
      </c>
      <c r="D139" s="12" t="s">
        <v>173</v>
      </c>
      <c r="E139" s="12" t="s">
        <v>6</v>
      </c>
      <c r="F139" s="12" t="s">
        <v>15</v>
      </c>
      <c r="G139" s="12" t="s">
        <v>194</v>
      </c>
      <c r="H139" s="12"/>
      <c r="I139" s="9">
        <v>47</v>
      </c>
      <c r="J139" s="9">
        <v>41</v>
      </c>
    </row>
    <row r="140" spans="1:10" s="11" customFormat="1" x14ac:dyDescent="0.2">
      <c r="A140" s="8">
        <v>43730</v>
      </c>
      <c r="B140" s="12" t="s">
        <v>3</v>
      </c>
      <c r="C140" s="113">
        <v>4839</v>
      </c>
      <c r="D140" s="12" t="s">
        <v>113</v>
      </c>
      <c r="E140" s="12" t="s">
        <v>8</v>
      </c>
      <c r="F140" s="12" t="s">
        <v>6</v>
      </c>
      <c r="G140" s="12" t="s">
        <v>37</v>
      </c>
      <c r="H140" s="12"/>
      <c r="I140" s="9">
        <v>11</v>
      </c>
      <c r="J140" s="9">
        <v>8</v>
      </c>
    </row>
    <row r="141" spans="1:10" s="11" customFormat="1" x14ac:dyDescent="0.2">
      <c r="A141" s="8">
        <v>43716</v>
      </c>
      <c r="B141" s="12" t="s">
        <v>3</v>
      </c>
      <c r="C141" s="113">
        <v>3397</v>
      </c>
      <c r="D141" s="12" t="s">
        <v>156</v>
      </c>
      <c r="E141" s="12" t="s">
        <v>6</v>
      </c>
      <c r="F141" s="12" t="s">
        <v>4</v>
      </c>
      <c r="G141" s="12" t="s">
        <v>2446</v>
      </c>
      <c r="H141" s="12"/>
      <c r="I141" s="9">
        <v>23</v>
      </c>
      <c r="J141" s="9">
        <v>27</v>
      </c>
    </row>
    <row r="142" spans="1:10" s="11" customFormat="1" x14ac:dyDescent="0.2">
      <c r="A142" s="8">
        <v>43717</v>
      </c>
      <c r="B142" s="12" t="s">
        <v>3</v>
      </c>
      <c r="C142" s="113">
        <v>6915</v>
      </c>
      <c r="D142" s="12" t="s">
        <v>109</v>
      </c>
      <c r="E142" s="12" t="s">
        <v>4</v>
      </c>
      <c r="F142" s="12" t="s">
        <v>6</v>
      </c>
      <c r="G142" s="12" t="s">
        <v>151</v>
      </c>
      <c r="H142" s="12"/>
      <c r="I142" s="9">
        <v>37</v>
      </c>
      <c r="J142" s="9">
        <v>46</v>
      </c>
    </row>
    <row r="143" spans="1:10" s="11" customFormat="1" x14ac:dyDescent="0.2">
      <c r="A143" s="8">
        <v>43711</v>
      </c>
      <c r="B143" s="12" t="s">
        <v>3</v>
      </c>
      <c r="C143" s="113">
        <v>3721</v>
      </c>
      <c r="D143" s="12" t="s">
        <v>83</v>
      </c>
      <c r="E143" s="12" t="s">
        <v>140</v>
      </c>
      <c r="F143" s="12" t="s">
        <v>15</v>
      </c>
      <c r="G143" s="12" t="s">
        <v>194</v>
      </c>
      <c r="H143" s="12"/>
      <c r="I143" s="9">
        <v>21</v>
      </c>
      <c r="J143" s="9">
        <v>20</v>
      </c>
    </row>
    <row r="144" spans="1:10" s="11" customFormat="1" x14ac:dyDescent="0.2">
      <c r="A144" s="8">
        <v>43722</v>
      </c>
      <c r="B144" s="12" t="s">
        <v>3</v>
      </c>
      <c r="C144" s="113">
        <v>3750</v>
      </c>
      <c r="D144" s="12" t="s">
        <v>83</v>
      </c>
      <c r="E144" s="12" t="s">
        <v>4</v>
      </c>
      <c r="F144" s="12" t="s">
        <v>6</v>
      </c>
      <c r="G144" s="12" t="s">
        <v>2453</v>
      </c>
      <c r="H144" s="12"/>
      <c r="I144" s="9">
        <v>20</v>
      </c>
      <c r="J144" s="9">
        <v>20</v>
      </c>
    </row>
    <row r="145" spans="1:10" s="11" customFormat="1" x14ac:dyDescent="0.2">
      <c r="A145" s="8">
        <v>43729</v>
      </c>
      <c r="B145" s="12" t="s">
        <v>5</v>
      </c>
      <c r="C145" s="113">
        <v>66740</v>
      </c>
      <c r="D145" s="12" t="s">
        <v>2011</v>
      </c>
      <c r="E145" s="12" t="s">
        <v>2467</v>
      </c>
      <c r="F145" s="12" t="s">
        <v>6</v>
      </c>
      <c r="G145" s="12" t="s">
        <v>422</v>
      </c>
      <c r="H145" s="12"/>
      <c r="I145" s="9">
        <v>59</v>
      </c>
      <c r="J145" s="9">
        <v>83</v>
      </c>
    </row>
    <row r="146" spans="1:10" s="11" customFormat="1" x14ac:dyDescent="0.2">
      <c r="A146" s="8">
        <v>43723</v>
      </c>
      <c r="B146" s="12" t="s">
        <v>5</v>
      </c>
      <c r="C146" s="113">
        <v>66793</v>
      </c>
      <c r="D146" s="12" t="s">
        <v>2363</v>
      </c>
      <c r="E146" s="12" t="s">
        <v>10</v>
      </c>
      <c r="F146" s="12" t="s">
        <v>5</v>
      </c>
      <c r="G146" s="12" t="s">
        <v>2455</v>
      </c>
      <c r="H146" s="12"/>
      <c r="I146" s="9">
        <v>60</v>
      </c>
      <c r="J146" s="9">
        <v>90</v>
      </c>
    </row>
    <row r="147" spans="1:10" s="11" customFormat="1" x14ac:dyDescent="0.2">
      <c r="A147" s="8">
        <v>43714</v>
      </c>
      <c r="B147" s="12" t="s">
        <v>3</v>
      </c>
      <c r="C147" s="113">
        <v>5241</v>
      </c>
      <c r="D147" s="12" t="s">
        <v>66</v>
      </c>
      <c r="E147" s="12" t="s">
        <v>2441</v>
      </c>
      <c r="F147" s="12" t="s">
        <v>15</v>
      </c>
      <c r="G147" s="12" t="s">
        <v>151</v>
      </c>
      <c r="H147" s="12"/>
      <c r="I147" s="9">
        <v>32</v>
      </c>
      <c r="J147" s="9">
        <v>35</v>
      </c>
    </row>
    <row r="148" spans="1:10" s="11" customFormat="1" x14ac:dyDescent="0.2">
      <c r="A148" s="8">
        <v>43722</v>
      </c>
      <c r="B148" s="12" t="s">
        <v>3</v>
      </c>
      <c r="C148" s="113">
        <v>5238</v>
      </c>
      <c r="D148" s="12" t="s">
        <v>66</v>
      </c>
      <c r="E148" s="12" t="s">
        <v>2451</v>
      </c>
      <c r="F148" s="12" t="s">
        <v>15</v>
      </c>
      <c r="G148" s="12" t="s">
        <v>194</v>
      </c>
      <c r="H148" s="12"/>
      <c r="I148" s="9">
        <v>24</v>
      </c>
      <c r="J148" s="9">
        <v>33</v>
      </c>
    </row>
    <row r="149" spans="1:10" x14ac:dyDescent="0.2">
      <c r="A149" s="8">
        <v>43737</v>
      </c>
      <c r="B149" s="12" t="s">
        <v>3</v>
      </c>
      <c r="C149" s="113">
        <v>5243</v>
      </c>
      <c r="D149" s="12" t="s">
        <v>66</v>
      </c>
      <c r="E149" s="12" t="s">
        <v>5</v>
      </c>
      <c r="F149" s="12" t="s">
        <v>6</v>
      </c>
      <c r="G149" s="12" t="s">
        <v>2486</v>
      </c>
      <c r="H149" s="33"/>
      <c r="I149" s="9">
        <v>27</v>
      </c>
      <c r="J149" s="9">
        <v>34</v>
      </c>
    </row>
    <row r="150" spans="1:10" x14ac:dyDescent="0.2">
      <c r="A150" s="8">
        <v>43718</v>
      </c>
      <c r="B150" s="12" t="s">
        <v>3</v>
      </c>
      <c r="C150" s="113">
        <v>4460</v>
      </c>
      <c r="D150" s="12" t="s">
        <v>61</v>
      </c>
      <c r="E150" s="12" t="s">
        <v>12</v>
      </c>
      <c r="F150" s="12" t="s">
        <v>6</v>
      </c>
      <c r="G150" s="12" t="s">
        <v>194</v>
      </c>
      <c r="H150" s="12"/>
      <c r="I150" s="9">
        <v>6</v>
      </c>
      <c r="J150" s="9">
        <v>4</v>
      </c>
    </row>
    <row r="151" spans="1:10" x14ac:dyDescent="0.2">
      <c r="A151" s="8">
        <v>43719</v>
      </c>
      <c r="B151" s="12" t="s">
        <v>3</v>
      </c>
      <c r="C151" s="113">
        <v>4482</v>
      </c>
      <c r="D151" s="12" t="s">
        <v>61</v>
      </c>
      <c r="E151" s="12" t="s">
        <v>4</v>
      </c>
      <c r="F151" s="12" t="s">
        <v>6</v>
      </c>
      <c r="G151" s="12" t="s">
        <v>2201</v>
      </c>
      <c r="H151" s="12"/>
      <c r="I151" s="9">
        <v>9</v>
      </c>
      <c r="J151" s="9">
        <v>5</v>
      </c>
    </row>
    <row r="152" spans="1:10" x14ac:dyDescent="0.2">
      <c r="A152" s="8">
        <v>43724</v>
      </c>
      <c r="B152" s="12" t="s">
        <v>3</v>
      </c>
      <c r="C152" s="113">
        <v>4408</v>
      </c>
      <c r="D152" s="12" t="s">
        <v>61</v>
      </c>
      <c r="E152" s="12" t="s">
        <v>8</v>
      </c>
      <c r="F152" s="12" t="s">
        <v>15</v>
      </c>
      <c r="G152" s="12" t="s">
        <v>292</v>
      </c>
      <c r="H152" s="12"/>
      <c r="I152" s="9">
        <v>9</v>
      </c>
      <c r="J152" s="9">
        <v>5</v>
      </c>
    </row>
    <row r="153" spans="1:10" x14ac:dyDescent="0.2">
      <c r="A153" s="8">
        <v>43737</v>
      </c>
      <c r="B153" s="12" t="s">
        <v>3</v>
      </c>
      <c r="C153" s="113">
        <v>4418</v>
      </c>
      <c r="D153" s="12" t="s">
        <v>61</v>
      </c>
      <c r="E153" s="12" t="s">
        <v>16</v>
      </c>
      <c r="F153" s="12" t="s">
        <v>6</v>
      </c>
      <c r="G153" s="12" t="s">
        <v>940</v>
      </c>
      <c r="H153" s="12"/>
      <c r="I153" s="9">
        <v>6</v>
      </c>
      <c r="J153" s="9">
        <v>4</v>
      </c>
    </row>
    <row r="154" spans="1:10" x14ac:dyDescent="0.2">
      <c r="A154" s="8">
        <v>43737</v>
      </c>
      <c r="B154" s="12" t="s">
        <v>3</v>
      </c>
      <c r="C154" s="113">
        <v>4450</v>
      </c>
      <c r="D154" s="12" t="s">
        <v>61</v>
      </c>
      <c r="E154" s="12" t="s">
        <v>5</v>
      </c>
      <c r="F154" s="12" t="s">
        <v>15</v>
      </c>
      <c r="G154" s="12" t="s">
        <v>319</v>
      </c>
      <c r="H154" s="12"/>
      <c r="I154" s="9">
        <v>7</v>
      </c>
      <c r="J154" s="9">
        <v>5</v>
      </c>
    </row>
    <row r="155" spans="1:10" x14ac:dyDescent="0.2">
      <c r="A155" s="8">
        <v>43715</v>
      </c>
      <c r="B155" s="12" t="s">
        <v>3</v>
      </c>
      <c r="C155" s="113">
        <v>9122</v>
      </c>
      <c r="D155" s="12" t="s">
        <v>121</v>
      </c>
      <c r="E155" s="12" t="s">
        <v>4</v>
      </c>
      <c r="F155" s="12" t="s">
        <v>5</v>
      </c>
      <c r="G155" s="12" t="s">
        <v>2442</v>
      </c>
      <c r="H155" s="12"/>
      <c r="I155" s="9">
        <v>43</v>
      </c>
      <c r="J155" s="9">
        <v>62</v>
      </c>
    </row>
    <row r="156" spans="1:10" x14ac:dyDescent="0.2">
      <c r="A156" s="8">
        <v>43737</v>
      </c>
      <c r="B156" s="12" t="s">
        <v>3</v>
      </c>
      <c r="C156" s="113">
        <v>3861</v>
      </c>
      <c r="D156" s="12" t="s">
        <v>116</v>
      </c>
      <c r="E156" s="12" t="s">
        <v>187</v>
      </c>
      <c r="F156" s="12" t="s">
        <v>4</v>
      </c>
      <c r="G156" s="12" t="s">
        <v>37</v>
      </c>
      <c r="H156" s="12"/>
      <c r="I156" s="9">
        <v>14</v>
      </c>
      <c r="J156" s="9">
        <v>14</v>
      </c>
    </row>
    <row r="157" spans="1:10" x14ac:dyDescent="0.2">
      <c r="A157" s="8">
        <v>43718</v>
      </c>
      <c r="B157" s="12" t="s">
        <v>3</v>
      </c>
      <c r="C157" s="113">
        <v>4995</v>
      </c>
      <c r="D157" s="12" t="s">
        <v>2041</v>
      </c>
      <c r="E157" s="12" t="s">
        <v>2448</v>
      </c>
      <c r="F157" s="12" t="s">
        <v>6</v>
      </c>
      <c r="G157" s="12" t="s">
        <v>222</v>
      </c>
      <c r="H157" s="12"/>
      <c r="I157" s="9">
        <v>18</v>
      </c>
      <c r="J157" s="9">
        <v>10</v>
      </c>
    </row>
    <row r="158" spans="1:10" x14ac:dyDescent="0.2">
      <c r="A158" s="8">
        <v>43736</v>
      </c>
      <c r="B158" s="12" t="s">
        <v>3</v>
      </c>
      <c r="C158" s="113">
        <v>5368</v>
      </c>
      <c r="D158" s="12" t="s">
        <v>58</v>
      </c>
      <c r="E158" s="12" t="s">
        <v>4</v>
      </c>
      <c r="F158" s="12" t="s">
        <v>6</v>
      </c>
      <c r="G158" s="12" t="s">
        <v>2484</v>
      </c>
      <c r="H158" s="12"/>
      <c r="I158" s="9">
        <v>30</v>
      </c>
      <c r="J158" s="9">
        <v>42</v>
      </c>
    </row>
    <row r="159" spans="1:10" x14ac:dyDescent="0.2">
      <c r="A159" s="8">
        <v>43723</v>
      </c>
      <c r="B159" s="12" t="s">
        <v>3</v>
      </c>
      <c r="C159" s="113">
        <v>2170</v>
      </c>
      <c r="D159" s="12" t="s">
        <v>2344</v>
      </c>
      <c r="E159" s="12" t="s">
        <v>15</v>
      </c>
      <c r="F159" s="12" t="s">
        <v>18</v>
      </c>
      <c r="G159" s="12" t="s">
        <v>37</v>
      </c>
      <c r="H159" s="12"/>
      <c r="I159" s="9">
        <v>26</v>
      </c>
      <c r="J159" s="9">
        <v>37</v>
      </c>
    </row>
    <row r="160" spans="1:10" x14ac:dyDescent="0.2">
      <c r="A160" s="8">
        <v>43723</v>
      </c>
      <c r="B160" s="12" t="s">
        <v>3</v>
      </c>
      <c r="C160" s="113">
        <v>4405</v>
      </c>
      <c r="D160" s="12" t="s">
        <v>46</v>
      </c>
      <c r="E160" s="12" t="s">
        <v>4</v>
      </c>
      <c r="F160" s="12" t="s">
        <v>6</v>
      </c>
      <c r="G160" s="12" t="s">
        <v>151</v>
      </c>
      <c r="H160" s="12"/>
      <c r="I160" s="9">
        <v>6</v>
      </c>
      <c r="J160" s="9">
        <v>2</v>
      </c>
    </row>
    <row r="161" spans="1:10" x14ac:dyDescent="0.2">
      <c r="A161" s="8">
        <v>43737</v>
      </c>
      <c r="B161" s="12" t="s">
        <v>3</v>
      </c>
      <c r="C161" s="113">
        <v>7336</v>
      </c>
      <c r="D161" s="12" t="s">
        <v>39</v>
      </c>
      <c r="E161" s="12" t="s">
        <v>6</v>
      </c>
      <c r="F161" s="12" t="s">
        <v>15</v>
      </c>
      <c r="G161" s="12" t="s">
        <v>151</v>
      </c>
      <c r="H161" s="12"/>
      <c r="I161" s="9">
        <v>3</v>
      </c>
      <c r="J161" s="9">
        <v>26</v>
      </c>
    </row>
    <row r="162" spans="1:10" x14ac:dyDescent="0.2">
      <c r="A162" s="8">
        <v>43729</v>
      </c>
      <c r="B162" s="12" t="s">
        <v>5</v>
      </c>
      <c r="C162" s="113">
        <v>66879</v>
      </c>
      <c r="D162" s="12" t="s">
        <v>2465</v>
      </c>
      <c r="E162" s="12" t="s">
        <v>15</v>
      </c>
      <c r="F162" s="12" t="s">
        <v>2466</v>
      </c>
      <c r="G162" s="12" t="s">
        <v>422</v>
      </c>
      <c r="H162" s="12"/>
      <c r="I162" s="9">
        <v>96</v>
      </c>
      <c r="J162" s="9">
        <v>165</v>
      </c>
    </row>
    <row r="163" spans="1:10" x14ac:dyDescent="0.2">
      <c r="A163" s="8">
        <v>43717</v>
      </c>
      <c r="B163" s="12" t="s">
        <v>3</v>
      </c>
      <c r="C163" s="113">
        <v>8020</v>
      </c>
      <c r="D163" s="12" t="s">
        <v>42</v>
      </c>
      <c r="E163" s="12" t="s">
        <v>6</v>
      </c>
      <c r="F163" s="12" t="s">
        <v>15</v>
      </c>
      <c r="G163" s="12" t="s">
        <v>258</v>
      </c>
      <c r="H163" s="12"/>
      <c r="I163" s="9">
        <v>23</v>
      </c>
      <c r="J163" s="9">
        <v>26</v>
      </c>
    </row>
    <row r="164" spans="1:10" x14ac:dyDescent="0.2">
      <c r="A164" s="8">
        <v>43737</v>
      </c>
      <c r="B164" s="12" t="s">
        <v>6</v>
      </c>
      <c r="C164" s="113">
        <v>54260</v>
      </c>
      <c r="D164" s="12" t="s">
        <v>672</v>
      </c>
      <c r="E164" s="12" t="s">
        <v>6</v>
      </c>
      <c r="F164" s="12" t="s">
        <v>4</v>
      </c>
      <c r="G164" s="12" t="s">
        <v>163</v>
      </c>
      <c r="H164" s="12"/>
      <c r="I164" s="9">
        <v>39</v>
      </c>
      <c r="J164" s="9">
        <v>40</v>
      </c>
    </row>
    <row r="165" spans="1:10" x14ac:dyDescent="0.2">
      <c r="A165" s="8">
        <v>43737</v>
      </c>
      <c r="B165" s="12" t="s">
        <v>6</v>
      </c>
      <c r="C165" s="113">
        <v>54260</v>
      </c>
      <c r="D165" s="12" t="s">
        <v>672</v>
      </c>
      <c r="E165" s="12" t="s">
        <v>6</v>
      </c>
      <c r="F165" s="12" t="s">
        <v>15</v>
      </c>
      <c r="G165" s="12" t="s">
        <v>151</v>
      </c>
      <c r="H165" s="12"/>
      <c r="I165" s="9">
        <v>39</v>
      </c>
      <c r="J165" s="9">
        <v>40</v>
      </c>
    </row>
    <row r="166" spans="1:10" x14ac:dyDescent="0.2">
      <c r="A166" s="8">
        <v>43736</v>
      </c>
      <c r="B166" s="12" t="s">
        <v>5</v>
      </c>
      <c r="C166" s="113">
        <v>54441</v>
      </c>
      <c r="D166" s="12" t="s">
        <v>1989</v>
      </c>
      <c r="E166" s="12" t="s">
        <v>221</v>
      </c>
      <c r="F166" s="12" t="s">
        <v>15</v>
      </c>
      <c r="G166" s="12" t="s">
        <v>258</v>
      </c>
      <c r="H166" s="12"/>
      <c r="I166" s="9">
        <v>49</v>
      </c>
      <c r="J166" s="9">
        <v>66</v>
      </c>
    </row>
    <row r="167" spans="1:10" x14ac:dyDescent="0.2">
      <c r="A167" s="8">
        <v>43736</v>
      </c>
      <c r="B167" s="12" t="s">
        <v>5</v>
      </c>
      <c r="C167" s="113">
        <v>54441</v>
      </c>
      <c r="D167" s="12" t="s">
        <v>1989</v>
      </c>
      <c r="E167" s="12" t="s">
        <v>2481</v>
      </c>
      <c r="F167" s="12" t="s">
        <v>15</v>
      </c>
      <c r="G167" s="12" t="s">
        <v>151</v>
      </c>
      <c r="H167" s="12"/>
      <c r="I167" s="9">
        <v>49</v>
      </c>
      <c r="J167" s="9">
        <v>66</v>
      </c>
    </row>
    <row r="168" spans="1:10" x14ac:dyDescent="0.2">
      <c r="A168" s="8">
        <v>43709</v>
      </c>
      <c r="B168" s="12" t="s">
        <v>6</v>
      </c>
      <c r="C168" s="113">
        <v>57180</v>
      </c>
      <c r="D168" s="12" t="s">
        <v>215</v>
      </c>
      <c r="E168" s="12" t="s">
        <v>188</v>
      </c>
      <c r="F168" s="12" t="s">
        <v>6</v>
      </c>
      <c r="G168" s="12" t="s">
        <v>222</v>
      </c>
      <c r="H168" s="12"/>
      <c r="I168" s="9">
        <v>27</v>
      </c>
      <c r="J168" s="9">
        <v>39</v>
      </c>
    </row>
    <row r="169" spans="1:10" x14ac:dyDescent="0.2">
      <c r="A169" s="8">
        <v>43738</v>
      </c>
      <c r="B169" s="12" t="s">
        <v>3</v>
      </c>
      <c r="C169" s="113">
        <v>3790</v>
      </c>
      <c r="D169" s="12" t="s">
        <v>82</v>
      </c>
      <c r="E169" s="12" t="s">
        <v>4</v>
      </c>
      <c r="F169" s="12" t="s">
        <v>6</v>
      </c>
      <c r="G169" s="12" t="s">
        <v>151</v>
      </c>
      <c r="H169" s="12"/>
      <c r="I169" s="9">
        <v>21</v>
      </c>
      <c r="J169" s="9">
        <v>18</v>
      </c>
    </row>
    <row r="170" spans="1:10" x14ac:dyDescent="0.2">
      <c r="A170" s="8">
        <v>43716</v>
      </c>
      <c r="B170" s="12" t="s">
        <v>6</v>
      </c>
      <c r="C170" s="113">
        <v>57100</v>
      </c>
      <c r="D170" s="12" t="s">
        <v>141</v>
      </c>
      <c r="E170" s="12" t="s">
        <v>6</v>
      </c>
      <c r="F170" s="12" t="s">
        <v>15</v>
      </c>
      <c r="G170" s="12" t="s">
        <v>258</v>
      </c>
      <c r="H170" s="12"/>
      <c r="I170" s="9">
        <v>34</v>
      </c>
      <c r="J170" s="9">
        <v>41</v>
      </c>
    </row>
    <row r="171" spans="1:10" x14ac:dyDescent="0.2">
      <c r="A171" s="8">
        <v>43730</v>
      </c>
      <c r="B171" s="12" t="s">
        <v>6</v>
      </c>
      <c r="C171" s="113">
        <v>57100</v>
      </c>
      <c r="D171" s="12" t="s">
        <v>141</v>
      </c>
      <c r="E171" s="12" t="s">
        <v>6</v>
      </c>
      <c r="F171" s="12" t="s">
        <v>15</v>
      </c>
      <c r="G171" s="12" t="s">
        <v>23</v>
      </c>
      <c r="H171" s="12"/>
      <c r="I171" s="9">
        <v>34</v>
      </c>
      <c r="J171" s="9">
        <v>41</v>
      </c>
    </row>
    <row r="172" spans="1:10" x14ac:dyDescent="0.2">
      <c r="A172" s="8">
        <v>43730</v>
      </c>
      <c r="B172" s="12" t="s">
        <v>5</v>
      </c>
      <c r="C172" s="113">
        <v>54293</v>
      </c>
      <c r="D172" s="12" t="s">
        <v>154</v>
      </c>
      <c r="E172" s="12" t="s">
        <v>15</v>
      </c>
      <c r="F172" s="12" t="s">
        <v>140</v>
      </c>
      <c r="G172" s="12" t="s">
        <v>151</v>
      </c>
      <c r="H172" s="12"/>
      <c r="I172" s="9">
        <v>51</v>
      </c>
      <c r="J172" s="9">
        <v>79</v>
      </c>
    </row>
    <row r="173" spans="1:10" x14ac:dyDescent="0.2">
      <c r="A173" s="8">
        <v>43709</v>
      </c>
      <c r="B173" s="12" t="s">
        <v>6</v>
      </c>
      <c r="C173" s="113">
        <v>57185</v>
      </c>
      <c r="D173" s="12" t="s">
        <v>1718</v>
      </c>
      <c r="E173" s="12" t="s">
        <v>6</v>
      </c>
      <c r="F173" s="12" t="s">
        <v>15</v>
      </c>
      <c r="G173" s="12" t="s">
        <v>292</v>
      </c>
      <c r="H173" s="12"/>
      <c r="I173" s="9">
        <v>40</v>
      </c>
      <c r="J173" s="9">
        <v>46</v>
      </c>
    </row>
    <row r="174" spans="1:10" x14ac:dyDescent="0.2">
      <c r="A174" s="8">
        <v>43717</v>
      </c>
      <c r="B174" s="12" t="s">
        <v>3</v>
      </c>
      <c r="C174" s="113">
        <v>7257</v>
      </c>
      <c r="D174" s="12" t="s">
        <v>120</v>
      </c>
      <c r="E174" s="12" t="s">
        <v>31</v>
      </c>
      <c r="F174" s="12" t="s">
        <v>15</v>
      </c>
      <c r="G174" s="12" t="s">
        <v>194</v>
      </c>
      <c r="H174" s="12"/>
      <c r="I174" s="9">
        <v>33</v>
      </c>
      <c r="J174" s="9">
        <v>26</v>
      </c>
    </row>
    <row r="175" spans="1:10" x14ac:dyDescent="0.2">
      <c r="A175" s="8">
        <v>43730</v>
      </c>
      <c r="B175" s="12" t="s">
        <v>3</v>
      </c>
      <c r="C175" s="113">
        <v>7224</v>
      </c>
      <c r="D175" s="12" t="s">
        <v>120</v>
      </c>
      <c r="E175" s="12" t="s">
        <v>2469</v>
      </c>
      <c r="F175" s="12" t="s">
        <v>15</v>
      </c>
      <c r="G175" s="12" t="s">
        <v>151</v>
      </c>
      <c r="H175" s="12"/>
      <c r="I175" s="9">
        <v>28</v>
      </c>
      <c r="J175" s="9">
        <v>35</v>
      </c>
    </row>
    <row r="176" spans="1:10" x14ac:dyDescent="0.2">
      <c r="A176" s="8">
        <v>43721</v>
      </c>
      <c r="B176" s="12" t="s">
        <v>3</v>
      </c>
      <c r="C176" s="113">
        <v>5772</v>
      </c>
      <c r="D176" s="12" t="s">
        <v>978</v>
      </c>
      <c r="E176" s="12" t="s">
        <v>3</v>
      </c>
      <c r="F176" s="12" t="s">
        <v>6</v>
      </c>
      <c r="G176" s="12" t="s">
        <v>2449</v>
      </c>
      <c r="H176" s="12"/>
      <c r="I176" s="9">
        <v>24</v>
      </c>
      <c r="J176" s="9">
        <v>31</v>
      </c>
    </row>
    <row r="177" spans="1:10" s="11" customFormat="1" x14ac:dyDescent="0.2">
      <c r="A177" s="8">
        <v>43722</v>
      </c>
      <c r="B177" s="12" t="s">
        <v>3</v>
      </c>
      <c r="C177" s="113">
        <v>5772</v>
      </c>
      <c r="D177" s="12" t="s">
        <v>978</v>
      </c>
      <c r="E177" s="12" t="s">
        <v>4</v>
      </c>
      <c r="F177" s="12" t="s">
        <v>5</v>
      </c>
      <c r="G177" s="12" t="s">
        <v>194</v>
      </c>
      <c r="H177" s="12"/>
      <c r="I177" s="9">
        <v>24</v>
      </c>
      <c r="J177" s="9">
        <v>31</v>
      </c>
    </row>
    <row r="178" spans="1:10" s="11" customFormat="1" x14ac:dyDescent="0.2">
      <c r="A178" s="8">
        <v>43737</v>
      </c>
      <c r="B178" s="12" t="s">
        <v>3</v>
      </c>
      <c r="C178" s="113">
        <v>5698</v>
      </c>
      <c r="D178" s="12" t="s">
        <v>2417</v>
      </c>
      <c r="E178" s="12" t="s">
        <v>4</v>
      </c>
      <c r="F178" s="12" t="s">
        <v>6</v>
      </c>
      <c r="G178" s="12" t="s">
        <v>37</v>
      </c>
      <c r="H178" s="12"/>
      <c r="I178" s="9">
        <v>28</v>
      </c>
      <c r="J178" s="9">
        <v>29</v>
      </c>
    </row>
    <row r="181" spans="1:10" x14ac:dyDescent="0.2">
      <c r="I181">
        <f>SUM(I2:I177)</f>
        <v>5202</v>
      </c>
      <c r="J181">
        <f>SUM(J2:J177)</f>
        <v>6321</v>
      </c>
    </row>
    <row r="182" spans="1:10" x14ac:dyDescent="0.2">
      <c r="I182">
        <f>177-7</f>
        <v>170</v>
      </c>
      <c r="J182">
        <f>177-7</f>
        <v>170</v>
      </c>
    </row>
    <row r="183" spans="1:10" x14ac:dyDescent="0.2">
      <c r="I183" s="140">
        <f>I181/I182</f>
        <v>30.6</v>
      </c>
      <c r="J183" s="140">
        <f>J181/J182</f>
        <v>37.182352941176468</v>
      </c>
    </row>
  </sheetData>
  <sortState ref="A2:J178">
    <sortCondition ref="D178"/>
  </sortState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0F645-3068-8843-B28A-E628910F6E75}">
  <dimension ref="A2:U192"/>
  <sheetViews>
    <sheetView zoomScale="189" zoomScaleNormal="189" workbookViewId="0">
      <pane xSplit="1" topLeftCell="D1" activePane="topRight" state="frozen"/>
      <selection pane="topRight" activeCell="I178" sqref="I2:I178"/>
    </sheetView>
  </sheetViews>
  <sheetFormatPr baseColWidth="10" defaultRowHeight="15" x14ac:dyDescent="0.2"/>
  <sheetData>
    <row r="2" spans="2:11" s="11" customFormat="1" x14ac:dyDescent="0.2">
      <c r="B2" s="8">
        <v>43713</v>
      </c>
      <c r="C2" s="12" t="s">
        <v>15</v>
      </c>
      <c r="D2" s="48"/>
      <c r="E2" s="12" t="s">
        <v>2439</v>
      </c>
      <c r="F2" s="12" t="s">
        <v>15</v>
      </c>
      <c r="G2" s="12" t="s">
        <v>15</v>
      </c>
      <c r="H2" s="12" t="s">
        <v>151</v>
      </c>
      <c r="I2" s="12"/>
      <c r="J2" s="9"/>
      <c r="K2" s="9"/>
    </row>
    <row r="3" spans="2:11" s="11" customFormat="1" x14ac:dyDescent="0.2">
      <c r="B3" s="8">
        <v>43710</v>
      </c>
      <c r="C3" s="12" t="s">
        <v>3</v>
      </c>
      <c r="D3" s="113">
        <v>6169</v>
      </c>
      <c r="E3" s="12" t="s">
        <v>2267</v>
      </c>
      <c r="F3" s="12" t="s">
        <v>15</v>
      </c>
      <c r="G3" s="12" t="s">
        <v>5</v>
      </c>
      <c r="H3" s="12" t="s">
        <v>292</v>
      </c>
      <c r="I3" s="12"/>
      <c r="J3" s="9">
        <v>42</v>
      </c>
      <c r="K3" s="9">
        <v>47</v>
      </c>
    </row>
    <row r="4" spans="2:11" s="11" customFormat="1" x14ac:dyDescent="0.2">
      <c r="B4" s="8">
        <v>43719</v>
      </c>
      <c r="C4" s="12" t="s">
        <v>3</v>
      </c>
      <c r="D4" s="113">
        <v>7364</v>
      </c>
      <c r="E4" s="12" t="s">
        <v>239</v>
      </c>
      <c r="F4" s="12" t="s">
        <v>15</v>
      </c>
      <c r="G4" s="12" t="s">
        <v>4</v>
      </c>
      <c r="H4" s="12" t="s">
        <v>151</v>
      </c>
      <c r="I4" s="12"/>
      <c r="J4" s="9">
        <v>35</v>
      </c>
      <c r="K4" s="9">
        <v>45</v>
      </c>
    </row>
    <row r="5" spans="2:11" s="11" customFormat="1" x14ac:dyDescent="0.2">
      <c r="B5" s="8">
        <v>43720</v>
      </c>
      <c r="C5" s="12" t="s">
        <v>3</v>
      </c>
      <c r="D5" s="113">
        <v>8293</v>
      </c>
      <c r="E5" s="12" t="s">
        <v>289</v>
      </c>
      <c r="F5" s="12" t="s">
        <v>15</v>
      </c>
      <c r="G5" s="12" t="s">
        <v>6</v>
      </c>
      <c r="H5" s="12" t="s">
        <v>151</v>
      </c>
      <c r="I5" s="12"/>
      <c r="J5" s="9">
        <v>33</v>
      </c>
      <c r="K5" s="9">
        <v>39</v>
      </c>
    </row>
    <row r="6" spans="2:11" s="11" customFormat="1" x14ac:dyDescent="0.2">
      <c r="B6" s="8">
        <v>43722</v>
      </c>
      <c r="C6" s="12" t="s">
        <v>5</v>
      </c>
      <c r="D6" s="113">
        <v>9012</v>
      </c>
      <c r="E6" s="12" t="s">
        <v>1946</v>
      </c>
      <c r="F6" s="12" t="s">
        <v>15</v>
      </c>
      <c r="G6" s="12" t="s">
        <v>15</v>
      </c>
      <c r="H6" s="12" t="s">
        <v>151</v>
      </c>
      <c r="I6" s="12"/>
      <c r="J6" s="9">
        <v>90</v>
      </c>
      <c r="K6" s="9">
        <v>153</v>
      </c>
    </row>
    <row r="7" spans="2:11" s="11" customFormat="1" x14ac:dyDescent="0.2">
      <c r="B7" s="8">
        <v>43722</v>
      </c>
      <c r="C7" s="12" t="s">
        <v>5</v>
      </c>
      <c r="D7" s="113">
        <v>9009</v>
      </c>
      <c r="E7" s="12" t="s">
        <v>1946</v>
      </c>
      <c r="F7" s="12" t="s">
        <v>15</v>
      </c>
      <c r="G7" s="12" t="s">
        <v>15</v>
      </c>
      <c r="H7" s="12" t="s">
        <v>151</v>
      </c>
      <c r="I7" s="12"/>
      <c r="J7" s="9">
        <v>90</v>
      </c>
      <c r="K7" s="9">
        <v>153</v>
      </c>
    </row>
    <row r="8" spans="2:11" s="11" customFormat="1" x14ac:dyDescent="0.2">
      <c r="B8" s="8">
        <v>43722</v>
      </c>
      <c r="C8" s="12" t="s">
        <v>5</v>
      </c>
      <c r="D8" s="113">
        <v>9012</v>
      </c>
      <c r="E8" s="12" t="s">
        <v>1946</v>
      </c>
      <c r="F8" s="12" t="s">
        <v>15</v>
      </c>
      <c r="G8" s="12" t="s">
        <v>5</v>
      </c>
      <c r="H8" s="12" t="s">
        <v>151</v>
      </c>
      <c r="I8" s="12"/>
      <c r="J8" s="9">
        <v>90</v>
      </c>
      <c r="K8" s="9">
        <v>153</v>
      </c>
    </row>
    <row r="9" spans="2:11" s="11" customFormat="1" x14ac:dyDescent="0.2">
      <c r="B9" s="8">
        <v>43723</v>
      </c>
      <c r="C9" s="12" t="s">
        <v>3</v>
      </c>
      <c r="D9" s="113">
        <v>2170</v>
      </c>
      <c r="E9" s="12" t="s">
        <v>2344</v>
      </c>
      <c r="F9" s="12" t="s">
        <v>15</v>
      </c>
      <c r="G9" s="12" t="s">
        <v>18</v>
      </c>
      <c r="H9" s="12" t="s">
        <v>37</v>
      </c>
      <c r="I9" s="12"/>
      <c r="J9" s="9">
        <v>26</v>
      </c>
      <c r="K9" s="9">
        <v>37</v>
      </c>
    </row>
    <row r="10" spans="2:11" s="11" customFormat="1" x14ac:dyDescent="0.2">
      <c r="B10" s="8">
        <v>43729</v>
      </c>
      <c r="C10" s="12" t="s">
        <v>5</v>
      </c>
      <c r="D10" s="113">
        <v>66879</v>
      </c>
      <c r="E10" s="12" t="s">
        <v>2465</v>
      </c>
      <c r="F10" s="12" t="s">
        <v>15</v>
      </c>
      <c r="G10" s="12" t="s">
        <v>2466</v>
      </c>
      <c r="H10" s="12" t="s">
        <v>422</v>
      </c>
      <c r="I10" s="12"/>
      <c r="J10" s="9">
        <v>96</v>
      </c>
      <c r="K10" s="9">
        <v>165</v>
      </c>
    </row>
    <row r="11" spans="2:11" s="11" customFormat="1" x14ac:dyDescent="0.2">
      <c r="B11" s="8">
        <v>43730</v>
      </c>
      <c r="C11" s="12" t="s">
        <v>5</v>
      </c>
      <c r="D11" s="113">
        <v>54293</v>
      </c>
      <c r="E11" s="12" t="s">
        <v>154</v>
      </c>
      <c r="F11" s="12" t="s">
        <v>15</v>
      </c>
      <c r="G11" s="12" t="s">
        <v>140</v>
      </c>
      <c r="H11" s="12" t="s">
        <v>151</v>
      </c>
      <c r="I11" s="12"/>
      <c r="J11" s="9">
        <v>51</v>
      </c>
      <c r="K11" s="9">
        <v>79</v>
      </c>
    </row>
    <row r="12" spans="2:11" s="11" customFormat="1" x14ac:dyDescent="0.2">
      <c r="B12" s="8">
        <v>43730</v>
      </c>
      <c r="C12" s="12" t="s">
        <v>1190</v>
      </c>
      <c r="D12" s="48" t="s">
        <v>2470</v>
      </c>
      <c r="E12" s="12" t="s">
        <v>2471</v>
      </c>
      <c r="F12" s="12" t="s">
        <v>15</v>
      </c>
      <c r="G12" s="12" t="s">
        <v>15</v>
      </c>
      <c r="H12" s="12" t="s">
        <v>290</v>
      </c>
      <c r="I12" s="12"/>
      <c r="J12" s="9"/>
      <c r="K12" s="9"/>
    </row>
    <row r="13" spans="2:11" s="11" customFormat="1" x14ac:dyDescent="0.2">
      <c r="B13" s="8">
        <v>43730</v>
      </c>
      <c r="C13" s="12" t="s">
        <v>1190</v>
      </c>
      <c r="D13" s="48" t="s">
        <v>2472</v>
      </c>
      <c r="E13" s="12" t="s">
        <v>2473</v>
      </c>
      <c r="F13" s="12" t="s">
        <v>15</v>
      </c>
      <c r="G13" s="12" t="s">
        <v>6</v>
      </c>
      <c r="H13" s="12" t="s">
        <v>1988</v>
      </c>
      <c r="I13" s="12"/>
      <c r="J13" s="9"/>
      <c r="K13" s="9"/>
    </row>
    <row r="14" spans="2:11" s="11" customFormat="1" x14ac:dyDescent="0.2">
      <c r="B14" s="8">
        <v>43736</v>
      </c>
      <c r="C14" s="12" t="s">
        <v>3</v>
      </c>
      <c r="D14" s="113">
        <v>9154</v>
      </c>
      <c r="E14" s="12" t="s">
        <v>1806</v>
      </c>
      <c r="F14" s="12" t="s">
        <v>15</v>
      </c>
      <c r="G14" s="12" t="s">
        <v>17</v>
      </c>
      <c r="H14" s="12" t="s">
        <v>194</v>
      </c>
      <c r="I14" s="12"/>
      <c r="J14" s="9">
        <v>50</v>
      </c>
      <c r="K14" s="9">
        <v>66</v>
      </c>
    </row>
    <row r="15" spans="2:11" s="11" customFormat="1" x14ac:dyDescent="0.2">
      <c r="B15" s="8">
        <v>43736</v>
      </c>
      <c r="C15" s="12" t="s">
        <v>3</v>
      </c>
      <c r="D15" s="113">
        <v>1912</v>
      </c>
      <c r="E15" s="12" t="s">
        <v>92</v>
      </c>
      <c r="F15" s="12" t="s">
        <v>15</v>
      </c>
      <c r="G15" s="12" t="s">
        <v>243</v>
      </c>
      <c r="H15" s="12" t="s">
        <v>327</v>
      </c>
      <c r="I15" s="12"/>
      <c r="J15" s="9">
        <v>25</v>
      </c>
      <c r="K15" s="9">
        <v>34</v>
      </c>
    </row>
    <row r="16" spans="2:11" s="11" customFormat="1" x14ac:dyDescent="0.2">
      <c r="B16" s="8">
        <v>43731</v>
      </c>
      <c r="C16" s="12" t="s">
        <v>3</v>
      </c>
      <c r="D16" s="113">
        <v>1250</v>
      </c>
      <c r="E16" s="12" t="s">
        <v>92</v>
      </c>
      <c r="F16" s="12" t="s">
        <v>159</v>
      </c>
      <c r="G16" s="12" t="s">
        <v>15</v>
      </c>
      <c r="H16" s="12" t="s">
        <v>2474</v>
      </c>
      <c r="I16" s="12"/>
      <c r="J16" s="9">
        <v>29</v>
      </c>
      <c r="K16" s="9">
        <v>27</v>
      </c>
    </row>
    <row r="17" spans="2:11" s="11" customFormat="1" x14ac:dyDescent="0.2">
      <c r="B17" s="8">
        <v>43712</v>
      </c>
      <c r="C17" s="12" t="s">
        <v>3</v>
      </c>
      <c r="D17" s="113">
        <v>1452</v>
      </c>
      <c r="E17" s="12" t="s">
        <v>92</v>
      </c>
      <c r="F17" s="12" t="s">
        <v>11</v>
      </c>
      <c r="G17" s="12" t="s">
        <v>101</v>
      </c>
      <c r="H17" s="12" t="s">
        <v>37</v>
      </c>
      <c r="I17" s="12"/>
      <c r="J17" s="9">
        <v>22</v>
      </c>
      <c r="K17" s="9">
        <v>25</v>
      </c>
    </row>
    <row r="18" spans="2:11" s="11" customFormat="1" x14ac:dyDescent="0.2">
      <c r="B18" s="8">
        <v>43723</v>
      </c>
      <c r="C18" s="12" t="s">
        <v>3</v>
      </c>
      <c r="D18" s="113">
        <v>1372</v>
      </c>
      <c r="E18" s="12" t="s">
        <v>92</v>
      </c>
      <c r="F18" s="12" t="s">
        <v>11</v>
      </c>
      <c r="G18" s="12" t="s">
        <v>15</v>
      </c>
      <c r="H18" s="12" t="s">
        <v>258</v>
      </c>
      <c r="I18" s="12"/>
      <c r="J18" s="9">
        <v>26</v>
      </c>
      <c r="K18" s="9">
        <v>35</v>
      </c>
    </row>
    <row r="19" spans="2:11" s="11" customFormat="1" x14ac:dyDescent="0.2">
      <c r="B19" s="8">
        <v>43733</v>
      </c>
      <c r="C19" s="12" t="s">
        <v>5</v>
      </c>
      <c r="D19" s="113">
        <v>41515</v>
      </c>
      <c r="E19" s="12" t="s">
        <v>2475</v>
      </c>
      <c r="F19" s="12" t="s">
        <v>11</v>
      </c>
      <c r="G19" s="12" t="s">
        <v>221</v>
      </c>
      <c r="H19" s="12" t="s">
        <v>477</v>
      </c>
      <c r="I19" s="12"/>
      <c r="J19" s="9"/>
      <c r="K19" s="9"/>
    </row>
    <row r="20" spans="2:11" s="11" customFormat="1" x14ac:dyDescent="0.2">
      <c r="B20" s="8">
        <v>43736</v>
      </c>
      <c r="C20" s="12" t="s">
        <v>3</v>
      </c>
      <c r="D20" s="113">
        <v>1272</v>
      </c>
      <c r="E20" s="12" t="s">
        <v>92</v>
      </c>
      <c r="F20" s="12" t="s">
        <v>243</v>
      </c>
      <c r="G20" s="12" t="s">
        <v>15</v>
      </c>
      <c r="H20" s="12" t="s">
        <v>151</v>
      </c>
      <c r="I20" s="12"/>
      <c r="J20" s="9">
        <v>30</v>
      </c>
      <c r="K20" s="9">
        <v>35</v>
      </c>
    </row>
    <row r="21" spans="2:11" s="11" customFormat="1" x14ac:dyDescent="0.2">
      <c r="B21" s="8">
        <v>43709</v>
      </c>
      <c r="C21" s="12" t="s">
        <v>3</v>
      </c>
      <c r="D21" s="113">
        <v>1550</v>
      </c>
      <c r="E21" s="12" t="s">
        <v>92</v>
      </c>
      <c r="F21" s="12" t="s">
        <v>5</v>
      </c>
      <c r="G21" s="12" t="s">
        <v>15</v>
      </c>
      <c r="H21" s="12" t="s">
        <v>222</v>
      </c>
      <c r="I21" s="12"/>
      <c r="J21" s="9">
        <v>27</v>
      </c>
      <c r="K21" s="9">
        <v>39</v>
      </c>
    </row>
    <row r="22" spans="2:11" s="11" customFormat="1" x14ac:dyDescent="0.2">
      <c r="B22" s="8">
        <v>43716</v>
      </c>
      <c r="C22" s="12" t="s">
        <v>3</v>
      </c>
      <c r="D22" s="114">
        <v>1469</v>
      </c>
      <c r="E22" s="12" t="s">
        <v>92</v>
      </c>
      <c r="F22" s="12" t="s">
        <v>5</v>
      </c>
      <c r="G22" s="12" t="s">
        <v>15</v>
      </c>
      <c r="H22" s="12" t="s">
        <v>2445</v>
      </c>
      <c r="I22" s="12"/>
      <c r="J22" s="9">
        <v>26</v>
      </c>
      <c r="K22" s="9">
        <v>27</v>
      </c>
    </row>
    <row r="23" spans="2:11" s="11" customFormat="1" x14ac:dyDescent="0.2">
      <c r="B23" s="8">
        <v>43719</v>
      </c>
      <c r="C23" s="12" t="s">
        <v>3</v>
      </c>
      <c r="D23" s="113">
        <v>6550</v>
      </c>
      <c r="E23" s="12" t="s">
        <v>1087</v>
      </c>
      <c r="F23" s="12" t="s">
        <v>5</v>
      </c>
      <c r="G23" s="33" t="s">
        <v>6</v>
      </c>
      <c r="H23" s="12" t="s">
        <v>326</v>
      </c>
      <c r="I23" s="12"/>
      <c r="J23" s="9">
        <v>55</v>
      </c>
      <c r="K23" s="9">
        <v>60</v>
      </c>
    </row>
    <row r="24" spans="2:11" s="11" customFormat="1" x14ac:dyDescent="0.2">
      <c r="B24" s="8">
        <v>43723</v>
      </c>
      <c r="C24" s="12" t="s">
        <v>3</v>
      </c>
      <c r="D24" s="113">
        <v>1143</v>
      </c>
      <c r="E24" s="12" t="s">
        <v>92</v>
      </c>
      <c r="F24" s="12" t="s">
        <v>5</v>
      </c>
      <c r="G24" s="12" t="s">
        <v>15</v>
      </c>
      <c r="H24" s="12" t="s">
        <v>477</v>
      </c>
      <c r="I24" s="12"/>
      <c r="J24" s="9">
        <v>20</v>
      </c>
      <c r="K24" s="9">
        <v>24</v>
      </c>
    </row>
    <row r="25" spans="2:11" s="11" customFormat="1" x14ac:dyDescent="0.2">
      <c r="B25" s="8">
        <v>43735</v>
      </c>
      <c r="C25" s="12" t="s">
        <v>3</v>
      </c>
      <c r="D25" s="113">
        <v>8808</v>
      </c>
      <c r="E25" s="12" t="s">
        <v>2476</v>
      </c>
      <c r="F25" s="12" t="s">
        <v>5</v>
      </c>
      <c r="G25" s="12" t="s">
        <v>6</v>
      </c>
      <c r="H25" s="12" t="s">
        <v>172</v>
      </c>
      <c r="I25" s="12"/>
      <c r="J25" s="9">
        <v>52</v>
      </c>
      <c r="K25" s="9">
        <v>52</v>
      </c>
    </row>
    <row r="26" spans="2:11" s="11" customFormat="1" x14ac:dyDescent="0.2">
      <c r="B26" s="8">
        <v>43736</v>
      </c>
      <c r="C26" s="12" t="s">
        <v>5</v>
      </c>
      <c r="D26" s="113">
        <v>54441</v>
      </c>
      <c r="E26" s="12" t="s">
        <v>1989</v>
      </c>
      <c r="F26" s="12" t="s">
        <v>221</v>
      </c>
      <c r="G26" s="12" t="s">
        <v>15</v>
      </c>
      <c r="H26" s="12" t="s">
        <v>258</v>
      </c>
      <c r="I26" s="12"/>
      <c r="J26" s="9">
        <v>49</v>
      </c>
      <c r="K26" s="9">
        <v>66</v>
      </c>
    </row>
    <row r="27" spans="2:11" s="11" customFormat="1" x14ac:dyDescent="0.2">
      <c r="B27" s="8">
        <v>43711</v>
      </c>
      <c r="C27" s="12" t="s">
        <v>3</v>
      </c>
      <c r="D27" s="113">
        <v>3721</v>
      </c>
      <c r="E27" s="12" t="s">
        <v>83</v>
      </c>
      <c r="F27" s="12" t="s">
        <v>140</v>
      </c>
      <c r="G27" s="12" t="s">
        <v>15</v>
      </c>
      <c r="H27" s="12" t="s">
        <v>194</v>
      </c>
      <c r="I27" s="12"/>
      <c r="J27" s="9">
        <v>21</v>
      </c>
      <c r="K27" s="9">
        <v>20</v>
      </c>
    </row>
    <row r="28" spans="2:11" s="11" customFormat="1" x14ac:dyDescent="0.2">
      <c r="B28" s="8">
        <v>43730</v>
      </c>
      <c r="C28" s="12" t="s">
        <v>3</v>
      </c>
      <c r="D28" s="113">
        <v>7224</v>
      </c>
      <c r="E28" s="12" t="s">
        <v>120</v>
      </c>
      <c r="F28" s="12" t="s">
        <v>2469</v>
      </c>
      <c r="G28" s="12" t="s">
        <v>15</v>
      </c>
      <c r="H28" s="12" t="s">
        <v>151</v>
      </c>
      <c r="I28" s="12"/>
      <c r="J28" s="9">
        <v>28</v>
      </c>
      <c r="K28" s="9">
        <v>35</v>
      </c>
    </row>
    <row r="29" spans="2:11" s="11" customFormat="1" x14ac:dyDescent="0.2">
      <c r="B29" s="8">
        <v>43714</v>
      </c>
      <c r="C29" s="12" t="s">
        <v>3</v>
      </c>
      <c r="D29" s="113">
        <v>5241</v>
      </c>
      <c r="E29" s="12" t="s">
        <v>66</v>
      </c>
      <c r="F29" s="12" t="s">
        <v>2441</v>
      </c>
      <c r="G29" s="12" t="s">
        <v>15</v>
      </c>
      <c r="H29" s="12" t="s">
        <v>151</v>
      </c>
      <c r="I29" s="12"/>
      <c r="J29" s="9">
        <v>32</v>
      </c>
      <c r="K29" s="9">
        <v>35</v>
      </c>
    </row>
    <row r="30" spans="2:11" s="11" customFormat="1" x14ac:dyDescent="0.2">
      <c r="B30" s="8">
        <v>43722</v>
      </c>
      <c r="C30" s="12" t="s">
        <v>3</v>
      </c>
      <c r="D30" s="113">
        <v>5238</v>
      </c>
      <c r="E30" s="12" t="s">
        <v>66</v>
      </c>
      <c r="F30" s="12" t="s">
        <v>2451</v>
      </c>
      <c r="G30" s="12" t="s">
        <v>15</v>
      </c>
      <c r="H30" s="12" t="s">
        <v>194</v>
      </c>
      <c r="I30" s="12"/>
      <c r="J30" s="9">
        <v>24</v>
      </c>
      <c r="K30" s="9">
        <v>33</v>
      </c>
    </row>
    <row r="31" spans="2:11" s="11" customFormat="1" x14ac:dyDescent="0.2">
      <c r="B31" s="8">
        <v>43709</v>
      </c>
      <c r="C31" s="12" t="s">
        <v>6</v>
      </c>
      <c r="D31" s="113">
        <v>57185</v>
      </c>
      <c r="E31" s="12" t="s">
        <v>1718</v>
      </c>
      <c r="F31" s="12" t="s">
        <v>6</v>
      </c>
      <c r="G31" s="12" t="s">
        <v>15</v>
      </c>
      <c r="H31" s="12" t="s">
        <v>292</v>
      </c>
      <c r="I31" s="12"/>
      <c r="J31" s="9">
        <v>40</v>
      </c>
      <c r="K31" s="9">
        <v>46</v>
      </c>
    </row>
    <row r="32" spans="2:11" s="11" customFormat="1" x14ac:dyDescent="0.2">
      <c r="B32" s="8">
        <v>43709</v>
      </c>
      <c r="C32" s="12" t="s">
        <v>3</v>
      </c>
      <c r="D32" s="113">
        <v>5760</v>
      </c>
      <c r="E32" s="12" t="s">
        <v>132</v>
      </c>
      <c r="F32" s="12" t="s">
        <v>6</v>
      </c>
      <c r="G32" s="12" t="s">
        <v>15</v>
      </c>
      <c r="H32" s="12" t="s">
        <v>194</v>
      </c>
      <c r="I32" s="12"/>
      <c r="J32" s="9">
        <v>19</v>
      </c>
      <c r="K32" s="9">
        <v>24</v>
      </c>
    </row>
    <row r="33" spans="2:11" s="11" customFormat="1" x14ac:dyDescent="0.2">
      <c r="B33" s="8">
        <v>43710</v>
      </c>
      <c r="C33" s="12" t="s">
        <v>3</v>
      </c>
      <c r="D33" s="113">
        <v>3588</v>
      </c>
      <c r="E33" s="12" t="s">
        <v>67</v>
      </c>
      <c r="F33" s="12" t="s">
        <v>6</v>
      </c>
      <c r="G33" s="12" t="s">
        <v>15</v>
      </c>
      <c r="H33" s="12" t="s">
        <v>151</v>
      </c>
      <c r="I33" s="12"/>
      <c r="J33" s="9">
        <v>16</v>
      </c>
      <c r="K33" s="9">
        <v>18</v>
      </c>
    </row>
    <row r="34" spans="2:11" s="11" customFormat="1" x14ac:dyDescent="0.2">
      <c r="B34" s="8">
        <v>43712</v>
      </c>
      <c r="C34" s="12" t="s">
        <v>3</v>
      </c>
      <c r="D34" s="113">
        <v>1742</v>
      </c>
      <c r="E34" s="12" t="s">
        <v>92</v>
      </c>
      <c r="F34" s="12" t="s">
        <v>6</v>
      </c>
      <c r="G34" s="12" t="s">
        <v>15</v>
      </c>
      <c r="H34" s="12" t="s">
        <v>151</v>
      </c>
      <c r="I34" s="12"/>
      <c r="J34" s="9">
        <v>29</v>
      </c>
      <c r="K34" s="9">
        <v>30</v>
      </c>
    </row>
    <row r="35" spans="2:11" s="11" customFormat="1" x14ac:dyDescent="0.2">
      <c r="B35" s="8">
        <v>43713</v>
      </c>
      <c r="C35" s="12" t="s">
        <v>6</v>
      </c>
      <c r="D35" s="113">
        <v>63110</v>
      </c>
      <c r="E35" s="12" t="s">
        <v>2440</v>
      </c>
      <c r="F35" s="12" t="s">
        <v>6</v>
      </c>
      <c r="G35" s="12" t="s">
        <v>15</v>
      </c>
      <c r="H35" s="12" t="s">
        <v>37</v>
      </c>
      <c r="I35" s="12"/>
      <c r="J35" s="9"/>
      <c r="K35" s="9"/>
    </row>
    <row r="36" spans="2:11" s="11" customFormat="1" x14ac:dyDescent="0.2">
      <c r="B36" s="8">
        <v>43715</v>
      </c>
      <c r="C36" s="12" t="s">
        <v>6</v>
      </c>
      <c r="D36" s="113">
        <v>57590</v>
      </c>
      <c r="E36" s="12" t="s">
        <v>706</v>
      </c>
      <c r="F36" s="12" t="s">
        <v>6</v>
      </c>
      <c r="G36" s="12" t="s">
        <v>15</v>
      </c>
      <c r="H36" s="12" t="s">
        <v>151</v>
      </c>
      <c r="I36" s="12"/>
      <c r="J36" s="9">
        <v>70</v>
      </c>
      <c r="K36" s="9">
        <v>98</v>
      </c>
    </row>
    <row r="37" spans="2:11" s="11" customFormat="1" x14ac:dyDescent="0.2">
      <c r="B37" s="8">
        <v>43715</v>
      </c>
      <c r="C37" s="12" t="s">
        <v>3</v>
      </c>
      <c r="D37" s="113">
        <v>6810</v>
      </c>
      <c r="E37" s="12" t="s">
        <v>297</v>
      </c>
      <c r="F37" s="12" t="s">
        <v>6</v>
      </c>
      <c r="G37" s="12" t="s">
        <v>18</v>
      </c>
      <c r="H37" s="12" t="s">
        <v>151</v>
      </c>
      <c r="I37" s="12"/>
      <c r="J37" s="9">
        <v>51</v>
      </c>
      <c r="K37" s="9">
        <v>52</v>
      </c>
    </row>
    <row r="38" spans="2:11" s="11" customFormat="1" x14ac:dyDescent="0.2">
      <c r="B38" s="8">
        <v>43715</v>
      </c>
      <c r="C38" s="12" t="s">
        <v>3</v>
      </c>
      <c r="D38" s="113">
        <v>1353</v>
      </c>
      <c r="E38" s="12" t="s">
        <v>43</v>
      </c>
      <c r="F38" s="12" t="s">
        <v>6</v>
      </c>
      <c r="G38" s="12" t="s">
        <v>4</v>
      </c>
      <c r="H38" s="12" t="s">
        <v>37</v>
      </c>
      <c r="I38" s="12"/>
      <c r="J38" s="9">
        <v>22</v>
      </c>
      <c r="K38" s="9">
        <v>26</v>
      </c>
    </row>
    <row r="39" spans="2:11" s="11" customFormat="1" x14ac:dyDescent="0.2">
      <c r="B39" s="8">
        <v>43713</v>
      </c>
      <c r="C39" s="12" t="s">
        <v>3</v>
      </c>
      <c r="D39" s="113">
        <v>5891</v>
      </c>
      <c r="E39" s="12" t="s">
        <v>78</v>
      </c>
      <c r="F39" s="12" t="s">
        <v>6</v>
      </c>
      <c r="G39" s="12" t="s">
        <v>31</v>
      </c>
      <c r="H39" s="12" t="s">
        <v>897</v>
      </c>
      <c r="I39" s="12"/>
      <c r="J39" s="9">
        <v>24</v>
      </c>
      <c r="K39" s="9">
        <v>28</v>
      </c>
    </row>
    <row r="40" spans="2:11" s="11" customFormat="1" x14ac:dyDescent="0.2">
      <c r="B40" s="8">
        <v>43716</v>
      </c>
      <c r="C40" s="12" t="s">
        <v>3</v>
      </c>
      <c r="D40" s="113">
        <v>1650</v>
      </c>
      <c r="E40" s="12" t="s">
        <v>92</v>
      </c>
      <c r="F40" s="12" t="s">
        <v>6</v>
      </c>
      <c r="G40" s="12" t="s">
        <v>8</v>
      </c>
      <c r="H40" s="12" t="s">
        <v>917</v>
      </c>
      <c r="I40" s="12"/>
      <c r="J40" s="9">
        <v>21</v>
      </c>
      <c r="K40" s="9">
        <v>25</v>
      </c>
    </row>
    <row r="41" spans="2:11" s="11" customFormat="1" x14ac:dyDescent="0.2">
      <c r="B41" s="8">
        <v>43716</v>
      </c>
      <c r="C41" s="12" t="s">
        <v>6</v>
      </c>
      <c r="D41" s="113">
        <v>57070</v>
      </c>
      <c r="E41" s="12" t="s">
        <v>211</v>
      </c>
      <c r="F41" s="12" t="s">
        <v>6</v>
      </c>
      <c r="G41" s="12" t="s">
        <v>15</v>
      </c>
      <c r="H41" s="12" t="s">
        <v>422</v>
      </c>
      <c r="I41" s="12"/>
      <c r="J41" s="9">
        <v>48</v>
      </c>
      <c r="K41" s="9">
        <v>69</v>
      </c>
    </row>
    <row r="42" spans="2:11" s="11" customFormat="1" x14ac:dyDescent="0.2">
      <c r="B42" s="8">
        <v>43716</v>
      </c>
      <c r="C42" s="12" t="s">
        <v>6</v>
      </c>
      <c r="D42" s="113">
        <v>54400</v>
      </c>
      <c r="E42" s="12" t="s">
        <v>1640</v>
      </c>
      <c r="F42" s="12" t="s">
        <v>6</v>
      </c>
      <c r="G42" s="12" t="s">
        <v>15</v>
      </c>
      <c r="H42" s="12" t="s">
        <v>151</v>
      </c>
      <c r="I42" s="12"/>
      <c r="J42" s="9">
        <v>22</v>
      </c>
      <c r="K42" s="9">
        <v>20</v>
      </c>
    </row>
    <row r="43" spans="2:11" s="11" customFormat="1" x14ac:dyDescent="0.2">
      <c r="B43" s="8">
        <v>43716</v>
      </c>
      <c r="C43" s="12" t="s">
        <v>3</v>
      </c>
      <c r="D43" s="113">
        <v>2451</v>
      </c>
      <c r="E43" s="12" t="s">
        <v>92</v>
      </c>
      <c r="F43" s="12" t="s">
        <v>6</v>
      </c>
      <c r="G43" s="12" t="s">
        <v>15</v>
      </c>
      <c r="H43" s="12" t="s">
        <v>2444</v>
      </c>
      <c r="I43" s="12"/>
      <c r="J43" s="9">
        <v>22</v>
      </c>
      <c r="K43" s="9">
        <v>25</v>
      </c>
    </row>
    <row r="44" spans="2:11" s="11" customFormat="1" x14ac:dyDescent="0.2">
      <c r="B44" s="8">
        <v>43716</v>
      </c>
      <c r="C44" s="12" t="s">
        <v>3</v>
      </c>
      <c r="D44" s="113">
        <v>4571</v>
      </c>
      <c r="E44" s="12" t="s">
        <v>40</v>
      </c>
      <c r="F44" s="12" t="s">
        <v>6</v>
      </c>
      <c r="G44" s="12" t="s">
        <v>15</v>
      </c>
      <c r="H44" s="12" t="s">
        <v>163</v>
      </c>
      <c r="I44" s="12"/>
      <c r="J44" s="9">
        <v>4</v>
      </c>
      <c r="K44" s="9">
        <v>2</v>
      </c>
    </row>
    <row r="45" spans="2:11" s="11" customFormat="1" x14ac:dyDescent="0.2">
      <c r="B45" s="8">
        <v>43716</v>
      </c>
      <c r="C45" s="12" t="s">
        <v>3</v>
      </c>
      <c r="D45" s="113">
        <v>8614</v>
      </c>
      <c r="E45" s="12" t="s">
        <v>173</v>
      </c>
      <c r="F45" s="12" t="s">
        <v>6</v>
      </c>
      <c r="G45" s="12" t="s">
        <v>15</v>
      </c>
      <c r="H45" s="12" t="s">
        <v>194</v>
      </c>
      <c r="I45" s="12"/>
      <c r="J45" s="9">
        <v>47</v>
      </c>
      <c r="K45" s="9">
        <v>41</v>
      </c>
    </row>
    <row r="46" spans="2:11" s="11" customFormat="1" x14ac:dyDescent="0.2">
      <c r="B46" s="8">
        <v>43716</v>
      </c>
      <c r="C46" s="12" t="s">
        <v>6</v>
      </c>
      <c r="D46" s="113">
        <v>57100</v>
      </c>
      <c r="E46" s="12" t="s">
        <v>141</v>
      </c>
      <c r="F46" s="12" t="s">
        <v>6</v>
      </c>
      <c r="G46" s="12" t="s">
        <v>15</v>
      </c>
      <c r="H46" s="12" t="s">
        <v>258</v>
      </c>
      <c r="I46" s="12"/>
      <c r="J46" s="9">
        <v>34</v>
      </c>
      <c r="K46" s="9">
        <v>41</v>
      </c>
    </row>
    <row r="47" spans="2:11" s="11" customFormat="1" x14ac:dyDescent="0.2">
      <c r="B47" s="8">
        <v>43716</v>
      </c>
      <c r="C47" s="12" t="s">
        <v>3</v>
      </c>
      <c r="D47" s="113">
        <v>3397</v>
      </c>
      <c r="E47" s="12" t="s">
        <v>156</v>
      </c>
      <c r="F47" s="12" t="s">
        <v>6</v>
      </c>
      <c r="G47" s="12" t="s">
        <v>4</v>
      </c>
      <c r="H47" s="12" t="s">
        <v>2446</v>
      </c>
      <c r="I47" s="12"/>
      <c r="J47" s="9">
        <v>23</v>
      </c>
      <c r="K47" s="9">
        <v>27</v>
      </c>
    </row>
    <row r="48" spans="2:11" s="11" customFormat="1" x14ac:dyDescent="0.2">
      <c r="B48" s="8">
        <v>43717</v>
      </c>
      <c r="C48" s="12" t="s">
        <v>3</v>
      </c>
      <c r="D48" s="113">
        <v>8020</v>
      </c>
      <c r="E48" s="12" t="s">
        <v>42</v>
      </c>
      <c r="F48" s="12" t="s">
        <v>6</v>
      </c>
      <c r="G48" s="12" t="s">
        <v>15</v>
      </c>
      <c r="H48" s="12" t="s">
        <v>258</v>
      </c>
      <c r="I48" s="12"/>
      <c r="J48" s="9">
        <v>23</v>
      </c>
      <c r="K48" s="9">
        <v>26</v>
      </c>
    </row>
    <row r="49" spans="2:11" s="11" customFormat="1" x14ac:dyDescent="0.2">
      <c r="B49" s="8">
        <v>43719</v>
      </c>
      <c r="C49" s="12" t="s">
        <v>14</v>
      </c>
      <c r="D49" s="113">
        <v>6780</v>
      </c>
      <c r="E49" s="12" t="s">
        <v>142</v>
      </c>
      <c r="F49" s="12" t="s">
        <v>6</v>
      </c>
      <c r="G49" s="12" t="s">
        <v>15</v>
      </c>
      <c r="H49" s="12" t="s">
        <v>194</v>
      </c>
      <c r="I49" s="12"/>
      <c r="J49" s="9">
        <v>26</v>
      </c>
      <c r="K49" s="9">
        <v>17</v>
      </c>
    </row>
    <row r="50" spans="2:11" s="11" customFormat="1" x14ac:dyDescent="0.2">
      <c r="B50" s="8">
        <v>43719</v>
      </c>
      <c r="C50" s="12" t="s">
        <v>6</v>
      </c>
      <c r="D50" s="113">
        <v>57320</v>
      </c>
      <c r="E50" s="12" t="s">
        <v>1994</v>
      </c>
      <c r="F50" s="12" t="s">
        <v>6</v>
      </c>
      <c r="G50" s="12" t="s">
        <v>15</v>
      </c>
      <c r="H50" s="12" t="s">
        <v>151</v>
      </c>
      <c r="I50" s="12"/>
      <c r="J50" s="9">
        <v>59</v>
      </c>
      <c r="K50" s="9">
        <v>69</v>
      </c>
    </row>
    <row r="51" spans="2:11" s="11" customFormat="1" x14ac:dyDescent="0.2">
      <c r="B51" s="8">
        <v>43722</v>
      </c>
      <c r="C51" s="12" t="s">
        <v>6</v>
      </c>
      <c r="D51" s="113">
        <v>54440</v>
      </c>
      <c r="E51" s="12" t="s">
        <v>180</v>
      </c>
      <c r="F51" s="12" t="s">
        <v>6</v>
      </c>
      <c r="G51" s="12" t="s">
        <v>15</v>
      </c>
      <c r="H51" s="12" t="s">
        <v>2452</v>
      </c>
      <c r="I51" s="12"/>
      <c r="J51" s="9">
        <v>15</v>
      </c>
      <c r="K51" s="9">
        <v>13</v>
      </c>
    </row>
    <row r="52" spans="2:11" s="11" customFormat="1" x14ac:dyDescent="0.2">
      <c r="B52" s="8">
        <v>43722</v>
      </c>
      <c r="C52" s="12" t="s">
        <v>3</v>
      </c>
      <c r="D52" s="113">
        <v>3480</v>
      </c>
      <c r="E52" s="12" t="s">
        <v>67</v>
      </c>
      <c r="F52" s="12" t="s">
        <v>6</v>
      </c>
      <c r="G52" s="12" t="s">
        <v>15</v>
      </c>
      <c r="H52" s="12" t="s">
        <v>37</v>
      </c>
      <c r="I52" s="12"/>
      <c r="J52" s="9">
        <v>18</v>
      </c>
      <c r="K52" s="9">
        <v>20</v>
      </c>
    </row>
    <row r="53" spans="2:11" s="11" customFormat="1" x14ac:dyDescent="0.2">
      <c r="B53" s="8">
        <v>43722</v>
      </c>
      <c r="C53" s="12" t="s">
        <v>14</v>
      </c>
      <c r="D53" s="113">
        <v>6790</v>
      </c>
      <c r="E53" s="12" t="s">
        <v>168</v>
      </c>
      <c r="F53" s="12" t="s">
        <v>6</v>
      </c>
      <c r="G53" s="12" t="s">
        <v>9</v>
      </c>
      <c r="H53" s="12" t="s">
        <v>194</v>
      </c>
      <c r="I53" s="12"/>
      <c r="J53" s="9">
        <v>18</v>
      </c>
      <c r="K53" s="9">
        <v>13</v>
      </c>
    </row>
    <row r="54" spans="2:11" s="11" customFormat="1" x14ac:dyDescent="0.2">
      <c r="B54" s="8">
        <v>43722</v>
      </c>
      <c r="C54" s="12" t="s">
        <v>6</v>
      </c>
      <c r="D54" s="113">
        <v>75019</v>
      </c>
      <c r="E54" s="12" t="s">
        <v>1928</v>
      </c>
      <c r="F54" s="12" t="s">
        <v>6</v>
      </c>
      <c r="G54" s="12" t="s">
        <v>15</v>
      </c>
      <c r="H54" s="12" t="s">
        <v>2454</v>
      </c>
      <c r="I54" s="12"/>
      <c r="J54" s="9">
        <v>216</v>
      </c>
      <c r="K54" s="9">
        <v>347</v>
      </c>
    </row>
    <row r="55" spans="2:11" s="11" customFormat="1" x14ac:dyDescent="0.2">
      <c r="B55" s="8">
        <v>43723</v>
      </c>
      <c r="C55" s="12" t="s">
        <v>3</v>
      </c>
      <c r="D55" s="113">
        <v>5843</v>
      </c>
      <c r="E55" s="12" t="s">
        <v>78</v>
      </c>
      <c r="F55" s="12" t="s">
        <v>6</v>
      </c>
      <c r="G55" s="12" t="s">
        <v>15</v>
      </c>
      <c r="H55" s="12" t="s">
        <v>295</v>
      </c>
      <c r="I55" s="12"/>
      <c r="J55" s="9">
        <v>24</v>
      </c>
      <c r="K55" s="9">
        <v>28</v>
      </c>
    </row>
    <row r="56" spans="2:11" s="11" customFormat="1" x14ac:dyDescent="0.2">
      <c r="B56" s="8">
        <v>43723</v>
      </c>
      <c r="C56" s="12" t="s">
        <v>6</v>
      </c>
      <c r="D56" s="113">
        <v>57290</v>
      </c>
      <c r="E56" s="12" t="s">
        <v>138</v>
      </c>
      <c r="F56" s="12" t="s">
        <v>6</v>
      </c>
      <c r="G56" s="12" t="s">
        <v>15</v>
      </c>
      <c r="H56" s="12" t="s">
        <v>151</v>
      </c>
      <c r="I56" s="12"/>
      <c r="J56" s="9">
        <v>34</v>
      </c>
      <c r="K56" s="9">
        <v>38</v>
      </c>
    </row>
    <row r="57" spans="2:11" s="11" customFormat="1" x14ac:dyDescent="0.2">
      <c r="B57" s="8">
        <v>43725</v>
      </c>
      <c r="C57" s="12" t="s">
        <v>1512</v>
      </c>
      <c r="D57" s="113">
        <v>6382</v>
      </c>
      <c r="E57" s="12" t="s">
        <v>2461</v>
      </c>
      <c r="F57" s="12" t="s">
        <v>6</v>
      </c>
      <c r="G57" s="12" t="s">
        <v>5</v>
      </c>
      <c r="H57" s="12" t="s">
        <v>477</v>
      </c>
      <c r="I57" s="12"/>
      <c r="J57" s="9"/>
      <c r="K57" s="9"/>
    </row>
    <row r="58" spans="2:11" s="11" customFormat="1" x14ac:dyDescent="0.2">
      <c r="B58" s="8">
        <v>43728</v>
      </c>
      <c r="C58" s="12" t="s">
        <v>3</v>
      </c>
      <c r="D58" s="113">
        <v>3918</v>
      </c>
      <c r="E58" s="12" t="s">
        <v>71</v>
      </c>
      <c r="F58" s="12" t="s">
        <v>6</v>
      </c>
      <c r="G58" s="12" t="s">
        <v>15</v>
      </c>
      <c r="H58" s="12" t="s">
        <v>37</v>
      </c>
      <c r="I58" s="12"/>
      <c r="J58" s="9">
        <v>12</v>
      </c>
      <c r="K58" s="9">
        <v>9</v>
      </c>
    </row>
    <row r="59" spans="2:11" s="11" customFormat="1" x14ac:dyDescent="0.2">
      <c r="B59" s="8">
        <v>43729</v>
      </c>
      <c r="C59" s="12" t="s">
        <v>3</v>
      </c>
      <c r="D59" s="113">
        <v>2162</v>
      </c>
      <c r="E59" s="12" t="s">
        <v>92</v>
      </c>
      <c r="F59" s="12" t="s">
        <v>6</v>
      </c>
      <c r="G59" s="12" t="s">
        <v>8</v>
      </c>
      <c r="H59" s="12" t="s">
        <v>151</v>
      </c>
      <c r="I59" s="12"/>
      <c r="J59" s="9">
        <v>24</v>
      </c>
      <c r="K59" s="9">
        <v>32</v>
      </c>
    </row>
    <row r="60" spans="2:11" s="11" customFormat="1" x14ac:dyDescent="0.2">
      <c r="B60" s="8">
        <v>43730</v>
      </c>
      <c r="C60" s="12" t="s">
        <v>14</v>
      </c>
      <c r="D60" s="113">
        <v>6700</v>
      </c>
      <c r="E60" s="12" t="s">
        <v>127</v>
      </c>
      <c r="F60" s="12" t="s">
        <v>6</v>
      </c>
      <c r="G60" s="12" t="s">
        <v>15</v>
      </c>
      <c r="H60" s="12" t="s">
        <v>258</v>
      </c>
      <c r="I60" s="12"/>
      <c r="J60" s="9">
        <v>29</v>
      </c>
      <c r="K60" s="9">
        <v>27</v>
      </c>
    </row>
    <row r="61" spans="2:11" s="11" customFormat="1" x14ac:dyDescent="0.2">
      <c r="B61" s="8">
        <v>43730</v>
      </c>
      <c r="C61" s="12" t="s">
        <v>3</v>
      </c>
      <c r="D61" s="113">
        <v>2611</v>
      </c>
      <c r="E61" s="12" t="s">
        <v>43</v>
      </c>
      <c r="F61" s="12" t="s">
        <v>6</v>
      </c>
      <c r="G61" s="12" t="s">
        <v>15</v>
      </c>
      <c r="H61" s="12" t="s">
        <v>194</v>
      </c>
      <c r="I61" s="12"/>
      <c r="J61" s="9">
        <v>21</v>
      </c>
      <c r="K61" s="9">
        <v>26</v>
      </c>
    </row>
    <row r="62" spans="2:11" s="11" customFormat="1" x14ac:dyDescent="0.2">
      <c r="B62" s="8">
        <v>43730</v>
      </c>
      <c r="C62" s="12" t="s">
        <v>6</v>
      </c>
      <c r="D62" s="113">
        <v>57100</v>
      </c>
      <c r="E62" s="12" t="s">
        <v>141</v>
      </c>
      <c r="F62" s="12" t="s">
        <v>6</v>
      </c>
      <c r="G62" s="12" t="s">
        <v>15</v>
      </c>
      <c r="H62" s="12" t="s">
        <v>23</v>
      </c>
      <c r="I62" s="12"/>
      <c r="J62" s="9">
        <v>34</v>
      </c>
      <c r="K62" s="9">
        <v>41</v>
      </c>
    </row>
    <row r="63" spans="2:11" s="11" customFormat="1" x14ac:dyDescent="0.2">
      <c r="B63" s="8">
        <v>43730</v>
      </c>
      <c r="C63" s="12" t="s">
        <v>6</v>
      </c>
      <c r="D63" s="113">
        <v>57330</v>
      </c>
      <c r="E63" s="12" t="s">
        <v>164</v>
      </c>
      <c r="F63" s="12" t="s">
        <v>6</v>
      </c>
      <c r="G63" s="12" t="s">
        <v>15</v>
      </c>
      <c r="H63" s="12" t="s">
        <v>151</v>
      </c>
      <c r="I63" s="12"/>
      <c r="J63" s="9">
        <v>23</v>
      </c>
      <c r="K63" s="9">
        <v>29</v>
      </c>
    </row>
    <row r="64" spans="2:11" s="11" customFormat="1" x14ac:dyDescent="0.2">
      <c r="B64" s="8">
        <v>43732</v>
      </c>
      <c r="C64" s="12" t="s">
        <v>3</v>
      </c>
      <c r="D64" s="113">
        <v>1370</v>
      </c>
      <c r="E64" s="12" t="s">
        <v>92</v>
      </c>
      <c r="F64" s="12" t="s">
        <v>6</v>
      </c>
      <c r="G64" s="12" t="s">
        <v>4</v>
      </c>
      <c r="H64" s="12" t="s">
        <v>151</v>
      </c>
      <c r="I64" s="12"/>
      <c r="J64" s="9">
        <v>28</v>
      </c>
      <c r="K64" s="9">
        <v>26</v>
      </c>
    </row>
    <row r="65" spans="2:11" s="11" customFormat="1" x14ac:dyDescent="0.2">
      <c r="B65" s="8">
        <v>43735</v>
      </c>
      <c r="C65" s="12" t="s">
        <v>14</v>
      </c>
      <c r="D65" s="113">
        <v>6700</v>
      </c>
      <c r="E65" s="12" t="s">
        <v>127</v>
      </c>
      <c r="F65" s="12" t="s">
        <v>6</v>
      </c>
      <c r="G65" s="12" t="s">
        <v>15</v>
      </c>
      <c r="H65" s="12" t="s">
        <v>319</v>
      </c>
      <c r="I65" s="12"/>
      <c r="J65" s="9">
        <v>33</v>
      </c>
      <c r="K65" s="9">
        <v>26</v>
      </c>
    </row>
    <row r="66" spans="2:11" s="11" customFormat="1" x14ac:dyDescent="0.2">
      <c r="B66" s="8">
        <v>43735</v>
      </c>
      <c r="C66" s="12" t="s">
        <v>14</v>
      </c>
      <c r="D66" s="113">
        <v>6717</v>
      </c>
      <c r="E66" s="12" t="s">
        <v>1783</v>
      </c>
      <c r="F66" s="12" t="s">
        <v>6</v>
      </c>
      <c r="G66" s="12" t="s">
        <v>6</v>
      </c>
      <c r="H66" s="12" t="s">
        <v>151</v>
      </c>
      <c r="I66" s="12"/>
      <c r="J66" s="9">
        <v>39</v>
      </c>
      <c r="K66" s="9">
        <v>34</v>
      </c>
    </row>
    <row r="67" spans="2:11" s="11" customFormat="1" x14ac:dyDescent="0.2">
      <c r="B67" s="8">
        <v>43735</v>
      </c>
      <c r="C67" s="12" t="s">
        <v>14</v>
      </c>
      <c r="D67" s="113">
        <v>6717</v>
      </c>
      <c r="E67" s="12" t="s">
        <v>1783</v>
      </c>
      <c r="F67" s="12" t="s">
        <v>6</v>
      </c>
      <c r="G67" s="12" t="s">
        <v>3</v>
      </c>
      <c r="H67" s="12" t="s">
        <v>151</v>
      </c>
      <c r="I67" s="12"/>
      <c r="J67" s="9">
        <v>39</v>
      </c>
      <c r="K67" s="9">
        <v>34</v>
      </c>
    </row>
    <row r="68" spans="2:11" x14ac:dyDescent="0.2">
      <c r="B68" s="8">
        <v>43735</v>
      </c>
      <c r="C68" s="12" t="s">
        <v>14</v>
      </c>
      <c r="D68" s="113">
        <v>6810</v>
      </c>
      <c r="E68" s="12" t="s">
        <v>297</v>
      </c>
      <c r="F68" s="12" t="s">
        <v>6</v>
      </c>
      <c r="G68" s="12" t="s">
        <v>6</v>
      </c>
      <c r="H68" s="12" t="s">
        <v>37</v>
      </c>
      <c r="I68" s="12"/>
      <c r="J68" s="9">
        <v>53</v>
      </c>
      <c r="K68" s="9">
        <v>52</v>
      </c>
    </row>
    <row r="69" spans="2:11" x14ac:dyDescent="0.2">
      <c r="B69" s="8">
        <v>43735</v>
      </c>
      <c r="C69" s="12" t="s">
        <v>3</v>
      </c>
      <c r="D69" s="113">
        <v>8379</v>
      </c>
      <c r="E69" s="12" t="s">
        <v>959</v>
      </c>
      <c r="F69" s="12" t="s">
        <v>6</v>
      </c>
      <c r="G69" s="12" t="s">
        <v>15</v>
      </c>
      <c r="H69" s="12" t="s">
        <v>2477</v>
      </c>
      <c r="I69" s="12"/>
      <c r="J69" s="9">
        <v>24</v>
      </c>
      <c r="K69" s="9">
        <v>18</v>
      </c>
    </row>
    <row r="70" spans="2:11" s="11" customFormat="1" x14ac:dyDescent="0.2">
      <c r="B70" s="8">
        <v>43735</v>
      </c>
      <c r="C70" s="12" t="s">
        <v>3</v>
      </c>
      <c r="D70" s="113">
        <v>8478</v>
      </c>
      <c r="E70" s="12" t="s">
        <v>274</v>
      </c>
      <c r="F70" s="12" t="s">
        <v>6</v>
      </c>
      <c r="G70" s="12" t="s">
        <v>15</v>
      </c>
      <c r="H70" s="12" t="s">
        <v>151</v>
      </c>
      <c r="I70" s="12"/>
      <c r="J70" s="9">
        <v>33</v>
      </c>
      <c r="K70" s="9">
        <v>25</v>
      </c>
    </row>
    <row r="71" spans="2:11" s="11" customFormat="1" x14ac:dyDescent="0.2">
      <c r="B71" s="8">
        <v>43735</v>
      </c>
      <c r="C71" s="12" t="s">
        <v>14</v>
      </c>
      <c r="D71" s="113">
        <v>6720</v>
      </c>
      <c r="E71" s="12" t="s">
        <v>212</v>
      </c>
      <c r="F71" s="12" t="s">
        <v>6</v>
      </c>
      <c r="G71" s="12" t="s">
        <v>15</v>
      </c>
      <c r="H71" s="12" t="s">
        <v>319</v>
      </c>
      <c r="I71" s="12"/>
      <c r="J71" s="9">
        <v>37</v>
      </c>
      <c r="K71" s="9">
        <v>37</v>
      </c>
    </row>
    <row r="72" spans="2:11" s="11" customFormat="1" x14ac:dyDescent="0.2">
      <c r="B72" s="8">
        <v>43735</v>
      </c>
      <c r="C72" s="12" t="s">
        <v>14</v>
      </c>
      <c r="D72" s="113">
        <v>6717</v>
      </c>
      <c r="E72" s="12" t="s">
        <v>1783</v>
      </c>
      <c r="F72" s="12" t="s">
        <v>6</v>
      </c>
      <c r="G72" s="12" t="s">
        <v>15</v>
      </c>
      <c r="H72" s="12" t="s">
        <v>151</v>
      </c>
      <c r="I72" s="12"/>
      <c r="J72" s="9">
        <v>39</v>
      </c>
      <c r="K72" s="9">
        <v>34</v>
      </c>
    </row>
    <row r="73" spans="2:11" s="11" customFormat="1" x14ac:dyDescent="0.2">
      <c r="B73" s="8">
        <v>43736</v>
      </c>
      <c r="C73" s="12" t="s">
        <v>6</v>
      </c>
      <c r="D73" s="113">
        <v>57570</v>
      </c>
      <c r="E73" s="12" t="s">
        <v>72</v>
      </c>
      <c r="F73" s="12" t="s">
        <v>6</v>
      </c>
      <c r="G73" s="12" t="s">
        <v>2479</v>
      </c>
      <c r="H73" s="12" t="s">
        <v>151</v>
      </c>
      <c r="I73" s="12"/>
      <c r="J73" s="9">
        <v>36</v>
      </c>
      <c r="K73" s="9">
        <v>36</v>
      </c>
    </row>
    <row r="74" spans="2:11" s="11" customFormat="1" x14ac:dyDescent="0.2">
      <c r="B74" s="8">
        <v>43736</v>
      </c>
      <c r="C74" s="12" t="s">
        <v>6</v>
      </c>
      <c r="D74" s="113">
        <v>57590</v>
      </c>
      <c r="E74" s="12" t="s">
        <v>2480</v>
      </c>
      <c r="F74" s="12" t="s">
        <v>6</v>
      </c>
      <c r="G74" s="12" t="s">
        <v>15</v>
      </c>
      <c r="H74" s="12" t="s">
        <v>292</v>
      </c>
      <c r="I74" s="12"/>
      <c r="J74" s="9">
        <v>71</v>
      </c>
      <c r="K74" s="9">
        <v>97</v>
      </c>
    </row>
    <row r="75" spans="2:11" s="11" customFormat="1" x14ac:dyDescent="0.2">
      <c r="B75" s="8">
        <v>43736</v>
      </c>
      <c r="C75" s="12" t="s">
        <v>3</v>
      </c>
      <c r="D75" s="113">
        <v>2723</v>
      </c>
      <c r="E75" s="12" t="s">
        <v>43</v>
      </c>
      <c r="F75" s="12" t="s">
        <v>6</v>
      </c>
      <c r="G75" s="12" t="s">
        <v>15</v>
      </c>
      <c r="H75" s="12" t="s">
        <v>37</v>
      </c>
      <c r="I75" s="12"/>
      <c r="J75" s="9">
        <v>21</v>
      </c>
      <c r="K75" s="9">
        <v>26</v>
      </c>
    </row>
    <row r="76" spans="2:11" s="11" customFormat="1" x14ac:dyDescent="0.2">
      <c r="B76" s="8">
        <v>43736</v>
      </c>
      <c r="C76" s="12" t="s">
        <v>6</v>
      </c>
      <c r="D76" s="113">
        <v>45150</v>
      </c>
      <c r="E76" s="12" t="s">
        <v>2482</v>
      </c>
      <c r="F76" s="12" t="s">
        <v>6</v>
      </c>
      <c r="G76" s="12" t="s">
        <v>15</v>
      </c>
      <c r="H76" s="12" t="s">
        <v>151</v>
      </c>
      <c r="I76" s="12"/>
      <c r="J76" s="9"/>
      <c r="K76" s="9"/>
    </row>
    <row r="77" spans="2:11" s="11" customFormat="1" x14ac:dyDescent="0.2">
      <c r="B77" s="8">
        <v>43736</v>
      </c>
      <c r="C77" s="12" t="s">
        <v>3</v>
      </c>
      <c r="D77" s="113">
        <v>5853</v>
      </c>
      <c r="E77" s="12" t="s">
        <v>78</v>
      </c>
      <c r="F77" s="12" t="s">
        <v>6</v>
      </c>
      <c r="G77" s="12" t="s">
        <v>15</v>
      </c>
      <c r="H77" s="12" t="s">
        <v>151</v>
      </c>
      <c r="I77" s="12"/>
      <c r="J77" s="9">
        <v>22</v>
      </c>
      <c r="K77" s="9">
        <v>27</v>
      </c>
    </row>
    <row r="78" spans="2:11" s="11" customFormat="1" x14ac:dyDescent="0.2">
      <c r="B78" s="8">
        <v>43736</v>
      </c>
      <c r="C78" s="12" t="s">
        <v>3</v>
      </c>
      <c r="D78" s="113">
        <v>6139</v>
      </c>
      <c r="E78" s="12" t="s">
        <v>48</v>
      </c>
      <c r="F78" s="12" t="s">
        <v>6</v>
      </c>
      <c r="G78" s="12" t="s">
        <v>15</v>
      </c>
      <c r="H78" s="12" t="s">
        <v>292</v>
      </c>
      <c r="I78" s="12"/>
      <c r="J78" s="9">
        <v>32</v>
      </c>
      <c r="K78" s="9">
        <v>43</v>
      </c>
    </row>
    <row r="79" spans="2:11" s="11" customFormat="1" x14ac:dyDescent="0.2">
      <c r="B79" s="8">
        <v>43736</v>
      </c>
      <c r="C79" s="12" t="s">
        <v>3</v>
      </c>
      <c r="D79" s="113">
        <v>2556</v>
      </c>
      <c r="E79" s="12" t="s">
        <v>92</v>
      </c>
      <c r="F79" s="12" t="s">
        <v>6</v>
      </c>
      <c r="G79" s="12" t="s">
        <v>15</v>
      </c>
      <c r="H79" s="12" t="s">
        <v>1114</v>
      </c>
      <c r="I79" s="12"/>
      <c r="J79" s="9">
        <v>23</v>
      </c>
      <c r="K79" s="9">
        <v>27</v>
      </c>
    </row>
    <row r="80" spans="2:11" s="11" customFormat="1" x14ac:dyDescent="0.2">
      <c r="B80" s="8">
        <v>43730</v>
      </c>
      <c r="C80" s="12" t="s">
        <v>3</v>
      </c>
      <c r="D80" s="113">
        <v>8067</v>
      </c>
      <c r="E80" s="12" t="s">
        <v>41</v>
      </c>
      <c r="F80" s="12" t="s">
        <v>17</v>
      </c>
      <c r="G80" s="12" t="s">
        <v>15</v>
      </c>
      <c r="H80" s="12" t="s">
        <v>37</v>
      </c>
      <c r="I80" s="12"/>
      <c r="J80" s="9">
        <v>22</v>
      </c>
      <c r="K80" s="9">
        <v>27</v>
      </c>
    </row>
    <row r="81" spans="2:11" s="11" customFormat="1" x14ac:dyDescent="0.2">
      <c r="B81" s="8">
        <v>43728</v>
      </c>
      <c r="C81" s="12" t="s">
        <v>2462</v>
      </c>
      <c r="D81" s="48" t="s">
        <v>2468</v>
      </c>
      <c r="E81" s="12" t="s">
        <v>2463</v>
      </c>
      <c r="F81" s="12" t="s">
        <v>1656</v>
      </c>
      <c r="G81" s="12" t="s">
        <v>2464</v>
      </c>
      <c r="H81" s="12" t="s">
        <v>151</v>
      </c>
      <c r="I81" s="12"/>
      <c r="J81" s="9"/>
      <c r="K81" s="9"/>
    </row>
    <row r="82" spans="2:11" s="11" customFormat="1" x14ac:dyDescent="0.2">
      <c r="B82" s="8">
        <v>43709</v>
      </c>
      <c r="C82" s="12" t="s">
        <v>6</v>
      </c>
      <c r="D82" s="113">
        <v>57180</v>
      </c>
      <c r="E82" s="12" t="s">
        <v>215</v>
      </c>
      <c r="F82" s="12" t="s">
        <v>188</v>
      </c>
      <c r="G82" s="12" t="s">
        <v>6</v>
      </c>
      <c r="H82" s="12" t="s">
        <v>222</v>
      </c>
      <c r="I82" s="12"/>
      <c r="J82" s="9">
        <v>23</v>
      </c>
      <c r="K82" s="9">
        <v>18</v>
      </c>
    </row>
    <row r="83" spans="2:11" s="11" customFormat="1" x14ac:dyDescent="0.2">
      <c r="B83" s="8">
        <v>43736</v>
      </c>
      <c r="C83" s="12" t="s">
        <v>3</v>
      </c>
      <c r="D83" s="113">
        <v>7249</v>
      </c>
      <c r="E83" s="12" t="s">
        <v>56</v>
      </c>
      <c r="F83" s="12" t="s">
        <v>188</v>
      </c>
      <c r="G83" s="12" t="s">
        <v>15</v>
      </c>
      <c r="H83" s="12" t="s">
        <v>194</v>
      </c>
      <c r="I83" s="12"/>
      <c r="J83" s="9">
        <v>26</v>
      </c>
      <c r="K83" s="9">
        <v>33</v>
      </c>
    </row>
    <row r="84" spans="2:11" s="11" customFormat="1" x14ac:dyDescent="0.2">
      <c r="B84" s="8">
        <v>43721</v>
      </c>
      <c r="C84" s="12" t="s">
        <v>3</v>
      </c>
      <c r="D84" s="113">
        <v>4883</v>
      </c>
      <c r="E84" s="12" t="s">
        <v>124</v>
      </c>
      <c r="F84" s="12" t="s">
        <v>8</v>
      </c>
      <c r="G84" s="12" t="s">
        <v>6</v>
      </c>
      <c r="H84" s="12" t="s">
        <v>2450</v>
      </c>
      <c r="I84" s="12"/>
      <c r="J84" s="9">
        <v>12</v>
      </c>
      <c r="K84" s="9">
        <v>7</v>
      </c>
    </row>
    <row r="85" spans="2:11" s="11" customFormat="1" x14ac:dyDescent="0.2">
      <c r="B85" s="8">
        <v>43724</v>
      </c>
      <c r="C85" s="12" t="s">
        <v>3</v>
      </c>
      <c r="D85" s="113">
        <v>4408</v>
      </c>
      <c r="E85" s="12" t="s">
        <v>61</v>
      </c>
      <c r="F85" s="12" t="s">
        <v>8</v>
      </c>
      <c r="G85" s="12" t="s">
        <v>15</v>
      </c>
      <c r="H85" s="12" t="s">
        <v>292</v>
      </c>
      <c r="I85" s="12"/>
      <c r="J85" s="9">
        <v>9</v>
      </c>
      <c r="K85" s="9">
        <v>5</v>
      </c>
    </row>
    <row r="86" spans="2:11" s="11" customFormat="1" x14ac:dyDescent="0.2">
      <c r="B86" s="8">
        <v>43729</v>
      </c>
      <c r="C86" s="12" t="s">
        <v>3</v>
      </c>
      <c r="D86" s="113">
        <v>4048</v>
      </c>
      <c r="E86" s="12" t="s">
        <v>506</v>
      </c>
      <c r="F86" s="12" t="s">
        <v>8</v>
      </c>
      <c r="G86" s="12" t="s">
        <v>6</v>
      </c>
      <c r="H86" s="12" t="s">
        <v>163</v>
      </c>
      <c r="I86" s="12"/>
      <c r="J86" s="9">
        <v>13</v>
      </c>
      <c r="K86" s="9">
        <v>10</v>
      </c>
    </row>
    <row r="87" spans="2:11" s="11" customFormat="1" x14ac:dyDescent="0.2">
      <c r="B87" s="8">
        <v>43730</v>
      </c>
      <c r="C87" s="12" t="s">
        <v>3</v>
      </c>
      <c r="D87" s="113">
        <v>4839</v>
      </c>
      <c r="E87" s="12" t="s">
        <v>113</v>
      </c>
      <c r="F87" s="12" t="s">
        <v>8</v>
      </c>
      <c r="G87" s="12" t="s">
        <v>6</v>
      </c>
      <c r="H87" s="12" t="s">
        <v>37</v>
      </c>
      <c r="I87" s="12"/>
      <c r="J87" s="9">
        <v>11</v>
      </c>
      <c r="K87" s="9">
        <v>8</v>
      </c>
    </row>
    <row r="88" spans="2:11" s="11" customFormat="1" x14ac:dyDescent="0.2">
      <c r="B88" s="8">
        <v>43715</v>
      </c>
      <c r="C88" s="12" t="s">
        <v>3</v>
      </c>
      <c r="D88" s="113">
        <v>5836</v>
      </c>
      <c r="E88" s="12" t="s">
        <v>261</v>
      </c>
      <c r="F88" s="12" t="s">
        <v>771</v>
      </c>
      <c r="G88" s="12" t="s">
        <v>15</v>
      </c>
      <c r="H88" s="12" t="s">
        <v>151</v>
      </c>
      <c r="I88" s="12"/>
      <c r="J88" s="9">
        <v>25</v>
      </c>
      <c r="K88" s="9">
        <v>29</v>
      </c>
    </row>
    <row r="89" spans="2:11" s="11" customFormat="1" x14ac:dyDescent="0.2">
      <c r="B89" s="8">
        <v>43713</v>
      </c>
      <c r="C89" s="12" t="s">
        <v>3</v>
      </c>
      <c r="D89" s="113">
        <v>1628</v>
      </c>
      <c r="E89" s="12" t="s">
        <v>92</v>
      </c>
      <c r="F89" s="12" t="s">
        <v>4</v>
      </c>
      <c r="G89" s="12" t="s">
        <v>33</v>
      </c>
      <c r="H89" s="12" t="s">
        <v>2443</v>
      </c>
      <c r="I89" s="12"/>
      <c r="J89" s="9">
        <v>27</v>
      </c>
      <c r="K89" s="9">
        <v>27</v>
      </c>
    </row>
    <row r="90" spans="2:11" s="11" customFormat="1" x14ac:dyDescent="0.2">
      <c r="B90" s="8">
        <v>43715</v>
      </c>
      <c r="C90" s="12" t="s">
        <v>3</v>
      </c>
      <c r="D90" s="113">
        <v>9122</v>
      </c>
      <c r="E90" s="12" t="s">
        <v>121</v>
      </c>
      <c r="F90" s="12" t="s">
        <v>4</v>
      </c>
      <c r="G90" s="12" t="s">
        <v>5</v>
      </c>
      <c r="H90" s="12" t="s">
        <v>2442</v>
      </c>
      <c r="I90" s="12"/>
      <c r="J90" s="9">
        <v>43</v>
      </c>
      <c r="K90" s="9">
        <v>62</v>
      </c>
    </row>
    <row r="91" spans="2:11" s="11" customFormat="1" x14ac:dyDescent="0.2">
      <c r="B91" s="8">
        <v>43710</v>
      </c>
      <c r="C91" s="12" t="s">
        <v>3</v>
      </c>
      <c r="D91" s="113">
        <v>3210</v>
      </c>
      <c r="E91" s="12" t="s">
        <v>131</v>
      </c>
      <c r="F91" s="12" t="s">
        <v>4</v>
      </c>
      <c r="G91" s="12" t="s">
        <v>140</v>
      </c>
      <c r="H91" s="12" t="s">
        <v>222</v>
      </c>
      <c r="I91" s="12"/>
      <c r="J91" s="9">
        <v>21</v>
      </c>
      <c r="K91" s="9">
        <v>24</v>
      </c>
    </row>
    <row r="92" spans="2:11" s="11" customFormat="1" x14ac:dyDescent="0.2">
      <c r="B92" s="8">
        <v>43711</v>
      </c>
      <c r="C92" s="12" t="s">
        <v>3</v>
      </c>
      <c r="D92" s="113">
        <v>9170</v>
      </c>
      <c r="E92" s="12" t="s">
        <v>191</v>
      </c>
      <c r="F92" s="12" t="s">
        <v>4</v>
      </c>
      <c r="G92" s="12" t="s">
        <v>6</v>
      </c>
      <c r="H92" s="12" t="s">
        <v>194</v>
      </c>
      <c r="I92" s="12"/>
      <c r="J92" s="9">
        <v>51</v>
      </c>
      <c r="K92" s="9">
        <v>62</v>
      </c>
    </row>
    <row r="93" spans="2:11" s="11" customFormat="1" x14ac:dyDescent="0.2">
      <c r="B93" s="8">
        <v>43711</v>
      </c>
      <c r="C93" s="12" t="s">
        <v>3</v>
      </c>
      <c r="D93" s="113">
        <v>7381</v>
      </c>
      <c r="E93" s="12" t="s">
        <v>2425</v>
      </c>
      <c r="F93" s="12" t="s">
        <v>4</v>
      </c>
      <c r="G93" s="12" t="s">
        <v>6</v>
      </c>
      <c r="H93" s="12" t="s">
        <v>194</v>
      </c>
      <c r="I93" s="12"/>
      <c r="J93" s="9">
        <v>35</v>
      </c>
      <c r="K93" s="9">
        <v>38</v>
      </c>
    </row>
    <row r="94" spans="2:11" s="11" customFormat="1" x14ac:dyDescent="0.2">
      <c r="B94" s="8">
        <v>43712</v>
      </c>
      <c r="C94" s="12" t="s">
        <v>3</v>
      </c>
      <c r="D94" s="113">
        <v>4950</v>
      </c>
      <c r="E94" s="12" t="s">
        <v>265</v>
      </c>
      <c r="F94" s="12" t="s">
        <v>4</v>
      </c>
      <c r="G94" s="12" t="s">
        <v>6</v>
      </c>
      <c r="H94" s="12" t="s">
        <v>25</v>
      </c>
      <c r="I94" s="12"/>
      <c r="J94" s="9">
        <v>15</v>
      </c>
      <c r="K94" s="9">
        <v>7</v>
      </c>
    </row>
    <row r="95" spans="2:11" s="11" customFormat="1" x14ac:dyDescent="0.2">
      <c r="B95" s="8">
        <v>43712</v>
      </c>
      <c r="C95" s="12" t="s">
        <v>3</v>
      </c>
      <c r="D95" s="113">
        <v>4692</v>
      </c>
      <c r="E95" s="12" t="s">
        <v>40</v>
      </c>
      <c r="F95" s="12" t="s">
        <v>4</v>
      </c>
      <c r="G95" s="12" t="s">
        <v>6</v>
      </c>
      <c r="H95" s="12" t="s">
        <v>194</v>
      </c>
      <c r="I95" s="12"/>
      <c r="J95" s="9">
        <v>5</v>
      </c>
      <c r="K95" s="9">
        <v>2</v>
      </c>
    </row>
    <row r="96" spans="2:11" s="11" customFormat="1" x14ac:dyDescent="0.2">
      <c r="B96" s="8">
        <v>43712</v>
      </c>
      <c r="C96" s="12" t="s">
        <v>3</v>
      </c>
      <c r="D96" s="113">
        <v>4970</v>
      </c>
      <c r="E96" s="12" t="s">
        <v>87</v>
      </c>
      <c r="F96" s="12" t="s">
        <v>4</v>
      </c>
      <c r="G96" s="12" t="s">
        <v>6</v>
      </c>
      <c r="H96" s="12" t="s">
        <v>222</v>
      </c>
      <c r="I96" s="12"/>
      <c r="J96" s="9">
        <v>17</v>
      </c>
      <c r="K96" s="9">
        <v>13</v>
      </c>
    </row>
    <row r="97" spans="2:11" s="11" customFormat="1" x14ac:dyDescent="0.2">
      <c r="B97" s="8">
        <v>43713</v>
      </c>
      <c r="C97" s="12" t="s">
        <v>3</v>
      </c>
      <c r="D97" s="113">
        <v>4113</v>
      </c>
      <c r="E97" s="12" t="s">
        <v>506</v>
      </c>
      <c r="F97" s="12" t="s">
        <v>4</v>
      </c>
      <c r="G97" s="12" t="s">
        <v>6</v>
      </c>
      <c r="H97" s="12" t="s">
        <v>172</v>
      </c>
      <c r="I97" s="12"/>
      <c r="J97" s="9">
        <v>12</v>
      </c>
      <c r="K97" s="9">
        <v>10</v>
      </c>
    </row>
    <row r="98" spans="2:11" s="11" customFormat="1" x14ac:dyDescent="0.2">
      <c r="B98" s="8">
        <v>43715</v>
      </c>
      <c r="C98" s="12" t="s">
        <v>3</v>
      </c>
      <c r="D98" s="113">
        <v>4640</v>
      </c>
      <c r="E98" s="12" t="s">
        <v>40</v>
      </c>
      <c r="F98" s="12" t="s">
        <v>4</v>
      </c>
      <c r="G98" s="12" t="s">
        <v>6</v>
      </c>
      <c r="H98" s="12" t="s">
        <v>163</v>
      </c>
      <c r="I98" s="12"/>
      <c r="J98" s="9">
        <v>4</v>
      </c>
      <c r="K98" s="9">
        <v>2</v>
      </c>
    </row>
    <row r="99" spans="2:11" s="11" customFormat="1" x14ac:dyDescent="0.2">
      <c r="B99" s="8">
        <v>43713</v>
      </c>
      <c r="C99" s="12" t="s">
        <v>3</v>
      </c>
      <c r="D99" s="113">
        <v>1687</v>
      </c>
      <c r="E99" s="12" t="s">
        <v>92</v>
      </c>
      <c r="F99" s="12" t="s">
        <v>4</v>
      </c>
      <c r="G99" s="12" t="s">
        <v>99</v>
      </c>
      <c r="H99" s="12" t="s">
        <v>37</v>
      </c>
      <c r="I99" s="12"/>
      <c r="J99" s="9"/>
      <c r="K99" s="9"/>
    </row>
    <row r="100" spans="2:11" s="11" customFormat="1" x14ac:dyDescent="0.2">
      <c r="B100" s="8">
        <v>43710</v>
      </c>
      <c r="C100" s="12" t="s">
        <v>3</v>
      </c>
      <c r="D100" s="113">
        <v>9233</v>
      </c>
      <c r="E100" s="12" t="s">
        <v>88</v>
      </c>
      <c r="F100" s="12" t="s">
        <v>4</v>
      </c>
      <c r="G100" s="12" t="s">
        <v>16</v>
      </c>
      <c r="H100" s="12" t="s">
        <v>477</v>
      </c>
      <c r="I100" s="12"/>
      <c r="J100" s="9">
        <v>54</v>
      </c>
      <c r="K100" s="9">
        <v>67</v>
      </c>
    </row>
    <row r="101" spans="2:11" s="11" customFormat="1" x14ac:dyDescent="0.2">
      <c r="B101" s="8">
        <v>43709</v>
      </c>
      <c r="C101" s="12" t="s">
        <v>3</v>
      </c>
      <c r="D101" s="113">
        <v>8366</v>
      </c>
      <c r="E101" s="12" t="s">
        <v>72</v>
      </c>
      <c r="F101" s="12" t="s">
        <v>4</v>
      </c>
      <c r="G101" s="12" t="s">
        <v>12</v>
      </c>
      <c r="H101" s="12" t="s">
        <v>151</v>
      </c>
      <c r="I101" s="12"/>
      <c r="J101" s="9">
        <v>26</v>
      </c>
      <c r="K101" s="9">
        <v>32</v>
      </c>
    </row>
    <row r="102" spans="2:11" s="11" customFormat="1" x14ac:dyDescent="0.2">
      <c r="B102" s="8">
        <v>43716</v>
      </c>
      <c r="C102" s="12" t="s">
        <v>3</v>
      </c>
      <c r="D102" s="113">
        <v>9168</v>
      </c>
      <c r="E102" s="12" t="s">
        <v>191</v>
      </c>
      <c r="F102" s="12" t="s">
        <v>4</v>
      </c>
      <c r="G102" s="12" t="s">
        <v>140</v>
      </c>
      <c r="H102" s="12" t="s">
        <v>151</v>
      </c>
      <c r="I102" s="12"/>
      <c r="J102" s="9">
        <v>50</v>
      </c>
      <c r="K102" s="9">
        <v>63</v>
      </c>
    </row>
    <row r="103" spans="2:11" s="11" customFormat="1" x14ac:dyDescent="0.2">
      <c r="B103" s="8">
        <v>43716</v>
      </c>
      <c r="C103" s="12" t="s">
        <v>3</v>
      </c>
      <c r="D103" s="113">
        <v>1833</v>
      </c>
      <c r="E103" s="12" t="s">
        <v>92</v>
      </c>
      <c r="F103" s="12" t="s">
        <v>4</v>
      </c>
      <c r="G103" s="12" t="s">
        <v>6</v>
      </c>
      <c r="H103" s="12" t="s">
        <v>897</v>
      </c>
      <c r="I103" s="12"/>
      <c r="J103" s="9">
        <v>24</v>
      </c>
      <c r="K103" s="9">
        <v>28</v>
      </c>
    </row>
    <row r="104" spans="2:11" s="11" customFormat="1" x14ac:dyDescent="0.2">
      <c r="B104" s="8">
        <v>43717</v>
      </c>
      <c r="C104" s="12" t="s">
        <v>3</v>
      </c>
      <c r="D104" s="113">
        <v>6915</v>
      </c>
      <c r="E104" s="12" t="s">
        <v>109</v>
      </c>
      <c r="F104" s="12" t="s">
        <v>4</v>
      </c>
      <c r="G104" s="12" t="s">
        <v>6</v>
      </c>
      <c r="H104" s="12" t="s">
        <v>151</v>
      </c>
      <c r="I104" s="12"/>
      <c r="J104" s="9">
        <v>37</v>
      </c>
      <c r="K104" s="9">
        <v>46</v>
      </c>
    </row>
    <row r="105" spans="2:11" s="11" customFormat="1" x14ac:dyDescent="0.2">
      <c r="B105" s="8">
        <v>43717</v>
      </c>
      <c r="C105" s="12" t="s">
        <v>3</v>
      </c>
      <c r="D105" s="113">
        <v>4514</v>
      </c>
      <c r="E105" s="12" t="s">
        <v>40</v>
      </c>
      <c r="F105" s="12" t="s">
        <v>4</v>
      </c>
      <c r="G105" s="12" t="s">
        <v>690</v>
      </c>
      <c r="H105" s="12" t="s">
        <v>151</v>
      </c>
      <c r="I105" s="12"/>
      <c r="J105" s="9">
        <v>4</v>
      </c>
      <c r="K105" s="9">
        <v>1</v>
      </c>
    </row>
    <row r="106" spans="2:11" s="11" customFormat="1" x14ac:dyDescent="0.2">
      <c r="B106" s="8">
        <v>43718</v>
      </c>
      <c r="C106" s="12" t="s">
        <v>3</v>
      </c>
      <c r="D106" s="113">
        <v>3675</v>
      </c>
      <c r="E106" s="12" t="s">
        <v>76</v>
      </c>
      <c r="F106" s="12" t="s">
        <v>4</v>
      </c>
      <c r="G106" s="12" t="s">
        <v>5</v>
      </c>
      <c r="H106" s="12" t="s">
        <v>151</v>
      </c>
      <c r="I106" s="12"/>
      <c r="J106" s="9">
        <v>18</v>
      </c>
      <c r="K106" s="9">
        <v>17</v>
      </c>
    </row>
    <row r="107" spans="2:11" s="11" customFormat="1" x14ac:dyDescent="0.2">
      <c r="B107" s="8">
        <v>43718</v>
      </c>
      <c r="C107" s="12" t="s">
        <v>3</v>
      </c>
      <c r="D107" s="113">
        <v>1475</v>
      </c>
      <c r="E107" s="12" t="s">
        <v>92</v>
      </c>
      <c r="F107" s="12" t="s">
        <v>4</v>
      </c>
      <c r="G107" s="12" t="s">
        <v>5</v>
      </c>
      <c r="H107" s="12" t="s">
        <v>151</v>
      </c>
      <c r="I107" s="12"/>
      <c r="J107" s="9">
        <v>29</v>
      </c>
      <c r="K107" s="9">
        <v>26</v>
      </c>
    </row>
    <row r="108" spans="2:11" s="11" customFormat="1" x14ac:dyDescent="0.2">
      <c r="B108" s="8">
        <v>43719</v>
      </c>
      <c r="C108" s="12" t="s">
        <v>3</v>
      </c>
      <c r="D108" s="113">
        <v>4482</v>
      </c>
      <c r="E108" s="12" t="s">
        <v>61</v>
      </c>
      <c r="F108" s="12" t="s">
        <v>4</v>
      </c>
      <c r="G108" s="12" t="s">
        <v>6</v>
      </c>
      <c r="H108" s="12" t="s">
        <v>2201</v>
      </c>
      <c r="I108" s="12"/>
      <c r="J108" s="9">
        <v>9</v>
      </c>
      <c r="K108" s="9">
        <v>5</v>
      </c>
    </row>
    <row r="109" spans="2:11" s="11" customFormat="1" x14ac:dyDescent="0.2">
      <c r="B109" s="8">
        <v>43719</v>
      </c>
      <c r="C109" s="12" t="s">
        <v>3</v>
      </c>
      <c r="D109" s="113">
        <v>8150</v>
      </c>
      <c r="E109" s="12" t="s">
        <v>53</v>
      </c>
      <c r="F109" s="12" t="s">
        <v>4</v>
      </c>
      <c r="G109" s="12" t="s">
        <v>4</v>
      </c>
      <c r="H109" s="12" t="s">
        <v>477</v>
      </c>
      <c r="I109" s="12"/>
      <c r="J109" s="9">
        <v>32</v>
      </c>
      <c r="K109" s="9">
        <v>32</v>
      </c>
    </row>
    <row r="110" spans="2:11" s="11" customFormat="1" x14ac:dyDescent="0.2">
      <c r="B110" s="8">
        <v>43719</v>
      </c>
      <c r="C110" s="12" t="s">
        <v>3</v>
      </c>
      <c r="D110" s="113">
        <v>4974</v>
      </c>
      <c r="E110" s="12" t="s">
        <v>133</v>
      </c>
      <c r="F110" s="12" t="s">
        <v>4</v>
      </c>
      <c r="G110" s="12" t="s">
        <v>6</v>
      </c>
      <c r="H110" s="12" t="s">
        <v>151</v>
      </c>
      <c r="I110" s="12"/>
      <c r="J110" s="9">
        <v>19</v>
      </c>
      <c r="K110" s="9">
        <v>12</v>
      </c>
    </row>
    <row r="111" spans="2:11" s="11" customFormat="1" x14ac:dyDescent="0.2">
      <c r="B111" s="8">
        <v>43721</v>
      </c>
      <c r="C111" s="12" t="s">
        <v>3</v>
      </c>
      <c r="D111" s="113">
        <v>5772</v>
      </c>
      <c r="E111" s="12" t="s">
        <v>978</v>
      </c>
      <c r="F111" s="12" t="s">
        <v>4</v>
      </c>
      <c r="G111" s="12" t="s">
        <v>6</v>
      </c>
      <c r="H111" s="12" t="s">
        <v>2449</v>
      </c>
      <c r="I111" s="12"/>
      <c r="J111" s="9">
        <v>24</v>
      </c>
      <c r="K111" s="9">
        <v>31</v>
      </c>
    </row>
    <row r="112" spans="2:11" s="11" customFormat="1" x14ac:dyDescent="0.2">
      <c r="B112" s="8">
        <v>43722</v>
      </c>
      <c r="C112" s="12" t="s">
        <v>3</v>
      </c>
      <c r="D112" s="113">
        <v>9155</v>
      </c>
      <c r="E112" s="12" t="s">
        <v>1806</v>
      </c>
      <c r="F112" s="12" t="s">
        <v>4</v>
      </c>
      <c r="G112" s="12" t="s">
        <v>6</v>
      </c>
      <c r="H112" s="12" t="s">
        <v>194</v>
      </c>
      <c r="I112" s="12"/>
      <c r="J112" s="9">
        <v>49</v>
      </c>
      <c r="K112" s="9">
        <v>65</v>
      </c>
    </row>
    <row r="113" spans="2:11" s="11" customFormat="1" x14ac:dyDescent="0.2">
      <c r="B113" s="8">
        <v>43722</v>
      </c>
      <c r="C113" s="12" t="s">
        <v>3</v>
      </c>
      <c r="D113" s="113">
        <v>5772</v>
      </c>
      <c r="E113" s="12" t="s">
        <v>978</v>
      </c>
      <c r="F113" s="12" t="s">
        <v>4</v>
      </c>
      <c r="G113" s="12" t="s">
        <v>5</v>
      </c>
      <c r="H113" s="12" t="s">
        <v>194</v>
      </c>
      <c r="I113" s="12"/>
      <c r="J113" s="9">
        <v>24</v>
      </c>
      <c r="K113" s="9">
        <v>31</v>
      </c>
    </row>
    <row r="114" spans="2:11" s="11" customFormat="1" x14ac:dyDescent="0.2">
      <c r="B114" s="8">
        <v>43722</v>
      </c>
      <c r="C114" s="12" t="s">
        <v>3</v>
      </c>
      <c r="D114" s="113">
        <v>5651</v>
      </c>
      <c r="E114" s="12" t="s">
        <v>952</v>
      </c>
      <c r="F114" s="12" t="s">
        <v>4</v>
      </c>
      <c r="G114" s="12" t="s">
        <v>6</v>
      </c>
      <c r="H114" s="12" t="s">
        <v>151</v>
      </c>
      <c r="I114" s="12"/>
      <c r="J114" s="9">
        <v>24</v>
      </c>
      <c r="K114" s="9">
        <v>34</v>
      </c>
    </row>
    <row r="115" spans="2:11" s="11" customFormat="1" x14ac:dyDescent="0.2">
      <c r="B115" s="8">
        <v>43722</v>
      </c>
      <c r="C115" s="12" t="s">
        <v>3</v>
      </c>
      <c r="D115" s="113">
        <v>3750</v>
      </c>
      <c r="E115" s="12" t="s">
        <v>83</v>
      </c>
      <c r="F115" s="12" t="s">
        <v>4</v>
      </c>
      <c r="G115" s="12" t="s">
        <v>6</v>
      </c>
      <c r="H115" s="12" t="s">
        <v>2453</v>
      </c>
      <c r="I115" s="12"/>
      <c r="J115" s="9">
        <v>20</v>
      </c>
      <c r="K115" s="9">
        <v>20</v>
      </c>
    </row>
    <row r="116" spans="2:11" s="11" customFormat="1" x14ac:dyDescent="0.2">
      <c r="B116" s="8">
        <v>43722</v>
      </c>
      <c r="C116" s="12" t="s">
        <v>3</v>
      </c>
      <c r="D116" s="113">
        <v>4514</v>
      </c>
      <c r="E116" s="12" t="s">
        <v>40</v>
      </c>
      <c r="F116" s="12" t="s">
        <v>4</v>
      </c>
      <c r="G116" s="12" t="s">
        <v>6</v>
      </c>
      <c r="H116" s="12" t="s">
        <v>163</v>
      </c>
      <c r="I116" s="12"/>
      <c r="J116" s="9">
        <v>4</v>
      </c>
      <c r="K116" s="9">
        <v>3</v>
      </c>
    </row>
    <row r="117" spans="2:11" s="11" customFormat="1" x14ac:dyDescent="0.2">
      <c r="B117" s="8">
        <v>43723</v>
      </c>
      <c r="C117" s="12" t="s">
        <v>3</v>
      </c>
      <c r="D117" s="113">
        <v>4405</v>
      </c>
      <c r="E117" s="12" t="s">
        <v>46</v>
      </c>
      <c r="F117" s="12" t="s">
        <v>4</v>
      </c>
      <c r="G117" s="12" t="s">
        <v>6</v>
      </c>
      <c r="H117" s="12" t="s">
        <v>151</v>
      </c>
      <c r="I117" s="12"/>
      <c r="J117" s="9">
        <v>6</v>
      </c>
      <c r="K117" s="9">
        <v>2</v>
      </c>
    </row>
    <row r="118" spans="2:11" s="11" customFormat="1" x14ac:dyDescent="0.2">
      <c r="B118" s="8">
        <v>43729</v>
      </c>
      <c r="C118" s="12" t="s">
        <v>3</v>
      </c>
      <c r="D118" s="113">
        <v>6181</v>
      </c>
      <c r="E118" s="12" t="s">
        <v>1089</v>
      </c>
      <c r="F118" s="12" t="s">
        <v>4</v>
      </c>
      <c r="G118" s="12" t="s">
        <v>6</v>
      </c>
      <c r="H118" s="12" t="s">
        <v>958</v>
      </c>
      <c r="I118" s="12"/>
      <c r="J118" s="9">
        <v>31</v>
      </c>
      <c r="K118" s="9">
        <v>42</v>
      </c>
    </row>
    <row r="119" spans="2:11" s="11" customFormat="1" x14ac:dyDescent="0.2">
      <c r="B119" s="8">
        <v>43730</v>
      </c>
      <c r="C119" s="12" t="s">
        <v>3</v>
      </c>
      <c r="D119" s="113">
        <v>5751</v>
      </c>
      <c r="E119" s="12" t="s">
        <v>128</v>
      </c>
      <c r="F119" s="12" t="s">
        <v>4</v>
      </c>
      <c r="G119" s="12" t="s">
        <v>5</v>
      </c>
      <c r="H119" s="12" t="s">
        <v>326</v>
      </c>
      <c r="I119" s="12"/>
      <c r="J119" s="9">
        <v>18</v>
      </c>
      <c r="K119" s="9">
        <v>26</v>
      </c>
    </row>
    <row r="120" spans="2:11" s="11" customFormat="1" x14ac:dyDescent="0.2">
      <c r="B120" s="8">
        <v>43735</v>
      </c>
      <c r="C120" s="12" t="s">
        <v>3</v>
      </c>
      <c r="D120" s="113">
        <v>4579</v>
      </c>
      <c r="E120" s="12" t="s">
        <v>40</v>
      </c>
      <c r="F120" s="12" t="s">
        <v>4</v>
      </c>
      <c r="G120" s="12" t="s">
        <v>6</v>
      </c>
      <c r="H120" s="12" t="s">
        <v>151</v>
      </c>
      <c r="I120" s="12"/>
      <c r="J120" s="9">
        <v>4</v>
      </c>
      <c r="K120" s="9">
        <v>2</v>
      </c>
    </row>
    <row r="121" spans="2:11" s="11" customFormat="1" x14ac:dyDescent="0.2">
      <c r="B121" s="8">
        <v>43736</v>
      </c>
      <c r="C121" s="12" t="s">
        <v>3</v>
      </c>
      <c r="D121" s="113">
        <v>5761</v>
      </c>
      <c r="E121" s="12" t="s">
        <v>132</v>
      </c>
      <c r="F121" s="12" t="s">
        <v>4</v>
      </c>
      <c r="G121" s="12" t="s">
        <v>5</v>
      </c>
      <c r="H121" s="12" t="s">
        <v>37</v>
      </c>
      <c r="I121" s="12"/>
      <c r="J121" s="9">
        <v>26</v>
      </c>
      <c r="K121" s="9">
        <v>32</v>
      </c>
    </row>
    <row r="122" spans="2:11" s="11" customFormat="1" x14ac:dyDescent="0.2">
      <c r="B122" s="8">
        <v>43736</v>
      </c>
      <c r="C122" s="12" t="s">
        <v>3</v>
      </c>
      <c r="D122" s="113">
        <v>4597</v>
      </c>
      <c r="E122" s="12" t="s">
        <v>40</v>
      </c>
      <c r="F122" s="12" t="s">
        <v>4</v>
      </c>
      <c r="G122" s="12" t="s">
        <v>6</v>
      </c>
      <c r="H122" s="12" t="s">
        <v>151</v>
      </c>
      <c r="I122" s="12"/>
      <c r="J122" s="9">
        <v>3</v>
      </c>
      <c r="K122" s="9">
        <v>2</v>
      </c>
    </row>
    <row r="123" spans="2:11" s="11" customFormat="1" x14ac:dyDescent="0.2">
      <c r="B123" s="8">
        <v>43736</v>
      </c>
      <c r="C123" s="12" t="s">
        <v>6</v>
      </c>
      <c r="D123" s="113">
        <v>57330</v>
      </c>
      <c r="E123" s="12" t="s">
        <v>315</v>
      </c>
      <c r="F123" s="12" t="s">
        <v>4</v>
      </c>
      <c r="G123" s="12" t="s">
        <v>6</v>
      </c>
      <c r="H123" s="12" t="s">
        <v>292</v>
      </c>
      <c r="I123" s="12"/>
      <c r="J123" s="9">
        <v>24</v>
      </c>
      <c r="K123" s="9">
        <v>29</v>
      </c>
    </row>
    <row r="124" spans="2:11" s="11" customFormat="1" x14ac:dyDescent="0.2">
      <c r="B124" s="8">
        <v>43736</v>
      </c>
      <c r="C124" s="12" t="s">
        <v>3</v>
      </c>
      <c r="D124" s="113">
        <v>1309</v>
      </c>
      <c r="E124" s="12" t="s">
        <v>92</v>
      </c>
      <c r="F124" s="12" t="s">
        <v>4</v>
      </c>
      <c r="G124" s="12" t="s">
        <v>6</v>
      </c>
      <c r="H124" s="12" t="s">
        <v>2484</v>
      </c>
      <c r="I124" s="12"/>
      <c r="J124" s="9">
        <v>22</v>
      </c>
      <c r="K124" s="9">
        <v>26</v>
      </c>
    </row>
    <row r="125" spans="2:11" s="11" customFormat="1" x14ac:dyDescent="0.2">
      <c r="B125" s="8">
        <v>43736</v>
      </c>
      <c r="C125" s="12" t="s">
        <v>3</v>
      </c>
      <c r="D125" s="113">
        <v>5368</v>
      </c>
      <c r="E125" s="12" t="s">
        <v>58</v>
      </c>
      <c r="F125" s="12" t="s">
        <v>4</v>
      </c>
      <c r="G125" s="12" t="s">
        <v>6</v>
      </c>
      <c r="H125" s="12" t="s">
        <v>2484</v>
      </c>
      <c r="I125" s="12"/>
      <c r="J125" s="9">
        <v>30</v>
      </c>
      <c r="K125" s="9">
        <v>42</v>
      </c>
    </row>
    <row r="126" spans="2:11" s="11" customFormat="1" x14ac:dyDescent="0.2">
      <c r="B126" s="8">
        <v>43736</v>
      </c>
      <c r="C126" s="12" t="s">
        <v>3</v>
      </c>
      <c r="D126" s="113">
        <v>1364</v>
      </c>
      <c r="E126" s="12" t="s">
        <v>92</v>
      </c>
      <c r="F126" s="12" t="s">
        <v>4</v>
      </c>
      <c r="G126" s="12" t="s">
        <v>6</v>
      </c>
      <c r="H126" s="12" t="s">
        <v>2484</v>
      </c>
      <c r="I126" s="12"/>
      <c r="J126" s="9">
        <v>22</v>
      </c>
      <c r="K126" s="9">
        <v>26</v>
      </c>
    </row>
    <row r="127" spans="2:11" s="11" customFormat="1" x14ac:dyDescent="0.2">
      <c r="B127" s="8">
        <v>43736</v>
      </c>
      <c r="C127" s="12" t="s">
        <v>3</v>
      </c>
      <c r="D127" s="113">
        <v>1923</v>
      </c>
      <c r="E127" s="12" t="s">
        <v>92</v>
      </c>
      <c r="F127" s="12" t="s">
        <v>4</v>
      </c>
      <c r="G127" s="12" t="s">
        <v>6</v>
      </c>
      <c r="H127" s="12" t="s">
        <v>2484</v>
      </c>
      <c r="I127" s="12"/>
      <c r="J127" s="9">
        <v>28</v>
      </c>
      <c r="K127" s="9">
        <v>26</v>
      </c>
    </row>
    <row r="128" spans="2:11" s="11" customFormat="1" x14ac:dyDescent="0.2">
      <c r="B128" s="8">
        <v>43736</v>
      </c>
      <c r="C128" s="12" t="s">
        <v>5</v>
      </c>
      <c r="D128" s="113">
        <v>54441</v>
      </c>
      <c r="E128" s="12" t="s">
        <v>1989</v>
      </c>
      <c r="F128" s="12" t="s">
        <v>2481</v>
      </c>
      <c r="G128" s="12" t="s">
        <v>15</v>
      </c>
      <c r="H128" s="12" t="s">
        <v>151</v>
      </c>
      <c r="I128" s="12"/>
      <c r="J128" s="9">
        <v>49</v>
      </c>
      <c r="K128" s="9">
        <v>66</v>
      </c>
    </row>
    <row r="129" spans="2:11" s="11" customFormat="1" x14ac:dyDescent="0.2">
      <c r="B129" s="8">
        <v>43729</v>
      </c>
      <c r="C129" s="12" t="s">
        <v>5</v>
      </c>
      <c r="D129" s="113">
        <v>66740</v>
      </c>
      <c r="E129" s="12" t="s">
        <v>2011</v>
      </c>
      <c r="F129" s="12" t="s">
        <v>2467</v>
      </c>
      <c r="G129" s="12" t="s">
        <v>6</v>
      </c>
      <c r="H129" s="12" t="s">
        <v>422</v>
      </c>
      <c r="I129" s="12"/>
      <c r="J129" s="9">
        <v>59</v>
      </c>
      <c r="K129" s="9">
        <v>83</v>
      </c>
    </row>
    <row r="130" spans="2:11" s="11" customFormat="1" x14ac:dyDescent="0.2">
      <c r="B130" s="8">
        <v>43719</v>
      </c>
      <c r="C130" s="12" t="s">
        <v>3</v>
      </c>
      <c r="D130" s="113">
        <v>7383</v>
      </c>
      <c r="E130" s="12" t="s">
        <v>186</v>
      </c>
      <c r="F130" s="12" t="s">
        <v>234</v>
      </c>
      <c r="G130" s="12" t="s">
        <v>15</v>
      </c>
      <c r="H130" s="12" t="s">
        <v>151</v>
      </c>
      <c r="I130" s="12"/>
      <c r="J130" s="9">
        <v>39</v>
      </c>
      <c r="K130" s="9">
        <v>44</v>
      </c>
    </row>
    <row r="131" spans="2:11" s="11" customFormat="1" x14ac:dyDescent="0.2">
      <c r="B131" s="8">
        <v>43736</v>
      </c>
      <c r="C131" s="12" t="s">
        <v>3</v>
      </c>
      <c r="D131" s="113">
        <v>6350</v>
      </c>
      <c r="E131" s="12" t="s">
        <v>2478</v>
      </c>
      <c r="F131" s="12" t="s">
        <v>234</v>
      </c>
      <c r="G131" s="12" t="s">
        <v>17</v>
      </c>
      <c r="H131" s="12" t="s">
        <v>516</v>
      </c>
      <c r="I131" s="12"/>
      <c r="J131" s="9">
        <v>55</v>
      </c>
      <c r="K131" s="9">
        <v>64</v>
      </c>
    </row>
    <row r="132" spans="2:11" s="11" customFormat="1" x14ac:dyDescent="0.2">
      <c r="B132" s="8">
        <v>43710</v>
      </c>
      <c r="C132" s="12" t="s">
        <v>3</v>
      </c>
      <c r="D132" s="113">
        <v>3235</v>
      </c>
      <c r="E132" s="12" t="s">
        <v>131</v>
      </c>
      <c r="F132" s="12" t="s">
        <v>31</v>
      </c>
      <c r="G132" s="12" t="s">
        <v>15</v>
      </c>
      <c r="H132" s="12" t="s">
        <v>37</v>
      </c>
      <c r="I132" s="12"/>
      <c r="J132" s="9">
        <v>21</v>
      </c>
      <c r="K132" s="9">
        <v>24</v>
      </c>
    </row>
    <row r="133" spans="2:11" s="11" customFormat="1" x14ac:dyDescent="0.2">
      <c r="B133" s="8">
        <v>43716</v>
      </c>
      <c r="C133" s="12" t="s">
        <v>3</v>
      </c>
      <c r="D133" s="113">
        <v>2222</v>
      </c>
      <c r="E133" s="12" t="s">
        <v>92</v>
      </c>
      <c r="F133" s="12" t="s">
        <v>31</v>
      </c>
      <c r="G133" s="12" t="s">
        <v>15</v>
      </c>
      <c r="H133" s="12" t="s">
        <v>151</v>
      </c>
      <c r="I133" s="12"/>
      <c r="J133" s="9">
        <v>26</v>
      </c>
      <c r="K133" s="9">
        <v>33</v>
      </c>
    </row>
    <row r="134" spans="2:11" s="11" customFormat="1" x14ac:dyDescent="0.2">
      <c r="B134" s="8">
        <v>43717</v>
      </c>
      <c r="C134" s="12" t="s">
        <v>3</v>
      </c>
      <c r="D134" s="113">
        <v>7257</v>
      </c>
      <c r="E134" s="12" t="s">
        <v>120</v>
      </c>
      <c r="F134" s="12" t="s">
        <v>31</v>
      </c>
      <c r="G134" s="12" t="s">
        <v>15</v>
      </c>
      <c r="H134" s="12" t="s">
        <v>194</v>
      </c>
      <c r="I134" s="12"/>
      <c r="J134" s="9">
        <v>33</v>
      </c>
      <c r="K134" s="9">
        <v>26</v>
      </c>
    </row>
    <row r="135" spans="2:11" s="11" customFormat="1" x14ac:dyDescent="0.2">
      <c r="B135" s="8">
        <v>43716</v>
      </c>
      <c r="C135" s="12" t="s">
        <v>3</v>
      </c>
      <c r="D135" s="113">
        <v>1550</v>
      </c>
      <c r="E135" s="12" t="s">
        <v>92</v>
      </c>
      <c r="F135" s="12" t="s">
        <v>16</v>
      </c>
      <c r="G135" s="12" t="s">
        <v>15</v>
      </c>
      <c r="H135" s="12" t="s">
        <v>37</v>
      </c>
      <c r="I135" s="12"/>
      <c r="J135" s="9">
        <v>25</v>
      </c>
      <c r="K135" s="9">
        <v>26</v>
      </c>
    </row>
    <row r="136" spans="2:11" s="11" customFormat="1" x14ac:dyDescent="0.2">
      <c r="B136" s="8">
        <v>43716</v>
      </c>
      <c r="C136" s="12" t="s">
        <v>3</v>
      </c>
      <c r="D136" s="113">
        <v>9366</v>
      </c>
      <c r="E136" s="12" t="s">
        <v>1274</v>
      </c>
      <c r="F136" s="12" t="s">
        <v>16</v>
      </c>
      <c r="G136" s="12" t="s">
        <v>4</v>
      </c>
      <c r="H136" s="12" t="s">
        <v>151</v>
      </c>
      <c r="I136" s="12"/>
      <c r="J136" s="9">
        <v>50</v>
      </c>
      <c r="K136" s="9">
        <v>59</v>
      </c>
    </row>
    <row r="137" spans="2:11" s="11" customFormat="1" x14ac:dyDescent="0.2">
      <c r="B137" s="8">
        <v>43717</v>
      </c>
      <c r="C137" s="12" t="s">
        <v>3</v>
      </c>
      <c r="D137" s="113">
        <v>5405</v>
      </c>
      <c r="E137" s="12" t="s">
        <v>2447</v>
      </c>
      <c r="F137" s="12" t="s">
        <v>16</v>
      </c>
      <c r="G137" s="12" t="s">
        <v>6</v>
      </c>
      <c r="H137" s="12" t="s">
        <v>23</v>
      </c>
      <c r="I137" s="12"/>
      <c r="J137" s="9">
        <v>31</v>
      </c>
      <c r="K137" s="9">
        <v>40</v>
      </c>
    </row>
    <row r="138" spans="2:11" s="11" customFormat="1" x14ac:dyDescent="0.2">
      <c r="B138" s="8">
        <v>43718</v>
      </c>
      <c r="C138" s="12" t="s">
        <v>3</v>
      </c>
      <c r="D138" s="113">
        <v>8317</v>
      </c>
      <c r="E138" s="12" t="s">
        <v>64</v>
      </c>
      <c r="F138" s="12" t="s">
        <v>16</v>
      </c>
      <c r="G138" s="12" t="s">
        <v>6</v>
      </c>
      <c r="H138" s="12" t="s">
        <v>37</v>
      </c>
      <c r="I138" s="12"/>
      <c r="J138" s="9">
        <v>27</v>
      </c>
      <c r="K138" s="9">
        <v>32</v>
      </c>
    </row>
    <row r="139" spans="2:11" s="11" customFormat="1" x14ac:dyDescent="0.2">
      <c r="B139" s="8">
        <v>43722</v>
      </c>
      <c r="C139" s="12" t="s">
        <v>3</v>
      </c>
      <c r="D139" s="113">
        <v>4639</v>
      </c>
      <c r="E139" s="12" t="s">
        <v>40</v>
      </c>
      <c r="F139" s="12" t="s">
        <v>16</v>
      </c>
      <c r="G139" s="12" t="s">
        <v>6</v>
      </c>
      <c r="H139" s="12" t="s">
        <v>163</v>
      </c>
      <c r="I139" s="12"/>
      <c r="J139" s="9">
        <v>1</v>
      </c>
      <c r="K139" s="9">
        <v>2</v>
      </c>
    </row>
    <row r="140" spans="2:11" s="11" customFormat="1" x14ac:dyDescent="0.2">
      <c r="B140" s="8">
        <v>43722</v>
      </c>
      <c r="C140" s="12" t="s">
        <v>6</v>
      </c>
      <c r="D140" s="113">
        <v>54920</v>
      </c>
      <c r="E140" s="12" t="s">
        <v>209</v>
      </c>
      <c r="F140" s="12" t="s">
        <v>16</v>
      </c>
      <c r="G140" s="12" t="s">
        <v>663</v>
      </c>
      <c r="H140" s="12" t="s">
        <v>422</v>
      </c>
      <c r="I140" s="12"/>
      <c r="J140" s="9">
        <v>20</v>
      </c>
      <c r="K140" s="9">
        <v>15</v>
      </c>
    </row>
    <row r="141" spans="2:11" s="11" customFormat="1" x14ac:dyDescent="0.2">
      <c r="B141" s="8">
        <v>43736</v>
      </c>
      <c r="C141" s="12" t="s">
        <v>3</v>
      </c>
      <c r="D141" s="113">
        <v>4545</v>
      </c>
      <c r="E141" s="12" t="s">
        <v>40</v>
      </c>
      <c r="F141" s="12" t="s">
        <v>16</v>
      </c>
      <c r="G141" s="12" t="s">
        <v>6</v>
      </c>
      <c r="H141" s="12" t="s">
        <v>2483</v>
      </c>
      <c r="I141" s="12"/>
      <c r="J141" s="9">
        <v>5</v>
      </c>
      <c r="K141" s="9">
        <v>2</v>
      </c>
    </row>
    <row r="142" spans="2:11" s="11" customFormat="1" x14ac:dyDescent="0.2">
      <c r="B142" s="8">
        <v>43718</v>
      </c>
      <c r="C142" s="12" t="s">
        <v>3</v>
      </c>
      <c r="D142" s="113">
        <v>4995</v>
      </c>
      <c r="E142" s="12" t="s">
        <v>2041</v>
      </c>
      <c r="F142" s="12" t="s">
        <v>2448</v>
      </c>
      <c r="G142" s="12" t="s">
        <v>6</v>
      </c>
      <c r="H142" s="12" t="s">
        <v>222</v>
      </c>
      <c r="I142" s="12"/>
      <c r="J142" s="9">
        <v>18</v>
      </c>
      <c r="K142" s="9">
        <v>10</v>
      </c>
    </row>
    <row r="143" spans="2:11" s="11" customFormat="1" x14ac:dyDescent="0.2">
      <c r="B143" s="8">
        <v>43718</v>
      </c>
      <c r="C143" s="12" t="s">
        <v>3</v>
      </c>
      <c r="D143" s="113">
        <v>4460</v>
      </c>
      <c r="E143" s="12" t="s">
        <v>61</v>
      </c>
      <c r="F143" s="12" t="s">
        <v>12</v>
      </c>
      <c r="G143" s="12" t="s">
        <v>6</v>
      </c>
      <c r="H143" s="12" t="s">
        <v>194</v>
      </c>
      <c r="I143" s="12"/>
      <c r="J143" s="9">
        <v>6</v>
      </c>
      <c r="K143" s="9">
        <v>4</v>
      </c>
    </row>
    <row r="144" spans="2:11" s="11" customFormat="1" x14ac:dyDescent="0.2">
      <c r="B144" s="8">
        <v>43713</v>
      </c>
      <c r="C144" s="12" t="s">
        <v>3</v>
      </c>
      <c r="D144" s="113">
        <v>4924</v>
      </c>
      <c r="E144" s="12" t="s">
        <v>273</v>
      </c>
      <c r="F144" s="12" t="s">
        <v>10</v>
      </c>
      <c r="G144" s="12" t="s">
        <v>140</v>
      </c>
      <c r="H144" s="12" t="s">
        <v>319</v>
      </c>
      <c r="I144" s="12"/>
      <c r="J144" s="9">
        <v>13</v>
      </c>
      <c r="K144" s="9">
        <v>8</v>
      </c>
    </row>
    <row r="145" spans="2:11" s="11" customFormat="1" x14ac:dyDescent="0.2">
      <c r="B145" s="8">
        <v>43717</v>
      </c>
      <c r="C145" s="12" t="s">
        <v>3</v>
      </c>
      <c r="D145" s="113">
        <v>8224</v>
      </c>
      <c r="E145" s="12" t="s">
        <v>64</v>
      </c>
      <c r="F145" s="12" t="s">
        <v>10</v>
      </c>
      <c r="G145" s="12" t="s">
        <v>15</v>
      </c>
      <c r="H145" s="12" t="s">
        <v>151</v>
      </c>
      <c r="I145" s="12"/>
      <c r="J145" s="9">
        <v>26</v>
      </c>
      <c r="K145" s="9">
        <v>26</v>
      </c>
    </row>
    <row r="146" spans="2:11" s="11" customFormat="1" x14ac:dyDescent="0.2">
      <c r="B146" s="8">
        <v>43722</v>
      </c>
      <c r="C146" s="12" t="s">
        <v>3</v>
      </c>
      <c r="D146" s="113">
        <v>8224</v>
      </c>
      <c r="E146" s="12" t="s">
        <v>64</v>
      </c>
      <c r="F146" s="12" t="s">
        <v>10</v>
      </c>
      <c r="G146" s="12" t="s">
        <v>15</v>
      </c>
      <c r="H146" s="12" t="s">
        <v>222</v>
      </c>
      <c r="I146" s="12"/>
      <c r="J146" s="9">
        <v>24</v>
      </c>
      <c r="K146" s="9">
        <v>18</v>
      </c>
    </row>
    <row r="147" spans="2:11" s="11" customFormat="1" x14ac:dyDescent="0.2">
      <c r="B147" s="8">
        <v>43723</v>
      </c>
      <c r="C147" s="12" t="s">
        <v>5</v>
      </c>
      <c r="D147" s="113">
        <v>66793</v>
      </c>
      <c r="E147" s="12" t="s">
        <v>2363</v>
      </c>
      <c r="F147" s="12" t="s">
        <v>10</v>
      </c>
      <c r="G147" s="12" t="s">
        <v>5</v>
      </c>
      <c r="H147" s="12" t="s">
        <v>2455</v>
      </c>
      <c r="I147" s="12"/>
      <c r="J147" s="9">
        <v>60</v>
      </c>
      <c r="K147" s="9">
        <v>90</v>
      </c>
    </row>
    <row r="148" spans="2:11" s="11" customFormat="1" x14ac:dyDescent="0.2">
      <c r="B148" s="8">
        <v>43710</v>
      </c>
      <c r="C148" s="12" t="s">
        <v>3</v>
      </c>
      <c r="D148" s="113">
        <v>4514</v>
      </c>
      <c r="E148" s="12" t="s">
        <v>40</v>
      </c>
      <c r="F148" s="12" t="s">
        <v>275</v>
      </c>
      <c r="G148" s="12" t="s">
        <v>10</v>
      </c>
      <c r="H148" s="12" t="s">
        <v>151</v>
      </c>
      <c r="I148" s="12"/>
      <c r="J148" s="9">
        <v>5</v>
      </c>
      <c r="K148" s="9">
        <v>1</v>
      </c>
    </row>
    <row r="149" spans="2:11" s="11" customFormat="1" x14ac:dyDescent="0.2">
      <c r="B149" s="8">
        <v>43737</v>
      </c>
      <c r="C149" s="12" t="s">
        <v>5</v>
      </c>
      <c r="D149" s="113">
        <v>66849</v>
      </c>
      <c r="E149" s="12" t="s">
        <v>2487</v>
      </c>
      <c r="F149" s="12" t="s">
        <v>15</v>
      </c>
      <c r="G149" s="12" t="s">
        <v>5</v>
      </c>
      <c r="H149" s="12" t="s">
        <v>422</v>
      </c>
      <c r="I149" s="33"/>
      <c r="J149" s="9">
        <v>89</v>
      </c>
      <c r="K149" s="9">
        <v>152</v>
      </c>
    </row>
    <row r="150" spans="2:11" s="11" customFormat="1" x14ac:dyDescent="0.2">
      <c r="B150" s="8">
        <v>43737</v>
      </c>
      <c r="C150" s="12" t="s">
        <v>3</v>
      </c>
      <c r="D150" s="113">
        <v>3861</v>
      </c>
      <c r="E150" s="12" t="s">
        <v>116</v>
      </c>
      <c r="F150" s="12" t="s">
        <v>187</v>
      </c>
      <c r="G150" s="12" t="s">
        <v>4</v>
      </c>
      <c r="H150" s="12" t="s">
        <v>37</v>
      </c>
      <c r="I150" s="12"/>
      <c r="J150" s="9">
        <v>14</v>
      </c>
      <c r="K150" s="9">
        <v>14</v>
      </c>
    </row>
    <row r="151" spans="2:11" s="11" customFormat="1" x14ac:dyDescent="0.2">
      <c r="B151" s="8">
        <v>43737</v>
      </c>
      <c r="C151" s="12" t="s">
        <v>3</v>
      </c>
      <c r="D151" s="113">
        <v>5243</v>
      </c>
      <c r="E151" s="12" t="s">
        <v>66</v>
      </c>
      <c r="F151" s="12" t="s">
        <v>5</v>
      </c>
      <c r="G151" s="12" t="s">
        <v>6</v>
      </c>
      <c r="H151" s="12" t="s">
        <v>2486</v>
      </c>
      <c r="I151" s="12"/>
      <c r="J151" s="9">
        <v>27</v>
      </c>
      <c r="K151" s="9">
        <v>34</v>
      </c>
    </row>
    <row r="152" spans="2:11" s="11" customFormat="1" x14ac:dyDescent="0.2">
      <c r="B152" s="8">
        <v>43737</v>
      </c>
      <c r="C152" s="12" t="s">
        <v>3</v>
      </c>
      <c r="D152" s="113">
        <v>7450</v>
      </c>
      <c r="E152" s="12" t="s">
        <v>1349</v>
      </c>
      <c r="F152" s="12" t="s">
        <v>5</v>
      </c>
      <c r="G152" s="12" t="s">
        <v>15</v>
      </c>
      <c r="H152" s="12" t="s">
        <v>319</v>
      </c>
      <c r="I152" s="12"/>
      <c r="J152" s="9">
        <v>31</v>
      </c>
      <c r="K152" s="9">
        <v>49</v>
      </c>
    </row>
    <row r="153" spans="2:11" s="11" customFormat="1" x14ac:dyDescent="0.2">
      <c r="B153" s="8">
        <v>43737</v>
      </c>
      <c r="C153" s="12" t="s">
        <v>6</v>
      </c>
      <c r="D153" s="113">
        <v>51220</v>
      </c>
      <c r="E153" s="12" t="s">
        <v>654</v>
      </c>
      <c r="F153" s="12" t="s">
        <v>6</v>
      </c>
      <c r="G153" s="12" t="s">
        <v>15</v>
      </c>
      <c r="H153" s="12" t="s">
        <v>319</v>
      </c>
      <c r="I153" s="12"/>
      <c r="J153" s="9">
        <v>139</v>
      </c>
      <c r="K153" s="9">
        <v>223</v>
      </c>
    </row>
    <row r="154" spans="2:11" s="11" customFormat="1" x14ac:dyDescent="0.2">
      <c r="B154" s="8">
        <v>43737</v>
      </c>
      <c r="C154" s="12" t="s">
        <v>3</v>
      </c>
      <c r="D154" s="113">
        <v>2550</v>
      </c>
      <c r="E154" s="12" t="s">
        <v>92</v>
      </c>
      <c r="F154" s="12" t="s">
        <v>6</v>
      </c>
      <c r="G154" s="12" t="s">
        <v>8</v>
      </c>
      <c r="H154" s="12" t="s">
        <v>292</v>
      </c>
      <c r="I154" s="12"/>
      <c r="J154" s="9">
        <v>21</v>
      </c>
      <c r="K154" s="9">
        <v>25</v>
      </c>
    </row>
    <row r="155" spans="2:11" s="11" customFormat="1" x14ac:dyDescent="0.2">
      <c r="B155" s="8">
        <v>43737</v>
      </c>
      <c r="C155" s="12" t="s">
        <v>3</v>
      </c>
      <c r="D155" s="113">
        <v>4877</v>
      </c>
      <c r="E155" s="12" t="s">
        <v>124</v>
      </c>
      <c r="F155" s="12" t="s">
        <v>6</v>
      </c>
      <c r="G155" s="12" t="s">
        <v>4</v>
      </c>
      <c r="H155" s="12" t="s">
        <v>222</v>
      </c>
      <c r="I155" s="12"/>
      <c r="J155" s="9">
        <v>12</v>
      </c>
      <c r="K155" s="9">
        <v>7</v>
      </c>
    </row>
    <row r="156" spans="2:11" s="11" customFormat="1" x14ac:dyDescent="0.2">
      <c r="B156" s="8">
        <v>43737</v>
      </c>
      <c r="C156" s="12" t="s">
        <v>6</v>
      </c>
      <c r="D156" s="113">
        <v>54260</v>
      </c>
      <c r="E156" s="12" t="s">
        <v>672</v>
      </c>
      <c r="F156" s="12" t="s">
        <v>6</v>
      </c>
      <c r="G156" s="12" t="s">
        <v>4</v>
      </c>
      <c r="H156" s="12" t="s">
        <v>163</v>
      </c>
      <c r="I156" s="12"/>
      <c r="J156" s="9">
        <v>39</v>
      </c>
      <c r="K156" s="9">
        <v>40</v>
      </c>
    </row>
    <row r="157" spans="2:11" s="11" customFormat="1" x14ac:dyDescent="0.2">
      <c r="B157" s="8">
        <v>43737</v>
      </c>
      <c r="C157" s="12" t="s">
        <v>6</v>
      </c>
      <c r="D157" s="113">
        <v>54260</v>
      </c>
      <c r="E157" s="12" t="s">
        <v>672</v>
      </c>
      <c r="F157" s="12" t="s">
        <v>6</v>
      </c>
      <c r="G157" s="12" t="s">
        <v>15</v>
      </c>
      <c r="H157" s="12" t="s">
        <v>151</v>
      </c>
      <c r="I157" s="12"/>
      <c r="J157" s="9">
        <v>39</v>
      </c>
      <c r="K157" s="9">
        <v>40</v>
      </c>
    </row>
    <row r="158" spans="2:11" s="11" customFormat="1" x14ac:dyDescent="0.2">
      <c r="B158" s="8">
        <v>43737</v>
      </c>
      <c r="C158" s="12" t="s">
        <v>6</v>
      </c>
      <c r="D158" s="113">
        <v>54150</v>
      </c>
      <c r="E158" s="12" t="s">
        <v>699</v>
      </c>
      <c r="F158" s="12" t="s">
        <v>6</v>
      </c>
      <c r="G158" s="12" t="s">
        <v>15</v>
      </c>
      <c r="H158" s="12" t="s">
        <v>172</v>
      </c>
      <c r="I158" s="12"/>
      <c r="J158" s="9">
        <v>41</v>
      </c>
      <c r="K158" s="9">
        <v>41</v>
      </c>
    </row>
    <row r="159" spans="2:11" s="11" customFormat="1" x14ac:dyDescent="0.2">
      <c r="B159" s="8">
        <v>43737</v>
      </c>
      <c r="C159" s="12" t="s">
        <v>3</v>
      </c>
      <c r="D159" s="113">
        <v>5834</v>
      </c>
      <c r="E159" s="12" t="s">
        <v>118</v>
      </c>
      <c r="F159" s="12" t="s">
        <v>6</v>
      </c>
      <c r="G159" s="12" t="s">
        <v>15</v>
      </c>
      <c r="H159" s="12" t="s">
        <v>151</v>
      </c>
      <c r="I159" s="12"/>
      <c r="J159" s="9">
        <v>22</v>
      </c>
      <c r="K159" s="9">
        <v>27</v>
      </c>
    </row>
    <row r="160" spans="2:11" s="11" customFormat="1" x14ac:dyDescent="0.2">
      <c r="B160" s="8">
        <v>43737</v>
      </c>
      <c r="C160" s="12" t="s">
        <v>3</v>
      </c>
      <c r="D160" s="113">
        <v>7210</v>
      </c>
      <c r="E160" s="12" t="s">
        <v>59</v>
      </c>
      <c r="F160" s="12" t="s">
        <v>6</v>
      </c>
      <c r="G160" s="12" t="s">
        <v>15</v>
      </c>
      <c r="H160" s="12" t="s">
        <v>1687</v>
      </c>
      <c r="I160" s="12"/>
      <c r="J160" s="9">
        <v>28</v>
      </c>
      <c r="K160" s="9">
        <v>35</v>
      </c>
    </row>
    <row r="161" spans="2:11" s="11" customFormat="1" x14ac:dyDescent="0.2">
      <c r="B161" s="8">
        <v>43737</v>
      </c>
      <c r="C161" s="12" t="s">
        <v>3</v>
      </c>
      <c r="D161" s="113">
        <v>7336</v>
      </c>
      <c r="E161" s="12" t="s">
        <v>39</v>
      </c>
      <c r="F161" s="12" t="s">
        <v>6</v>
      </c>
      <c r="G161" s="12" t="s">
        <v>15</v>
      </c>
      <c r="H161" s="12" t="s">
        <v>151</v>
      </c>
      <c r="I161" s="12"/>
      <c r="J161" s="9">
        <v>3</v>
      </c>
      <c r="K161" s="9">
        <v>26</v>
      </c>
    </row>
    <row r="162" spans="2:11" s="11" customFormat="1" x14ac:dyDescent="0.2">
      <c r="B162" s="8">
        <v>43737</v>
      </c>
      <c r="C162" s="12" t="s">
        <v>3</v>
      </c>
      <c r="D162" s="113">
        <v>7237</v>
      </c>
      <c r="E162" s="12" t="s">
        <v>59</v>
      </c>
      <c r="F162" s="12" t="s">
        <v>6</v>
      </c>
      <c r="G162" s="12" t="s">
        <v>15</v>
      </c>
      <c r="H162" s="12" t="s">
        <v>151</v>
      </c>
      <c r="I162" s="12"/>
      <c r="J162" s="9">
        <v>30</v>
      </c>
      <c r="K162" s="9">
        <v>25</v>
      </c>
    </row>
    <row r="163" spans="2:11" s="11" customFormat="1" x14ac:dyDescent="0.2">
      <c r="B163" s="8">
        <v>43737</v>
      </c>
      <c r="C163" s="12" t="s">
        <v>3</v>
      </c>
      <c r="D163" s="113">
        <v>6140</v>
      </c>
      <c r="E163" s="12" t="s">
        <v>48</v>
      </c>
      <c r="F163" s="12" t="s">
        <v>6</v>
      </c>
      <c r="G163" s="12" t="s">
        <v>15</v>
      </c>
      <c r="H163" s="12" t="s">
        <v>1025</v>
      </c>
      <c r="I163" s="12"/>
      <c r="J163" s="9">
        <v>34</v>
      </c>
      <c r="K163" s="9">
        <v>44</v>
      </c>
    </row>
    <row r="164" spans="2:11" s="11" customFormat="1" x14ac:dyDescent="0.2">
      <c r="B164" s="8">
        <v>43737</v>
      </c>
      <c r="C164" s="12" t="s">
        <v>3</v>
      </c>
      <c r="D164" s="113">
        <v>5698</v>
      </c>
      <c r="E164" s="12" t="s">
        <v>2417</v>
      </c>
      <c r="F164" s="12" t="s">
        <v>4</v>
      </c>
      <c r="G164" s="12" t="s">
        <v>6</v>
      </c>
      <c r="H164" s="12" t="s">
        <v>37</v>
      </c>
      <c r="I164" s="12"/>
      <c r="J164" s="9">
        <v>28</v>
      </c>
      <c r="K164" s="9">
        <v>29</v>
      </c>
    </row>
    <row r="165" spans="2:11" s="11" customFormat="1" x14ac:dyDescent="0.2">
      <c r="B165" s="8">
        <v>43737</v>
      </c>
      <c r="C165" s="12" t="s">
        <v>3</v>
      </c>
      <c r="D165" s="113">
        <v>1310</v>
      </c>
      <c r="E165" s="12" t="s">
        <v>92</v>
      </c>
      <c r="F165" s="12" t="s">
        <v>4</v>
      </c>
      <c r="G165" s="12" t="s">
        <v>6</v>
      </c>
      <c r="H165" s="12" t="s">
        <v>2490</v>
      </c>
      <c r="I165" s="12"/>
      <c r="J165" s="9">
        <v>26</v>
      </c>
      <c r="K165" s="9">
        <v>33</v>
      </c>
    </row>
    <row r="166" spans="2:11" s="11" customFormat="1" x14ac:dyDescent="0.2">
      <c r="B166" s="8">
        <v>43737</v>
      </c>
      <c r="C166" s="12" t="s">
        <v>3</v>
      </c>
      <c r="D166" s="113">
        <v>1371</v>
      </c>
      <c r="E166" s="12" t="s">
        <v>92</v>
      </c>
      <c r="F166" s="12" t="s">
        <v>4</v>
      </c>
      <c r="G166" s="12" t="s">
        <v>6</v>
      </c>
      <c r="H166" s="12" t="s">
        <v>151</v>
      </c>
      <c r="I166" s="12"/>
      <c r="J166" s="9">
        <v>23</v>
      </c>
      <c r="K166" s="9">
        <v>26</v>
      </c>
    </row>
    <row r="167" spans="2:11" s="11" customFormat="1" x14ac:dyDescent="0.2">
      <c r="B167" s="8">
        <v>43737</v>
      </c>
      <c r="C167" s="12" t="s">
        <v>3</v>
      </c>
      <c r="D167" s="113">
        <v>4981</v>
      </c>
      <c r="E167" s="12" t="s">
        <v>111</v>
      </c>
      <c r="F167" s="12" t="s">
        <v>4</v>
      </c>
      <c r="G167" s="12" t="s">
        <v>5</v>
      </c>
      <c r="H167" s="12" t="s">
        <v>37</v>
      </c>
      <c r="I167" s="12"/>
      <c r="J167" s="9">
        <v>15</v>
      </c>
      <c r="K167" s="9">
        <v>11</v>
      </c>
    </row>
    <row r="168" spans="2:11" s="11" customFormat="1" x14ac:dyDescent="0.2">
      <c r="B168" s="8">
        <v>43737</v>
      </c>
      <c r="C168" s="12" t="s">
        <v>3</v>
      </c>
      <c r="D168" s="113">
        <v>4888</v>
      </c>
      <c r="E168" s="12" t="s">
        <v>124</v>
      </c>
      <c r="F168" s="12" t="s">
        <v>4</v>
      </c>
      <c r="G168" s="12" t="s">
        <v>6</v>
      </c>
      <c r="H168" s="12" t="s">
        <v>37</v>
      </c>
      <c r="I168" s="12"/>
      <c r="J168" s="9">
        <v>12</v>
      </c>
      <c r="K168" s="9">
        <v>7</v>
      </c>
    </row>
    <row r="169" spans="2:11" s="11" customFormat="1" x14ac:dyDescent="0.2">
      <c r="B169" s="8">
        <v>43737</v>
      </c>
      <c r="C169" s="12" t="s">
        <v>3</v>
      </c>
      <c r="D169" s="113">
        <v>7430</v>
      </c>
      <c r="E169" s="12" t="s">
        <v>1836</v>
      </c>
      <c r="F169" s="12" t="s">
        <v>4</v>
      </c>
      <c r="G169" s="12" t="s">
        <v>6</v>
      </c>
      <c r="H169" s="12" t="s">
        <v>2489</v>
      </c>
      <c r="I169" s="12"/>
      <c r="J169" s="9">
        <v>41</v>
      </c>
      <c r="K169" s="9">
        <v>53</v>
      </c>
    </row>
    <row r="170" spans="2:11" s="11" customFormat="1" x14ac:dyDescent="0.2">
      <c r="B170" s="8">
        <v>43737</v>
      </c>
      <c r="C170" s="12" t="s">
        <v>3</v>
      </c>
      <c r="D170" s="113">
        <v>3443</v>
      </c>
      <c r="E170" s="12" t="s">
        <v>67</v>
      </c>
      <c r="F170" s="12" t="s">
        <v>4</v>
      </c>
      <c r="G170" s="12" t="s">
        <v>6</v>
      </c>
      <c r="H170" s="12" t="s">
        <v>151</v>
      </c>
      <c r="I170" s="12"/>
      <c r="J170" s="9">
        <v>19</v>
      </c>
      <c r="K170" s="9">
        <v>23</v>
      </c>
    </row>
    <row r="171" spans="2:11" s="11" customFormat="1" x14ac:dyDescent="0.2">
      <c r="B171" s="8">
        <v>43737</v>
      </c>
      <c r="C171" s="12" t="s">
        <v>3</v>
      </c>
      <c r="D171" s="113">
        <v>4981</v>
      </c>
      <c r="E171" s="12" t="s">
        <v>111</v>
      </c>
      <c r="F171" s="12" t="s">
        <v>4</v>
      </c>
      <c r="G171" s="12" t="s">
        <v>6</v>
      </c>
      <c r="H171" s="12" t="s">
        <v>37</v>
      </c>
      <c r="I171" s="12"/>
      <c r="J171" s="9">
        <v>15</v>
      </c>
      <c r="K171" s="9">
        <v>11</v>
      </c>
    </row>
    <row r="172" spans="2:11" s="11" customFormat="1" x14ac:dyDescent="0.2">
      <c r="B172" s="8">
        <v>43737</v>
      </c>
      <c r="C172" s="12" t="s">
        <v>3</v>
      </c>
      <c r="D172" s="113">
        <v>4450</v>
      </c>
      <c r="E172" s="12" t="s">
        <v>61</v>
      </c>
      <c r="F172" s="12" t="s">
        <v>4</v>
      </c>
      <c r="G172" s="12" t="s">
        <v>15</v>
      </c>
      <c r="H172" s="12" t="s">
        <v>319</v>
      </c>
      <c r="I172" s="12"/>
      <c r="J172" s="9">
        <v>7</v>
      </c>
      <c r="K172" s="9">
        <v>5</v>
      </c>
    </row>
    <row r="173" spans="2:11" s="11" customFormat="1" x14ac:dyDescent="0.2">
      <c r="B173" s="8">
        <v>43737</v>
      </c>
      <c r="C173" s="12" t="s">
        <v>3</v>
      </c>
      <c r="D173" s="113">
        <v>2555</v>
      </c>
      <c r="E173" s="12" t="s">
        <v>92</v>
      </c>
      <c r="F173" s="12" t="s">
        <v>2488</v>
      </c>
      <c r="G173" s="12" t="s">
        <v>15</v>
      </c>
      <c r="H173" s="12" t="s">
        <v>1687</v>
      </c>
      <c r="I173" s="12"/>
      <c r="J173" s="9">
        <v>20</v>
      </c>
      <c r="K173" s="9">
        <v>25</v>
      </c>
    </row>
    <row r="174" spans="2:11" s="11" customFormat="1" x14ac:dyDescent="0.2">
      <c r="B174" s="8">
        <v>43737</v>
      </c>
      <c r="C174" s="12" t="s">
        <v>3</v>
      </c>
      <c r="D174" s="113">
        <v>4418</v>
      </c>
      <c r="E174" s="12" t="s">
        <v>61</v>
      </c>
      <c r="F174" s="12" t="s">
        <v>16</v>
      </c>
      <c r="G174" s="12" t="s">
        <v>6</v>
      </c>
      <c r="H174" s="12" t="s">
        <v>940</v>
      </c>
      <c r="I174" s="12"/>
      <c r="J174" s="9">
        <v>6</v>
      </c>
      <c r="K174" s="9">
        <v>4</v>
      </c>
    </row>
    <row r="175" spans="2:11" s="11" customFormat="1" x14ac:dyDescent="0.2">
      <c r="B175" s="8">
        <v>43737</v>
      </c>
      <c r="C175" s="12" t="s">
        <v>3</v>
      </c>
      <c r="D175" s="113">
        <v>1457</v>
      </c>
      <c r="E175" s="12" t="s">
        <v>92</v>
      </c>
      <c r="F175" s="33" t="s">
        <v>12</v>
      </c>
      <c r="G175" s="12" t="s">
        <v>15</v>
      </c>
      <c r="H175" s="12" t="s">
        <v>222</v>
      </c>
      <c r="I175" s="12"/>
      <c r="J175" s="9">
        <v>27</v>
      </c>
      <c r="K175" s="9">
        <v>29</v>
      </c>
    </row>
    <row r="176" spans="2:11" s="11" customFormat="1" x14ac:dyDescent="0.2">
      <c r="B176" s="8">
        <v>43737</v>
      </c>
      <c r="C176" s="12" t="s">
        <v>3</v>
      </c>
      <c r="D176" s="113">
        <v>1938</v>
      </c>
      <c r="E176" s="12" t="s">
        <v>92</v>
      </c>
      <c r="F176" s="63" t="s">
        <v>19</v>
      </c>
      <c r="G176" s="12" t="s">
        <v>15</v>
      </c>
      <c r="H176" s="12" t="s">
        <v>23</v>
      </c>
      <c r="I176" s="12"/>
      <c r="J176" s="9">
        <v>27</v>
      </c>
      <c r="K176" s="9">
        <v>28</v>
      </c>
    </row>
    <row r="177" spans="1:21" s="11" customFormat="1" x14ac:dyDescent="0.2">
      <c r="B177" s="8">
        <v>43738</v>
      </c>
      <c r="C177" s="12" t="s">
        <v>3</v>
      </c>
      <c r="D177" s="113">
        <v>9080</v>
      </c>
      <c r="E177" s="12" t="s">
        <v>63</v>
      </c>
      <c r="F177" s="12" t="s">
        <v>5</v>
      </c>
      <c r="G177" s="12" t="s">
        <v>4</v>
      </c>
      <c r="H177" s="12" t="s">
        <v>319</v>
      </c>
      <c r="I177" s="12"/>
      <c r="J177" s="9">
        <v>55</v>
      </c>
      <c r="K177" s="9">
        <v>63</v>
      </c>
    </row>
    <row r="178" spans="1:21" s="11" customFormat="1" x14ac:dyDescent="0.2">
      <c r="B178" s="8">
        <v>43738</v>
      </c>
      <c r="C178" s="12" t="s">
        <v>3</v>
      </c>
      <c r="D178" s="113">
        <v>3790</v>
      </c>
      <c r="E178" s="12" t="s">
        <v>82</v>
      </c>
      <c r="F178" s="12" t="s">
        <v>4</v>
      </c>
      <c r="G178" s="12" t="s">
        <v>6</v>
      </c>
      <c r="H178" s="12" t="s">
        <v>151</v>
      </c>
      <c r="I178" s="12"/>
      <c r="J178" s="9">
        <v>21</v>
      </c>
      <c r="K178" s="9">
        <v>18</v>
      </c>
    </row>
    <row r="179" spans="1:21" s="11" customFormat="1" x14ac:dyDescent="0.2"/>
    <row r="180" spans="1:21" s="11" customFormat="1" x14ac:dyDescent="0.2"/>
    <row r="181" spans="1:21" s="11" customFormat="1" x14ac:dyDescent="0.2"/>
    <row r="183" spans="1:21" ht="16" thickBot="1" x14ac:dyDescent="0.25">
      <c r="B183" t="s">
        <v>1049</v>
      </c>
      <c r="D183" t="s">
        <v>1629</v>
      </c>
      <c r="F183" t="s">
        <v>1630</v>
      </c>
      <c r="H183" t="s">
        <v>1631</v>
      </c>
      <c r="J183" t="s">
        <v>1678</v>
      </c>
      <c r="L183" t="s">
        <v>1874</v>
      </c>
      <c r="N183" t="s">
        <v>2058</v>
      </c>
      <c r="P183" t="s">
        <v>2202</v>
      </c>
      <c r="R183" t="s">
        <v>2432</v>
      </c>
    </row>
    <row r="184" spans="1:21" x14ac:dyDescent="0.2">
      <c r="A184" t="s">
        <v>3</v>
      </c>
      <c r="B184" s="53">
        <v>178</v>
      </c>
      <c r="C184" s="121">
        <v>0.51744186046511631</v>
      </c>
      <c r="D184" s="53">
        <v>90</v>
      </c>
      <c r="E184" s="121">
        <v>0.21479713603818615</v>
      </c>
      <c r="F184" s="53">
        <v>64</v>
      </c>
      <c r="G184" s="121">
        <v>0.20846905537459284</v>
      </c>
      <c r="H184" s="53">
        <v>114</v>
      </c>
      <c r="I184" s="121">
        <v>0.27078384798099764</v>
      </c>
      <c r="J184" s="53">
        <v>102</v>
      </c>
      <c r="K184" s="121">
        <v>0.25628140703517588</v>
      </c>
      <c r="L184" s="53">
        <v>22</v>
      </c>
      <c r="M184" s="171">
        <v>0.17322834645669291</v>
      </c>
      <c r="N184" s="53">
        <v>57</v>
      </c>
      <c r="O184" s="171">
        <v>0.21189591078066913</v>
      </c>
      <c r="P184" s="53">
        <f>445-253+3+9+5</f>
        <v>209</v>
      </c>
      <c r="Q184" s="121">
        <f>P184/$P$192</f>
        <v>0.38992537313432835</v>
      </c>
      <c r="R184" s="175">
        <f>13+2+2+5+17+1+9+1</f>
        <v>50</v>
      </c>
      <c r="S184" s="121">
        <f>R184/$R$192</f>
        <v>0.2824858757062147</v>
      </c>
      <c r="T184">
        <f>B184+D184+F184+H184+J184+L184+N184+P184+R184</f>
        <v>886</v>
      </c>
      <c r="U184" s="50">
        <f>T184/$T$192</f>
        <v>0.29553035356904606</v>
      </c>
    </row>
    <row r="185" spans="1:21" x14ac:dyDescent="0.2">
      <c r="A185" t="s">
        <v>6</v>
      </c>
      <c r="B185" s="55">
        <v>98</v>
      </c>
      <c r="C185" s="56">
        <v>0.28488372093023256</v>
      </c>
      <c r="D185" s="55">
        <v>228</v>
      </c>
      <c r="E185" s="56">
        <v>0.54415274463007157</v>
      </c>
      <c r="F185" s="55">
        <v>129</v>
      </c>
      <c r="G185" s="56">
        <v>0.4201954397394137</v>
      </c>
      <c r="H185" s="55">
        <v>154</v>
      </c>
      <c r="I185" s="56">
        <v>0.36666666666666664</v>
      </c>
      <c r="J185" s="55">
        <v>116</v>
      </c>
      <c r="K185" s="56">
        <v>0.29145728643216079</v>
      </c>
      <c r="L185" s="55">
        <v>39</v>
      </c>
      <c r="M185" s="161">
        <v>0.30708661417322836</v>
      </c>
      <c r="N185" s="55">
        <v>104</v>
      </c>
      <c r="O185" s="161">
        <v>0.38661710037174724</v>
      </c>
      <c r="P185" s="55">
        <f>238-83+5+14+4</f>
        <v>178</v>
      </c>
      <c r="Q185" s="56">
        <f t="shared" ref="Q185:Q192" si="0">P185/$P$192</f>
        <v>0.33208955223880599</v>
      </c>
      <c r="R185" s="78">
        <f>51+10</f>
        <v>61</v>
      </c>
      <c r="S185" s="56">
        <f t="shared" ref="S185:S191" si="1">R185/$R$192</f>
        <v>0.34463276836158191</v>
      </c>
      <c r="T185">
        <f t="shared" ref="T185:T192" si="2">B185+D185+F185+H185+J185+L185+N185+P185+R185</f>
        <v>1107</v>
      </c>
      <c r="U185" s="50">
        <f t="shared" ref="U185:U191" si="3">T185/$T$192</f>
        <v>0.36924616410940625</v>
      </c>
    </row>
    <row r="186" spans="1:21" x14ac:dyDescent="0.2">
      <c r="A186" t="s">
        <v>5</v>
      </c>
      <c r="B186" s="55">
        <v>20</v>
      </c>
      <c r="C186" s="56">
        <v>5.8139534883720929E-2</v>
      </c>
      <c r="D186" s="55">
        <v>18</v>
      </c>
      <c r="E186" s="56">
        <v>4.2959427207637228E-2</v>
      </c>
      <c r="F186" s="55">
        <v>40</v>
      </c>
      <c r="G186" s="56">
        <v>0.13029315960912052</v>
      </c>
      <c r="H186" s="55">
        <v>23</v>
      </c>
      <c r="I186" s="56">
        <v>5.4761904761904762E-2</v>
      </c>
      <c r="J186" s="55">
        <v>33</v>
      </c>
      <c r="K186" s="56">
        <v>8.2914572864321606E-2</v>
      </c>
      <c r="L186" s="55">
        <v>17</v>
      </c>
      <c r="M186" s="161">
        <v>0.13385826771653545</v>
      </c>
      <c r="N186" s="55">
        <v>26</v>
      </c>
      <c r="O186" s="161">
        <v>9.6654275092936809E-2</v>
      </c>
      <c r="P186" s="55">
        <f>35+1</f>
        <v>36</v>
      </c>
      <c r="Q186" s="56">
        <f t="shared" si="0"/>
        <v>6.7164179104477612E-2</v>
      </c>
      <c r="R186" s="78">
        <v>11</v>
      </c>
      <c r="S186" s="56">
        <f t="shared" si="1"/>
        <v>6.2146892655367235E-2</v>
      </c>
      <c r="T186">
        <f t="shared" si="2"/>
        <v>224</v>
      </c>
      <c r="U186" s="50">
        <f t="shared" si="3"/>
        <v>7.4716477651767851E-2</v>
      </c>
    </row>
    <row r="187" spans="1:21" x14ac:dyDescent="0.2">
      <c r="A187" t="s">
        <v>1190</v>
      </c>
      <c r="B187" s="55">
        <v>15</v>
      </c>
      <c r="C187" s="56">
        <v>4.3604651162790699E-2</v>
      </c>
      <c r="D187" s="55">
        <v>19</v>
      </c>
      <c r="E187" s="56">
        <v>4.5346062052505964E-2</v>
      </c>
      <c r="F187" s="55">
        <v>18</v>
      </c>
      <c r="G187" s="56">
        <v>5.8631921824104233E-2</v>
      </c>
      <c r="H187" s="55">
        <v>29</v>
      </c>
      <c r="I187" s="56">
        <v>6.9047619047619052E-2</v>
      </c>
      <c r="J187" s="55">
        <v>26</v>
      </c>
      <c r="K187" s="56">
        <v>6.5326633165829151E-2</v>
      </c>
      <c r="L187" s="55">
        <v>18</v>
      </c>
      <c r="M187" s="161">
        <v>0.14173228346456693</v>
      </c>
      <c r="N187" s="55">
        <v>19</v>
      </c>
      <c r="O187" s="161">
        <v>7.0631970260223054E-2</v>
      </c>
      <c r="P187" s="55">
        <f>35+3+1</f>
        <v>39</v>
      </c>
      <c r="Q187" s="56">
        <f t="shared" si="0"/>
        <v>7.2761194029850748E-2</v>
      </c>
      <c r="R187" s="78">
        <f>3+11+1</f>
        <v>15</v>
      </c>
      <c r="S187" s="56">
        <f t="shared" si="1"/>
        <v>8.4745762711864403E-2</v>
      </c>
      <c r="T187">
        <f t="shared" si="2"/>
        <v>198</v>
      </c>
      <c r="U187" s="50">
        <f t="shared" si="3"/>
        <v>6.6044029352901934E-2</v>
      </c>
    </row>
    <row r="188" spans="1:21" x14ac:dyDescent="0.2">
      <c r="A188" t="s">
        <v>16</v>
      </c>
      <c r="B188" s="55">
        <v>6</v>
      </c>
      <c r="C188" s="56">
        <v>1.7441860465116279E-2</v>
      </c>
      <c r="D188" s="55">
        <v>11</v>
      </c>
      <c r="E188" s="56">
        <v>2.6252983293556086E-2</v>
      </c>
      <c r="F188" s="55">
        <v>6</v>
      </c>
      <c r="G188" s="56">
        <v>1.9543973941368076E-2</v>
      </c>
      <c r="H188" s="55">
        <v>19</v>
      </c>
      <c r="I188" s="56">
        <v>4.5238095238095237E-2</v>
      </c>
      <c r="J188" s="55">
        <v>26</v>
      </c>
      <c r="K188" s="56">
        <v>6.5326633165829151E-2</v>
      </c>
      <c r="L188" s="55">
        <v>7</v>
      </c>
      <c r="M188" s="161">
        <v>5.5118110236220472E-2</v>
      </c>
      <c r="N188" s="55">
        <v>7</v>
      </c>
      <c r="O188" s="161">
        <v>2.6022304832713755E-2</v>
      </c>
      <c r="P188" s="55">
        <v>8</v>
      </c>
      <c r="Q188" s="56">
        <f t="shared" si="0"/>
        <v>1.4925373134328358E-2</v>
      </c>
      <c r="R188" s="55">
        <f>5+3+1</f>
        <v>9</v>
      </c>
      <c r="S188" s="56">
        <f t="shared" si="1"/>
        <v>5.0847457627118647E-2</v>
      </c>
      <c r="T188">
        <f t="shared" si="2"/>
        <v>99</v>
      </c>
      <c r="U188" s="50">
        <f t="shared" si="3"/>
        <v>3.3022014676450967E-2</v>
      </c>
    </row>
    <row r="189" spans="1:21" x14ac:dyDescent="0.2">
      <c r="A189" t="s">
        <v>234</v>
      </c>
      <c r="B189" s="55">
        <v>8</v>
      </c>
      <c r="C189" s="56">
        <v>2.3255813953488372E-2</v>
      </c>
      <c r="D189" s="55">
        <v>2</v>
      </c>
      <c r="E189" s="56">
        <v>4.7732696897374704E-3</v>
      </c>
      <c r="F189" s="55">
        <v>6</v>
      </c>
      <c r="G189" s="56">
        <v>1.9543973941368076E-2</v>
      </c>
      <c r="H189" s="55">
        <v>10</v>
      </c>
      <c r="I189" s="56">
        <v>2.3809523809523808E-2</v>
      </c>
      <c r="J189" s="55">
        <v>8</v>
      </c>
      <c r="K189" s="56">
        <v>2.0100502512562814E-2</v>
      </c>
      <c r="L189" s="55">
        <v>2</v>
      </c>
      <c r="M189" s="161">
        <v>1.5748031496062992E-2</v>
      </c>
      <c r="N189" s="55">
        <v>20</v>
      </c>
      <c r="O189" s="161">
        <v>7.434944237918216E-2</v>
      </c>
      <c r="P189" s="55">
        <v>17</v>
      </c>
      <c r="Q189" s="56">
        <f t="shared" si="0"/>
        <v>3.1716417910447763E-2</v>
      </c>
      <c r="R189" s="78">
        <f>1+1+1</f>
        <v>3</v>
      </c>
      <c r="S189" s="56">
        <f t="shared" si="1"/>
        <v>1.6949152542372881E-2</v>
      </c>
      <c r="T189">
        <f t="shared" si="2"/>
        <v>76</v>
      </c>
      <c r="U189" s="50">
        <f t="shared" si="3"/>
        <v>2.5350233488992662E-2</v>
      </c>
    </row>
    <row r="190" spans="1:21" x14ac:dyDescent="0.2">
      <c r="A190" t="s">
        <v>1191</v>
      </c>
      <c r="B190" s="55">
        <v>6</v>
      </c>
      <c r="C190" s="56">
        <v>1.7441860465116279E-2</v>
      </c>
      <c r="D190" s="55">
        <v>6</v>
      </c>
      <c r="E190" s="56">
        <v>1.4319809069212411E-2</v>
      </c>
      <c r="F190" s="55">
        <v>4</v>
      </c>
      <c r="G190" s="56">
        <v>1.3029315960912053E-2</v>
      </c>
      <c r="H190" s="55">
        <v>10</v>
      </c>
      <c r="I190" s="56">
        <v>2.3809523809523808E-2</v>
      </c>
      <c r="J190" s="55">
        <v>5</v>
      </c>
      <c r="K190" s="56">
        <v>1.2562814070351759E-2</v>
      </c>
      <c r="L190" s="55">
        <v>3</v>
      </c>
      <c r="M190" s="161">
        <v>2.3622047244094488E-2</v>
      </c>
      <c r="N190" s="55">
        <v>2</v>
      </c>
      <c r="O190" s="161">
        <v>7.4349442379182153E-3</v>
      </c>
      <c r="P190" s="55">
        <v>10</v>
      </c>
      <c r="Q190" s="56">
        <f t="shared" si="0"/>
        <v>1.8656716417910446E-2</v>
      </c>
      <c r="R190" s="55">
        <f>2+2</f>
        <v>4</v>
      </c>
      <c r="S190" s="56">
        <f t="shared" si="1"/>
        <v>2.2598870056497175E-2</v>
      </c>
      <c r="T190">
        <f t="shared" si="2"/>
        <v>50</v>
      </c>
      <c r="U190" s="50">
        <f t="shared" si="3"/>
        <v>1.6677785190126752E-2</v>
      </c>
    </row>
    <row r="191" spans="1:21" x14ac:dyDescent="0.2">
      <c r="A191" t="s">
        <v>915</v>
      </c>
      <c r="B191" s="55">
        <v>13</v>
      </c>
      <c r="C191" s="56">
        <v>3.7790697674418602E-2</v>
      </c>
      <c r="D191" s="55">
        <v>45</v>
      </c>
      <c r="E191" s="56">
        <v>0.10739856801909307</v>
      </c>
      <c r="F191" s="55">
        <v>68</v>
      </c>
      <c r="G191" s="56">
        <v>0.13029315960912052</v>
      </c>
      <c r="H191" s="55">
        <v>62</v>
      </c>
      <c r="I191" s="56">
        <v>0.14761904761904762</v>
      </c>
      <c r="J191" s="55">
        <v>82</v>
      </c>
      <c r="K191" s="56">
        <v>0.20603015075376885</v>
      </c>
      <c r="L191" s="55">
        <v>19</v>
      </c>
      <c r="M191" s="161">
        <v>0.14960629921259844</v>
      </c>
      <c r="N191" s="55">
        <v>34</v>
      </c>
      <c r="O191" s="161">
        <v>0.12639405204460966</v>
      </c>
      <c r="P191" s="55">
        <f>36+1+1+1</f>
        <v>39</v>
      </c>
      <c r="Q191" s="56">
        <f t="shared" si="0"/>
        <v>7.2761194029850748E-2</v>
      </c>
      <c r="R191" s="78">
        <f>10+13+1</f>
        <v>24</v>
      </c>
      <c r="S191" s="56">
        <f t="shared" si="1"/>
        <v>0.13559322033898305</v>
      </c>
      <c r="T191">
        <f t="shared" si="2"/>
        <v>386</v>
      </c>
      <c r="U191" s="50">
        <f t="shared" si="3"/>
        <v>0.12875250166777852</v>
      </c>
    </row>
    <row r="192" spans="1:21" ht="16" thickBot="1" x14ac:dyDescent="0.25">
      <c r="B192" s="57">
        <v>344</v>
      </c>
      <c r="C192" s="154">
        <v>1.0000000000000002</v>
      </c>
      <c r="D192" s="57">
        <v>419</v>
      </c>
      <c r="E192" s="154">
        <v>0.99999999999999989</v>
      </c>
      <c r="F192" s="57">
        <v>307</v>
      </c>
      <c r="G192" s="154">
        <v>1.0000000000000002</v>
      </c>
      <c r="H192" s="57">
        <v>421</v>
      </c>
      <c r="I192" s="154">
        <v>1</v>
      </c>
      <c r="J192" s="57">
        <v>398</v>
      </c>
      <c r="K192" s="154">
        <v>1</v>
      </c>
      <c r="L192" s="57">
        <v>127</v>
      </c>
      <c r="M192" s="172">
        <v>1</v>
      </c>
      <c r="N192" s="57">
        <v>269</v>
      </c>
      <c r="O192" s="172">
        <v>1</v>
      </c>
      <c r="P192" s="57">
        <f>SUM(P184:P191)</f>
        <v>536</v>
      </c>
      <c r="Q192" s="58">
        <f t="shared" si="0"/>
        <v>1</v>
      </c>
      <c r="R192" s="57">
        <f>SUM(R184:R191)</f>
        <v>177</v>
      </c>
      <c r="S192" s="58">
        <f>SUM(S184:S191)</f>
        <v>0.99999999999999989</v>
      </c>
      <c r="T192">
        <f t="shared" si="2"/>
        <v>2998</v>
      </c>
    </row>
  </sheetData>
  <sortState ref="B149:K176">
    <sortCondition ref="F176"/>
  </sortState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AA84B-31A3-DF4A-9D0B-AD55721EA2E2}">
  <dimension ref="A2:J512"/>
  <sheetViews>
    <sheetView topLeftCell="A499" zoomScale="154" zoomScaleNormal="154" workbookViewId="0">
      <selection activeCell="H512" sqref="H2:H512"/>
    </sheetView>
  </sheetViews>
  <sheetFormatPr baseColWidth="10" defaultRowHeight="15" x14ac:dyDescent="0.2"/>
  <cols>
    <col min="4" max="4" width="18.5" customWidth="1"/>
    <col min="6" max="6" width="15.83203125" customWidth="1"/>
    <col min="7" max="7" width="35.5" customWidth="1"/>
    <col min="8" max="8" width="27.33203125" customWidth="1"/>
  </cols>
  <sheetData>
    <row r="2" spans="1:10" s="11" customFormat="1" x14ac:dyDescent="0.2">
      <c r="A2" s="8">
        <v>43739</v>
      </c>
      <c r="B2" s="12" t="s">
        <v>5</v>
      </c>
      <c r="C2" s="113">
        <v>54298</v>
      </c>
      <c r="D2" s="12" t="s">
        <v>2491</v>
      </c>
      <c r="E2" s="12" t="s">
        <v>12</v>
      </c>
      <c r="F2" s="12" t="s">
        <v>15</v>
      </c>
      <c r="G2" s="12" t="s">
        <v>151</v>
      </c>
      <c r="H2" s="12"/>
      <c r="I2" s="9">
        <v>67</v>
      </c>
      <c r="J2" s="9">
        <v>80</v>
      </c>
    </row>
    <row r="3" spans="1:10" s="11" customFormat="1" x14ac:dyDescent="0.2">
      <c r="A3" s="8">
        <v>43739</v>
      </c>
      <c r="B3" s="12" t="s">
        <v>5</v>
      </c>
      <c r="C3" s="113">
        <v>54456</v>
      </c>
      <c r="D3" s="12" t="s">
        <v>1064</v>
      </c>
      <c r="E3" s="12" t="s">
        <v>5</v>
      </c>
      <c r="F3" s="12" t="s">
        <v>15</v>
      </c>
      <c r="G3" s="12" t="s">
        <v>151</v>
      </c>
      <c r="H3" s="12"/>
      <c r="I3" s="9">
        <v>58</v>
      </c>
      <c r="J3" s="9">
        <v>62</v>
      </c>
    </row>
    <row r="4" spans="1:10" s="11" customFormat="1" x14ac:dyDescent="0.2">
      <c r="A4" s="8">
        <v>43739</v>
      </c>
      <c r="B4" s="12" t="s">
        <v>3</v>
      </c>
      <c r="C4" s="113">
        <v>4999</v>
      </c>
      <c r="D4" s="12" t="s">
        <v>199</v>
      </c>
      <c r="E4" s="12" t="s">
        <v>4</v>
      </c>
      <c r="F4" s="12" t="s">
        <v>6</v>
      </c>
      <c r="G4" s="12" t="s">
        <v>151</v>
      </c>
      <c r="H4" s="12"/>
      <c r="I4" s="9">
        <v>17</v>
      </c>
      <c r="J4" s="9">
        <v>10</v>
      </c>
    </row>
    <row r="5" spans="1:10" s="11" customFormat="1" x14ac:dyDescent="0.2">
      <c r="A5" s="8">
        <v>43739</v>
      </c>
      <c r="B5" s="12" t="s">
        <v>3</v>
      </c>
      <c r="C5" s="113">
        <v>7357</v>
      </c>
      <c r="D5" s="12" t="s">
        <v>1165</v>
      </c>
      <c r="E5" s="12" t="s">
        <v>4</v>
      </c>
      <c r="F5" s="12" t="s">
        <v>6</v>
      </c>
      <c r="G5" s="12" t="s">
        <v>151</v>
      </c>
      <c r="H5" s="12"/>
      <c r="I5" s="9">
        <v>39</v>
      </c>
      <c r="J5" s="9">
        <v>46</v>
      </c>
    </row>
    <row r="6" spans="1:10" s="11" customFormat="1" x14ac:dyDescent="0.2">
      <c r="A6" s="8">
        <v>43739</v>
      </c>
      <c r="B6" s="12" t="s">
        <v>2492</v>
      </c>
      <c r="C6" s="113">
        <v>2600</v>
      </c>
      <c r="D6" s="12" t="s">
        <v>2493</v>
      </c>
      <c r="E6" s="12" t="s">
        <v>187</v>
      </c>
      <c r="F6" s="12" t="s">
        <v>15</v>
      </c>
      <c r="G6" s="12" t="s">
        <v>151</v>
      </c>
      <c r="H6" s="12"/>
      <c r="I6" s="31"/>
      <c r="J6" s="31"/>
    </row>
    <row r="7" spans="1:10" s="11" customFormat="1" x14ac:dyDescent="0.2">
      <c r="A7" s="8">
        <v>43739</v>
      </c>
      <c r="B7" s="12" t="s">
        <v>6</v>
      </c>
      <c r="C7" s="113">
        <v>57390</v>
      </c>
      <c r="D7" s="12" t="s">
        <v>137</v>
      </c>
      <c r="E7" s="12" t="s">
        <v>6</v>
      </c>
      <c r="F7" s="12" t="s">
        <v>6</v>
      </c>
      <c r="G7" s="12" t="s">
        <v>477</v>
      </c>
      <c r="H7" s="12"/>
      <c r="I7" s="9">
        <v>16</v>
      </c>
      <c r="J7" s="9">
        <v>11</v>
      </c>
    </row>
    <row r="8" spans="1:10" s="11" customFormat="1" x14ac:dyDescent="0.2">
      <c r="A8" s="8">
        <v>43739</v>
      </c>
      <c r="B8" s="12" t="s">
        <v>3</v>
      </c>
      <c r="C8" s="113">
        <v>2432</v>
      </c>
      <c r="D8" s="12" t="s">
        <v>92</v>
      </c>
      <c r="E8" s="12" t="s">
        <v>9</v>
      </c>
      <c r="F8" s="12" t="s">
        <v>6</v>
      </c>
      <c r="G8" s="12" t="s">
        <v>2494</v>
      </c>
      <c r="H8" s="12"/>
      <c r="I8" s="9">
        <v>23</v>
      </c>
      <c r="J8" s="9">
        <v>23</v>
      </c>
    </row>
    <row r="9" spans="1:10" s="11" customFormat="1" x14ac:dyDescent="0.2">
      <c r="A9" s="8">
        <v>43740</v>
      </c>
      <c r="B9" s="12" t="s">
        <v>3</v>
      </c>
      <c r="C9" s="113">
        <v>6743</v>
      </c>
      <c r="D9" s="12" t="s">
        <v>49</v>
      </c>
      <c r="E9" s="12" t="s">
        <v>5</v>
      </c>
      <c r="F9" s="12" t="s">
        <v>4</v>
      </c>
      <c r="G9" s="12" t="s">
        <v>1830</v>
      </c>
      <c r="H9" s="12"/>
      <c r="I9" s="9">
        <v>40</v>
      </c>
      <c r="J9" s="9">
        <v>53</v>
      </c>
    </row>
    <row r="10" spans="1:10" s="11" customFormat="1" x14ac:dyDescent="0.2">
      <c r="A10" s="8">
        <v>43740</v>
      </c>
      <c r="B10" s="12" t="s">
        <v>3</v>
      </c>
      <c r="C10" s="113">
        <v>3346</v>
      </c>
      <c r="D10" s="12" t="s">
        <v>54</v>
      </c>
      <c r="E10" s="12" t="s">
        <v>5</v>
      </c>
      <c r="F10" s="12" t="s">
        <v>15</v>
      </c>
      <c r="G10" s="12" t="s">
        <v>37</v>
      </c>
      <c r="H10" s="12"/>
      <c r="I10" s="9">
        <v>15</v>
      </c>
      <c r="J10" s="9">
        <v>17</v>
      </c>
    </row>
    <row r="11" spans="1:10" s="11" customFormat="1" x14ac:dyDescent="0.2">
      <c r="A11" s="8">
        <v>43740</v>
      </c>
      <c r="B11" s="12" t="s">
        <v>5</v>
      </c>
      <c r="C11" s="113">
        <v>54338</v>
      </c>
      <c r="D11" s="12" t="s">
        <v>1967</v>
      </c>
      <c r="E11" s="12" t="s">
        <v>5</v>
      </c>
      <c r="F11" s="12" t="s">
        <v>15</v>
      </c>
      <c r="G11" s="12" t="s">
        <v>222</v>
      </c>
      <c r="H11" s="12"/>
      <c r="I11" s="9">
        <v>57</v>
      </c>
      <c r="J11" s="9">
        <v>83</v>
      </c>
    </row>
    <row r="12" spans="1:10" s="11" customFormat="1" x14ac:dyDescent="0.2">
      <c r="A12" s="8">
        <v>43740</v>
      </c>
      <c r="B12" s="12" t="s">
        <v>5</v>
      </c>
      <c r="C12" s="113">
        <v>54441</v>
      </c>
      <c r="D12" s="12" t="s">
        <v>1989</v>
      </c>
      <c r="E12" s="12" t="s">
        <v>5</v>
      </c>
      <c r="F12" s="12" t="s">
        <v>15</v>
      </c>
      <c r="G12" s="12" t="s">
        <v>2500</v>
      </c>
      <c r="H12" s="12"/>
      <c r="I12" s="9">
        <v>54</v>
      </c>
      <c r="J12" s="9">
        <v>66</v>
      </c>
    </row>
    <row r="13" spans="1:10" s="11" customFormat="1" x14ac:dyDescent="0.2">
      <c r="A13" s="8">
        <v>43740</v>
      </c>
      <c r="B13" s="12" t="s">
        <v>5</v>
      </c>
      <c r="C13" s="113">
        <v>56269</v>
      </c>
      <c r="D13" s="12" t="s">
        <v>2499</v>
      </c>
      <c r="E13" s="12" t="s">
        <v>5</v>
      </c>
      <c r="F13" s="12" t="s">
        <v>15</v>
      </c>
      <c r="G13" s="12" t="s">
        <v>477</v>
      </c>
      <c r="H13" s="12"/>
      <c r="I13" s="9">
        <v>150</v>
      </c>
      <c r="J13" s="9">
        <v>233</v>
      </c>
    </row>
    <row r="14" spans="1:10" s="11" customFormat="1" x14ac:dyDescent="0.2">
      <c r="A14" s="8">
        <v>43741</v>
      </c>
      <c r="B14" s="12" t="s">
        <v>5</v>
      </c>
      <c r="C14" s="113">
        <v>66424</v>
      </c>
      <c r="D14" s="12" t="s">
        <v>2501</v>
      </c>
      <c r="E14" s="12" t="s">
        <v>5</v>
      </c>
      <c r="F14" s="12" t="s">
        <v>22</v>
      </c>
      <c r="G14" s="12" t="s">
        <v>319</v>
      </c>
      <c r="H14" s="12"/>
      <c r="I14" s="9">
        <v>82</v>
      </c>
      <c r="J14" s="9">
        <v>132</v>
      </c>
    </row>
    <row r="15" spans="1:10" s="11" customFormat="1" x14ac:dyDescent="0.2">
      <c r="A15" s="8">
        <v>43741</v>
      </c>
      <c r="B15" s="12" t="s">
        <v>5</v>
      </c>
      <c r="C15" s="113">
        <v>66265</v>
      </c>
      <c r="D15" s="12" t="s">
        <v>2502</v>
      </c>
      <c r="E15" s="12" t="s">
        <v>5</v>
      </c>
      <c r="F15" s="12" t="s">
        <v>15</v>
      </c>
      <c r="G15" s="12" t="s">
        <v>319</v>
      </c>
      <c r="H15" s="12"/>
      <c r="I15" s="9">
        <v>61</v>
      </c>
      <c r="J15" s="9">
        <v>98</v>
      </c>
    </row>
    <row r="16" spans="1:10" s="11" customFormat="1" x14ac:dyDescent="0.2">
      <c r="A16" s="8">
        <v>43741</v>
      </c>
      <c r="B16" s="12" t="s">
        <v>3</v>
      </c>
      <c r="C16" s="113">
        <v>3333</v>
      </c>
      <c r="D16" s="12" t="s">
        <v>338</v>
      </c>
      <c r="E16" s="12" t="s">
        <v>5</v>
      </c>
      <c r="F16" s="12" t="s">
        <v>15</v>
      </c>
      <c r="G16" s="12" t="s">
        <v>319</v>
      </c>
      <c r="H16" s="12"/>
      <c r="I16" s="9">
        <v>17</v>
      </c>
      <c r="J16" s="9">
        <v>22</v>
      </c>
    </row>
    <row r="17" spans="1:10" s="11" customFormat="1" x14ac:dyDescent="0.2">
      <c r="A17" s="8">
        <v>43741</v>
      </c>
      <c r="B17" s="12" t="s">
        <v>3</v>
      </c>
      <c r="C17" s="113">
        <v>1948</v>
      </c>
      <c r="D17" s="12" t="s">
        <v>92</v>
      </c>
      <c r="E17" s="12" t="s">
        <v>6</v>
      </c>
      <c r="F17" s="12" t="s">
        <v>15</v>
      </c>
      <c r="G17" s="12" t="s">
        <v>37</v>
      </c>
      <c r="H17" s="12"/>
      <c r="I17" s="9">
        <v>20</v>
      </c>
      <c r="J17" s="9">
        <v>24</v>
      </c>
    </row>
    <row r="18" spans="1:10" s="11" customFormat="1" x14ac:dyDescent="0.2">
      <c r="A18" s="8">
        <v>43742</v>
      </c>
      <c r="B18" s="12" t="s">
        <v>5</v>
      </c>
      <c r="C18" s="113">
        <v>65189</v>
      </c>
      <c r="D18" s="12" t="s">
        <v>2503</v>
      </c>
      <c r="E18" s="12" t="s">
        <v>140</v>
      </c>
      <c r="F18" s="12" t="s">
        <v>15</v>
      </c>
      <c r="G18" s="12" t="s">
        <v>292</v>
      </c>
      <c r="H18" s="12"/>
      <c r="I18" s="9">
        <v>148</v>
      </c>
      <c r="J18" s="9">
        <v>262</v>
      </c>
    </row>
    <row r="19" spans="1:10" s="11" customFormat="1" x14ac:dyDescent="0.2">
      <c r="A19" s="8">
        <v>43743</v>
      </c>
      <c r="B19" s="12" t="s">
        <v>14</v>
      </c>
      <c r="C19" s="113">
        <v>6791</v>
      </c>
      <c r="D19" s="12" t="s">
        <v>136</v>
      </c>
      <c r="E19" s="12" t="s">
        <v>6</v>
      </c>
      <c r="F19" s="12" t="s">
        <v>15</v>
      </c>
      <c r="G19" s="12" t="s">
        <v>2504</v>
      </c>
      <c r="H19" s="12"/>
      <c r="I19" s="9">
        <v>16</v>
      </c>
      <c r="J19" s="9">
        <v>10</v>
      </c>
    </row>
    <row r="20" spans="1:10" s="11" customFormat="1" x14ac:dyDescent="0.2">
      <c r="A20" s="8">
        <v>43743</v>
      </c>
      <c r="B20" s="12" t="s">
        <v>3</v>
      </c>
      <c r="C20" s="113">
        <v>5373</v>
      </c>
      <c r="D20" s="12" t="s">
        <v>58</v>
      </c>
      <c r="E20" s="12" t="s">
        <v>31</v>
      </c>
      <c r="F20" s="12" t="s">
        <v>15</v>
      </c>
      <c r="G20" s="12" t="s">
        <v>23</v>
      </c>
      <c r="H20" s="12"/>
      <c r="I20" s="9">
        <v>30</v>
      </c>
      <c r="J20" s="9">
        <v>39</v>
      </c>
    </row>
    <row r="21" spans="1:10" s="11" customFormat="1" x14ac:dyDescent="0.2">
      <c r="A21" s="8">
        <v>43743</v>
      </c>
      <c r="B21" s="12" t="s">
        <v>3</v>
      </c>
      <c r="C21" s="113">
        <v>1456</v>
      </c>
      <c r="D21" s="12" t="s">
        <v>92</v>
      </c>
      <c r="E21" s="12" t="s">
        <v>159</v>
      </c>
      <c r="F21" s="12" t="s">
        <v>15</v>
      </c>
      <c r="G21" s="12" t="s">
        <v>151</v>
      </c>
      <c r="H21" s="12"/>
      <c r="I21" s="9">
        <v>25</v>
      </c>
      <c r="J21" s="9">
        <v>28</v>
      </c>
    </row>
    <row r="22" spans="1:10" s="11" customFormat="1" x14ac:dyDescent="0.2">
      <c r="A22" s="8">
        <v>43743</v>
      </c>
      <c r="B22" s="12" t="s">
        <v>5</v>
      </c>
      <c r="C22" s="113">
        <v>38820</v>
      </c>
      <c r="D22" s="12" t="s">
        <v>2505</v>
      </c>
      <c r="E22" s="12" t="s">
        <v>5</v>
      </c>
      <c r="F22" s="12" t="s">
        <v>15</v>
      </c>
      <c r="G22" s="12" t="s">
        <v>151</v>
      </c>
      <c r="H22" s="12"/>
      <c r="I22" s="31"/>
      <c r="J22" s="31"/>
    </row>
    <row r="23" spans="1:10" s="11" customFormat="1" x14ac:dyDescent="0.2">
      <c r="A23" s="8">
        <v>43743</v>
      </c>
      <c r="B23" s="12" t="s">
        <v>6</v>
      </c>
      <c r="C23" s="113">
        <v>57100</v>
      </c>
      <c r="D23" s="12" t="s">
        <v>141</v>
      </c>
      <c r="E23" s="12" t="s">
        <v>6</v>
      </c>
      <c r="F23" s="12" t="s">
        <v>15</v>
      </c>
      <c r="G23" s="12" t="s">
        <v>37</v>
      </c>
      <c r="H23" s="12"/>
      <c r="I23" s="9">
        <v>37</v>
      </c>
      <c r="J23" s="9">
        <v>41</v>
      </c>
    </row>
    <row r="24" spans="1:10" s="11" customFormat="1" x14ac:dyDescent="0.2">
      <c r="A24" s="8">
        <v>43743</v>
      </c>
      <c r="B24" s="12" t="s">
        <v>3</v>
      </c>
      <c r="C24" s="113">
        <v>1311</v>
      </c>
      <c r="D24" s="12" t="s">
        <v>92</v>
      </c>
      <c r="E24" s="12" t="s">
        <v>2506</v>
      </c>
      <c r="F24" s="12" t="s">
        <v>15</v>
      </c>
      <c r="G24" s="12" t="s">
        <v>194</v>
      </c>
      <c r="H24" s="12"/>
      <c r="I24" s="9">
        <v>19</v>
      </c>
      <c r="J24" s="9">
        <v>24</v>
      </c>
    </row>
    <row r="25" spans="1:10" s="11" customFormat="1" x14ac:dyDescent="0.2">
      <c r="A25" s="8">
        <v>43743</v>
      </c>
      <c r="B25" s="12" t="s">
        <v>3</v>
      </c>
      <c r="C25" s="113">
        <v>1550</v>
      </c>
      <c r="D25" s="12" t="s">
        <v>92</v>
      </c>
      <c r="E25" s="12" t="s">
        <v>6</v>
      </c>
      <c r="F25" s="12" t="s">
        <v>15</v>
      </c>
      <c r="G25" s="12" t="s">
        <v>37</v>
      </c>
      <c r="H25" s="12"/>
      <c r="I25" s="9">
        <v>26</v>
      </c>
      <c r="J25" s="9">
        <v>27</v>
      </c>
    </row>
    <row r="26" spans="1:10" s="11" customFormat="1" x14ac:dyDescent="0.2">
      <c r="A26" s="8">
        <v>43743</v>
      </c>
      <c r="B26" s="12" t="s">
        <v>3</v>
      </c>
      <c r="C26" s="113">
        <v>8224</v>
      </c>
      <c r="D26" s="12" t="s">
        <v>64</v>
      </c>
      <c r="E26" s="12" t="s">
        <v>169</v>
      </c>
      <c r="F26" s="12" t="s">
        <v>33</v>
      </c>
      <c r="G26" s="12" t="s">
        <v>222</v>
      </c>
      <c r="H26" s="12"/>
      <c r="I26" s="9">
        <v>24</v>
      </c>
      <c r="J26" s="9">
        <v>18</v>
      </c>
    </row>
    <row r="27" spans="1:10" s="11" customFormat="1" x14ac:dyDescent="0.2">
      <c r="A27" s="8">
        <v>43743</v>
      </c>
      <c r="B27" s="12" t="s">
        <v>3</v>
      </c>
      <c r="C27" s="113">
        <v>4601</v>
      </c>
      <c r="D27" s="12" t="s">
        <v>40</v>
      </c>
      <c r="E27" s="12" t="s">
        <v>4</v>
      </c>
      <c r="F27" s="12" t="s">
        <v>6</v>
      </c>
      <c r="G27" s="12" t="s">
        <v>194</v>
      </c>
      <c r="H27" s="12"/>
      <c r="I27" s="9">
        <v>2</v>
      </c>
      <c r="J27" s="9">
        <v>2</v>
      </c>
    </row>
    <row r="28" spans="1:10" s="11" customFormat="1" x14ac:dyDescent="0.2">
      <c r="A28" s="8">
        <v>43743</v>
      </c>
      <c r="B28" s="12" t="s">
        <v>6</v>
      </c>
      <c r="C28" s="113">
        <v>57970</v>
      </c>
      <c r="D28" s="12" t="s">
        <v>206</v>
      </c>
      <c r="E28" s="12" t="s">
        <v>6</v>
      </c>
      <c r="F28" s="12" t="s">
        <v>15</v>
      </c>
      <c r="G28" s="12" t="s">
        <v>477</v>
      </c>
      <c r="H28" s="12"/>
      <c r="I28" s="9">
        <v>46</v>
      </c>
      <c r="J28" s="9">
        <v>58</v>
      </c>
    </row>
    <row r="29" spans="1:10" s="11" customFormat="1" x14ac:dyDescent="0.2">
      <c r="A29" s="8">
        <v>43743</v>
      </c>
      <c r="B29" s="12" t="s">
        <v>3</v>
      </c>
      <c r="C29" s="113">
        <v>4435</v>
      </c>
      <c r="D29" s="12" t="s">
        <v>61</v>
      </c>
      <c r="E29" s="12" t="s">
        <v>4</v>
      </c>
      <c r="F29" s="12" t="s">
        <v>6</v>
      </c>
      <c r="G29" s="12" t="s">
        <v>1480</v>
      </c>
      <c r="H29" s="12"/>
      <c r="I29" s="9">
        <v>7</v>
      </c>
      <c r="J29" s="9">
        <v>4</v>
      </c>
    </row>
    <row r="30" spans="1:10" s="11" customFormat="1" x14ac:dyDescent="0.2">
      <c r="A30" s="8">
        <v>43743</v>
      </c>
      <c r="B30" s="12" t="s">
        <v>3</v>
      </c>
      <c r="C30" s="113">
        <v>4361</v>
      </c>
      <c r="D30" s="12" t="s">
        <v>506</v>
      </c>
      <c r="E30" s="12" t="s">
        <v>585</v>
      </c>
      <c r="F30" s="12" t="s">
        <v>15</v>
      </c>
      <c r="G30" s="12" t="s">
        <v>151</v>
      </c>
      <c r="H30" s="12"/>
      <c r="I30" s="9">
        <v>13</v>
      </c>
      <c r="J30" s="9">
        <v>7</v>
      </c>
    </row>
    <row r="31" spans="1:10" s="11" customFormat="1" x14ac:dyDescent="0.2">
      <c r="A31" s="8">
        <v>43743</v>
      </c>
      <c r="B31" s="12" t="s">
        <v>3</v>
      </c>
      <c r="C31" s="113">
        <v>7250</v>
      </c>
      <c r="D31" s="12" t="s">
        <v>59</v>
      </c>
      <c r="E31" s="12" t="s">
        <v>6</v>
      </c>
      <c r="F31" s="12" t="s">
        <v>8</v>
      </c>
      <c r="G31" s="12" t="s">
        <v>23</v>
      </c>
      <c r="H31" s="12"/>
      <c r="I31" s="9">
        <v>30</v>
      </c>
      <c r="J31" s="9">
        <v>35</v>
      </c>
    </row>
    <row r="32" spans="1:10" s="11" customFormat="1" x14ac:dyDescent="0.2">
      <c r="A32" s="8">
        <v>43743</v>
      </c>
      <c r="B32" s="12" t="s">
        <v>3</v>
      </c>
      <c r="C32" s="113">
        <v>4645</v>
      </c>
      <c r="D32" s="12" t="s">
        <v>40</v>
      </c>
      <c r="E32" s="12" t="s">
        <v>9</v>
      </c>
      <c r="F32" s="12" t="s">
        <v>6</v>
      </c>
      <c r="G32" s="12" t="s">
        <v>2483</v>
      </c>
      <c r="H32" s="12"/>
      <c r="I32" s="9">
        <v>5</v>
      </c>
      <c r="J32" s="9">
        <v>3</v>
      </c>
    </row>
    <row r="33" spans="1:10" s="11" customFormat="1" x14ac:dyDescent="0.2">
      <c r="A33" s="8">
        <v>43743</v>
      </c>
      <c r="B33" s="12" t="s">
        <v>3</v>
      </c>
      <c r="C33" s="113">
        <v>4340</v>
      </c>
      <c r="D33" s="12" t="s">
        <v>506</v>
      </c>
      <c r="E33" s="12" t="s">
        <v>6</v>
      </c>
      <c r="F33" s="12" t="s">
        <v>15</v>
      </c>
      <c r="G33" s="12" t="s">
        <v>477</v>
      </c>
      <c r="H33" s="12"/>
      <c r="I33" s="9">
        <v>14</v>
      </c>
      <c r="J33" s="9">
        <v>9</v>
      </c>
    </row>
    <row r="34" spans="1:10" s="11" customFormat="1" x14ac:dyDescent="0.2">
      <c r="A34" s="8">
        <v>43744</v>
      </c>
      <c r="B34" s="12" t="s">
        <v>5</v>
      </c>
      <c r="C34" s="113">
        <v>75382</v>
      </c>
      <c r="D34" s="12" t="s">
        <v>2507</v>
      </c>
      <c r="E34" s="12" t="s">
        <v>5</v>
      </c>
      <c r="F34" s="12" t="s">
        <v>15</v>
      </c>
      <c r="G34" s="12" t="s">
        <v>2508</v>
      </c>
      <c r="H34" s="12"/>
      <c r="I34" s="31"/>
      <c r="J34" s="31"/>
    </row>
    <row r="35" spans="1:10" s="11" customFormat="1" x14ac:dyDescent="0.2">
      <c r="A35" s="8">
        <v>43744</v>
      </c>
      <c r="B35" s="12" t="s">
        <v>8</v>
      </c>
      <c r="C35" s="113">
        <v>21022</v>
      </c>
      <c r="D35" s="12" t="s">
        <v>2509</v>
      </c>
      <c r="E35" s="12" t="s">
        <v>8</v>
      </c>
      <c r="F35" s="12" t="s">
        <v>15</v>
      </c>
      <c r="G35" s="12" t="s">
        <v>2510</v>
      </c>
      <c r="H35" s="12"/>
      <c r="I35" s="31"/>
      <c r="J35" s="31"/>
    </row>
    <row r="36" spans="1:10" s="11" customFormat="1" x14ac:dyDescent="0.2">
      <c r="A36" s="8">
        <v>43744</v>
      </c>
      <c r="B36" s="12" t="s">
        <v>3</v>
      </c>
      <c r="C36" s="113">
        <v>5653</v>
      </c>
      <c r="D36" s="12" t="s">
        <v>2511</v>
      </c>
      <c r="E36" s="12" t="s">
        <v>214</v>
      </c>
      <c r="F36" s="12" t="s">
        <v>6</v>
      </c>
      <c r="G36" s="12" t="s">
        <v>2512</v>
      </c>
      <c r="H36" s="12"/>
      <c r="I36" s="9">
        <v>26</v>
      </c>
      <c r="J36" s="9">
        <v>35</v>
      </c>
    </row>
    <row r="37" spans="1:10" s="11" customFormat="1" x14ac:dyDescent="0.2">
      <c r="A37" s="8">
        <v>43744</v>
      </c>
      <c r="B37" s="12" t="s">
        <v>3</v>
      </c>
      <c r="C37" s="113">
        <v>9167</v>
      </c>
      <c r="D37" s="12" t="s">
        <v>191</v>
      </c>
      <c r="E37" s="12" t="s">
        <v>4</v>
      </c>
      <c r="F37" s="12" t="s">
        <v>140</v>
      </c>
      <c r="G37" s="12" t="s">
        <v>2513</v>
      </c>
      <c r="H37" s="12"/>
      <c r="I37" s="9">
        <v>48</v>
      </c>
      <c r="J37" s="9">
        <v>63</v>
      </c>
    </row>
    <row r="38" spans="1:10" s="11" customFormat="1" x14ac:dyDescent="0.2">
      <c r="A38" s="8">
        <v>43744</v>
      </c>
      <c r="B38" s="12" t="s">
        <v>3</v>
      </c>
      <c r="C38" s="113">
        <v>3321</v>
      </c>
      <c r="D38" s="12" t="s">
        <v>1040</v>
      </c>
      <c r="E38" s="12" t="s">
        <v>15</v>
      </c>
      <c r="F38" s="12" t="s">
        <v>2514</v>
      </c>
      <c r="G38" s="12" t="s">
        <v>2515</v>
      </c>
      <c r="H38" s="12"/>
      <c r="I38" s="9">
        <v>22</v>
      </c>
      <c r="J38" s="9">
        <v>26</v>
      </c>
    </row>
    <row r="39" spans="1:10" s="11" customFormat="1" x14ac:dyDescent="0.2">
      <c r="A39" s="8">
        <v>43744</v>
      </c>
      <c r="B39" s="12" t="s">
        <v>3</v>
      </c>
      <c r="C39" s="113">
        <v>2611</v>
      </c>
      <c r="D39" s="12" t="s">
        <v>2516</v>
      </c>
      <c r="E39" s="12" t="s">
        <v>6</v>
      </c>
      <c r="F39" s="12" t="s">
        <v>15</v>
      </c>
      <c r="G39" s="12" t="s">
        <v>37</v>
      </c>
      <c r="H39" s="12"/>
      <c r="I39" s="9">
        <v>22</v>
      </c>
      <c r="J39" s="9">
        <v>27</v>
      </c>
    </row>
    <row r="40" spans="1:10" s="11" customFormat="1" x14ac:dyDescent="0.2">
      <c r="A40" s="8">
        <v>43744</v>
      </c>
      <c r="B40" s="12" t="s">
        <v>6</v>
      </c>
      <c r="C40" s="113">
        <v>8000</v>
      </c>
      <c r="D40" s="12" t="s">
        <v>2517</v>
      </c>
      <c r="E40" s="12" t="s">
        <v>6</v>
      </c>
      <c r="F40" s="12" t="s">
        <v>15</v>
      </c>
      <c r="G40" s="12" t="s">
        <v>477</v>
      </c>
      <c r="H40" s="12"/>
      <c r="I40" s="9">
        <v>94</v>
      </c>
      <c r="J40" s="9">
        <v>137</v>
      </c>
    </row>
    <row r="41" spans="1:10" s="11" customFormat="1" x14ac:dyDescent="0.2">
      <c r="A41" s="8">
        <v>43744</v>
      </c>
      <c r="B41" s="12" t="s">
        <v>1190</v>
      </c>
      <c r="C41" s="48" t="s">
        <v>2518</v>
      </c>
      <c r="D41" s="12" t="s">
        <v>285</v>
      </c>
      <c r="E41" s="12" t="s">
        <v>8</v>
      </c>
      <c r="F41" s="12" t="s">
        <v>15</v>
      </c>
      <c r="G41" s="12" t="s">
        <v>292</v>
      </c>
      <c r="H41" s="12"/>
      <c r="I41" s="9">
        <v>27</v>
      </c>
      <c r="J41" s="9">
        <v>34</v>
      </c>
    </row>
    <row r="42" spans="1:10" s="11" customFormat="1" x14ac:dyDescent="0.2">
      <c r="A42" s="8">
        <v>43744</v>
      </c>
      <c r="B42" s="12" t="s">
        <v>3</v>
      </c>
      <c r="C42" s="113">
        <v>7216</v>
      </c>
      <c r="D42" s="12" t="s">
        <v>56</v>
      </c>
      <c r="E42" s="12" t="s">
        <v>2519</v>
      </c>
      <c r="F42" s="12" t="s">
        <v>15</v>
      </c>
      <c r="G42" s="12" t="s">
        <v>477</v>
      </c>
      <c r="H42" s="12"/>
      <c r="I42" s="9">
        <v>27</v>
      </c>
      <c r="J42" s="9">
        <v>34</v>
      </c>
    </row>
    <row r="43" spans="1:10" s="11" customFormat="1" x14ac:dyDescent="0.2">
      <c r="A43" s="8">
        <v>43744</v>
      </c>
      <c r="B43" s="12" t="s">
        <v>3</v>
      </c>
      <c r="C43" s="113">
        <v>2444</v>
      </c>
      <c r="D43" s="12" t="s">
        <v>92</v>
      </c>
      <c r="E43" s="12" t="s">
        <v>18</v>
      </c>
      <c r="F43" s="12" t="s">
        <v>6</v>
      </c>
      <c r="G43" s="12" t="s">
        <v>262</v>
      </c>
      <c r="H43" s="12"/>
      <c r="I43" s="9">
        <v>22</v>
      </c>
      <c r="J43" s="9">
        <v>27</v>
      </c>
    </row>
    <row r="44" spans="1:10" s="11" customFormat="1" x14ac:dyDescent="0.2">
      <c r="A44" s="8">
        <v>43744</v>
      </c>
      <c r="B44" s="12" t="s">
        <v>3</v>
      </c>
      <c r="C44" s="113">
        <v>8079</v>
      </c>
      <c r="D44" s="12" t="s">
        <v>41</v>
      </c>
      <c r="E44" s="12" t="s">
        <v>15</v>
      </c>
      <c r="F44" s="12" t="s">
        <v>6</v>
      </c>
      <c r="G44" s="12" t="s">
        <v>258</v>
      </c>
      <c r="H44" s="12"/>
      <c r="I44" s="9">
        <v>22</v>
      </c>
      <c r="J44" s="9">
        <v>19</v>
      </c>
    </row>
    <row r="45" spans="1:10" s="11" customFormat="1" x14ac:dyDescent="0.2">
      <c r="A45" s="8">
        <v>43744</v>
      </c>
      <c r="B45" s="12" t="s">
        <v>3</v>
      </c>
      <c r="C45" s="113">
        <v>57320</v>
      </c>
      <c r="D45" s="12" t="s">
        <v>2520</v>
      </c>
      <c r="E45" s="12" t="s">
        <v>6</v>
      </c>
      <c r="F45" s="12" t="s">
        <v>5</v>
      </c>
      <c r="G45" s="12" t="s">
        <v>151</v>
      </c>
      <c r="H45" s="12"/>
      <c r="I45" s="9">
        <v>59</v>
      </c>
      <c r="J45" s="9">
        <v>68</v>
      </c>
    </row>
    <row r="46" spans="1:10" s="11" customFormat="1" x14ac:dyDescent="0.2">
      <c r="A46" s="8">
        <v>43744</v>
      </c>
      <c r="B46" s="12" t="s">
        <v>3</v>
      </c>
      <c r="C46" s="113">
        <v>8355</v>
      </c>
      <c r="D46" s="12" t="s">
        <v>112</v>
      </c>
      <c r="E46" s="12" t="s">
        <v>1656</v>
      </c>
      <c r="F46" s="12" t="s">
        <v>15</v>
      </c>
      <c r="G46" s="12" t="s">
        <v>477</v>
      </c>
      <c r="H46" s="12"/>
      <c r="I46" s="9">
        <v>20</v>
      </c>
      <c r="J46" s="9">
        <v>14</v>
      </c>
    </row>
    <row r="47" spans="1:10" s="11" customFormat="1" x14ac:dyDescent="0.2">
      <c r="A47" s="8">
        <v>43744</v>
      </c>
      <c r="B47" s="12" t="s">
        <v>5</v>
      </c>
      <c r="C47" s="113">
        <v>65719</v>
      </c>
      <c r="D47" s="12" t="s">
        <v>2521</v>
      </c>
      <c r="E47" s="12" t="s">
        <v>5</v>
      </c>
      <c r="F47" s="12" t="s">
        <v>15</v>
      </c>
      <c r="G47" s="12" t="s">
        <v>2522</v>
      </c>
      <c r="H47" s="12"/>
      <c r="I47" s="9">
        <v>156</v>
      </c>
      <c r="J47" s="9">
        <v>270</v>
      </c>
    </row>
    <row r="48" spans="1:10" s="11" customFormat="1" x14ac:dyDescent="0.2">
      <c r="A48" s="8">
        <v>43744</v>
      </c>
      <c r="B48" s="12" t="s">
        <v>5</v>
      </c>
      <c r="C48" s="113">
        <v>54341</v>
      </c>
      <c r="D48" s="12" t="s">
        <v>1917</v>
      </c>
      <c r="E48" s="12" t="s">
        <v>5</v>
      </c>
      <c r="F48" s="12" t="s">
        <v>6</v>
      </c>
      <c r="G48" s="12" t="s">
        <v>477</v>
      </c>
      <c r="H48" s="12"/>
      <c r="I48" s="9">
        <v>56</v>
      </c>
      <c r="J48" s="9">
        <v>88</v>
      </c>
    </row>
    <row r="49" spans="1:10" s="11" customFormat="1" x14ac:dyDescent="0.2">
      <c r="A49" s="8">
        <v>43744</v>
      </c>
      <c r="B49" s="12" t="s">
        <v>5</v>
      </c>
      <c r="C49" s="113">
        <v>63500</v>
      </c>
      <c r="D49" s="12" t="s">
        <v>2523</v>
      </c>
      <c r="E49" s="12" t="s">
        <v>5</v>
      </c>
      <c r="F49" s="12" t="s">
        <v>15</v>
      </c>
      <c r="G49" s="12" t="s">
        <v>151</v>
      </c>
      <c r="H49" s="12"/>
      <c r="I49" s="9">
        <v>166</v>
      </c>
      <c r="J49" s="9">
        <v>297</v>
      </c>
    </row>
    <row r="50" spans="1:10" s="11" customFormat="1" x14ac:dyDescent="0.2">
      <c r="A50" s="8">
        <v>43744</v>
      </c>
      <c r="B50" s="12" t="s">
        <v>3</v>
      </c>
      <c r="C50" s="113">
        <v>7360</v>
      </c>
      <c r="D50" s="12" t="s">
        <v>1165</v>
      </c>
      <c r="E50" s="12" t="s">
        <v>187</v>
      </c>
      <c r="F50" s="12" t="s">
        <v>2524</v>
      </c>
      <c r="G50" s="12" t="s">
        <v>258</v>
      </c>
      <c r="H50" s="12"/>
      <c r="I50" s="9">
        <v>33</v>
      </c>
      <c r="J50" s="9">
        <v>45</v>
      </c>
    </row>
    <row r="51" spans="1:10" s="11" customFormat="1" x14ac:dyDescent="0.2">
      <c r="A51" s="8">
        <v>43744</v>
      </c>
      <c r="B51" s="12" t="s">
        <v>5</v>
      </c>
      <c r="C51" s="113">
        <v>54295</v>
      </c>
      <c r="D51" s="12" t="s">
        <v>154</v>
      </c>
      <c r="E51" s="12" t="s">
        <v>5</v>
      </c>
      <c r="F51" s="12" t="s">
        <v>15</v>
      </c>
      <c r="G51" s="12" t="s">
        <v>422</v>
      </c>
      <c r="H51" s="12"/>
      <c r="I51" s="9">
        <v>56</v>
      </c>
      <c r="J51" s="9">
        <v>76</v>
      </c>
    </row>
    <row r="52" spans="1:10" s="11" customFormat="1" x14ac:dyDescent="0.2">
      <c r="A52" s="8">
        <v>43744</v>
      </c>
      <c r="B52" s="12" t="s">
        <v>5</v>
      </c>
      <c r="C52" s="113">
        <v>54295</v>
      </c>
      <c r="D52" s="12" t="s">
        <v>154</v>
      </c>
      <c r="E52" s="12" t="s">
        <v>5</v>
      </c>
      <c r="F52" s="12" t="s">
        <v>5</v>
      </c>
      <c r="G52" s="12" t="s">
        <v>422</v>
      </c>
      <c r="H52" s="12"/>
      <c r="I52" s="9">
        <v>56</v>
      </c>
      <c r="J52" s="9">
        <v>76</v>
      </c>
    </row>
    <row r="53" spans="1:10" s="11" customFormat="1" x14ac:dyDescent="0.2">
      <c r="A53" s="8">
        <v>43744</v>
      </c>
      <c r="B53" s="12" t="s">
        <v>5</v>
      </c>
      <c r="C53" s="113">
        <v>54296</v>
      </c>
      <c r="D53" s="12" t="s">
        <v>154</v>
      </c>
      <c r="E53" s="12" t="s">
        <v>5</v>
      </c>
      <c r="F53" s="12" t="s">
        <v>6</v>
      </c>
      <c r="G53" s="12" t="s">
        <v>151</v>
      </c>
      <c r="H53" s="12"/>
      <c r="I53" s="9">
        <v>61</v>
      </c>
      <c r="J53" s="9">
        <v>79</v>
      </c>
    </row>
    <row r="54" spans="1:10" s="11" customFormat="1" x14ac:dyDescent="0.2">
      <c r="A54" s="8">
        <v>43744</v>
      </c>
      <c r="B54" s="12" t="s">
        <v>5</v>
      </c>
      <c r="C54" s="113">
        <v>51067</v>
      </c>
      <c r="D54" s="12" t="s">
        <v>1896</v>
      </c>
      <c r="E54" s="12" t="s">
        <v>5</v>
      </c>
      <c r="F54" s="12" t="s">
        <v>6</v>
      </c>
      <c r="G54" s="12" t="s">
        <v>319</v>
      </c>
      <c r="H54" s="12"/>
      <c r="I54" s="9">
        <v>157</v>
      </c>
      <c r="J54" s="9">
        <v>242</v>
      </c>
    </row>
    <row r="55" spans="1:10" s="11" customFormat="1" x14ac:dyDescent="0.2">
      <c r="A55" s="8">
        <v>43744</v>
      </c>
      <c r="B55" s="12" t="s">
        <v>3</v>
      </c>
      <c r="C55" s="113">
        <v>2132</v>
      </c>
      <c r="D55" s="12" t="s">
        <v>92</v>
      </c>
      <c r="E55" s="12" t="s">
        <v>31</v>
      </c>
      <c r="F55" s="12" t="s">
        <v>15</v>
      </c>
      <c r="G55" s="12" t="s">
        <v>37</v>
      </c>
      <c r="H55" s="12"/>
      <c r="I55" s="9">
        <v>21</v>
      </c>
      <c r="J55" s="9">
        <v>25</v>
      </c>
    </row>
    <row r="56" spans="1:10" s="11" customFormat="1" x14ac:dyDescent="0.2">
      <c r="A56" s="8">
        <v>43744</v>
      </c>
      <c r="B56" s="12" t="s">
        <v>5</v>
      </c>
      <c r="C56" s="113">
        <v>54343</v>
      </c>
      <c r="D56" s="12" t="s">
        <v>595</v>
      </c>
      <c r="E56" s="12" t="s">
        <v>5</v>
      </c>
      <c r="F56" s="12" t="s">
        <v>2525</v>
      </c>
      <c r="G56" s="12" t="s">
        <v>319</v>
      </c>
      <c r="H56" s="12"/>
      <c r="I56" s="9">
        <v>56</v>
      </c>
      <c r="J56" s="9">
        <v>87</v>
      </c>
    </row>
    <row r="57" spans="1:10" s="11" customFormat="1" x14ac:dyDescent="0.2">
      <c r="A57" s="8">
        <v>43744</v>
      </c>
      <c r="B57" s="12" t="s">
        <v>3</v>
      </c>
      <c r="C57" s="113">
        <v>8079</v>
      </c>
      <c r="D57" s="12" t="s">
        <v>41</v>
      </c>
      <c r="E57" s="12" t="s">
        <v>6</v>
      </c>
      <c r="F57" s="12" t="s">
        <v>234</v>
      </c>
      <c r="G57" s="12" t="s">
        <v>262</v>
      </c>
      <c r="H57" s="12"/>
      <c r="I57" s="9">
        <v>22</v>
      </c>
      <c r="J57" s="9">
        <v>19</v>
      </c>
    </row>
    <row r="58" spans="1:10" s="11" customFormat="1" x14ac:dyDescent="0.2">
      <c r="A58" s="8">
        <v>43744</v>
      </c>
      <c r="B58" s="12" t="s">
        <v>3</v>
      </c>
      <c r="C58" s="113">
        <v>8053</v>
      </c>
      <c r="D58" s="12" t="s">
        <v>41</v>
      </c>
      <c r="E58" s="12" t="s">
        <v>6</v>
      </c>
      <c r="F58" s="12" t="s">
        <v>15</v>
      </c>
      <c r="G58" s="12" t="s">
        <v>262</v>
      </c>
      <c r="H58" s="12"/>
      <c r="I58" s="9">
        <v>25</v>
      </c>
      <c r="J58" s="9">
        <v>20</v>
      </c>
    </row>
    <row r="59" spans="1:10" s="11" customFormat="1" x14ac:dyDescent="0.2">
      <c r="A59" s="8">
        <v>43744</v>
      </c>
      <c r="B59" s="12" t="s">
        <v>5</v>
      </c>
      <c r="C59" s="113">
        <v>66706</v>
      </c>
      <c r="D59" s="12" t="s">
        <v>97</v>
      </c>
      <c r="E59" s="12" t="s">
        <v>4</v>
      </c>
      <c r="F59" s="12" t="s">
        <v>15</v>
      </c>
      <c r="G59" s="12" t="s">
        <v>2526</v>
      </c>
      <c r="H59" s="12"/>
      <c r="I59" s="9">
        <v>32</v>
      </c>
      <c r="J59" s="9">
        <v>45</v>
      </c>
    </row>
    <row r="60" spans="1:10" s="11" customFormat="1" x14ac:dyDescent="0.2">
      <c r="A60" s="8">
        <v>43744</v>
      </c>
      <c r="B60" s="12" t="s">
        <v>3</v>
      </c>
      <c r="C60" s="113">
        <v>1254</v>
      </c>
      <c r="D60" s="12" t="s">
        <v>92</v>
      </c>
      <c r="E60" s="12" t="s">
        <v>15</v>
      </c>
      <c r="F60" s="12" t="s">
        <v>2481</v>
      </c>
      <c r="G60" s="12" t="s">
        <v>477</v>
      </c>
      <c r="H60" s="12"/>
      <c r="I60" s="9">
        <v>18</v>
      </c>
      <c r="J60" s="9">
        <v>24</v>
      </c>
    </row>
    <row r="61" spans="1:10" s="11" customFormat="1" x14ac:dyDescent="0.2">
      <c r="A61" s="8">
        <v>43744</v>
      </c>
      <c r="B61" s="12" t="s">
        <v>3</v>
      </c>
      <c r="C61" s="113">
        <v>4688</v>
      </c>
      <c r="D61" s="12" t="s">
        <v>40</v>
      </c>
      <c r="E61" s="12" t="s">
        <v>4</v>
      </c>
      <c r="F61" s="12" t="s">
        <v>6</v>
      </c>
      <c r="G61" s="12" t="s">
        <v>488</v>
      </c>
      <c r="H61" s="12"/>
      <c r="I61" s="9">
        <v>3</v>
      </c>
      <c r="J61" s="9">
        <v>2</v>
      </c>
    </row>
    <row r="62" spans="1:10" s="11" customFormat="1" x14ac:dyDescent="0.2">
      <c r="A62" s="8">
        <v>43744</v>
      </c>
      <c r="B62" s="12" t="s">
        <v>6</v>
      </c>
      <c r="C62" s="113">
        <v>71580</v>
      </c>
      <c r="D62" s="12" t="s">
        <v>2527</v>
      </c>
      <c r="E62" s="12" t="s">
        <v>6</v>
      </c>
      <c r="F62" s="12" t="s">
        <v>15</v>
      </c>
      <c r="G62" s="12" t="s">
        <v>292</v>
      </c>
      <c r="H62" s="12"/>
      <c r="I62" s="31"/>
      <c r="J62" s="31"/>
    </row>
    <row r="63" spans="1:10" s="11" customFormat="1" x14ac:dyDescent="0.2">
      <c r="A63" s="8">
        <v>43744</v>
      </c>
      <c r="B63" s="12" t="s">
        <v>3</v>
      </c>
      <c r="C63" s="113">
        <v>4583</v>
      </c>
      <c r="D63" s="12" t="s">
        <v>40</v>
      </c>
      <c r="E63" s="12" t="s">
        <v>4</v>
      </c>
      <c r="F63" s="12" t="s">
        <v>5</v>
      </c>
      <c r="G63" s="12" t="s">
        <v>488</v>
      </c>
      <c r="H63" s="12"/>
      <c r="I63" s="9">
        <v>2</v>
      </c>
      <c r="J63" s="9">
        <v>2</v>
      </c>
    </row>
    <row r="64" spans="1:10" s="11" customFormat="1" x14ac:dyDescent="0.2">
      <c r="A64" s="8">
        <v>43744</v>
      </c>
      <c r="B64" s="12" t="s">
        <v>6</v>
      </c>
      <c r="C64" s="113">
        <v>57990</v>
      </c>
      <c r="D64" s="12" t="s">
        <v>2528</v>
      </c>
      <c r="E64" s="12" t="s">
        <v>6</v>
      </c>
      <c r="F64" s="12" t="s">
        <v>15</v>
      </c>
      <c r="G64" s="12" t="s">
        <v>319</v>
      </c>
      <c r="H64" s="12"/>
      <c r="I64" s="9">
        <v>84</v>
      </c>
      <c r="J64" s="9">
        <v>126</v>
      </c>
    </row>
    <row r="65" spans="1:10" s="11" customFormat="1" x14ac:dyDescent="0.2">
      <c r="A65" s="8">
        <v>43744</v>
      </c>
      <c r="B65" s="12" t="s">
        <v>3</v>
      </c>
      <c r="C65" s="113">
        <v>2353</v>
      </c>
      <c r="D65" s="12" t="s">
        <v>92</v>
      </c>
      <c r="E65" s="12" t="s">
        <v>6</v>
      </c>
      <c r="F65" s="12" t="s">
        <v>15</v>
      </c>
      <c r="G65" s="12" t="s">
        <v>2529</v>
      </c>
      <c r="H65" s="12"/>
      <c r="I65" s="9">
        <v>20</v>
      </c>
      <c r="J65" s="9">
        <v>23</v>
      </c>
    </row>
    <row r="66" spans="1:10" s="11" customFormat="1" x14ac:dyDescent="0.2">
      <c r="A66" s="8">
        <v>43744</v>
      </c>
      <c r="B66" s="12" t="s">
        <v>6</v>
      </c>
      <c r="C66" s="113">
        <v>54650</v>
      </c>
      <c r="D66" s="12" t="s">
        <v>175</v>
      </c>
      <c r="E66" s="12" t="s">
        <v>6</v>
      </c>
      <c r="F66" s="12" t="s">
        <v>15</v>
      </c>
      <c r="G66" s="12" t="s">
        <v>163</v>
      </c>
      <c r="H66" s="12"/>
      <c r="I66" s="9">
        <v>12</v>
      </c>
      <c r="J66" s="9">
        <v>10</v>
      </c>
    </row>
    <row r="67" spans="1:10" s="11" customFormat="1" x14ac:dyDescent="0.2">
      <c r="A67" s="8">
        <v>43744</v>
      </c>
      <c r="B67" s="12" t="s">
        <v>5</v>
      </c>
      <c r="C67" s="113">
        <v>54329</v>
      </c>
      <c r="D67" s="12" t="s">
        <v>224</v>
      </c>
      <c r="E67" s="12" t="s">
        <v>5</v>
      </c>
      <c r="F67" s="12" t="s">
        <v>15</v>
      </c>
      <c r="G67" s="12" t="s">
        <v>151</v>
      </c>
      <c r="H67" s="12"/>
      <c r="I67" s="9">
        <v>62</v>
      </c>
      <c r="J67" s="9">
        <v>76</v>
      </c>
    </row>
    <row r="68" spans="1:10" s="11" customFormat="1" x14ac:dyDescent="0.2">
      <c r="A68" s="8">
        <v>43744</v>
      </c>
      <c r="B68" s="12" t="s">
        <v>3</v>
      </c>
      <c r="C68" s="113">
        <v>8364</v>
      </c>
      <c r="D68" s="12" t="s">
        <v>72</v>
      </c>
      <c r="E68" s="12" t="s">
        <v>4</v>
      </c>
      <c r="F68" s="12" t="s">
        <v>5</v>
      </c>
      <c r="G68" s="12" t="s">
        <v>2045</v>
      </c>
      <c r="H68" s="12"/>
      <c r="I68" s="9">
        <v>25</v>
      </c>
      <c r="J68" s="9">
        <v>19</v>
      </c>
    </row>
    <row r="69" spans="1:10" s="11" customFormat="1" x14ac:dyDescent="0.2">
      <c r="A69" s="8">
        <v>43744</v>
      </c>
      <c r="B69" s="12" t="s">
        <v>3</v>
      </c>
      <c r="C69" s="113">
        <v>7782</v>
      </c>
      <c r="D69" s="12" t="s">
        <v>47</v>
      </c>
      <c r="E69" s="12" t="s">
        <v>2530</v>
      </c>
      <c r="F69" s="12" t="s">
        <v>15</v>
      </c>
      <c r="G69" s="12" t="s">
        <v>2531</v>
      </c>
      <c r="H69" s="12"/>
      <c r="I69" s="9">
        <v>40</v>
      </c>
      <c r="J69" s="9">
        <v>56</v>
      </c>
    </row>
    <row r="70" spans="1:10" s="11" customFormat="1" x14ac:dyDescent="0.2">
      <c r="A70" s="8">
        <v>43744</v>
      </c>
      <c r="B70" s="12" t="s">
        <v>3</v>
      </c>
      <c r="C70" s="113">
        <v>4514</v>
      </c>
      <c r="D70" s="12" t="s">
        <v>40</v>
      </c>
      <c r="E70" s="12" t="s">
        <v>4</v>
      </c>
      <c r="F70" s="12" t="s">
        <v>6</v>
      </c>
      <c r="G70" s="12" t="s">
        <v>488</v>
      </c>
      <c r="H70" s="12"/>
      <c r="I70" s="9">
        <v>4</v>
      </c>
      <c r="J70" s="9">
        <v>2</v>
      </c>
    </row>
    <row r="71" spans="1:10" s="11" customFormat="1" x14ac:dyDescent="0.2">
      <c r="A71" s="8">
        <v>43744</v>
      </c>
      <c r="B71" s="12" t="s">
        <v>5</v>
      </c>
      <c r="C71" s="113">
        <v>54317</v>
      </c>
      <c r="D71" s="12" t="s">
        <v>1008</v>
      </c>
      <c r="E71" s="12" t="s">
        <v>4</v>
      </c>
      <c r="F71" s="12" t="s">
        <v>5</v>
      </c>
      <c r="G71" s="12" t="s">
        <v>222</v>
      </c>
      <c r="H71" s="12"/>
      <c r="I71" s="9">
        <v>58</v>
      </c>
      <c r="J71" s="9">
        <v>92</v>
      </c>
    </row>
    <row r="72" spans="1:10" s="11" customFormat="1" x14ac:dyDescent="0.2">
      <c r="A72" s="8">
        <v>43744</v>
      </c>
      <c r="B72" s="12" t="s">
        <v>3</v>
      </c>
      <c r="C72" s="113">
        <v>4968</v>
      </c>
      <c r="D72" s="12" t="s">
        <v>2041</v>
      </c>
      <c r="E72" s="12" t="s">
        <v>16</v>
      </c>
      <c r="F72" s="12" t="s">
        <v>4</v>
      </c>
      <c r="G72" s="12" t="s">
        <v>37</v>
      </c>
      <c r="H72" s="12"/>
      <c r="I72" s="9">
        <v>14</v>
      </c>
      <c r="J72" s="9">
        <v>10</v>
      </c>
    </row>
    <row r="73" spans="1:10" s="11" customFormat="1" x14ac:dyDescent="0.2">
      <c r="A73" s="8">
        <v>43744</v>
      </c>
      <c r="B73" s="12" t="s">
        <v>3</v>
      </c>
      <c r="C73" s="113">
        <v>8313</v>
      </c>
      <c r="D73" s="12" t="s">
        <v>196</v>
      </c>
      <c r="E73" s="12" t="s">
        <v>6</v>
      </c>
      <c r="F73" s="12" t="s">
        <v>15</v>
      </c>
      <c r="G73" s="12" t="s">
        <v>37</v>
      </c>
      <c r="H73" s="12"/>
      <c r="I73" s="9">
        <v>27</v>
      </c>
      <c r="J73" s="9">
        <v>21</v>
      </c>
    </row>
    <row r="74" spans="1:10" s="11" customFormat="1" x14ac:dyDescent="0.2">
      <c r="A74" s="8">
        <v>43744</v>
      </c>
      <c r="B74" s="12" t="s">
        <v>6</v>
      </c>
      <c r="C74" s="113">
        <v>57310</v>
      </c>
      <c r="D74" s="12" t="s">
        <v>219</v>
      </c>
      <c r="E74" s="12" t="s">
        <v>6</v>
      </c>
      <c r="F74" s="12" t="s">
        <v>9</v>
      </c>
      <c r="G74" s="12" t="s">
        <v>222</v>
      </c>
      <c r="H74" s="12"/>
      <c r="I74" s="9">
        <v>42</v>
      </c>
      <c r="J74" s="9">
        <v>59</v>
      </c>
    </row>
    <row r="75" spans="1:10" s="11" customFormat="1" x14ac:dyDescent="0.2">
      <c r="A75" s="8">
        <v>43744</v>
      </c>
      <c r="B75" s="12" t="s">
        <v>5</v>
      </c>
      <c r="C75" s="113">
        <v>54675</v>
      </c>
      <c r="D75" s="12" t="s">
        <v>500</v>
      </c>
      <c r="E75" s="12" t="s">
        <v>5</v>
      </c>
      <c r="F75" s="12" t="s">
        <v>4</v>
      </c>
      <c r="G75" s="12" t="s">
        <v>2532</v>
      </c>
      <c r="H75" s="12"/>
      <c r="I75" s="9">
        <v>65</v>
      </c>
      <c r="J75" s="9">
        <v>78</v>
      </c>
    </row>
    <row r="76" spans="1:10" s="11" customFormat="1" x14ac:dyDescent="0.2">
      <c r="A76" s="8">
        <v>43744</v>
      </c>
      <c r="B76" s="12" t="s">
        <v>3</v>
      </c>
      <c r="C76" s="113">
        <v>7220</v>
      </c>
      <c r="D76" s="12" t="s">
        <v>120</v>
      </c>
      <c r="E76" s="12" t="s">
        <v>2533</v>
      </c>
      <c r="F76" s="12" t="s">
        <v>15</v>
      </c>
      <c r="G76" s="12" t="s">
        <v>151</v>
      </c>
      <c r="H76" s="12"/>
      <c r="I76" s="9">
        <v>31</v>
      </c>
      <c r="J76" s="9">
        <v>36</v>
      </c>
    </row>
    <row r="77" spans="1:10" s="11" customFormat="1" x14ac:dyDescent="0.2">
      <c r="A77" s="8">
        <v>43744</v>
      </c>
      <c r="B77" s="12" t="s">
        <v>3</v>
      </c>
      <c r="C77" s="113">
        <v>8074</v>
      </c>
      <c r="D77" s="12" t="s">
        <v>41</v>
      </c>
      <c r="E77" s="12" t="s">
        <v>6</v>
      </c>
      <c r="F77" s="12" t="s">
        <v>15</v>
      </c>
      <c r="G77" s="12" t="s">
        <v>194</v>
      </c>
      <c r="H77" s="12"/>
      <c r="I77" s="9">
        <v>24</v>
      </c>
      <c r="J77" s="9">
        <v>19</v>
      </c>
    </row>
    <row r="78" spans="1:10" s="11" customFormat="1" x14ac:dyDescent="0.2">
      <c r="A78" s="8">
        <v>43744</v>
      </c>
      <c r="B78" s="12" t="s">
        <v>3</v>
      </c>
      <c r="C78" s="113">
        <v>2713</v>
      </c>
      <c r="D78" s="12" t="s">
        <v>92</v>
      </c>
      <c r="E78" s="12" t="s">
        <v>6</v>
      </c>
      <c r="F78" s="12" t="s">
        <v>157</v>
      </c>
      <c r="G78" s="12" t="s">
        <v>151</v>
      </c>
      <c r="H78" s="12"/>
      <c r="I78" s="9">
        <v>23</v>
      </c>
      <c r="J78" s="9">
        <v>25</v>
      </c>
    </row>
    <row r="79" spans="1:10" s="11" customFormat="1" x14ac:dyDescent="0.2">
      <c r="A79" s="8">
        <v>43744</v>
      </c>
      <c r="B79" s="12" t="s">
        <v>3</v>
      </c>
      <c r="C79" s="113">
        <v>2166</v>
      </c>
      <c r="D79" s="12" t="s">
        <v>92</v>
      </c>
      <c r="E79" s="12" t="s">
        <v>6</v>
      </c>
      <c r="F79" s="12" t="s">
        <v>4</v>
      </c>
      <c r="G79" s="12" t="s">
        <v>2045</v>
      </c>
      <c r="H79" s="12"/>
      <c r="I79" s="9">
        <v>21</v>
      </c>
      <c r="J79" s="9">
        <v>2</v>
      </c>
    </row>
    <row r="80" spans="1:10" s="11" customFormat="1" x14ac:dyDescent="0.2">
      <c r="A80" s="8">
        <v>43744</v>
      </c>
      <c r="B80" s="12" t="s">
        <v>3</v>
      </c>
      <c r="C80" s="113">
        <v>2550</v>
      </c>
      <c r="D80" s="12" t="s">
        <v>92</v>
      </c>
      <c r="E80" s="12" t="s">
        <v>15</v>
      </c>
      <c r="F80" s="12" t="s">
        <v>6</v>
      </c>
      <c r="G80" s="12" t="s">
        <v>477</v>
      </c>
      <c r="H80" s="12"/>
      <c r="I80" s="9">
        <v>21</v>
      </c>
      <c r="J80" s="9">
        <v>25</v>
      </c>
    </row>
    <row r="81" spans="1:10" s="11" customFormat="1" x14ac:dyDescent="0.2">
      <c r="A81" s="8">
        <v>43744</v>
      </c>
      <c r="B81" s="12" t="s">
        <v>3</v>
      </c>
      <c r="C81" s="113">
        <v>2357</v>
      </c>
      <c r="D81" s="12" t="s">
        <v>190</v>
      </c>
      <c r="E81" s="12" t="s">
        <v>6</v>
      </c>
      <c r="F81" s="12" t="s">
        <v>15</v>
      </c>
      <c r="G81" s="12" t="s">
        <v>2556</v>
      </c>
      <c r="H81" s="12"/>
      <c r="I81" s="9">
        <v>30</v>
      </c>
      <c r="J81" s="9">
        <v>38</v>
      </c>
    </row>
    <row r="82" spans="1:10" s="11" customFormat="1" x14ac:dyDescent="0.2">
      <c r="A82" s="8">
        <v>43744</v>
      </c>
      <c r="B82" s="12" t="s">
        <v>3</v>
      </c>
      <c r="C82" s="113">
        <v>4681</v>
      </c>
      <c r="D82" s="12" t="s">
        <v>40</v>
      </c>
      <c r="E82" s="12" t="s">
        <v>6</v>
      </c>
      <c r="F82" s="12" t="s">
        <v>15</v>
      </c>
      <c r="G82" s="12" t="s">
        <v>194</v>
      </c>
      <c r="H82" s="12"/>
      <c r="I82" s="9">
        <v>3</v>
      </c>
      <c r="J82" s="9">
        <v>3</v>
      </c>
    </row>
    <row r="83" spans="1:10" s="11" customFormat="1" x14ac:dyDescent="0.2">
      <c r="A83" s="8">
        <v>43744</v>
      </c>
      <c r="B83" s="12" t="s">
        <v>3</v>
      </c>
      <c r="C83" s="113">
        <v>8110</v>
      </c>
      <c r="D83" s="12" t="s">
        <v>42</v>
      </c>
      <c r="E83" s="12" t="s">
        <v>15</v>
      </c>
      <c r="F83" s="12" t="s">
        <v>6</v>
      </c>
      <c r="G83" s="12" t="s">
        <v>13</v>
      </c>
      <c r="H83" s="12"/>
      <c r="I83" s="9">
        <v>21</v>
      </c>
      <c r="J83" s="9">
        <v>26</v>
      </c>
    </row>
    <row r="84" spans="1:10" s="11" customFormat="1" x14ac:dyDescent="0.2">
      <c r="A84" s="8">
        <v>43744</v>
      </c>
      <c r="B84" s="12" t="s">
        <v>3</v>
      </c>
      <c r="C84" s="113">
        <v>5405</v>
      </c>
      <c r="D84" s="12" t="s">
        <v>2447</v>
      </c>
      <c r="E84" s="12" t="s">
        <v>4</v>
      </c>
      <c r="F84" s="12" t="s">
        <v>5</v>
      </c>
      <c r="G84" s="12" t="s">
        <v>194</v>
      </c>
      <c r="H84" s="12"/>
      <c r="I84" s="9">
        <v>31</v>
      </c>
      <c r="J84" s="9">
        <v>40</v>
      </c>
    </row>
    <row r="85" spans="1:10" s="11" customFormat="1" x14ac:dyDescent="0.2">
      <c r="A85" s="8">
        <v>43744</v>
      </c>
      <c r="B85" s="12" t="s">
        <v>3</v>
      </c>
      <c r="C85" s="113">
        <v>4437</v>
      </c>
      <c r="D85" s="12" t="s">
        <v>61</v>
      </c>
      <c r="E85" s="12" t="s">
        <v>4</v>
      </c>
      <c r="F85" s="12" t="s">
        <v>6</v>
      </c>
      <c r="G85" s="12" t="s">
        <v>194</v>
      </c>
      <c r="H85" s="12"/>
      <c r="I85" s="9">
        <v>5</v>
      </c>
      <c r="J85" s="9">
        <v>3</v>
      </c>
    </row>
    <row r="86" spans="1:10" s="11" customFormat="1" x14ac:dyDescent="0.2">
      <c r="A86" s="8">
        <v>43744</v>
      </c>
      <c r="B86" s="12" t="s">
        <v>8</v>
      </c>
      <c r="C86" s="113">
        <v>35020</v>
      </c>
      <c r="D86" s="12" t="s">
        <v>2535</v>
      </c>
      <c r="E86" s="12" t="s">
        <v>8</v>
      </c>
      <c r="F86" s="12" t="s">
        <v>15</v>
      </c>
      <c r="G86" s="12" t="s">
        <v>151</v>
      </c>
      <c r="H86" s="12"/>
      <c r="I86" s="31"/>
      <c r="J86" s="31"/>
    </row>
    <row r="87" spans="1:10" s="11" customFormat="1" x14ac:dyDescent="0.2">
      <c r="A87" s="8">
        <v>43745</v>
      </c>
      <c r="B87" s="12" t="s">
        <v>3</v>
      </c>
      <c r="C87" s="113">
        <v>1146</v>
      </c>
      <c r="D87" s="12" t="s">
        <v>92</v>
      </c>
      <c r="E87" s="12" t="s">
        <v>19</v>
      </c>
      <c r="F87" s="12" t="s">
        <v>15</v>
      </c>
      <c r="G87" s="12" t="s">
        <v>258</v>
      </c>
      <c r="H87" s="12"/>
      <c r="I87" s="9">
        <v>24</v>
      </c>
      <c r="J87" s="9">
        <v>26</v>
      </c>
    </row>
    <row r="88" spans="1:10" s="11" customFormat="1" x14ac:dyDescent="0.2">
      <c r="A88" s="8">
        <v>43745</v>
      </c>
      <c r="B88" s="12" t="s">
        <v>3</v>
      </c>
      <c r="C88" s="113">
        <v>2317</v>
      </c>
      <c r="D88" s="12" t="s">
        <v>43</v>
      </c>
      <c r="E88" s="12" t="s">
        <v>2545</v>
      </c>
      <c r="F88" s="12" t="s">
        <v>6</v>
      </c>
      <c r="G88" s="12" t="s">
        <v>222</v>
      </c>
      <c r="H88" s="12"/>
      <c r="I88" s="9">
        <v>27</v>
      </c>
      <c r="J88" s="9">
        <v>27</v>
      </c>
    </row>
    <row r="89" spans="1:10" s="11" customFormat="1" x14ac:dyDescent="0.2">
      <c r="A89" s="8">
        <v>43745</v>
      </c>
      <c r="B89" s="12" t="s">
        <v>3</v>
      </c>
      <c r="C89" s="113">
        <v>7220</v>
      </c>
      <c r="D89" s="12" t="s">
        <v>120</v>
      </c>
      <c r="E89" s="12" t="s">
        <v>16</v>
      </c>
      <c r="F89" s="12" t="s">
        <v>15</v>
      </c>
      <c r="G89" s="12" t="s">
        <v>327</v>
      </c>
      <c r="H89" s="12"/>
      <c r="I89" s="9">
        <v>36</v>
      </c>
      <c r="J89" s="9">
        <v>36</v>
      </c>
    </row>
    <row r="90" spans="1:10" s="11" customFormat="1" x14ac:dyDescent="0.2">
      <c r="A90" s="8">
        <v>43745</v>
      </c>
      <c r="B90" s="12" t="s">
        <v>5</v>
      </c>
      <c r="C90" s="113">
        <v>67466</v>
      </c>
      <c r="D90" s="12" t="s">
        <v>2546</v>
      </c>
      <c r="E90" s="12" t="s">
        <v>5</v>
      </c>
      <c r="F90" s="12" t="s">
        <v>10</v>
      </c>
      <c r="G90" s="12" t="s">
        <v>292</v>
      </c>
      <c r="H90" s="12"/>
      <c r="I90" s="9">
        <v>133</v>
      </c>
      <c r="J90" s="9">
        <v>197</v>
      </c>
    </row>
    <row r="91" spans="1:10" s="11" customFormat="1" x14ac:dyDescent="0.2">
      <c r="A91" s="8">
        <v>43745</v>
      </c>
      <c r="B91" s="12" t="s">
        <v>3</v>
      </c>
      <c r="C91" s="113">
        <v>3843</v>
      </c>
      <c r="D91" s="12" t="s">
        <v>116</v>
      </c>
      <c r="E91" s="12" t="s">
        <v>15</v>
      </c>
      <c r="F91" s="12" t="s">
        <v>6</v>
      </c>
      <c r="G91" s="12" t="s">
        <v>151</v>
      </c>
      <c r="H91" s="12"/>
      <c r="I91" s="9">
        <v>18</v>
      </c>
      <c r="J91" s="9">
        <v>14</v>
      </c>
    </row>
    <row r="92" spans="1:10" s="11" customFormat="1" x14ac:dyDescent="0.2">
      <c r="A92" s="8">
        <v>43746</v>
      </c>
      <c r="B92" s="12" t="s">
        <v>5</v>
      </c>
      <c r="C92" s="113">
        <v>68782</v>
      </c>
      <c r="D92" s="12" t="s">
        <v>2547</v>
      </c>
      <c r="E92" s="12" t="s">
        <v>5</v>
      </c>
      <c r="F92" s="12" t="s">
        <v>15</v>
      </c>
      <c r="G92" s="12" t="s">
        <v>2548</v>
      </c>
      <c r="H92" s="12"/>
      <c r="I92" s="9"/>
      <c r="J92" s="9"/>
    </row>
    <row r="93" spans="1:10" s="11" customFormat="1" x14ac:dyDescent="0.2">
      <c r="A93" s="8">
        <v>43746</v>
      </c>
      <c r="B93" s="12" t="s">
        <v>5</v>
      </c>
      <c r="C93" s="113">
        <v>66346</v>
      </c>
      <c r="D93" s="12" t="s">
        <v>2549</v>
      </c>
      <c r="E93" s="12" t="s">
        <v>5</v>
      </c>
      <c r="F93" s="12" t="s">
        <v>15</v>
      </c>
      <c r="G93" s="12" t="s">
        <v>2555</v>
      </c>
      <c r="H93" s="12"/>
      <c r="I93" s="9">
        <v>79</v>
      </c>
      <c r="J93" s="9">
        <v>97</v>
      </c>
    </row>
    <row r="94" spans="1:10" s="11" customFormat="1" x14ac:dyDescent="0.2">
      <c r="A94" s="8">
        <v>43746</v>
      </c>
      <c r="B94" s="12" t="s">
        <v>5</v>
      </c>
      <c r="C94" s="113">
        <v>66706</v>
      </c>
      <c r="D94" s="12" t="s">
        <v>97</v>
      </c>
      <c r="E94" s="12" t="s">
        <v>4</v>
      </c>
      <c r="F94" s="12" t="s">
        <v>5</v>
      </c>
      <c r="G94" s="12" t="s">
        <v>319</v>
      </c>
      <c r="H94" s="12"/>
      <c r="I94" s="9">
        <v>35</v>
      </c>
      <c r="J94" s="9">
        <v>45</v>
      </c>
    </row>
    <row r="95" spans="1:10" s="11" customFormat="1" x14ac:dyDescent="0.2">
      <c r="A95" s="8">
        <v>43746</v>
      </c>
      <c r="B95" s="12" t="s">
        <v>5</v>
      </c>
      <c r="C95" s="113">
        <v>54451</v>
      </c>
      <c r="D95" s="12" t="s">
        <v>2551</v>
      </c>
      <c r="E95" s="12" t="s">
        <v>5</v>
      </c>
      <c r="F95" s="12" t="s">
        <v>15</v>
      </c>
      <c r="G95" s="12" t="s">
        <v>151</v>
      </c>
      <c r="H95" s="12"/>
      <c r="I95" s="9">
        <v>58</v>
      </c>
      <c r="J95" s="9">
        <v>71</v>
      </c>
    </row>
    <row r="96" spans="1:10" s="11" customFormat="1" x14ac:dyDescent="0.2">
      <c r="A96" s="8">
        <v>43746</v>
      </c>
      <c r="B96" s="12" t="s">
        <v>5</v>
      </c>
      <c r="C96" s="113">
        <v>54451</v>
      </c>
      <c r="D96" s="12" t="s">
        <v>2551</v>
      </c>
      <c r="E96" s="12" t="s">
        <v>5</v>
      </c>
      <c r="F96" s="12" t="s">
        <v>15</v>
      </c>
      <c r="G96" s="12" t="s">
        <v>319</v>
      </c>
      <c r="H96" s="12"/>
      <c r="I96" s="9">
        <v>58</v>
      </c>
      <c r="J96" s="9">
        <v>71</v>
      </c>
    </row>
    <row r="97" spans="1:10" s="11" customFormat="1" x14ac:dyDescent="0.2">
      <c r="A97" s="8">
        <v>43746</v>
      </c>
      <c r="B97" s="12" t="s">
        <v>5</v>
      </c>
      <c r="C97" s="113">
        <v>54426</v>
      </c>
      <c r="D97" s="12" t="s">
        <v>2552</v>
      </c>
      <c r="E97" s="12" t="s">
        <v>5</v>
      </c>
      <c r="F97" s="12" t="s">
        <v>5</v>
      </c>
      <c r="G97" s="12" t="s">
        <v>23</v>
      </c>
      <c r="H97" s="12"/>
      <c r="I97" s="9">
        <v>8</v>
      </c>
      <c r="J97" s="9">
        <v>100</v>
      </c>
    </row>
    <row r="98" spans="1:10" s="11" customFormat="1" x14ac:dyDescent="0.2">
      <c r="A98" s="8">
        <v>43746</v>
      </c>
      <c r="B98" s="12" t="s">
        <v>5</v>
      </c>
      <c r="C98" s="113">
        <v>54529</v>
      </c>
      <c r="D98" s="12" t="s">
        <v>1894</v>
      </c>
      <c r="E98" s="12" t="s">
        <v>15</v>
      </c>
      <c r="F98" s="12" t="s">
        <v>18</v>
      </c>
      <c r="G98" s="12" t="s">
        <v>23</v>
      </c>
      <c r="H98" s="12"/>
      <c r="I98" s="9">
        <v>83</v>
      </c>
      <c r="J98" s="9">
        <v>101</v>
      </c>
    </row>
    <row r="99" spans="1:10" s="11" customFormat="1" x14ac:dyDescent="0.2">
      <c r="A99" s="8">
        <v>43746</v>
      </c>
      <c r="B99" s="12" t="s">
        <v>5</v>
      </c>
      <c r="C99" s="113">
        <v>54320</v>
      </c>
      <c r="D99" s="12" t="s">
        <v>2553</v>
      </c>
      <c r="E99" s="12" t="s">
        <v>5</v>
      </c>
      <c r="F99" s="12" t="s">
        <v>15</v>
      </c>
      <c r="G99" s="12" t="s">
        <v>23</v>
      </c>
      <c r="H99" s="12"/>
      <c r="I99" s="9">
        <v>75</v>
      </c>
      <c r="J99" s="9">
        <v>93</v>
      </c>
    </row>
    <row r="100" spans="1:10" s="11" customFormat="1" x14ac:dyDescent="0.2">
      <c r="A100" s="8">
        <v>43746</v>
      </c>
      <c r="B100" s="12" t="s">
        <v>5</v>
      </c>
      <c r="C100" s="113">
        <v>28205</v>
      </c>
      <c r="D100" s="12" t="s">
        <v>2554</v>
      </c>
      <c r="E100" s="12" t="s">
        <v>5</v>
      </c>
      <c r="F100" s="12" t="s">
        <v>15</v>
      </c>
      <c r="G100" s="12" t="s">
        <v>151</v>
      </c>
      <c r="H100" s="12"/>
      <c r="I100" s="31"/>
      <c r="J100" s="31"/>
    </row>
    <row r="101" spans="1:10" s="11" customFormat="1" x14ac:dyDescent="0.2">
      <c r="A101" s="8">
        <v>43747</v>
      </c>
      <c r="B101" s="12" t="s">
        <v>5</v>
      </c>
      <c r="C101" s="113">
        <v>54634</v>
      </c>
      <c r="D101" s="12" t="s">
        <v>2557</v>
      </c>
      <c r="E101" s="12" t="s">
        <v>5</v>
      </c>
      <c r="F101" s="12" t="s">
        <v>15</v>
      </c>
      <c r="G101" s="12" t="s">
        <v>325</v>
      </c>
      <c r="H101" s="12"/>
      <c r="I101" s="9">
        <v>67</v>
      </c>
      <c r="J101" s="9">
        <v>94</v>
      </c>
    </row>
    <row r="102" spans="1:10" s="11" customFormat="1" x14ac:dyDescent="0.2">
      <c r="A102" s="8">
        <v>43747</v>
      </c>
      <c r="B102" s="12" t="s">
        <v>3</v>
      </c>
      <c r="C102" s="113">
        <v>1338</v>
      </c>
      <c r="D102" s="12" t="s">
        <v>92</v>
      </c>
      <c r="E102" s="12" t="s">
        <v>5</v>
      </c>
      <c r="F102" s="12" t="s">
        <v>4</v>
      </c>
      <c r="G102" s="12" t="s">
        <v>2558</v>
      </c>
      <c r="H102" s="12"/>
      <c r="I102" s="9">
        <v>25</v>
      </c>
      <c r="J102" s="9">
        <v>27</v>
      </c>
    </row>
    <row r="103" spans="1:10" s="11" customFormat="1" x14ac:dyDescent="0.2">
      <c r="A103" s="8">
        <v>43747</v>
      </c>
      <c r="B103" s="12" t="s">
        <v>5</v>
      </c>
      <c r="C103" s="113">
        <v>66119</v>
      </c>
      <c r="D103" s="12" t="s">
        <v>1915</v>
      </c>
      <c r="E103" s="12" t="s">
        <v>5</v>
      </c>
      <c r="F103" s="12" t="s">
        <v>15</v>
      </c>
      <c r="G103" s="12" t="s">
        <v>2550</v>
      </c>
      <c r="H103" s="12"/>
      <c r="I103" s="9">
        <v>81</v>
      </c>
      <c r="J103" s="9">
        <v>110</v>
      </c>
    </row>
    <row r="104" spans="1:10" s="11" customFormat="1" x14ac:dyDescent="0.2">
      <c r="A104" s="8">
        <v>43747</v>
      </c>
      <c r="B104" s="12" t="s">
        <v>5</v>
      </c>
      <c r="C104" s="113">
        <v>80333</v>
      </c>
      <c r="D104" s="12" t="s">
        <v>2559</v>
      </c>
      <c r="E104" s="12" t="s">
        <v>5</v>
      </c>
      <c r="F104" s="12" t="s">
        <v>15</v>
      </c>
      <c r="G104" s="12" t="s">
        <v>319</v>
      </c>
      <c r="H104" s="12"/>
      <c r="I104" s="31"/>
      <c r="J104" s="31"/>
    </row>
    <row r="105" spans="1:10" s="11" customFormat="1" x14ac:dyDescent="0.2">
      <c r="A105" s="8">
        <v>43749</v>
      </c>
      <c r="B105" s="12" t="s">
        <v>3</v>
      </c>
      <c r="C105" s="113">
        <v>4492</v>
      </c>
      <c r="D105" s="12" t="s">
        <v>61</v>
      </c>
      <c r="E105" s="12" t="s">
        <v>4</v>
      </c>
      <c r="F105" s="12" t="s">
        <v>22</v>
      </c>
      <c r="G105" s="12" t="s">
        <v>151</v>
      </c>
      <c r="H105" s="12"/>
      <c r="I105" s="9">
        <v>8</v>
      </c>
      <c r="J105" s="9">
        <v>5</v>
      </c>
    </row>
    <row r="106" spans="1:10" s="11" customFormat="1" x14ac:dyDescent="0.2">
      <c r="A106" s="8">
        <v>43749</v>
      </c>
      <c r="B106" s="12" t="s">
        <v>3</v>
      </c>
      <c r="C106" s="113">
        <v>3412</v>
      </c>
      <c r="D106" s="12" t="s">
        <v>67</v>
      </c>
      <c r="E106" s="12" t="s">
        <v>4</v>
      </c>
      <c r="F106" s="12" t="s">
        <v>22</v>
      </c>
      <c r="G106" s="12" t="s">
        <v>151</v>
      </c>
      <c r="H106" s="12"/>
      <c r="I106" s="9">
        <v>22</v>
      </c>
      <c r="J106" s="9">
        <v>21</v>
      </c>
    </row>
    <row r="107" spans="1:10" s="11" customFormat="1" x14ac:dyDescent="0.2">
      <c r="A107" s="8">
        <v>43749</v>
      </c>
      <c r="B107" s="12" t="s">
        <v>5</v>
      </c>
      <c r="C107" s="113">
        <v>66333</v>
      </c>
      <c r="D107" s="12" t="s">
        <v>1855</v>
      </c>
      <c r="E107" s="12" t="s">
        <v>5</v>
      </c>
      <c r="F107" s="12" t="s">
        <v>6</v>
      </c>
      <c r="G107" s="12" t="s">
        <v>516</v>
      </c>
      <c r="H107" s="12"/>
      <c r="I107" s="9">
        <v>65</v>
      </c>
      <c r="J107" s="9">
        <v>96</v>
      </c>
    </row>
    <row r="108" spans="1:10" s="11" customFormat="1" x14ac:dyDescent="0.2">
      <c r="A108" s="8">
        <v>43749</v>
      </c>
      <c r="B108" s="12" t="s">
        <v>3</v>
      </c>
      <c r="C108" s="113">
        <v>8363</v>
      </c>
      <c r="D108" s="12" t="s">
        <v>2561</v>
      </c>
      <c r="E108" s="12" t="s">
        <v>4</v>
      </c>
      <c r="F108" s="12" t="s">
        <v>99</v>
      </c>
      <c r="G108" s="12" t="s">
        <v>2562</v>
      </c>
      <c r="H108" s="12"/>
      <c r="I108" s="9">
        <v>34</v>
      </c>
      <c r="J108" s="9">
        <v>27</v>
      </c>
    </row>
    <row r="109" spans="1:10" s="11" customFormat="1" x14ac:dyDescent="0.2">
      <c r="A109" s="8">
        <v>43749</v>
      </c>
      <c r="B109" s="12" t="s">
        <v>5</v>
      </c>
      <c r="C109" s="113">
        <v>54675</v>
      </c>
      <c r="D109" s="12" t="s">
        <v>2563</v>
      </c>
      <c r="E109" s="12" t="s">
        <v>5</v>
      </c>
      <c r="F109" s="12" t="s">
        <v>5</v>
      </c>
      <c r="G109" s="12" t="s">
        <v>2562</v>
      </c>
      <c r="H109" s="12"/>
      <c r="I109" s="9">
        <v>74</v>
      </c>
      <c r="J109" s="9">
        <v>87</v>
      </c>
    </row>
    <row r="110" spans="1:10" s="11" customFormat="1" x14ac:dyDescent="0.2">
      <c r="A110" s="8">
        <v>43750</v>
      </c>
      <c r="B110" s="12" t="s">
        <v>3</v>
      </c>
      <c r="C110" s="113">
        <v>5371</v>
      </c>
      <c r="D110" s="12" t="s">
        <v>58</v>
      </c>
      <c r="E110" s="12" t="s">
        <v>5</v>
      </c>
      <c r="F110" s="12" t="s">
        <v>15</v>
      </c>
      <c r="G110" s="12" t="s">
        <v>2569</v>
      </c>
      <c r="H110" s="12"/>
      <c r="I110" s="9">
        <v>31</v>
      </c>
      <c r="J110" s="9">
        <v>38</v>
      </c>
    </row>
    <row r="111" spans="1:10" s="11" customFormat="1" x14ac:dyDescent="0.2">
      <c r="A111" s="8">
        <v>43750</v>
      </c>
      <c r="B111" s="12" t="s">
        <v>3</v>
      </c>
      <c r="C111" s="113">
        <v>3442</v>
      </c>
      <c r="D111" s="12" t="s">
        <v>67</v>
      </c>
      <c r="E111" s="12" t="s">
        <v>16</v>
      </c>
      <c r="F111" s="12" t="s">
        <v>4</v>
      </c>
      <c r="G111" s="12" t="s">
        <v>893</v>
      </c>
      <c r="H111" s="12"/>
      <c r="I111" s="9">
        <v>17</v>
      </c>
      <c r="J111" s="9">
        <v>19</v>
      </c>
    </row>
    <row r="112" spans="1:10" s="11" customFormat="1" x14ac:dyDescent="0.2">
      <c r="A112" s="8">
        <v>43750</v>
      </c>
      <c r="B112" s="12" t="s">
        <v>3</v>
      </c>
      <c r="C112" s="113">
        <v>1228</v>
      </c>
      <c r="D112" s="12" t="s">
        <v>43</v>
      </c>
      <c r="E112" s="12" t="s">
        <v>18</v>
      </c>
      <c r="F112" s="12" t="s">
        <v>15</v>
      </c>
      <c r="G112" s="12" t="s">
        <v>194</v>
      </c>
      <c r="H112" s="12"/>
      <c r="I112" s="9">
        <v>23</v>
      </c>
      <c r="J112" s="9">
        <v>26</v>
      </c>
    </row>
    <row r="113" spans="1:10" s="11" customFormat="1" x14ac:dyDescent="0.2">
      <c r="A113" s="8">
        <v>43750</v>
      </c>
      <c r="B113" s="12" t="s">
        <v>3</v>
      </c>
      <c r="C113" s="113">
        <v>1363</v>
      </c>
      <c r="D113" s="12" t="s">
        <v>43</v>
      </c>
      <c r="E113" s="12" t="s">
        <v>4</v>
      </c>
      <c r="F113" s="12" t="s">
        <v>15</v>
      </c>
      <c r="G113" s="12" t="s">
        <v>37</v>
      </c>
      <c r="H113" s="12"/>
      <c r="I113" s="9">
        <v>22</v>
      </c>
      <c r="J113" s="9">
        <v>26</v>
      </c>
    </row>
    <row r="114" spans="1:10" s="11" customFormat="1" x14ac:dyDescent="0.2">
      <c r="A114" s="8">
        <v>43750</v>
      </c>
      <c r="B114" s="12" t="s">
        <v>3</v>
      </c>
      <c r="C114" s="113">
        <v>4994</v>
      </c>
      <c r="D114" s="12" t="s">
        <v>199</v>
      </c>
      <c r="E114" s="12" t="s">
        <v>12</v>
      </c>
      <c r="F114" s="12" t="s">
        <v>15</v>
      </c>
      <c r="G114" s="12" t="s">
        <v>319</v>
      </c>
      <c r="H114" s="12"/>
      <c r="I114" s="9">
        <v>15</v>
      </c>
      <c r="J114" s="9">
        <v>10</v>
      </c>
    </row>
    <row r="115" spans="1:10" s="11" customFormat="1" x14ac:dyDescent="0.2">
      <c r="A115" s="8">
        <v>43750</v>
      </c>
      <c r="B115" s="12" t="s">
        <v>5</v>
      </c>
      <c r="C115" s="113">
        <v>54634</v>
      </c>
      <c r="D115" s="12" t="s">
        <v>1692</v>
      </c>
      <c r="E115" s="12" t="s">
        <v>5</v>
      </c>
      <c r="F115" s="12" t="s">
        <v>5</v>
      </c>
      <c r="G115" s="12" t="s">
        <v>989</v>
      </c>
      <c r="H115" s="12"/>
      <c r="I115" s="9">
        <v>62</v>
      </c>
      <c r="J115" s="9">
        <v>94</v>
      </c>
    </row>
    <row r="116" spans="1:10" s="11" customFormat="1" x14ac:dyDescent="0.2">
      <c r="A116" s="8">
        <v>43750</v>
      </c>
      <c r="B116" s="12" t="s">
        <v>3</v>
      </c>
      <c r="C116" s="113">
        <v>9189</v>
      </c>
      <c r="D116" s="12" t="s">
        <v>51</v>
      </c>
      <c r="E116" s="12" t="s">
        <v>5</v>
      </c>
      <c r="F116" s="12" t="s">
        <v>4</v>
      </c>
      <c r="G116" s="12" t="s">
        <v>151</v>
      </c>
      <c r="H116" s="12"/>
      <c r="I116" s="9">
        <v>44</v>
      </c>
      <c r="J116" s="9">
        <v>61</v>
      </c>
    </row>
    <row r="117" spans="1:10" s="11" customFormat="1" x14ac:dyDescent="0.2">
      <c r="A117" s="8">
        <v>43750</v>
      </c>
      <c r="B117" s="12" t="s">
        <v>5</v>
      </c>
      <c r="C117" s="113">
        <v>66625</v>
      </c>
      <c r="D117" s="12" t="s">
        <v>2564</v>
      </c>
      <c r="E117" s="12" t="s">
        <v>5</v>
      </c>
      <c r="F117" s="12" t="s">
        <v>5</v>
      </c>
      <c r="G117" s="12" t="s">
        <v>2565</v>
      </c>
      <c r="H117" s="12"/>
      <c r="I117" s="9">
        <v>83</v>
      </c>
      <c r="J117" s="9">
        <v>128</v>
      </c>
    </row>
    <row r="118" spans="1:10" s="11" customFormat="1" x14ac:dyDescent="0.2">
      <c r="A118" s="8">
        <v>43750</v>
      </c>
      <c r="B118" s="12" t="s">
        <v>6</v>
      </c>
      <c r="C118" s="113">
        <v>54400</v>
      </c>
      <c r="D118" s="12" t="s">
        <v>1640</v>
      </c>
      <c r="E118" s="12" t="s">
        <v>6</v>
      </c>
      <c r="F118" s="12" t="s">
        <v>6</v>
      </c>
      <c r="G118" s="12" t="s">
        <v>477</v>
      </c>
      <c r="H118" s="12"/>
      <c r="I118" s="9">
        <v>25</v>
      </c>
      <c r="J118" s="9">
        <v>20</v>
      </c>
    </row>
    <row r="119" spans="1:10" s="11" customFormat="1" x14ac:dyDescent="0.2">
      <c r="A119" s="8">
        <v>43750</v>
      </c>
      <c r="B119" s="12" t="s">
        <v>3</v>
      </c>
      <c r="C119" s="113">
        <v>5756</v>
      </c>
      <c r="D119" s="12" t="s">
        <v>128</v>
      </c>
      <c r="E119" s="12" t="s">
        <v>4</v>
      </c>
      <c r="F119" s="12" t="s">
        <v>5</v>
      </c>
      <c r="G119" s="12" t="s">
        <v>194</v>
      </c>
      <c r="H119" s="12"/>
      <c r="I119" s="9">
        <v>20</v>
      </c>
      <c r="J119" s="9">
        <v>27</v>
      </c>
    </row>
    <row r="120" spans="1:10" s="11" customFormat="1" x14ac:dyDescent="0.2">
      <c r="A120" s="8">
        <v>43750</v>
      </c>
      <c r="B120" s="12" t="s">
        <v>3</v>
      </c>
      <c r="C120" s="113">
        <v>7246</v>
      </c>
      <c r="D120" s="12" t="s">
        <v>59</v>
      </c>
      <c r="E120" s="12" t="s">
        <v>15</v>
      </c>
      <c r="F120" s="12" t="s">
        <v>6</v>
      </c>
      <c r="G120" s="12" t="s">
        <v>477</v>
      </c>
      <c r="H120" s="12"/>
      <c r="I120" s="9">
        <v>31</v>
      </c>
      <c r="J120" s="9">
        <v>35</v>
      </c>
    </row>
    <row r="121" spans="1:10" s="11" customFormat="1" x14ac:dyDescent="0.2">
      <c r="A121" s="8">
        <v>43750</v>
      </c>
      <c r="B121" s="12" t="s">
        <v>3</v>
      </c>
      <c r="C121" s="113">
        <v>1255</v>
      </c>
      <c r="D121" s="12" t="s">
        <v>92</v>
      </c>
      <c r="E121" s="12" t="s">
        <v>2566</v>
      </c>
      <c r="F121" s="12" t="s">
        <v>15</v>
      </c>
      <c r="G121" s="12" t="s">
        <v>1800</v>
      </c>
      <c r="H121" s="12"/>
      <c r="I121" s="9">
        <v>21</v>
      </c>
      <c r="J121" s="9">
        <v>25</v>
      </c>
    </row>
    <row r="122" spans="1:10" s="11" customFormat="1" x14ac:dyDescent="0.2">
      <c r="A122" s="8">
        <v>43750</v>
      </c>
      <c r="B122" s="12" t="s">
        <v>5</v>
      </c>
      <c r="C122" s="113">
        <v>54306</v>
      </c>
      <c r="D122" s="12" t="s">
        <v>2567</v>
      </c>
      <c r="E122" s="12" t="s">
        <v>18</v>
      </c>
      <c r="F122" s="12" t="s">
        <v>15</v>
      </c>
      <c r="G122" s="12" t="s">
        <v>151</v>
      </c>
      <c r="H122" s="12"/>
      <c r="I122" s="9">
        <v>63</v>
      </c>
      <c r="J122" s="9">
        <v>85</v>
      </c>
    </row>
    <row r="123" spans="1:10" s="11" customFormat="1" x14ac:dyDescent="0.2">
      <c r="A123" s="8">
        <v>43750</v>
      </c>
      <c r="B123" s="12" t="s">
        <v>3</v>
      </c>
      <c r="C123" s="113">
        <v>8026</v>
      </c>
      <c r="D123" s="12" t="s">
        <v>42</v>
      </c>
      <c r="E123" s="12" t="s">
        <v>6</v>
      </c>
      <c r="F123" s="12" t="s">
        <v>4</v>
      </c>
      <c r="G123" s="12" t="s">
        <v>37</v>
      </c>
      <c r="H123" s="12"/>
      <c r="I123" s="9">
        <v>23</v>
      </c>
      <c r="J123" s="9">
        <v>27</v>
      </c>
    </row>
    <row r="124" spans="1:10" s="11" customFormat="1" x14ac:dyDescent="0.2">
      <c r="A124" s="8">
        <v>43750</v>
      </c>
      <c r="B124" s="12" t="s">
        <v>3</v>
      </c>
      <c r="C124" s="113">
        <v>8030</v>
      </c>
      <c r="D124" s="12" t="s">
        <v>42</v>
      </c>
      <c r="E124" s="12" t="s">
        <v>2568</v>
      </c>
      <c r="F124" s="12" t="s">
        <v>15</v>
      </c>
      <c r="G124" s="12" t="s">
        <v>292</v>
      </c>
      <c r="H124" s="12"/>
      <c r="I124" s="9">
        <v>22</v>
      </c>
      <c r="J124" s="9">
        <v>27</v>
      </c>
    </row>
    <row r="125" spans="1:10" s="11" customFormat="1" x14ac:dyDescent="0.2">
      <c r="A125" s="8">
        <v>43751</v>
      </c>
      <c r="B125" s="12" t="s">
        <v>6</v>
      </c>
      <c r="C125" s="113">
        <v>57100</v>
      </c>
      <c r="D125" s="12" t="s">
        <v>141</v>
      </c>
      <c r="E125" s="12" t="s">
        <v>6</v>
      </c>
      <c r="F125" s="12" t="s">
        <v>15</v>
      </c>
      <c r="G125" s="12" t="s">
        <v>2570</v>
      </c>
      <c r="H125" s="12"/>
      <c r="I125" s="9">
        <v>36</v>
      </c>
      <c r="J125" s="9">
        <v>41</v>
      </c>
    </row>
    <row r="126" spans="1:10" s="11" customFormat="1" x14ac:dyDescent="0.2">
      <c r="A126" s="8">
        <v>43751</v>
      </c>
      <c r="B126" s="12" t="s">
        <v>3</v>
      </c>
      <c r="C126" s="113">
        <v>4026</v>
      </c>
      <c r="D126" s="12" t="s">
        <v>506</v>
      </c>
      <c r="E126" s="12" t="s">
        <v>6</v>
      </c>
      <c r="F126" s="12" t="s">
        <v>15</v>
      </c>
      <c r="G126" s="12" t="s">
        <v>37</v>
      </c>
      <c r="H126" s="12"/>
      <c r="I126" s="9">
        <v>11</v>
      </c>
      <c r="J126" s="9">
        <v>7</v>
      </c>
    </row>
    <row r="127" spans="1:10" s="11" customFormat="1" x14ac:dyDescent="0.2">
      <c r="A127" s="8">
        <v>43751</v>
      </c>
      <c r="B127" s="12" t="s">
        <v>5</v>
      </c>
      <c r="C127" s="113">
        <v>54441</v>
      </c>
      <c r="D127" s="12" t="s">
        <v>484</v>
      </c>
      <c r="E127" s="12" t="s">
        <v>5</v>
      </c>
      <c r="F127" s="12" t="s">
        <v>15</v>
      </c>
      <c r="G127" s="12" t="s">
        <v>319</v>
      </c>
      <c r="H127" s="12"/>
      <c r="I127" s="9">
        <v>48</v>
      </c>
      <c r="J127" s="9">
        <v>66</v>
      </c>
    </row>
    <row r="128" spans="1:10" s="11" customFormat="1" x14ac:dyDescent="0.2">
      <c r="A128" s="8">
        <v>43751</v>
      </c>
      <c r="B128" s="12" t="s">
        <v>6</v>
      </c>
      <c r="C128" s="113">
        <v>54720</v>
      </c>
      <c r="D128" s="12" t="s">
        <v>240</v>
      </c>
      <c r="E128" s="12" t="s">
        <v>6</v>
      </c>
      <c r="F128" s="12" t="s">
        <v>15</v>
      </c>
      <c r="G128" s="12" t="s">
        <v>262</v>
      </c>
      <c r="H128" s="12"/>
      <c r="I128" s="9">
        <v>30</v>
      </c>
      <c r="J128" s="9">
        <v>21</v>
      </c>
    </row>
    <row r="129" spans="1:10" s="11" customFormat="1" x14ac:dyDescent="0.2">
      <c r="A129" s="8">
        <v>43751</v>
      </c>
      <c r="B129" s="12" t="s">
        <v>6</v>
      </c>
      <c r="C129" s="113">
        <v>54720</v>
      </c>
      <c r="D129" s="12" t="s">
        <v>240</v>
      </c>
      <c r="E129" s="12" t="s">
        <v>6</v>
      </c>
      <c r="F129" s="12" t="s">
        <v>15</v>
      </c>
      <c r="G129" s="12" t="s">
        <v>151</v>
      </c>
      <c r="H129" s="12"/>
      <c r="I129" s="9">
        <v>30</v>
      </c>
      <c r="J129" s="9">
        <v>21</v>
      </c>
    </row>
    <row r="130" spans="1:10" s="11" customFormat="1" x14ac:dyDescent="0.2">
      <c r="A130" s="8">
        <v>43751</v>
      </c>
      <c r="B130" s="12" t="s">
        <v>5</v>
      </c>
      <c r="C130" s="113">
        <v>66693</v>
      </c>
      <c r="D130" s="12" t="s">
        <v>734</v>
      </c>
      <c r="E130" s="12" t="s">
        <v>5</v>
      </c>
      <c r="F130" s="12" t="s">
        <v>15</v>
      </c>
      <c r="G130" s="12" t="s">
        <v>2555</v>
      </c>
      <c r="H130" s="12"/>
      <c r="I130" s="9">
        <v>46</v>
      </c>
      <c r="J130" s="9">
        <v>67</v>
      </c>
    </row>
    <row r="131" spans="1:10" s="11" customFormat="1" x14ac:dyDescent="0.2">
      <c r="A131" s="8">
        <v>43751</v>
      </c>
      <c r="B131" s="12" t="s">
        <v>3</v>
      </c>
      <c r="C131" s="113">
        <v>4361</v>
      </c>
      <c r="D131" s="12" t="s">
        <v>506</v>
      </c>
      <c r="E131" s="12" t="s">
        <v>10</v>
      </c>
      <c r="F131" s="12" t="s">
        <v>6</v>
      </c>
      <c r="G131" s="12" t="s">
        <v>222</v>
      </c>
      <c r="H131" s="12"/>
      <c r="I131" s="9">
        <v>13</v>
      </c>
      <c r="J131" s="9">
        <v>7</v>
      </c>
    </row>
    <row r="132" spans="1:10" s="11" customFormat="1" x14ac:dyDescent="0.2">
      <c r="A132" s="8">
        <v>43751</v>
      </c>
      <c r="B132" s="12" t="s">
        <v>5</v>
      </c>
      <c r="C132" s="113">
        <v>54292</v>
      </c>
      <c r="D132" s="12" t="s">
        <v>154</v>
      </c>
      <c r="E132" s="12" t="s">
        <v>5</v>
      </c>
      <c r="F132" s="12" t="s">
        <v>15</v>
      </c>
      <c r="G132" s="12" t="s">
        <v>151</v>
      </c>
      <c r="H132" s="12"/>
      <c r="I132" s="9">
        <v>58</v>
      </c>
      <c r="J132" s="9">
        <v>77</v>
      </c>
    </row>
    <row r="133" spans="1:10" s="11" customFormat="1" x14ac:dyDescent="0.2">
      <c r="A133" s="8">
        <v>43751</v>
      </c>
      <c r="B133" s="12" t="s">
        <v>6</v>
      </c>
      <c r="C133" s="113">
        <v>54135</v>
      </c>
      <c r="D133" s="12" t="s">
        <v>1106</v>
      </c>
      <c r="E133" s="12" t="s">
        <v>6</v>
      </c>
      <c r="F133" s="12" t="s">
        <v>15</v>
      </c>
      <c r="G133" s="12" t="s">
        <v>163</v>
      </c>
      <c r="H133" s="12"/>
      <c r="I133" s="9">
        <v>21</v>
      </c>
      <c r="J133" s="9">
        <v>16</v>
      </c>
    </row>
    <row r="134" spans="1:10" s="11" customFormat="1" x14ac:dyDescent="0.2">
      <c r="A134" s="8">
        <v>43751</v>
      </c>
      <c r="B134" s="12" t="s">
        <v>2571</v>
      </c>
      <c r="C134" s="48" t="s">
        <v>2572</v>
      </c>
      <c r="D134" s="12" t="s">
        <v>2573</v>
      </c>
      <c r="E134" s="12" t="s">
        <v>8</v>
      </c>
      <c r="F134" s="12" t="s">
        <v>15</v>
      </c>
      <c r="G134" s="12" t="s">
        <v>477</v>
      </c>
      <c r="H134" s="12"/>
      <c r="I134" s="9"/>
      <c r="J134" s="9"/>
    </row>
    <row r="135" spans="1:10" s="11" customFormat="1" x14ac:dyDescent="0.2">
      <c r="A135" s="8">
        <v>43751</v>
      </c>
      <c r="B135" s="12" t="s">
        <v>2571</v>
      </c>
      <c r="C135" s="48" t="s">
        <v>2572</v>
      </c>
      <c r="D135" s="12" t="s">
        <v>2573</v>
      </c>
      <c r="E135" s="12" t="s">
        <v>18</v>
      </c>
      <c r="F135" s="12" t="s">
        <v>15</v>
      </c>
      <c r="G135" s="12" t="s">
        <v>477</v>
      </c>
      <c r="H135" s="12"/>
      <c r="I135" s="9"/>
      <c r="J135" s="9"/>
    </row>
    <row r="136" spans="1:10" s="11" customFormat="1" x14ac:dyDescent="0.2">
      <c r="A136" s="8">
        <v>43751</v>
      </c>
      <c r="B136" s="12" t="s">
        <v>6</v>
      </c>
      <c r="C136" s="113">
        <v>4206</v>
      </c>
      <c r="D136" s="12" t="s">
        <v>506</v>
      </c>
      <c r="E136" s="12" t="s">
        <v>4</v>
      </c>
      <c r="F136" s="12" t="s">
        <v>6</v>
      </c>
      <c r="G136" s="12" t="s">
        <v>37</v>
      </c>
      <c r="H136" s="12"/>
      <c r="I136" s="9">
        <v>16</v>
      </c>
      <c r="J136" s="9">
        <v>12</v>
      </c>
    </row>
    <row r="137" spans="1:10" s="11" customFormat="1" x14ac:dyDescent="0.2">
      <c r="A137" s="8">
        <v>43751</v>
      </c>
      <c r="B137" s="12" t="s">
        <v>14</v>
      </c>
      <c r="C137" s="113">
        <v>6780</v>
      </c>
      <c r="D137" s="12" t="s">
        <v>142</v>
      </c>
      <c r="E137" s="12" t="s">
        <v>6</v>
      </c>
      <c r="F137" s="12" t="s">
        <v>15</v>
      </c>
      <c r="G137" s="12" t="s">
        <v>292</v>
      </c>
      <c r="H137" s="12"/>
      <c r="I137" s="9">
        <v>24</v>
      </c>
      <c r="J137" s="9">
        <v>8</v>
      </c>
    </row>
    <row r="138" spans="1:10" s="11" customFormat="1" x14ac:dyDescent="0.2">
      <c r="A138" s="8">
        <v>43751</v>
      </c>
      <c r="B138" s="12" t="s">
        <v>3</v>
      </c>
      <c r="C138" s="113">
        <v>9261</v>
      </c>
      <c r="D138" s="12" t="s">
        <v>88</v>
      </c>
      <c r="E138" s="12" t="s">
        <v>4</v>
      </c>
      <c r="F138" s="12" t="s">
        <v>6</v>
      </c>
      <c r="G138" s="12" t="s">
        <v>194</v>
      </c>
      <c r="H138" s="12"/>
      <c r="I138" s="9">
        <v>47</v>
      </c>
      <c r="J138" s="9">
        <v>67</v>
      </c>
    </row>
    <row r="139" spans="1:10" s="11" customFormat="1" x14ac:dyDescent="0.2">
      <c r="A139" s="8">
        <v>43753</v>
      </c>
      <c r="B139" s="12" t="s">
        <v>5</v>
      </c>
      <c r="C139" s="113">
        <v>66798</v>
      </c>
      <c r="D139" s="12" t="s">
        <v>2574</v>
      </c>
      <c r="E139" s="12" t="s">
        <v>5</v>
      </c>
      <c r="F139" s="12" t="s">
        <v>15</v>
      </c>
      <c r="G139" s="12" t="s">
        <v>23</v>
      </c>
      <c r="H139" s="12"/>
      <c r="I139" s="9">
        <v>66</v>
      </c>
      <c r="J139" s="9">
        <v>84</v>
      </c>
    </row>
    <row r="140" spans="1:10" s="11" customFormat="1" x14ac:dyDescent="0.2">
      <c r="A140" s="8">
        <v>43753</v>
      </c>
      <c r="B140" s="12" t="s">
        <v>3</v>
      </c>
      <c r="C140" s="113">
        <v>4004</v>
      </c>
      <c r="D140" s="12" t="s">
        <v>506</v>
      </c>
      <c r="E140" s="12" t="s">
        <v>6</v>
      </c>
      <c r="F140" s="12" t="s">
        <v>4</v>
      </c>
      <c r="G140" s="12" t="s">
        <v>1661</v>
      </c>
      <c r="H140" s="12"/>
      <c r="I140" s="9">
        <v>14</v>
      </c>
      <c r="J140" s="9">
        <v>10</v>
      </c>
    </row>
    <row r="141" spans="1:10" s="11" customFormat="1" x14ac:dyDescent="0.2">
      <c r="A141" s="8">
        <v>43754</v>
      </c>
      <c r="B141" s="12" t="s">
        <v>5</v>
      </c>
      <c r="C141" s="113">
        <v>66709</v>
      </c>
      <c r="D141" s="12" t="s">
        <v>2575</v>
      </c>
      <c r="E141" s="12" t="s">
        <v>5</v>
      </c>
      <c r="F141" s="12" t="s">
        <v>4</v>
      </c>
      <c r="G141" s="12" t="s">
        <v>151</v>
      </c>
      <c r="H141" s="12"/>
      <c r="I141" s="9">
        <v>78</v>
      </c>
      <c r="J141" s="9">
        <v>91</v>
      </c>
    </row>
    <row r="142" spans="1:10" s="11" customFormat="1" x14ac:dyDescent="0.2">
      <c r="A142" s="8">
        <v>43754</v>
      </c>
      <c r="B142" s="12" t="s">
        <v>5</v>
      </c>
      <c r="C142" s="113">
        <v>66709</v>
      </c>
      <c r="D142" s="12" t="s">
        <v>2575</v>
      </c>
      <c r="E142" s="12" t="s">
        <v>5</v>
      </c>
      <c r="F142" s="12" t="s">
        <v>4</v>
      </c>
      <c r="G142" s="12" t="s">
        <v>23</v>
      </c>
      <c r="H142" s="12"/>
      <c r="I142" s="9">
        <v>78</v>
      </c>
      <c r="J142" s="9">
        <v>91</v>
      </c>
    </row>
    <row r="143" spans="1:10" s="11" customFormat="1" x14ac:dyDescent="0.2">
      <c r="A143" s="8">
        <v>43754</v>
      </c>
      <c r="B143" s="12" t="s">
        <v>5</v>
      </c>
      <c r="C143" s="113">
        <v>66125</v>
      </c>
      <c r="D143" s="12" t="s">
        <v>1915</v>
      </c>
      <c r="E143" s="12" t="s">
        <v>5</v>
      </c>
      <c r="F143" s="12" t="s">
        <v>15</v>
      </c>
      <c r="G143" s="12" t="s">
        <v>319</v>
      </c>
      <c r="H143" s="12"/>
      <c r="I143" s="9">
        <v>73</v>
      </c>
      <c r="J143" s="9">
        <v>116</v>
      </c>
    </row>
    <row r="144" spans="1:10" s="11" customFormat="1" x14ac:dyDescent="0.2">
      <c r="A144" s="8">
        <v>43755</v>
      </c>
      <c r="B144" s="12" t="s">
        <v>3</v>
      </c>
      <c r="C144" s="113">
        <v>1948</v>
      </c>
      <c r="D144" s="12" t="s">
        <v>92</v>
      </c>
      <c r="E144" s="12" t="s">
        <v>3</v>
      </c>
      <c r="F144" s="12" t="s">
        <v>22</v>
      </c>
      <c r="G144" s="12" t="s">
        <v>2584</v>
      </c>
      <c r="H144" s="12"/>
      <c r="I144" s="9">
        <v>19</v>
      </c>
      <c r="J144" s="9">
        <v>24</v>
      </c>
    </row>
    <row r="145" spans="1:10" s="11" customFormat="1" x14ac:dyDescent="0.2">
      <c r="A145" s="8">
        <v>43755</v>
      </c>
      <c r="B145" s="12" t="s">
        <v>3</v>
      </c>
      <c r="C145" s="113">
        <v>4949</v>
      </c>
      <c r="D145" s="12" t="s">
        <v>265</v>
      </c>
      <c r="E145" s="12" t="s">
        <v>3</v>
      </c>
      <c r="F145" s="12" t="s">
        <v>22</v>
      </c>
      <c r="G145" s="12" t="s">
        <v>177</v>
      </c>
      <c r="H145" s="12"/>
      <c r="I145" s="9">
        <v>14</v>
      </c>
      <c r="J145" s="9">
        <v>11</v>
      </c>
    </row>
    <row r="146" spans="1:10" s="11" customFormat="1" x14ac:dyDescent="0.2">
      <c r="A146" s="8">
        <v>43755</v>
      </c>
      <c r="B146" s="12" t="s">
        <v>6</v>
      </c>
      <c r="C146" s="113">
        <v>57290</v>
      </c>
      <c r="D146" s="12" t="s">
        <v>138</v>
      </c>
      <c r="E146" s="12" t="s">
        <v>6</v>
      </c>
      <c r="F146" s="12" t="s">
        <v>15</v>
      </c>
      <c r="G146" s="12" t="s">
        <v>2576</v>
      </c>
      <c r="H146" s="12"/>
      <c r="I146" s="9">
        <v>32</v>
      </c>
      <c r="J146" s="9">
        <v>37</v>
      </c>
    </row>
    <row r="147" spans="1:10" s="11" customFormat="1" x14ac:dyDescent="0.2">
      <c r="A147" s="8">
        <v>43755</v>
      </c>
      <c r="B147" s="12" t="s">
        <v>1190</v>
      </c>
      <c r="C147" s="48" t="s">
        <v>2577</v>
      </c>
      <c r="D147" s="12" t="s">
        <v>2578</v>
      </c>
      <c r="E147" s="12" t="s">
        <v>2579</v>
      </c>
      <c r="F147" s="12" t="s">
        <v>22</v>
      </c>
      <c r="G147" s="12"/>
      <c r="H147" s="12"/>
      <c r="I147" s="31"/>
      <c r="J147" s="31"/>
    </row>
    <row r="148" spans="1:10" s="11" customFormat="1" x14ac:dyDescent="0.2">
      <c r="A148" s="8">
        <v>43756</v>
      </c>
      <c r="B148" s="12" t="s">
        <v>3</v>
      </c>
      <c r="C148" s="113">
        <v>4939</v>
      </c>
      <c r="D148" s="12" t="s">
        <v>265</v>
      </c>
      <c r="E148" s="12" t="s">
        <v>3</v>
      </c>
      <c r="F148" s="12" t="s">
        <v>22</v>
      </c>
      <c r="G148" s="12" t="s">
        <v>37</v>
      </c>
      <c r="H148" s="12"/>
      <c r="I148" s="9">
        <v>11</v>
      </c>
      <c r="J148" s="9">
        <v>9</v>
      </c>
    </row>
    <row r="149" spans="1:10" s="11" customFormat="1" x14ac:dyDescent="0.2">
      <c r="A149" s="8">
        <v>43756</v>
      </c>
      <c r="B149" s="12" t="s">
        <v>6</v>
      </c>
      <c r="C149" s="113">
        <v>57970</v>
      </c>
      <c r="D149" s="12" t="s">
        <v>316</v>
      </c>
      <c r="E149" s="12" t="s">
        <v>6</v>
      </c>
      <c r="F149" s="12" t="s">
        <v>6</v>
      </c>
      <c r="G149" s="12" t="s">
        <v>2585</v>
      </c>
      <c r="H149" s="12"/>
      <c r="I149" s="9">
        <v>35</v>
      </c>
      <c r="J149" s="9">
        <v>48</v>
      </c>
    </row>
    <row r="150" spans="1:10" s="11" customFormat="1" x14ac:dyDescent="0.2">
      <c r="A150" s="8">
        <v>43756</v>
      </c>
      <c r="B150" s="12" t="s">
        <v>3</v>
      </c>
      <c r="C150" s="113">
        <v>3235</v>
      </c>
      <c r="D150" s="12" t="s">
        <v>131</v>
      </c>
      <c r="E150" s="12" t="s">
        <v>3</v>
      </c>
      <c r="F150" s="12" t="s">
        <v>2580</v>
      </c>
      <c r="G150" s="12" t="s">
        <v>177</v>
      </c>
      <c r="H150" s="12"/>
      <c r="I150" s="9">
        <v>18</v>
      </c>
      <c r="J150" s="9">
        <v>20</v>
      </c>
    </row>
    <row r="151" spans="1:10" s="11" customFormat="1" x14ac:dyDescent="0.2">
      <c r="A151" s="8">
        <v>43757</v>
      </c>
      <c r="B151" s="12" t="s">
        <v>5</v>
      </c>
      <c r="C151" s="113">
        <v>54309</v>
      </c>
      <c r="D151" s="12" t="s">
        <v>320</v>
      </c>
      <c r="E151" s="12" t="s">
        <v>3</v>
      </c>
      <c r="F151" s="12" t="s">
        <v>5</v>
      </c>
      <c r="G151" s="12" t="s">
        <v>2586</v>
      </c>
      <c r="H151" s="12"/>
      <c r="I151" s="9">
        <v>49</v>
      </c>
      <c r="J151" s="9">
        <v>75</v>
      </c>
    </row>
    <row r="152" spans="1:10" s="11" customFormat="1" x14ac:dyDescent="0.2">
      <c r="A152" s="8">
        <v>43757</v>
      </c>
      <c r="B152" s="12" t="s">
        <v>3</v>
      </c>
      <c r="C152" s="113">
        <v>5670</v>
      </c>
      <c r="D152" s="12" t="s">
        <v>1011</v>
      </c>
      <c r="E152" s="12" t="s">
        <v>188</v>
      </c>
      <c r="F152" s="12" t="s">
        <v>4</v>
      </c>
      <c r="G152" s="12" t="s">
        <v>2586</v>
      </c>
      <c r="H152" s="12"/>
      <c r="I152" s="9">
        <v>23</v>
      </c>
      <c r="J152" s="9">
        <v>32</v>
      </c>
    </row>
    <row r="153" spans="1:10" s="11" customFormat="1" x14ac:dyDescent="0.2">
      <c r="A153" s="8">
        <v>43757</v>
      </c>
      <c r="B153" s="12" t="s">
        <v>3</v>
      </c>
      <c r="C153" s="113">
        <v>2168</v>
      </c>
      <c r="D153" s="12" t="s">
        <v>2587</v>
      </c>
      <c r="E153" s="12" t="s">
        <v>21</v>
      </c>
      <c r="F153" s="12" t="s">
        <v>5</v>
      </c>
      <c r="G153" s="12" t="s">
        <v>1897</v>
      </c>
      <c r="H153" s="12"/>
      <c r="I153" s="9">
        <v>30</v>
      </c>
      <c r="J153" s="9">
        <v>29</v>
      </c>
    </row>
    <row r="154" spans="1:10" s="11" customFormat="1" x14ac:dyDescent="0.2">
      <c r="A154" s="8">
        <v>43757</v>
      </c>
      <c r="B154" s="12" t="s">
        <v>3</v>
      </c>
      <c r="C154" s="113">
        <v>1234</v>
      </c>
      <c r="D154" s="12" t="s">
        <v>92</v>
      </c>
      <c r="E154" s="12" t="s">
        <v>3</v>
      </c>
      <c r="F154" s="12" t="s">
        <v>5</v>
      </c>
      <c r="G154" s="12" t="s">
        <v>23</v>
      </c>
      <c r="H154" s="12"/>
      <c r="I154" s="9">
        <v>23</v>
      </c>
      <c r="J154" s="9">
        <v>27</v>
      </c>
    </row>
    <row r="155" spans="1:10" s="11" customFormat="1" x14ac:dyDescent="0.2">
      <c r="A155" s="8">
        <v>43757</v>
      </c>
      <c r="B155" s="12" t="s">
        <v>3</v>
      </c>
      <c r="C155" s="113">
        <v>4408</v>
      </c>
      <c r="D155" s="12" t="s">
        <v>61</v>
      </c>
      <c r="E155" s="12" t="s">
        <v>3</v>
      </c>
      <c r="F155" s="12" t="s">
        <v>5</v>
      </c>
      <c r="G155" s="12" t="s">
        <v>37</v>
      </c>
      <c r="H155" s="12"/>
      <c r="I155" s="9">
        <v>9</v>
      </c>
      <c r="J155" s="9">
        <v>5</v>
      </c>
    </row>
    <row r="156" spans="1:10" s="11" customFormat="1" x14ac:dyDescent="0.2">
      <c r="A156" s="8">
        <v>43757</v>
      </c>
      <c r="B156" s="12" t="s">
        <v>3</v>
      </c>
      <c r="C156" s="113">
        <v>3931</v>
      </c>
      <c r="D156" s="12" t="s">
        <v>71</v>
      </c>
      <c r="E156" s="12" t="s">
        <v>3</v>
      </c>
      <c r="F156" s="12" t="s">
        <v>15</v>
      </c>
      <c r="G156" s="12" t="s">
        <v>177</v>
      </c>
      <c r="H156" s="12"/>
      <c r="I156" s="9">
        <v>13</v>
      </c>
      <c r="J156" s="9">
        <v>11</v>
      </c>
    </row>
    <row r="157" spans="1:10" s="11" customFormat="1" x14ac:dyDescent="0.2">
      <c r="A157" s="8">
        <v>43757</v>
      </c>
      <c r="B157" s="12" t="s">
        <v>3</v>
      </c>
      <c r="C157" s="113">
        <v>2210</v>
      </c>
      <c r="D157" s="12" t="s">
        <v>92</v>
      </c>
      <c r="E157" s="12" t="s">
        <v>2579</v>
      </c>
      <c r="F157" s="12" t="s">
        <v>6</v>
      </c>
      <c r="G157" s="12" t="s">
        <v>258</v>
      </c>
      <c r="H157" s="12"/>
      <c r="I157" s="9">
        <v>24</v>
      </c>
      <c r="J157" s="9">
        <v>26</v>
      </c>
    </row>
    <row r="158" spans="1:10" s="11" customFormat="1" x14ac:dyDescent="0.2">
      <c r="A158" s="8">
        <v>43757</v>
      </c>
      <c r="B158" s="12" t="s">
        <v>3</v>
      </c>
      <c r="C158" s="113">
        <v>8265</v>
      </c>
      <c r="D158" s="12" t="s">
        <v>64</v>
      </c>
      <c r="E158" s="12" t="s">
        <v>16</v>
      </c>
      <c r="F158" s="12" t="s">
        <v>6</v>
      </c>
      <c r="G158" s="12" t="s">
        <v>194</v>
      </c>
      <c r="H158" s="12"/>
      <c r="I158" s="9">
        <v>26</v>
      </c>
      <c r="J158" s="9">
        <v>19</v>
      </c>
    </row>
    <row r="159" spans="1:10" s="11" customFormat="1" x14ac:dyDescent="0.2">
      <c r="A159" s="8">
        <v>43757</v>
      </c>
      <c r="B159" s="12" t="s">
        <v>6</v>
      </c>
      <c r="C159" s="113">
        <v>57270</v>
      </c>
      <c r="D159" s="12" t="s">
        <v>161</v>
      </c>
      <c r="E159" s="12" t="s">
        <v>6</v>
      </c>
      <c r="F159" s="12" t="s">
        <v>15</v>
      </c>
      <c r="G159" s="12" t="s">
        <v>194</v>
      </c>
      <c r="H159" s="12"/>
      <c r="I159" s="9">
        <v>38</v>
      </c>
      <c r="J159" s="9">
        <v>45</v>
      </c>
    </row>
    <row r="160" spans="1:10" s="11" customFormat="1" x14ac:dyDescent="0.2">
      <c r="A160" s="8">
        <v>43757</v>
      </c>
      <c r="B160" s="12" t="s">
        <v>3</v>
      </c>
      <c r="C160" s="113">
        <v>2210</v>
      </c>
      <c r="D160" s="12" t="s">
        <v>92</v>
      </c>
      <c r="E160" s="12" t="s">
        <v>2579</v>
      </c>
      <c r="F160" s="12" t="s">
        <v>6</v>
      </c>
      <c r="G160" s="12" t="s">
        <v>258</v>
      </c>
      <c r="H160" s="12"/>
      <c r="I160" s="9">
        <v>24</v>
      </c>
      <c r="J160" s="9">
        <v>26</v>
      </c>
    </row>
    <row r="161" spans="1:10" s="11" customFormat="1" x14ac:dyDescent="0.2">
      <c r="A161" s="8">
        <v>43757</v>
      </c>
      <c r="B161" s="12" t="s">
        <v>3</v>
      </c>
      <c r="C161" s="113">
        <v>2334</v>
      </c>
      <c r="D161" s="12" t="s">
        <v>92</v>
      </c>
      <c r="E161" s="12" t="s">
        <v>585</v>
      </c>
      <c r="F161" s="12" t="s">
        <v>5</v>
      </c>
      <c r="G161" s="12" t="s">
        <v>177</v>
      </c>
      <c r="H161" s="12"/>
      <c r="I161" s="9">
        <v>20</v>
      </c>
      <c r="J161" s="9">
        <v>24</v>
      </c>
    </row>
    <row r="162" spans="1:10" s="11" customFormat="1" x14ac:dyDescent="0.2">
      <c r="A162" s="8">
        <v>43757</v>
      </c>
      <c r="B162" s="12" t="s">
        <v>6</v>
      </c>
      <c r="C162" s="113">
        <v>57100</v>
      </c>
      <c r="D162" s="12" t="s">
        <v>141</v>
      </c>
      <c r="E162" s="12" t="s">
        <v>6</v>
      </c>
      <c r="F162" s="12" t="s">
        <v>5</v>
      </c>
      <c r="G162" s="12" t="s">
        <v>177</v>
      </c>
      <c r="H162" s="12"/>
      <c r="I162" s="9">
        <v>36</v>
      </c>
      <c r="J162" s="9">
        <v>41</v>
      </c>
    </row>
    <row r="163" spans="1:10" s="11" customFormat="1" x14ac:dyDescent="0.2">
      <c r="A163" s="8">
        <v>43757</v>
      </c>
      <c r="B163" s="12" t="s">
        <v>3</v>
      </c>
      <c r="C163" s="113">
        <v>3877</v>
      </c>
      <c r="D163" s="12" t="s">
        <v>116</v>
      </c>
      <c r="E163" s="12" t="s">
        <v>3</v>
      </c>
      <c r="F163" s="12" t="s">
        <v>6</v>
      </c>
      <c r="G163" s="12" t="s">
        <v>37</v>
      </c>
      <c r="H163" s="12"/>
      <c r="I163" s="9">
        <v>13</v>
      </c>
      <c r="J163" s="9">
        <v>13</v>
      </c>
    </row>
    <row r="164" spans="1:10" s="11" customFormat="1" x14ac:dyDescent="0.2">
      <c r="A164" s="8">
        <v>43757</v>
      </c>
      <c r="B164" s="12" t="s">
        <v>3</v>
      </c>
      <c r="C164" s="113">
        <v>8092</v>
      </c>
      <c r="D164" s="12" t="s">
        <v>41</v>
      </c>
      <c r="E164" s="12" t="s">
        <v>6</v>
      </c>
      <c r="F164" s="12" t="s">
        <v>15</v>
      </c>
      <c r="G164" s="12" t="s">
        <v>1897</v>
      </c>
      <c r="H164" s="12"/>
      <c r="I164" s="9">
        <v>24</v>
      </c>
      <c r="J164" s="9">
        <v>20</v>
      </c>
    </row>
    <row r="165" spans="1:10" s="11" customFormat="1" x14ac:dyDescent="0.2">
      <c r="A165" s="8">
        <v>43757</v>
      </c>
      <c r="B165" s="12" t="s">
        <v>3</v>
      </c>
      <c r="C165" s="113">
        <v>9048</v>
      </c>
      <c r="D165" s="12" t="s">
        <v>63</v>
      </c>
      <c r="E165" s="12" t="s">
        <v>1978</v>
      </c>
      <c r="F165" s="12" t="s">
        <v>15</v>
      </c>
      <c r="G165" s="12" t="s">
        <v>177</v>
      </c>
      <c r="H165" s="12"/>
      <c r="I165" s="9">
        <v>45</v>
      </c>
      <c r="J165" s="9">
        <v>62</v>
      </c>
    </row>
    <row r="166" spans="1:10" s="11" customFormat="1" x14ac:dyDescent="0.2">
      <c r="A166" s="8">
        <v>43757</v>
      </c>
      <c r="B166" s="12" t="s">
        <v>3</v>
      </c>
      <c r="C166" s="113">
        <v>5433</v>
      </c>
      <c r="D166" s="12" t="s">
        <v>412</v>
      </c>
      <c r="E166" s="12" t="s">
        <v>169</v>
      </c>
      <c r="F166" s="12" t="s">
        <v>6</v>
      </c>
      <c r="G166" s="12" t="s">
        <v>194</v>
      </c>
      <c r="H166" s="12"/>
      <c r="I166" s="9">
        <v>37</v>
      </c>
      <c r="J166" s="9">
        <v>52</v>
      </c>
    </row>
    <row r="167" spans="1:10" s="11" customFormat="1" x14ac:dyDescent="0.2">
      <c r="A167" s="8">
        <v>43757</v>
      </c>
      <c r="B167" s="12" t="s">
        <v>6</v>
      </c>
      <c r="C167" s="113">
        <v>88500</v>
      </c>
      <c r="D167" s="12" t="s">
        <v>2581</v>
      </c>
      <c r="E167" s="12" t="s">
        <v>6</v>
      </c>
      <c r="F167" s="12" t="s">
        <v>15</v>
      </c>
      <c r="G167" s="12" t="s">
        <v>23</v>
      </c>
      <c r="H167" s="12"/>
      <c r="I167" s="9">
        <v>127</v>
      </c>
      <c r="J167" s="9">
        <v>180</v>
      </c>
    </row>
    <row r="168" spans="1:10" s="11" customFormat="1" x14ac:dyDescent="0.2">
      <c r="A168" s="8">
        <v>43757</v>
      </c>
      <c r="B168" s="12" t="s">
        <v>6</v>
      </c>
      <c r="C168" s="113">
        <v>57000</v>
      </c>
      <c r="D168" s="12" t="s">
        <v>211</v>
      </c>
      <c r="E168" s="12" t="s">
        <v>6</v>
      </c>
      <c r="F168" s="12" t="s">
        <v>15</v>
      </c>
      <c r="G168" s="12" t="s">
        <v>177</v>
      </c>
      <c r="H168" s="12"/>
      <c r="I168" s="9">
        <v>52</v>
      </c>
      <c r="J168" s="9">
        <v>63</v>
      </c>
    </row>
    <row r="169" spans="1:10" s="11" customFormat="1" x14ac:dyDescent="0.2">
      <c r="A169" s="8">
        <v>43757</v>
      </c>
      <c r="B169" s="12" t="s">
        <v>3</v>
      </c>
      <c r="C169" s="113">
        <v>4599</v>
      </c>
      <c r="D169" s="12" t="s">
        <v>40</v>
      </c>
      <c r="E169" s="12" t="s">
        <v>6</v>
      </c>
      <c r="F169" s="12" t="s">
        <v>4</v>
      </c>
      <c r="G169" s="12" t="s">
        <v>23</v>
      </c>
      <c r="H169" s="12"/>
      <c r="I169" s="9">
        <v>2</v>
      </c>
      <c r="J169" s="9">
        <v>1</v>
      </c>
    </row>
    <row r="170" spans="1:10" s="11" customFormat="1" x14ac:dyDescent="0.2">
      <c r="A170" s="8">
        <v>43757</v>
      </c>
      <c r="B170" s="12" t="s">
        <v>5</v>
      </c>
      <c r="C170" s="113">
        <v>54294</v>
      </c>
      <c r="D170" s="12" t="s">
        <v>2582</v>
      </c>
      <c r="E170" s="12" t="s">
        <v>585</v>
      </c>
      <c r="F170" s="12" t="s">
        <v>15</v>
      </c>
      <c r="G170" s="12" t="s">
        <v>23</v>
      </c>
      <c r="H170" s="12"/>
      <c r="I170" s="9">
        <v>54</v>
      </c>
      <c r="J170" s="9">
        <v>69</v>
      </c>
    </row>
    <row r="171" spans="1:10" s="11" customFormat="1" x14ac:dyDescent="0.2">
      <c r="A171" s="8">
        <v>43757</v>
      </c>
      <c r="B171" s="12" t="s">
        <v>6</v>
      </c>
      <c r="C171" s="113">
        <v>57650</v>
      </c>
      <c r="D171" s="12" t="s">
        <v>711</v>
      </c>
      <c r="E171" s="12" t="s">
        <v>6</v>
      </c>
      <c r="F171" s="12" t="s">
        <v>2583</v>
      </c>
      <c r="G171" s="12" t="s">
        <v>194</v>
      </c>
      <c r="H171" s="12"/>
      <c r="I171" s="9">
        <v>29</v>
      </c>
      <c r="J171" s="9">
        <v>30</v>
      </c>
    </row>
    <row r="172" spans="1:10" s="11" customFormat="1" x14ac:dyDescent="0.2">
      <c r="A172" s="8">
        <v>43758</v>
      </c>
      <c r="B172" s="12" t="s">
        <v>6</v>
      </c>
      <c r="C172" s="113">
        <v>93110</v>
      </c>
      <c r="D172" s="12" t="s">
        <v>2588</v>
      </c>
      <c r="E172" s="12" t="s">
        <v>6</v>
      </c>
      <c r="F172" s="12" t="s">
        <v>15</v>
      </c>
      <c r="G172" s="12" t="s">
        <v>292</v>
      </c>
      <c r="H172" s="12"/>
      <c r="I172" s="87" t="s">
        <v>2604</v>
      </c>
      <c r="J172" s="87" t="s">
        <v>2606</v>
      </c>
    </row>
    <row r="173" spans="1:10" s="11" customFormat="1" x14ac:dyDescent="0.2">
      <c r="A173" s="8">
        <v>43758</v>
      </c>
      <c r="B173" s="12" t="s">
        <v>6</v>
      </c>
      <c r="C173" s="113">
        <v>75011</v>
      </c>
      <c r="D173" s="12" t="s">
        <v>1928</v>
      </c>
      <c r="E173" s="12" t="s">
        <v>6</v>
      </c>
      <c r="F173" s="12" t="s">
        <v>15</v>
      </c>
      <c r="G173" s="12" t="s">
        <v>292</v>
      </c>
      <c r="H173" s="12"/>
      <c r="I173" s="87" t="s">
        <v>2103</v>
      </c>
      <c r="J173" s="87" t="s">
        <v>2605</v>
      </c>
    </row>
    <row r="174" spans="1:10" s="11" customFormat="1" x14ac:dyDescent="0.2">
      <c r="A174" s="8">
        <v>43758</v>
      </c>
      <c r="B174" s="12" t="s">
        <v>6</v>
      </c>
      <c r="C174" s="113">
        <v>57950</v>
      </c>
      <c r="D174" s="12" t="s">
        <v>1132</v>
      </c>
      <c r="E174" s="12" t="s">
        <v>6</v>
      </c>
      <c r="F174" s="12" t="s">
        <v>15</v>
      </c>
      <c r="G174" s="12" t="s">
        <v>2589</v>
      </c>
      <c r="H174" s="12"/>
      <c r="I174" s="9">
        <v>53</v>
      </c>
      <c r="J174" s="10">
        <v>72</v>
      </c>
    </row>
    <row r="175" spans="1:10" s="11" customFormat="1" x14ac:dyDescent="0.2">
      <c r="A175" s="8">
        <v>43758</v>
      </c>
      <c r="B175" s="12" t="s">
        <v>3</v>
      </c>
      <c r="C175" s="113">
        <v>7364</v>
      </c>
      <c r="D175" s="12" t="s">
        <v>239</v>
      </c>
      <c r="E175" s="12" t="s">
        <v>159</v>
      </c>
      <c r="F175" s="12" t="s">
        <v>15</v>
      </c>
      <c r="G175" s="12" t="s">
        <v>477</v>
      </c>
      <c r="H175" s="12"/>
      <c r="I175" s="9">
        <v>33</v>
      </c>
      <c r="J175" s="9">
        <v>38</v>
      </c>
    </row>
    <row r="176" spans="1:10" s="11" customFormat="1" x14ac:dyDescent="0.2">
      <c r="A176" s="8">
        <v>43758</v>
      </c>
      <c r="B176" s="12" t="s">
        <v>6</v>
      </c>
      <c r="C176" s="113">
        <v>57310</v>
      </c>
      <c r="D176" s="12" t="s">
        <v>219</v>
      </c>
      <c r="E176" s="12" t="s">
        <v>6</v>
      </c>
      <c r="F176" s="12" t="s">
        <v>15</v>
      </c>
      <c r="G176" s="12" t="s">
        <v>151</v>
      </c>
      <c r="H176" s="12"/>
      <c r="I176" s="9">
        <v>43</v>
      </c>
      <c r="J176" s="9">
        <v>38</v>
      </c>
    </row>
    <row r="177" spans="1:10" s="11" customFormat="1" x14ac:dyDescent="0.2">
      <c r="A177" s="8">
        <v>43758</v>
      </c>
      <c r="B177" s="12" t="s">
        <v>5</v>
      </c>
      <c r="C177" s="113">
        <v>66663</v>
      </c>
      <c r="D177" s="12" t="s">
        <v>623</v>
      </c>
      <c r="E177" s="12" t="s">
        <v>5</v>
      </c>
      <c r="F177" s="12" t="s">
        <v>5</v>
      </c>
      <c r="G177" s="12" t="s">
        <v>151</v>
      </c>
      <c r="H177" s="12"/>
      <c r="I177" s="9">
        <v>43</v>
      </c>
      <c r="J177" s="9">
        <v>65</v>
      </c>
    </row>
    <row r="178" spans="1:10" s="11" customFormat="1" x14ac:dyDescent="0.2">
      <c r="A178" s="8">
        <v>43758</v>
      </c>
      <c r="B178" s="12" t="s">
        <v>5</v>
      </c>
      <c r="C178" s="113">
        <v>54292</v>
      </c>
      <c r="D178" s="12" t="s">
        <v>2582</v>
      </c>
      <c r="E178" s="12" t="s">
        <v>5</v>
      </c>
      <c r="F178" s="12" t="s">
        <v>22</v>
      </c>
      <c r="G178" s="12" t="s">
        <v>151</v>
      </c>
      <c r="H178" s="12"/>
      <c r="I178" s="9">
        <v>58</v>
      </c>
      <c r="J178" s="9">
        <v>78</v>
      </c>
    </row>
    <row r="179" spans="1:10" s="11" customFormat="1" x14ac:dyDescent="0.2">
      <c r="A179" s="8">
        <v>43758</v>
      </c>
      <c r="B179" s="12" t="s">
        <v>5</v>
      </c>
      <c r="C179" s="113">
        <v>54292</v>
      </c>
      <c r="D179" s="12" t="s">
        <v>2582</v>
      </c>
      <c r="E179" s="12" t="s">
        <v>31</v>
      </c>
      <c r="F179" s="12" t="s">
        <v>5</v>
      </c>
      <c r="G179" s="12" t="s">
        <v>151</v>
      </c>
      <c r="H179" s="12"/>
      <c r="I179" s="9">
        <v>58</v>
      </c>
      <c r="J179" s="9">
        <v>78</v>
      </c>
    </row>
    <row r="180" spans="1:10" s="11" customFormat="1" x14ac:dyDescent="0.2">
      <c r="A180" s="8">
        <v>43758</v>
      </c>
      <c r="B180" s="12" t="s">
        <v>5</v>
      </c>
      <c r="C180" s="113">
        <v>47809</v>
      </c>
      <c r="D180" s="12" t="s">
        <v>2590</v>
      </c>
      <c r="E180" s="12" t="s">
        <v>11</v>
      </c>
      <c r="F180" s="12" t="s">
        <v>5</v>
      </c>
      <c r="G180" s="12" t="s">
        <v>319</v>
      </c>
      <c r="H180" s="12"/>
      <c r="I180" s="9">
        <v>177</v>
      </c>
      <c r="J180" s="9">
        <v>283</v>
      </c>
    </row>
    <row r="181" spans="1:10" s="11" customFormat="1" x14ac:dyDescent="0.2">
      <c r="A181" s="8">
        <v>43758</v>
      </c>
      <c r="B181" s="12" t="s">
        <v>3</v>
      </c>
      <c r="C181" s="113">
        <v>5836</v>
      </c>
      <c r="D181" s="12" t="s">
        <v>261</v>
      </c>
      <c r="E181" s="12" t="s">
        <v>15</v>
      </c>
      <c r="F181" s="12" t="s">
        <v>3</v>
      </c>
      <c r="G181" s="12" t="s">
        <v>151</v>
      </c>
      <c r="H181" s="12"/>
      <c r="I181" s="9">
        <v>27</v>
      </c>
      <c r="J181" s="9">
        <v>29</v>
      </c>
    </row>
    <row r="182" spans="1:10" s="11" customFormat="1" x14ac:dyDescent="0.2">
      <c r="A182" s="8">
        <v>43758</v>
      </c>
      <c r="B182" s="12" t="s">
        <v>5</v>
      </c>
      <c r="C182" s="113">
        <v>54311</v>
      </c>
      <c r="D182" s="12" t="s">
        <v>2591</v>
      </c>
      <c r="E182" s="12" t="s">
        <v>5</v>
      </c>
      <c r="F182" s="12" t="s">
        <v>15</v>
      </c>
      <c r="G182" s="12" t="s">
        <v>23</v>
      </c>
      <c r="H182" s="12"/>
      <c r="I182" s="9">
        <v>51</v>
      </c>
      <c r="J182" s="9">
        <v>75</v>
      </c>
    </row>
    <row r="183" spans="1:10" s="11" customFormat="1" x14ac:dyDescent="0.2">
      <c r="A183" s="8">
        <v>43758</v>
      </c>
      <c r="B183" s="12" t="s">
        <v>3</v>
      </c>
      <c r="C183" s="113">
        <v>4418</v>
      </c>
      <c r="D183" s="12" t="s">
        <v>61</v>
      </c>
      <c r="E183" s="12" t="s">
        <v>3</v>
      </c>
      <c r="F183" s="12" t="s">
        <v>2592</v>
      </c>
      <c r="G183" s="12" t="s">
        <v>2593</v>
      </c>
      <c r="H183" s="12"/>
      <c r="I183" s="9">
        <v>6</v>
      </c>
      <c r="J183" s="9">
        <v>4</v>
      </c>
    </row>
    <row r="184" spans="1:10" s="11" customFormat="1" x14ac:dyDescent="0.2">
      <c r="A184" s="8">
        <v>43758</v>
      </c>
      <c r="B184" s="12" t="s">
        <v>3</v>
      </c>
      <c r="C184" s="113">
        <v>1477</v>
      </c>
      <c r="D184" s="12" t="s">
        <v>92</v>
      </c>
      <c r="E184" s="12" t="s">
        <v>3</v>
      </c>
      <c r="F184" s="12" t="s">
        <v>5</v>
      </c>
      <c r="G184" s="12" t="s">
        <v>2603</v>
      </c>
      <c r="H184" s="12"/>
      <c r="I184" s="9">
        <v>21</v>
      </c>
      <c r="J184" s="9">
        <v>25</v>
      </c>
    </row>
    <row r="185" spans="1:10" s="11" customFormat="1" x14ac:dyDescent="0.2">
      <c r="A185" s="8">
        <v>43758</v>
      </c>
      <c r="B185" s="12" t="s">
        <v>14</v>
      </c>
      <c r="C185" s="113">
        <v>6717</v>
      </c>
      <c r="D185" s="12" t="s">
        <v>1783</v>
      </c>
      <c r="E185" s="12" t="s">
        <v>6</v>
      </c>
      <c r="F185" s="12" t="s">
        <v>15</v>
      </c>
      <c r="G185" s="12" t="s">
        <v>151</v>
      </c>
      <c r="H185" s="12"/>
      <c r="I185" s="9">
        <v>36</v>
      </c>
      <c r="J185" s="9">
        <v>33</v>
      </c>
    </row>
    <row r="186" spans="1:10" s="11" customFormat="1" x14ac:dyDescent="0.2">
      <c r="A186" s="8">
        <v>43758</v>
      </c>
      <c r="B186" s="12" t="s">
        <v>14</v>
      </c>
      <c r="C186" s="113">
        <v>6740</v>
      </c>
      <c r="D186" s="12" t="s">
        <v>181</v>
      </c>
      <c r="E186" s="12" t="s">
        <v>6</v>
      </c>
      <c r="F186" s="12" t="s">
        <v>3</v>
      </c>
      <c r="G186" s="12" t="s">
        <v>151</v>
      </c>
      <c r="H186" s="12"/>
      <c r="I186" s="9">
        <v>37</v>
      </c>
      <c r="J186" s="9">
        <v>43</v>
      </c>
    </row>
    <row r="187" spans="1:10" s="11" customFormat="1" x14ac:dyDescent="0.2">
      <c r="A187" s="8">
        <v>43758</v>
      </c>
      <c r="B187" s="12" t="s">
        <v>3</v>
      </c>
      <c r="C187" s="113">
        <v>6587</v>
      </c>
      <c r="D187" s="12" t="s">
        <v>235</v>
      </c>
      <c r="E187" s="12" t="s">
        <v>3</v>
      </c>
      <c r="F187" s="12" t="s">
        <v>6</v>
      </c>
      <c r="G187" s="12" t="s">
        <v>194</v>
      </c>
      <c r="H187" s="12"/>
      <c r="I187" s="9">
        <v>54</v>
      </c>
      <c r="J187" s="9">
        <v>67</v>
      </c>
    </row>
    <row r="188" spans="1:10" s="11" customFormat="1" x14ac:dyDescent="0.2">
      <c r="A188" s="8">
        <v>43758</v>
      </c>
      <c r="B188" s="12" t="s">
        <v>6</v>
      </c>
      <c r="C188" s="113">
        <v>57710</v>
      </c>
      <c r="D188" s="12" t="s">
        <v>268</v>
      </c>
      <c r="E188" s="12" t="s">
        <v>6</v>
      </c>
      <c r="F188" s="12" t="s">
        <v>15</v>
      </c>
      <c r="G188" s="12" t="s">
        <v>151</v>
      </c>
      <c r="H188" s="12"/>
      <c r="I188" s="9">
        <v>30</v>
      </c>
      <c r="J188" s="9">
        <v>26</v>
      </c>
    </row>
    <row r="189" spans="1:10" s="11" customFormat="1" x14ac:dyDescent="0.2">
      <c r="A189" s="8">
        <v>43758</v>
      </c>
      <c r="B189" s="12" t="s">
        <v>3</v>
      </c>
      <c r="C189" s="113">
        <v>4932</v>
      </c>
      <c r="D189" s="12" t="s">
        <v>265</v>
      </c>
      <c r="E189" s="12" t="s">
        <v>6</v>
      </c>
      <c r="F189" s="12" t="s">
        <v>6</v>
      </c>
      <c r="G189" s="12" t="s">
        <v>151</v>
      </c>
      <c r="H189" s="12"/>
      <c r="I189" s="9">
        <v>11</v>
      </c>
      <c r="J189" s="10">
        <v>8</v>
      </c>
    </row>
    <row r="190" spans="1:10" s="11" customFormat="1" x14ac:dyDescent="0.2">
      <c r="A190" s="8">
        <v>43758</v>
      </c>
      <c r="B190" s="12" t="s">
        <v>3</v>
      </c>
      <c r="C190" s="113">
        <v>5560</v>
      </c>
      <c r="D190" s="12" t="s">
        <v>283</v>
      </c>
      <c r="E190" s="12" t="s">
        <v>6</v>
      </c>
      <c r="F190" s="12" t="s">
        <v>2594</v>
      </c>
      <c r="G190" s="12" t="s">
        <v>2045</v>
      </c>
      <c r="H190" s="12"/>
      <c r="I190" s="9">
        <v>30</v>
      </c>
      <c r="J190" s="9">
        <v>41</v>
      </c>
    </row>
    <row r="191" spans="1:10" s="11" customFormat="1" x14ac:dyDescent="0.2">
      <c r="A191" s="8">
        <v>43758</v>
      </c>
      <c r="B191" s="12" t="s">
        <v>3</v>
      </c>
      <c r="C191" s="113">
        <v>3730</v>
      </c>
      <c r="D191" s="12" t="s">
        <v>83</v>
      </c>
      <c r="E191" s="12" t="s">
        <v>3</v>
      </c>
      <c r="F191" s="12" t="s">
        <v>2595</v>
      </c>
      <c r="G191" s="12" t="s">
        <v>151</v>
      </c>
      <c r="H191" s="12"/>
      <c r="I191" s="9">
        <v>22</v>
      </c>
      <c r="J191" s="9">
        <v>17</v>
      </c>
    </row>
    <row r="192" spans="1:10" s="11" customFormat="1" x14ac:dyDescent="0.2">
      <c r="A192" s="8">
        <v>43758</v>
      </c>
      <c r="B192" s="12" t="s">
        <v>3</v>
      </c>
      <c r="C192" s="113">
        <v>9232</v>
      </c>
      <c r="D192" s="12" t="s">
        <v>88</v>
      </c>
      <c r="E192" s="12" t="s">
        <v>3</v>
      </c>
      <c r="F192" s="12" t="s">
        <v>5</v>
      </c>
      <c r="G192" s="12" t="s">
        <v>151</v>
      </c>
      <c r="H192" s="12"/>
      <c r="I192" s="9">
        <v>50</v>
      </c>
      <c r="J192" s="9">
        <v>68</v>
      </c>
    </row>
    <row r="193" spans="1:10" s="11" customFormat="1" x14ac:dyDescent="0.2">
      <c r="A193" s="8">
        <v>43758</v>
      </c>
      <c r="B193" s="12" t="s">
        <v>3</v>
      </c>
      <c r="C193" s="113">
        <v>3445</v>
      </c>
      <c r="D193" s="12" t="s">
        <v>67</v>
      </c>
      <c r="E193" s="12" t="s">
        <v>3</v>
      </c>
      <c r="F193" s="12" t="s">
        <v>6</v>
      </c>
      <c r="G193" s="12" t="s">
        <v>23</v>
      </c>
      <c r="H193" s="12"/>
      <c r="I193" s="9">
        <v>19</v>
      </c>
      <c r="J193" s="9">
        <v>20</v>
      </c>
    </row>
    <row r="194" spans="1:10" s="11" customFormat="1" x14ac:dyDescent="0.2">
      <c r="A194" s="8">
        <v>43758</v>
      </c>
      <c r="B194" s="12" t="s">
        <v>6</v>
      </c>
      <c r="C194" s="113">
        <v>54590</v>
      </c>
      <c r="D194" s="12" t="s">
        <v>2596</v>
      </c>
      <c r="E194" s="12" t="s">
        <v>6</v>
      </c>
      <c r="F194" s="12" t="s">
        <v>15</v>
      </c>
      <c r="G194" s="12" t="s">
        <v>151</v>
      </c>
      <c r="H194" s="12"/>
      <c r="I194" s="9">
        <v>10</v>
      </c>
      <c r="J194" s="9">
        <v>9</v>
      </c>
    </row>
    <row r="195" spans="1:10" s="11" customFormat="1" x14ac:dyDescent="0.2">
      <c r="A195" s="8">
        <v>43758</v>
      </c>
      <c r="B195" s="12" t="s">
        <v>6</v>
      </c>
      <c r="C195" s="113">
        <v>57940</v>
      </c>
      <c r="D195" s="12" t="s">
        <v>220</v>
      </c>
      <c r="E195" s="12" t="s">
        <v>6</v>
      </c>
      <c r="F195" s="12" t="s">
        <v>15</v>
      </c>
      <c r="G195" s="12" t="s">
        <v>23</v>
      </c>
      <c r="H195" s="12"/>
      <c r="I195" s="9">
        <v>39</v>
      </c>
      <c r="J195" s="9">
        <v>52</v>
      </c>
    </row>
    <row r="196" spans="1:10" s="11" customFormat="1" x14ac:dyDescent="0.2">
      <c r="A196" s="8">
        <v>43758</v>
      </c>
      <c r="B196" s="12" t="s">
        <v>3</v>
      </c>
      <c r="C196" s="113">
        <v>2134</v>
      </c>
      <c r="D196" s="12" t="s">
        <v>92</v>
      </c>
      <c r="E196" s="12" t="s">
        <v>2597</v>
      </c>
      <c r="F196" s="12" t="s">
        <v>15</v>
      </c>
      <c r="G196" s="12" t="s">
        <v>422</v>
      </c>
      <c r="H196" s="12"/>
      <c r="I196" s="9">
        <v>19</v>
      </c>
      <c r="J196" s="9">
        <v>23</v>
      </c>
    </row>
    <row r="197" spans="1:10" s="11" customFormat="1" x14ac:dyDescent="0.2">
      <c r="A197" s="8">
        <v>43758</v>
      </c>
      <c r="B197" s="12" t="s">
        <v>3</v>
      </c>
      <c r="C197" s="113">
        <v>4925</v>
      </c>
      <c r="D197" s="12" t="s">
        <v>265</v>
      </c>
      <c r="E197" s="12" t="s">
        <v>3</v>
      </c>
      <c r="F197" s="12" t="s">
        <v>2598</v>
      </c>
      <c r="G197" s="12" t="s">
        <v>37</v>
      </c>
      <c r="H197" s="12"/>
      <c r="I197" s="9">
        <v>10</v>
      </c>
      <c r="J197" s="9">
        <v>6</v>
      </c>
    </row>
    <row r="198" spans="1:10" s="11" customFormat="1" x14ac:dyDescent="0.2">
      <c r="A198" s="8">
        <v>43758</v>
      </c>
      <c r="B198" s="12" t="s">
        <v>3</v>
      </c>
      <c r="C198" s="113">
        <v>1541</v>
      </c>
      <c r="D198" s="12" t="s">
        <v>92</v>
      </c>
      <c r="E198" s="12" t="s">
        <v>6</v>
      </c>
      <c r="F198" s="12" t="s">
        <v>3</v>
      </c>
      <c r="G198" s="12" t="s">
        <v>151</v>
      </c>
      <c r="H198" s="12"/>
      <c r="I198" s="9">
        <v>23</v>
      </c>
      <c r="J198" s="9">
        <v>27</v>
      </c>
    </row>
    <row r="199" spans="1:10" s="11" customFormat="1" x14ac:dyDescent="0.2">
      <c r="A199" s="8">
        <v>43758</v>
      </c>
      <c r="B199" s="12" t="s">
        <v>3</v>
      </c>
      <c r="C199" s="113">
        <v>4548</v>
      </c>
      <c r="D199" s="12" t="s">
        <v>40</v>
      </c>
      <c r="E199" s="12" t="s">
        <v>3</v>
      </c>
      <c r="F199" s="12" t="s">
        <v>99</v>
      </c>
      <c r="G199" s="12" t="s">
        <v>2602</v>
      </c>
      <c r="H199" s="12"/>
      <c r="I199" s="9">
        <v>2</v>
      </c>
      <c r="J199" s="9">
        <v>1</v>
      </c>
    </row>
    <row r="200" spans="1:10" s="11" customFormat="1" x14ac:dyDescent="0.2">
      <c r="A200" s="8">
        <v>43758</v>
      </c>
      <c r="B200" s="12" t="s">
        <v>6</v>
      </c>
      <c r="C200" s="113">
        <v>54870</v>
      </c>
      <c r="D200" s="12" t="s">
        <v>713</v>
      </c>
      <c r="E200" s="12" t="s">
        <v>6</v>
      </c>
      <c r="F200" s="12" t="s">
        <v>6</v>
      </c>
      <c r="G200" s="12" t="s">
        <v>151</v>
      </c>
      <c r="H200" s="12"/>
      <c r="I200" s="9">
        <v>31</v>
      </c>
      <c r="J200" s="9">
        <v>26</v>
      </c>
    </row>
    <row r="201" spans="1:10" s="11" customFormat="1" x14ac:dyDescent="0.2">
      <c r="A201" s="8">
        <v>43758</v>
      </c>
      <c r="B201" s="12" t="s">
        <v>6</v>
      </c>
      <c r="C201" s="113">
        <v>54260</v>
      </c>
      <c r="D201" s="12" t="s">
        <v>672</v>
      </c>
      <c r="E201" s="12" t="s">
        <v>6</v>
      </c>
      <c r="F201" s="12" t="s">
        <v>15</v>
      </c>
      <c r="G201" s="12" t="s">
        <v>2599</v>
      </c>
      <c r="H201" s="12"/>
      <c r="I201" s="9">
        <v>42</v>
      </c>
      <c r="J201" s="9">
        <v>37</v>
      </c>
    </row>
    <row r="202" spans="1:10" s="11" customFormat="1" x14ac:dyDescent="0.2">
      <c r="A202" s="8">
        <v>43758</v>
      </c>
      <c r="B202" s="12" t="s">
        <v>14</v>
      </c>
      <c r="C202" s="113">
        <v>6690</v>
      </c>
      <c r="D202" s="12" t="s">
        <v>2600</v>
      </c>
      <c r="E202" s="12" t="s">
        <v>6</v>
      </c>
      <c r="F202" s="12" t="s">
        <v>5</v>
      </c>
      <c r="G202" s="12" t="s">
        <v>151</v>
      </c>
      <c r="H202" s="12"/>
      <c r="I202" s="9">
        <v>80</v>
      </c>
      <c r="J202" s="9">
        <v>113</v>
      </c>
    </row>
    <row r="203" spans="1:10" s="11" customFormat="1" x14ac:dyDescent="0.2">
      <c r="A203" s="8">
        <v>43758</v>
      </c>
      <c r="B203" s="12" t="s">
        <v>3</v>
      </c>
      <c r="C203" s="113">
        <v>4435</v>
      </c>
      <c r="D203" s="12" t="s">
        <v>61</v>
      </c>
      <c r="E203" s="12" t="s">
        <v>3</v>
      </c>
      <c r="F203" s="12" t="s">
        <v>6</v>
      </c>
      <c r="G203" s="12" t="s">
        <v>194</v>
      </c>
      <c r="H203" s="12"/>
      <c r="I203" s="9">
        <v>7</v>
      </c>
      <c r="J203" s="9">
        <v>5</v>
      </c>
    </row>
    <row r="204" spans="1:10" s="11" customFormat="1" x14ac:dyDescent="0.2">
      <c r="A204" s="8">
        <v>43758</v>
      </c>
      <c r="B204" s="12" t="s">
        <v>3</v>
      </c>
      <c r="C204" s="113">
        <v>8320</v>
      </c>
      <c r="D204" s="12" t="s">
        <v>42</v>
      </c>
      <c r="E204" s="12" t="s">
        <v>2601</v>
      </c>
      <c r="F204" s="12" t="s">
        <v>15</v>
      </c>
      <c r="G204" s="12" t="s">
        <v>292</v>
      </c>
      <c r="H204" s="12"/>
      <c r="I204" s="9">
        <v>23</v>
      </c>
      <c r="J204" s="9">
        <v>26</v>
      </c>
    </row>
    <row r="205" spans="1:10" s="11" customFormat="1" x14ac:dyDescent="0.2">
      <c r="A205" s="8">
        <v>43759</v>
      </c>
      <c r="B205" s="12" t="s">
        <v>1190</v>
      </c>
      <c r="C205" s="48" t="s">
        <v>2607</v>
      </c>
      <c r="D205" s="12" t="s">
        <v>2608</v>
      </c>
      <c r="E205" s="12" t="s">
        <v>15</v>
      </c>
      <c r="F205" s="12" t="s">
        <v>6</v>
      </c>
      <c r="G205" s="12" t="s">
        <v>151</v>
      </c>
      <c r="H205" s="12"/>
      <c r="I205" s="31"/>
      <c r="J205" s="31"/>
    </row>
    <row r="206" spans="1:10" s="11" customFormat="1" x14ac:dyDescent="0.2">
      <c r="A206" s="8">
        <v>43759</v>
      </c>
      <c r="B206" s="12" t="s">
        <v>6</v>
      </c>
      <c r="C206" s="113">
        <v>59268</v>
      </c>
      <c r="D206" s="12" t="s">
        <v>2609</v>
      </c>
      <c r="E206" s="12" t="s">
        <v>6</v>
      </c>
      <c r="F206" s="12" t="s">
        <v>15</v>
      </c>
      <c r="G206" s="12" t="s">
        <v>292</v>
      </c>
      <c r="H206" s="12"/>
      <c r="I206" s="9">
        <v>190</v>
      </c>
      <c r="J206" s="9">
        <v>300</v>
      </c>
    </row>
    <row r="207" spans="1:10" s="11" customFormat="1" x14ac:dyDescent="0.2">
      <c r="A207" s="8">
        <v>43759</v>
      </c>
      <c r="B207" s="12" t="s">
        <v>6</v>
      </c>
      <c r="C207" s="113">
        <v>57100</v>
      </c>
      <c r="D207" s="12" t="s">
        <v>141</v>
      </c>
      <c r="E207" s="12" t="s">
        <v>6</v>
      </c>
      <c r="F207" s="12" t="s">
        <v>18</v>
      </c>
      <c r="G207" s="12" t="s">
        <v>319</v>
      </c>
      <c r="H207" s="12"/>
      <c r="I207" s="9">
        <v>37</v>
      </c>
      <c r="J207" s="9">
        <v>42</v>
      </c>
    </row>
    <row r="208" spans="1:10" s="11" customFormat="1" x14ac:dyDescent="0.2">
      <c r="A208" s="8">
        <v>43759</v>
      </c>
      <c r="B208" s="12" t="s">
        <v>6</v>
      </c>
      <c r="C208" s="113">
        <v>57100</v>
      </c>
      <c r="D208" s="12" t="s">
        <v>141</v>
      </c>
      <c r="E208" s="12" t="s">
        <v>6</v>
      </c>
      <c r="F208" s="12" t="s">
        <v>15</v>
      </c>
      <c r="G208" s="12" t="s">
        <v>319</v>
      </c>
      <c r="H208" s="12"/>
      <c r="I208" s="9">
        <v>37</v>
      </c>
      <c r="J208" s="9">
        <v>42</v>
      </c>
    </row>
    <row r="209" spans="1:10" s="11" customFormat="1" x14ac:dyDescent="0.2">
      <c r="A209" s="8">
        <v>43759</v>
      </c>
      <c r="B209" s="12" t="s">
        <v>6</v>
      </c>
      <c r="C209" s="113">
        <v>57655</v>
      </c>
      <c r="D209" s="12" t="s">
        <v>266</v>
      </c>
      <c r="E209" s="12" t="s">
        <v>6</v>
      </c>
      <c r="F209" s="12" t="s">
        <v>8</v>
      </c>
      <c r="G209" s="12" t="s">
        <v>23</v>
      </c>
      <c r="H209" s="12"/>
      <c r="I209" s="9">
        <v>28</v>
      </c>
      <c r="J209" s="9">
        <v>27</v>
      </c>
    </row>
    <row r="210" spans="1:10" s="11" customFormat="1" x14ac:dyDescent="0.2">
      <c r="A210" s="8">
        <v>43759</v>
      </c>
      <c r="B210" s="12" t="s">
        <v>6</v>
      </c>
      <c r="C210" s="113">
        <v>57330</v>
      </c>
      <c r="D210" s="12" t="s">
        <v>182</v>
      </c>
      <c r="E210" s="12" t="s">
        <v>6</v>
      </c>
      <c r="F210" s="12" t="s">
        <v>6</v>
      </c>
      <c r="G210" s="12" t="s">
        <v>151</v>
      </c>
      <c r="H210" s="12"/>
      <c r="I210" s="9">
        <v>26</v>
      </c>
      <c r="J210" s="9">
        <v>30</v>
      </c>
    </row>
    <row r="211" spans="1:10" s="11" customFormat="1" x14ac:dyDescent="0.2">
      <c r="A211" s="8">
        <v>43759</v>
      </c>
      <c r="B211" s="12" t="s">
        <v>6</v>
      </c>
      <c r="C211" s="113">
        <v>57640</v>
      </c>
      <c r="D211" s="12" t="s">
        <v>991</v>
      </c>
      <c r="E211" s="12" t="s">
        <v>6</v>
      </c>
      <c r="F211" s="12" t="s">
        <v>6</v>
      </c>
      <c r="G211" s="12" t="s">
        <v>23</v>
      </c>
      <c r="H211" s="12"/>
      <c r="I211" s="9">
        <v>56</v>
      </c>
      <c r="J211" s="9">
        <v>67</v>
      </c>
    </row>
    <row r="212" spans="1:10" s="11" customFormat="1" x14ac:dyDescent="0.2">
      <c r="A212" s="8">
        <v>43759</v>
      </c>
      <c r="B212" s="12" t="s">
        <v>6</v>
      </c>
      <c r="C212" s="113">
        <v>57640</v>
      </c>
      <c r="D212" s="12" t="s">
        <v>991</v>
      </c>
      <c r="E212" s="12" t="s">
        <v>6</v>
      </c>
      <c r="F212" s="12" t="s">
        <v>6</v>
      </c>
      <c r="G212" s="12" t="s">
        <v>151</v>
      </c>
      <c r="H212" s="12"/>
      <c r="I212" s="9">
        <v>56</v>
      </c>
      <c r="J212" s="9">
        <v>67</v>
      </c>
    </row>
    <row r="213" spans="1:10" s="11" customFormat="1" x14ac:dyDescent="0.2">
      <c r="A213" s="8">
        <v>43759</v>
      </c>
      <c r="B213" s="12" t="s">
        <v>6</v>
      </c>
      <c r="C213" s="113">
        <v>54720</v>
      </c>
      <c r="D213" s="12" t="s">
        <v>240</v>
      </c>
      <c r="E213" s="12" t="s">
        <v>6</v>
      </c>
      <c r="F213" s="12" t="s">
        <v>6</v>
      </c>
      <c r="G213" s="12" t="s">
        <v>194</v>
      </c>
      <c r="H213" s="12"/>
      <c r="I213" s="9">
        <v>31</v>
      </c>
      <c r="J213" s="9">
        <v>21</v>
      </c>
    </row>
    <row r="214" spans="1:10" s="11" customFormat="1" x14ac:dyDescent="0.2">
      <c r="A214" s="8">
        <v>43759</v>
      </c>
      <c r="B214" s="12" t="s">
        <v>6</v>
      </c>
      <c r="C214" s="113">
        <v>78240</v>
      </c>
      <c r="D214" s="12" t="s">
        <v>2610</v>
      </c>
      <c r="E214" s="12" t="s">
        <v>6</v>
      </c>
      <c r="F214" s="12" t="s">
        <v>15</v>
      </c>
      <c r="G214" s="12" t="s">
        <v>151</v>
      </c>
      <c r="H214" s="12"/>
      <c r="I214" s="31"/>
      <c r="J214" s="31"/>
    </row>
    <row r="215" spans="1:10" s="11" customFormat="1" x14ac:dyDescent="0.2">
      <c r="A215" s="8">
        <v>43759</v>
      </c>
      <c r="B215" s="12" t="s">
        <v>6</v>
      </c>
      <c r="C215" s="113">
        <v>54720</v>
      </c>
      <c r="D215" s="12" t="s">
        <v>240</v>
      </c>
      <c r="E215" s="12" t="s">
        <v>6</v>
      </c>
      <c r="F215" s="12" t="s">
        <v>15</v>
      </c>
      <c r="G215" s="12" t="s">
        <v>151</v>
      </c>
      <c r="H215" s="12"/>
      <c r="I215" s="9">
        <v>31</v>
      </c>
      <c r="J215" s="9">
        <v>21</v>
      </c>
    </row>
    <row r="216" spans="1:10" s="11" customFormat="1" x14ac:dyDescent="0.2">
      <c r="A216" s="8">
        <v>43759</v>
      </c>
      <c r="B216" s="12" t="s">
        <v>6</v>
      </c>
      <c r="C216" s="113">
        <v>1371</v>
      </c>
      <c r="D216" s="12" t="s">
        <v>92</v>
      </c>
      <c r="E216" s="12" t="s">
        <v>3</v>
      </c>
      <c r="F216" s="12" t="s">
        <v>5</v>
      </c>
      <c r="G216" s="12" t="s">
        <v>1114</v>
      </c>
      <c r="H216" s="12"/>
      <c r="I216" s="9">
        <v>23</v>
      </c>
      <c r="J216" s="9">
        <v>26</v>
      </c>
    </row>
    <row r="217" spans="1:10" s="11" customFormat="1" x14ac:dyDescent="0.2">
      <c r="A217" s="8">
        <v>43759</v>
      </c>
      <c r="B217" s="12" t="s">
        <v>234</v>
      </c>
      <c r="C217" s="48" t="s">
        <v>2611</v>
      </c>
      <c r="D217" s="12" t="s">
        <v>2612</v>
      </c>
      <c r="E217" s="12" t="s">
        <v>234</v>
      </c>
      <c r="F217" s="12" t="s">
        <v>15</v>
      </c>
      <c r="G217" s="12" t="s">
        <v>292</v>
      </c>
      <c r="H217" s="12"/>
      <c r="I217" s="31"/>
      <c r="J217" s="31"/>
    </row>
    <row r="218" spans="1:10" s="11" customFormat="1" x14ac:dyDescent="0.2">
      <c r="A218" s="8">
        <v>43759</v>
      </c>
      <c r="B218" s="12" t="s">
        <v>234</v>
      </c>
      <c r="C218" s="48" t="s">
        <v>2613</v>
      </c>
      <c r="D218" s="12" t="s">
        <v>2614</v>
      </c>
      <c r="E218" s="12" t="s">
        <v>234</v>
      </c>
      <c r="F218" s="12" t="s">
        <v>15</v>
      </c>
      <c r="G218" s="12" t="s">
        <v>319</v>
      </c>
      <c r="H218" s="12"/>
      <c r="I218" s="87" t="s">
        <v>2615</v>
      </c>
      <c r="J218" s="87" t="s">
        <v>2616</v>
      </c>
    </row>
    <row r="219" spans="1:10" s="11" customFormat="1" x14ac:dyDescent="0.2">
      <c r="A219" s="8">
        <v>43759</v>
      </c>
      <c r="B219" s="12" t="s">
        <v>6</v>
      </c>
      <c r="C219" s="113">
        <v>57700</v>
      </c>
      <c r="D219" s="12" t="s">
        <v>264</v>
      </c>
      <c r="E219" s="12" t="s">
        <v>6</v>
      </c>
      <c r="F219" s="12" t="s">
        <v>248</v>
      </c>
      <c r="G219" s="12" t="s">
        <v>151</v>
      </c>
      <c r="H219" s="12"/>
      <c r="I219" s="9">
        <v>40</v>
      </c>
      <c r="J219" s="9">
        <v>42</v>
      </c>
    </row>
    <row r="220" spans="1:10" s="11" customFormat="1" x14ac:dyDescent="0.2">
      <c r="A220" s="8">
        <v>43759</v>
      </c>
      <c r="B220" s="12" t="s">
        <v>3</v>
      </c>
      <c r="C220" s="113">
        <v>4408</v>
      </c>
      <c r="D220" s="12" t="s">
        <v>61</v>
      </c>
      <c r="E220" s="12" t="s">
        <v>3</v>
      </c>
      <c r="F220" s="12" t="s">
        <v>15</v>
      </c>
      <c r="G220" s="12" t="s">
        <v>151</v>
      </c>
      <c r="H220" s="12"/>
      <c r="I220" s="9">
        <v>9</v>
      </c>
      <c r="J220" s="9">
        <v>5</v>
      </c>
    </row>
    <row r="221" spans="1:10" s="11" customFormat="1" x14ac:dyDescent="0.2">
      <c r="A221" s="8">
        <v>43760</v>
      </c>
      <c r="B221" s="12" t="s">
        <v>6</v>
      </c>
      <c r="C221" s="113">
        <v>57570</v>
      </c>
      <c r="D221" s="12" t="s">
        <v>72</v>
      </c>
      <c r="E221" s="12" t="s">
        <v>6</v>
      </c>
      <c r="F221" s="12" t="s">
        <v>15</v>
      </c>
      <c r="G221" s="12" t="s">
        <v>194</v>
      </c>
      <c r="H221" s="12"/>
      <c r="I221" s="9">
        <v>40</v>
      </c>
      <c r="J221" s="9">
        <v>37</v>
      </c>
    </row>
    <row r="222" spans="1:10" s="11" customFormat="1" x14ac:dyDescent="0.2">
      <c r="A222" s="8">
        <v>43760</v>
      </c>
      <c r="B222" s="12" t="s">
        <v>6</v>
      </c>
      <c r="C222" s="113">
        <v>57160</v>
      </c>
      <c r="D222" s="12" t="s">
        <v>2617</v>
      </c>
      <c r="E222" s="12" t="s">
        <v>6</v>
      </c>
      <c r="F222" s="12" t="s">
        <v>6</v>
      </c>
      <c r="G222" s="12" t="s">
        <v>2618</v>
      </c>
      <c r="H222" s="12"/>
      <c r="I222" s="9">
        <v>56</v>
      </c>
      <c r="J222" s="9">
        <v>71</v>
      </c>
    </row>
    <row r="223" spans="1:10" s="11" customFormat="1" x14ac:dyDescent="0.2">
      <c r="A223" s="8">
        <v>43760</v>
      </c>
      <c r="B223" s="12" t="s">
        <v>6</v>
      </c>
      <c r="C223" s="113">
        <v>57640</v>
      </c>
      <c r="D223" s="12" t="s">
        <v>991</v>
      </c>
      <c r="E223" s="12" t="s">
        <v>6</v>
      </c>
      <c r="F223" s="12" t="s">
        <v>15</v>
      </c>
      <c r="G223" s="12" t="s">
        <v>151</v>
      </c>
      <c r="H223" s="12"/>
      <c r="I223" s="9">
        <v>57</v>
      </c>
      <c r="J223" s="9">
        <v>67</v>
      </c>
    </row>
    <row r="224" spans="1:10" s="11" customFormat="1" x14ac:dyDescent="0.2">
      <c r="A224" s="8">
        <v>43760</v>
      </c>
      <c r="B224" s="12" t="s">
        <v>6</v>
      </c>
      <c r="C224" s="113">
        <v>57380</v>
      </c>
      <c r="D224" s="12" t="s">
        <v>2619</v>
      </c>
      <c r="E224" s="12" t="s">
        <v>6</v>
      </c>
      <c r="F224" s="12" t="s">
        <v>15</v>
      </c>
      <c r="G224" s="12" t="s">
        <v>319</v>
      </c>
      <c r="H224" s="12"/>
      <c r="I224" s="9">
        <v>78</v>
      </c>
      <c r="J224" s="9">
        <v>100</v>
      </c>
    </row>
    <row r="225" spans="1:10" s="11" customFormat="1" x14ac:dyDescent="0.2">
      <c r="A225" s="8">
        <v>43760</v>
      </c>
      <c r="B225" s="12" t="s">
        <v>6</v>
      </c>
      <c r="C225" s="113">
        <v>54260</v>
      </c>
      <c r="D225" s="12" t="s">
        <v>672</v>
      </c>
      <c r="E225" s="12" t="s">
        <v>6</v>
      </c>
      <c r="F225" s="12" t="s">
        <v>6</v>
      </c>
      <c r="G225" s="12" t="s">
        <v>151</v>
      </c>
      <c r="H225" s="12"/>
      <c r="I225" s="9">
        <v>46</v>
      </c>
      <c r="J225" s="9">
        <v>37</v>
      </c>
    </row>
    <row r="226" spans="1:10" s="11" customFormat="1" x14ac:dyDescent="0.2">
      <c r="A226" s="8">
        <v>43760</v>
      </c>
      <c r="B226" s="12" t="s">
        <v>6</v>
      </c>
      <c r="C226" s="113">
        <v>57860</v>
      </c>
      <c r="D226" s="12" t="s">
        <v>1072</v>
      </c>
      <c r="E226" s="12" t="s">
        <v>6</v>
      </c>
      <c r="F226" s="12" t="s">
        <v>15</v>
      </c>
      <c r="G226" s="12" t="s">
        <v>2620</v>
      </c>
      <c r="H226" s="12"/>
      <c r="I226" s="9">
        <v>47</v>
      </c>
      <c r="J226" s="9">
        <v>55</v>
      </c>
    </row>
    <row r="227" spans="1:10" s="11" customFormat="1" x14ac:dyDescent="0.2">
      <c r="A227" s="8">
        <v>43760</v>
      </c>
      <c r="B227" s="12" t="s">
        <v>3</v>
      </c>
      <c r="C227" s="48" t="s">
        <v>1265</v>
      </c>
      <c r="D227" s="12" t="s">
        <v>2621</v>
      </c>
      <c r="E227" s="12" t="s">
        <v>6</v>
      </c>
      <c r="F227" s="12" t="s">
        <v>15</v>
      </c>
      <c r="G227" s="12" t="s">
        <v>151</v>
      </c>
      <c r="H227" s="12"/>
      <c r="I227" s="9">
        <v>22</v>
      </c>
      <c r="J227" s="9">
        <v>24</v>
      </c>
    </row>
    <row r="228" spans="1:10" s="11" customFormat="1" x14ac:dyDescent="0.2">
      <c r="A228" s="8">
        <v>43760</v>
      </c>
      <c r="B228" s="12" t="s">
        <v>3</v>
      </c>
      <c r="C228" s="113">
        <v>3260</v>
      </c>
      <c r="D228" s="12" t="s">
        <v>131</v>
      </c>
      <c r="E228" s="12" t="s">
        <v>6</v>
      </c>
      <c r="F228" s="12" t="s">
        <v>15</v>
      </c>
      <c r="G228" s="12" t="s">
        <v>1114</v>
      </c>
      <c r="H228" s="12"/>
      <c r="I228" s="9">
        <v>23</v>
      </c>
      <c r="J228" s="9">
        <v>24</v>
      </c>
    </row>
    <row r="229" spans="1:10" s="11" customFormat="1" x14ac:dyDescent="0.2">
      <c r="A229" s="8">
        <v>43760</v>
      </c>
      <c r="B229" s="12" t="s">
        <v>6</v>
      </c>
      <c r="C229" s="113">
        <v>57390</v>
      </c>
      <c r="D229" s="12" t="s">
        <v>137</v>
      </c>
      <c r="E229" s="12" t="s">
        <v>3</v>
      </c>
      <c r="F229" s="12" t="s">
        <v>6</v>
      </c>
      <c r="G229" s="12" t="s">
        <v>23</v>
      </c>
      <c r="H229" s="12"/>
      <c r="I229" s="9">
        <v>15</v>
      </c>
      <c r="J229" s="9">
        <v>11</v>
      </c>
    </row>
    <row r="230" spans="1:10" s="11" customFormat="1" x14ac:dyDescent="0.2">
      <c r="A230" s="8">
        <v>43760</v>
      </c>
      <c r="B230" s="12" t="s">
        <v>6</v>
      </c>
      <c r="C230" s="113">
        <v>54190</v>
      </c>
      <c r="D230" s="12" t="s">
        <v>277</v>
      </c>
      <c r="E230" s="12" t="s">
        <v>6</v>
      </c>
      <c r="F230" s="12" t="s">
        <v>6</v>
      </c>
      <c r="G230" s="12" t="s">
        <v>23</v>
      </c>
      <c r="H230" s="12"/>
      <c r="I230" s="9">
        <v>24</v>
      </c>
      <c r="J230" s="9">
        <v>15</v>
      </c>
    </row>
    <row r="231" spans="1:10" s="11" customFormat="1" x14ac:dyDescent="0.2">
      <c r="A231" s="8">
        <v>43760</v>
      </c>
      <c r="B231" s="12" t="s">
        <v>6</v>
      </c>
      <c r="C231" s="113">
        <v>54150</v>
      </c>
      <c r="D231" s="12" t="s">
        <v>699</v>
      </c>
      <c r="E231" s="12" t="s">
        <v>6</v>
      </c>
      <c r="F231" s="12" t="s">
        <v>8</v>
      </c>
      <c r="G231" s="12" t="s">
        <v>37</v>
      </c>
      <c r="H231" s="12"/>
      <c r="I231" s="9">
        <v>44</v>
      </c>
      <c r="J231" s="9">
        <v>41</v>
      </c>
    </row>
    <row r="232" spans="1:10" s="11" customFormat="1" x14ac:dyDescent="0.2">
      <c r="A232" s="8">
        <v>43760</v>
      </c>
      <c r="B232" s="12" t="s">
        <v>6</v>
      </c>
      <c r="C232" s="113">
        <v>57330</v>
      </c>
      <c r="D232" s="12" t="s">
        <v>182</v>
      </c>
      <c r="E232" s="12" t="s">
        <v>6</v>
      </c>
      <c r="F232" s="12" t="s">
        <v>6</v>
      </c>
      <c r="G232" s="12" t="s">
        <v>177</v>
      </c>
      <c r="H232" s="12"/>
      <c r="I232" s="9">
        <v>28</v>
      </c>
      <c r="J232" s="9">
        <v>30</v>
      </c>
    </row>
    <row r="233" spans="1:10" s="11" customFormat="1" x14ac:dyDescent="0.2">
      <c r="A233" s="8">
        <v>43761</v>
      </c>
      <c r="B233" s="12" t="s">
        <v>6</v>
      </c>
      <c r="C233" s="113">
        <v>57000</v>
      </c>
      <c r="D233" s="12" t="s">
        <v>211</v>
      </c>
      <c r="E233" s="12" t="s">
        <v>6</v>
      </c>
      <c r="F233" s="12" t="s">
        <v>317</v>
      </c>
      <c r="G233" s="12" t="s">
        <v>23</v>
      </c>
      <c r="H233" s="12"/>
      <c r="I233" s="9">
        <v>51</v>
      </c>
      <c r="J233" s="9">
        <v>62</v>
      </c>
    </row>
    <row r="234" spans="1:10" s="11" customFormat="1" x14ac:dyDescent="0.2">
      <c r="A234" s="8">
        <v>43761</v>
      </c>
      <c r="B234" s="12" t="s">
        <v>6</v>
      </c>
      <c r="C234" s="113">
        <v>54430</v>
      </c>
      <c r="D234" s="12" t="s">
        <v>2622</v>
      </c>
      <c r="E234" s="12" t="s">
        <v>6</v>
      </c>
      <c r="F234" s="12" t="s">
        <v>6</v>
      </c>
      <c r="G234" s="12" t="s">
        <v>172</v>
      </c>
      <c r="H234" s="12"/>
      <c r="I234" s="9">
        <v>27</v>
      </c>
      <c r="J234" s="9">
        <v>18</v>
      </c>
    </row>
    <row r="235" spans="1:10" s="11" customFormat="1" x14ac:dyDescent="0.2">
      <c r="A235" s="8">
        <v>43761</v>
      </c>
      <c r="B235" s="12" t="s">
        <v>1190</v>
      </c>
      <c r="C235" s="48" t="s">
        <v>2623</v>
      </c>
      <c r="D235" s="12" t="s">
        <v>2624</v>
      </c>
      <c r="E235" s="12" t="s">
        <v>15</v>
      </c>
      <c r="F235" s="12" t="s">
        <v>6</v>
      </c>
      <c r="G235" s="12" t="s">
        <v>2576</v>
      </c>
      <c r="H235" s="12"/>
      <c r="I235" s="9"/>
      <c r="J235" s="9"/>
    </row>
    <row r="236" spans="1:10" s="11" customFormat="1" x14ac:dyDescent="0.2">
      <c r="A236" s="8">
        <v>43761</v>
      </c>
      <c r="B236" s="12" t="s">
        <v>6</v>
      </c>
      <c r="C236" s="113">
        <v>57070</v>
      </c>
      <c r="D236" s="12" t="s">
        <v>211</v>
      </c>
      <c r="E236" s="12" t="s">
        <v>6</v>
      </c>
      <c r="F236" s="12" t="s">
        <v>15</v>
      </c>
      <c r="G236" s="12" t="s">
        <v>151</v>
      </c>
      <c r="H236" s="12"/>
      <c r="I236" s="9">
        <v>54</v>
      </c>
      <c r="J236" s="9">
        <v>65</v>
      </c>
    </row>
    <row r="237" spans="1:10" s="11" customFormat="1" x14ac:dyDescent="0.2">
      <c r="A237" s="8">
        <v>43761</v>
      </c>
      <c r="B237" s="12" t="s">
        <v>6</v>
      </c>
      <c r="C237" s="113">
        <v>57360</v>
      </c>
      <c r="D237" s="12" t="s">
        <v>2625</v>
      </c>
      <c r="E237" s="12" t="s">
        <v>6</v>
      </c>
      <c r="F237" s="12" t="s">
        <v>8</v>
      </c>
      <c r="G237" s="12" t="s">
        <v>151</v>
      </c>
      <c r="H237" s="12"/>
      <c r="I237" s="9">
        <v>41</v>
      </c>
      <c r="J237" s="9">
        <v>46</v>
      </c>
    </row>
    <row r="238" spans="1:10" s="11" customFormat="1" x14ac:dyDescent="0.2">
      <c r="A238" s="8">
        <v>43761</v>
      </c>
      <c r="B238" s="12" t="s">
        <v>234</v>
      </c>
      <c r="C238" s="48" t="s">
        <v>2626</v>
      </c>
      <c r="D238" s="12" t="s">
        <v>2627</v>
      </c>
      <c r="E238" s="12" t="s">
        <v>1676</v>
      </c>
      <c r="F238" s="12" t="s">
        <v>15</v>
      </c>
      <c r="G238" s="12" t="s">
        <v>292</v>
      </c>
      <c r="H238" s="12"/>
      <c r="I238" s="9"/>
      <c r="J238" s="9"/>
    </row>
    <row r="239" spans="1:10" s="11" customFormat="1" x14ac:dyDescent="0.2">
      <c r="A239" s="8">
        <v>43761</v>
      </c>
      <c r="B239" s="12" t="s">
        <v>3</v>
      </c>
      <c r="C239" s="113">
        <v>7243</v>
      </c>
      <c r="D239" s="12" t="s">
        <v>56</v>
      </c>
      <c r="E239" s="12" t="s">
        <v>15</v>
      </c>
      <c r="F239" s="12" t="s">
        <v>6</v>
      </c>
      <c r="G239" s="12" t="s">
        <v>2576</v>
      </c>
      <c r="H239" s="12"/>
      <c r="I239" s="9">
        <v>33</v>
      </c>
      <c r="J239" s="9">
        <v>33</v>
      </c>
    </row>
    <row r="240" spans="1:10" s="11" customFormat="1" x14ac:dyDescent="0.2">
      <c r="A240" s="8">
        <v>43761</v>
      </c>
      <c r="B240" s="12" t="s">
        <v>6</v>
      </c>
      <c r="C240" s="113">
        <v>57440</v>
      </c>
      <c r="D240" s="12" t="s">
        <v>217</v>
      </c>
      <c r="E240" s="12" t="s">
        <v>6</v>
      </c>
      <c r="F240" s="12" t="s">
        <v>6</v>
      </c>
      <c r="G240" s="12" t="s">
        <v>23</v>
      </c>
      <c r="H240" s="12"/>
      <c r="I240" s="9">
        <v>31</v>
      </c>
      <c r="J240" s="9">
        <v>28</v>
      </c>
    </row>
    <row r="241" spans="1:10" s="11" customFormat="1" x14ac:dyDescent="0.2">
      <c r="A241" s="8">
        <v>43761</v>
      </c>
      <c r="B241" s="12" t="s">
        <v>3</v>
      </c>
      <c r="C241" s="113">
        <v>8049</v>
      </c>
      <c r="D241" s="12" t="s">
        <v>41</v>
      </c>
      <c r="E241" s="12" t="s">
        <v>1656</v>
      </c>
      <c r="F241" s="12" t="s">
        <v>15</v>
      </c>
      <c r="G241" s="12" t="s">
        <v>23</v>
      </c>
      <c r="H241" s="12"/>
      <c r="I241" s="9">
        <v>26</v>
      </c>
      <c r="J241" s="9">
        <v>27</v>
      </c>
    </row>
    <row r="242" spans="1:10" s="11" customFormat="1" x14ac:dyDescent="0.2">
      <c r="A242" s="8">
        <v>43761</v>
      </c>
      <c r="B242" s="12" t="s">
        <v>6</v>
      </c>
      <c r="C242" s="113">
        <v>57550</v>
      </c>
      <c r="D242" s="12" t="s">
        <v>2628</v>
      </c>
      <c r="E242" s="12" t="s">
        <v>6</v>
      </c>
      <c r="F242" s="12" t="s">
        <v>99</v>
      </c>
      <c r="G242" s="12" t="s">
        <v>151</v>
      </c>
      <c r="H242" s="12"/>
      <c r="I242" s="9">
        <v>70</v>
      </c>
      <c r="J242" s="9">
        <v>94</v>
      </c>
    </row>
    <row r="243" spans="1:10" s="11" customFormat="1" x14ac:dyDescent="0.2">
      <c r="A243" s="8">
        <v>43761</v>
      </c>
      <c r="B243" s="12" t="s">
        <v>6</v>
      </c>
      <c r="C243" s="113">
        <v>54400</v>
      </c>
      <c r="D243" s="12" t="s">
        <v>1640</v>
      </c>
      <c r="E243" s="12" t="s">
        <v>6</v>
      </c>
      <c r="F243" s="12" t="s">
        <v>15</v>
      </c>
      <c r="G243" s="12" t="s">
        <v>151</v>
      </c>
      <c r="H243" s="12"/>
      <c r="I243" s="9">
        <v>27</v>
      </c>
      <c r="J243" s="9">
        <v>20</v>
      </c>
    </row>
    <row r="244" spans="1:10" s="11" customFormat="1" x14ac:dyDescent="0.2">
      <c r="A244" s="8">
        <v>43761</v>
      </c>
      <c r="B244" s="12" t="s">
        <v>6</v>
      </c>
      <c r="C244" s="113">
        <v>54400</v>
      </c>
      <c r="D244" s="12" t="s">
        <v>1640</v>
      </c>
      <c r="E244" s="12" t="s">
        <v>6</v>
      </c>
      <c r="F244" s="12" t="s">
        <v>10</v>
      </c>
      <c r="G244" s="12" t="s">
        <v>151</v>
      </c>
      <c r="H244" s="12"/>
      <c r="I244" s="9">
        <v>27</v>
      </c>
      <c r="J244" s="9">
        <v>20</v>
      </c>
    </row>
    <row r="245" spans="1:10" s="11" customFormat="1" x14ac:dyDescent="0.2">
      <c r="A245" s="8">
        <v>43761</v>
      </c>
      <c r="B245" s="12" t="s">
        <v>6</v>
      </c>
      <c r="C245" s="113">
        <v>54586</v>
      </c>
      <c r="D245" s="12" t="s">
        <v>2629</v>
      </c>
      <c r="E245" s="12" t="s">
        <v>6</v>
      </c>
      <c r="F245" s="12" t="s">
        <v>15</v>
      </c>
      <c r="G245" s="12" t="s">
        <v>151</v>
      </c>
      <c r="H245" s="12"/>
      <c r="I245" s="9">
        <v>100</v>
      </c>
      <c r="J245" s="9">
        <v>143</v>
      </c>
    </row>
    <row r="246" spans="1:10" s="11" customFormat="1" x14ac:dyDescent="0.2">
      <c r="A246" s="8">
        <v>43761</v>
      </c>
      <c r="B246" s="12" t="s">
        <v>6</v>
      </c>
      <c r="C246" s="113">
        <v>57070</v>
      </c>
      <c r="D246" s="12" t="s">
        <v>211</v>
      </c>
      <c r="E246" s="12" t="s">
        <v>6</v>
      </c>
      <c r="F246" s="12" t="s">
        <v>15</v>
      </c>
      <c r="G246" s="12" t="s">
        <v>2576</v>
      </c>
      <c r="H246" s="12"/>
      <c r="I246" s="9">
        <v>55</v>
      </c>
      <c r="J246" s="9">
        <v>65</v>
      </c>
    </row>
    <row r="247" spans="1:10" s="11" customFormat="1" x14ac:dyDescent="0.2">
      <c r="A247" s="8">
        <v>43761</v>
      </c>
      <c r="B247" s="12" t="s">
        <v>3</v>
      </c>
      <c r="C247" s="113">
        <v>5222</v>
      </c>
      <c r="D247" s="12" t="s">
        <v>66</v>
      </c>
      <c r="E247" s="12" t="s">
        <v>6</v>
      </c>
      <c r="F247" s="12" t="s">
        <v>6</v>
      </c>
      <c r="G247" s="12" t="s">
        <v>23</v>
      </c>
      <c r="H247" s="12"/>
      <c r="I247" s="9">
        <v>42</v>
      </c>
      <c r="J247" s="9">
        <v>36</v>
      </c>
    </row>
    <row r="248" spans="1:10" s="11" customFormat="1" x14ac:dyDescent="0.2">
      <c r="A248" s="8">
        <v>43762</v>
      </c>
      <c r="B248" s="12" t="s">
        <v>3</v>
      </c>
      <c r="C248" s="113">
        <v>5485</v>
      </c>
      <c r="D248" s="12" t="s">
        <v>129</v>
      </c>
      <c r="E248" s="12" t="s">
        <v>3</v>
      </c>
      <c r="F248" s="12" t="s">
        <v>15</v>
      </c>
      <c r="G248" s="12" t="s">
        <v>319</v>
      </c>
      <c r="H248" s="12"/>
      <c r="I248" s="9">
        <v>48</v>
      </c>
      <c r="J248" s="9">
        <v>51</v>
      </c>
    </row>
    <row r="249" spans="1:10" s="11" customFormat="1" x14ac:dyDescent="0.2">
      <c r="A249" s="8">
        <v>43762</v>
      </c>
      <c r="B249" s="12" t="s">
        <v>6</v>
      </c>
      <c r="C249" s="113">
        <v>54560</v>
      </c>
      <c r="D249" s="12" t="s">
        <v>417</v>
      </c>
      <c r="E249" s="12" t="s">
        <v>6</v>
      </c>
      <c r="F249" s="12" t="s">
        <v>6</v>
      </c>
      <c r="G249" s="12" t="s">
        <v>976</v>
      </c>
      <c r="H249" s="12"/>
      <c r="I249" s="9">
        <v>29</v>
      </c>
      <c r="J249" s="9">
        <v>25</v>
      </c>
    </row>
    <row r="250" spans="1:10" s="11" customFormat="1" x14ac:dyDescent="0.2">
      <c r="A250" s="8">
        <v>43762</v>
      </c>
      <c r="B250" s="12" t="s">
        <v>6</v>
      </c>
      <c r="C250" s="113">
        <v>57130</v>
      </c>
      <c r="D250" s="12" t="s">
        <v>597</v>
      </c>
      <c r="E250" s="12" t="s">
        <v>6</v>
      </c>
      <c r="F250" s="12" t="s">
        <v>15</v>
      </c>
      <c r="G250" s="12" t="s">
        <v>23</v>
      </c>
      <c r="H250" s="12"/>
      <c r="I250" s="9">
        <v>65</v>
      </c>
      <c r="J250" s="9">
        <v>77</v>
      </c>
    </row>
    <row r="251" spans="1:10" s="11" customFormat="1" x14ac:dyDescent="0.2">
      <c r="A251" s="8">
        <v>43762</v>
      </c>
      <c r="B251" s="12" t="s">
        <v>6</v>
      </c>
      <c r="C251" s="113">
        <v>57500</v>
      </c>
      <c r="D251" s="12" t="s">
        <v>728</v>
      </c>
      <c r="E251" s="12" t="s">
        <v>6</v>
      </c>
      <c r="F251" s="12" t="s">
        <v>5</v>
      </c>
      <c r="G251" s="12" t="s">
        <v>319</v>
      </c>
      <c r="H251" s="12"/>
      <c r="I251" s="9">
        <v>72</v>
      </c>
      <c r="J251" s="9">
        <v>101</v>
      </c>
    </row>
    <row r="252" spans="1:10" s="11" customFormat="1" x14ac:dyDescent="0.2">
      <c r="A252" s="8">
        <v>43762</v>
      </c>
      <c r="B252" s="12" t="s">
        <v>3</v>
      </c>
      <c r="C252" s="113">
        <v>5861</v>
      </c>
      <c r="D252" s="12" t="s">
        <v>78</v>
      </c>
      <c r="E252" s="12" t="s">
        <v>6</v>
      </c>
      <c r="F252" s="12" t="s">
        <v>6</v>
      </c>
      <c r="G252" s="12" t="s">
        <v>319</v>
      </c>
      <c r="H252" s="12"/>
      <c r="I252" s="9">
        <v>31</v>
      </c>
      <c r="J252" s="9">
        <v>31</v>
      </c>
    </row>
    <row r="253" spans="1:10" s="11" customFormat="1" x14ac:dyDescent="0.2">
      <c r="A253" s="8">
        <v>43762</v>
      </c>
      <c r="B253" s="12" t="s">
        <v>6</v>
      </c>
      <c r="C253" s="113">
        <v>57100</v>
      </c>
      <c r="D253" s="12" t="s">
        <v>141</v>
      </c>
      <c r="E253" s="12" t="s">
        <v>6</v>
      </c>
      <c r="F253" s="12" t="s">
        <v>6</v>
      </c>
      <c r="G253" s="12" t="s">
        <v>151</v>
      </c>
      <c r="H253" s="12"/>
      <c r="I253" s="9">
        <v>42</v>
      </c>
      <c r="J253" s="9">
        <v>42</v>
      </c>
    </row>
    <row r="254" spans="1:10" s="11" customFormat="1" x14ac:dyDescent="0.2">
      <c r="A254" s="8">
        <v>43762</v>
      </c>
      <c r="B254" s="12" t="s">
        <v>6</v>
      </c>
      <c r="C254" s="113">
        <v>57700</v>
      </c>
      <c r="D254" s="12" t="s">
        <v>178</v>
      </c>
      <c r="E254" s="12" t="s">
        <v>6</v>
      </c>
      <c r="F254" s="12" t="s">
        <v>6</v>
      </c>
      <c r="G254" s="12" t="s">
        <v>177</v>
      </c>
      <c r="H254" s="12"/>
      <c r="I254" s="9">
        <v>43</v>
      </c>
      <c r="J254" s="9">
        <v>42</v>
      </c>
    </row>
    <row r="255" spans="1:10" s="11" customFormat="1" x14ac:dyDescent="0.2">
      <c r="A255" s="8">
        <v>43762</v>
      </c>
      <c r="B255" s="12" t="s">
        <v>6</v>
      </c>
      <c r="C255" s="113">
        <v>57655</v>
      </c>
      <c r="D255" s="12" t="s">
        <v>266</v>
      </c>
      <c r="E255" s="12" t="s">
        <v>6</v>
      </c>
      <c r="F255" s="12" t="s">
        <v>15</v>
      </c>
      <c r="G255" s="12" t="s">
        <v>194</v>
      </c>
      <c r="H255" s="12"/>
      <c r="I255" s="9">
        <v>30</v>
      </c>
      <c r="J255" s="9">
        <v>27</v>
      </c>
    </row>
    <row r="256" spans="1:10" s="11" customFormat="1" x14ac:dyDescent="0.2">
      <c r="A256" s="8">
        <v>43762</v>
      </c>
      <c r="B256" s="12" t="s">
        <v>6</v>
      </c>
      <c r="C256" s="113">
        <v>54720</v>
      </c>
      <c r="D256" s="12" t="s">
        <v>240</v>
      </c>
      <c r="E256" s="12" t="s">
        <v>6</v>
      </c>
      <c r="F256" s="12" t="s">
        <v>6</v>
      </c>
      <c r="G256" s="12" t="s">
        <v>319</v>
      </c>
      <c r="H256" s="12"/>
      <c r="I256" s="9">
        <v>33</v>
      </c>
      <c r="J256" s="9">
        <v>22</v>
      </c>
    </row>
    <row r="257" spans="1:10" s="11" customFormat="1" x14ac:dyDescent="0.2">
      <c r="A257" s="8">
        <v>43762</v>
      </c>
      <c r="B257" s="12" t="s">
        <v>6</v>
      </c>
      <c r="C257" s="113">
        <v>57290</v>
      </c>
      <c r="D257" s="12" t="s">
        <v>138</v>
      </c>
      <c r="E257" s="12" t="s">
        <v>6</v>
      </c>
      <c r="F257" s="12" t="s">
        <v>15</v>
      </c>
      <c r="G257" s="12" t="s">
        <v>319</v>
      </c>
      <c r="H257" s="12"/>
      <c r="I257" s="9">
        <v>36</v>
      </c>
      <c r="J257" s="9">
        <v>38</v>
      </c>
    </row>
    <row r="258" spans="1:10" s="11" customFormat="1" x14ac:dyDescent="0.2">
      <c r="A258" s="8">
        <v>43762</v>
      </c>
      <c r="B258" s="12" t="s">
        <v>6</v>
      </c>
      <c r="C258" s="113">
        <v>57940</v>
      </c>
      <c r="D258" s="12" t="s">
        <v>220</v>
      </c>
      <c r="E258" s="12" t="s">
        <v>6</v>
      </c>
      <c r="F258" s="12" t="s">
        <v>3</v>
      </c>
      <c r="G258" s="12" t="s">
        <v>2620</v>
      </c>
      <c r="H258" s="12"/>
      <c r="I258" s="9">
        <v>45</v>
      </c>
      <c r="J258" s="9">
        <v>52</v>
      </c>
    </row>
    <row r="259" spans="1:10" s="11" customFormat="1" x14ac:dyDescent="0.2">
      <c r="A259" s="8">
        <v>43762</v>
      </c>
      <c r="B259" s="12" t="s">
        <v>6</v>
      </c>
      <c r="C259" s="113">
        <v>69300</v>
      </c>
      <c r="D259" s="12" t="s">
        <v>2632</v>
      </c>
      <c r="E259" s="12" t="s">
        <v>6</v>
      </c>
      <c r="F259" s="12" t="s">
        <v>8</v>
      </c>
      <c r="G259" s="12" t="s">
        <v>177</v>
      </c>
      <c r="H259" s="12"/>
      <c r="I259" s="9"/>
      <c r="J259" s="9"/>
    </row>
    <row r="260" spans="1:10" s="11" customFormat="1" x14ac:dyDescent="0.2">
      <c r="A260" s="8">
        <v>43762</v>
      </c>
      <c r="B260" s="12" t="s">
        <v>6</v>
      </c>
      <c r="C260" s="113">
        <v>57640</v>
      </c>
      <c r="D260" s="12" t="s">
        <v>991</v>
      </c>
      <c r="E260" s="12" t="s">
        <v>6</v>
      </c>
      <c r="F260" s="12" t="s">
        <v>15</v>
      </c>
      <c r="G260" s="12" t="s">
        <v>177</v>
      </c>
      <c r="H260" s="12"/>
      <c r="I260" s="9">
        <v>58</v>
      </c>
      <c r="J260" s="9">
        <v>67</v>
      </c>
    </row>
    <row r="261" spans="1:10" s="11" customFormat="1" x14ac:dyDescent="0.2">
      <c r="A261" s="8">
        <v>43762</v>
      </c>
      <c r="B261" s="12" t="s">
        <v>6</v>
      </c>
      <c r="C261" s="113">
        <v>54720</v>
      </c>
      <c r="D261" s="12" t="s">
        <v>240</v>
      </c>
      <c r="E261" s="12" t="s">
        <v>6</v>
      </c>
      <c r="F261" s="12" t="s">
        <v>15</v>
      </c>
      <c r="G261" s="12" t="s">
        <v>177</v>
      </c>
      <c r="H261" s="12"/>
      <c r="I261" s="9">
        <v>33</v>
      </c>
      <c r="J261" s="9">
        <v>22</v>
      </c>
    </row>
    <row r="262" spans="1:10" s="11" customFormat="1" x14ac:dyDescent="0.2">
      <c r="A262" s="8">
        <v>43763</v>
      </c>
      <c r="B262" s="12" t="s">
        <v>6</v>
      </c>
      <c r="C262" s="113">
        <v>59267</v>
      </c>
      <c r="D262" s="12" t="s">
        <v>2634</v>
      </c>
      <c r="E262" s="12" t="s">
        <v>6</v>
      </c>
      <c r="F262" s="12" t="s">
        <v>15</v>
      </c>
      <c r="G262" s="12" t="s">
        <v>292</v>
      </c>
      <c r="H262" s="12"/>
      <c r="I262" s="9">
        <v>188</v>
      </c>
      <c r="J262" s="9">
        <v>300</v>
      </c>
    </row>
    <row r="263" spans="1:10" s="11" customFormat="1" x14ac:dyDescent="0.2">
      <c r="A263" s="8">
        <v>43763</v>
      </c>
      <c r="B263" s="12" t="s">
        <v>6</v>
      </c>
      <c r="C263" s="113">
        <v>57150</v>
      </c>
      <c r="D263" s="12" t="s">
        <v>984</v>
      </c>
      <c r="E263" s="12" t="s">
        <v>6</v>
      </c>
      <c r="F263" s="12" t="s">
        <v>6</v>
      </c>
      <c r="G263" s="12" t="s">
        <v>319</v>
      </c>
      <c r="H263" s="12"/>
      <c r="I263" s="9">
        <v>70</v>
      </c>
      <c r="J263" s="9">
        <v>100</v>
      </c>
    </row>
    <row r="264" spans="1:10" s="11" customFormat="1" x14ac:dyDescent="0.2">
      <c r="A264" s="8">
        <v>43763</v>
      </c>
      <c r="B264" s="12" t="s">
        <v>6</v>
      </c>
      <c r="C264" s="113">
        <v>57570</v>
      </c>
      <c r="D264" s="12" t="s">
        <v>72</v>
      </c>
      <c r="E264" s="12" t="s">
        <v>6</v>
      </c>
      <c r="F264" s="12" t="s">
        <v>248</v>
      </c>
      <c r="G264" s="12" t="s">
        <v>151</v>
      </c>
      <c r="H264" s="12"/>
      <c r="I264" s="9">
        <v>38</v>
      </c>
      <c r="J264" s="9">
        <v>37</v>
      </c>
    </row>
    <row r="265" spans="1:10" s="11" customFormat="1" x14ac:dyDescent="0.2">
      <c r="A265" s="8">
        <v>43763</v>
      </c>
      <c r="B265" s="12" t="s">
        <v>6</v>
      </c>
      <c r="C265" s="113">
        <v>57100</v>
      </c>
      <c r="D265" s="12" t="s">
        <v>141</v>
      </c>
      <c r="E265" s="12" t="s">
        <v>6</v>
      </c>
      <c r="F265" s="12" t="s">
        <v>15</v>
      </c>
      <c r="G265" s="12" t="s">
        <v>37</v>
      </c>
      <c r="H265" s="12"/>
      <c r="I265" s="9">
        <v>37</v>
      </c>
      <c r="J265" s="9">
        <v>42</v>
      </c>
    </row>
    <row r="266" spans="1:10" s="11" customFormat="1" x14ac:dyDescent="0.2">
      <c r="A266" s="8">
        <v>43763</v>
      </c>
      <c r="B266" s="12" t="s">
        <v>6</v>
      </c>
      <c r="C266" s="113">
        <v>57680</v>
      </c>
      <c r="D266" s="12" t="s">
        <v>2635</v>
      </c>
      <c r="E266" s="12" t="s">
        <v>6</v>
      </c>
      <c r="F266" s="12" t="s">
        <v>15</v>
      </c>
      <c r="G266" s="12" t="s">
        <v>23</v>
      </c>
      <c r="H266" s="12"/>
      <c r="I266" s="9">
        <v>69</v>
      </c>
      <c r="J266" s="9">
        <v>81</v>
      </c>
    </row>
    <row r="267" spans="1:10" s="11" customFormat="1" x14ac:dyDescent="0.2">
      <c r="A267" s="8">
        <v>43763</v>
      </c>
      <c r="B267" s="12" t="s">
        <v>6</v>
      </c>
      <c r="C267" s="113">
        <v>54190</v>
      </c>
      <c r="D267" s="12" t="s">
        <v>277</v>
      </c>
      <c r="E267" s="12" t="s">
        <v>6</v>
      </c>
      <c r="F267" s="12" t="s">
        <v>3</v>
      </c>
      <c r="G267" s="12" t="s">
        <v>151</v>
      </c>
      <c r="H267" s="12"/>
      <c r="I267" s="9">
        <v>24</v>
      </c>
      <c r="J267" s="9">
        <v>15</v>
      </c>
    </row>
    <row r="268" spans="1:10" s="11" customFormat="1" x14ac:dyDescent="0.2">
      <c r="A268" s="8">
        <v>43763</v>
      </c>
      <c r="B268" s="12" t="s">
        <v>6</v>
      </c>
      <c r="C268" s="113">
        <v>54000</v>
      </c>
      <c r="D268" s="12" t="s">
        <v>210</v>
      </c>
      <c r="E268" s="12" t="s">
        <v>6</v>
      </c>
      <c r="F268" s="12" t="s">
        <v>6</v>
      </c>
      <c r="G268" s="12" t="s">
        <v>177</v>
      </c>
      <c r="H268" s="12"/>
      <c r="I268" s="9">
        <v>97</v>
      </c>
      <c r="J268" s="9">
        <v>116</v>
      </c>
    </row>
    <row r="269" spans="1:10" s="11" customFormat="1" x14ac:dyDescent="0.2">
      <c r="A269" s="8">
        <v>43763</v>
      </c>
      <c r="B269" s="12" t="s">
        <v>6</v>
      </c>
      <c r="C269" s="113">
        <v>54560</v>
      </c>
      <c r="D269" s="12" t="s">
        <v>417</v>
      </c>
      <c r="E269" s="12" t="s">
        <v>6</v>
      </c>
      <c r="F269" s="12" t="s">
        <v>15</v>
      </c>
      <c r="G269" s="12" t="s">
        <v>23</v>
      </c>
      <c r="H269" s="12"/>
      <c r="I269" s="9">
        <v>29</v>
      </c>
      <c r="J269" s="9">
        <v>25</v>
      </c>
    </row>
    <row r="270" spans="1:10" s="11" customFormat="1" x14ac:dyDescent="0.2">
      <c r="A270" s="8">
        <v>43763</v>
      </c>
      <c r="B270" s="12" t="s">
        <v>6</v>
      </c>
      <c r="C270" s="113">
        <v>54730</v>
      </c>
      <c r="D270" s="12" t="s">
        <v>2636</v>
      </c>
      <c r="E270" s="12" t="s">
        <v>6</v>
      </c>
      <c r="F270" s="12" t="s">
        <v>5</v>
      </c>
      <c r="G270" s="12" t="s">
        <v>194</v>
      </c>
      <c r="H270" s="12"/>
      <c r="I270" s="9">
        <v>36</v>
      </c>
      <c r="J270" s="9">
        <v>26</v>
      </c>
    </row>
    <row r="271" spans="1:10" s="11" customFormat="1" x14ac:dyDescent="0.2">
      <c r="A271" s="8">
        <v>43763</v>
      </c>
      <c r="B271" s="12" t="s">
        <v>6</v>
      </c>
      <c r="C271" s="113">
        <v>57570</v>
      </c>
      <c r="D271" s="12" t="s">
        <v>72</v>
      </c>
      <c r="E271" s="12" t="s">
        <v>6</v>
      </c>
      <c r="F271" s="12" t="s">
        <v>6</v>
      </c>
      <c r="G271" s="12" t="s">
        <v>177</v>
      </c>
      <c r="H271" s="12"/>
      <c r="I271" s="9">
        <v>39</v>
      </c>
      <c r="J271" s="9">
        <v>37</v>
      </c>
    </row>
    <row r="272" spans="1:10" s="11" customFormat="1" x14ac:dyDescent="0.2">
      <c r="A272" s="8">
        <v>43763</v>
      </c>
      <c r="B272" s="12" t="s">
        <v>6</v>
      </c>
      <c r="C272" s="113">
        <v>57650</v>
      </c>
      <c r="D272" s="12" t="s">
        <v>711</v>
      </c>
      <c r="E272" s="12" t="s">
        <v>6</v>
      </c>
      <c r="F272" s="12" t="s">
        <v>2637</v>
      </c>
      <c r="G272" s="12" t="s">
        <v>151</v>
      </c>
      <c r="H272" s="12"/>
      <c r="I272" s="9">
        <v>30</v>
      </c>
      <c r="J272" s="9">
        <v>28</v>
      </c>
    </row>
    <row r="273" spans="1:10" s="11" customFormat="1" x14ac:dyDescent="0.2">
      <c r="A273" s="8">
        <v>43763</v>
      </c>
      <c r="B273" s="12" t="s">
        <v>6</v>
      </c>
      <c r="C273" s="113">
        <v>54113</v>
      </c>
      <c r="D273" s="12" t="s">
        <v>2638</v>
      </c>
      <c r="E273" s="12" t="s">
        <v>6</v>
      </c>
      <c r="F273" s="12" t="s">
        <v>15</v>
      </c>
      <c r="G273" s="12" t="s">
        <v>319</v>
      </c>
      <c r="H273" s="12"/>
      <c r="I273" s="9">
        <v>96</v>
      </c>
      <c r="J273" s="9">
        <v>142</v>
      </c>
    </row>
    <row r="274" spans="1:10" s="11" customFormat="1" x14ac:dyDescent="0.2">
      <c r="A274" s="8">
        <v>43764</v>
      </c>
      <c r="B274" s="12" t="s">
        <v>3</v>
      </c>
      <c r="C274" s="113">
        <v>5445</v>
      </c>
      <c r="D274" s="12" t="s">
        <v>486</v>
      </c>
      <c r="E274" s="12" t="s">
        <v>4</v>
      </c>
      <c r="F274" s="12" t="s">
        <v>5</v>
      </c>
      <c r="G274" s="12" t="s">
        <v>37</v>
      </c>
      <c r="H274" s="12"/>
      <c r="I274" s="9">
        <v>33</v>
      </c>
      <c r="J274" s="9">
        <v>42</v>
      </c>
    </row>
    <row r="275" spans="1:10" s="11" customFormat="1" x14ac:dyDescent="0.2">
      <c r="A275" s="8">
        <v>43764</v>
      </c>
      <c r="B275" s="12" t="s">
        <v>3</v>
      </c>
      <c r="C275" s="113">
        <v>9132</v>
      </c>
      <c r="D275" s="12" t="s">
        <v>121</v>
      </c>
      <c r="E275" s="12" t="s">
        <v>4</v>
      </c>
      <c r="F275" s="12" t="s">
        <v>5</v>
      </c>
      <c r="G275" s="12" t="s">
        <v>194</v>
      </c>
      <c r="H275" s="12"/>
      <c r="I275" s="9">
        <v>46</v>
      </c>
      <c r="J275" s="9">
        <v>62</v>
      </c>
    </row>
    <row r="276" spans="1:10" s="11" customFormat="1" x14ac:dyDescent="0.2">
      <c r="A276" s="8">
        <v>43764</v>
      </c>
      <c r="B276" s="12" t="s">
        <v>3</v>
      </c>
      <c r="C276" s="113">
        <v>5290</v>
      </c>
      <c r="D276" s="12" t="s">
        <v>2641</v>
      </c>
      <c r="E276" s="12" t="s">
        <v>5</v>
      </c>
      <c r="F276" s="12" t="s">
        <v>6</v>
      </c>
      <c r="G276" s="12" t="s">
        <v>151</v>
      </c>
      <c r="H276" s="12"/>
      <c r="I276" s="9">
        <v>31</v>
      </c>
      <c r="J276" s="9">
        <v>36</v>
      </c>
    </row>
    <row r="277" spans="1:10" s="11" customFormat="1" x14ac:dyDescent="0.2">
      <c r="A277" s="8">
        <v>43764</v>
      </c>
      <c r="B277" s="12" t="s">
        <v>1755</v>
      </c>
      <c r="C277" s="113">
        <v>61033</v>
      </c>
      <c r="D277" s="12" t="s">
        <v>2642</v>
      </c>
      <c r="E277" s="12" t="s">
        <v>10</v>
      </c>
      <c r="F277" s="12" t="s">
        <v>275</v>
      </c>
      <c r="G277" s="12" t="s">
        <v>163</v>
      </c>
      <c r="H277" s="12"/>
      <c r="I277" s="31"/>
      <c r="J277" s="31"/>
    </row>
    <row r="278" spans="1:10" s="11" customFormat="1" x14ac:dyDescent="0.2">
      <c r="A278" s="8">
        <v>43764</v>
      </c>
      <c r="B278" s="12" t="s">
        <v>1755</v>
      </c>
      <c r="C278" s="113">
        <v>61033</v>
      </c>
      <c r="D278" s="12" t="s">
        <v>2642</v>
      </c>
      <c r="E278" s="12" t="s">
        <v>10</v>
      </c>
      <c r="F278" s="12" t="s">
        <v>275</v>
      </c>
      <c r="G278" s="12" t="s">
        <v>163</v>
      </c>
      <c r="H278" s="12"/>
      <c r="I278" s="31"/>
      <c r="J278" s="31"/>
    </row>
    <row r="279" spans="1:10" s="11" customFormat="1" x14ac:dyDescent="0.2">
      <c r="A279" s="8">
        <v>43764</v>
      </c>
      <c r="B279" s="12" t="s">
        <v>3</v>
      </c>
      <c r="C279" s="113">
        <v>1749</v>
      </c>
      <c r="D279" s="12" t="s">
        <v>43</v>
      </c>
      <c r="E279" s="12" t="s">
        <v>31</v>
      </c>
      <c r="F279" s="12" t="s">
        <v>5</v>
      </c>
      <c r="G279" s="12" t="s">
        <v>2643</v>
      </c>
      <c r="H279" s="12"/>
      <c r="I279" s="9">
        <v>25</v>
      </c>
      <c r="J279" s="9">
        <v>27</v>
      </c>
    </row>
    <row r="280" spans="1:10" s="11" customFormat="1" x14ac:dyDescent="0.2">
      <c r="A280" s="8">
        <v>43764</v>
      </c>
      <c r="B280" s="12" t="s">
        <v>2462</v>
      </c>
      <c r="C280" s="113">
        <v>17455</v>
      </c>
      <c r="D280" s="12" t="s">
        <v>2644</v>
      </c>
      <c r="E280" s="12" t="s">
        <v>1656</v>
      </c>
      <c r="F280" s="12" t="s">
        <v>15</v>
      </c>
      <c r="G280" s="12" t="s">
        <v>319</v>
      </c>
      <c r="H280" s="12"/>
      <c r="I280" s="31"/>
      <c r="J280" s="31"/>
    </row>
    <row r="281" spans="1:10" s="11" customFormat="1" x14ac:dyDescent="0.2">
      <c r="A281" s="8">
        <v>43764</v>
      </c>
      <c r="B281" s="12" t="s">
        <v>6</v>
      </c>
      <c r="C281" s="113">
        <v>57000</v>
      </c>
      <c r="D281" s="12" t="s">
        <v>211</v>
      </c>
      <c r="E281" s="12" t="s">
        <v>9</v>
      </c>
      <c r="F281" s="12" t="s">
        <v>6</v>
      </c>
      <c r="G281" s="12" t="s">
        <v>2645</v>
      </c>
      <c r="H281" s="12"/>
      <c r="I281" s="9">
        <v>51</v>
      </c>
      <c r="J281" s="9">
        <v>63</v>
      </c>
    </row>
    <row r="282" spans="1:10" s="11" customFormat="1" x14ac:dyDescent="0.2">
      <c r="A282" s="8">
        <v>43764</v>
      </c>
      <c r="B282" s="12" t="s">
        <v>3</v>
      </c>
      <c r="C282" s="113">
        <v>4781</v>
      </c>
      <c r="D282" s="12" t="s">
        <v>75</v>
      </c>
      <c r="E282" s="12" t="s">
        <v>16</v>
      </c>
      <c r="F282" s="12" t="s">
        <v>4</v>
      </c>
      <c r="G282" s="12" t="s">
        <v>37</v>
      </c>
      <c r="H282" s="12"/>
      <c r="I282" s="9">
        <v>10</v>
      </c>
      <c r="J282" s="9">
        <v>6</v>
      </c>
    </row>
    <row r="283" spans="1:10" s="11" customFormat="1" x14ac:dyDescent="0.2">
      <c r="A283" s="8">
        <v>43764</v>
      </c>
      <c r="B283" s="12" t="s">
        <v>3</v>
      </c>
      <c r="C283" s="113">
        <v>7360</v>
      </c>
      <c r="D283" s="12" t="s">
        <v>1165</v>
      </c>
      <c r="E283" s="12" t="s">
        <v>6</v>
      </c>
      <c r="F283" s="12" t="s">
        <v>2646</v>
      </c>
      <c r="G283" s="12" t="s">
        <v>151</v>
      </c>
      <c r="H283" s="12"/>
      <c r="I283" s="9">
        <v>35</v>
      </c>
      <c r="J283" s="9">
        <v>45</v>
      </c>
    </row>
    <row r="284" spans="1:10" s="11" customFormat="1" x14ac:dyDescent="0.2">
      <c r="A284" s="8">
        <v>43764</v>
      </c>
      <c r="B284" s="12" t="s">
        <v>3</v>
      </c>
      <c r="C284" s="113">
        <v>4540</v>
      </c>
      <c r="D284" s="12" t="s">
        <v>40</v>
      </c>
      <c r="E284" s="12" t="s">
        <v>18</v>
      </c>
      <c r="F284" s="12" t="s">
        <v>15</v>
      </c>
      <c r="G284" s="12" t="s">
        <v>2648</v>
      </c>
      <c r="H284" s="12"/>
      <c r="I284" s="9">
        <v>3</v>
      </c>
      <c r="J284" s="9" t="s">
        <v>828</v>
      </c>
    </row>
    <row r="285" spans="1:10" s="11" customFormat="1" x14ac:dyDescent="0.2">
      <c r="A285" s="8">
        <v>43764</v>
      </c>
      <c r="B285" s="12" t="s">
        <v>3</v>
      </c>
      <c r="C285" s="113">
        <v>3761</v>
      </c>
      <c r="D285" s="12" t="s">
        <v>82</v>
      </c>
      <c r="E285" s="12" t="s">
        <v>4</v>
      </c>
      <c r="F285" s="12" t="s">
        <v>5</v>
      </c>
      <c r="G285" s="12" t="s">
        <v>151</v>
      </c>
      <c r="H285" s="12"/>
      <c r="I285" s="9">
        <v>17</v>
      </c>
      <c r="J285" s="9">
        <v>18</v>
      </c>
    </row>
    <row r="286" spans="1:10" s="11" customFormat="1" x14ac:dyDescent="0.2">
      <c r="A286" s="8">
        <v>43764</v>
      </c>
      <c r="B286" s="12" t="s">
        <v>3</v>
      </c>
      <c r="C286" s="113">
        <v>3854</v>
      </c>
      <c r="D286" s="12" t="s">
        <v>116</v>
      </c>
      <c r="E286" s="12" t="s">
        <v>5</v>
      </c>
      <c r="F286" s="12" t="s">
        <v>15</v>
      </c>
      <c r="G286" s="12" t="s">
        <v>319</v>
      </c>
      <c r="H286" s="12"/>
      <c r="I286" s="9">
        <v>16</v>
      </c>
      <c r="J286" s="9">
        <v>13</v>
      </c>
    </row>
    <row r="287" spans="1:10" s="11" customFormat="1" x14ac:dyDescent="0.2">
      <c r="A287" s="8">
        <v>43764</v>
      </c>
      <c r="B287" s="12" t="s">
        <v>5</v>
      </c>
      <c r="C287" s="113">
        <v>66386</v>
      </c>
      <c r="D287" s="12" t="s">
        <v>2647</v>
      </c>
      <c r="E287" s="12" t="s">
        <v>5</v>
      </c>
      <c r="F287" s="12" t="s">
        <v>15</v>
      </c>
      <c r="G287" s="12" t="s">
        <v>151</v>
      </c>
      <c r="H287" s="12"/>
      <c r="I287" s="9">
        <v>75</v>
      </c>
      <c r="J287" s="9">
        <v>119</v>
      </c>
    </row>
    <row r="288" spans="1:10" s="11" customFormat="1" x14ac:dyDescent="0.2">
      <c r="A288" s="8">
        <v>43764</v>
      </c>
      <c r="B288" s="12" t="s">
        <v>6</v>
      </c>
      <c r="C288" s="113">
        <v>57000</v>
      </c>
      <c r="D288" s="12" t="s">
        <v>211</v>
      </c>
      <c r="E288" s="12" t="s">
        <v>6</v>
      </c>
      <c r="F288" s="12" t="s">
        <v>15</v>
      </c>
      <c r="G288" s="12" t="s">
        <v>23</v>
      </c>
      <c r="H288" s="12"/>
      <c r="I288" s="9">
        <v>51</v>
      </c>
      <c r="J288" s="9">
        <v>63</v>
      </c>
    </row>
    <row r="289" spans="1:10" s="11" customFormat="1" x14ac:dyDescent="0.2">
      <c r="A289" s="8">
        <v>43764</v>
      </c>
      <c r="B289" s="12" t="s">
        <v>3</v>
      </c>
      <c r="C289" s="113">
        <v>2611</v>
      </c>
      <c r="D289" s="12" t="s">
        <v>43</v>
      </c>
      <c r="E289" s="12" t="s">
        <v>6</v>
      </c>
      <c r="F289" s="12" t="s">
        <v>15</v>
      </c>
      <c r="G289" s="12" t="s">
        <v>222</v>
      </c>
      <c r="H289" s="12"/>
      <c r="I289" s="9">
        <v>23</v>
      </c>
      <c r="J289" s="9">
        <v>26</v>
      </c>
    </row>
    <row r="290" spans="1:10" s="11" customFormat="1" x14ac:dyDescent="0.2">
      <c r="A290" s="8">
        <v>43765</v>
      </c>
      <c r="B290" s="12" t="s">
        <v>3</v>
      </c>
      <c r="C290" s="113">
        <v>5241</v>
      </c>
      <c r="D290" s="12" t="s">
        <v>66</v>
      </c>
      <c r="E290" s="12" t="s">
        <v>2451</v>
      </c>
      <c r="F290" s="12" t="s">
        <v>2649</v>
      </c>
      <c r="G290" s="12" t="s">
        <v>222</v>
      </c>
      <c r="H290" s="12"/>
      <c r="I290" s="9">
        <v>27</v>
      </c>
      <c r="J290" s="9">
        <v>34</v>
      </c>
    </row>
    <row r="291" spans="1:10" s="11" customFormat="1" x14ac:dyDescent="0.2">
      <c r="A291" s="8">
        <v>43765</v>
      </c>
      <c r="B291" s="12" t="s">
        <v>3</v>
      </c>
      <c r="C291" s="113">
        <v>3670</v>
      </c>
      <c r="D291" s="12" t="s">
        <v>76</v>
      </c>
      <c r="E291" s="12" t="s">
        <v>6</v>
      </c>
      <c r="F291" s="12" t="s">
        <v>6</v>
      </c>
      <c r="G291" s="12" t="s">
        <v>222</v>
      </c>
      <c r="H291" s="12"/>
      <c r="I291" s="9">
        <v>14</v>
      </c>
      <c r="J291" s="9">
        <v>16</v>
      </c>
    </row>
    <row r="292" spans="1:10" s="11" customFormat="1" x14ac:dyDescent="0.2">
      <c r="A292" s="8">
        <v>43765</v>
      </c>
      <c r="B292" s="12" t="s">
        <v>3</v>
      </c>
      <c r="C292" s="113">
        <v>5488</v>
      </c>
      <c r="D292" s="12" t="s">
        <v>129</v>
      </c>
      <c r="E292" s="12" t="s">
        <v>4</v>
      </c>
      <c r="F292" s="12" t="s">
        <v>5</v>
      </c>
      <c r="G292" s="12" t="s">
        <v>151</v>
      </c>
      <c r="H292" s="12"/>
      <c r="I292" s="9">
        <v>41</v>
      </c>
      <c r="J292" s="9">
        <v>48</v>
      </c>
    </row>
    <row r="293" spans="1:10" s="11" customFormat="1" x14ac:dyDescent="0.2">
      <c r="A293" s="8">
        <v>43765</v>
      </c>
      <c r="B293" s="12" t="s">
        <v>6</v>
      </c>
      <c r="C293" s="214">
        <v>57570</v>
      </c>
      <c r="D293" s="12" t="s">
        <v>72</v>
      </c>
      <c r="E293" s="12" t="s">
        <v>6</v>
      </c>
      <c r="F293" s="12" t="s">
        <v>15</v>
      </c>
      <c r="G293" s="12" t="s">
        <v>151</v>
      </c>
      <c r="H293" s="12"/>
      <c r="I293" s="9">
        <v>37</v>
      </c>
      <c r="J293" s="9">
        <v>36</v>
      </c>
    </row>
    <row r="294" spans="1:10" s="11" customFormat="1" x14ac:dyDescent="0.2">
      <c r="A294" s="8">
        <v>43765</v>
      </c>
      <c r="B294" s="12" t="s">
        <v>6</v>
      </c>
      <c r="C294" s="113">
        <v>57840</v>
      </c>
      <c r="D294" s="12" t="s">
        <v>293</v>
      </c>
      <c r="E294" s="12" t="s">
        <v>19</v>
      </c>
      <c r="F294" s="12" t="s">
        <v>15</v>
      </c>
      <c r="G294" s="12" t="s">
        <v>151</v>
      </c>
      <c r="H294" s="12"/>
      <c r="I294" s="9">
        <v>27</v>
      </c>
      <c r="J294" s="9">
        <v>23</v>
      </c>
    </row>
    <row r="295" spans="1:10" s="11" customFormat="1" x14ac:dyDescent="0.2">
      <c r="A295" s="8">
        <v>43765</v>
      </c>
      <c r="B295" s="12" t="s">
        <v>3</v>
      </c>
      <c r="C295" s="113">
        <v>4989</v>
      </c>
      <c r="D295" s="12" t="s">
        <v>61</v>
      </c>
      <c r="E295" s="12" t="s">
        <v>4</v>
      </c>
      <c r="F295" s="12" t="s">
        <v>5</v>
      </c>
      <c r="G295" s="12" t="s">
        <v>23</v>
      </c>
      <c r="H295" s="12"/>
      <c r="I295" s="9">
        <v>7</v>
      </c>
      <c r="J295" s="9">
        <v>4</v>
      </c>
    </row>
    <row r="296" spans="1:10" s="11" customFormat="1" x14ac:dyDescent="0.2">
      <c r="A296" s="8">
        <v>43765</v>
      </c>
      <c r="B296" s="12" t="s">
        <v>14</v>
      </c>
      <c r="C296" s="113">
        <v>1050</v>
      </c>
      <c r="D296" s="12" t="s">
        <v>250</v>
      </c>
      <c r="E296" s="12" t="s">
        <v>1656</v>
      </c>
      <c r="F296" s="12" t="s">
        <v>6</v>
      </c>
      <c r="G296" s="12" t="s">
        <v>151</v>
      </c>
      <c r="H296" s="12"/>
      <c r="I296" s="9">
        <v>134</v>
      </c>
      <c r="J296" s="9">
        <v>205</v>
      </c>
    </row>
    <row r="297" spans="1:10" s="11" customFormat="1" x14ac:dyDescent="0.2">
      <c r="A297" s="8">
        <v>43765</v>
      </c>
      <c r="B297" s="12" t="s">
        <v>3</v>
      </c>
      <c r="C297" s="113">
        <v>3375</v>
      </c>
      <c r="D297" s="12" t="s">
        <v>54</v>
      </c>
      <c r="E297" s="12" t="s">
        <v>1656</v>
      </c>
      <c r="F297" s="12" t="s">
        <v>6</v>
      </c>
      <c r="G297" s="12" t="s">
        <v>151</v>
      </c>
      <c r="H297" s="12"/>
      <c r="I297" s="9">
        <v>21</v>
      </c>
      <c r="J297" s="9">
        <v>18</v>
      </c>
    </row>
    <row r="298" spans="1:10" s="11" customFormat="1" x14ac:dyDescent="0.2">
      <c r="A298" s="8">
        <v>43765</v>
      </c>
      <c r="B298" s="12" t="s">
        <v>3</v>
      </c>
      <c r="C298" s="113">
        <v>8077</v>
      </c>
      <c r="D298" s="12" t="s">
        <v>41</v>
      </c>
      <c r="E298" s="12" t="s">
        <v>10</v>
      </c>
      <c r="F298" s="12" t="s">
        <v>4</v>
      </c>
      <c r="G298" s="12" t="s">
        <v>163</v>
      </c>
      <c r="H298" s="12"/>
      <c r="I298" s="9">
        <v>21</v>
      </c>
      <c r="J298" s="9">
        <v>25</v>
      </c>
    </row>
    <row r="299" spans="1:10" s="11" customFormat="1" x14ac:dyDescent="0.2">
      <c r="A299" s="8">
        <v>43765</v>
      </c>
      <c r="B299" s="11" t="s">
        <v>6</v>
      </c>
      <c r="C299" s="113">
        <v>57000</v>
      </c>
      <c r="D299" s="12" t="s">
        <v>211</v>
      </c>
      <c r="E299" s="12" t="s">
        <v>6</v>
      </c>
      <c r="F299" s="12" t="s">
        <v>15</v>
      </c>
      <c r="G299" s="12" t="s">
        <v>477</v>
      </c>
      <c r="H299" s="12"/>
      <c r="I299" s="9">
        <v>50</v>
      </c>
      <c r="J299" s="9">
        <v>63</v>
      </c>
    </row>
    <row r="300" spans="1:10" s="11" customFormat="1" x14ac:dyDescent="0.2">
      <c r="A300" s="8">
        <v>43765</v>
      </c>
      <c r="B300" s="12" t="s">
        <v>1190</v>
      </c>
      <c r="C300" s="48" t="s">
        <v>2650</v>
      </c>
      <c r="D300" s="12" t="s">
        <v>2651</v>
      </c>
      <c r="E300" s="12" t="s">
        <v>1190</v>
      </c>
      <c r="F300" s="12" t="s">
        <v>6</v>
      </c>
      <c r="G300" s="12" t="s">
        <v>151</v>
      </c>
      <c r="H300" s="12"/>
      <c r="I300" s="31"/>
      <c r="J300" s="31"/>
    </row>
    <row r="301" spans="1:10" s="11" customFormat="1" x14ac:dyDescent="0.2">
      <c r="A301" s="8">
        <v>43765</v>
      </c>
      <c r="B301" s="12" t="s">
        <v>3</v>
      </c>
      <c r="C301" s="113">
        <v>6700</v>
      </c>
      <c r="D301" s="12" t="s">
        <v>127</v>
      </c>
      <c r="E301" s="12" t="s">
        <v>5</v>
      </c>
      <c r="F301" s="12" t="s">
        <v>6</v>
      </c>
      <c r="G301" s="12" t="s">
        <v>163</v>
      </c>
      <c r="H301" s="12"/>
      <c r="I301" s="9">
        <v>30</v>
      </c>
      <c r="J301" s="9">
        <v>26</v>
      </c>
    </row>
    <row r="302" spans="1:10" s="11" customFormat="1" x14ac:dyDescent="0.2">
      <c r="A302" s="8">
        <v>43765</v>
      </c>
      <c r="B302" s="12" t="s">
        <v>3</v>
      </c>
      <c r="C302" s="113">
        <v>5810</v>
      </c>
      <c r="D302" s="12" t="s">
        <v>118</v>
      </c>
      <c r="E302" s="12" t="s">
        <v>15</v>
      </c>
      <c r="F302" s="12" t="s">
        <v>6</v>
      </c>
      <c r="G302" s="12" t="s">
        <v>37</v>
      </c>
      <c r="H302" s="12"/>
      <c r="I302" s="9">
        <v>23</v>
      </c>
      <c r="J302" s="9">
        <v>25</v>
      </c>
    </row>
    <row r="303" spans="1:10" s="11" customFormat="1" x14ac:dyDescent="0.2">
      <c r="A303" s="8">
        <v>43765</v>
      </c>
      <c r="B303" s="12" t="s">
        <v>3</v>
      </c>
      <c r="C303" s="113">
        <v>7307</v>
      </c>
      <c r="D303" s="12" t="s">
        <v>39</v>
      </c>
      <c r="E303" s="12" t="s">
        <v>12</v>
      </c>
      <c r="F303" s="12" t="s">
        <v>6</v>
      </c>
      <c r="G303" s="12" t="s">
        <v>23</v>
      </c>
      <c r="H303" s="12"/>
      <c r="I303" s="9">
        <v>30</v>
      </c>
      <c r="J303" s="9">
        <v>35</v>
      </c>
    </row>
    <row r="304" spans="1:10" s="11" customFormat="1" x14ac:dyDescent="0.2">
      <c r="A304" s="8">
        <v>43765</v>
      </c>
      <c r="B304" s="12" t="s">
        <v>3</v>
      </c>
      <c r="C304" s="113">
        <v>8080</v>
      </c>
      <c r="D304" s="12" t="s">
        <v>41</v>
      </c>
      <c r="E304" s="12" t="s">
        <v>8</v>
      </c>
      <c r="F304" s="12" t="s">
        <v>15</v>
      </c>
      <c r="G304" s="12" t="s">
        <v>477</v>
      </c>
      <c r="H304" s="12"/>
      <c r="I304" s="9">
        <v>20</v>
      </c>
      <c r="J304" s="9">
        <v>25</v>
      </c>
    </row>
    <row r="305" spans="1:10" s="11" customFormat="1" x14ac:dyDescent="0.2">
      <c r="A305" s="8">
        <v>43765</v>
      </c>
      <c r="B305" s="12" t="s">
        <v>3</v>
      </c>
      <c r="C305" s="113">
        <v>4999</v>
      </c>
      <c r="D305" s="12" t="s">
        <v>199</v>
      </c>
      <c r="E305" s="12" t="s">
        <v>4</v>
      </c>
      <c r="F305" s="12" t="s">
        <v>140</v>
      </c>
      <c r="G305" s="12" t="s">
        <v>2652</v>
      </c>
      <c r="H305" s="12"/>
      <c r="I305" s="9">
        <v>14</v>
      </c>
      <c r="J305" s="9">
        <v>10</v>
      </c>
    </row>
    <row r="306" spans="1:10" s="11" customFormat="1" x14ac:dyDescent="0.2">
      <c r="A306" s="8">
        <v>43765</v>
      </c>
      <c r="B306" s="12" t="s">
        <v>3</v>
      </c>
      <c r="C306" s="113">
        <v>4031</v>
      </c>
      <c r="D306" s="12" t="s">
        <v>506</v>
      </c>
      <c r="E306" s="12" t="s">
        <v>4</v>
      </c>
      <c r="F306" s="12" t="s">
        <v>6</v>
      </c>
      <c r="G306" s="12" t="s">
        <v>1818</v>
      </c>
      <c r="H306" s="12"/>
      <c r="I306" s="9">
        <v>16</v>
      </c>
      <c r="J306" s="9">
        <v>10</v>
      </c>
    </row>
    <row r="307" spans="1:10" s="11" customFormat="1" x14ac:dyDescent="0.2">
      <c r="A307" s="8">
        <v>43765</v>
      </c>
      <c r="B307" s="12" t="s">
        <v>3</v>
      </c>
      <c r="C307" s="113">
        <v>1254</v>
      </c>
      <c r="D307" s="12" t="s">
        <v>92</v>
      </c>
      <c r="E307" s="12" t="s">
        <v>15</v>
      </c>
      <c r="F307" s="12" t="s">
        <v>2481</v>
      </c>
      <c r="G307" s="12" t="s">
        <v>194</v>
      </c>
      <c r="H307" s="12"/>
      <c r="I307" s="9">
        <v>19</v>
      </c>
      <c r="J307" s="9">
        <v>24</v>
      </c>
    </row>
    <row r="308" spans="1:10" s="11" customFormat="1" x14ac:dyDescent="0.2">
      <c r="A308" s="8">
        <v>43765</v>
      </c>
      <c r="B308" s="12" t="s">
        <v>3</v>
      </c>
      <c r="C308" s="113">
        <v>1130</v>
      </c>
      <c r="D308" s="12" t="s">
        <v>92</v>
      </c>
      <c r="E308" s="12" t="s">
        <v>6</v>
      </c>
      <c r="F308" s="12" t="s">
        <v>15</v>
      </c>
      <c r="G308" s="12" t="s">
        <v>194</v>
      </c>
      <c r="H308" s="12"/>
      <c r="I308" s="9">
        <v>24</v>
      </c>
      <c r="J308" s="9">
        <v>26</v>
      </c>
    </row>
    <row r="309" spans="1:10" s="11" customFormat="1" x14ac:dyDescent="0.2">
      <c r="A309" s="8">
        <v>43765</v>
      </c>
      <c r="B309" s="12" t="s">
        <v>6</v>
      </c>
      <c r="C309" s="113">
        <v>57150</v>
      </c>
      <c r="D309" s="12" t="s">
        <v>984</v>
      </c>
      <c r="E309" s="12" t="s">
        <v>6</v>
      </c>
      <c r="F309" s="12" t="s">
        <v>9</v>
      </c>
      <c r="G309" s="12" t="s">
        <v>422</v>
      </c>
      <c r="H309" s="12"/>
      <c r="I309" s="9">
        <v>65</v>
      </c>
      <c r="J309" s="9">
        <v>99</v>
      </c>
    </row>
    <row r="310" spans="1:10" s="11" customFormat="1" x14ac:dyDescent="0.2">
      <c r="A310" s="8">
        <v>43765</v>
      </c>
      <c r="B310" s="12" t="s">
        <v>3</v>
      </c>
      <c r="C310" s="113">
        <v>7562</v>
      </c>
      <c r="D310" s="12" t="s">
        <v>162</v>
      </c>
      <c r="E310" s="12" t="s">
        <v>2406</v>
      </c>
      <c r="F310" s="12" t="s">
        <v>6</v>
      </c>
      <c r="G310" s="12" t="s">
        <v>151</v>
      </c>
      <c r="H310" s="12"/>
      <c r="I310" s="9">
        <v>38</v>
      </c>
      <c r="J310" s="9">
        <v>43</v>
      </c>
    </row>
    <row r="311" spans="1:10" s="11" customFormat="1" x14ac:dyDescent="0.2">
      <c r="A311" s="8">
        <v>43765</v>
      </c>
      <c r="B311" s="12" t="s">
        <v>3</v>
      </c>
      <c r="C311" s="113">
        <v>4489</v>
      </c>
      <c r="D311" s="12" t="s">
        <v>61</v>
      </c>
      <c r="E311" s="12" t="s">
        <v>4</v>
      </c>
      <c r="F311" s="12" t="s">
        <v>6</v>
      </c>
      <c r="G311" s="12" t="s">
        <v>319</v>
      </c>
      <c r="H311" s="12"/>
      <c r="I311" s="9">
        <v>8</v>
      </c>
      <c r="J311" s="9">
        <v>5</v>
      </c>
    </row>
    <row r="312" spans="1:10" s="11" customFormat="1" x14ac:dyDescent="0.2">
      <c r="A312" s="8">
        <v>43765</v>
      </c>
      <c r="B312" s="12" t="s">
        <v>14</v>
      </c>
      <c r="C312" s="113">
        <v>6740</v>
      </c>
      <c r="D312" s="12" t="s">
        <v>181</v>
      </c>
      <c r="E312" s="12" t="s">
        <v>6</v>
      </c>
      <c r="F312" s="12" t="s">
        <v>4</v>
      </c>
      <c r="G312" s="12" t="s">
        <v>2576</v>
      </c>
      <c r="H312" s="12"/>
      <c r="I312" s="9">
        <v>37</v>
      </c>
      <c r="J312" s="9">
        <v>37</v>
      </c>
    </row>
    <row r="313" spans="1:10" s="11" customFormat="1" x14ac:dyDescent="0.2">
      <c r="A313" s="8">
        <v>43765</v>
      </c>
      <c r="B313" s="12" t="s">
        <v>3</v>
      </c>
      <c r="C313" s="113">
        <v>1311</v>
      </c>
      <c r="D313" s="12" t="s">
        <v>92</v>
      </c>
      <c r="E313" s="12" t="s">
        <v>169</v>
      </c>
      <c r="F313" s="12" t="s">
        <v>15</v>
      </c>
      <c r="G313" s="12" t="s">
        <v>2562</v>
      </c>
      <c r="H313" s="12"/>
      <c r="I313" s="9">
        <v>19</v>
      </c>
      <c r="J313" s="9">
        <v>24</v>
      </c>
    </row>
    <row r="314" spans="1:10" s="11" customFormat="1" x14ac:dyDescent="0.2">
      <c r="A314" s="8">
        <v>43765</v>
      </c>
      <c r="B314" s="12" t="s">
        <v>3</v>
      </c>
      <c r="C314" s="113">
        <v>4922</v>
      </c>
      <c r="D314" s="12" t="s">
        <v>265</v>
      </c>
      <c r="E314" s="12" t="s">
        <v>8</v>
      </c>
      <c r="F314" s="12" t="s">
        <v>4</v>
      </c>
      <c r="G314" s="12" t="s">
        <v>151</v>
      </c>
      <c r="H314" s="12"/>
      <c r="I314" s="9">
        <v>10</v>
      </c>
      <c r="J314" s="9">
        <v>6</v>
      </c>
    </row>
    <row r="315" spans="1:10" s="11" customFormat="1" x14ac:dyDescent="0.2">
      <c r="A315" s="8">
        <v>43765</v>
      </c>
      <c r="B315" s="12" t="s">
        <v>3</v>
      </c>
      <c r="C315" s="113">
        <v>1221</v>
      </c>
      <c r="D315" s="12" t="s">
        <v>92</v>
      </c>
      <c r="E315" s="12" t="s">
        <v>8</v>
      </c>
      <c r="F315" s="12" t="s">
        <v>6</v>
      </c>
      <c r="G315" s="12" t="s">
        <v>151</v>
      </c>
      <c r="H315" s="12"/>
      <c r="I315" s="9">
        <v>29</v>
      </c>
      <c r="J315" s="9">
        <v>35</v>
      </c>
    </row>
    <row r="316" spans="1:10" s="11" customFormat="1" x14ac:dyDescent="0.2">
      <c r="A316" s="8">
        <v>43765</v>
      </c>
      <c r="B316" s="12" t="s">
        <v>3</v>
      </c>
      <c r="C316" s="113">
        <v>2542</v>
      </c>
      <c r="D316" s="12" t="s">
        <v>92</v>
      </c>
      <c r="E316" s="12" t="s">
        <v>159</v>
      </c>
      <c r="F316" s="12" t="s">
        <v>6</v>
      </c>
      <c r="G316" s="12" t="s">
        <v>151</v>
      </c>
      <c r="H316" s="12"/>
      <c r="I316" s="9">
        <v>31</v>
      </c>
      <c r="J316" s="9">
        <v>30</v>
      </c>
    </row>
    <row r="317" spans="1:10" s="11" customFormat="1" x14ac:dyDescent="0.2">
      <c r="A317" s="8">
        <v>43765</v>
      </c>
      <c r="B317" s="12" t="s">
        <v>6</v>
      </c>
      <c r="C317" s="113">
        <v>57480</v>
      </c>
      <c r="D317" s="12" t="s">
        <v>656</v>
      </c>
      <c r="E317" s="12" t="s">
        <v>6</v>
      </c>
      <c r="F317" s="12" t="s">
        <v>6</v>
      </c>
      <c r="G317" s="12" t="s">
        <v>2045</v>
      </c>
      <c r="H317" s="12"/>
      <c r="I317" s="9">
        <v>45</v>
      </c>
      <c r="J317" s="9">
        <v>51</v>
      </c>
    </row>
    <row r="318" spans="1:10" s="11" customFormat="1" x14ac:dyDescent="0.2">
      <c r="A318" s="8">
        <v>43765</v>
      </c>
      <c r="B318" s="12" t="s">
        <v>5</v>
      </c>
      <c r="C318" s="113">
        <v>54343</v>
      </c>
      <c r="D318" s="12" t="s">
        <v>595</v>
      </c>
      <c r="E318" s="12" t="s">
        <v>5</v>
      </c>
      <c r="F318" s="12" t="s">
        <v>15</v>
      </c>
      <c r="G318" s="12" t="s">
        <v>422</v>
      </c>
      <c r="H318" s="12"/>
      <c r="I318" s="9">
        <v>57</v>
      </c>
      <c r="J318" s="9">
        <v>57</v>
      </c>
    </row>
    <row r="319" spans="1:10" s="11" customFormat="1" x14ac:dyDescent="0.2">
      <c r="A319" s="8">
        <v>43765</v>
      </c>
      <c r="B319" s="12" t="s">
        <v>3</v>
      </c>
      <c r="C319" s="113">
        <v>1335</v>
      </c>
      <c r="D319" s="12" t="s">
        <v>92</v>
      </c>
      <c r="E319" s="12" t="s">
        <v>6</v>
      </c>
      <c r="F319" s="12" t="s">
        <v>15</v>
      </c>
      <c r="G319" s="12" t="s">
        <v>477</v>
      </c>
      <c r="H319" s="12"/>
      <c r="I319" s="9">
        <v>22</v>
      </c>
      <c r="J319" s="9">
        <v>25</v>
      </c>
    </row>
    <row r="320" spans="1:10" s="11" customFormat="1" x14ac:dyDescent="0.2">
      <c r="A320" s="8">
        <v>43765</v>
      </c>
      <c r="B320" s="12" t="s">
        <v>3</v>
      </c>
      <c r="C320" s="113">
        <v>8384</v>
      </c>
      <c r="D320" s="12" t="s">
        <v>117</v>
      </c>
      <c r="E320" s="12" t="s">
        <v>6</v>
      </c>
      <c r="F320" s="12" t="s">
        <v>15</v>
      </c>
      <c r="G320" s="12" t="s">
        <v>151</v>
      </c>
      <c r="H320" s="12"/>
      <c r="I320" s="9">
        <v>25</v>
      </c>
      <c r="J320" s="9">
        <v>20</v>
      </c>
    </row>
    <row r="321" spans="1:10" s="11" customFormat="1" x14ac:dyDescent="0.2">
      <c r="A321" s="8">
        <v>43765</v>
      </c>
      <c r="B321" s="12" t="s">
        <v>3</v>
      </c>
      <c r="C321" s="113">
        <v>9151</v>
      </c>
      <c r="D321" s="12" t="s">
        <v>315</v>
      </c>
      <c r="E321" s="12" t="s">
        <v>4</v>
      </c>
      <c r="F321" s="12" t="s">
        <v>6</v>
      </c>
      <c r="G321" s="12" t="s">
        <v>151</v>
      </c>
      <c r="H321" s="12"/>
      <c r="I321" s="9">
        <v>60</v>
      </c>
      <c r="J321" s="9">
        <v>54</v>
      </c>
    </row>
    <row r="322" spans="1:10" s="11" customFormat="1" x14ac:dyDescent="0.2">
      <c r="A322" s="8">
        <v>43765</v>
      </c>
      <c r="B322" s="12" t="s">
        <v>14</v>
      </c>
      <c r="C322" s="113">
        <v>6880</v>
      </c>
      <c r="D322" s="12" t="s">
        <v>2653</v>
      </c>
      <c r="E322" s="12" t="s">
        <v>6</v>
      </c>
      <c r="F322" s="12" t="s">
        <v>6</v>
      </c>
      <c r="G322" s="12" t="s">
        <v>23</v>
      </c>
      <c r="H322" s="12"/>
      <c r="I322" s="9">
        <v>61</v>
      </c>
      <c r="J322" s="9">
        <v>83</v>
      </c>
    </row>
    <row r="323" spans="1:10" s="11" customFormat="1" x14ac:dyDescent="0.2">
      <c r="A323" s="8">
        <v>43765</v>
      </c>
      <c r="B323" s="12" t="s">
        <v>3</v>
      </c>
      <c r="C323" s="113">
        <v>3541</v>
      </c>
      <c r="D323" s="12" t="s">
        <v>67</v>
      </c>
      <c r="E323" s="12" t="s">
        <v>16</v>
      </c>
      <c r="F323" s="12" t="s">
        <v>4</v>
      </c>
      <c r="G323" s="12" t="s">
        <v>222</v>
      </c>
      <c r="H323" s="12"/>
      <c r="I323" s="9">
        <v>19</v>
      </c>
      <c r="J323" s="9">
        <v>10</v>
      </c>
    </row>
    <row r="324" spans="1:10" s="11" customFormat="1" x14ac:dyDescent="0.2">
      <c r="A324" s="8">
        <v>43765</v>
      </c>
      <c r="B324" s="12" t="s">
        <v>3</v>
      </c>
      <c r="C324" s="113">
        <v>4171</v>
      </c>
      <c r="D324" s="12" t="s">
        <v>506</v>
      </c>
      <c r="E324" s="12" t="s">
        <v>11</v>
      </c>
      <c r="F324" s="12" t="s">
        <v>4</v>
      </c>
      <c r="G324" s="12" t="s">
        <v>151</v>
      </c>
      <c r="H324" s="12"/>
      <c r="I324" s="9">
        <v>14</v>
      </c>
      <c r="J324" s="9">
        <v>9</v>
      </c>
    </row>
    <row r="325" spans="1:10" s="11" customFormat="1" x14ac:dyDescent="0.2">
      <c r="A325" s="8">
        <v>43765</v>
      </c>
      <c r="B325" s="12" t="s">
        <v>6</v>
      </c>
      <c r="C325" s="113">
        <v>41200</v>
      </c>
      <c r="D325" s="12" t="s">
        <v>2654</v>
      </c>
      <c r="E325" s="12" t="s">
        <v>6</v>
      </c>
      <c r="F325" s="12" t="s">
        <v>15</v>
      </c>
      <c r="G325" s="12" t="s">
        <v>151</v>
      </c>
      <c r="H325" s="12"/>
      <c r="I325" s="31"/>
      <c r="J325" s="31"/>
    </row>
    <row r="326" spans="1:10" s="11" customFormat="1" x14ac:dyDescent="0.2">
      <c r="A326" s="8">
        <v>43765</v>
      </c>
      <c r="B326" s="12" t="s">
        <v>6</v>
      </c>
      <c r="C326" s="113">
        <v>57290</v>
      </c>
      <c r="D326" s="12" t="s">
        <v>138</v>
      </c>
      <c r="E326" s="12" t="s">
        <v>31</v>
      </c>
      <c r="F326" s="12" t="s">
        <v>15</v>
      </c>
      <c r="G326" s="12" t="s">
        <v>37</v>
      </c>
      <c r="H326" s="12"/>
      <c r="I326" s="9">
        <v>34</v>
      </c>
      <c r="J326" s="9">
        <v>38</v>
      </c>
    </row>
    <row r="327" spans="1:10" s="11" customFormat="1" x14ac:dyDescent="0.2">
      <c r="A327" s="8">
        <v>43765</v>
      </c>
      <c r="B327" s="12" t="s">
        <v>3</v>
      </c>
      <c r="C327" s="113">
        <v>7270</v>
      </c>
      <c r="D327" s="12" t="s">
        <v>59</v>
      </c>
      <c r="E327" s="12" t="s">
        <v>585</v>
      </c>
      <c r="F327" s="12" t="s">
        <v>15</v>
      </c>
      <c r="G327" s="12" t="s">
        <v>151</v>
      </c>
      <c r="H327" s="12"/>
      <c r="I327" s="9">
        <v>30</v>
      </c>
      <c r="J327" s="9">
        <v>35</v>
      </c>
    </row>
    <row r="328" spans="1:10" s="11" customFormat="1" x14ac:dyDescent="0.2">
      <c r="A328" s="8">
        <v>43765</v>
      </c>
      <c r="B328" s="12" t="s">
        <v>3</v>
      </c>
      <c r="C328" s="113">
        <v>3863</v>
      </c>
      <c r="D328" s="12" t="s">
        <v>116</v>
      </c>
      <c r="E328" s="12" t="s">
        <v>6</v>
      </c>
      <c r="F328" s="12" t="s">
        <v>15</v>
      </c>
      <c r="G328" s="12" t="s">
        <v>151</v>
      </c>
      <c r="H328" s="12"/>
      <c r="I328" s="9">
        <v>15</v>
      </c>
      <c r="J328" s="9">
        <v>14</v>
      </c>
    </row>
    <row r="329" spans="1:10" s="11" customFormat="1" x14ac:dyDescent="0.2">
      <c r="A329" s="8">
        <v>43765</v>
      </c>
      <c r="B329" s="12" t="s">
        <v>6</v>
      </c>
      <c r="C329" s="113">
        <v>57570</v>
      </c>
      <c r="D329" s="12" t="s">
        <v>72</v>
      </c>
      <c r="E329" s="12" t="s">
        <v>6</v>
      </c>
      <c r="F329" s="12" t="s">
        <v>15</v>
      </c>
      <c r="G329" s="12" t="s">
        <v>151</v>
      </c>
      <c r="H329" s="12"/>
      <c r="I329" s="9">
        <v>36</v>
      </c>
      <c r="J329" s="9">
        <v>36</v>
      </c>
    </row>
    <row r="330" spans="1:10" s="11" customFormat="1" x14ac:dyDescent="0.2">
      <c r="A330" s="8">
        <v>43765</v>
      </c>
      <c r="B330" s="12" t="s">
        <v>6</v>
      </c>
      <c r="C330" s="113">
        <v>57700</v>
      </c>
      <c r="D330" s="12" t="s">
        <v>178</v>
      </c>
      <c r="E330" s="12" t="s">
        <v>6</v>
      </c>
      <c r="F330" s="12" t="s">
        <v>15</v>
      </c>
      <c r="G330" s="12" t="s">
        <v>2657</v>
      </c>
      <c r="H330" s="12"/>
      <c r="I330" s="9">
        <v>40</v>
      </c>
      <c r="J330" s="9">
        <v>42</v>
      </c>
    </row>
    <row r="331" spans="1:10" s="11" customFormat="1" x14ac:dyDescent="0.2">
      <c r="A331" s="8">
        <v>43765</v>
      </c>
      <c r="B331" s="12" t="s">
        <v>6</v>
      </c>
      <c r="C331" s="113">
        <v>54910</v>
      </c>
      <c r="D331" s="12" t="s">
        <v>660</v>
      </c>
      <c r="E331" s="12" t="s">
        <v>6</v>
      </c>
      <c r="F331" s="12" t="s">
        <v>15</v>
      </c>
      <c r="G331" s="12" t="s">
        <v>151</v>
      </c>
      <c r="H331" s="12"/>
      <c r="I331" s="9">
        <v>45</v>
      </c>
      <c r="J331" s="9">
        <v>44</v>
      </c>
    </row>
    <row r="332" spans="1:10" s="11" customFormat="1" x14ac:dyDescent="0.2">
      <c r="A332" s="8">
        <v>43765</v>
      </c>
      <c r="B332" s="12" t="s">
        <v>6</v>
      </c>
      <c r="C332" s="113">
        <v>54400</v>
      </c>
      <c r="D332" s="12" t="s">
        <v>1640</v>
      </c>
      <c r="E332" s="12" t="s">
        <v>6</v>
      </c>
      <c r="F332" s="12" t="s">
        <v>15</v>
      </c>
      <c r="G332" s="12" t="s">
        <v>151</v>
      </c>
      <c r="H332" s="12"/>
      <c r="I332" s="9">
        <v>22</v>
      </c>
      <c r="J332" s="9">
        <v>20</v>
      </c>
    </row>
    <row r="333" spans="1:10" s="11" customFormat="1" x14ac:dyDescent="0.2">
      <c r="A333" s="8">
        <v>43765</v>
      </c>
      <c r="B333" s="12" t="s">
        <v>3</v>
      </c>
      <c r="C333" s="113">
        <v>2145</v>
      </c>
      <c r="D333" s="12" t="s">
        <v>92</v>
      </c>
      <c r="E333" s="12" t="s">
        <v>18</v>
      </c>
      <c r="F333" s="12" t="s">
        <v>15</v>
      </c>
      <c r="G333" s="12" t="s">
        <v>292</v>
      </c>
      <c r="H333" s="12"/>
      <c r="I333" s="9">
        <v>30</v>
      </c>
      <c r="J333" s="9">
        <v>35</v>
      </c>
    </row>
    <row r="334" spans="1:10" s="11" customFormat="1" x14ac:dyDescent="0.2">
      <c r="A334" s="8">
        <v>43765</v>
      </c>
      <c r="B334" s="12" t="s">
        <v>3</v>
      </c>
      <c r="C334" s="113">
        <v>3780</v>
      </c>
      <c r="D334" s="12" t="s">
        <v>82</v>
      </c>
      <c r="E334" s="12" t="s">
        <v>6</v>
      </c>
      <c r="F334" s="12" t="s">
        <v>5</v>
      </c>
      <c r="G334" s="12" t="s">
        <v>163</v>
      </c>
      <c r="H334" s="12"/>
      <c r="I334" s="9">
        <v>18</v>
      </c>
      <c r="J334" s="9">
        <v>18</v>
      </c>
    </row>
    <row r="335" spans="1:10" s="11" customFormat="1" x14ac:dyDescent="0.2">
      <c r="A335" s="8">
        <v>43765</v>
      </c>
      <c r="B335" s="12" t="s">
        <v>3</v>
      </c>
      <c r="C335" s="113">
        <v>1221</v>
      </c>
      <c r="D335" s="12" t="s">
        <v>92</v>
      </c>
      <c r="E335" s="12" t="s">
        <v>15</v>
      </c>
      <c r="F335" s="12" t="s">
        <v>2656</v>
      </c>
      <c r="G335" s="12" t="s">
        <v>151</v>
      </c>
      <c r="H335" s="12"/>
      <c r="I335" s="9">
        <v>29</v>
      </c>
      <c r="J335" s="9">
        <v>35</v>
      </c>
    </row>
    <row r="336" spans="1:10" s="11" customFormat="1" x14ac:dyDescent="0.2">
      <c r="A336" s="8">
        <v>43765</v>
      </c>
      <c r="B336" s="12" t="s">
        <v>6</v>
      </c>
      <c r="C336" s="113">
        <v>54400</v>
      </c>
      <c r="D336" s="12" t="s">
        <v>1640</v>
      </c>
      <c r="E336" s="12" t="s">
        <v>6</v>
      </c>
      <c r="F336" s="12" t="s">
        <v>15</v>
      </c>
      <c r="G336" s="12" t="s">
        <v>151</v>
      </c>
      <c r="H336" s="12"/>
      <c r="I336" s="9">
        <v>22</v>
      </c>
      <c r="J336" s="9">
        <v>20</v>
      </c>
    </row>
    <row r="337" spans="1:10" s="11" customFormat="1" x14ac:dyDescent="0.2">
      <c r="A337" s="8">
        <v>43765</v>
      </c>
      <c r="B337" s="12" t="s">
        <v>3</v>
      </c>
      <c r="C337" s="113">
        <v>7360</v>
      </c>
      <c r="D337" s="12" t="s">
        <v>1165</v>
      </c>
      <c r="E337" s="12" t="s">
        <v>157</v>
      </c>
      <c r="F337" s="12" t="s">
        <v>15</v>
      </c>
      <c r="G337" s="12" t="s">
        <v>151</v>
      </c>
      <c r="H337" s="12"/>
      <c r="I337" s="9">
        <v>34</v>
      </c>
      <c r="J337" s="9">
        <v>45</v>
      </c>
    </row>
    <row r="338" spans="1:10" s="11" customFormat="1" x14ac:dyDescent="0.2">
      <c r="A338" s="8">
        <v>43765</v>
      </c>
      <c r="B338" s="12" t="s">
        <v>3</v>
      </c>
      <c r="C338" s="113">
        <v>7360</v>
      </c>
      <c r="D338" s="12" t="s">
        <v>1165</v>
      </c>
      <c r="E338" s="12" t="s">
        <v>169</v>
      </c>
      <c r="F338" s="12" t="s">
        <v>15</v>
      </c>
      <c r="G338" s="12" t="s">
        <v>151</v>
      </c>
      <c r="H338" s="12"/>
      <c r="I338" s="9">
        <v>34</v>
      </c>
      <c r="J338" s="9">
        <v>45</v>
      </c>
    </row>
    <row r="339" spans="1:10" s="11" customFormat="1" x14ac:dyDescent="0.2">
      <c r="A339" s="8">
        <v>43765</v>
      </c>
      <c r="B339" s="12" t="s">
        <v>3</v>
      </c>
      <c r="C339" s="113">
        <v>8041</v>
      </c>
      <c r="D339" s="12" t="s">
        <v>42</v>
      </c>
      <c r="E339" s="12" t="s">
        <v>169</v>
      </c>
      <c r="F339" s="12" t="s">
        <v>6</v>
      </c>
      <c r="G339" s="12" t="s">
        <v>151</v>
      </c>
      <c r="H339" s="12"/>
      <c r="I339" s="9">
        <v>22</v>
      </c>
      <c r="J339" s="9">
        <v>27</v>
      </c>
    </row>
    <row r="340" spans="1:10" s="11" customFormat="1" x14ac:dyDescent="0.2">
      <c r="A340" s="8">
        <v>43765</v>
      </c>
      <c r="B340" s="12" t="s">
        <v>6</v>
      </c>
      <c r="C340" s="113">
        <v>57440</v>
      </c>
      <c r="D340" s="12" t="s">
        <v>217</v>
      </c>
      <c r="E340" s="12" t="s">
        <v>6</v>
      </c>
      <c r="F340" s="12" t="s">
        <v>5</v>
      </c>
      <c r="G340" s="12" t="s">
        <v>23</v>
      </c>
      <c r="H340" s="12"/>
      <c r="I340" s="9">
        <v>28</v>
      </c>
      <c r="J340" s="9">
        <v>28</v>
      </c>
    </row>
    <row r="341" spans="1:10" s="11" customFormat="1" x14ac:dyDescent="0.2">
      <c r="A341" s="8">
        <v>43765</v>
      </c>
      <c r="B341" s="12" t="s">
        <v>3</v>
      </c>
      <c r="C341" s="113">
        <v>4405</v>
      </c>
      <c r="D341" s="12" t="s">
        <v>46</v>
      </c>
      <c r="E341" s="12" t="s">
        <v>1668</v>
      </c>
      <c r="F341" s="12" t="s">
        <v>4</v>
      </c>
      <c r="G341" s="12" t="s">
        <v>163</v>
      </c>
      <c r="H341" s="12"/>
      <c r="I341" s="9">
        <v>5</v>
      </c>
      <c r="J341" s="9">
        <v>2</v>
      </c>
    </row>
    <row r="342" spans="1:10" s="11" customFormat="1" x14ac:dyDescent="0.2">
      <c r="A342" s="8">
        <v>43765</v>
      </c>
      <c r="B342" s="12" t="s">
        <v>2072</v>
      </c>
      <c r="C342" s="113">
        <v>98201</v>
      </c>
      <c r="D342" s="12" t="s">
        <v>1110</v>
      </c>
      <c r="E342" s="12" t="s">
        <v>18</v>
      </c>
      <c r="F342" s="12" t="s">
        <v>15</v>
      </c>
      <c r="G342" s="12" t="s">
        <v>151</v>
      </c>
      <c r="H342" s="12"/>
      <c r="I342" s="31"/>
      <c r="J342" s="31"/>
    </row>
    <row r="343" spans="1:10" s="11" customFormat="1" x14ac:dyDescent="0.2">
      <c r="A343" s="8">
        <v>43766</v>
      </c>
      <c r="B343" s="12" t="s">
        <v>3</v>
      </c>
      <c r="C343" s="113">
        <v>8370</v>
      </c>
      <c r="D343" s="12" t="s">
        <v>57</v>
      </c>
      <c r="E343" s="12" t="s">
        <v>15</v>
      </c>
      <c r="F343" s="12" t="s">
        <v>6</v>
      </c>
      <c r="G343" s="12" t="s">
        <v>194</v>
      </c>
      <c r="H343" s="12"/>
      <c r="I343" s="9">
        <v>31</v>
      </c>
      <c r="J343" s="9">
        <v>24</v>
      </c>
    </row>
    <row r="344" spans="1:10" s="11" customFormat="1" x14ac:dyDescent="0.2">
      <c r="A344" s="8">
        <v>43766</v>
      </c>
      <c r="B344" s="12" t="s">
        <v>3</v>
      </c>
      <c r="C344" s="113">
        <v>6161</v>
      </c>
      <c r="D344" s="12" t="s">
        <v>158</v>
      </c>
      <c r="E344" s="12" t="s">
        <v>15</v>
      </c>
      <c r="F344" s="12" t="s">
        <v>6</v>
      </c>
      <c r="G344" s="12" t="s">
        <v>194</v>
      </c>
      <c r="H344" s="12"/>
      <c r="I344" s="9">
        <v>40</v>
      </c>
      <c r="J344" s="9">
        <v>45</v>
      </c>
    </row>
    <row r="345" spans="1:10" s="11" customFormat="1" x14ac:dyDescent="0.2">
      <c r="A345" s="8">
        <v>43766</v>
      </c>
      <c r="B345" s="12" t="s">
        <v>3</v>
      </c>
      <c r="C345" s="113">
        <v>1266</v>
      </c>
      <c r="D345" s="12" t="s">
        <v>232</v>
      </c>
      <c r="E345" s="12" t="s">
        <v>1668</v>
      </c>
      <c r="F345" s="12" t="s">
        <v>3</v>
      </c>
      <c r="G345" s="12" t="s">
        <v>151</v>
      </c>
      <c r="H345" s="12"/>
      <c r="I345" s="9">
        <v>40</v>
      </c>
      <c r="J345" s="9">
        <v>58</v>
      </c>
    </row>
    <row r="346" spans="1:10" s="11" customFormat="1" x14ac:dyDescent="0.2">
      <c r="A346" s="8">
        <v>43766</v>
      </c>
      <c r="B346" s="12" t="s">
        <v>3</v>
      </c>
      <c r="C346" s="113">
        <v>6440</v>
      </c>
      <c r="D346" s="12" t="s">
        <v>60</v>
      </c>
      <c r="E346" s="12" t="s">
        <v>18</v>
      </c>
      <c r="F346" s="12" t="s">
        <v>15</v>
      </c>
      <c r="G346" s="12" t="s">
        <v>319</v>
      </c>
      <c r="H346" s="12"/>
      <c r="I346" s="9">
        <v>52</v>
      </c>
      <c r="J346" s="9">
        <v>63</v>
      </c>
    </row>
    <row r="347" spans="1:10" s="11" customFormat="1" x14ac:dyDescent="0.2">
      <c r="A347" s="8">
        <v>43766</v>
      </c>
      <c r="B347" s="12" t="s">
        <v>6</v>
      </c>
      <c r="C347" s="113">
        <v>54000</v>
      </c>
      <c r="D347" s="12" t="s">
        <v>210</v>
      </c>
      <c r="E347" s="12" t="s">
        <v>6</v>
      </c>
      <c r="F347" s="12" t="s">
        <v>6</v>
      </c>
      <c r="G347" s="12" t="s">
        <v>319</v>
      </c>
      <c r="H347" s="12"/>
      <c r="I347" s="9">
        <v>93</v>
      </c>
      <c r="J347" s="9">
        <v>116</v>
      </c>
    </row>
    <row r="348" spans="1:10" s="11" customFormat="1" x14ac:dyDescent="0.2">
      <c r="A348" s="8">
        <v>43766</v>
      </c>
      <c r="B348" s="12" t="s">
        <v>3</v>
      </c>
      <c r="C348" s="113">
        <v>3850</v>
      </c>
      <c r="D348" s="12" t="s">
        <v>116</v>
      </c>
      <c r="E348" s="12" t="s">
        <v>6</v>
      </c>
      <c r="F348" s="12" t="s">
        <v>15</v>
      </c>
      <c r="G348" s="12" t="s">
        <v>319</v>
      </c>
      <c r="H348" s="12"/>
      <c r="I348" s="9">
        <v>15</v>
      </c>
      <c r="J348" s="9">
        <v>12</v>
      </c>
    </row>
    <row r="349" spans="1:10" s="11" customFormat="1" x14ac:dyDescent="0.2">
      <c r="A349" s="8">
        <v>43766</v>
      </c>
      <c r="B349" s="12" t="s">
        <v>3</v>
      </c>
      <c r="C349" s="113">
        <v>8272</v>
      </c>
      <c r="D349" s="12" t="s">
        <v>64</v>
      </c>
      <c r="E349" s="12" t="s">
        <v>6</v>
      </c>
      <c r="F349" s="12" t="s">
        <v>6</v>
      </c>
      <c r="G349" s="12" t="s">
        <v>2661</v>
      </c>
      <c r="H349" s="12"/>
      <c r="I349" s="9">
        <v>27</v>
      </c>
      <c r="J349" s="9">
        <v>21</v>
      </c>
    </row>
    <row r="350" spans="1:10" s="11" customFormat="1" x14ac:dyDescent="0.2">
      <c r="A350" s="8">
        <v>43766</v>
      </c>
      <c r="B350" s="12" t="s">
        <v>6</v>
      </c>
      <c r="C350" s="113">
        <v>54730</v>
      </c>
      <c r="D350" s="12" t="s">
        <v>2662</v>
      </c>
      <c r="E350" s="12" t="s">
        <v>6</v>
      </c>
      <c r="F350" s="12" t="s">
        <v>6</v>
      </c>
      <c r="G350" s="12" t="s">
        <v>151</v>
      </c>
      <c r="H350" s="12"/>
      <c r="I350" s="9">
        <v>35</v>
      </c>
      <c r="J350" s="9">
        <v>26</v>
      </c>
    </row>
    <row r="351" spans="1:10" s="11" customFormat="1" x14ac:dyDescent="0.2">
      <c r="A351" s="8">
        <v>43766</v>
      </c>
      <c r="B351" s="12" t="s">
        <v>6</v>
      </c>
      <c r="C351" s="113">
        <v>57070</v>
      </c>
      <c r="D351" s="12" t="s">
        <v>211</v>
      </c>
      <c r="E351" s="12" t="s">
        <v>6</v>
      </c>
      <c r="F351" s="12" t="s">
        <v>15</v>
      </c>
      <c r="G351" s="12" t="s">
        <v>151</v>
      </c>
      <c r="H351" s="12"/>
      <c r="I351" s="9">
        <v>55</v>
      </c>
      <c r="J351" s="9">
        <v>65</v>
      </c>
    </row>
    <row r="352" spans="1:10" s="11" customFormat="1" x14ac:dyDescent="0.2">
      <c r="A352" s="8">
        <v>43766</v>
      </c>
      <c r="B352" s="12" t="s">
        <v>14</v>
      </c>
      <c r="C352" s="113">
        <v>6730</v>
      </c>
      <c r="D352" s="12" t="s">
        <v>168</v>
      </c>
      <c r="E352" s="12" t="s">
        <v>6</v>
      </c>
      <c r="F352" s="12" t="s">
        <v>15</v>
      </c>
      <c r="G352" s="12" t="s">
        <v>249</v>
      </c>
      <c r="H352" s="12"/>
      <c r="I352" s="9">
        <v>13</v>
      </c>
      <c r="J352" s="9">
        <v>10</v>
      </c>
    </row>
    <row r="353" spans="1:10" s="11" customFormat="1" x14ac:dyDescent="0.2">
      <c r="A353" s="8">
        <v>43766</v>
      </c>
      <c r="B353" s="12" t="s">
        <v>6</v>
      </c>
      <c r="C353" s="113">
        <v>57700</v>
      </c>
      <c r="D353" s="12" t="s">
        <v>178</v>
      </c>
      <c r="E353" s="12" t="s">
        <v>6</v>
      </c>
      <c r="F353" s="12" t="s">
        <v>8</v>
      </c>
      <c r="G353" s="12" t="s">
        <v>23</v>
      </c>
      <c r="H353" s="12"/>
      <c r="I353" s="9">
        <v>41</v>
      </c>
      <c r="J353" s="9">
        <v>42</v>
      </c>
    </row>
    <row r="354" spans="1:10" s="11" customFormat="1" x14ac:dyDescent="0.2">
      <c r="A354" s="8">
        <v>43766</v>
      </c>
      <c r="B354" s="12" t="s">
        <v>6</v>
      </c>
      <c r="C354" s="113">
        <v>54460</v>
      </c>
      <c r="D354" s="12" t="s">
        <v>2663</v>
      </c>
      <c r="E354" s="12" t="s">
        <v>6</v>
      </c>
      <c r="F354" s="12" t="s">
        <v>22</v>
      </c>
      <c r="G354" s="12" t="s">
        <v>23</v>
      </c>
      <c r="H354" s="12"/>
      <c r="I354" s="9">
        <v>81</v>
      </c>
      <c r="J354" s="9">
        <v>106</v>
      </c>
    </row>
    <row r="355" spans="1:10" s="11" customFormat="1" x14ac:dyDescent="0.2">
      <c r="A355" s="8">
        <v>43766</v>
      </c>
      <c r="B355" s="12" t="s">
        <v>3</v>
      </c>
      <c r="C355" s="113">
        <v>1323</v>
      </c>
      <c r="D355" s="12" t="s">
        <v>2664</v>
      </c>
      <c r="E355" s="12" t="s">
        <v>6</v>
      </c>
      <c r="F355" s="12" t="s">
        <v>15</v>
      </c>
      <c r="G355" s="12" t="s">
        <v>151</v>
      </c>
      <c r="H355" s="12"/>
      <c r="I355" s="9">
        <v>21</v>
      </c>
      <c r="J355" s="9">
        <v>22</v>
      </c>
    </row>
    <row r="356" spans="1:10" s="11" customFormat="1" x14ac:dyDescent="0.2">
      <c r="A356" s="8">
        <v>43766</v>
      </c>
      <c r="B356" s="12" t="s">
        <v>6</v>
      </c>
      <c r="C356" s="113">
        <v>75010</v>
      </c>
      <c r="D356" s="12" t="s">
        <v>1928</v>
      </c>
      <c r="E356" s="12" t="s">
        <v>6</v>
      </c>
      <c r="F356" s="12" t="s">
        <v>6</v>
      </c>
      <c r="G356" s="12" t="s">
        <v>319</v>
      </c>
      <c r="H356" s="12"/>
      <c r="I356" s="31"/>
      <c r="J356" s="31"/>
    </row>
    <row r="357" spans="1:10" s="11" customFormat="1" x14ac:dyDescent="0.2">
      <c r="A357" s="8">
        <v>43766</v>
      </c>
      <c r="B357" s="12" t="s">
        <v>6</v>
      </c>
      <c r="C357" s="113">
        <v>54190</v>
      </c>
      <c r="D357" s="12" t="s">
        <v>277</v>
      </c>
      <c r="E357" s="12" t="s">
        <v>6</v>
      </c>
      <c r="F357" s="12" t="s">
        <v>15</v>
      </c>
      <c r="G357" s="12" t="s">
        <v>151</v>
      </c>
      <c r="H357" s="12"/>
      <c r="I357" s="9">
        <v>24</v>
      </c>
      <c r="J357" s="9">
        <v>15</v>
      </c>
    </row>
    <row r="358" spans="1:10" s="11" customFormat="1" x14ac:dyDescent="0.2">
      <c r="A358" s="8">
        <v>43766</v>
      </c>
      <c r="B358" s="12" t="s">
        <v>6</v>
      </c>
      <c r="C358" s="113">
        <v>74200</v>
      </c>
      <c r="D358" s="12" t="s">
        <v>2673</v>
      </c>
      <c r="E358" s="12" t="s">
        <v>6</v>
      </c>
      <c r="F358" s="12" t="s">
        <v>15</v>
      </c>
      <c r="G358" s="12" t="s">
        <v>151</v>
      </c>
      <c r="H358" s="12"/>
      <c r="I358" s="87" t="s">
        <v>2677</v>
      </c>
      <c r="J358" s="87" t="s">
        <v>2676</v>
      </c>
    </row>
    <row r="359" spans="1:10" s="11" customFormat="1" x14ac:dyDescent="0.2">
      <c r="A359" s="8">
        <v>43766</v>
      </c>
      <c r="B359" s="12" t="s">
        <v>6</v>
      </c>
      <c r="C359" s="113">
        <v>54400</v>
      </c>
      <c r="D359" s="12" t="s">
        <v>1640</v>
      </c>
      <c r="E359" s="12" t="s">
        <v>6</v>
      </c>
      <c r="F359" s="12" t="s">
        <v>2479</v>
      </c>
      <c r="G359" s="12" t="s">
        <v>23</v>
      </c>
      <c r="H359" s="12"/>
      <c r="I359" s="9">
        <v>26</v>
      </c>
      <c r="J359" s="9">
        <v>20</v>
      </c>
    </row>
    <row r="360" spans="1:10" s="11" customFormat="1" x14ac:dyDescent="0.2">
      <c r="A360" s="8">
        <v>43766</v>
      </c>
      <c r="B360" s="12" t="s">
        <v>3</v>
      </c>
      <c r="C360" s="113">
        <v>1217</v>
      </c>
      <c r="D360" s="12" t="s">
        <v>2675</v>
      </c>
      <c r="E360" s="12" t="s">
        <v>6</v>
      </c>
      <c r="F360" s="12" t="s">
        <v>15</v>
      </c>
      <c r="G360" s="12" t="s">
        <v>37</v>
      </c>
      <c r="H360" s="12"/>
      <c r="I360" s="9">
        <v>38</v>
      </c>
      <c r="J360" s="9">
        <v>33</v>
      </c>
    </row>
    <row r="361" spans="1:10" s="11" customFormat="1" x14ac:dyDescent="0.2">
      <c r="A361" s="8">
        <v>43766</v>
      </c>
      <c r="B361" s="12" t="s">
        <v>3</v>
      </c>
      <c r="C361" s="113">
        <v>5823</v>
      </c>
      <c r="D361" s="12" t="s">
        <v>78</v>
      </c>
      <c r="E361" s="12" t="s">
        <v>8</v>
      </c>
      <c r="F361" s="12" t="s">
        <v>33</v>
      </c>
      <c r="G361" s="12" t="s">
        <v>319</v>
      </c>
      <c r="H361" s="12"/>
      <c r="I361" s="9">
        <v>26</v>
      </c>
      <c r="J361" s="9">
        <v>26</v>
      </c>
    </row>
    <row r="362" spans="1:10" s="11" customFormat="1" x14ac:dyDescent="0.2">
      <c r="A362" s="8">
        <v>43766</v>
      </c>
      <c r="B362" s="12" t="s">
        <v>6</v>
      </c>
      <c r="C362" s="113">
        <v>55100</v>
      </c>
      <c r="D362" s="12" t="s">
        <v>2667</v>
      </c>
      <c r="E362" s="12" t="s">
        <v>2668</v>
      </c>
      <c r="F362" s="12" t="s">
        <v>6</v>
      </c>
      <c r="G362" s="12" t="s">
        <v>151</v>
      </c>
      <c r="H362" s="12"/>
      <c r="I362" s="9">
        <v>113</v>
      </c>
      <c r="J362" s="9">
        <v>160</v>
      </c>
    </row>
    <row r="363" spans="1:10" s="11" customFormat="1" x14ac:dyDescent="0.2">
      <c r="A363" s="8">
        <v>43766</v>
      </c>
      <c r="B363" s="12" t="s">
        <v>3</v>
      </c>
      <c r="C363" s="113">
        <v>4947</v>
      </c>
      <c r="D363" s="12" t="s">
        <v>199</v>
      </c>
      <c r="E363" s="12" t="s">
        <v>3</v>
      </c>
      <c r="F363" s="12" t="s">
        <v>6</v>
      </c>
      <c r="G363" s="12" t="s">
        <v>194</v>
      </c>
      <c r="H363" s="12"/>
      <c r="I363" s="9">
        <v>16</v>
      </c>
      <c r="J363" s="9">
        <v>10</v>
      </c>
    </row>
    <row r="364" spans="1:10" s="11" customFormat="1" x14ac:dyDescent="0.2">
      <c r="A364" s="8">
        <v>43766</v>
      </c>
      <c r="B364" s="12" t="s">
        <v>3</v>
      </c>
      <c r="C364" s="113">
        <v>8358</v>
      </c>
      <c r="D364" s="12" t="s">
        <v>2659</v>
      </c>
      <c r="E364" s="12" t="s">
        <v>3</v>
      </c>
      <c r="F364" s="12" t="s">
        <v>15</v>
      </c>
      <c r="G364" s="12" t="s">
        <v>151</v>
      </c>
      <c r="H364" s="12"/>
      <c r="I364" s="9">
        <v>28</v>
      </c>
      <c r="J364" s="9">
        <v>21</v>
      </c>
    </row>
    <row r="365" spans="1:10" s="11" customFormat="1" x14ac:dyDescent="0.2">
      <c r="A365" s="8">
        <v>43766</v>
      </c>
      <c r="B365" s="12" t="s">
        <v>3</v>
      </c>
      <c r="C365" s="113">
        <v>6793</v>
      </c>
      <c r="D365" s="12" t="s">
        <v>49</v>
      </c>
      <c r="E365" s="12" t="s">
        <v>3</v>
      </c>
      <c r="F365" s="12" t="s">
        <v>5</v>
      </c>
      <c r="G365" s="12" t="s">
        <v>194</v>
      </c>
      <c r="H365" s="12"/>
      <c r="I365" s="9">
        <v>39</v>
      </c>
      <c r="J365" s="9">
        <v>55</v>
      </c>
    </row>
    <row r="366" spans="1:10" s="11" customFormat="1" x14ac:dyDescent="0.2">
      <c r="A366" s="8">
        <v>43766</v>
      </c>
      <c r="B366" s="12" t="s">
        <v>3</v>
      </c>
      <c r="C366" s="113">
        <v>8378</v>
      </c>
      <c r="D366" s="12" t="s">
        <v>959</v>
      </c>
      <c r="E366" s="12" t="s">
        <v>3</v>
      </c>
      <c r="F366" s="12" t="s">
        <v>2660</v>
      </c>
      <c r="G366" s="12" t="s">
        <v>177</v>
      </c>
      <c r="H366" s="12"/>
      <c r="I366" s="9">
        <v>22</v>
      </c>
      <c r="J366" s="9">
        <v>16</v>
      </c>
    </row>
    <row r="367" spans="1:10" s="11" customFormat="1" x14ac:dyDescent="0.2">
      <c r="A367" s="8">
        <v>43766</v>
      </c>
      <c r="B367" s="12" t="s">
        <v>3</v>
      </c>
      <c r="C367" s="113">
        <v>5431</v>
      </c>
      <c r="D367" s="12" t="s">
        <v>2366</v>
      </c>
      <c r="E367" s="12" t="s">
        <v>3</v>
      </c>
      <c r="F367" s="12" t="s">
        <v>3</v>
      </c>
      <c r="G367" s="12" t="s">
        <v>319</v>
      </c>
      <c r="H367" s="12"/>
      <c r="I367" s="9">
        <v>39</v>
      </c>
      <c r="J367" s="9">
        <v>46</v>
      </c>
    </row>
    <row r="368" spans="1:10" s="11" customFormat="1" x14ac:dyDescent="0.2">
      <c r="A368" s="8">
        <v>43766</v>
      </c>
      <c r="B368" s="12" t="s">
        <v>3</v>
      </c>
      <c r="C368" s="113">
        <v>6950</v>
      </c>
      <c r="D368" s="12" t="s">
        <v>1246</v>
      </c>
      <c r="E368" s="12" t="s">
        <v>3</v>
      </c>
      <c r="F368" s="12" t="s">
        <v>5</v>
      </c>
      <c r="G368" s="12" t="s">
        <v>2643</v>
      </c>
      <c r="H368" s="12"/>
      <c r="I368" s="9">
        <v>37</v>
      </c>
      <c r="J368" s="9">
        <v>47</v>
      </c>
    </row>
    <row r="369" spans="1:10" s="11" customFormat="1" x14ac:dyDescent="0.2">
      <c r="A369" s="8">
        <v>43766</v>
      </c>
      <c r="B369" s="12" t="s">
        <v>3</v>
      </c>
      <c r="C369" s="113">
        <v>5891</v>
      </c>
      <c r="D369" s="12" t="s">
        <v>78</v>
      </c>
      <c r="E369" s="12" t="s">
        <v>3</v>
      </c>
      <c r="F369" s="12" t="s">
        <v>5</v>
      </c>
      <c r="G369" s="12" t="s">
        <v>151</v>
      </c>
      <c r="H369" s="12"/>
      <c r="I369" s="9">
        <v>25</v>
      </c>
      <c r="J369" s="9">
        <v>28</v>
      </c>
    </row>
    <row r="370" spans="1:10" s="11" customFormat="1" x14ac:dyDescent="0.2">
      <c r="A370" s="8">
        <v>43766</v>
      </c>
      <c r="B370" s="12" t="s">
        <v>3</v>
      </c>
      <c r="C370" s="113">
        <v>6583</v>
      </c>
      <c r="D370" s="12" t="s">
        <v>1803</v>
      </c>
      <c r="E370" s="12" t="s">
        <v>3</v>
      </c>
      <c r="F370" s="12" t="s">
        <v>5</v>
      </c>
      <c r="G370" s="12" t="s">
        <v>151</v>
      </c>
      <c r="H370" s="12"/>
      <c r="I370" s="9">
        <v>54</v>
      </c>
      <c r="J370" s="9">
        <v>74</v>
      </c>
    </row>
    <row r="371" spans="1:10" s="11" customFormat="1" x14ac:dyDescent="0.2">
      <c r="A371" s="8">
        <v>43766</v>
      </c>
      <c r="B371" s="12" t="s">
        <v>3</v>
      </c>
      <c r="C371" s="113">
        <v>6582</v>
      </c>
      <c r="D371" s="12" t="s">
        <v>1803</v>
      </c>
      <c r="E371" s="12" t="s">
        <v>3</v>
      </c>
      <c r="F371" s="12" t="s">
        <v>5</v>
      </c>
      <c r="G371" s="12" t="s">
        <v>177</v>
      </c>
      <c r="H371" s="12"/>
      <c r="I371" s="9">
        <v>54</v>
      </c>
      <c r="J371" s="9">
        <v>74</v>
      </c>
    </row>
    <row r="372" spans="1:10" s="11" customFormat="1" x14ac:dyDescent="0.2">
      <c r="A372" s="8">
        <v>43766</v>
      </c>
      <c r="B372" s="12" t="s">
        <v>3</v>
      </c>
      <c r="C372" s="113">
        <v>3714</v>
      </c>
      <c r="D372" s="12" t="s">
        <v>83</v>
      </c>
      <c r="E372" s="12" t="s">
        <v>3</v>
      </c>
      <c r="F372" s="12" t="s">
        <v>6</v>
      </c>
      <c r="G372" s="12" t="s">
        <v>151</v>
      </c>
      <c r="H372" s="12"/>
      <c r="I372" s="9">
        <v>26</v>
      </c>
      <c r="J372" s="9">
        <v>17</v>
      </c>
    </row>
    <row r="373" spans="1:10" s="11" customFormat="1" x14ac:dyDescent="0.2">
      <c r="A373" s="8">
        <v>43766</v>
      </c>
      <c r="B373" s="12" t="s">
        <v>3</v>
      </c>
      <c r="C373" s="113">
        <v>8320</v>
      </c>
      <c r="D373" s="12" t="s">
        <v>42</v>
      </c>
      <c r="E373" s="12" t="s">
        <v>3</v>
      </c>
      <c r="F373" s="12" t="s">
        <v>5</v>
      </c>
      <c r="G373" s="12" t="s">
        <v>319</v>
      </c>
      <c r="H373" s="12"/>
      <c r="I373" s="9">
        <v>27</v>
      </c>
      <c r="J373" s="9">
        <v>26</v>
      </c>
    </row>
    <row r="374" spans="1:10" s="11" customFormat="1" x14ac:dyDescent="0.2">
      <c r="A374" s="8">
        <v>43766</v>
      </c>
      <c r="B374" s="12" t="s">
        <v>3</v>
      </c>
      <c r="C374" s="113">
        <v>4924</v>
      </c>
      <c r="D374" s="12" t="s">
        <v>265</v>
      </c>
      <c r="E374" s="12" t="s">
        <v>3</v>
      </c>
      <c r="F374" s="12" t="s">
        <v>5</v>
      </c>
      <c r="G374" s="12" t="s">
        <v>194</v>
      </c>
      <c r="H374" s="12"/>
      <c r="I374" s="9">
        <v>14</v>
      </c>
      <c r="J374" s="9">
        <v>7</v>
      </c>
    </row>
    <row r="375" spans="1:10" s="11" customFormat="1" x14ac:dyDescent="0.2">
      <c r="A375" s="8">
        <v>43766</v>
      </c>
      <c r="B375" s="12" t="s">
        <v>3</v>
      </c>
      <c r="C375" s="113">
        <v>1159</v>
      </c>
      <c r="D375" s="12" t="s">
        <v>2674</v>
      </c>
      <c r="E375" s="12" t="s">
        <v>3</v>
      </c>
      <c r="F375" s="12" t="s">
        <v>6</v>
      </c>
      <c r="G375" s="12" t="s">
        <v>151</v>
      </c>
      <c r="H375" s="12"/>
      <c r="I375" s="9">
        <v>33</v>
      </c>
      <c r="J375" s="9">
        <v>36</v>
      </c>
    </row>
    <row r="376" spans="1:10" s="11" customFormat="1" x14ac:dyDescent="0.2">
      <c r="A376" s="8">
        <v>43766</v>
      </c>
      <c r="B376" s="12" t="s">
        <v>3</v>
      </c>
      <c r="C376" s="113">
        <v>5495</v>
      </c>
      <c r="D376" s="12" t="s">
        <v>2665</v>
      </c>
      <c r="E376" s="12" t="s">
        <v>2666</v>
      </c>
      <c r="F376" s="12" t="s">
        <v>15</v>
      </c>
      <c r="G376" s="12" t="s">
        <v>23</v>
      </c>
      <c r="H376" s="12"/>
      <c r="I376" s="9">
        <v>31</v>
      </c>
      <c r="J376" s="9">
        <v>40</v>
      </c>
    </row>
    <row r="377" spans="1:10" s="11" customFormat="1" x14ac:dyDescent="0.2">
      <c r="A377" s="8">
        <v>43766</v>
      </c>
      <c r="B377" s="12" t="s">
        <v>3</v>
      </c>
      <c r="C377" s="113">
        <v>6962</v>
      </c>
      <c r="D377" s="12" t="s">
        <v>2669</v>
      </c>
      <c r="E377" s="12" t="s">
        <v>31</v>
      </c>
      <c r="F377" s="12" t="s">
        <v>2670</v>
      </c>
      <c r="G377" s="12" t="s">
        <v>151</v>
      </c>
      <c r="H377" s="12"/>
      <c r="I377" s="9">
        <v>31</v>
      </c>
      <c r="J377" s="9">
        <v>40</v>
      </c>
    </row>
    <row r="378" spans="1:10" s="11" customFormat="1" x14ac:dyDescent="0.2">
      <c r="A378" s="8">
        <v>43766</v>
      </c>
      <c r="B378" s="12" t="s">
        <v>3</v>
      </c>
      <c r="C378" s="113">
        <v>6183</v>
      </c>
      <c r="D378" s="12" t="s">
        <v>49</v>
      </c>
      <c r="E378" s="12" t="s">
        <v>16</v>
      </c>
      <c r="F378" s="12" t="s">
        <v>6</v>
      </c>
      <c r="G378" s="12" t="s">
        <v>319</v>
      </c>
      <c r="H378" s="12"/>
      <c r="I378" s="9">
        <v>34</v>
      </c>
      <c r="J378" s="9">
        <v>43</v>
      </c>
    </row>
    <row r="379" spans="1:10" s="11" customFormat="1" x14ac:dyDescent="0.2">
      <c r="A379" s="8">
        <v>43766</v>
      </c>
      <c r="B379" s="12" t="s">
        <v>3</v>
      </c>
      <c r="C379" s="113">
        <v>3422</v>
      </c>
      <c r="D379" s="12" t="s">
        <v>67</v>
      </c>
      <c r="E379" s="12" t="s">
        <v>16</v>
      </c>
      <c r="F379" s="12" t="s">
        <v>6</v>
      </c>
      <c r="G379" s="12" t="s">
        <v>194</v>
      </c>
      <c r="H379" s="12"/>
      <c r="I379" s="9">
        <v>24</v>
      </c>
      <c r="J379" s="9">
        <v>20</v>
      </c>
    </row>
    <row r="380" spans="1:10" s="11" customFormat="1" x14ac:dyDescent="0.2">
      <c r="A380" s="8">
        <v>43766</v>
      </c>
      <c r="B380" s="12" t="s">
        <v>14</v>
      </c>
      <c r="C380" s="113">
        <v>6900</v>
      </c>
      <c r="D380" s="12" t="s">
        <v>2671</v>
      </c>
      <c r="E380" s="12" t="s">
        <v>12</v>
      </c>
      <c r="F380" s="12" t="s">
        <v>6</v>
      </c>
      <c r="G380" s="12" t="s">
        <v>151</v>
      </c>
      <c r="H380" s="12"/>
      <c r="I380" s="9">
        <v>85</v>
      </c>
      <c r="J380" s="9">
        <v>122</v>
      </c>
    </row>
    <row r="381" spans="1:10" s="11" customFormat="1" x14ac:dyDescent="0.2">
      <c r="A381" s="8">
        <v>43766</v>
      </c>
      <c r="B381" s="12" t="s">
        <v>3</v>
      </c>
      <c r="C381" s="113">
        <v>8361</v>
      </c>
      <c r="D381" s="12" t="s">
        <v>2672</v>
      </c>
      <c r="E381" s="12" t="s">
        <v>10</v>
      </c>
      <c r="F381" s="12" t="s">
        <v>3</v>
      </c>
      <c r="G381" s="12" t="s">
        <v>151</v>
      </c>
      <c r="H381" s="12"/>
      <c r="I381" s="9">
        <v>29</v>
      </c>
      <c r="J381" s="9">
        <v>22</v>
      </c>
    </row>
    <row r="382" spans="1:10" s="11" customFormat="1" x14ac:dyDescent="0.2">
      <c r="A382" s="8">
        <v>43767</v>
      </c>
      <c r="B382" s="12" t="s">
        <v>3</v>
      </c>
      <c r="C382" s="113">
        <v>4522</v>
      </c>
      <c r="D382" s="12" t="s">
        <v>40</v>
      </c>
      <c r="E382" s="12" t="s">
        <v>6</v>
      </c>
      <c r="F382" s="12" t="s">
        <v>3</v>
      </c>
      <c r="G382" s="12" t="s">
        <v>151</v>
      </c>
      <c r="H382" s="12"/>
      <c r="I382" s="9">
        <v>7</v>
      </c>
      <c r="J382" s="9">
        <v>3</v>
      </c>
    </row>
    <row r="383" spans="1:10" s="11" customFormat="1" x14ac:dyDescent="0.2">
      <c r="A383" s="8">
        <v>43767</v>
      </c>
      <c r="B383" s="12" t="s">
        <v>6</v>
      </c>
      <c r="C383" s="113">
        <v>57320</v>
      </c>
      <c r="D383" s="12" t="s">
        <v>1994</v>
      </c>
      <c r="E383" s="12" t="s">
        <v>6</v>
      </c>
      <c r="F383" s="12" t="s">
        <v>15</v>
      </c>
      <c r="G383" s="12" t="s">
        <v>23</v>
      </c>
      <c r="H383" s="12"/>
      <c r="I383" s="9">
        <v>66</v>
      </c>
      <c r="J383" s="9">
        <v>70</v>
      </c>
    </row>
    <row r="384" spans="1:10" s="11" customFormat="1" x14ac:dyDescent="0.2">
      <c r="A384" s="8">
        <v>43767</v>
      </c>
      <c r="B384" s="12" t="s">
        <v>3</v>
      </c>
      <c r="C384" s="113">
        <v>4976</v>
      </c>
      <c r="D384" s="12" t="s">
        <v>87</v>
      </c>
      <c r="E384" s="12" t="s">
        <v>8</v>
      </c>
      <c r="F384" s="12" t="s">
        <v>6</v>
      </c>
      <c r="G384" s="12" t="s">
        <v>37</v>
      </c>
      <c r="H384" s="12"/>
      <c r="I384" s="9">
        <v>19</v>
      </c>
      <c r="J384" s="9">
        <v>14</v>
      </c>
    </row>
    <row r="385" spans="1:10" s="11" customFormat="1" x14ac:dyDescent="0.2">
      <c r="A385" s="8">
        <v>43767</v>
      </c>
      <c r="B385" s="12" t="s">
        <v>3</v>
      </c>
      <c r="C385" s="113">
        <v>3932</v>
      </c>
      <c r="D385" s="12" t="s">
        <v>71</v>
      </c>
      <c r="E385" s="12" t="s">
        <v>10</v>
      </c>
      <c r="F385" s="12" t="s">
        <v>5</v>
      </c>
      <c r="G385" s="12" t="s">
        <v>194</v>
      </c>
      <c r="H385" s="12"/>
      <c r="I385" s="9">
        <v>15</v>
      </c>
      <c r="J385" s="9">
        <v>11</v>
      </c>
    </row>
    <row r="386" spans="1:10" s="11" customFormat="1" x14ac:dyDescent="0.2">
      <c r="A386" s="8">
        <v>43767</v>
      </c>
      <c r="B386" s="12" t="s">
        <v>3</v>
      </c>
      <c r="C386" s="113">
        <v>3670</v>
      </c>
      <c r="D386" s="12" t="s">
        <v>76</v>
      </c>
      <c r="E386" s="12" t="s">
        <v>10</v>
      </c>
      <c r="F386" s="12" t="s">
        <v>5</v>
      </c>
      <c r="G386" s="12" t="s">
        <v>151</v>
      </c>
      <c r="H386" s="12"/>
      <c r="I386" s="9">
        <v>19</v>
      </c>
      <c r="J386" s="9">
        <v>17</v>
      </c>
    </row>
    <row r="387" spans="1:10" s="11" customFormat="1" x14ac:dyDescent="0.2">
      <c r="A387" s="8">
        <v>43767</v>
      </c>
      <c r="B387" s="12" t="s">
        <v>3</v>
      </c>
      <c r="C387" s="113">
        <v>5695</v>
      </c>
      <c r="D387" s="12" t="s">
        <v>2679</v>
      </c>
      <c r="E387" s="12" t="s">
        <v>3</v>
      </c>
      <c r="F387" s="12" t="s">
        <v>6</v>
      </c>
      <c r="G387" s="12" t="s">
        <v>23</v>
      </c>
      <c r="H387" s="12"/>
      <c r="I387" s="9">
        <v>32</v>
      </c>
      <c r="J387" s="9">
        <v>38</v>
      </c>
    </row>
    <row r="388" spans="1:10" s="11" customFormat="1" x14ac:dyDescent="0.2">
      <c r="A388" s="8">
        <v>43767</v>
      </c>
      <c r="B388" s="12" t="s">
        <v>6</v>
      </c>
      <c r="C388" s="113">
        <v>8500</v>
      </c>
      <c r="D388" s="12" t="s">
        <v>2680</v>
      </c>
      <c r="E388" s="12" t="s">
        <v>6</v>
      </c>
      <c r="F388" s="12" t="s">
        <v>6</v>
      </c>
      <c r="G388" s="12" t="s">
        <v>23</v>
      </c>
      <c r="H388" s="12"/>
      <c r="I388" s="9">
        <v>134</v>
      </c>
      <c r="J388" s="9">
        <v>169</v>
      </c>
    </row>
    <row r="389" spans="1:10" s="11" customFormat="1" x14ac:dyDescent="0.2">
      <c r="A389" s="8">
        <v>43767</v>
      </c>
      <c r="B389" s="12" t="s">
        <v>3</v>
      </c>
      <c r="C389" s="113">
        <v>1620</v>
      </c>
      <c r="D389" s="12" t="s">
        <v>92</v>
      </c>
      <c r="E389" s="12" t="s">
        <v>3</v>
      </c>
      <c r="F389" s="12" t="s">
        <v>6</v>
      </c>
      <c r="G389" s="12" t="s">
        <v>37</v>
      </c>
      <c r="H389" s="12"/>
      <c r="I389" s="9">
        <v>33</v>
      </c>
      <c r="J389" s="9">
        <v>27</v>
      </c>
    </row>
    <row r="390" spans="1:10" s="11" customFormat="1" x14ac:dyDescent="0.2">
      <c r="A390" s="8">
        <v>43767</v>
      </c>
      <c r="B390" s="12" t="s">
        <v>3</v>
      </c>
      <c r="C390" s="113">
        <v>4976</v>
      </c>
      <c r="D390" s="12" t="s">
        <v>87</v>
      </c>
      <c r="E390" s="12" t="s">
        <v>6</v>
      </c>
      <c r="F390" s="12" t="s">
        <v>3</v>
      </c>
      <c r="G390" s="12" t="s">
        <v>23</v>
      </c>
      <c r="H390" s="12"/>
      <c r="I390" s="9">
        <v>19</v>
      </c>
      <c r="J390" s="9">
        <v>14</v>
      </c>
    </row>
    <row r="391" spans="1:10" s="11" customFormat="1" x14ac:dyDescent="0.2">
      <c r="A391" s="8">
        <v>43767</v>
      </c>
      <c r="B391" s="12" t="s">
        <v>6</v>
      </c>
      <c r="C391" s="113">
        <v>55100</v>
      </c>
      <c r="D391" s="12" t="s">
        <v>2681</v>
      </c>
      <c r="E391" s="12" t="s">
        <v>6</v>
      </c>
      <c r="F391" s="12" t="s">
        <v>15</v>
      </c>
      <c r="G391" s="12" t="s">
        <v>151</v>
      </c>
      <c r="H391" s="12"/>
      <c r="I391" s="9">
        <v>76</v>
      </c>
      <c r="J391" s="9">
        <v>82</v>
      </c>
    </row>
    <row r="392" spans="1:10" s="11" customFormat="1" x14ac:dyDescent="0.2">
      <c r="A392" s="8">
        <v>43767</v>
      </c>
      <c r="B392" s="12" t="s">
        <v>3</v>
      </c>
      <c r="C392" s="113">
        <v>3782</v>
      </c>
      <c r="D392" s="12" t="s">
        <v>82</v>
      </c>
      <c r="E392" s="12" t="s">
        <v>6</v>
      </c>
      <c r="F392" s="12" t="s">
        <v>15</v>
      </c>
      <c r="G392" s="12" t="s">
        <v>13</v>
      </c>
      <c r="H392" s="12"/>
      <c r="I392" s="9">
        <v>23</v>
      </c>
      <c r="J392" s="9">
        <v>19</v>
      </c>
    </row>
    <row r="393" spans="1:10" s="11" customFormat="1" x14ac:dyDescent="0.2">
      <c r="A393" s="8">
        <v>43767</v>
      </c>
      <c r="B393" s="12" t="s">
        <v>3</v>
      </c>
      <c r="C393" s="113">
        <v>8358</v>
      </c>
      <c r="D393" s="12" t="s">
        <v>2659</v>
      </c>
      <c r="E393" s="12" t="s">
        <v>3</v>
      </c>
      <c r="F393" s="12" t="s">
        <v>3</v>
      </c>
      <c r="G393" s="12" t="s">
        <v>151</v>
      </c>
      <c r="H393" s="12"/>
      <c r="I393" s="9">
        <v>27</v>
      </c>
      <c r="J393" s="9">
        <v>20</v>
      </c>
    </row>
    <row r="394" spans="1:10" s="11" customFormat="1" x14ac:dyDescent="0.2">
      <c r="A394" s="8">
        <v>43767</v>
      </c>
      <c r="B394" s="12" t="s">
        <v>3</v>
      </c>
      <c r="C394" s="113">
        <v>8361</v>
      </c>
      <c r="D394" s="12" t="s">
        <v>2672</v>
      </c>
      <c r="E394" s="12" t="s">
        <v>3</v>
      </c>
      <c r="F394" s="12" t="s">
        <v>3</v>
      </c>
      <c r="G394" s="12" t="s">
        <v>151</v>
      </c>
      <c r="H394" s="12"/>
      <c r="I394" s="9">
        <v>27</v>
      </c>
      <c r="J394" s="9">
        <v>20</v>
      </c>
    </row>
    <row r="395" spans="1:10" s="11" customFormat="1" x14ac:dyDescent="0.2">
      <c r="A395" s="8">
        <v>43767</v>
      </c>
      <c r="B395" s="12" t="s">
        <v>6</v>
      </c>
      <c r="C395" s="113">
        <v>57370</v>
      </c>
      <c r="D395" s="12" t="s">
        <v>651</v>
      </c>
      <c r="E395" s="12" t="s">
        <v>6</v>
      </c>
      <c r="F395" s="12" t="s">
        <v>3</v>
      </c>
      <c r="G395" s="12" t="s">
        <v>319</v>
      </c>
      <c r="H395" s="12"/>
      <c r="I395" s="9">
        <v>46</v>
      </c>
      <c r="J395" s="9">
        <v>49</v>
      </c>
    </row>
    <row r="396" spans="1:10" s="11" customFormat="1" x14ac:dyDescent="0.2">
      <c r="A396" s="8">
        <v>43767</v>
      </c>
      <c r="B396" s="12" t="s">
        <v>6</v>
      </c>
      <c r="C396" s="113">
        <v>87170</v>
      </c>
      <c r="D396" s="12" t="s">
        <v>2682</v>
      </c>
      <c r="E396" s="12" t="s">
        <v>6</v>
      </c>
      <c r="F396" s="12" t="s">
        <v>6</v>
      </c>
      <c r="G396" s="12" t="s">
        <v>151</v>
      </c>
      <c r="H396" s="12"/>
      <c r="I396" s="9"/>
      <c r="J396" s="9"/>
    </row>
    <row r="397" spans="1:10" s="11" customFormat="1" x14ac:dyDescent="0.2">
      <c r="A397" s="8">
        <v>43767</v>
      </c>
      <c r="B397" s="12" t="s">
        <v>6</v>
      </c>
      <c r="C397" s="113">
        <v>57580</v>
      </c>
      <c r="D397" s="12" t="s">
        <v>2683</v>
      </c>
      <c r="E397" s="12" t="s">
        <v>6</v>
      </c>
      <c r="F397" s="12" t="s">
        <v>15</v>
      </c>
      <c r="G397" s="12" t="s">
        <v>23</v>
      </c>
      <c r="H397" s="12"/>
      <c r="I397" s="9">
        <v>67</v>
      </c>
      <c r="J397" s="9">
        <v>92</v>
      </c>
    </row>
    <row r="398" spans="1:10" s="11" customFormat="1" x14ac:dyDescent="0.2">
      <c r="A398" s="8">
        <v>43767</v>
      </c>
      <c r="B398" s="12" t="s">
        <v>6</v>
      </c>
      <c r="C398" s="113">
        <v>9340</v>
      </c>
      <c r="D398" s="12" t="s">
        <v>2684</v>
      </c>
      <c r="E398" s="12" t="s">
        <v>6</v>
      </c>
      <c r="F398" s="12" t="s">
        <v>6</v>
      </c>
      <c r="G398" s="12" t="s">
        <v>319</v>
      </c>
      <c r="H398" s="12"/>
      <c r="I398" s="9">
        <v>62</v>
      </c>
      <c r="J398" s="9">
        <v>71</v>
      </c>
    </row>
    <row r="399" spans="1:10" s="11" customFormat="1" x14ac:dyDescent="0.2">
      <c r="A399" s="8">
        <v>43767</v>
      </c>
      <c r="B399" s="12" t="s">
        <v>14</v>
      </c>
      <c r="C399" s="113">
        <v>6224</v>
      </c>
      <c r="D399" s="12" t="s">
        <v>2685</v>
      </c>
      <c r="E399" s="12" t="s">
        <v>6</v>
      </c>
      <c r="F399" s="12" t="s">
        <v>6</v>
      </c>
      <c r="G399" s="12" t="s">
        <v>151</v>
      </c>
      <c r="H399" s="12"/>
      <c r="I399" s="9">
        <v>113</v>
      </c>
      <c r="J399" s="9">
        <v>182</v>
      </c>
    </row>
    <row r="400" spans="1:10" s="11" customFormat="1" x14ac:dyDescent="0.2">
      <c r="A400" s="8">
        <v>43767</v>
      </c>
      <c r="B400" s="12" t="s">
        <v>3</v>
      </c>
      <c r="C400" s="113">
        <v>8010</v>
      </c>
      <c r="D400" s="12" t="s">
        <v>42</v>
      </c>
      <c r="E400" s="12" t="s">
        <v>6</v>
      </c>
      <c r="F400" s="12" t="s">
        <v>15</v>
      </c>
      <c r="G400" s="12" t="s">
        <v>319</v>
      </c>
      <c r="H400" s="12"/>
      <c r="I400" s="9">
        <v>28</v>
      </c>
      <c r="J400" s="9">
        <v>21</v>
      </c>
    </row>
    <row r="401" spans="1:10" s="11" customFormat="1" x14ac:dyDescent="0.2">
      <c r="A401" s="8">
        <v>43767</v>
      </c>
      <c r="B401" s="12" t="s">
        <v>6</v>
      </c>
      <c r="C401" s="113">
        <v>57530</v>
      </c>
      <c r="D401" s="12" t="s">
        <v>2686</v>
      </c>
      <c r="E401" s="12" t="s">
        <v>6</v>
      </c>
      <c r="F401" s="12" t="s">
        <v>3</v>
      </c>
      <c r="G401" s="11" t="s">
        <v>151</v>
      </c>
      <c r="H401" s="12"/>
      <c r="I401" s="9">
        <v>66</v>
      </c>
      <c r="J401" s="9">
        <v>192</v>
      </c>
    </row>
    <row r="402" spans="1:10" s="11" customFormat="1" x14ac:dyDescent="0.2">
      <c r="A402" s="8">
        <v>43767</v>
      </c>
      <c r="B402" s="12" t="s">
        <v>3</v>
      </c>
      <c r="C402" s="113">
        <v>6660</v>
      </c>
      <c r="D402" s="12" t="s">
        <v>1910</v>
      </c>
      <c r="E402" s="12" t="s">
        <v>15</v>
      </c>
      <c r="F402" s="12" t="s">
        <v>15</v>
      </c>
      <c r="G402" s="12" t="s">
        <v>37</v>
      </c>
      <c r="H402" s="12"/>
      <c r="I402" s="9">
        <v>60</v>
      </c>
      <c r="J402" s="9">
        <v>68</v>
      </c>
    </row>
    <row r="403" spans="1:10" s="11" customFormat="1" x14ac:dyDescent="0.2">
      <c r="A403" s="8">
        <v>43767</v>
      </c>
      <c r="B403" s="12" t="s">
        <v>6</v>
      </c>
      <c r="C403" s="113">
        <v>54530</v>
      </c>
      <c r="D403" s="12" t="s">
        <v>2413</v>
      </c>
      <c r="E403" s="12" t="s">
        <v>6</v>
      </c>
      <c r="F403" s="12" t="s">
        <v>221</v>
      </c>
      <c r="G403" s="12" t="s">
        <v>23</v>
      </c>
      <c r="H403" s="12"/>
      <c r="I403" s="9">
        <v>71</v>
      </c>
      <c r="J403" s="9">
        <v>85</v>
      </c>
    </row>
    <row r="404" spans="1:10" s="11" customFormat="1" x14ac:dyDescent="0.2">
      <c r="A404" s="8">
        <v>43767</v>
      </c>
      <c r="B404" s="12" t="s">
        <v>3</v>
      </c>
      <c r="C404" s="113">
        <v>4602</v>
      </c>
      <c r="D404" s="12" t="s">
        <v>40</v>
      </c>
      <c r="E404" s="12" t="s">
        <v>5</v>
      </c>
      <c r="F404" s="12" t="s">
        <v>15</v>
      </c>
      <c r="G404" s="12" t="s">
        <v>151</v>
      </c>
      <c r="H404" s="12"/>
      <c r="I404" s="9">
        <v>3</v>
      </c>
      <c r="J404" s="9">
        <v>1</v>
      </c>
    </row>
    <row r="405" spans="1:10" s="11" customFormat="1" x14ac:dyDescent="0.2">
      <c r="A405" s="8">
        <v>43767</v>
      </c>
      <c r="B405" s="12" t="s">
        <v>3</v>
      </c>
      <c r="C405" s="113">
        <v>4912</v>
      </c>
      <c r="D405" s="12" t="s">
        <v>265</v>
      </c>
      <c r="E405" s="12" t="s">
        <v>6</v>
      </c>
      <c r="F405" s="12" t="s">
        <v>2479</v>
      </c>
      <c r="G405" s="12" t="s">
        <v>151</v>
      </c>
      <c r="H405" s="12"/>
      <c r="I405" s="9">
        <v>12</v>
      </c>
      <c r="J405" s="9">
        <v>6</v>
      </c>
    </row>
    <row r="406" spans="1:10" s="11" customFormat="1" x14ac:dyDescent="0.2">
      <c r="A406" s="8">
        <v>43767</v>
      </c>
      <c r="B406" s="12" t="s">
        <v>3</v>
      </c>
      <c r="C406" s="113">
        <v>1742</v>
      </c>
      <c r="D406" s="12" t="s">
        <v>92</v>
      </c>
      <c r="E406" s="12" t="s">
        <v>6</v>
      </c>
      <c r="F406" s="12" t="s">
        <v>15</v>
      </c>
      <c r="G406" s="12" t="s">
        <v>319</v>
      </c>
      <c r="H406" s="12"/>
      <c r="I406" s="9">
        <v>39</v>
      </c>
      <c r="J406" s="9">
        <v>26</v>
      </c>
    </row>
    <row r="407" spans="1:10" s="11" customFormat="1" x14ac:dyDescent="0.2">
      <c r="A407" s="8">
        <v>43767</v>
      </c>
      <c r="B407" s="12" t="s">
        <v>6</v>
      </c>
      <c r="C407" s="113">
        <v>57100</v>
      </c>
      <c r="D407" s="12" t="s">
        <v>141</v>
      </c>
      <c r="E407" s="12" t="s">
        <v>6</v>
      </c>
      <c r="F407" s="12" t="s">
        <v>6</v>
      </c>
      <c r="G407" s="12" t="s">
        <v>194</v>
      </c>
      <c r="H407" s="12"/>
      <c r="I407" s="9">
        <v>41</v>
      </c>
      <c r="J407" s="9">
        <v>39</v>
      </c>
    </row>
    <row r="408" spans="1:10" s="11" customFormat="1" x14ac:dyDescent="0.2">
      <c r="A408" s="8">
        <v>43767</v>
      </c>
      <c r="B408" s="12" t="s">
        <v>3</v>
      </c>
      <c r="C408" s="113">
        <v>3429</v>
      </c>
      <c r="D408" s="12" t="s">
        <v>67</v>
      </c>
      <c r="E408" s="12" t="s">
        <v>3</v>
      </c>
      <c r="F408" s="12" t="s">
        <v>5</v>
      </c>
      <c r="G408" s="12" t="s">
        <v>151</v>
      </c>
      <c r="H408" s="12"/>
      <c r="I408" s="9">
        <v>24</v>
      </c>
      <c r="J408" s="9">
        <v>20</v>
      </c>
    </row>
    <row r="409" spans="1:10" s="11" customFormat="1" x14ac:dyDescent="0.2">
      <c r="A409" s="8">
        <v>43767</v>
      </c>
      <c r="B409" s="11" t="s">
        <v>3</v>
      </c>
      <c r="C409" s="113">
        <v>7764</v>
      </c>
      <c r="D409" s="12" t="s">
        <v>47</v>
      </c>
      <c r="E409" s="12" t="s">
        <v>3</v>
      </c>
      <c r="F409" s="12" t="s">
        <v>3</v>
      </c>
      <c r="G409" s="12" t="s">
        <v>151</v>
      </c>
      <c r="H409" s="12"/>
      <c r="I409" s="9">
        <v>42</v>
      </c>
      <c r="J409" s="9">
        <v>55</v>
      </c>
    </row>
    <row r="410" spans="1:10" s="11" customFormat="1" x14ac:dyDescent="0.2">
      <c r="A410" s="8">
        <v>43767</v>
      </c>
      <c r="B410" s="12" t="s">
        <v>6</v>
      </c>
      <c r="C410" s="113">
        <v>57970</v>
      </c>
      <c r="D410" s="12" t="s">
        <v>471</v>
      </c>
      <c r="E410" s="12" t="s">
        <v>18</v>
      </c>
      <c r="F410" s="12" t="s">
        <v>6</v>
      </c>
      <c r="G410" s="12" t="s">
        <v>23</v>
      </c>
      <c r="H410" s="12"/>
      <c r="I410" s="9">
        <v>54</v>
      </c>
      <c r="J410" s="9">
        <v>59</v>
      </c>
    </row>
    <row r="411" spans="1:10" s="11" customFormat="1" x14ac:dyDescent="0.2">
      <c r="A411" s="8">
        <v>43767</v>
      </c>
      <c r="B411" s="12" t="s">
        <v>6</v>
      </c>
      <c r="C411" s="113">
        <v>57160</v>
      </c>
      <c r="D411" s="12" t="s">
        <v>2617</v>
      </c>
      <c r="E411" s="12" t="s">
        <v>6</v>
      </c>
      <c r="F411" s="12" t="s">
        <v>15</v>
      </c>
      <c r="G411" s="12" t="s">
        <v>23</v>
      </c>
      <c r="H411" s="12"/>
      <c r="I411" s="9">
        <v>56</v>
      </c>
      <c r="J411" s="9">
        <v>71</v>
      </c>
    </row>
    <row r="412" spans="1:10" s="11" customFormat="1" x14ac:dyDescent="0.2">
      <c r="A412" s="8">
        <v>43767</v>
      </c>
      <c r="B412" s="12" t="s">
        <v>6</v>
      </c>
      <c r="C412" s="113">
        <v>54730</v>
      </c>
      <c r="D412" s="12" t="s">
        <v>2687</v>
      </c>
      <c r="E412" s="12" t="s">
        <v>6</v>
      </c>
      <c r="F412" s="12" t="s">
        <v>3</v>
      </c>
      <c r="G412" s="12" t="s">
        <v>294</v>
      </c>
      <c r="H412" s="12"/>
      <c r="I412" s="9">
        <v>38</v>
      </c>
      <c r="J412" s="9">
        <v>30</v>
      </c>
    </row>
    <row r="413" spans="1:10" s="11" customFormat="1" x14ac:dyDescent="0.2">
      <c r="A413" s="8">
        <v>43767</v>
      </c>
      <c r="B413" s="12" t="s">
        <v>3</v>
      </c>
      <c r="C413" s="113">
        <v>2359</v>
      </c>
      <c r="D413" s="12" t="s">
        <v>92</v>
      </c>
      <c r="E413" s="12" t="s">
        <v>3</v>
      </c>
      <c r="F413" s="12" t="s">
        <v>6</v>
      </c>
      <c r="G413" s="12" t="s">
        <v>151</v>
      </c>
      <c r="H413" s="12"/>
      <c r="I413" s="9">
        <v>41</v>
      </c>
      <c r="J413" s="9">
        <v>33</v>
      </c>
    </row>
    <row r="414" spans="1:10" s="11" customFormat="1" x14ac:dyDescent="0.2">
      <c r="A414" s="8">
        <v>43767</v>
      </c>
      <c r="B414" s="12" t="s">
        <v>3</v>
      </c>
      <c r="C414" s="113">
        <v>4762</v>
      </c>
      <c r="D414" s="12" t="s">
        <v>941</v>
      </c>
      <c r="E414" s="12" t="s">
        <v>16</v>
      </c>
      <c r="F414" s="12" t="s">
        <v>6</v>
      </c>
      <c r="G414" s="12" t="s">
        <v>151</v>
      </c>
      <c r="H414" s="12"/>
      <c r="I414" s="9">
        <v>8</v>
      </c>
      <c r="J414" s="9">
        <v>4</v>
      </c>
    </row>
    <row r="415" spans="1:10" s="11" customFormat="1" x14ac:dyDescent="0.2">
      <c r="A415" s="8">
        <v>43767</v>
      </c>
      <c r="B415" s="12" t="s">
        <v>14</v>
      </c>
      <c r="C415" s="113">
        <v>6687</v>
      </c>
      <c r="D415" s="11" t="s">
        <v>2688</v>
      </c>
      <c r="E415" s="12" t="s">
        <v>6</v>
      </c>
      <c r="F415" s="12" t="s">
        <v>15</v>
      </c>
      <c r="G415" s="12" t="s">
        <v>2689</v>
      </c>
      <c r="H415" s="12"/>
      <c r="I415" s="9">
        <v>65</v>
      </c>
      <c r="J415" s="9">
        <v>90</v>
      </c>
    </row>
    <row r="416" spans="1:10" s="11" customFormat="1" x14ac:dyDescent="0.2">
      <c r="A416" s="8">
        <v>43767</v>
      </c>
      <c r="B416" s="12" t="s">
        <v>3</v>
      </c>
      <c r="C416" s="113">
        <v>8075</v>
      </c>
      <c r="D416" s="12" t="s">
        <v>41</v>
      </c>
      <c r="E416" s="12" t="s">
        <v>6</v>
      </c>
      <c r="F416" s="12" t="s">
        <v>15</v>
      </c>
      <c r="G416" s="12" t="s">
        <v>151</v>
      </c>
      <c r="H416" s="12"/>
      <c r="I416" s="9">
        <v>31</v>
      </c>
      <c r="J416" s="9">
        <v>22</v>
      </c>
    </row>
    <row r="417" spans="1:10" s="11" customFormat="1" x14ac:dyDescent="0.2">
      <c r="A417" s="8">
        <v>43767</v>
      </c>
      <c r="B417" s="12" t="s">
        <v>3</v>
      </c>
      <c r="C417" s="113">
        <v>6310</v>
      </c>
      <c r="D417" s="12" t="s">
        <v>1990</v>
      </c>
      <c r="E417" s="12" t="s">
        <v>3</v>
      </c>
      <c r="F417" s="12" t="s">
        <v>15</v>
      </c>
      <c r="G417" s="12" t="s">
        <v>37</v>
      </c>
      <c r="H417" s="12"/>
      <c r="I417" s="9">
        <v>72</v>
      </c>
      <c r="J417" s="9">
        <v>65</v>
      </c>
    </row>
    <row r="418" spans="1:10" s="11" customFormat="1" x14ac:dyDescent="0.2">
      <c r="A418" s="8">
        <v>43767</v>
      </c>
      <c r="B418" s="12" t="s">
        <v>3</v>
      </c>
      <c r="C418" s="113">
        <v>7254</v>
      </c>
      <c r="D418" s="12" t="s">
        <v>56</v>
      </c>
      <c r="E418" s="12" t="s">
        <v>6</v>
      </c>
      <c r="F418" s="12" t="s">
        <v>221</v>
      </c>
      <c r="G418" s="12" t="s">
        <v>37</v>
      </c>
      <c r="H418" s="12"/>
      <c r="I418" s="9">
        <v>40</v>
      </c>
      <c r="J418" s="9">
        <v>32</v>
      </c>
    </row>
    <row r="419" spans="1:10" s="11" customFormat="1" x14ac:dyDescent="0.2">
      <c r="A419" s="8">
        <v>43767</v>
      </c>
      <c r="B419" s="12" t="s">
        <v>3</v>
      </c>
      <c r="C419" s="113">
        <v>1932</v>
      </c>
      <c r="D419" s="12" t="s">
        <v>92</v>
      </c>
      <c r="E419" s="12" t="s">
        <v>5</v>
      </c>
      <c r="F419" s="12" t="s">
        <v>6</v>
      </c>
      <c r="G419" s="12" t="s">
        <v>2690</v>
      </c>
      <c r="H419" s="12"/>
      <c r="I419" s="9">
        <v>40</v>
      </c>
      <c r="J419" s="9">
        <v>26</v>
      </c>
    </row>
    <row r="420" spans="1:10" s="11" customFormat="1" x14ac:dyDescent="0.2">
      <c r="A420" s="8">
        <v>43767</v>
      </c>
      <c r="B420" s="12" t="s">
        <v>3</v>
      </c>
      <c r="C420" s="113">
        <v>3374</v>
      </c>
      <c r="D420" s="12" t="s">
        <v>54</v>
      </c>
      <c r="E420" s="12" t="s">
        <v>169</v>
      </c>
      <c r="F420" s="12" t="s">
        <v>15</v>
      </c>
      <c r="G420" s="12" t="s">
        <v>1265</v>
      </c>
      <c r="H420" s="12"/>
      <c r="I420" s="9">
        <v>26</v>
      </c>
      <c r="J420" s="9">
        <v>18</v>
      </c>
    </row>
    <row r="421" spans="1:10" s="11" customFormat="1" x14ac:dyDescent="0.2">
      <c r="A421" s="8">
        <v>43767</v>
      </c>
      <c r="B421" s="12" t="s">
        <v>6</v>
      </c>
      <c r="C421" s="113">
        <v>54650</v>
      </c>
      <c r="D421" s="12" t="s">
        <v>175</v>
      </c>
      <c r="E421" s="12" t="s">
        <v>6</v>
      </c>
      <c r="F421" s="12" t="s">
        <v>6</v>
      </c>
      <c r="G421" s="12" t="s">
        <v>23</v>
      </c>
      <c r="H421" s="12"/>
      <c r="I421" s="9">
        <v>14</v>
      </c>
      <c r="J421" s="9">
        <v>10</v>
      </c>
    </row>
    <row r="422" spans="1:10" s="11" customFormat="1" x14ac:dyDescent="0.2">
      <c r="A422" s="218">
        <v>43768</v>
      </c>
      <c r="B422" s="12" t="s">
        <v>6</v>
      </c>
      <c r="C422" s="113">
        <v>55100</v>
      </c>
      <c r="D422" s="12" t="s">
        <v>2691</v>
      </c>
      <c r="E422" s="12" t="s">
        <v>6</v>
      </c>
      <c r="F422" s="12" t="s">
        <v>6</v>
      </c>
      <c r="G422" s="12" t="s">
        <v>23</v>
      </c>
      <c r="H422" s="217"/>
      <c r="I422" s="9">
        <v>114</v>
      </c>
      <c r="J422" s="9">
        <v>160</v>
      </c>
    </row>
    <row r="423" spans="1:10" s="11" customFormat="1" x14ac:dyDescent="0.2">
      <c r="A423" s="218">
        <v>43768</v>
      </c>
      <c r="B423" s="12" t="s">
        <v>3</v>
      </c>
      <c r="C423" s="113">
        <v>2210</v>
      </c>
      <c r="D423" s="12" t="s">
        <v>196</v>
      </c>
      <c r="E423" s="12" t="s">
        <v>6</v>
      </c>
      <c r="F423" s="12" t="s">
        <v>6</v>
      </c>
      <c r="G423" s="12" t="s">
        <v>319</v>
      </c>
      <c r="H423" s="12"/>
      <c r="I423" s="9">
        <v>28</v>
      </c>
      <c r="J423" s="9">
        <v>21</v>
      </c>
    </row>
    <row r="424" spans="1:10" s="11" customFormat="1" x14ac:dyDescent="0.2">
      <c r="A424" s="218">
        <v>43768</v>
      </c>
      <c r="B424" s="12" t="s">
        <v>3</v>
      </c>
      <c r="C424" s="113">
        <v>3217</v>
      </c>
      <c r="D424" s="12" t="s">
        <v>131</v>
      </c>
      <c r="E424" s="12" t="s">
        <v>6</v>
      </c>
      <c r="F424" s="12" t="s">
        <v>6</v>
      </c>
      <c r="G424" s="12" t="s">
        <v>151</v>
      </c>
      <c r="H424" s="12"/>
      <c r="I424" s="9">
        <v>23</v>
      </c>
      <c r="J424" s="9">
        <v>21</v>
      </c>
    </row>
    <row r="425" spans="1:10" s="11" customFormat="1" x14ac:dyDescent="0.2">
      <c r="A425" s="218">
        <v>43768</v>
      </c>
      <c r="B425" s="12" t="s">
        <v>14</v>
      </c>
      <c r="C425" s="113">
        <v>6717</v>
      </c>
      <c r="D425" s="12" t="s">
        <v>1783</v>
      </c>
      <c r="E425" s="12" t="s">
        <v>6</v>
      </c>
      <c r="F425" s="12" t="s">
        <v>6</v>
      </c>
      <c r="G425" s="12" t="s">
        <v>151</v>
      </c>
      <c r="H425" s="12"/>
      <c r="I425" s="9">
        <v>37</v>
      </c>
      <c r="J425" s="9">
        <v>36</v>
      </c>
    </row>
    <row r="426" spans="1:10" s="11" customFormat="1" x14ac:dyDescent="0.2">
      <c r="A426" s="218">
        <v>43768</v>
      </c>
      <c r="B426" s="12" t="s">
        <v>6</v>
      </c>
      <c r="C426" s="113">
        <v>57970</v>
      </c>
      <c r="D426" s="12" t="s">
        <v>471</v>
      </c>
      <c r="E426" s="12" t="s">
        <v>6</v>
      </c>
      <c r="F426" s="12" t="s">
        <v>5</v>
      </c>
      <c r="G426" s="12" t="s">
        <v>151</v>
      </c>
      <c r="H426" s="12"/>
      <c r="I426" s="9">
        <v>51</v>
      </c>
      <c r="J426" s="9">
        <v>59</v>
      </c>
    </row>
    <row r="427" spans="1:10" s="11" customFormat="1" x14ac:dyDescent="0.2">
      <c r="A427" s="218">
        <v>43768</v>
      </c>
      <c r="B427" s="12" t="s">
        <v>3</v>
      </c>
      <c r="C427" s="113">
        <v>1549</v>
      </c>
      <c r="D427" s="12" t="s">
        <v>92</v>
      </c>
      <c r="E427" s="12" t="s">
        <v>2692</v>
      </c>
      <c r="F427" s="12" t="s">
        <v>15</v>
      </c>
      <c r="G427" s="12" t="s">
        <v>23</v>
      </c>
      <c r="H427" s="217"/>
      <c r="I427" s="9">
        <v>26</v>
      </c>
      <c r="J427" s="9">
        <v>26</v>
      </c>
    </row>
    <row r="428" spans="1:10" s="11" customFormat="1" x14ac:dyDescent="0.2">
      <c r="A428" s="218">
        <v>43768</v>
      </c>
      <c r="B428" s="12" t="s">
        <v>3</v>
      </c>
      <c r="C428" s="113">
        <v>4849</v>
      </c>
      <c r="D428" s="12" t="s">
        <v>113</v>
      </c>
      <c r="E428" s="12" t="s">
        <v>6</v>
      </c>
      <c r="F428" s="12" t="s">
        <v>15</v>
      </c>
      <c r="G428" s="12" t="s">
        <v>151</v>
      </c>
      <c r="H428" s="217"/>
      <c r="I428" s="9">
        <v>12</v>
      </c>
      <c r="J428" s="9">
        <v>8</v>
      </c>
    </row>
    <row r="429" spans="1:10" s="11" customFormat="1" x14ac:dyDescent="0.2">
      <c r="A429" s="218">
        <v>43768</v>
      </c>
      <c r="B429" s="12" t="s">
        <v>6</v>
      </c>
      <c r="C429" s="113">
        <v>57950</v>
      </c>
      <c r="D429" s="12" t="s">
        <v>2362</v>
      </c>
      <c r="E429" s="12" t="s">
        <v>6</v>
      </c>
      <c r="F429" s="12" t="s">
        <v>15</v>
      </c>
      <c r="G429" s="12" t="s">
        <v>37</v>
      </c>
      <c r="H429" s="217"/>
      <c r="I429" s="9">
        <v>56</v>
      </c>
      <c r="J429" s="9">
        <v>66</v>
      </c>
    </row>
    <row r="430" spans="1:10" s="11" customFormat="1" x14ac:dyDescent="0.2">
      <c r="A430" s="218">
        <v>43768</v>
      </c>
      <c r="B430" s="12" t="s">
        <v>6</v>
      </c>
      <c r="C430" s="113">
        <v>54400</v>
      </c>
      <c r="D430" s="12" t="s">
        <v>1640</v>
      </c>
      <c r="E430" s="12" t="s">
        <v>6</v>
      </c>
      <c r="F430" s="12" t="s">
        <v>3</v>
      </c>
      <c r="G430" s="12" t="s">
        <v>151</v>
      </c>
      <c r="H430" s="12"/>
      <c r="I430" s="9">
        <v>26</v>
      </c>
      <c r="J430" s="9">
        <v>20</v>
      </c>
    </row>
    <row r="431" spans="1:10" s="11" customFormat="1" x14ac:dyDescent="0.2">
      <c r="A431" s="218">
        <v>43768</v>
      </c>
      <c r="B431" s="12" t="s">
        <v>3</v>
      </c>
      <c r="C431" s="113">
        <v>3653</v>
      </c>
      <c r="D431" s="12" t="s">
        <v>76</v>
      </c>
      <c r="E431" s="12" t="s">
        <v>3</v>
      </c>
      <c r="F431" s="12" t="s">
        <v>6</v>
      </c>
      <c r="G431" s="12" t="s">
        <v>2655</v>
      </c>
      <c r="H431" s="12"/>
      <c r="I431" s="9">
        <v>18</v>
      </c>
      <c r="J431" s="9">
        <v>18</v>
      </c>
    </row>
    <row r="432" spans="1:10" s="11" customFormat="1" x14ac:dyDescent="0.2">
      <c r="A432" s="218">
        <v>43768</v>
      </c>
      <c r="B432" s="12" t="s">
        <v>6</v>
      </c>
      <c r="C432" s="113">
        <v>54190</v>
      </c>
      <c r="D432" s="12" t="s">
        <v>277</v>
      </c>
      <c r="E432" s="12" t="s">
        <v>6</v>
      </c>
      <c r="F432" s="12" t="s">
        <v>15</v>
      </c>
      <c r="G432" s="12" t="s">
        <v>37</v>
      </c>
      <c r="H432" s="217"/>
      <c r="I432" s="9">
        <v>24</v>
      </c>
      <c r="J432" s="9">
        <v>15</v>
      </c>
    </row>
    <row r="433" spans="1:10" s="11" customFormat="1" x14ac:dyDescent="0.2">
      <c r="A433" s="218">
        <v>43768</v>
      </c>
      <c r="B433" s="12" t="s">
        <v>3</v>
      </c>
      <c r="C433" s="113">
        <v>5312</v>
      </c>
      <c r="D433" s="12" t="s">
        <v>280</v>
      </c>
      <c r="E433" s="12" t="s">
        <v>3</v>
      </c>
      <c r="F433" s="12" t="s">
        <v>5</v>
      </c>
      <c r="G433" s="12" t="s">
        <v>151</v>
      </c>
      <c r="H433" s="12"/>
      <c r="I433" s="9">
        <v>38</v>
      </c>
      <c r="J433" s="9">
        <v>42</v>
      </c>
    </row>
    <row r="434" spans="1:10" s="11" customFormat="1" x14ac:dyDescent="0.2">
      <c r="A434" s="218">
        <v>43768</v>
      </c>
      <c r="B434" s="12" t="s">
        <v>6</v>
      </c>
      <c r="C434" s="113">
        <v>54610</v>
      </c>
      <c r="D434" s="12" t="s">
        <v>669</v>
      </c>
      <c r="E434" s="12" t="s">
        <v>6</v>
      </c>
      <c r="F434" s="12" t="s">
        <v>6</v>
      </c>
      <c r="G434" s="12" t="s">
        <v>23</v>
      </c>
      <c r="H434" s="12"/>
      <c r="I434" s="9">
        <v>71</v>
      </c>
      <c r="J434" s="9">
        <v>94</v>
      </c>
    </row>
    <row r="435" spans="1:10" s="11" customFormat="1" x14ac:dyDescent="0.2">
      <c r="A435" s="218">
        <v>43768</v>
      </c>
      <c r="B435" s="12" t="s">
        <v>3</v>
      </c>
      <c r="C435" s="113">
        <v>4451</v>
      </c>
      <c r="D435" s="12" t="s">
        <v>61</v>
      </c>
      <c r="E435" s="12" t="s">
        <v>1668</v>
      </c>
      <c r="F435" s="12" t="s">
        <v>6</v>
      </c>
      <c r="G435" s="12" t="s">
        <v>929</v>
      </c>
      <c r="H435" s="12"/>
      <c r="I435" s="9">
        <v>8</v>
      </c>
      <c r="J435" s="9">
        <v>5</v>
      </c>
    </row>
    <row r="436" spans="1:10" s="11" customFormat="1" x14ac:dyDescent="0.2">
      <c r="A436" s="218">
        <v>43768</v>
      </c>
      <c r="B436" s="12" t="s">
        <v>6</v>
      </c>
      <c r="C436" s="113">
        <v>57570</v>
      </c>
      <c r="D436" s="12" t="s">
        <v>72</v>
      </c>
      <c r="E436" s="12" t="s">
        <v>6</v>
      </c>
      <c r="F436" s="12" t="s">
        <v>5</v>
      </c>
      <c r="G436" s="12" t="s">
        <v>37</v>
      </c>
      <c r="H436" s="217"/>
      <c r="I436" s="9">
        <v>40</v>
      </c>
      <c r="J436" s="9">
        <v>37</v>
      </c>
    </row>
    <row r="437" spans="1:10" s="11" customFormat="1" x14ac:dyDescent="0.2">
      <c r="A437" s="218">
        <v>43768</v>
      </c>
      <c r="B437" s="12" t="s">
        <v>6</v>
      </c>
      <c r="C437" s="113">
        <v>57480</v>
      </c>
      <c r="D437" s="12" t="s">
        <v>656</v>
      </c>
      <c r="E437" s="12" t="s">
        <v>6</v>
      </c>
      <c r="F437" s="12" t="s">
        <v>3</v>
      </c>
      <c r="G437" s="12" t="s">
        <v>37</v>
      </c>
      <c r="H437" s="217"/>
      <c r="I437" s="9">
        <v>51</v>
      </c>
      <c r="J437" s="9">
        <v>52</v>
      </c>
    </row>
    <row r="438" spans="1:10" s="11" customFormat="1" x14ac:dyDescent="0.2">
      <c r="A438" s="218">
        <v>43768</v>
      </c>
      <c r="B438" s="12" t="s">
        <v>3</v>
      </c>
      <c r="C438" s="113">
        <v>8227</v>
      </c>
      <c r="D438" s="12" t="s">
        <v>64</v>
      </c>
      <c r="E438" s="12" t="s">
        <v>3</v>
      </c>
      <c r="F438" s="12" t="s">
        <v>5</v>
      </c>
      <c r="G438" s="12" t="s">
        <v>23</v>
      </c>
      <c r="H438" s="12"/>
      <c r="I438" s="9">
        <v>31</v>
      </c>
      <c r="J438" s="9">
        <v>21</v>
      </c>
    </row>
    <row r="439" spans="1:10" s="11" customFormat="1" x14ac:dyDescent="0.2">
      <c r="A439" s="218">
        <v>43768</v>
      </c>
      <c r="B439" s="12" t="s">
        <v>3</v>
      </c>
      <c r="C439" s="113">
        <v>5712</v>
      </c>
      <c r="D439" s="12" t="s">
        <v>134</v>
      </c>
      <c r="E439" s="12" t="s">
        <v>16</v>
      </c>
      <c r="F439" s="12" t="s">
        <v>3</v>
      </c>
      <c r="G439" s="12" t="s">
        <v>1025</v>
      </c>
      <c r="H439" s="12"/>
      <c r="I439" s="9">
        <v>28</v>
      </c>
      <c r="J439" s="9">
        <v>33</v>
      </c>
    </row>
    <row r="440" spans="1:10" s="11" customFormat="1" x14ac:dyDescent="0.2">
      <c r="A440" s="218">
        <v>43768</v>
      </c>
      <c r="B440" s="12" t="s">
        <v>3</v>
      </c>
      <c r="C440" s="113">
        <v>8334</v>
      </c>
      <c r="D440" s="12" t="s">
        <v>64</v>
      </c>
      <c r="E440" s="12" t="s">
        <v>3</v>
      </c>
      <c r="F440" s="12" t="s">
        <v>3</v>
      </c>
      <c r="G440" s="12" t="s">
        <v>151</v>
      </c>
      <c r="H440" s="12"/>
      <c r="I440" s="9">
        <v>31</v>
      </c>
      <c r="J440" s="9">
        <v>22</v>
      </c>
    </row>
    <row r="441" spans="1:10" s="11" customFormat="1" x14ac:dyDescent="0.2">
      <c r="A441" s="218">
        <v>43768</v>
      </c>
      <c r="B441" s="12" t="s">
        <v>6</v>
      </c>
      <c r="C441" s="113">
        <v>54400</v>
      </c>
      <c r="D441" s="12" t="s">
        <v>1640</v>
      </c>
      <c r="E441" s="12" t="s">
        <v>6</v>
      </c>
      <c r="F441" s="12" t="s">
        <v>15</v>
      </c>
      <c r="G441" s="12" t="s">
        <v>151</v>
      </c>
      <c r="H441" s="217"/>
      <c r="I441" s="9">
        <v>26</v>
      </c>
      <c r="J441" s="9">
        <v>21</v>
      </c>
    </row>
    <row r="442" spans="1:10" s="11" customFormat="1" x14ac:dyDescent="0.2">
      <c r="A442" s="218">
        <v>43768</v>
      </c>
      <c r="B442" s="12" t="s">
        <v>6</v>
      </c>
      <c r="C442" s="113">
        <v>80200</v>
      </c>
      <c r="D442" s="12" t="s">
        <v>2693</v>
      </c>
      <c r="E442" s="12" t="s">
        <v>6</v>
      </c>
      <c r="F442" s="12" t="s">
        <v>6</v>
      </c>
      <c r="G442" s="12" t="s">
        <v>477</v>
      </c>
      <c r="H442" s="217"/>
      <c r="I442" s="31"/>
      <c r="J442" s="31"/>
    </row>
    <row r="443" spans="1:10" s="11" customFormat="1" x14ac:dyDescent="0.2">
      <c r="A443" s="218">
        <v>43768</v>
      </c>
      <c r="B443" s="12" t="s">
        <v>3</v>
      </c>
      <c r="C443" s="113">
        <v>1742</v>
      </c>
      <c r="D443" s="12" t="s">
        <v>92</v>
      </c>
      <c r="E443" s="12" t="s">
        <v>2694</v>
      </c>
      <c r="F443" s="12" t="s">
        <v>15</v>
      </c>
      <c r="G443" s="12" t="s">
        <v>194</v>
      </c>
      <c r="H443" s="12"/>
      <c r="I443" s="9">
        <v>28</v>
      </c>
      <c r="J443" s="9">
        <v>30</v>
      </c>
    </row>
    <row r="444" spans="1:10" s="11" customFormat="1" x14ac:dyDescent="0.2">
      <c r="A444" s="218">
        <v>43768</v>
      </c>
      <c r="B444" s="12" t="s">
        <v>3</v>
      </c>
      <c r="C444" s="113">
        <v>3510</v>
      </c>
      <c r="D444" s="12" t="s">
        <v>67</v>
      </c>
      <c r="E444" s="12" t="s">
        <v>16</v>
      </c>
      <c r="F444" s="12" t="s">
        <v>3</v>
      </c>
      <c r="G444" s="12" t="s">
        <v>23</v>
      </c>
      <c r="H444" s="217"/>
      <c r="I444" s="9">
        <v>23</v>
      </c>
      <c r="J444" s="9">
        <v>21</v>
      </c>
    </row>
    <row r="445" spans="1:10" s="11" customFormat="1" x14ac:dyDescent="0.2">
      <c r="A445" s="218">
        <v>43768</v>
      </c>
      <c r="B445" s="12" t="s">
        <v>3</v>
      </c>
      <c r="C445" s="113">
        <v>3350</v>
      </c>
      <c r="D445" s="12" t="s">
        <v>54</v>
      </c>
      <c r="E445" s="12" t="s">
        <v>3</v>
      </c>
      <c r="F445" s="12" t="s">
        <v>6</v>
      </c>
      <c r="G445" s="12" t="s">
        <v>151</v>
      </c>
      <c r="H445" s="217"/>
      <c r="I445" s="9">
        <v>17</v>
      </c>
      <c r="J445" s="9">
        <v>18</v>
      </c>
    </row>
    <row r="446" spans="1:10" s="11" customFormat="1" x14ac:dyDescent="0.2">
      <c r="A446" s="218">
        <v>43768</v>
      </c>
      <c r="B446" s="12" t="s">
        <v>3</v>
      </c>
      <c r="C446" s="113">
        <v>5310</v>
      </c>
      <c r="D446" s="12" t="s">
        <v>280</v>
      </c>
      <c r="E446" s="12" t="s">
        <v>2695</v>
      </c>
      <c r="F446" s="12" t="s">
        <v>15</v>
      </c>
      <c r="G446" s="12" t="s">
        <v>151</v>
      </c>
      <c r="H446" s="12"/>
      <c r="I446" s="9">
        <v>32</v>
      </c>
      <c r="J446" s="9">
        <v>37</v>
      </c>
    </row>
    <row r="447" spans="1:10" s="11" customFormat="1" x14ac:dyDescent="0.2">
      <c r="A447" s="218">
        <v>43768</v>
      </c>
      <c r="B447" s="12" t="s">
        <v>3</v>
      </c>
      <c r="C447" s="113">
        <v>4989</v>
      </c>
      <c r="D447" s="12" t="s">
        <v>61</v>
      </c>
      <c r="E447" s="12" t="s">
        <v>6</v>
      </c>
      <c r="F447" s="12" t="s">
        <v>8</v>
      </c>
      <c r="G447" s="12" t="s">
        <v>151</v>
      </c>
      <c r="H447" s="217"/>
      <c r="I447" s="9">
        <v>8</v>
      </c>
      <c r="J447" s="9">
        <v>4</v>
      </c>
    </row>
    <row r="448" spans="1:10" s="11" customFormat="1" x14ac:dyDescent="0.2">
      <c r="A448" s="218">
        <v>43768</v>
      </c>
      <c r="B448" s="12" t="s">
        <v>3</v>
      </c>
      <c r="C448" s="113">
        <v>3321</v>
      </c>
      <c r="D448" s="12" t="s">
        <v>1040</v>
      </c>
      <c r="E448" s="12" t="s">
        <v>11</v>
      </c>
      <c r="F448" s="12" t="s">
        <v>15</v>
      </c>
      <c r="G448" s="12" t="s">
        <v>151</v>
      </c>
      <c r="H448" s="12"/>
      <c r="I448" s="9">
        <v>23</v>
      </c>
      <c r="J448" s="9">
        <v>26</v>
      </c>
    </row>
    <row r="449" spans="1:10" s="11" customFormat="1" x14ac:dyDescent="0.2">
      <c r="A449" s="218">
        <v>43768</v>
      </c>
      <c r="B449" s="12" t="s">
        <v>3</v>
      </c>
      <c r="C449" s="113">
        <v>5353</v>
      </c>
      <c r="D449" s="12" t="s">
        <v>1058</v>
      </c>
      <c r="E449" s="12" t="s">
        <v>16</v>
      </c>
      <c r="F449" s="12" t="s">
        <v>22</v>
      </c>
      <c r="G449" s="12" t="s">
        <v>151</v>
      </c>
      <c r="H449" s="217"/>
      <c r="I449" s="9">
        <v>32</v>
      </c>
      <c r="J449" s="9">
        <v>39</v>
      </c>
    </row>
    <row r="450" spans="1:10" s="11" customFormat="1" x14ac:dyDescent="0.2">
      <c r="A450" s="218">
        <v>43768</v>
      </c>
      <c r="B450" s="12" t="s">
        <v>6</v>
      </c>
      <c r="C450" s="113">
        <v>54400</v>
      </c>
      <c r="D450" s="12" t="s">
        <v>1640</v>
      </c>
      <c r="E450" s="12" t="s">
        <v>6</v>
      </c>
      <c r="F450" s="12" t="s">
        <v>15</v>
      </c>
      <c r="G450" s="12" t="s">
        <v>23</v>
      </c>
      <c r="H450" s="217"/>
      <c r="I450" s="9">
        <v>26</v>
      </c>
      <c r="J450" s="9">
        <v>21</v>
      </c>
    </row>
    <row r="451" spans="1:10" s="11" customFormat="1" x14ac:dyDescent="0.2">
      <c r="A451" s="218">
        <v>43768</v>
      </c>
      <c r="B451" s="12" t="s">
        <v>3</v>
      </c>
      <c r="C451" s="113">
        <v>6163</v>
      </c>
      <c r="D451" s="12" t="s">
        <v>158</v>
      </c>
      <c r="E451" s="12" t="s">
        <v>3</v>
      </c>
      <c r="F451" s="12" t="s">
        <v>5</v>
      </c>
      <c r="G451" s="12" t="s">
        <v>151</v>
      </c>
      <c r="H451" s="217"/>
      <c r="I451" s="9">
        <v>37</v>
      </c>
      <c r="J451" s="9">
        <v>45</v>
      </c>
    </row>
    <row r="452" spans="1:10" s="11" customFormat="1" x14ac:dyDescent="0.2">
      <c r="A452" s="218">
        <v>43768</v>
      </c>
      <c r="B452" s="12" t="s">
        <v>3</v>
      </c>
      <c r="C452" s="113">
        <v>4979</v>
      </c>
      <c r="D452" s="12" t="s">
        <v>265</v>
      </c>
      <c r="E452" s="12" t="s">
        <v>3</v>
      </c>
      <c r="F452" s="12" t="s">
        <v>5</v>
      </c>
      <c r="G452" s="12" t="s">
        <v>37</v>
      </c>
      <c r="H452" s="12"/>
      <c r="I452" s="9">
        <v>15</v>
      </c>
      <c r="J452" s="9">
        <v>8</v>
      </c>
    </row>
    <row r="453" spans="1:10" s="11" customFormat="1" x14ac:dyDescent="0.2">
      <c r="A453" s="218">
        <v>43768</v>
      </c>
      <c r="B453" s="12" t="s">
        <v>3</v>
      </c>
      <c r="C453" s="113">
        <v>8230</v>
      </c>
      <c r="D453" s="12" t="s">
        <v>64</v>
      </c>
      <c r="E453" s="12" t="s">
        <v>157</v>
      </c>
      <c r="F453" s="12" t="s">
        <v>6</v>
      </c>
      <c r="G453" s="12" t="s">
        <v>194</v>
      </c>
      <c r="H453" s="12"/>
      <c r="I453" s="9">
        <v>28</v>
      </c>
      <c r="J453" s="9">
        <v>20</v>
      </c>
    </row>
    <row r="454" spans="1:10" s="11" customFormat="1" x14ac:dyDescent="0.2">
      <c r="A454" s="218">
        <v>43768</v>
      </c>
      <c r="B454" s="12" t="s">
        <v>6</v>
      </c>
      <c r="C454" s="113">
        <v>57240</v>
      </c>
      <c r="D454" s="12" t="s">
        <v>2696</v>
      </c>
      <c r="E454" s="12" t="s">
        <v>6</v>
      </c>
      <c r="F454" s="12" t="s">
        <v>18</v>
      </c>
      <c r="G454" s="12" t="s">
        <v>37</v>
      </c>
      <c r="H454" s="217"/>
      <c r="I454" s="9">
        <v>36</v>
      </c>
      <c r="J454" s="9">
        <v>32</v>
      </c>
    </row>
    <row r="455" spans="1:10" s="11" customFormat="1" x14ac:dyDescent="0.2">
      <c r="A455" s="218">
        <v>43768</v>
      </c>
      <c r="B455" s="12" t="s">
        <v>6</v>
      </c>
      <c r="C455" s="113">
        <v>57700</v>
      </c>
      <c r="D455" s="12" t="s">
        <v>178</v>
      </c>
      <c r="E455" s="12" t="s">
        <v>6</v>
      </c>
      <c r="F455" s="12" t="s">
        <v>6</v>
      </c>
      <c r="G455" s="12" t="s">
        <v>151</v>
      </c>
      <c r="H455" s="217"/>
      <c r="I455" s="9">
        <v>42</v>
      </c>
      <c r="J455" s="9">
        <v>42</v>
      </c>
    </row>
    <row r="456" spans="1:10" s="11" customFormat="1" x14ac:dyDescent="0.2">
      <c r="A456" s="218">
        <v>43768</v>
      </c>
      <c r="B456" s="12" t="s">
        <v>3</v>
      </c>
      <c r="C456" s="113">
        <v>9165</v>
      </c>
      <c r="D456" s="12" t="s">
        <v>729</v>
      </c>
      <c r="E456" s="12" t="s">
        <v>6</v>
      </c>
      <c r="F456" s="12" t="s">
        <v>3</v>
      </c>
      <c r="G456" s="12" t="s">
        <v>151</v>
      </c>
      <c r="H456" s="12"/>
      <c r="I456" s="9">
        <v>63</v>
      </c>
      <c r="J456" s="9">
        <v>70</v>
      </c>
    </row>
    <row r="457" spans="1:10" s="11" customFormat="1" x14ac:dyDescent="0.2">
      <c r="A457" s="218">
        <v>43768</v>
      </c>
      <c r="B457" s="12" t="s">
        <v>6</v>
      </c>
      <c r="C457" s="113">
        <v>57175</v>
      </c>
      <c r="D457" s="12" t="s">
        <v>2697</v>
      </c>
      <c r="E457" s="12" t="s">
        <v>6</v>
      </c>
      <c r="F457" s="12" t="s">
        <v>22</v>
      </c>
      <c r="G457" s="12" t="s">
        <v>23</v>
      </c>
      <c r="H457" s="12"/>
      <c r="I457" s="9">
        <v>39</v>
      </c>
      <c r="J457" s="9">
        <v>43</v>
      </c>
    </row>
    <row r="458" spans="1:10" s="11" customFormat="1" x14ac:dyDescent="0.2">
      <c r="A458" s="218">
        <v>43768</v>
      </c>
      <c r="B458" s="12" t="s">
        <v>3</v>
      </c>
      <c r="C458" s="113">
        <v>4720</v>
      </c>
      <c r="D458" s="12" t="s">
        <v>75</v>
      </c>
      <c r="E458" s="12" t="s">
        <v>6</v>
      </c>
      <c r="F458" s="12" t="s">
        <v>3</v>
      </c>
      <c r="G458" s="12" t="s">
        <v>37</v>
      </c>
      <c r="H458" s="12"/>
      <c r="I458" s="9">
        <v>10</v>
      </c>
      <c r="J458" s="9">
        <v>5</v>
      </c>
    </row>
    <row r="459" spans="1:10" s="11" customFormat="1" x14ac:dyDescent="0.2">
      <c r="A459" s="218">
        <v>43768</v>
      </c>
      <c r="B459" s="12" t="s">
        <v>3</v>
      </c>
      <c r="C459" s="113">
        <v>8111</v>
      </c>
      <c r="D459" s="12" t="s">
        <v>42</v>
      </c>
      <c r="E459" s="12" t="s">
        <v>169</v>
      </c>
      <c r="F459" s="12" t="s">
        <v>6</v>
      </c>
      <c r="G459" s="12" t="s">
        <v>477</v>
      </c>
      <c r="H459" s="217"/>
      <c r="I459" s="9">
        <v>29</v>
      </c>
      <c r="J459" s="9">
        <v>22</v>
      </c>
    </row>
    <row r="460" spans="1:10" s="11" customFormat="1" x14ac:dyDescent="0.2">
      <c r="A460" s="218">
        <v>43768</v>
      </c>
      <c r="B460" s="12" t="s">
        <v>6</v>
      </c>
      <c r="C460" s="113">
        <v>54700</v>
      </c>
      <c r="D460" s="12" t="s">
        <v>2698</v>
      </c>
      <c r="E460" s="12" t="s">
        <v>6</v>
      </c>
      <c r="F460" s="12" t="s">
        <v>6</v>
      </c>
      <c r="G460" s="12" t="s">
        <v>151</v>
      </c>
      <c r="H460" s="217"/>
      <c r="I460" s="9">
        <v>73</v>
      </c>
      <c r="J460" s="9">
        <v>95</v>
      </c>
    </row>
    <row r="461" spans="1:10" s="11" customFormat="1" x14ac:dyDescent="0.2">
      <c r="A461" s="218">
        <v>43768</v>
      </c>
      <c r="B461" s="12" t="s">
        <v>3</v>
      </c>
      <c r="C461" s="113">
        <v>9167</v>
      </c>
      <c r="D461" s="12" t="s">
        <v>191</v>
      </c>
      <c r="E461" s="12" t="s">
        <v>16</v>
      </c>
      <c r="F461" s="12" t="s">
        <v>3</v>
      </c>
      <c r="G461" s="12" t="s">
        <v>23</v>
      </c>
      <c r="H461" s="217"/>
      <c r="I461" s="9">
        <v>58</v>
      </c>
      <c r="J461" s="9">
        <v>63</v>
      </c>
    </row>
    <row r="462" spans="1:10" s="11" customFormat="1" x14ac:dyDescent="0.2">
      <c r="A462" s="218">
        <v>43768</v>
      </c>
      <c r="B462" s="12" t="s">
        <v>3</v>
      </c>
      <c r="C462" s="113">
        <v>1550</v>
      </c>
      <c r="D462" s="12" t="s">
        <v>92</v>
      </c>
      <c r="E462" s="12" t="s">
        <v>10</v>
      </c>
      <c r="F462" s="12" t="s">
        <v>15</v>
      </c>
      <c r="G462" s="12" t="s">
        <v>989</v>
      </c>
      <c r="H462" s="217"/>
      <c r="I462" s="9">
        <v>31</v>
      </c>
      <c r="J462" s="9">
        <v>23</v>
      </c>
    </row>
    <row r="463" spans="1:10" s="11" customFormat="1" x14ac:dyDescent="0.2">
      <c r="A463" s="218">
        <v>43768</v>
      </c>
      <c r="B463" s="12" t="s">
        <v>6</v>
      </c>
      <c r="C463" s="113">
        <v>54310</v>
      </c>
      <c r="D463" s="12" t="s">
        <v>323</v>
      </c>
      <c r="E463" s="12" t="s">
        <v>6</v>
      </c>
      <c r="F463" s="12" t="s">
        <v>15</v>
      </c>
      <c r="G463" s="12" t="s">
        <v>151</v>
      </c>
      <c r="H463" s="217"/>
      <c r="I463" s="10">
        <v>46</v>
      </c>
      <c r="J463" s="9">
        <v>44</v>
      </c>
    </row>
    <row r="464" spans="1:10" s="11" customFormat="1" x14ac:dyDescent="0.2">
      <c r="A464" s="218">
        <v>43768</v>
      </c>
      <c r="B464" s="12" t="s">
        <v>3</v>
      </c>
      <c r="C464" s="113">
        <v>4580</v>
      </c>
      <c r="D464" s="12" t="s">
        <v>40</v>
      </c>
      <c r="E464" s="12" t="s">
        <v>3</v>
      </c>
      <c r="F464" s="12" t="s">
        <v>6</v>
      </c>
      <c r="G464" s="12" t="s">
        <v>194</v>
      </c>
      <c r="H464" s="12"/>
      <c r="I464" s="9">
        <v>4</v>
      </c>
      <c r="J464" s="9">
        <v>1</v>
      </c>
    </row>
    <row r="465" spans="1:10" s="11" customFormat="1" x14ac:dyDescent="0.2">
      <c r="A465" s="218">
        <v>43768</v>
      </c>
      <c r="B465" s="12" t="s">
        <v>3</v>
      </c>
      <c r="C465" s="113">
        <v>6416</v>
      </c>
      <c r="D465" s="12" t="s">
        <v>60</v>
      </c>
      <c r="E465" s="12" t="s">
        <v>3</v>
      </c>
      <c r="F465" s="12" t="s">
        <v>3</v>
      </c>
      <c r="G465" s="12" t="s">
        <v>319</v>
      </c>
      <c r="H465" s="12"/>
      <c r="I465" s="9">
        <v>59</v>
      </c>
      <c r="J465" s="9">
        <v>62</v>
      </c>
    </row>
    <row r="466" spans="1:10" s="11" customFormat="1" x14ac:dyDescent="0.2">
      <c r="A466" s="218">
        <v>43768</v>
      </c>
      <c r="B466" s="12" t="s">
        <v>3</v>
      </c>
      <c r="C466" s="113">
        <v>2435</v>
      </c>
      <c r="D466" s="12" t="s">
        <v>92</v>
      </c>
      <c r="E466" s="12" t="s">
        <v>2406</v>
      </c>
      <c r="F466" s="12" t="s">
        <v>15</v>
      </c>
      <c r="G466" s="12" t="s">
        <v>151</v>
      </c>
      <c r="H466" s="12"/>
      <c r="I466" s="9">
        <v>41</v>
      </c>
      <c r="J466" s="9">
        <v>30</v>
      </c>
    </row>
    <row r="467" spans="1:10" s="11" customFormat="1" x14ac:dyDescent="0.2">
      <c r="A467" s="218">
        <v>43768</v>
      </c>
      <c r="B467" s="12" t="s">
        <v>3</v>
      </c>
      <c r="C467" s="113">
        <v>4667</v>
      </c>
      <c r="D467" s="12" t="s">
        <v>40</v>
      </c>
      <c r="E467" s="12" t="s">
        <v>16</v>
      </c>
      <c r="F467" s="12" t="s">
        <v>6</v>
      </c>
      <c r="G467" s="12" t="s">
        <v>23</v>
      </c>
      <c r="H467" s="12"/>
      <c r="I467" s="9">
        <v>3</v>
      </c>
      <c r="J467" s="9">
        <v>1</v>
      </c>
    </row>
    <row r="468" spans="1:10" s="11" customFormat="1" x14ac:dyDescent="0.2">
      <c r="A468" s="218">
        <v>43768</v>
      </c>
      <c r="B468" s="12" t="s">
        <v>3</v>
      </c>
      <c r="C468" s="113">
        <v>4383</v>
      </c>
      <c r="D468" s="12" t="s">
        <v>61</v>
      </c>
      <c r="E468" s="12" t="s">
        <v>3</v>
      </c>
      <c r="F468" s="12" t="s">
        <v>5</v>
      </c>
      <c r="G468" s="12" t="s">
        <v>151</v>
      </c>
      <c r="H468" s="12"/>
      <c r="I468" s="9">
        <v>13</v>
      </c>
      <c r="J468" s="9">
        <v>8</v>
      </c>
    </row>
    <row r="469" spans="1:10" s="11" customFormat="1" x14ac:dyDescent="0.2">
      <c r="A469" s="218">
        <v>43768</v>
      </c>
      <c r="B469" s="12" t="s">
        <v>3</v>
      </c>
      <c r="C469" s="113">
        <v>4677</v>
      </c>
      <c r="D469" s="12" t="s">
        <v>40</v>
      </c>
      <c r="E469" s="12" t="s">
        <v>6</v>
      </c>
      <c r="F469" s="12" t="s">
        <v>15</v>
      </c>
      <c r="G469" s="12" t="s">
        <v>194</v>
      </c>
      <c r="H469" s="12"/>
      <c r="I469" s="9">
        <v>4</v>
      </c>
      <c r="J469" s="9">
        <v>1</v>
      </c>
    </row>
    <row r="470" spans="1:10" s="11" customFormat="1" x14ac:dyDescent="0.2">
      <c r="A470" s="218">
        <v>43768</v>
      </c>
      <c r="B470" s="12" t="s">
        <v>3</v>
      </c>
      <c r="C470" s="113">
        <v>8282</v>
      </c>
      <c r="D470" s="12" t="s">
        <v>229</v>
      </c>
      <c r="E470" s="12" t="s">
        <v>3</v>
      </c>
      <c r="F470" s="12" t="s">
        <v>6</v>
      </c>
      <c r="G470" s="12" t="s">
        <v>2690</v>
      </c>
      <c r="H470" s="12"/>
      <c r="I470" s="9">
        <v>32</v>
      </c>
      <c r="J470" s="9">
        <v>26</v>
      </c>
    </row>
    <row r="471" spans="1:10" s="11" customFormat="1" x14ac:dyDescent="0.2">
      <c r="A471" s="218">
        <v>43768</v>
      </c>
      <c r="B471" s="12" t="s">
        <v>3</v>
      </c>
      <c r="C471" s="113">
        <v>8245</v>
      </c>
      <c r="D471" s="12" t="s">
        <v>64</v>
      </c>
      <c r="E471" s="12" t="s">
        <v>3</v>
      </c>
      <c r="F471" s="12" t="s">
        <v>5</v>
      </c>
      <c r="G471" s="12" t="s">
        <v>194</v>
      </c>
      <c r="H471" s="12"/>
      <c r="I471" s="9">
        <v>28</v>
      </c>
      <c r="J471" s="9">
        <v>20</v>
      </c>
    </row>
    <row r="472" spans="1:10" s="11" customFormat="1" x14ac:dyDescent="0.2">
      <c r="A472" s="218">
        <v>43768</v>
      </c>
      <c r="B472" s="12" t="s">
        <v>3</v>
      </c>
      <c r="C472" s="113">
        <v>7238</v>
      </c>
      <c r="D472" s="12" t="s">
        <v>120</v>
      </c>
      <c r="E472" s="12" t="s">
        <v>2406</v>
      </c>
      <c r="F472" s="12" t="s">
        <v>15</v>
      </c>
      <c r="G472" s="12" t="s">
        <v>23</v>
      </c>
      <c r="H472" s="12"/>
      <c r="I472" s="9">
        <v>40</v>
      </c>
      <c r="J472" s="9">
        <v>33</v>
      </c>
    </row>
    <row r="473" spans="1:10" s="11" customFormat="1" x14ac:dyDescent="0.2">
      <c r="A473" s="218">
        <v>43768</v>
      </c>
      <c r="B473" s="12" t="s">
        <v>3</v>
      </c>
      <c r="C473" s="113">
        <v>7251</v>
      </c>
      <c r="D473" s="12" t="s">
        <v>59</v>
      </c>
      <c r="E473" s="12" t="s">
        <v>6</v>
      </c>
      <c r="F473" s="12" t="s">
        <v>15</v>
      </c>
      <c r="G473" s="12" t="s">
        <v>151</v>
      </c>
      <c r="H473" s="12"/>
      <c r="I473" s="9">
        <v>39</v>
      </c>
      <c r="J473" s="9">
        <v>33</v>
      </c>
    </row>
    <row r="474" spans="1:10" s="11" customFormat="1" x14ac:dyDescent="0.2">
      <c r="A474" s="218">
        <v>43768</v>
      </c>
      <c r="B474" s="12" t="s">
        <v>3</v>
      </c>
      <c r="C474" s="113">
        <v>9132</v>
      </c>
      <c r="D474" s="12" t="s">
        <v>121</v>
      </c>
      <c r="E474" s="12" t="s">
        <v>3</v>
      </c>
      <c r="F474" s="12" t="s">
        <v>6</v>
      </c>
      <c r="G474" s="12" t="s">
        <v>194</v>
      </c>
      <c r="H474" s="12"/>
      <c r="I474" s="9">
        <v>58</v>
      </c>
      <c r="J474" s="9">
        <v>56</v>
      </c>
    </row>
    <row r="475" spans="1:10" s="11" customFormat="1" x14ac:dyDescent="0.2">
      <c r="A475" s="218">
        <v>43768</v>
      </c>
      <c r="B475" s="12" t="s">
        <v>3</v>
      </c>
      <c r="C475" s="113">
        <v>3468</v>
      </c>
      <c r="D475" s="12" t="s">
        <v>67</v>
      </c>
      <c r="E475" s="12" t="s">
        <v>6</v>
      </c>
      <c r="F475" s="12" t="s">
        <v>3</v>
      </c>
      <c r="G475" s="12" t="s">
        <v>194</v>
      </c>
      <c r="H475" s="12"/>
      <c r="I475" s="9">
        <v>24</v>
      </c>
      <c r="J475" s="9">
        <v>25</v>
      </c>
    </row>
    <row r="476" spans="1:10" s="11" customFormat="1" x14ac:dyDescent="0.2">
      <c r="A476" s="218">
        <v>43768</v>
      </c>
      <c r="B476" s="12" t="s">
        <v>3</v>
      </c>
      <c r="C476" s="113">
        <v>3486</v>
      </c>
      <c r="D476" s="12" t="s">
        <v>67</v>
      </c>
      <c r="E476" s="12" t="s">
        <v>3</v>
      </c>
      <c r="F476" s="12" t="s">
        <v>6</v>
      </c>
      <c r="G476" s="12" t="s">
        <v>194</v>
      </c>
      <c r="H476" s="12"/>
      <c r="I476" s="9">
        <v>22</v>
      </c>
      <c r="J476" s="9">
        <v>20</v>
      </c>
    </row>
    <row r="477" spans="1:10" s="11" customFormat="1" x14ac:dyDescent="0.2">
      <c r="A477" s="218">
        <v>43768</v>
      </c>
      <c r="B477" s="12" t="s">
        <v>3</v>
      </c>
      <c r="C477" s="113">
        <v>4564</v>
      </c>
      <c r="D477" s="12" t="s">
        <v>506</v>
      </c>
      <c r="E477" s="12" t="s">
        <v>6</v>
      </c>
      <c r="F477" s="12" t="s">
        <v>8</v>
      </c>
      <c r="G477" s="12" t="s">
        <v>163</v>
      </c>
      <c r="H477" s="12"/>
      <c r="I477" s="9">
        <v>14</v>
      </c>
      <c r="J477" s="9">
        <v>7</v>
      </c>
    </row>
    <row r="478" spans="1:10" s="11" customFormat="1" x14ac:dyDescent="0.2">
      <c r="A478" s="218">
        <v>43768</v>
      </c>
      <c r="B478" s="12" t="s">
        <v>6</v>
      </c>
      <c r="C478" s="113">
        <v>57070</v>
      </c>
      <c r="D478" s="12" t="s">
        <v>211</v>
      </c>
      <c r="E478" s="12" t="s">
        <v>6</v>
      </c>
      <c r="F478" s="12" t="s">
        <v>15</v>
      </c>
      <c r="G478" s="12" t="s">
        <v>23</v>
      </c>
      <c r="H478" s="217"/>
      <c r="I478" s="9">
        <v>56</v>
      </c>
      <c r="J478" s="9">
        <v>65</v>
      </c>
    </row>
    <row r="479" spans="1:10" s="11" customFormat="1" x14ac:dyDescent="0.2">
      <c r="A479" s="218">
        <v>43768</v>
      </c>
      <c r="B479" s="12" t="s">
        <v>6</v>
      </c>
      <c r="C479" s="113">
        <v>57070</v>
      </c>
      <c r="D479" s="12" t="s">
        <v>211</v>
      </c>
      <c r="E479" s="12" t="s">
        <v>6</v>
      </c>
      <c r="F479" s="12" t="s">
        <v>15</v>
      </c>
      <c r="G479" s="12" t="s">
        <v>2185</v>
      </c>
      <c r="H479" s="12"/>
      <c r="I479" s="9">
        <v>56</v>
      </c>
      <c r="J479" s="9">
        <v>65</v>
      </c>
    </row>
    <row r="480" spans="1:10" s="11" customFormat="1" x14ac:dyDescent="0.2">
      <c r="A480" s="218">
        <v>43768</v>
      </c>
      <c r="B480" s="12" t="s">
        <v>3</v>
      </c>
      <c r="C480" s="113">
        <v>57420</v>
      </c>
      <c r="D480" s="12" t="s">
        <v>730</v>
      </c>
      <c r="E480" s="12" t="s">
        <v>6</v>
      </c>
      <c r="F480" s="12" t="s">
        <v>15</v>
      </c>
      <c r="G480" s="12" t="s">
        <v>23</v>
      </c>
      <c r="H480" s="217"/>
      <c r="I480" s="9">
        <v>64</v>
      </c>
      <c r="J480" s="9">
        <v>81</v>
      </c>
    </row>
    <row r="481" spans="1:10" s="11" customFormat="1" x14ac:dyDescent="0.2">
      <c r="A481" s="218">
        <v>43768</v>
      </c>
      <c r="B481" s="12" t="s">
        <v>3</v>
      </c>
      <c r="C481" s="113">
        <v>57950</v>
      </c>
      <c r="D481" s="12" t="s">
        <v>2362</v>
      </c>
      <c r="E481" s="12" t="s">
        <v>6</v>
      </c>
      <c r="F481" s="12" t="s">
        <v>15</v>
      </c>
      <c r="G481" s="12" t="s">
        <v>23</v>
      </c>
      <c r="H481" s="217"/>
      <c r="I481" s="9">
        <v>57</v>
      </c>
      <c r="J481" s="9">
        <v>66</v>
      </c>
    </row>
    <row r="482" spans="1:10" s="11" customFormat="1" x14ac:dyDescent="0.2">
      <c r="A482" s="218">
        <v>43768</v>
      </c>
      <c r="B482" s="12" t="s">
        <v>3</v>
      </c>
      <c r="C482" s="113">
        <v>6730</v>
      </c>
      <c r="D482" s="12" t="s">
        <v>49</v>
      </c>
      <c r="E482" s="12" t="s">
        <v>6</v>
      </c>
      <c r="F482" s="12" t="s">
        <v>15</v>
      </c>
      <c r="G482" s="12" t="s">
        <v>319</v>
      </c>
      <c r="H482" s="217"/>
      <c r="I482" s="9">
        <v>58</v>
      </c>
      <c r="J482" s="9">
        <v>55</v>
      </c>
    </row>
    <row r="483" spans="1:10" s="11" customFormat="1" x14ac:dyDescent="0.2">
      <c r="A483" s="218">
        <v>43768</v>
      </c>
      <c r="B483" s="12" t="s">
        <v>3</v>
      </c>
      <c r="C483" s="113">
        <v>4130</v>
      </c>
      <c r="D483" s="12" t="s">
        <v>506</v>
      </c>
      <c r="E483" s="12" t="s">
        <v>6</v>
      </c>
      <c r="F483" s="12" t="s">
        <v>6</v>
      </c>
      <c r="G483" s="12" t="s">
        <v>151</v>
      </c>
      <c r="H483" s="12"/>
      <c r="I483" s="9">
        <v>17</v>
      </c>
      <c r="J483" s="9">
        <v>9</v>
      </c>
    </row>
    <row r="484" spans="1:10" s="11" customFormat="1" x14ac:dyDescent="0.2">
      <c r="A484" s="218">
        <v>43768</v>
      </c>
      <c r="B484" s="12" t="s">
        <v>3</v>
      </c>
      <c r="C484" s="113">
        <v>9170</v>
      </c>
      <c r="D484" s="12" t="s">
        <v>191</v>
      </c>
      <c r="E484" s="12" t="s">
        <v>16</v>
      </c>
      <c r="F484" s="12" t="s">
        <v>3</v>
      </c>
      <c r="G484" s="12" t="s">
        <v>151</v>
      </c>
      <c r="H484" s="217"/>
      <c r="I484" s="9">
        <v>55</v>
      </c>
      <c r="J484" s="9">
        <v>46</v>
      </c>
    </row>
    <row r="485" spans="1:10" s="11" customFormat="1" x14ac:dyDescent="0.2">
      <c r="A485" s="218">
        <v>43768</v>
      </c>
      <c r="B485" s="12" t="s">
        <v>3</v>
      </c>
      <c r="C485" s="113">
        <v>4631</v>
      </c>
      <c r="D485" s="12" t="s">
        <v>40</v>
      </c>
      <c r="E485" s="12" t="s">
        <v>16</v>
      </c>
      <c r="F485" s="12" t="s">
        <v>3</v>
      </c>
      <c r="G485" s="12" t="s">
        <v>37</v>
      </c>
      <c r="H485" s="217"/>
      <c r="I485" s="9">
        <v>5</v>
      </c>
      <c r="J485" s="9">
        <v>2</v>
      </c>
    </row>
    <row r="486" spans="1:10" s="11" customFormat="1" x14ac:dyDescent="0.2">
      <c r="A486" s="218">
        <v>43768</v>
      </c>
      <c r="B486" s="12" t="s">
        <v>6</v>
      </c>
      <c r="C486" s="113">
        <v>54560</v>
      </c>
      <c r="D486" s="12" t="s">
        <v>417</v>
      </c>
      <c r="E486" s="12" t="s">
        <v>5</v>
      </c>
      <c r="F486" s="12" t="s">
        <v>6</v>
      </c>
      <c r="G486" s="12" t="s">
        <v>100</v>
      </c>
      <c r="H486" s="217"/>
      <c r="I486" s="9">
        <v>28</v>
      </c>
      <c r="J486" s="9">
        <v>25</v>
      </c>
    </row>
    <row r="487" spans="1:10" s="11" customFormat="1" x14ac:dyDescent="0.2">
      <c r="A487" s="218">
        <v>43769</v>
      </c>
      <c r="B487" s="12" t="s">
        <v>3</v>
      </c>
      <c r="C487" s="113">
        <v>7526</v>
      </c>
      <c r="D487" s="12" t="s">
        <v>162</v>
      </c>
      <c r="E487" s="12" t="s">
        <v>4</v>
      </c>
      <c r="F487" s="12" t="s">
        <v>6</v>
      </c>
      <c r="G487" s="12" t="s">
        <v>151</v>
      </c>
      <c r="H487" s="12"/>
      <c r="I487" s="9">
        <v>41</v>
      </c>
      <c r="J487" s="9">
        <v>52</v>
      </c>
    </row>
    <row r="488" spans="1:10" s="11" customFormat="1" x14ac:dyDescent="0.2">
      <c r="A488" s="218">
        <v>43769</v>
      </c>
      <c r="B488" s="12" t="s">
        <v>3</v>
      </c>
      <c r="C488" s="113">
        <v>1851</v>
      </c>
      <c r="D488" s="12" t="s">
        <v>92</v>
      </c>
      <c r="E488" s="12" t="s">
        <v>4</v>
      </c>
      <c r="F488" s="12" t="s">
        <v>6</v>
      </c>
      <c r="G488" s="12" t="s">
        <v>194</v>
      </c>
      <c r="H488" s="12"/>
      <c r="I488" s="9">
        <v>24</v>
      </c>
      <c r="J488" s="9">
        <v>25</v>
      </c>
    </row>
    <row r="489" spans="1:10" s="11" customFormat="1" x14ac:dyDescent="0.2">
      <c r="A489" s="218">
        <v>43769</v>
      </c>
      <c r="B489" s="12" t="s">
        <v>6</v>
      </c>
      <c r="C489" s="113">
        <v>54400</v>
      </c>
      <c r="D489" s="12" t="s">
        <v>1640</v>
      </c>
      <c r="E489" s="12" t="s">
        <v>6</v>
      </c>
      <c r="F489" s="12" t="s">
        <v>6</v>
      </c>
      <c r="G489" s="12" t="s">
        <v>151</v>
      </c>
      <c r="H489" s="12"/>
      <c r="I489" s="9">
        <v>27</v>
      </c>
      <c r="J489" s="9">
        <v>20</v>
      </c>
    </row>
    <row r="490" spans="1:10" s="11" customFormat="1" x14ac:dyDescent="0.2">
      <c r="A490" s="218">
        <v>43769</v>
      </c>
      <c r="B490" s="12" t="s">
        <v>3</v>
      </c>
      <c r="C490" s="113">
        <v>5811</v>
      </c>
      <c r="D490" s="12" t="s">
        <v>118</v>
      </c>
      <c r="E490" s="12" t="s">
        <v>18</v>
      </c>
      <c r="F490" s="12" t="s">
        <v>6</v>
      </c>
      <c r="G490" s="12" t="s">
        <v>151</v>
      </c>
      <c r="H490" s="12"/>
      <c r="I490" s="9">
        <v>27</v>
      </c>
      <c r="J490" s="9">
        <v>28</v>
      </c>
    </row>
    <row r="491" spans="1:10" s="11" customFormat="1" x14ac:dyDescent="0.2">
      <c r="A491" s="218">
        <v>43769</v>
      </c>
      <c r="B491" s="12" t="s">
        <v>3</v>
      </c>
      <c r="C491" s="113">
        <v>8099</v>
      </c>
      <c r="D491" s="12" t="s">
        <v>42</v>
      </c>
      <c r="E491" s="12" t="s">
        <v>6</v>
      </c>
      <c r="F491" s="12" t="s">
        <v>15</v>
      </c>
      <c r="G491" s="12" t="s">
        <v>422</v>
      </c>
      <c r="H491" s="12"/>
      <c r="I491" s="9">
        <v>26</v>
      </c>
      <c r="J491" s="9">
        <v>21</v>
      </c>
    </row>
    <row r="492" spans="1:10" s="11" customFormat="1" x14ac:dyDescent="0.2">
      <c r="A492" s="218">
        <v>43769</v>
      </c>
      <c r="B492" s="12" t="s">
        <v>3</v>
      </c>
      <c r="C492" s="113">
        <v>7233</v>
      </c>
      <c r="D492" s="12" t="s">
        <v>56</v>
      </c>
      <c r="E492" s="12" t="s">
        <v>16</v>
      </c>
      <c r="F492" s="12" t="s">
        <v>6</v>
      </c>
      <c r="G492" s="12" t="s">
        <v>163</v>
      </c>
      <c r="H492" s="12"/>
      <c r="I492" s="9">
        <v>31</v>
      </c>
      <c r="J492" s="9">
        <v>34</v>
      </c>
    </row>
    <row r="493" spans="1:10" s="11" customFormat="1" x14ac:dyDescent="0.2">
      <c r="A493" s="218">
        <v>43769</v>
      </c>
      <c r="B493" s="12" t="s">
        <v>14</v>
      </c>
      <c r="C493" s="113">
        <v>6780</v>
      </c>
      <c r="D493" s="12" t="s">
        <v>142</v>
      </c>
      <c r="E493" s="12" t="s">
        <v>188</v>
      </c>
      <c r="F493" s="12" t="s">
        <v>6</v>
      </c>
      <c r="G493" s="12" t="s">
        <v>2699</v>
      </c>
      <c r="H493" s="12"/>
      <c r="I493" s="9">
        <v>24</v>
      </c>
      <c r="J493" s="9">
        <v>17</v>
      </c>
    </row>
    <row r="494" spans="1:10" s="11" customFormat="1" x14ac:dyDescent="0.2">
      <c r="A494" s="218">
        <v>43769</v>
      </c>
      <c r="B494" s="12" t="s">
        <v>6</v>
      </c>
      <c r="C494" s="113">
        <v>54430</v>
      </c>
      <c r="D494" s="12" t="s">
        <v>218</v>
      </c>
      <c r="E494" s="12" t="s">
        <v>6</v>
      </c>
      <c r="F494" s="12" t="s">
        <v>6</v>
      </c>
      <c r="G494" s="12" t="s">
        <v>23</v>
      </c>
      <c r="H494" s="12"/>
      <c r="I494" s="9">
        <v>25</v>
      </c>
      <c r="J494" s="9">
        <v>19</v>
      </c>
    </row>
    <row r="495" spans="1:10" s="11" customFormat="1" x14ac:dyDescent="0.2">
      <c r="A495" s="218">
        <v>43769</v>
      </c>
      <c r="B495" s="12" t="s">
        <v>3</v>
      </c>
      <c r="C495" s="113">
        <v>7542</v>
      </c>
      <c r="D495" s="12" t="s">
        <v>162</v>
      </c>
      <c r="E495" s="12" t="s">
        <v>12</v>
      </c>
      <c r="F495" s="12" t="s">
        <v>15</v>
      </c>
      <c r="G495" s="12" t="s">
        <v>23</v>
      </c>
      <c r="H495" s="12"/>
      <c r="I495" s="9">
        <v>40</v>
      </c>
      <c r="J495" s="9">
        <v>43</v>
      </c>
    </row>
    <row r="496" spans="1:10" s="11" customFormat="1" x14ac:dyDescent="0.2">
      <c r="A496" s="218">
        <v>43769</v>
      </c>
      <c r="B496" s="12" t="s">
        <v>3</v>
      </c>
      <c r="C496" s="113">
        <v>3940</v>
      </c>
      <c r="D496" s="12" t="s">
        <v>71</v>
      </c>
      <c r="E496" s="12" t="s">
        <v>4</v>
      </c>
      <c r="F496" s="12" t="s">
        <v>6</v>
      </c>
      <c r="G496" s="12" t="s">
        <v>222</v>
      </c>
      <c r="H496" s="12"/>
      <c r="I496" s="9">
        <v>16</v>
      </c>
      <c r="J496" s="9">
        <v>10</v>
      </c>
    </row>
    <row r="497" spans="1:10" s="11" customFormat="1" x14ac:dyDescent="0.2">
      <c r="A497" s="218">
        <v>43769</v>
      </c>
      <c r="B497" s="12" t="s">
        <v>3</v>
      </c>
      <c r="C497" s="113">
        <v>8049</v>
      </c>
      <c r="D497" s="12" t="s">
        <v>42</v>
      </c>
      <c r="E497" s="12" t="s">
        <v>1656</v>
      </c>
      <c r="F497" s="12" t="s">
        <v>15</v>
      </c>
      <c r="G497" s="12" t="s">
        <v>151</v>
      </c>
      <c r="H497" s="12"/>
      <c r="I497" s="9">
        <v>25</v>
      </c>
      <c r="J497" s="9">
        <v>21</v>
      </c>
    </row>
    <row r="498" spans="1:10" s="11" customFormat="1" x14ac:dyDescent="0.2">
      <c r="A498" s="218">
        <v>43769</v>
      </c>
      <c r="B498" s="12" t="s">
        <v>6</v>
      </c>
      <c r="C498" s="113">
        <v>54350</v>
      </c>
      <c r="D498" s="12" t="s">
        <v>1749</v>
      </c>
      <c r="E498" s="12" t="s">
        <v>6</v>
      </c>
      <c r="F498" s="12" t="s">
        <v>15</v>
      </c>
      <c r="G498" s="12" t="s">
        <v>23</v>
      </c>
      <c r="H498" s="12"/>
      <c r="I498" s="9">
        <v>23</v>
      </c>
      <c r="J498" s="9">
        <v>13</v>
      </c>
    </row>
    <row r="499" spans="1:10" s="11" customFormat="1" x14ac:dyDescent="0.2">
      <c r="A499" s="218">
        <v>43769</v>
      </c>
      <c r="B499" s="12" t="s">
        <v>6</v>
      </c>
      <c r="C499" s="113">
        <v>54510</v>
      </c>
      <c r="D499" s="12" t="s">
        <v>2700</v>
      </c>
      <c r="E499" s="12" t="s">
        <v>6</v>
      </c>
      <c r="F499" s="12" t="s">
        <v>15</v>
      </c>
      <c r="G499" s="12" t="s">
        <v>2701</v>
      </c>
      <c r="H499" s="12"/>
      <c r="I499" s="9">
        <v>92</v>
      </c>
      <c r="J499" s="9">
        <v>125</v>
      </c>
    </row>
    <row r="500" spans="1:10" s="11" customFormat="1" x14ac:dyDescent="0.2">
      <c r="A500" s="218">
        <v>43769</v>
      </c>
      <c r="B500" s="12" t="s">
        <v>3</v>
      </c>
      <c r="C500" s="113">
        <v>2184</v>
      </c>
      <c r="D500" s="12" t="s">
        <v>92</v>
      </c>
      <c r="E500" s="12" t="s">
        <v>1656</v>
      </c>
      <c r="F500" s="12" t="s">
        <v>15</v>
      </c>
      <c r="G500" s="12" t="s">
        <v>37</v>
      </c>
      <c r="H500" s="12"/>
      <c r="I500" s="9">
        <v>26</v>
      </c>
      <c r="J500" s="9">
        <v>28</v>
      </c>
    </row>
    <row r="501" spans="1:10" s="11" customFormat="1" x14ac:dyDescent="0.2">
      <c r="A501" s="218">
        <v>43769</v>
      </c>
      <c r="B501" s="12" t="s">
        <v>3</v>
      </c>
      <c r="C501" s="113">
        <v>2120</v>
      </c>
      <c r="D501" s="12" t="s">
        <v>92</v>
      </c>
      <c r="E501" s="12" t="s">
        <v>188</v>
      </c>
      <c r="F501" s="12" t="s">
        <v>15</v>
      </c>
      <c r="G501" s="12" t="s">
        <v>151</v>
      </c>
      <c r="H501" s="12"/>
      <c r="I501" s="9">
        <v>25</v>
      </c>
      <c r="J501" s="9">
        <v>26</v>
      </c>
    </row>
    <row r="502" spans="1:10" s="11" customFormat="1" x14ac:dyDescent="0.2">
      <c r="A502" s="218">
        <v>43769</v>
      </c>
      <c r="B502" s="12" t="s">
        <v>3</v>
      </c>
      <c r="C502" s="113">
        <v>5341</v>
      </c>
      <c r="D502" s="12" t="s">
        <v>122</v>
      </c>
      <c r="E502" s="12" t="s">
        <v>187</v>
      </c>
      <c r="F502" s="12" t="s">
        <v>15</v>
      </c>
      <c r="G502" s="12" t="s">
        <v>2702</v>
      </c>
      <c r="H502" s="12"/>
      <c r="I502" s="9">
        <v>34</v>
      </c>
      <c r="J502" s="9">
        <v>37</v>
      </c>
    </row>
    <row r="503" spans="1:10" s="11" customFormat="1" x14ac:dyDescent="0.2">
      <c r="A503" s="218">
        <v>43769</v>
      </c>
      <c r="B503" s="12" t="s">
        <v>3</v>
      </c>
      <c r="C503" s="113">
        <v>4590</v>
      </c>
      <c r="D503" s="12" t="s">
        <v>40</v>
      </c>
      <c r="E503" s="12" t="s">
        <v>16</v>
      </c>
      <c r="F503" s="12" t="s">
        <v>4</v>
      </c>
      <c r="G503" s="12" t="s">
        <v>37</v>
      </c>
      <c r="H503" s="12"/>
      <c r="I503" s="9">
        <v>4</v>
      </c>
      <c r="J503" s="9" t="s">
        <v>399</v>
      </c>
    </row>
    <row r="504" spans="1:10" s="11" customFormat="1" x14ac:dyDescent="0.2">
      <c r="A504" s="218">
        <v>43769</v>
      </c>
      <c r="B504" s="12" t="s">
        <v>3</v>
      </c>
      <c r="C504" s="113">
        <v>9674</v>
      </c>
      <c r="D504" s="12" t="s">
        <v>2703</v>
      </c>
      <c r="E504" s="12" t="s">
        <v>4</v>
      </c>
      <c r="F504" s="12" t="s">
        <v>99</v>
      </c>
      <c r="G504" s="12" t="s">
        <v>151</v>
      </c>
      <c r="H504" s="12"/>
      <c r="I504" s="9">
        <v>71</v>
      </c>
      <c r="J504" s="9">
        <v>85</v>
      </c>
    </row>
    <row r="505" spans="1:10" s="11" customFormat="1" x14ac:dyDescent="0.2">
      <c r="A505" s="218">
        <v>43769</v>
      </c>
      <c r="B505" s="12" t="s">
        <v>3</v>
      </c>
      <c r="C505" s="113">
        <v>5221</v>
      </c>
      <c r="D505" s="12" t="s">
        <v>66</v>
      </c>
      <c r="E505" s="12" t="s">
        <v>2406</v>
      </c>
      <c r="F505" s="12" t="s">
        <v>15</v>
      </c>
      <c r="G505" s="12" t="s">
        <v>37</v>
      </c>
      <c r="H505" s="12"/>
      <c r="I505" s="9">
        <v>29</v>
      </c>
      <c r="J505" s="9">
        <v>32</v>
      </c>
    </row>
    <row r="506" spans="1:10" s="11" customFormat="1" x14ac:dyDescent="0.2">
      <c r="A506" s="218">
        <v>43769</v>
      </c>
      <c r="B506" s="12" t="s">
        <v>3</v>
      </c>
      <c r="C506" s="113">
        <v>4125</v>
      </c>
      <c r="D506" s="12" t="s">
        <v>506</v>
      </c>
      <c r="E506" s="12" t="s">
        <v>16</v>
      </c>
      <c r="F506" s="12" t="s">
        <v>6</v>
      </c>
      <c r="G506" s="12" t="s">
        <v>163</v>
      </c>
      <c r="H506" s="12"/>
      <c r="I506" s="9">
        <v>15</v>
      </c>
      <c r="J506" s="9">
        <v>8</v>
      </c>
    </row>
    <row r="507" spans="1:10" s="11" customFormat="1" x14ac:dyDescent="0.2">
      <c r="A507" s="218">
        <v>43769</v>
      </c>
      <c r="B507" s="12" t="s">
        <v>6</v>
      </c>
      <c r="C507" s="113">
        <v>55100</v>
      </c>
      <c r="D507" s="12" t="s">
        <v>2704</v>
      </c>
      <c r="E507" s="12" t="s">
        <v>6</v>
      </c>
      <c r="F507" s="12" t="s">
        <v>15</v>
      </c>
      <c r="G507" s="12" t="s">
        <v>151</v>
      </c>
      <c r="H507" s="12"/>
      <c r="I507" s="9">
        <v>80</v>
      </c>
      <c r="J507" s="9">
        <v>82</v>
      </c>
    </row>
    <row r="508" spans="1:10" s="11" customFormat="1" x14ac:dyDescent="0.2">
      <c r="A508" s="218">
        <v>43769</v>
      </c>
      <c r="B508" s="12" t="s">
        <v>3</v>
      </c>
      <c r="C508" s="113">
        <v>1457</v>
      </c>
      <c r="D508" s="12" t="s">
        <v>92</v>
      </c>
      <c r="E508" s="12" t="s">
        <v>169</v>
      </c>
      <c r="F508" s="12" t="s">
        <v>6</v>
      </c>
      <c r="G508" s="12" t="s">
        <v>37</v>
      </c>
      <c r="H508" s="12"/>
      <c r="I508" s="9">
        <v>32</v>
      </c>
      <c r="J508" s="9">
        <v>29</v>
      </c>
    </row>
    <row r="509" spans="1:10" s="11" customFormat="1" x14ac:dyDescent="0.2">
      <c r="A509" s="218">
        <v>43769</v>
      </c>
      <c r="B509" s="12" t="s">
        <v>3</v>
      </c>
      <c r="C509" s="113">
        <v>4845</v>
      </c>
      <c r="D509" s="12" t="s">
        <v>113</v>
      </c>
      <c r="E509" s="12" t="s">
        <v>4</v>
      </c>
      <c r="F509" s="12" t="s">
        <v>5</v>
      </c>
      <c r="G509" s="12" t="s">
        <v>37</v>
      </c>
      <c r="H509" s="12"/>
      <c r="I509" s="9">
        <v>11</v>
      </c>
      <c r="J509" s="9">
        <v>8</v>
      </c>
    </row>
    <row r="510" spans="1:10" s="11" customFormat="1" x14ac:dyDescent="0.2">
      <c r="A510" s="218">
        <v>43769</v>
      </c>
      <c r="B510" s="12" t="s">
        <v>6</v>
      </c>
      <c r="C510" s="113">
        <v>57940</v>
      </c>
      <c r="D510" s="12" t="s">
        <v>328</v>
      </c>
      <c r="E510" s="12" t="s">
        <v>6</v>
      </c>
      <c r="F510" s="12" t="s">
        <v>15</v>
      </c>
      <c r="G510" s="12" t="s">
        <v>422</v>
      </c>
      <c r="H510" s="12"/>
      <c r="I510" s="9">
        <v>44</v>
      </c>
      <c r="J510" s="9">
        <v>51</v>
      </c>
    </row>
    <row r="511" spans="1:10" s="11" customFormat="1" x14ac:dyDescent="0.2">
      <c r="A511" s="218">
        <v>43769</v>
      </c>
      <c r="B511" s="12" t="s">
        <v>3</v>
      </c>
      <c r="C511" s="113">
        <v>8024</v>
      </c>
      <c r="D511" s="12" t="s">
        <v>42</v>
      </c>
      <c r="E511" s="12" t="s">
        <v>5</v>
      </c>
      <c r="F511" s="12" t="s">
        <v>15</v>
      </c>
      <c r="G511" s="12" t="s">
        <v>37</v>
      </c>
      <c r="H511" s="12"/>
      <c r="I511" s="9">
        <v>27</v>
      </c>
      <c r="J511" s="9">
        <v>21</v>
      </c>
    </row>
    <row r="512" spans="1:10" s="11" customFormat="1" x14ac:dyDescent="0.2">
      <c r="A512" s="218">
        <v>43769</v>
      </c>
      <c r="B512" s="12" t="s">
        <v>3</v>
      </c>
      <c r="C512" s="113">
        <v>7348</v>
      </c>
      <c r="D512" s="12" t="s">
        <v>65</v>
      </c>
      <c r="E512" s="12" t="s">
        <v>16</v>
      </c>
      <c r="F512" s="12" t="s">
        <v>4</v>
      </c>
      <c r="G512" s="12" t="s">
        <v>37</v>
      </c>
      <c r="H512" s="12"/>
      <c r="I512" s="9">
        <v>40</v>
      </c>
      <c r="J512" s="9">
        <v>47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989E5-6932-284E-8B3A-03104EA5642A}">
  <dimension ref="A2:X551"/>
  <sheetViews>
    <sheetView topLeftCell="A463" zoomScale="171" zoomScaleNormal="171" workbookViewId="0">
      <pane xSplit="1" topLeftCell="B1" activePane="topRight" state="frozen"/>
      <selection activeCell="A11" sqref="A11"/>
      <selection pane="topRight" activeCell="I512" sqref="I2:I512"/>
    </sheetView>
  </sheetViews>
  <sheetFormatPr baseColWidth="10" defaultRowHeight="15" x14ac:dyDescent="0.2"/>
  <cols>
    <col min="5" max="5" width="13.5" customWidth="1"/>
  </cols>
  <sheetData>
    <row r="2" spans="2:11" s="11" customFormat="1" x14ac:dyDescent="0.2">
      <c r="B2" s="8">
        <v>43743</v>
      </c>
      <c r="C2" s="12" t="s">
        <v>14</v>
      </c>
      <c r="D2" s="113">
        <v>6791</v>
      </c>
      <c r="E2" s="12" t="s">
        <v>136</v>
      </c>
      <c r="F2" s="12" t="s">
        <v>6</v>
      </c>
      <c r="G2" s="12" t="s">
        <v>15</v>
      </c>
      <c r="H2" s="12" t="s">
        <v>2504</v>
      </c>
      <c r="I2" s="12"/>
      <c r="J2" s="9">
        <v>16</v>
      </c>
      <c r="K2" s="9">
        <v>10</v>
      </c>
    </row>
    <row r="3" spans="2:11" s="11" customFormat="1" x14ac:dyDescent="0.2">
      <c r="B3" s="8">
        <v>43758</v>
      </c>
      <c r="C3" s="12" t="s">
        <v>14</v>
      </c>
      <c r="D3" s="113">
        <v>6717</v>
      </c>
      <c r="E3" s="12" t="s">
        <v>1783</v>
      </c>
      <c r="F3" s="12" t="s">
        <v>6</v>
      </c>
      <c r="G3" s="12" t="s">
        <v>15</v>
      </c>
      <c r="H3" s="12" t="s">
        <v>151</v>
      </c>
      <c r="I3" s="12"/>
      <c r="J3" s="9">
        <v>36</v>
      </c>
      <c r="K3" s="9">
        <v>33</v>
      </c>
    </row>
    <row r="4" spans="2:11" s="11" customFormat="1" x14ac:dyDescent="0.2">
      <c r="B4" s="8">
        <v>43766</v>
      </c>
      <c r="C4" s="12" t="s">
        <v>14</v>
      </c>
      <c r="D4" s="113">
        <v>6730</v>
      </c>
      <c r="E4" s="12" t="s">
        <v>168</v>
      </c>
      <c r="F4" s="12" t="s">
        <v>6</v>
      </c>
      <c r="G4" s="12" t="s">
        <v>15</v>
      </c>
      <c r="H4" s="12" t="s">
        <v>249</v>
      </c>
      <c r="I4" s="12"/>
      <c r="J4" s="9">
        <v>13</v>
      </c>
      <c r="K4" s="9">
        <v>10</v>
      </c>
    </row>
    <row r="5" spans="2:11" s="11" customFormat="1" x14ac:dyDescent="0.2">
      <c r="B5" s="8">
        <v>43765</v>
      </c>
      <c r="C5" s="12" t="s">
        <v>14</v>
      </c>
      <c r="D5" s="113">
        <v>6880</v>
      </c>
      <c r="E5" s="12" t="s">
        <v>2653</v>
      </c>
      <c r="F5" s="12" t="s">
        <v>6</v>
      </c>
      <c r="G5" s="12" t="s">
        <v>6</v>
      </c>
      <c r="H5" s="12" t="s">
        <v>23</v>
      </c>
      <c r="I5" s="12"/>
      <c r="J5" s="9">
        <v>61</v>
      </c>
      <c r="K5" s="9">
        <v>83</v>
      </c>
    </row>
    <row r="6" spans="2:11" s="11" customFormat="1" x14ac:dyDescent="0.2">
      <c r="B6" s="8">
        <v>43765</v>
      </c>
      <c r="C6" s="12" t="s">
        <v>14</v>
      </c>
      <c r="D6" s="113">
        <v>1050</v>
      </c>
      <c r="E6" s="12" t="s">
        <v>250</v>
      </c>
      <c r="F6" s="12" t="s">
        <v>1656</v>
      </c>
      <c r="G6" s="12" t="s">
        <v>6</v>
      </c>
      <c r="H6" s="12" t="s">
        <v>151</v>
      </c>
      <c r="I6" s="12"/>
      <c r="J6" s="9">
        <v>134</v>
      </c>
      <c r="K6" s="9">
        <v>205</v>
      </c>
    </row>
    <row r="7" spans="2:11" s="11" customFormat="1" x14ac:dyDescent="0.2">
      <c r="B7" s="8">
        <v>43758</v>
      </c>
      <c r="C7" s="12" t="s">
        <v>14</v>
      </c>
      <c r="D7" s="113">
        <v>6740</v>
      </c>
      <c r="E7" s="12" t="s">
        <v>181</v>
      </c>
      <c r="F7" s="12" t="s">
        <v>6</v>
      </c>
      <c r="G7" s="12" t="s">
        <v>3</v>
      </c>
      <c r="H7" s="12" t="s">
        <v>151</v>
      </c>
      <c r="I7" s="12"/>
      <c r="J7" s="9">
        <v>37</v>
      </c>
      <c r="K7" s="9">
        <v>43</v>
      </c>
    </row>
    <row r="8" spans="2:11" s="11" customFormat="1" x14ac:dyDescent="0.2">
      <c r="B8" s="8">
        <v>43765</v>
      </c>
      <c r="C8" s="12" t="s">
        <v>14</v>
      </c>
      <c r="D8" s="113">
        <v>6740</v>
      </c>
      <c r="E8" s="12" t="s">
        <v>181</v>
      </c>
      <c r="F8" s="12" t="s">
        <v>6</v>
      </c>
      <c r="G8" s="12" t="s">
        <v>4</v>
      </c>
      <c r="H8" s="12" t="s">
        <v>2576</v>
      </c>
      <c r="I8" s="12"/>
      <c r="J8" s="9">
        <v>37</v>
      </c>
      <c r="K8" s="9">
        <v>37</v>
      </c>
    </row>
    <row r="9" spans="2:11" s="11" customFormat="1" x14ac:dyDescent="0.2">
      <c r="B9" s="8">
        <v>43766</v>
      </c>
      <c r="C9" s="12" t="s">
        <v>14</v>
      </c>
      <c r="D9" s="113">
        <v>6900</v>
      </c>
      <c r="E9" s="12" t="s">
        <v>2671</v>
      </c>
      <c r="F9" s="12" t="s">
        <v>12</v>
      </c>
      <c r="G9" s="12" t="s">
        <v>6</v>
      </c>
      <c r="H9" s="12" t="s">
        <v>151</v>
      </c>
      <c r="I9" s="12"/>
      <c r="J9" s="9">
        <v>85</v>
      </c>
      <c r="K9" s="9">
        <v>122</v>
      </c>
    </row>
    <row r="10" spans="2:11" s="11" customFormat="1" x14ac:dyDescent="0.2">
      <c r="B10" s="8">
        <v>43751</v>
      </c>
      <c r="C10" s="12" t="s">
        <v>14</v>
      </c>
      <c r="D10" s="113">
        <v>6780</v>
      </c>
      <c r="E10" s="12" t="s">
        <v>142</v>
      </c>
      <c r="F10" s="12" t="s">
        <v>6</v>
      </c>
      <c r="G10" s="12" t="s">
        <v>15</v>
      </c>
      <c r="H10" s="12" t="s">
        <v>292</v>
      </c>
      <c r="I10" s="12"/>
      <c r="J10" s="9">
        <v>24</v>
      </c>
      <c r="K10" s="9">
        <v>8</v>
      </c>
    </row>
    <row r="11" spans="2:11" s="11" customFormat="1" x14ac:dyDescent="0.2">
      <c r="B11" s="8">
        <v>43758</v>
      </c>
      <c r="C11" s="12" t="s">
        <v>14</v>
      </c>
      <c r="D11" s="113">
        <v>6690</v>
      </c>
      <c r="E11" s="12" t="s">
        <v>2600</v>
      </c>
      <c r="F11" s="12" t="s">
        <v>6</v>
      </c>
      <c r="G11" s="12" t="s">
        <v>5</v>
      </c>
      <c r="H11" s="12" t="s">
        <v>151</v>
      </c>
      <c r="I11" s="12"/>
      <c r="J11" s="9">
        <v>80</v>
      </c>
      <c r="K11" s="9">
        <v>113</v>
      </c>
    </row>
    <row r="12" spans="2:11" s="11" customFormat="1" x14ac:dyDescent="0.2">
      <c r="B12" s="8">
        <v>43767</v>
      </c>
      <c r="C12" s="12" t="s">
        <v>14</v>
      </c>
      <c r="D12" s="113">
        <v>6224</v>
      </c>
      <c r="E12" s="12" t="s">
        <v>2685</v>
      </c>
      <c r="F12" s="12" t="s">
        <v>6</v>
      </c>
      <c r="G12" s="12" t="s">
        <v>6</v>
      </c>
      <c r="H12" s="12" t="s">
        <v>151</v>
      </c>
      <c r="I12" s="12"/>
      <c r="J12" s="9">
        <v>113</v>
      </c>
      <c r="K12" s="9">
        <v>182</v>
      </c>
    </row>
    <row r="13" spans="2:11" s="11" customFormat="1" x14ac:dyDescent="0.2">
      <c r="B13" s="8">
        <v>43767</v>
      </c>
      <c r="C13" s="12" t="s">
        <v>14</v>
      </c>
      <c r="D13" s="113">
        <v>6687</v>
      </c>
      <c r="E13" s="12" t="s">
        <v>2688</v>
      </c>
      <c r="F13" s="12" t="s">
        <v>6</v>
      </c>
      <c r="G13" s="12" t="s">
        <v>15</v>
      </c>
      <c r="H13" s="12" t="s">
        <v>2689</v>
      </c>
      <c r="I13" s="12"/>
      <c r="J13" s="9">
        <v>65</v>
      </c>
      <c r="K13" s="9">
        <v>90</v>
      </c>
    </row>
    <row r="14" spans="2:11" s="11" customFormat="1" x14ac:dyDescent="0.2">
      <c r="B14" s="218">
        <v>43768</v>
      </c>
      <c r="C14" s="12" t="s">
        <v>14</v>
      </c>
      <c r="D14" s="113">
        <v>6717</v>
      </c>
      <c r="E14" s="12" t="s">
        <v>1783</v>
      </c>
      <c r="F14" s="12" t="s">
        <v>6</v>
      </c>
      <c r="G14" s="12" t="s">
        <v>6</v>
      </c>
      <c r="H14" s="12" t="s">
        <v>151</v>
      </c>
      <c r="I14" s="12"/>
      <c r="J14" s="9">
        <v>37</v>
      </c>
      <c r="K14" s="9">
        <v>36</v>
      </c>
    </row>
    <row r="15" spans="2:11" s="11" customFormat="1" x14ac:dyDescent="0.2">
      <c r="B15" s="8">
        <v>43739</v>
      </c>
      <c r="C15" s="12" t="s">
        <v>5</v>
      </c>
      <c r="D15" s="113">
        <v>54298</v>
      </c>
      <c r="E15" s="12" t="s">
        <v>2491</v>
      </c>
      <c r="F15" s="12" t="s">
        <v>12</v>
      </c>
      <c r="G15" s="12" t="s">
        <v>15</v>
      </c>
      <c r="H15" s="12" t="s">
        <v>151</v>
      </c>
      <c r="I15" s="12"/>
      <c r="J15" s="9">
        <v>67</v>
      </c>
      <c r="K15" s="9">
        <v>80</v>
      </c>
    </row>
    <row r="16" spans="2:11" s="11" customFormat="1" x14ac:dyDescent="0.2">
      <c r="B16" s="8">
        <v>43744</v>
      </c>
      <c r="C16" s="12" t="s">
        <v>5</v>
      </c>
      <c r="D16" s="113">
        <v>75382</v>
      </c>
      <c r="E16" s="12" t="s">
        <v>2507</v>
      </c>
      <c r="F16" s="12" t="s">
        <v>5</v>
      </c>
      <c r="G16" s="12" t="s">
        <v>15</v>
      </c>
      <c r="H16" s="12" t="s">
        <v>2508</v>
      </c>
      <c r="I16" s="12"/>
      <c r="J16" s="31"/>
      <c r="K16" s="31"/>
    </row>
    <row r="17" spans="2:11" s="11" customFormat="1" x14ac:dyDescent="0.2">
      <c r="B17" s="8">
        <v>43750</v>
      </c>
      <c r="C17" s="12" t="s">
        <v>5</v>
      </c>
      <c r="D17" s="113">
        <v>54634</v>
      </c>
      <c r="E17" s="12" t="s">
        <v>1692</v>
      </c>
      <c r="F17" s="12" t="s">
        <v>5</v>
      </c>
      <c r="G17" s="12" t="s">
        <v>5</v>
      </c>
      <c r="H17" s="12" t="s">
        <v>989</v>
      </c>
      <c r="I17" s="12"/>
      <c r="J17" s="9">
        <v>62</v>
      </c>
      <c r="K17" s="9">
        <v>94</v>
      </c>
    </row>
    <row r="18" spans="2:11" s="11" customFormat="1" x14ac:dyDescent="0.2">
      <c r="B18" s="8">
        <v>43746</v>
      </c>
      <c r="C18" s="12" t="s">
        <v>5</v>
      </c>
      <c r="D18" s="113">
        <v>28205</v>
      </c>
      <c r="E18" s="12" t="s">
        <v>2554</v>
      </c>
      <c r="F18" s="12" t="s">
        <v>5</v>
      </c>
      <c r="G18" s="12" t="s">
        <v>15</v>
      </c>
      <c r="H18" s="12" t="s">
        <v>151</v>
      </c>
      <c r="I18" s="12"/>
      <c r="J18" s="31"/>
      <c r="K18" s="31"/>
    </row>
    <row r="19" spans="2:11" s="11" customFormat="1" x14ac:dyDescent="0.2">
      <c r="B19" s="8">
        <v>43746</v>
      </c>
      <c r="C19" s="12" t="s">
        <v>5</v>
      </c>
      <c r="D19" s="113">
        <v>68782</v>
      </c>
      <c r="E19" s="12" t="s">
        <v>2547</v>
      </c>
      <c r="F19" s="12" t="s">
        <v>5</v>
      </c>
      <c r="G19" s="12" t="s">
        <v>15</v>
      </c>
      <c r="H19" s="12" t="s">
        <v>2548</v>
      </c>
      <c r="I19" s="12"/>
      <c r="J19" s="9"/>
      <c r="K19" s="9"/>
    </row>
    <row r="20" spans="2:11" s="11" customFormat="1" x14ac:dyDescent="0.2">
      <c r="B20" s="8">
        <v>43746</v>
      </c>
      <c r="C20" s="12" t="s">
        <v>5</v>
      </c>
      <c r="D20" s="113">
        <v>54426</v>
      </c>
      <c r="E20" s="12" t="s">
        <v>2552</v>
      </c>
      <c r="F20" s="12" t="s">
        <v>5</v>
      </c>
      <c r="G20" s="12" t="s">
        <v>5</v>
      </c>
      <c r="H20" s="12" t="s">
        <v>23</v>
      </c>
      <c r="I20" s="12"/>
      <c r="J20" s="9">
        <v>8</v>
      </c>
      <c r="K20" s="9">
        <v>100</v>
      </c>
    </row>
    <row r="21" spans="2:11" s="11" customFormat="1" x14ac:dyDescent="0.2">
      <c r="B21" s="8">
        <v>43740</v>
      </c>
      <c r="C21" s="12" t="s">
        <v>5</v>
      </c>
      <c r="D21" s="113">
        <v>56269</v>
      </c>
      <c r="E21" s="12" t="s">
        <v>2499</v>
      </c>
      <c r="F21" s="12" t="s">
        <v>5</v>
      </c>
      <c r="G21" s="12" t="s">
        <v>15</v>
      </c>
      <c r="H21" s="12" t="s">
        <v>477</v>
      </c>
      <c r="I21" s="12"/>
      <c r="J21" s="9">
        <v>150</v>
      </c>
      <c r="K21" s="9">
        <v>233</v>
      </c>
    </row>
    <row r="22" spans="2:11" s="11" customFormat="1" x14ac:dyDescent="0.2">
      <c r="B22" s="8">
        <v>43744</v>
      </c>
      <c r="C22" s="12" t="s">
        <v>5</v>
      </c>
      <c r="D22" s="113">
        <v>54341</v>
      </c>
      <c r="E22" s="12" t="s">
        <v>1917</v>
      </c>
      <c r="F22" s="12" t="s">
        <v>5</v>
      </c>
      <c r="G22" s="12" t="s">
        <v>6</v>
      </c>
      <c r="H22" s="12" t="s">
        <v>477</v>
      </c>
      <c r="I22" s="12"/>
      <c r="J22" s="9">
        <v>56</v>
      </c>
      <c r="K22" s="9">
        <v>88</v>
      </c>
    </row>
    <row r="23" spans="2:11" s="11" customFormat="1" x14ac:dyDescent="0.2">
      <c r="B23" s="8">
        <v>43744</v>
      </c>
      <c r="C23" s="12" t="s">
        <v>5</v>
      </c>
      <c r="D23" s="113">
        <v>54343</v>
      </c>
      <c r="E23" s="12" t="s">
        <v>595</v>
      </c>
      <c r="F23" s="12" t="s">
        <v>5</v>
      </c>
      <c r="G23" s="12" t="s">
        <v>2525</v>
      </c>
      <c r="H23" s="12" t="s">
        <v>319</v>
      </c>
      <c r="I23" s="12"/>
      <c r="J23" s="9">
        <v>56</v>
      </c>
      <c r="K23" s="9">
        <v>87</v>
      </c>
    </row>
    <row r="24" spans="2:11" s="11" customFormat="1" x14ac:dyDescent="0.2">
      <c r="B24" s="8">
        <v>43765</v>
      </c>
      <c r="C24" s="12" t="s">
        <v>5</v>
      </c>
      <c r="D24" s="113">
        <v>54343</v>
      </c>
      <c r="E24" s="12" t="s">
        <v>595</v>
      </c>
      <c r="F24" s="12" t="s">
        <v>5</v>
      </c>
      <c r="G24" s="12" t="s">
        <v>15</v>
      </c>
      <c r="H24" s="12" t="s">
        <v>422</v>
      </c>
      <c r="I24" s="12"/>
      <c r="J24" s="9">
        <v>57</v>
      </c>
      <c r="K24" s="9">
        <v>57</v>
      </c>
    </row>
    <row r="25" spans="2:11" s="11" customFormat="1" x14ac:dyDescent="0.2">
      <c r="B25" s="8">
        <v>43743</v>
      </c>
      <c r="C25" s="12" t="s">
        <v>5</v>
      </c>
      <c r="D25" s="113">
        <v>38820</v>
      </c>
      <c r="E25" s="12" t="s">
        <v>2505</v>
      </c>
      <c r="F25" s="12" t="s">
        <v>5</v>
      </c>
      <c r="G25" s="12" t="s">
        <v>15</v>
      </c>
      <c r="H25" s="12" t="s">
        <v>151</v>
      </c>
      <c r="I25" s="12"/>
      <c r="J25" s="31"/>
      <c r="K25" s="31"/>
    </row>
    <row r="26" spans="2:11" s="11" customFormat="1" x14ac:dyDescent="0.2">
      <c r="B26" s="8">
        <v>43741</v>
      </c>
      <c r="C26" s="12" t="s">
        <v>5</v>
      </c>
      <c r="D26" s="113">
        <v>66265</v>
      </c>
      <c r="E26" s="12" t="s">
        <v>2502</v>
      </c>
      <c r="F26" s="12" t="s">
        <v>5</v>
      </c>
      <c r="G26" s="12" t="s">
        <v>15</v>
      </c>
      <c r="H26" s="12" t="s">
        <v>319</v>
      </c>
      <c r="I26" s="12"/>
      <c r="J26" s="9">
        <v>61</v>
      </c>
      <c r="K26" s="9">
        <v>98</v>
      </c>
    </row>
    <row r="27" spans="2:11" s="11" customFormat="1" x14ac:dyDescent="0.2">
      <c r="B27" s="8">
        <v>43744</v>
      </c>
      <c r="C27" s="12" t="s">
        <v>5</v>
      </c>
      <c r="D27" s="113">
        <v>65719</v>
      </c>
      <c r="E27" s="12" t="s">
        <v>2521</v>
      </c>
      <c r="F27" s="12" t="s">
        <v>5</v>
      </c>
      <c r="G27" s="12" t="s">
        <v>15</v>
      </c>
      <c r="H27" s="12" t="s">
        <v>2522</v>
      </c>
      <c r="I27" s="12"/>
      <c r="J27" s="9">
        <v>156</v>
      </c>
      <c r="K27" s="9">
        <v>270</v>
      </c>
    </row>
    <row r="28" spans="2:11" s="11" customFormat="1" x14ac:dyDescent="0.2">
      <c r="B28" s="8">
        <v>43741</v>
      </c>
      <c r="C28" s="12" t="s">
        <v>5</v>
      </c>
      <c r="D28" s="113">
        <v>66424</v>
      </c>
      <c r="E28" s="12" t="s">
        <v>2501</v>
      </c>
      <c r="F28" s="12" t="s">
        <v>5</v>
      </c>
      <c r="G28" s="12" t="s">
        <v>22</v>
      </c>
      <c r="H28" s="12" t="s">
        <v>319</v>
      </c>
      <c r="I28" s="12"/>
      <c r="J28" s="9">
        <v>82</v>
      </c>
      <c r="K28" s="9">
        <v>132</v>
      </c>
    </row>
    <row r="29" spans="2:11" s="11" customFormat="1" x14ac:dyDescent="0.2">
      <c r="B29" s="8">
        <v>43746</v>
      </c>
      <c r="C29" s="12" t="s">
        <v>5</v>
      </c>
      <c r="D29" s="113">
        <v>54451</v>
      </c>
      <c r="E29" s="12" t="s">
        <v>2551</v>
      </c>
      <c r="F29" s="12" t="s">
        <v>5</v>
      </c>
      <c r="G29" s="12" t="s">
        <v>15</v>
      </c>
      <c r="H29" s="12" t="s">
        <v>151</v>
      </c>
      <c r="I29" s="12"/>
      <c r="J29" s="9">
        <v>58</v>
      </c>
      <c r="K29" s="9">
        <v>71</v>
      </c>
    </row>
    <row r="30" spans="2:11" s="11" customFormat="1" x14ac:dyDescent="0.2">
      <c r="B30" s="8">
        <v>43746</v>
      </c>
      <c r="C30" s="12" t="s">
        <v>5</v>
      </c>
      <c r="D30" s="113">
        <v>54451</v>
      </c>
      <c r="E30" s="12" t="s">
        <v>2551</v>
      </c>
      <c r="F30" s="12" t="s">
        <v>5</v>
      </c>
      <c r="G30" s="12" t="s">
        <v>15</v>
      </c>
      <c r="H30" s="12" t="s">
        <v>319</v>
      </c>
      <c r="I30" s="12"/>
      <c r="J30" s="9">
        <v>58</v>
      </c>
      <c r="K30" s="9">
        <v>71</v>
      </c>
    </row>
    <row r="31" spans="2:11" s="11" customFormat="1" x14ac:dyDescent="0.2">
      <c r="B31" s="8">
        <v>43744</v>
      </c>
      <c r="C31" s="12" t="s">
        <v>5</v>
      </c>
      <c r="D31" s="113">
        <v>51067</v>
      </c>
      <c r="E31" s="12" t="s">
        <v>1896</v>
      </c>
      <c r="F31" s="12" t="s">
        <v>5</v>
      </c>
      <c r="G31" s="12" t="s">
        <v>6</v>
      </c>
      <c r="H31" s="12" t="s">
        <v>319</v>
      </c>
      <c r="I31" s="12"/>
      <c r="J31" s="9">
        <v>157</v>
      </c>
      <c r="K31" s="9">
        <v>242</v>
      </c>
    </row>
    <row r="32" spans="2:11" s="11" customFormat="1" x14ac:dyDescent="0.2">
      <c r="B32" s="8">
        <v>43744</v>
      </c>
      <c r="C32" s="12" t="s">
        <v>5</v>
      </c>
      <c r="D32" s="113">
        <v>54329</v>
      </c>
      <c r="E32" s="12" t="s">
        <v>224</v>
      </c>
      <c r="F32" s="12" t="s">
        <v>5</v>
      </c>
      <c r="G32" s="12" t="s">
        <v>15</v>
      </c>
      <c r="H32" s="12" t="s">
        <v>151</v>
      </c>
      <c r="I32" s="12"/>
      <c r="J32" s="9">
        <v>62</v>
      </c>
      <c r="K32" s="9">
        <v>76</v>
      </c>
    </row>
    <row r="33" spans="2:11" s="11" customFormat="1" x14ac:dyDescent="0.2">
      <c r="B33" s="8">
        <v>43750</v>
      </c>
      <c r="C33" s="12" t="s">
        <v>5</v>
      </c>
      <c r="D33" s="113">
        <v>54306</v>
      </c>
      <c r="E33" s="12" t="s">
        <v>2567</v>
      </c>
      <c r="F33" s="12" t="s">
        <v>18</v>
      </c>
      <c r="G33" s="12" t="s">
        <v>15</v>
      </c>
      <c r="H33" s="12" t="s">
        <v>151</v>
      </c>
      <c r="I33" s="12"/>
      <c r="J33" s="9">
        <v>63</v>
      </c>
      <c r="K33" s="9">
        <v>85</v>
      </c>
    </row>
    <row r="34" spans="2:11" s="11" customFormat="1" x14ac:dyDescent="0.2">
      <c r="B34" s="8">
        <v>43758</v>
      </c>
      <c r="C34" s="12" t="s">
        <v>5</v>
      </c>
      <c r="D34" s="113">
        <v>47809</v>
      </c>
      <c r="E34" s="12" t="s">
        <v>2590</v>
      </c>
      <c r="F34" s="12" t="s">
        <v>11</v>
      </c>
      <c r="G34" s="12" t="s">
        <v>5</v>
      </c>
      <c r="H34" s="12" t="s">
        <v>319</v>
      </c>
      <c r="I34" s="12"/>
      <c r="J34" s="9">
        <v>177</v>
      </c>
      <c r="K34" s="9">
        <v>283</v>
      </c>
    </row>
    <row r="35" spans="2:11" s="11" customFormat="1" x14ac:dyDescent="0.2">
      <c r="B35" s="8">
        <v>43745</v>
      </c>
      <c r="C35" s="12" t="s">
        <v>5</v>
      </c>
      <c r="D35" s="113">
        <v>67466</v>
      </c>
      <c r="E35" s="12" t="s">
        <v>2546</v>
      </c>
      <c r="F35" s="12" t="s">
        <v>5</v>
      </c>
      <c r="G35" s="12" t="s">
        <v>10</v>
      </c>
      <c r="H35" s="12" t="s">
        <v>292</v>
      </c>
      <c r="I35" s="12"/>
      <c r="J35" s="9">
        <v>133</v>
      </c>
      <c r="K35" s="9">
        <v>197</v>
      </c>
    </row>
    <row r="36" spans="2:11" s="11" customFormat="1" x14ac:dyDescent="0.2">
      <c r="B36" s="8">
        <v>43758</v>
      </c>
      <c r="C36" s="12" t="s">
        <v>5</v>
      </c>
      <c r="D36" s="113">
        <v>66663</v>
      </c>
      <c r="E36" s="12" t="s">
        <v>623</v>
      </c>
      <c r="F36" s="12" t="s">
        <v>5</v>
      </c>
      <c r="G36" s="12" t="s">
        <v>5</v>
      </c>
      <c r="H36" s="12" t="s">
        <v>151</v>
      </c>
      <c r="I36" s="12"/>
      <c r="J36" s="9">
        <v>43</v>
      </c>
      <c r="K36" s="9">
        <v>65</v>
      </c>
    </row>
    <row r="37" spans="2:11" s="11" customFormat="1" x14ac:dyDescent="0.2">
      <c r="B37" s="8">
        <v>43747</v>
      </c>
      <c r="C37" s="12" t="s">
        <v>5</v>
      </c>
      <c r="D37" s="113">
        <v>54634</v>
      </c>
      <c r="E37" s="12" t="s">
        <v>2557</v>
      </c>
      <c r="F37" s="12" t="s">
        <v>5</v>
      </c>
      <c r="G37" s="12" t="s">
        <v>15</v>
      </c>
      <c r="H37" s="12" t="s">
        <v>325</v>
      </c>
      <c r="I37" s="12"/>
      <c r="J37" s="9">
        <v>67</v>
      </c>
      <c r="K37" s="9">
        <v>94</v>
      </c>
    </row>
    <row r="38" spans="2:11" s="11" customFormat="1" x14ac:dyDescent="0.2">
      <c r="B38" s="8">
        <v>43751</v>
      </c>
      <c r="C38" s="12" t="s">
        <v>5</v>
      </c>
      <c r="D38" s="113">
        <v>66693</v>
      </c>
      <c r="E38" s="12" t="s">
        <v>734</v>
      </c>
      <c r="F38" s="12" t="s">
        <v>5</v>
      </c>
      <c r="G38" s="12" t="s">
        <v>15</v>
      </c>
      <c r="H38" s="12" t="s">
        <v>2555</v>
      </c>
      <c r="I38" s="12"/>
      <c r="J38" s="9">
        <v>46</v>
      </c>
      <c r="K38" s="9">
        <v>67</v>
      </c>
    </row>
    <row r="39" spans="2:11" s="11" customFormat="1" x14ac:dyDescent="0.2">
      <c r="B39" s="8">
        <v>43747</v>
      </c>
      <c r="C39" s="12" t="s">
        <v>5</v>
      </c>
      <c r="D39" s="113">
        <v>80333</v>
      </c>
      <c r="E39" s="12" t="s">
        <v>2559</v>
      </c>
      <c r="F39" s="12" t="s">
        <v>5</v>
      </c>
      <c r="G39" s="12" t="s">
        <v>15</v>
      </c>
      <c r="H39" s="12" t="s">
        <v>319</v>
      </c>
      <c r="I39" s="12"/>
      <c r="J39" s="31"/>
      <c r="K39" s="31"/>
    </row>
    <row r="40" spans="2:11" s="11" customFormat="1" x14ac:dyDescent="0.2">
      <c r="B40" s="8">
        <v>43757</v>
      </c>
      <c r="C40" s="12" t="s">
        <v>5</v>
      </c>
      <c r="D40" s="113">
        <v>54309</v>
      </c>
      <c r="E40" s="12" t="s">
        <v>320</v>
      </c>
      <c r="F40" s="12" t="s">
        <v>3</v>
      </c>
      <c r="G40" s="12" t="s">
        <v>5</v>
      </c>
      <c r="H40" s="12" t="s">
        <v>2586</v>
      </c>
      <c r="I40" s="12"/>
      <c r="J40" s="9">
        <v>49</v>
      </c>
      <c r="K40" s="9">
        <v>75</v>
      </c>
    </row>
    <row r="41" spans="2:11" s="11" customFormat="1" x14ac:dyDescent="0.2">
      <c r="B41" s="8">
        <v>43750</v>
      </c>
      <c r="C41" s="12" t="s">
        <v>5</v>
      </c>
      <c r="D41" s="113">
        <v>66625</v>
      </c>
      <c r="E41" s="12" t="s">
        <v>2564</v>
      </c>
      <c r="F41" s="12" t="s">
        <v>5</v>
      </c>
      <c r="G41" s="12" t="s">
        <v>5</v>
      </c>
      <c r="H41" s="12" t="s">
        <v>2565</v>
      </c>
      <c r="I41" s="12"/>
      <c r="J41" s="9">
        <v>83</v>
      </c>
      <c r="K41" s="9">
        <v>128</v>
      </c>
    </row>
    <row r="42" spans="2:11" s="11" customFormat="1" x14ac:dyDescent="0.2">
      <c r="B42" s="8">
        <v>43749</v>
      </c>
      <c r="C42" s="12" t="s">
        <v>5</v>
      </c>
      <c r="D42" s="113">
        <v>54675</v>
      </c>
      <c r="E42" s="12" t="s">
        <v>2563</v>
      </c>
      <c r="F42" s="12" t="s">
        <v>5</v>
      </c>
      <c r="G42" s="12" t="s">
        <v>5</v>
      </c>
      <c r="H42" s="12" t="s">
        <v>2562</v>
      </c>
      <c r="I42" s="12"/>
      <c r="J42" s="9">
        <v>74</v>
      </c>
      <c r="K42" s="9">
        <v>87</v>
      </c>
    </row>
    <row r="43" spans="2:11" s="11" customFormat="1" x14ac:dyDescent="0.2">
      <c r="B43" s="8">
        <v>43744</v>
      </c>
      <c r="C43" s="12" t="s">
        <v>5</v>
      </c>
      <c r="D43" s="113">
        <v>54317</v>
      </c>
      <c r="E43" s="12" t="s">
        <v>1008</v>
      </c>
      <c r="F43" s="12" t="s">
        <v>4</v>
      </c>
      <c r="G43" s="12" t="s">
        <v>5</v>
      </c>
      <c r="H43" s="12" t="s">
        <v>222</v>
      </c>
      <c r="I43" s="12"/>
      <c r="J43" s="9">
        <v>58</v>
      </c>
      <c r="K43" s="9">
        <v>92</v>
      </c>
    </row>
    <row r="44" spans="2:11" s="11" customFormat="1" x14ac:dyDescent="0.2">
      <c r="B44" s="8">
        <v>43744</v>
      </c>
      <c r="C44" s="12" t="s">
        <v>5</v>
      </c>
      <c r="D44" s="113">
        <v>66706</v>
      </c>
      <c r="E44" s="12" t="s">
        <v>97</v>
      </c>
      <c r="F44" s="12" t="s">
        <v>4</v>
      </c>
      <c r="G44" s="12" t="s">
        <v>15</v>
      </c>
      <c r="H44" s="12" t="s">
        <v>2526</v>
      </c>
      <c r="I44" s="12"/>
      <c r="J44" s="9">
        <v>32</v>
      </c>
      <c r="K44" s="9">
        <v>45</v>
      </c>
    </row>
    <row r="45" spans="2:11" s="11" customFormat="1" x14ac:dyDescent="0.2">
      <c r="B45" s="8">
        <v>43746</v>
      </c>
      <c r="C45" s="12" t="s">
        <v>5</v>
      </c>
      <c r="D45" s="113">
        <v>66706</v>
      </c>
      <c r="E45" s="12" t="s">
        <v>97</v>
      </c>
      <c r="F45" s="12" t="s">
        <v>4</v>
      </c>
      <c r="G45" s="12" t="s">
        <v>5</v>
      </c>
      <c r="H45" s="12" t="s">
        <v>319</v>
      </c>
      <c r="I45" s="12"/>
      <c r="J45" s="9">
        <v>35</v>
      </c>
      <c r="K45" s="9">
        <v>45</v>
      </c>
    </row>
    <row r="46" spans="2:11" s="11" customFormat="1" x14ac:dyDescent="0.2">
      <c r="B46" s="8">
        <v>43746</v>
      </c>
      <c r="C46" s="12" t="s">
        <v>5</v>
      </c>
      <c r="D46" s="113">
        <v>66346</v>
      </c>
      <c r="E46" s="12" t="s">
        <v>2549</v>
      </c>
      <c r="F46" s="12" t="s">
        <v>5</v>
      </c>
      <c r="G46" s="12" t="s">
        <v>15</v>
      </c>
      <c r="H46" s="12" t="s">
        <v>2555</v>
      </c>
      <c r="I46" s="12"/>
      <c r="J46" s="9">
        <v>79</v>
      </c>
      <c r="K46" s="9">
        <v>97</v>
      </c>
    </row>
    <row r="47" spans="2:11" s="11" customFormat="1" x14ac:dyDescent="0.2">
      <c r="B47" s="8">
        <v>43747</v>
      </c>
      <c r="C47" s="12" t="s">
        <v>5</v>
      </c>
      <c r="D47" s="113">
        <v>66119</v>
      </c>
      <c r="E47" s="12" t="s">
        <v>1915</v>
      </c>
      <c r="F47" s="12" t="s">
        <v>5</v>
      </c>
      <c r="G47" s="12" t="s">
        <v>15</v>
      </c>
      <c r="H47" s="12" t="s">
        <v>2550</v>
      </c>
      <c r="I47" s="12"/>
      <c r="J47" s="9">
        <v>81</v>
      </c>
      <c r="K47" s="9">
        <v>110</v>
      </c>
    </row>
    <row r="48" spans="2:11" s="11" customFormat="1" x14ac:dyDescent="0.2">
      <c r="B48" s="8">
        <v>43754</v>
      </c>
      <c r="C48" s="12" t="s">
        <v>5</v>
      </c>
      <c r="D48" s="113">
        <v>66125</v>
      </c>
      <c r="E48" s="12" t="s">
        <v>1915</v>
      </c>
      <c r="F48" s="12" t="s">
        <v>5</v>
      </c>
      <c r="G48" s="12" t="s">
        <v>15</v>
      </c>
      <c r="H48" s="12" t="s">
        <v>319</v>
      </c>
      <c r="I48" s="12"/>
      <c r="J48" s="9">
        <v>73</v>
      </c>
      <c r="K48" s="9">
        <v>116</v>
      </c>
    </row>
    <row r="49" spans="2:11" s="11" customFormat="1" x14ac:dyDescent="0.2">
      <c r="B49" s="8">
        <v>43764</v>
      </c>
      <c r="C49" s="12" t="s">
        <v>5</v>
      </c>
      <c r="D49" s="113">
        <v>66386</v>
      </c>
      <c r="E49" s="12" t="s">
        <v>2647</v>
      </c>
      <c r="F49" s="12" t="s">
        <v>5</v>
      </c>
      <c r="G49" s="12" t="s">
        <v>15</v>
      </c>
      <c r="H49" s="12" t="s">
        <v>151</v>
      </c>
      <c r="I49" s="12"/>
      <c r="J49" s="9">
        <v>75</v>
      </c>
      <c r="K49" s="9">
        <v>119</v>
      </c>
    </row>
    <row r="50" spans="2:11" s="11" customFormat="1" x14ac:dyDescent="0.2">
      <c r="B50" s="8">
        <v>43740</v>
      </c>
      <c r="C50" s="12" t="s">
        <v>5</v>
      </c>
      <c r="D50" s="113">
        <v>54338</v>
      </c>
      <c r="E50" s="12" t="s">
        <v>1967</v>
      </c>
      <c r="F50" s="12" t="s">
        <v>5</v>
      </c>
      <c r="G50" s="12" t="s">
        <v>15</v>
      </c>
      <c r="H50" s="12" t="s">
        <v>222</v>
      </c>
      <c r="I50" s="12"/>
      <c r="J50" s="9">
        <v>57</v>
      </c>
      <c r="K50" s="9">
        <v>83</v>
      </c>
    </row>
    <row r="51" spans="2:11" s="11" customFormat="1" x14ac:dyDescent="0.2">
      <c r="B51" s="8">
        <v>43744</v>
      </c>
      <c r="C51" s="12" t="s">
        <v>5</v>
      </c>
      <c r="D51" s="113">
        <v>63500</v>
      </c>
      <c r="E51" s="12" t="s">
        <v>2523</v>
      </c>
      <c r="F51" s="12" t="s">
        <v>5</v>
      </c>
      <c r="G51" s="12" t="s">
        <v>15</v>
      </c>
      <c r="H51" s="12" t="s">
        <v>151</v>
      </c>
      <c r="I51" s="12"/>
      <c r="J51" s="9">
        <v>166</v>
      </c>
      <c r="K51" s="9">
        <v>297</v>
      </c>
    </row>
    <row r="52" spans="2:11" s="11" customFormat="1" x14ac:dyDescent="0.2">
      <c r="B52" s="8">
        <v>43746</v>
      </c>
      <c r="C52" s="12" t="s">
        <v>5</v>
      </c>
      <c r="D52" s="113">
        <v>54529</v>
      </c>
      <c r="E52" s="12" t="s">
        <v>1894</v>
      </c>
      <c r="F52" s="12" t="s">
        <v>15</v>
      </c>
      <c r="G52" s="12" t="s">
        <v>18</v>
      </c>
      <c r="H52" s="12" t="s">
        <v>23</v>
      </c>
      <c r="I52" s="12"/>
      <c r="J52" s="9">
        <v>83</v>
      </c>
      <c r="K52" s="9">
        <v>101</v>
      </c>
    </row>
    <row r="53" spans="2:11" s="11" customFormat="1" x14ac:dyDescent="0.2">
      <c r="B53" s="8">
        <v>43739</v>
      </c>
      <c r="C53" s="12" t="s">
        <v>5</v>
      </c>
      <c r="D53" s="113">
        <v>54456</v>
      </c>
      <c r="E53" s="12" t="s">
        <v>1064</v>
      </c>
      <c r="F53" s="12" t="s">
        <v>5</v>
      </c>
      <c r="G53" s="12" t="s">
        <v>15</v>
      </c>
      <c r="H53" s="12" t="s">
        <v>151</v>
      </c>
      <c r="I53" s="12"/>
      <c r="J53" s="9">
        <v>58</v>
      </c>
      <c r="K53" s="9">
        <v>62</v>
      </c>
    </row>
    <row r="54" spans="2:11" s="11" customFormat="1" x14ac:dyDescent="0.2">
      <c r="B54" s="8">
        <v>43740</v>
      </c>
      <c r="C54" s="12" t="s">
        <v>5</v>
      </c>
      <c r="D54" s="113">
        <v>54441</v>
      </c>
      <c r="E54" s="12" t="s">
        <v>1989</v>
      </c>
      <c r="F54" s="12" t="s">
        <v>5</v>
      </c>
      <c r="G54" s="12" t="s">
        <v>15</v>
      </c>
      <c r="H54" s="12" t="s">
        <v>2500</v>
      </c>
      <c r="I54" s="12"/>
      <c r="J54" s="9">
        <v>54</v>
      </c>
      <c r="K54" s="9">
        <v>66</v>
      </c>
    </row>
    <row r="55" spans="2:11" s="11" customFormat="1" x14ac:dyDescent="0.2">
      <c r="B55" s="8">
        <v>43757</v>
      </c>
      <c r="C55" s="12" t="s">
        <v>5</v>
      </c>
      <c r="D55" s="113">
        <v>54294</v>
      </c>
      <c r="E55" s="12" t="s">
        <v>154</v>
      </c>
      <c r="F55" s="12" t="s">
        <v>585</v>
      </c>
      <c r="G55" s="12" t="s">
        <v>15</v>
      </c>
      <c r="H55" s="12" t="s">
        <v>23</v>
      </c>
      <c r="I55" s="12"/>
      <c r="J55" s="9">
        <v>54</v>
      </c>
      <c r="K55" s="9">
        <v>69</v>
      </c>
    </row>
    <row r="56" spans="2:11" s="11" customFormat="1" x14ac:dyDescent="0.2">
      <c r="B56" s="8">
        <v>43758</v>
      </c>
      <c r="C56" s="12" t="s">
        <v>5</v>
      </c>
      <c r="D56" s="113">
        <v>54292</v>
      </c>
      <c r="E56" s="12" t="s">
        <v>154</v>
      </c>
      <c r="F56" s="12" t="s">
        <v>5</v>
      </c>
      <c r="G56" s="12" t="s">
        <v>22</v>
      </c>
      <c r="H56" s="12" t="s">
        <v>151</v>
      </c>
      <c r="I56" s="12"/>
      <c r="J56" s="9">
        <v>58</v>
      </c>
      <c r="K56" s="9">
        <v>78</v>
      </c>
    </row>
    <row r="57" spans="2:11" s="11" customFormat="1" x14ac:dyDescent="0.2">
      <c r="B57" s="8">
        <v>43758</v>
      </c>
      <c r="C57" s="12" t="s">
        <v>5</v>
      </c>
      <c r="D57" s="113">
        <v>54292</v>
      </c>
      <c r="E57" s="12" t="s">
        <v>154</v>
      </c>
      <c r="F57" s="12" t="s">
        <v>31</v>
      </c>
      <c r="G57" s="12" t="s">
        <v>5</v>
      </c>
      <c r="H57" s="12" t="s">
        <v>151</v>
      </c>
      <c r="I57" s="12"/>
      <c r="J57" s="9">
        <v>58</v>
      </c>
      <c r="K57" s="9">
        <v>78</v>
      </c>
    </row>
    <row r="58" spans="2:11" s="11" customFormat="1" x14ac:dyDescent="0.2">
      <c r="B58" s="8">
        <v>43744</v>
      </c>
      <c r="C58" s="12" t="s">
        <v>5</v>
      </c>
      <c r="D58" s="113">
        <v>54295</v>
      </c>
      <c r="E58" s="12" t="s">
        <v>154</v>
      </c>
      <c r="F58" s="12" t="s">
        <v>5</v>
      </c>
      <c r="G58" s="12" t="s">
        <v>15</v>
      </c>
      <c r="H58" s="12" t="s">
        <v>422</v>
      </c>
      <c r="I58" s="12"/>
      <c r="J58" s="9">
        <v>56</v>
      </c>
      <c r="K58" s="9">
        <v>76</v>
      </c>
    </row>
    <row r="59" spans="2:11" s="11" customFormat="1" x14ac:dyDescent="0.2">
      <c r="B59" s="8">
        <v>43744</v>
      </c>
      <c r="C59" s="12" t="s">
        <v>5</v>
      </c>
      <c r="D59" s="113">
        <v>54295</v>
      </c>
      <c r="E59" s="12" t="s">
        <v>154</v>
      </c>
      <c r="F59" s="12" t="s">
        <v>5</v>
      </c>
      <c r="G59" s="12" t="s">
        <v>5</v>
      </c>
      <c r="H59" s="12" t="s">
        <v>422</v>
      </c>
      <c r="I59" s="12"/>
      <c r="J59" s="9">
        <v>56</v>
      </c>
      <c r="K59" s="9">
        <v>76</v>
      </c>
    </row>
    <row r="60" spans="2:11" s="11" customFormat="1" x14ac:dyDescent="0.2">
      <c r="B60" s="8">
        <v>43744</v>
      </c>
      <c r="C60" s="12" t="s">
        <v>5</v>
      </c>
      <c r="D60" s="113">
        <v>54296</v>
      </c>
      <c r="E60" s="12" t="s">
        <v>154</v>
      </c>
      <c r="F60" s="12" t="s">
        <v>5</v>
      </c>
      <c r="G60" s="12" t="s">
        <v>6</v>
      </c>
      <c r="H60" s="12" t="s">
        <v>151</v>
      </c>
      <c r="I60" s="12"/>
      <c r="J60" s="9">
        <v>61</v>
      </c>
      <c r="K60" s="9">
        <v>79</v>
      </c>
    </row>
    <row r="61" spans="2:11" s="11" customFormat="1" x14ac:dyDescent="0.2">
      <c r="B61" s="8">
        <v>43751</v>
      </c>
      <c r="C61" s="12" t="s">
        <v>5</v>
      </c>
      <c r="D61" s="113">
        <v>54292</v>
      </c>
      <c r="E61" s="12" t="s">
        <v>154</v>
      </c>
      <c r="F61" s="12" t="s">
        <v>5</v>
      </c>
      <c r="G61" s="12" t="s">
        <v>15</v>
      </c>
      <c r="H61" s="12" t="s">
        <v>151</v>
      </c>
      <c r="I61" s="12"/>
      <c r="J61" s="9">
        <v>58</v>
      </c>
      <c r="K61" s="9">
        <v>77</v>
      </c>
    </row>
    <row r="62" spans="2:11" s="11" customFormat="1" x14ac:dyDescent="0.2">
      <c r="B62" s="8">
        <v>43758</v>
      </c>
      <c r="C62" s="12" t="s">
        <v>5</v>
      </c>
      <c r="D62" s="113">
        <v>54311</v>
      </c>
      <c r="E62" s="12" t="s">
        <v>2591</v>
      </c>
      <c r="F62" s="12" t="s">
        <v>5</v>
      </c>
      <c r="G62" s="12" t="s">
        <v>15</v>
      </c>
      <c r="H62" s="12" t="s">
        <v>23</v>
      </c>
      <c r="I62" s="12"/>
      <c r="J62" s="9">
        <v>51</v>
      </c>
      <c r="K62" s="9">
        <v>75</v>
      </c>
    </row>
    <row r="63" spans="2:11" s="11" customFormat="1" x14ac:dyDescent="0.2">
      <c r="B63" s="8">
        <v>43744</v>
      </c>
      <c r="C63" s="12" t="s">
        <v>5</v>
      </c>
      <c r="D63" s="113">
        <v>54675</v>
      </c>
      <c r="E63" s="12" t="s">
        <v>500</v>
      </c>
      <c r="F63" s="12" t="s">
        <v>5</v>
      </c>
      <c r="G63" s="12" t="s">
        <v>4</v>
      </c>
      <c r="H63" s="12" t="s">
        <v>2532</v>
      </c>
      <c r="I63" s="12"/>
      <c r="J63" s="9">
        <v>65</v>
      </c>
      <c r="K63" s="9">
        <v>78</v>
      </c>
    </row>
    <row r="64" spans="2:11" s="11" customFormat="1" x14ac:dyDescent="0.2">
      <c r="B64" s="8">
        <v>43749</v>
      </c>
      <c r="C64" s="12" t="s">
        <v>5</v>
      </c>
      <c r="D64" s="113">
        <v>66333</v>
      </c>
      <c r="E64" s="12" t="s">
        <v>1855</v>
      </c>
      <c r="F64" s="12" t="s">
        <v>5</v>
      </c>
      <c r="G64" s="12" t="s">
        <v>6</v>
      </c>
      <c r="H64" s="12" t="s">
        <v>516</v>
      </c>
      <c r="I64" s="12"/>
      <c r="J64" s="9">
        <v>65</v>
      </c>
      <c r="K64" s="9">
        <v>96</v>
      </c>
    </row>
    <row r="65" spans="2:11" s="11" customFormat="1" x14ac:dyDescent="0.2">
      <c r="B65" s="8">
        <v>43746</v>
      </c>
      <c r="C65" s="12" t="s">
        <v>5</v>
      </c>
      <c r="D65" s="113">
        <v>54320</v>
      </c>
      <c r="E65" s="12" t="s">
        <v>2553</v>
      </c>
      <c r="F65" s="12" t="s">
        <v>5</v>
      </c>
      <c r="G65" s="12" t="s">
        <v>15</v>
      </c>
      <c r="H65" s="12" t="s">
        <v>23</v>
      </c>
      <c r="I65" s="12"/>
      <c r="J65" s="9">
        <v>75</v>
      </c>
      <c r="K65" s="9">
        <v>93</v>
      </c>
    </row>
    <row r="66" spans="2:11" s="11" customFormat="1" x14ac:dyDescent="0.2">
      <c r="B66" s="8">
        <v>43753</v>
      </c>
      <c r="C66" s="12" t="s">
        <v>5</v>
      </c>
      <c r="D66" s="113">
        <v>66798</v>
      </c>
      <c r="E66" s="12" t="s">
        <v>2574</v>
      </c>
      <c r="F66" s="12" t="s">
        <v>5</v>
      </c>
      <c r="G66" s="12" t="s">
        <v>15</v>
      </c>
      <c r="H66" s="12" t="s">
        <v>23</v>
      </c>
      <c r="I66" s="12"/>
      <c r="J66" s="9">
        <v>66</v>
      </c>
      <c r="K66" s="9">
        <v>84</v>
      </c>
    </row>
    <row r="67" spans="2:11" s="11" customFormat="1" x14ac:dyDescent="0.2">
      <c r="B67" s="8">
        <v>43751</v>
      </c>
      <c r="C67" s="12" t="s">
        <v>5</v>
      </c>
      <c r="D67" s="113">
        <v>54441</v>
      </c>
      <c r="E67" s="12" t="s">
        <v>484</v>
      </c>
      <c r="F67" s="12" t="s">
        <v>5</v>
      </c>
      <c r="G67" s="12" t="s">
        <v>15</v>
      </c>
      <c r="H67" s="12" t="s">
        <v>319</v>
      </c>
      <c r="I67" s="12"/>
      <c r="J67" s="9">
        <v>48</v>
      </c>
      <c r="K67" s="9">
        <v>66</v>
      </c>
    </row>
    <row r="68" spans="2:11" s="11" customFormat="1" x14ac:dyDescent="0.2">
      <c r="B68" s="8">
        <v>43754</v>
      </c>
      <c r="C68" s="12" t="s">
        <v>5</v>
      </c>
      <c r="D68" s="113">
        <v>66709</v>
      </c>
      <c r="E68" s="12" t="s">
        <v>2575</v>
      </c>
      <c r="F68" s="12" t="s">
        <v>5</v>
      </c>
      <c r="G68" s="12" t="s">
        <v>4</v>
      </c>
      <c r="H68" s="12" t="s">
        <v>151</v>
      </c>
      <c r="I68" s="12"/>
      <c r="J68" s="9">
        <v>78</v>
      </c>
      <c r="K68" s="9">
        <v>91</v>
      </c>
    </row>
    <row r="69" spans="2:11" s="11" customFormat="1" x14ac:dyDescent="0.2">
      <c r="B69" s="8">
        <v>43754</v>
      </c>
      <c r="C69" s="12" t="s">
        <v>5</v>
      </c>
      <c r="D69" s="113">
        <v>66709</v>
      </c>
      <c r="E69" s="12" t="s">
        <v>2575</v>
      </c>
      <c r="F69" s="12" t="s">
        <v>5</v>
      </c>
      <c r="G69" s="12" t="s">
        <v>4</v>
      </c>
      <c r="H69" s="12" t="s">
        <v>23</v>
      </c>
      <c r="I69" s="12"/>
      <c r="J69" s="9">
        <v>78</v>
      </c>
      <c r="K69" s="9">
        <v>91</v>
      </c>
    </row>
    <row r="70" spans="2:11" s="11" customFormat="1" x14ac:dyDescent="0.2">
      <c r="B70" s="8">
        <v>43742</v>
      </c>
      <c r="C70" s="12" t="s">
        <v>5</v>
      </c>
      <c r="D70" s="113">
        <v>65189</v>
      </c>
      <c r="E70" s="12" t="s">
        <v>2503</v>
      </c>
      <c r="F70" s="12" t="s">
        <v>140</v>
      </c>
      <c r="G70" s="12" t="s">
        <v>15</v>
      </c>
      <c r="H70" s="12" t="s">
        <v>292</v>
      </c>
      <c r="I70" s="12"/>
      <c r="J70" s="9">
        <v>148</v>
      </c>
      <c r="K70" s="9">
        <v>262</v>
      </c>
    </row>
    <row r="71" spans="2:11" s="11" customFormat="1" x14ac:dyDescent="0.2">
      <c r="B71" s="8">
        <v>43739</v>
      </c>
      <c r="C71" s="12" t="s">
        <v>2492</v>
      </c>
      <c r="D71" s="113">
        <v>2600</v>
      </c>
      <c r="E71" s="12" t="s">
        <v>2493</v>
      </c>
      <c r="F71" s="12" t="s">
        <v>187</v>
      </c>
      <c r="G71" s="12" t="s">
        <v>15</v>
      </c>
      <c r="H71" s="12" t="s">
        <v>151</v>
      </c>
      <c r="I71" s="12"/>
      <c r="J71" s="31"/>
      <c r="K71" s="31"/>
    </row>
    <row r="72" spans="2:11" s="11" customFormat="1" x14ac:dyDescent="0.2">
      <c r="B72" s="8">
        <v>43759</v>
      </c>
      <c r="C72" s="12" t="s">
        <v>6</v>
      </c>
      <c r="D72" s="113">
        <v>78240</v>
      </c>
      <c r="E72" s="12" t="s">
        <v>2610</v>
      </c>
      <c r="F72" s="12" t="s">
        <v>6</v>
      </c>
      <c r="G72" s="12" t="s">
        <v>15</v>
      </c>
      <c r="H72" s="12" t="s">
        <v>151</v>
      </c>
      <c r="I72" s="12"/>
      <c r="J72" s="31"/>
      <c r="K72" s="31"/>
    </row>
    <row r="73" spans="2:11" s="11" customFormat="1" x14ac:dyDescent="0.2">
      <c r="B73" s="8">
        <v>43761</v>
      </c>
      <c r="C73" s="12" t="s">
        <v>6</v>
      </c>
      <c r="D73" s="113">
        <v>57360</v>
      </c>
      <c r="E73" s="12" t="s">
        <v>2625</v>
      </c>
      <c r="F73" s="12" t="s">
        <v>6</v>
      </c>
      <c r="G73" s="12" t="s">
        <v>8</v>
      </c>
      <c r="H73" s="12" t="s">
        <v>151</v>
      </c>
      <c r="I73" s="12"/>
      <c r="J73" s="9">
        <v>41</v>
      </c>
      <c r="K73" s="9">
        <v>46</v>
      </c>
    </row>
    <row r="74" spans="2:11" s="11" customFormat="1" x14ac:dyDescent="0.2">
      <c r="B74" s="8">
        <v>43761</v>
      </c>
      <c r="C74" s="12" t="s">
        <v>6</v>
      </c>
      <c r="D74" s="113">
        <v>57440</v>
      </c>
      <c r="E74" s="12" t="s">
        <v>217</v>
      </c>
      <c r="F74" s="12" t="s">
        <v>6</v>
      </c>
      <c r="G74" s="12" t="s">
        <v>6</v>
      </c>
      <c r="H74" s="12" t="s">
        <v>23</v>
      </c>
      <c r="I74" s="12"/>
      <c r="J74" s="9">
        <v>31</v>
      </c>
      <c r="K74" s="9">
        <v>28</v>
      </c>
    </row>
    <row r="75" spans="2:11" s="11" customFormat="1" x14ac:dyDescent="0.2">
      <c r="B75" s="8">
        <v>43765</v>
      </c>
      <c r="C75" s="12" t="s">
        <v>6</v>
      </c>
      <c r="D75" s="113">
        <v>57440</v>
      </c>
      <c r="E75" s="12" t="s">
        <v>217</v>
      </c>
      <c r="F75" s="12" t="s">
        <v>6</v>
      </c>
      <c r="G75" s="12" t="s">
        <v>5</v>
      </c>
      <c r="H75" s="12" t="s">
        <v>23</v>
      </c>
      <c r="I75" s="12"/>
      <c r="J75" s="9">
        <v>28</v>
      </c>
      <c r="K75" s="9">
        <v>28</v>
      </c>
    </row>
    <row r="76" spans="2:11" s="11" customFormat="1" x14ac:dyDescent="0.2">
      <c r="B76" s="8">
        <v>43739</v>
      </c>
      <c r="C76" s="12" t="s">
        <v>6</v>
      </c>
      <c r="D76" s="113">
        <v>57390</v>
      </c>
      <c r="E76" s="12" t="s">
        <v>137</v>
      </c>
      <c r="F76" s="12" t="s">
        <v>6</v>
      </c>
      <c r="G76" s="12" t="s">
        <v>6</v>
      </c>
      <c r="H76" s="12" t="s">
        <v>477</v>
      </c>
      <c r="I76" s="12"/>
      <c r="J76" s="9">
        <v>16</v>
      </c>
      <c r="K76" s="9">
        <v>11</v>
      </c>
    </row>
    <row r="77" spans="2:11" s="11" customFormat="1" x14ac:dyDescent="0.2">
      <c r="B77" s="8">
        <v>43760</v>
      </c>
      <c r="C77" s="12" t="s">
        <v>6</v>
      </c>
      <c r="D77" s="113">
        <v>57390</v>
      </c>
      <c r="E77" s="12" t="s">
        <v>137</v>
      </c>
      <c r="F77" s="12" t="s">
        <v>3</v>
      </c>
      <c r="G77" s="12" t="s">
        <v>6</v>
      </c>
      <c r="H77" s="12" t="s">
        <v>23</v>
      </c>
      <c r="I77" s="12"/>
      <c r="J77" s="9">
        <v>15</v>
      </c>
      <c r="K77" s="9">
        <v>11</v>
      </c>
    </row>
    <row r="78" spans="2:11" s="11" customFormat="1" x14ac:dyDescent="0.2">
      <c r="B78" s="8">
        <v>43759</v>
      </c>
      <c r="C78" s="12" t="s">
        <v>6</v>
      </c>
      <c r="D78" s="113">
        <v>57655</v>
      </c>
      <c r="E78" s="12" t="s">
        <v>266</v>
      </c>
      <c r="F78" s="12" t="s">
        <v>6</v>
      </c>
      <c r="G78" s="12" t="s">
        <v>8</v>
      </c>
      <c r="H78" s="12" t="s">
        <v>23</v>
      </c>
      <c r="I78" s="12"/>
      <c r="J78" s="9">
        <v>28</v>
      </c>
      <c r="K78" s="9">
        <v>27</v>
      </c>
    </row>
    <row r="79" spans="2:11" s="11" customFormat="1" x14ac:dyDescent="0.2">
      <c r="B79" s="8">
        <v>43762</v>
      </c>
      <c r="C79" s="12" t="s">
        <v>6</v>
      </c>
      <c r="D79" s="113">
        <v>57655</v>
      </c>
      <c r="E79" s="12" t="s">
        <v>266</v>
      </c>
      <c r="F79" s="12" t="s">
        <v>6</v>
      </c>
      <c r="G79" s="12" t="s">
        <v>15</v>
      </c>
      <c r="H79" s="12" t="s">
        <v>194</v>
      </c>
      <c r="I79" s="12"/>
      <c r="J79" s="9">
        <v>30</v>
      </c>
      <c r="K79" s="9">
        <v>27</v>
      </c>
    </row>
    <row r="80" spans="2:11" s="11" customFormat="1" x14ac:dyDescent="0.2">
      <c r="B80" s="8">
        <v>43744</v>
      </c>
      <c r="C80" s="12" t="s">
        <v>6</v>
      </c>
      <c r="D80" s="113">
        <v>57310</v>
      </c>
      <c r="E80" s="12" t="s">
        <v>219</v>
      </c>
      <c r="F80" s="12" t="s">
        <v>6</v>
      </c>
      <c r="G80" s="12" t="s">
        <v>9</v>
      </c>
      <c r="H80" s="12" t="s">
        <v>222</v>
      </c>
      <c r="I80" s="12"/>
      <c r="J80" s="9">
        <v>42</v>
      </c>
      <c r="K80" s="9">
        <v>59</v>
      </c>
    </row>
    <row r="81" spans="2:11" s="11" customFormat="1" x14ac:dyDescent="0.2">
      <c r="B81" s="8">
        <v>43758</v>
      </c>
      <c r="C81" s="12" t="s">
        <v>6</v>
      </c>
      <c r="D81" s="113">
        <v>57310</v>
      </c>
      <c r="E81" s="12" t="s">
        <v>219</v>
      </c>
      <c r="F81" s="12" t="s">
        <v>6</v>
      </c>
      <c r="G81" s="12" t="s">
        <v>15</v>
      </c>
      <c r="H81" s="12" t="s">
        <v>151</v>
      </c>
      <c r="I81" s="12"/>
      <c r="J81" s="9">
        <v>43</v>
      </c>
      <c r="K81" s="9">
        <v>38</v>
      </c>
    </row>
    <row r="82" spans="2:11" s="11" customFormat="1" x14ac:dyDescent="0.2">
      <c r="B82" s="8">
        <v>43762</v>
      </c>
      <c r="C82" s="12" t="s">
        <v>6</v>
      </c>
      <c r="D82" s="113">
        <v>69300</v>
      </c>
      <c r="E82" s="12" t="s">
        <v>2633</v>
      </c>
      <c r="F82" s="12" t="s">
        <v>6</v>
      </c>
      <c r="G82" s="12" t="s">
        <v>8</v>
      </c>
      <c r="H82" s="12" t="s">
        <v>177</v>
      </c>
      <c r="I82" s="12"/>
      <c r="J82" s="9"/>
      <c r="K82" s="9"/>
    </row>
    <row r="83" spans="2:11" s="11" customFormat="1" x14ac:dyDescent="0.2">
      <c r="B83" s="8">
        <v>43766</v>
      </c>
      <c r="C83" s="12" t="s">
        <v>6</v>
      </c>
      <c r="D83" s="113">
        <v>55100</v>
      </c>
      <c r="E83" s="12" t="s">
        <v>2667</v>
      </c>
      <c r="F83" s="12" t="s">
        <v>2668</v>
      </c>
      <c r="G83" s="12" t="s">
        <v>6</v>
      </c>
      <c r="H83" s="12" t="s">
        <v>151</v>
      </c>
      <c r="I83" s="12"/>
      <c r="J83" s="9">
        <v>113</v>
      </c>
      <c r="K83" s="9">
        <v>160</v>
      </c>
    </row>
    <row r="84" spans="2:11" s="11" customFormat="1" x14ac:dyDescent="0.2">
      <c r="B84" s="8">
        <v>43744</v>
      </c>
      <c r="C84" s="12" t="s">
        <v>6</v>
      </c>
      <c r="D84" s="113">
        <v>8000</v>
      </c>
      <c r="E84" s="12" t="s">
        <v>2678</v>
      </c>
      <c r="F84" s="12" t="s">
        <v>6</v>
      </c>
      <c r="G84" s="12" t="s">
        <v>15</v>
      </c>
      <c r="H84" s="12" t="s">
        <v>477</v>
      </c>
      <c r="I84" s="12"/>
      <c r="J84" s="9">
        <v>94</v>
      </c>
      <c r="K84" s="9">
        <v>137</v>
      </c>
    </row>
    <row r="85" spans="2:11" s="11" customFormat="1" x14ac:dyDescent="0.2">
      <c r="B85" s="8">
        <v>43763</v>
      </c>
      <c r="C85" s="12" t="s">
        <v>6</v>
      </c>
      <c r="D85" s="113">
        <v>57680</v>
      </c>
      <c r="E85" s="12" t="s">
        <v>2635</v>
      </c>
      <c r="F85" s="12" t="s">
        <v>6</v>
      </c>
      <c r="G85" s="12" t="s">
        <v>15</v>
      </c>
      <c r="H85" s="12" t="s">
        <v>23</v>
      </c>
      <c r="I85" s="12"/>
      <c r="J85" s="9">
        <v>69</v>
      </c>
      <c r="K85" s="9">
        <v>81</v>
      </c>
    </row>
    <row r="86" spans="2:11" s="11" customFormat="1" x14ac:dyDescent="0.2">
      <c r="B86" s="8">
        <v>43750</v>
      </c>
      <c r="C86" s="12" t="s">
        <v>6</v>
      </c>
      <c r="D86" s="113">
        <v>54400</v>
      </c>
      <c r="E86" s="12" t="s">
        <v>1640</v>
      </c>
      <c r="F86" s="12" t="s">
        <v>6</v>
      </c>
      <c r="G86" s="12" t="s">
        <v>6</v>
      </c>
      <c r="H86" s="12" t="s">
        <v>477</v>
      </c>
      <c r="I86" s="12"/>
      <c r="J86" s="9">
        <v>25</v>
      </c>
      <c r="K86" s="9">
        <v>20</v>
      </c>
    </row>
    <row r="87" spans="2:11" x14ac:dyDescent="0.2">
      <c r="B87" s="8">
        <v>43761</v>
      </c>
      <c r="C87" s="12" t="s">
        <v>6</v>
      </c>
      <c r="D87" s="113">
        <v>54400</v>
      </c>
      <c r="E87" s="12" t="s">
        <v>1640</v>
      </c>
      <c r="F87" s="12" t="s">
        <v>6</v>
      </c>
      <c r="G87" s="12" t="s">
        <v>15</v>
      </c>
      <c r="H87" s="12" t="s">
        <v>151</v>
      </c>
      <c r="I87" s="12"/>
      <c r="J87" s="9">
        <v>27</v>
      </c>
      <c r="K87" s="9">
        <v>20</v>
      </c>
    </row>
    <row r="88" spans="2:11" x14ac:dyDescent="0.2">
      <c r="B88" s="8">
        <v>43761</v>
      </c>
      <c r="C88" s="12" t="s">
        <v>6</v>
      </c>
      <c r="D88" s="113">
        <v>54400</v>
      </c>
      <c r="E88" s="12" t="s">
        <v>1640</v>
      </c>
      <c r="F88" s="12" t="s">
        <v>6</v>
      </c>
      <c r="G88" s="12" t="s">
        <v>10</v>
      </c>
      <c r="H88" s="12" t="s">
        <v>151</v>
      </c>
      <c r="I88" s="12"/>
      <c r="J88" s="9">
        <v>27</v>
      </c>
      <c r="K88" s="9">
        <v>20</v>
      </c>
    </row>
    <row r="89" spans="2:11" s="11" customFormat="1" x14ac:dyDescent="0.2">
      <c r="B89" s="8">
        <v>43765</v>
      </c>
      <c r="C89" s="12" t="s">
        <v>6</v>
      </c>
      <c r="D89" s="113">
        <v>54400</v>
      </c>
      <c r="E89" s="12" t="s">
        <v>1640</v>
      </c>
      <c r="F89" s="12" t="s">
        <v>6</v>
      </c>
      <c r="G89" s="12" t="s">
        <v>15</v>
      </c>
      <c r="H89" s="12" t="s">
        <v>151</v>
      </c>
      <c r="I89" s="12"/>
      <c r="J89" s="9">
        <v>22</v>
      </c>
      <c r="K89" s="9">
        <v>20</v>
      </c>
    </row>
    <row r="90" spans="2:11" s="11" customFormat="1" x14ac:dyDescent="0.2">
      <c r="B90" s="8">
        <v>43765</v>
      </c>
      <c r="C90" s="12" t="s">
        <v>6</v>
      </c>
      <c r="D90" s="113">
        <v>54400</v>
      </c>
      <c r="E90" s="12" t="s">
        <v>1640</v>
      </c>
      <c r="F90" s="12" t="s">
        <v>6</v>
      </c>
      <c r="G90" s="12" t="s">
        <v>15</v>
      </c>
      <c r="H90" s="12" t="s">
        <v>151</v>
      </c>
      <c r="I90" s="12"/>
      <c r="J90" s="9">
        <v>22</v>
      </c>
      <c r="K90" s="9">
        <v>20</v>
      </c>
    </row>
    <row r="91" spans="2:11" s="11" customFormat="1" x14ac:dyDescent="0.2">
      <c r="B91" s="8">
        <v>43766</v>
      </c>
      <c r="C91" s="12" t="s">
        <v>6</v>
      </c>
      <c r="D91" s="113">
        <v>54400</v>
      </c>
      <c r="E91" s="12" t="s">
        <v>1640</v>
      </c>
      <c r="F91" s="12" t="s">
        <v>6</v>
      </c>
      <c r="G91" s="12" t="s">
        <v>2479</v>
      </c>
      <c r="H91" s="12" t="s">
        <v>23</v>
      </c>
      <c r="I91" s="12"/>
      <c r="J91" s="9">
        <v>26</v>
      </c>
      <c r="K91" s="9">
        <v>20</v>
      </c>
    </row>
    <row r="92" spans="2:11" s="11" customFormat="1" x14ac:dyDescent="0.2">
      <c r="B92" s="8">
        <v>43763</v>
      </c>
      <c r="C92" s="12" t="s">
        <v>6</v>
      </c>
      <c r="D92" s="113">
        <v>57150</v>
      </c>
      <c r="E92" s="12" t="s">
        <v>984</v>
      </c>
      <c r="F92" s="12" t="s">
        <v>6</v>
      </c>
      <c r="G92" s="12" t="s">
        <v>6</v>
      </c>
      <c r="H92" s="12" t="s">
        <v>319</v>
      </c>
      <c r="I92" s="12"/>
      <c r="J92" s="9">
        <v>70</v>
      </c>
      <c r="K92" s="9">
        <v>100</v>
      </c>
    </row>
    <row r="93" spans="2:11" s="11" customFormat="1" x14ac:dyDescent="0.2">
      <c r="B93" s="8">
        <v>43765</v>
      </c>
      <c r="C93" s="12" t="s">
        <v>6</v>
      </c>
      <c r="D93" s="113">
        <v>57150</v>
      </c>
      <c r="E93" s="12" t="s">
        <v>984</v>
      </c>
      <c r="F93" s="12" t="s">
        <v>6</v>
      </c>
      <c r="G93" s="12" t="s">
        <v>9</v>
      </c>
      <c r="H93" s="12" t="s">
        <v>422</v>
      </c>
      <c r="I93" s="12"/>
      <c r="J93" s="9">
        <v>65</v>
      </c>
      <c r="K93" s="9">
        <v>99</v>
      </c>
    </row>
    <row r="94" spans="2:11" s="11" customFormat="1" x14ac:dyDescent="0.2">
      <c r="B94" s="8">
        <v>43751</v>
      </c>
      <c r="C94" s="12" t="s">
        <v>6</v>
      </c>
      <c r="D94" s="113">
        <v>54720</v>
      </c>
      <c r="E94" s="12" t="s">
        <v>240</v>
      </c>
      <c r="F94" s="12" t="s">
        <v>6</v>
      </c>
      <c r="G94" s="12" t="s">
        <v>15</v>
      </c>
      <c r="H94" s="12" t="s">
        <v>262</v>
      </c>
      <c r="I94" s="12"/>
      <c r="J94" s="9">
        <v>30</v>
      </c>
      <c r="K94" s="9">
        <v>21</v>
      </c>
    </row>
    <row r="95" spans="2:11" s="11" customFormat="1" x14ac:dyDescent="0.2">
      <c r="B95" s="8">
        <v>43751</v>
      </c>
      <c r="C95" s="12" t="s">
        <v>6</v>
      </c>
      <c r="D95" s="113">
        <v>54720</v>
      </c>
      <c r="E95" s="12" t="s">
        <v>240</v>
      </c>
      <c r="F95" s="12" t="s">
        <v>6</v>
      </c>
      <c r="G95" s="12" t="s">
        <v>15</v>
      </c>
      <c r="H95" s="12" t="s">
        <v>151</v>
      </c>
      <c r="I95" s="12"/>
      <c r="J95" s="9">
        <v>30</v>
      </c>
      <c r="K95" s="9">
        <v>21</v>
      </c>
    </row>
    <row r="96" spans="2:11" s="11" customFormat="1" x14ac:dyDescent="0.2">
      <c r="B96" s="8">
        <v>43759</v>
      </c>
      <c r="C96" s="12" t="s">
        <v>6</v>
      </c>
      <c r="D96" s="113">
        <v>54720</v>
      </c>
      <c r="E96" s="12" t="s">
        <v>240</v>
      </c>
      <c r="F96" s="12" t="s">
        <v>6</v>
      </c>
      <c r="G96" s="12" t="s">
        <v>6</v>
      </c>
      <c r="H96" s="12" t="s">
        <v>194</v>
      </c>
      <c r="I96" s="12"/>
      <c r="J96" s="9">
        <v>31</v>
      </c>
      <c r="K96" s="9">
        <v>21</v>
      </c>
    </row>
    <row r="97" spans="2:11" s="11" customFormat="1" x14ac:dyDescent="0.2">
      <c r="B97" s="8">
        <v>43759</v>
      </c>
      <c r="C97" s="12" t="s">
        <v>6</v>
      </c>
      <c r="D97" s="113">
        <v>54720</v>
      </c>
      <c r="E97" s="12" t="s">
        <v>240</v>
      </c>
      <c r="F97" s="12" t="s">
        <v>6</v>
      </c>
      <c r="G97" s="12" t="s">
        <v>15</v>
      </c>
      <c r="H97" s="12" t="s">
        <v>151</v>
      </c>
      <c r="I97" s="12"/>
      <c r="J97" s="9">
        <v>31</v>
      </c>
      <c r="K97" s="9">
        <v>21</v>
      </c>
    </row>
    <row r="98" spans="2:11" s="11" customFormat="1" x14ac:dyDescent="0.2">
      <c r="B98" s="8">
        <v>43762</v>
      </c>
      <c r="C98" s="12" t="s">
        <v>6</v>
      </c>
      <c r="D98" s="113">
        <v>54720</v>
      </c>
      <c r="E98" s="12" t="s">
        <v>240</v>
      </c>
      <c r="F98" s="12" t="s">
        <v>6</v>
      </c>
      <c r="G98" s="12" t="s">
        <v>6</v>
      </c>
      <c r="H98" s="12" t="s">
        <v>319</v>
      </c>
      <c r="I98" s="12"/>
      <c r="J98" s="9">
        <v>33</v>
      </c>
      <c r="K98" s="9">
        <v>22</v>
      </c>
    </row>
    <row r="99" spans="2:11" s="11" customFormat="1" x14ac:dyDescent="0.2">
      <c r="B99" s="8">
        <v>43762</v>
      </c>
      <c r="C99" s="12" t="s">
        <v>6</v>
      </c>
      <c r="D99" s="113">
        <v>54720</v>
      </c>
      <c r="E99" s="12" t="s">
        <v>240</v>
      </c>
      <c r="F99" s="12" t="s">
        <v>6</v>
      </c>
      <c r="G99" s="12" t="s">
        <v>15</v>
      </c>
      <c r="H99" s="12" t="s">
        <v>177</v>
      </c>
      <c r="I99" s="12"/>
      <c r="J99" s="9">
        <v>33</v>
      </c>
      <c r="K99" s="9">
        <v>22</v>
      </c>
    </row>
    <row r="100" spans="2:11" s="11" customFormat="1" x14ac:dyDescent="0.2">
      <c r="B100" s="8">
        <v>43759</v>
      </c>
      <c r="C100" s="12" t="s">
        <v>6</v>
      </c>
      <c r="D100" s="113">
        <v>59268</v>
      </c>
      <c r="E100" s="12" t="s">
        <v>2609</v>
      </c>
      <c r="F100" s="12" t="s">
        <v>6</v>
      </c>
      <c r="G100" s="12" t="s">
        <v>15</v>
      </c>
      <c r="H100" s="12" t="s">
        <v>292</v>
      </c>
      <c r="I100" s="12"/>
      <c r="J100" s="9">
        <v>190</v>
      </c>
      <c r="K100" s="9">
        <v>300</v>
      </c>
    </row>
    <row r="101" spans="2:11" s="11" customFormat="1" x14ac:dyDescent="0.2">
      <c r="B101" s="8">
        <v>43757</v>
      </c>
      <c r="C101" s="12" t="s">
        <v>6</v>
      </c>
      <c r="D101" s="113">
        <v>88500</v>
      </c>
      <c r="E101" s="12" t="s">
        <v>2581</v>
      </c>
      <c r="F101" s="12" t="s">
        <v>6</v>
      </c>
      <c r="G101" s="12" t="s">
        <v>15</v>
      </c>
      <c r="H101" s="12" t="s">
        <v>23</v>
      </c>
      <c r="I101" s="12"/>
      <c r="J101" s="9">
        <v>127</v>
      </c>
      <c r="K101" s="9">
        <v>180</v>
      </c>
    </row>
    <row r="102" spans="2:11" s="11" customFormat="1" x14ac:dyDescent="0.2">
      <c r="B102" s="8">
        <v>43762</v>
      </c>
      <c r="C102" s="12" t="s">
        <v>6</v>
      </c>
      <c r="D102" s="113">
        <v>57130</v>
      </c>
      <c r="E102" s="12" t="s">
        <v>597</v>
      </c>
      <c r="F102" s="12" t="s">
        <v>6</v>
      </c>
      <c r="G102" s="12" t="s">
        <v>15</v>
      </c>
      <c r="H102" s="12" t="s">
        <v>23</v>
      </c>
      <c r="I102" s="12"/>
      <c r="J102" s="9">
        <v>65</v>
      </c>
      <c r="K102" s="9">
        <v>77</v>
      </c>
    </row>
    <row r="103" spans="2:11" s="11" customFormat="1" x14ac:dyDescent="0.2">
      <c r="B103" s="8">
        <v>43759</v>
      </c>
      <c r="C103" s="12" t="s">
        <v>6</v>
      </c>
      <c r="D103" s="113">
        <v>57330</v>
      </c>
      <c r="E103" s="12" t="s">
        <v>182</v>
      </c>
      <c r="F103" s="12" t="s">
        <v>6</v>
      </c>
      <c r="G103" s="12" t="s">
        <v>6</v>
      </c>
      <c r="H103" s="12" t="s">
        <v>151</v>
      </c>
      <c r="I103" s="12"/>
      <c r="J103" s="9">
        <v>26</v>
      </c>
      <c r="K103" s="9">
        <v>30</v>
      </c>
    </row>
    <row r="104" spans="2:11" s="11" customFormat="1" x14ac:dyDescent="0.2">
      <c r="B104" s="8">
        <v>43760</v>
      </c>
      <c r="C104" s="12" t="s">
        <v>6</v>
      </c>
      <c r="D104" s="113">
        <v>57330</v>
      </c>
      <c r="E104" s="12" t="s">
        <v>182</v>
      </c>
      <c r="F104" s="12" t="s">
        <v>6</v>
      </c>
      <c r="G104" s="12" t="s">
        <v>6</v>
      </c>
      <c r="H104" s="12" t="s">
        <v>177</v>
      </c>
      <c r="I104" s="12"/>
      <c r="J104" s="9">
        <v>28</v>
      </c>
      <c r="K104" s="9">
        <v>30</v>
      </c>
    </row>
    <row r="105" spans="2:11" s="11" customFormat="1" x14ac:dyDescent="0.2">
      <c r="B105" s="8">
        <v>43751</v>
      </c>
      <c r="C105" s="12" t="s">
        <v>6</v>
      </c>
      <c r="D105" s="113">
        <v>4206</v>
      </c>
      <c r="E105" s="12" t="s">
        <v>506</v>
      </c>
      <c r="F105" s="12" t="s">
        <v>4</v>
      </c>
      <c r="G105" s="12" t="s">
        <v>6</v>
      </c>
      <c r="H105" s="12" t="s">
        <v>37</v>
      </c>
      <c r="I105" s="12"/>
      <c r="J105" s="9">
        <v>16</v>
      </c>
      <c r="K105" s="9">
        <v>12</v>
      </c>
    </row>
    <row r="106" spans="2:11" s="11" customFormat="1" x14ac:dyDescent="0.2">
      <c r="B106" s="8">
        <v>43755</v>
      </c>
      <c r="C106" s="12" t="s">
        <v>6</v>
      </c>
      <c r="D106" s="113">
        <v>57290</v>
      </c>
      <c r="E106" s="12" t="s">
        <v>138</v>
      </c>
      <c r="F106" s="12" t="s">
        <v>6</v>
      </c>
      <c r="G106" s="12" t="s">
        <v>15</v>
      </c>
      <c r="H106" s="12" t="s">
        <v>2576</v>
      </c>
      <c r="I106" s="12"/>
      <c r="J106" s="9">
        <v>32</v>
      </c>
      <c r="K106" s="9">
        <v>37</v>
      </c>
    </row>
    <row r="107" spans="2:11" s="11" customFormat="1" x14ac:dyDescent="0.2">
      <c r="B107" s="8">
        <v>43762</v>
      </c>
      <c r="C107" s="12" t="s">
        <v>6</v>
      </c>
      <c r="D107" s="113">
        <v>57290</v>
      </c>
      <c r="E107" s="12" t="s">
        <v>138</v>
      </c>
      <c r="F107" s="12" t="s">
        <v>6</v>
      </c>
      <c r="G107" s="12" t="s">
        <v>15</v>
      </c>
      <c r="H107" s="12" t="s">
        <v>319</v>
      </c>
      <c r="I107" s="12"/>
      <c r="J107" s="9">
        <v>36</v>
      </c>
      <c r="K107" s="9">
        <v>38</v>
      </c>
    </row>
    <row r="108" spans="2:11" s="11" customFormat="1" x14ac:dyDescent="0.2">
      <c r="B108" s="8">
        <v>43765</v>
      </c>
      <c r="C108" s="12" t="s">
        <v>6</v>
      </c>
      <c r="D108" s="113">
        <v>57290</v>
      </c>
      <c r="E108" s="12" t="s">
        <v>138</v>
      </c>
      <c r="F108" s="12" t="s">
        <v>31</v>
      </c>
      <c r="G108" s="12" t="s">
        <v>15</v>
      </c>
      <c r="H108" s="12" t="s">
        <v>37</v>
      </c>
      <c r="I108" s="12"/>
      <c r="J108" s="9">
        <v>34</v>
      </c>
      <c r="K108" s="9">
        <v>38</v>
      </c>
    </row>
    <row r="109" spans="2:11" s="11" customFormat="1" x14ac:dyDescent="0.2">
      <c r="B109" s="8">
        <v>43763</v>
      </c>
      <c r="C109" s="12" t="s">
        <v>6</v>
      </c>
      <c r="D109" s="113">
        <v>59267</v>
      </c>
      <c r="E109" s="12" t="s">
        <v>2634</v>
      </c>
      <c r="F109" s="12" t="s">
        <v>6</v>
      </c>
      <c r="G109" s="12" t="s">
        <v>15</v>
      </c>
      <c r="H109" s="12" t="s">
        <v>292</v>
      </c>
      <c r="I109" s="12"/>
      <c r="J109" s="9">
        <v>188</v>
      </c>
      <c r="K109" s="9">
        <v>300</v>
      </c>
    </row>
    <row r="110" spans="2:11" s="11" customFormat="1" x14ac:dyDescent="0.2">
      <c r="B110" s="8">
        <v>43760</v>
      </c>
      <c r="C110" s="12" t="s">
        <v>6</v>
      </c>
      <c r="D110" s="113">
        <v>57380</v>
      </c>
      <c r="E110" s="12" t="s">
        <v>2619</v>
      </c>
      <c r="F110" s="12" t="s">
        <v>6</v>
      </c>
      <c r="G110" s="12" t="s">
        <v>15</v>
      </c>
      <c r="H110" s="12" t="s">
        <v>319</v>
      </c>
      <c r="I110" s="12"/>
      <c r="J110" s="9">
        <v>78</v>
      </c>
      <c r="K110" s="9">
        <v>100</v>
      </c>
    </row>
    <row r="111" spans="2:11" s="11" customFormat="1" x14ac:dyDescent="0.2">
      <c r="B111" s="8">
        <v>43763</v>
      </c>
      <c r="C111" s="12" t="s">
        <v>6</v>
      </c>
      <c r="D111" s="113">
        <v>54113</v>
      </c>
      <c r="E111" s="12" t="s">
        <v>2638</v>
      </c>
      <c r="F111" s="12" t="s">
        <v>6</v>
      </c>
      <c r="G111" s="12" t="s">
        <v>15</v>
      </c>
      <c r="H111" s="12" t="s">
        <v>319</v>
      </c>
      <c r="I111" s="12"/>
      <c r="J111" s="9">
        <v>96</v>
      </c>
      <c r="K111" s="9">
        <v>142</v>
      </c>
    </row>
    <row r="112" spans="2:11" s="11" customFormat="1" x14ac:dyDescent="0.2">
      <c r="B112" s="8">
        <v>43760</v>
      </c>
      <c r="C112" s="12" t="s">
        <v>6</v>
      </c>
      <c r="D112" s="113">
        <v>57570</v>
      </c>
      <c r="E112" s="12" t="s">
        <v>72</v>
      </c>
      <c r="F112" s="12" t="s">
        <v>6</v>
      </c>
      <c r="G112" s="12" t="s">
        <v>15</v>
      </c>
      <c r="H112" s="12" t="s">
        <v>194</v>
      </c>
      <c r="I112" s="12"/>
      <c r="J112" s="9">
        <v>40</v>
      </c>
      <c r="K112" s="9">
        <v>37</v>
      </c>
    </row>
    <row r="113" spans="2:11" s="11" customFormat="1" x14ac:dyDescent="0.2">
      <c r="B113" s="8">
        <v>43763</v>
      </c>
      <c r="C113" s="12" t="s">
        <v>6</v>
      </c>
      <c r="D113" s="113">
        <v>57570</v>
      </c>
      <c r="E113" s="12" t="s">
        <v>72</v>
      </c>
      <c r="F113" s="12" t="s">
        <v>6</v>
      </c>
      <c r="G113" s="12" t="s">
        <v>248</v>
      </c>
      <c r="H113" s="12" t="s">
        <v>151</v>
      </c>
      <c r="I113" s="12"/>
      <c r="J113" s="9">
        <v>38</v>
      </c>
      <c r="K113" s="9">
        <v>37</v>
      </c>
    </row>
    <row r="114" spans="2:11" s="11" customFormat="1" x14ac:dyDescent="0.2">
      <c r="B114" s="8">
        <v>43763</v>
      </c>
      <c r="C114" s="12" t="s">
        <v>6</v>
      </c>
      <c r="D114" s="113">
        <v>57570</v>
      </c>
      <c r="E114" s="12" t="s">
        <v>72</v>
      </c>
      <c r="F114" s="12" t="s">
        <v>6</v>
      </c>
      <c r="G114" s="12" t="s">
        <v>6</v>
      </c>
      <c r="H114" s="12" t="s">
        <v>177</v>
      </c>
      <c r="I114" s="12"/>
      <c r="J114" s="9">
        <v>39</v>
      </c>
      <c r="K114" s="9">
        <v>37</v>
      </c>
    </row>
    <row r="115" spans="2:11" s="11" customFormat="1" x14ac:dyDescent="0.2">
      <c r="B115" s="8">
        <v>43765</v>
      </c>
      <c r="C115" s="12" t="s">
        <v>6</v>
      </c>
      <c r="D115" s="113">
        <v>57570</v>
      </c>
      <c r="E115" s="12" t="s">
        <v>72</v>
      </c>
      <c r="F115" s="12" t="s">
        <v>6</v>
      </c>
      <c r="G115" s="12" t="s">
        <v>15</v>
      </c>
      <c r="H115" s="12" t="s">
        <v>151</v>
      </c>
      <c r="I115" s="12"/>
      <c r="J115" s="9">
        <v>37</v>
      </c>
      <c r="K115" s="9">
        <v>36</v>
      </c>
    </row>
    <row r="116" spans="2:11" s="11" customFormat="1" x14ac:dyDescent="0.2">
      <c r="B116" s="8">
        <v>43765</v>
      </c>
      <c r="C116" s="12" t="s">
        <v>6</v>
      </c>
      <c r="D116" s="113">
        <v>57570</v>
      </c>
      <c r="E116" s="12" t="s">
        <v>72</v>
      </c>
      <c r="F116" s="12" t="s">
        <v>6</v>
      </c>
      <c r="G116" s="12" t="s">
        <v>15</v>
      </c>
      <c r="H116" s="12" t="s">
        <v>151</v>
      </c>
      <c r="I116" s="12"/>
      <c r="J116" s="9">
        <v>36</v>
      </c>
      <c r="K116" s="9">
        <v>36</v>
      </c>
    </row>
    <row r="117" spans="2:11" s="11" customFormat="1" x14ac:dyDescent="0.2">
      <c r="B117" s="8">
        <v>43762</v>
      </c>
      <c r="C117" s="12" t="s">
        <v>6</v>
      </c>
      <c r="D117" s="113">
        <v>57700</v>
      </c>
      <c r="E117" s="12" t="s">
        <v>178</v>
      </c>
      <c r="F117" s="12" t="s">
        <v>6</v>
      </c>
      <c r="G117" s="12" t="s">
        <v>6</v>
      </c>
      <c r="H117" s="12" t="s">
        <v>177</v>
      </c>
      <c r="I117" s="12"/>
      <c r="J117" s="9">
        <v>43</v>
      </c>
      <c r="K117" s="9">
        <v>42</v>
      </c>
    </row>
    <row r="118" spans="2:11" s="11" customFormat="1" x14ac:dyDescent="0.2">
      <c r="B118" s="8">
        <v>43765</v>
      </c>
      <c r="C118" s="12" t="s">
        <v>6</v>
      </c>
      <c r="D118" s="113">
        <v>57700</v>
      </c>
      <c r="E118" s="12" t="s">
        <v>178</v>
      </c>
      <c r="F118" s="12" t="s">
        <v>6</v>
      </c>
      <c r="G118" s="12" t="s">
        <v>15</v>
      </c>
      <c r="H118" s="12" t="s">
        <v>2657</v>
      </c>
      <c r="I118" s="12"/>
      <c r="J118" s="9">
        <v>40</v>
      </c>
      <c r="K118" s="9">
        <v>42</v>
      </c>
    </row>
    <row r="119" spans="2:11" s="11" customFormat="1" x14ac:dyDescent="0.2">
      <c r="B119" s="8">
        <v>43766</v>
      </c>
      <c r="C119" s="12" t="s">
        <v>6</v>
      </c>
      <c r="D119" s="113">
        <v>57700</v>
      </c>
      <c r="E119" s="12" t="s">
        <v>178</v>
      </c>
      <c r="F119" s="12" t="s">
        <v>6</v>
      </c>
      <c r="G119" s="12" t="s">
        <v>8</v>
      </c>
      <c r="H119" s="12" t="s">
        <v>23</v>
      </c>
      <c r="I119" s="12"/>
      <c r="J119" s="9">
        <v>41</v>
      </c>
      <c r="K119" s="9">
        <v>42</v>
      </c>
    </row>
    <row r="120" spans="2:11" s="11" customFormat="1" x14ac:dyDescent="0.2">
      <c r="B120" s="8">
        <v>43758</v>
      </c>
      <c r="C120" s="12" t="s">
        <v>6</v>
      </c>
      <c r="D120" s="113">
        <v>54590</v>
      </c>
      <c r="E120" s="12" t="s">
        <v>2596</v>
      </c>
      <c r="F120" s="12" t="s">
        <v>6</v>
      </c>
      <c r="G120" s="12" t="s">
        <v>15</v>
      </c>
      <c r="H120" s="12" t="s">
        <v>151</v>
      </c>
      <c r="I120" s="12"/>
      <c r="J120" s="9">
        <v>10</v>
      </c>
      <c r="K120" s="9">
        <v>9</v>
      </c>
    </row>
    <row r="121" spans="2:11" s="11" customFormat="1" x14ac:dyDescent="0.2">
      <c r="B121" s="8">
        <v>43744</v>
      </c>
      <c r="C121" s="12" t="s">
        <v>6</v>
      </c>
      <c r="D121" s="113">
        <v>57990</v>
      </c>
      <c r="E121" s="12" t="s">
        <v>2528</v>
      </c>
      <c r="F121" s="12" t="s">
        <v>6</v>
      </c>
      <c r="G121" s="12" t="s">
        <v>15</v>
      </c>
      <c r="H121" s="12" t="s">
        <v>319</v>
      </c>
      <c r="I121" s="12"/>
      <c r="J121" s="9">
        <v>84</v>
      </c>
      <c r="K121" s="9">
        <v>126</v>
      </c>
    </row>
    <row r="122" spans="2:11" s="11" customFormat="1" x14ac:dyDescent="0.2">
      <c r="B122" s="8">
        <v>43744</v>
      </c>
      <c r="C122" s="12" t="s">
        <v>6</v>
      </c>
      <c r="D122" s="113">
        <v>71580</v>
      </c>
      <c r="E122" s="12" t="s">
        <v>2527</v>
      </c>
      <c r="F122" s="12" t="s">
        <v>6</v>
      </c>
      <c r="G122" s="12" t="s">
        <v>15</v>
      </c>
      <c r="H122" s="12" t="s">
        <v>292</v>
      </c>
      <c r="I122" s="12"/>
      <c r="J122" s="31"/>
      <c r="K122" s="31"/>
    </row>
    <row r="123" spans="2:11" s="11" customFormat="1" x14ac:dyDescent="0.2">
      <c r="B123" s="8">
        <v>43760</v>
      </c>
      <c r="C123" s="12" t="s">
        <v>6</v>
      </c>
      <c r="D123" s="113">
        <v>54150</v>
      </c>
      <c r="E123" s="12" t="s">
        <v>699</v>
      </c>
      <c r="F123" s="12" t="s">
        <v>6</v>
      </c>
      <c r="G123" s="12" t="s">
        <v>8</v>
      </c>
      <c r="H123" s="12" t="s">
        <v>37</v>
      </c>
      <c r="I123" s="12"/>
      <c r="J123" s="9">
        <v>44</v>
      </c>
      <c r="K123" s="9">
        <v>41</v>
      </c>
    </row>
    <row r="124" spans="2:11" s="11" customFormat="1" x14ac:dyDescent="0.2">
      <c r="B124" s="8">
        <v>43757</v>
      </c>
      <c r="C124" s="12" t="s">
        <v>6</v>
      </c>
      <c r="D124" s="113">
        <v>57650</v>
      </c>
      <c r="E124" s="12" t="s">
        <v>711</v>
      </c>
      <c r="F124" s="12" t="s">
        <v>6</v>
      </c>
      <c r="G124" s="12" t="s">
        <v>2583</v>
      </c>
      <c r="H124" s="12" t="s">
        <v>194</v>
      </c>
      <c r="I124" s="12"/>
      <c r="J124" s="9">
        <v>29</v>
      </c>
      <c r="K124" s="9">
        <v>30</v>
      </c>
    </row>
    <row r="125" spans="2:11" s="11" customFormat="1" x14ac:dyDescent="0.2">
      <c r="B125" s="8">
        <v>43763</v>
      </c>
      <c r="C125" s="12" t="s">
        <v>6</v>
      </c>
      <c r="D125" s="113">
        <v>57650</v>
      </c>
      <c r="E125" s="12" t="s">
        <v>711</v>
      </c>
      <c r="F125" s="12" t="s">
        <v>6</v>
      </c>
      <c r="G125" s="12" t="s">
        <v>2637</v>
      </c>
      <c r="H125" s="12" t="s">
        <v>151</v>
      </c>
      <c r="I125" s="12"/>
      <c r="J125" s="9">
        <v>30</v>
      </c>
      <c r="K125" s="9">
        <v>28</v>
      </c>
    </row>
    <row r="126" spans="2:11" s="11" customFormat="1" x14ac:dyDescent="0.2">
      <c r="B126" s="8">
        <v>43759</v>
      </c>
      <c r="C126" s="12" t="s">
        <v>6</v>
      </c>
      <c r="D126" s="113">
        <v>1371</v>
      </c>
      <c r="E126" s="12" t="s">
        <v>92</v>
      </c>
      <c r="F126" s="12" t="s">
        <v>3</v>
      </c>
      <c r="G126" s="12" t="s">
        <v>5</v>
      </c>
      <c r="H126" s="12" t="s">
        <v>1114</v>
      </c>
      <c r="I126" s="12"/>
      <c r="J126" s="9">
        <v>23</v>
      </c>
      <c r="K126" s="9">
        <v>26</v>
      </c>
    </row>
    <row r="127" spans="2:11" s="11" customFormat="1" x14ac:dyDescent="0.2">
      <c r="B127" s="8">
        <v>43759</v>
      </c>
      <c r="C127" s="12" t="s">
        <v>6</v>
      </c>
      <c r="D127" s="113">
        <v>57640</v>
      </c>
      <c r="E127" s="12" t="s">
        <v>991</v>
      </c>
      <c r="F127" s="12" t="s">
        <v>6</v>
      </c>
      <c r="G127" s="12" t="s">
        <v>6</v>
      </c>
      <c r="H127" s="12" t="s">
        <v>23</v>
      </c>
      <c r="I127" s="12"/>
      <c r="J127" s="9">
        <v>56</v>
      </c>
      <c r="K127" s="9">
        <v>67</v>
      </c>
    </row>
    <row r="128" spans="2:11" s="11" customFormat="1" x14ac:dyDescent="0.2">
      <c r="B128" s="8">
        <v>43759</v>
      </c>
      <c r="C128" s="12" t="s">
        <v>6</v>
      </c>
      <c r="D128" s="113">
        <v>57640</v>
      </c>
      <c r="E128" s="12" t="s">
        <v>991</v>
      </c>
      <c r="F128" s="12" t="s">
        <v>6</v>
      </c>
      <c r="G128" s="12" t="s">
        <v>6</v>
      </c>
      <c r="H128" s="12" t="s">
        <v>151</v>
      </c>
      <c r="I128" s="12"/>
      <c r="J128" s="9">
        <v>56</v>
      </c>
      <c r="K128" s="9">
        <v>67</v>
      </c>
    </row>
    <row r="129" spans="2:11" s="11" customFormat="1" x14ac:dyDescent="0.2">
      <c r="B129" s="8">
        <v>43760</v>
      </c>
      <c r="C129" s="12" t="s">
        <v>6</v>
      </c>
      <c r="D129" s="113">
        <v>57640</v>
      </c>
      <c r="E129" s="12" t="s">
        <v>991</v>
      </c>
      <c r="F129" s="12" t="s">
        <v>6</v>
      </c>
      <c r="G129" s="12" t="s">
        <v>15</v>
      </c>
      <c r="H129" s="12" t="s">
        <v>151</v>
      </c>
      <c r="I129" s="12"/>
      <c r="J129" s="9">
        <v>57</v>
      </c>
      <c r="K129" s="9">
        <v>67</v>
      </c>
    </row>
    <row r="130" spans="2:11" s="11" customFormat="1" x14ac:dyDescent="0.2">
      <c r="B130" s="8">
        <v>43762</v>
      </c>
      <c r="C130" s="12" t="s">
        <v>6</v>
      </c>
      <c r="D130" s="113">
        <v>57640</v>
      </c>
      <c r="E130" s="12" t="s">
        <v>991</v>
      </c>
      <c r="F130" s="12" t="s">
        <v>6</v>
      </c>
      <c r="G130" s="12" t="s">
        <v>15</v>
      </c>
      <c r="H130" s="12" t="s">
        <v>177</v>
      </c>
      <c r="I130" s="12"/>
      <c r="J130" s="9">
        <v>58</v>
      </c>
      <c r="K130" s="9">
        <v>67</v>
      </c>
    </row>
    <row r="131" spans="2:11" s="11" customFormat="1" x14ac:dyDescent="0.2">
      <c r="B131" s="8">
        <v>43761</v>
      </c>
      <c r="C131" s="12" t="s">
        <v>6</v>
      </c>
      <c r="D131" s="113">
        <v>57550</v>
      </c>
      <c r="E131" s="12" t="s">
        <v>2628</v>
      </c>
      <c r="F131" s="12" t="s">
        <v>6</v>
      </c>
      <c r="G131" s="12" t="s">
        <v>99</v>
      </c>
      <c r="H131" s="12" t="s">
        <v>151</v>
      </c>
      <c r="I131" s="12"/>
      <c r="J131" s="9">
        <v>70</v>
      </c>
      <c r="K131" s="9">
        <v>94</v>
      </c>
    </row>
    <row r="132" spans="2:11" s="11" customFormat="1" x14ac:dyDescent="0.2">
      <c r="B132" s="8">
        <v>43757</v>
      </c>
      <c r="C132" s="12" t="s">
        <v>6</v>
      </c>
      <c r="D132" s="113">
        <v>57000</v>
      </c>
      <c r="E132" s="12" t="s">
        <v>211</v>
      </c>
      <c r="F132" s="12" t="s">
        <v>6</v>
      </c>
      <c r="G132" s="12" t="s">
        <v>15</v>
      </c>
      <c r="H132" s="12" t="s">
        <v>177</v>
      </c>
      <c r="I132" s="12"/>
      <c r="J132" s="9">
        <v>52</v>
      </c>
      <c r="K132" s="9">
        <v>63</v>
      </c>
    </row>
    <row r="133" spans="2:11" s="11" customFormat="1" x14ac:dyDescent="0.2">
      <c r="B133" s="8">
        <v>43761</v>
      </c>
      <c r="C133" s="12" t="s">
        <v>6</v>
      </c>
      <c r="D133" s="113">
        <v>57000</v>
      </c>
      <c r="E133" s="12" t="s">
        <v>211</v>
      </c>
      <c r="F133" s="12" t="s">
        <v>6</v>
      </c>
      <c r="G133" s="12" t="s">
        <v>317</v>
      </c>
      <c r="H133" s="12" t="s">
        <v>23</v>
      </c>
      <c r="I133" s="12"/>
      <c r="J133" s="9">
        <v>51</v>
      </c>
      <c r="K133" s="9">
        <v>62</v>
      </c>
    </row>
    <row r="134" spans="2:11" s="11" customFormat="1" x14ac:dyDescent="0.2">
      <c r="B134" s="8">
        <v>43761</v>
      </c>
      <c r="C134" s="12" t="s">
        <v>6</v>
      </c>
      <c r="D134" s="113">
        <v>57070</v>
      </c>
      <c r="E134" s="12" t="s">
        <v>211</v>
      </c>
      <c r="F134" s="12" t="s">
        <v>6</v>
      </c>
      <c r="G134" s="12" t="s">
        <v>15</v>
      </c>
      <c r="H134" s="12" t="s">
        <v>151</v>
      </c>
      <c r="I134" s="12"/>
      <c r="J134" s="9">
        <v>54</v>
      </c>
      <c r="K134" s="9">
        <v>65</v>
      </c>
    </row>
    <row r="135" spans="2:11" s="11" customFormat="1" x14ac:dyDescent="0.2">
      <c r="B135" s="8">
        <v>43761</v>
      </c>
      <c r="C135" s="12" t="s">
        <v>6</v>
      </c>
      <c r="D135" s="113">
        <v>57070</v>
      </c>
      <c r="E135" s="12" t="s">
        <v>211</v>
      </c>
      <c r="F135" s="12" t="s">
        <v>6</v>
      </c>
      <c r="G135" s="12" t="s">
        <v>15</v>
      </c>
      <c r="H135" s="12" t="s">
        <v>2576</v>
      </c>
      <c r="I135" s="12"/>
      <c r="J135" s="9">
        <v>55</v>
      </c>
      <c r="K135" s="9">
        <v>65</v>
      </c>
    </row>
    <row r="136" spans="2:11" s="11" customFormat="1" x14ac:dyDescent="0.2">
      <c r="B136" s="8">
        <v>43764</v>
      </c>
      <c r="C136" s="12" t="s">
        <v>6</v>
      </c>
      <c r="D136" s="113">
        <v>57000</v>
      </c>
      <c r="E136" s="12" t="s">
        <v>211</v>
      </c>
      <c r="F136" s="12" t="s">
        <v>9</v>
      </c>
      <c r="G136" s="12" t="s">
        <v>6</v>
      </c>
      <c r="H136" s="12" t="s">
        <v>2645</v>
      </c>
      <c r="I136" s="12"/>
      <c r="J136" s="9">
        <v>51</v>
      </c>
      <c r="K136" s="9">
        <v>63</v>
      </c>
    </row>
    <row r="137" spans="2:11" s="11" customFormat="1" x14ac:dyDescent="0.2">
      <c r="B137" s="8">
        <v>43764</v>
      </c>
      <c r="C137" s="12" t="s">
        <v>6</v>
      </c>
      <c r="D137" s="113">
        <v>57000</v>
      </c>
      <c r="E137" s="12" t="s">
        <v>211</v>
      </c>
      <c r="F137" s="12" t="s">
        <v>6</v>
      </c>
      <c r="G137" s="12" t="s">
        <v>15</v>
      </c>
      <c r="H137" s="12" t="s">
        <v>23</v>
      </c>
      <c r="I137" s="12"/>
      <c r="J137" s="9">
        <v>51</v>
      </c>
      <c r="K137" s="9">
        <v>63</v>
      </c>
    </row>
    <row r="138" spans="2:11" s="11" customFormat="1" x14ac:dyDescent="0.2">
      <c r="B138" s="8">
        <v>43765</v>
      </c>
      <c r="C138" s="12" t="s">
        <v>6</v>
      </c>
      <c r="D138" s="113">
        <v>57000</v>
      </c>
      <c r="E138" s="12" t="s">
        <v>211</v>
      </c>
      <c r="F138" s="12" t="s">
        <v>6</v>
      </c>
      <c r="G138" s="12" t="s">
        <v>15</v>
      </c>
      <c r="H138" s="12" t="s">
        <v>477</v>
      </c>
      <c r="I138" s="12"/>
      <c r="J138" s="9">
        <v>50</v>
      </c>
      <c r="K138" s="9">
        <v>63</v>
      </c>
    </row>
    <row r="139" spans="2:11" s="11" customFormat="1" x14ac:dyDescent="0.2">
      <c r="B139" s="8">
        <v>43766</v>
      </c>
      <c r="C139" s="12" t="s">
        <v>6</v>
      </c>
      <c r="D139" s="113">
        <v>57070</v>
      </c>
      <c r="E139" s="12" t="s">
        <v>211</v>
      </c>
      <c r="F139" s="12" t="s">
        <v>6</v>
      </c>
      <c r="G139" s="12" t="s">
        <v>15</v>
      </c>
      <c r="H139" s="12" t="s">
        <v>151</v>
      </c>
      <c r="I139" s="12"/>
      <c r="J139" s="9">
        <v>55</v>
      </c>
      <c r="K139" s="9">
        <v>65</v>
      </c>
    </row>
    <row r="140" spans="2:11" s="11" customFormat="1" x14ac:dyDescent="0.2">
      <c r="B140" s="8">
        <v>43751</v>
      </c>
      <c r="C140" s="12" t="s">
        <v>6</v>
      </c>
      <c r="D140" s="113">
        <v>54135</v>
      </c>
      <c r="E140" s="12" t="s">
        <v>1106</v>
      </c>
      <c r="F140" s="12" t="s">
        <v>6</v>
      </c>
      <c r="G140" s="12" t="s">
        <v>15</v>
      </c>
      <c r="H140" s="12" t="s">
        <v>163</v>
      </c>
      <c r="I140" s="12"/>
      <c r="J140" s="9">
        <v>21</v>
      </c>
      <c r="K140" s="9">
        <v>16</v>
      </c>
    </row>
    <row r="141" spans="2:11" s="11" customFormat="1" x14ac:dyDescent="0.2">
      <c r="B141" s="8">
        <v>43765</v>
      </c>
      <c r="C141" s="12" t="s">
        <v>6</v>
      </c>
      <c r="D141" s="113">
        <v>41200</v>
      </c>
      <c r="E141" s="12" t="s">
        <v>2654</v>
      </c>
      <c r="F141" s="12" t="s">
        <v>6</v>
      </c>
      <c r="G141" s="12" t="s">
        <v>15</v>
      </c>
      <c r="H141" s="12" t="s">
        <v>151</v>
      </c>
      <c r="I141" s="12"/>
      <c r="J141" s="31"/>
      <c r="K141" s="31"/>
    </row>
    <row r="142" spans="2:11" s="11" customFormat="1" x14ac:dyDescent="0.2">
      <c r="B142" s="8">
        <v>43758</v>
      </c>
      <c r="C142" s="12" t="s">
        <v>6</v>
      </c>
      <c r="D142" s="113">
        <v>57950</v>
      </c>
      <c r="E142" s="12" t="s">
        <v>1132</v>
      </c>
      <c r="F142" s="12" t="s">
        <v>6</v>
      </c>
      <c r="G142" s="12" t="s">
        <v>15</v>
      </c>
      <c r="H142" s="12" t="s">
        <v>2589</v>
      </c>
      <c r="I142" s="12"/>
      <c r="J142" s="9">
        <v>53</v>
      </c>
      <c r="K142" s="9">
        <v>72</v>
      </c>
    </row>
    <row r="143" spans="2:11" s="11" customFormat="1" x14ac:dyDescent="0.2">
      <c r="B143" s="8">
        <v>43763</v>
      </c>
      <c r="C143" s="12" t="s">
        <v>6</v>
      </c>
      <c r="D143" s="113">
        <v>54000</v>
      </c>
      <c r="E143" s="12" t="s">
        <v>210</v>
      </c>
      <c r="F143" s="12" t="s">
        <v>6</v>
      </c>
      <c r="G143" s="12" t="s">
        <v>6</v>
      </c>
      <c r="H143" s="12" t="s">
        <v>177</v>
      </c>
      <c r="I143" s="12"/>
      <c r="J143" s="9">
        <v>97</v>
      </c>
      <c r="K143" s="9">
        <v>116</v>
      </c>
    </row>
    <row r="144" spans="2:11" s="11" customFormat="1" x14ac:dyDescent="0.2">
      <c r="B144" s="8">
        <v>43766</v>
      </c>
      <c r="C144" s="12" t="s">
        <v>6</v>
      </c>
      <c r="D144" s="113">
        <v>54000</v>
      </c>
      <c r="E144" s="12" t="s">
        <v>210</v>
      </c>
      <c r="F144" s="12" t="s">
        <v>6</v>
      </c>
      <c r="G144" s="12" t="s">
        <v>6</v>
      </c>
      <c r="H144" s="12" t="s">
        <v>319</v>
      </c>
      <c r="I144" s="12"/>
      <c r="J144" s="9">
        <v>93</v>
      </c>
      <c r="K144" s="9">
        <v>116</v>
      </c>
    </row>
    <row r="145" spans="2:11" s="11" customFormat="1" x14ac:dyDescent="0.2">
      <c r="B145" s="8">
        <v>43759</v>
      </c>
      <c r="C145" s="12" t="s">
        <v>6</v>
      </c>
      <c r="D145" s="113">
        <v>57700</v>
      </c>
      <c r="E145" s="12" t="s">
        <v>264</v>
      </c>
      <c r="F145" s="12" t="s">
        <v>6</v>
      </c>
      <c r="G145" s="12" t="s">
        <v>248</v>
      </c>
      <c r="H145" s="12" t="s">
        <v>151</v>
      </c>
      <c r="I145" s="12"/>
      <c r="J145" s="9">
        <v>40</v>
      </c>
      <c r="K145" s="9">
        <v>42</v>
      </c>
    </row>
    <row r="146" spans="2:11" s="11" customFormat="1" x14ac:dyDescent="0.2">
      <c r="B146" s="8">
        <v>43766</v>
      </c>
      <c r="C146" s="12" t="s">
        <v>6</v>
      </c>
      <c r="D146" s="113">
        <v>74200</v>
      </c>
      <c r="E146" s="12" t="s">
        <v>2673</v>
      </c>
      <c r="F146" s="12" t="s">
        <v>6</v>
      </c>
      <c r="G146" s="12" t="s">
        <v>15</v>
      </c>
      <c r="H146" s="12" t="s">
        <v>151</v>
      </c>
      <c r="I146" s="12"/>
      <c r="J146" s="87" t="s">
        <v>2677</v>
      </c>
      <c r="K146" s="87" t="s">
        <v>2676</v>
      </c>
    </row>
    <row r="147" spans="2:11" x14ac:dyDescent="0.2">
      <c r="B147" s="8">
        <v>43758</v>
      </c>
      <c r="C147" s="12" t="s">
        <v>6</v>
      </c>
      <c r="D147" s="113">
        <v>75011</v>
      </c>
      <c r="E147" s="12" t="s">
        <v>1928</v>
      </c>
      <c r="F147" s="12" t="s">
        <v>6</v>
      </c>
      <c r="G147" s="12" t="s">
        <v>15</v>
      </c>
      <c r="H147" s="12" t="s">
        <v>292</v>
      </c>
      <c r="I147" s="12"/>
      <c r="J147" s="87" t="s">
        <v>2103</v>
      </c>
      <c r="K147" s="87" t="s">
        <v>2605</v>
      </c>
    </row>
    <row r="148" spans="2:11" s="11" customFormat="1" x14ac:dyDescent="0.2">
      <c r="B148" s="8">
        <v>43766</v>
      </c>
      <c r="C148" s="12" t="s">
        <v>6</v>
      </c>
      <c r="D148" s="113">
        <v>75010</v>
      </c>
      <c r="E148" s="12" t="s">
        <v>1928</v>
      </c>
      <c r="F148" s="12" t="s">
        <v>6</v>
      </c>
      <c r="G148" s="12" t="s">
        <v>6</v>
      </c>
      <c r="H148" s="12" t="s">
        <v>319</v>
      </c>
      <c r="I148" s="12"/>
      <c r="J148" s="31"/>
      <c r="K148" s="31"/>
    </row>
    <row r="149" spans="2:11" s="11" customFormat="1" x14ac:dyDescent="0.2">
      <c r="B149" s="8">
        <v>43761</v>
      </c>
      <c r="C149" s="12" t="s">
        <v>6</v>
      </c>
      <c r="D149" s="113">
        <v>54430</v>
      </c>
      <c r="E149" s="12" t="s">
        <v>2622</v>
      </c>
      <c r="F149" s="12" t="s">
        <v>6</v>
      </c>
      <c r="G149" s="12" t="s">
        <v>6</v>
      </c>
      <c r="H149" s="12" t="s">
        <v>172</v>
      </c>
      <c r="I149" s="12"/>
      <c r="J149" s="9">
        <v>27</v>
      </c>
      <c r="K149" s="9">
        <v>18</v>
      </c>
    </row>
    <row r="150" spans="2:11" s="11" customFormat="1" x14ac:dyDescent="0.2">
      <c r="B150" s="8">
        <v>43765</v>
      </c>
      <c r="C150" s="12" t="s">
        <v>6</v>
      </c>
      <c r="D150" s="113">
        <v>57840</v>
      </c>
      <c r="E150" s="12" t="s">
        <v>293</v>
      </c>
      <c r="F150" s="12" t="s">
        <v>19</v>
      </c>
      <c r="G150" s="12" t="s">
        <v>15</v>
      </c>
      <c r="H150" s="12" t="s">
        <v>151</v>
      </c>
      <c r="I150" s="12"/>
      <c r="J150" s="9">
        <v>27</v>
      </c>
      <c r="K150" s="9">
        <v>23</v>
      </c>
    </row>
    <row r="151" spans="2:11" s="11" customFormat="1" x14ac:dyDescent="0.2">
      <c r="B151" s="8">
        <v>43766</v>
      </c>
      <c r="C151" s="12" t="s">
        <v>6</v>
      </c>
      <c r="D151" s="113">
        <v>54460</v>
      </c>
      <c r="E151" s="12" t="s">
        <v>2663</v>
      </c>
      <c r="F151" s="12" t="s">
        <v>6</v>
      </c>
      <c r="G151" s="12" t="s">
        <v>22</v>
      </c>
      <c r="H151" s="12" t="s">
        <v>23</v>
      </c>
      <c r="I151" s="12"/>
      <c r="J151" s="9">
        <v>81</v>
      </c>
      <c r="K151" s="9">
        <v>106</v>
      </c>
    </row>
    <row r="152" spans="2:11" s="11" customFormat="1" x14ac:dyDescent="0.2">
      <c r="B152" s="8">
        <v>43760</v>
      </c>
      <c r="C152" s="12" t="s">
        <v>6</v>
      </c>
      <c r="D152" s="113">
        <v>57860</v>
      </c>
      <c r="E152" s="12" t="s">
        <v>1072</v>
      </c>
      <c r="F152" s="12" t="s">
        <v>6</v>
      </c>
      <c r="G152" s="12" t="s">
        <v>15</v>
      </c>
      <c r="H152" s="12" t="s">
        <v>2620</v>
      </c>
      <c r="I152" s="12"/>
      <c r="J152" s="9">
        <v>47</v>
      </c>
      <c r="K152" s="9">
        <v>55</v>
      </c>
    </row>
    <row r="153" spans="2:11" s="11" customFormat="1" x14ac:dyDescent="0.2">
      <c r="B153" s="8">
        <v>43758</v>
      </c>
      <c r="C153" s="12" t="s">
        <v>6</v>
      </c>
      <c r="D153" s="113">
        <v>93110</v>
      </c>
      <c r="E153" s="12" t="s">
        <v>2588</v>
      </c>
      <c r="F153" s="12" t="s">
        <v>6</v>
      </c>
      <c r="G153" s="12" t="s">
        <v>15</v>
      </c>
      <c r="H153" s="12" t="s">
        <v>292</v>
      </c>
      <c r="I153" s="12"/>
      <c r="J153" s="87" t="s">
        <v>2604</v>
      </c>
      <c r="K153" s="87" t="s">
        <v>2606</v>
      </c>
    </row>
    <row r="154" spans="2:11" s="11" customFormat="1" x14ac:dyDescent="0.2">
      <c r="B154" s="8">
        <v>43760</v>
      </c>
      <c r="C154" s="12" t="s">
        <v>6</v>
      </c>
      <c r="D154" s="113">
        <v>57160</v>
      </c>
      <c r="E154" s="12" t="s">
        <v>2617</v>
      </c>
      <c r="F154" s="12" t="s">
        <v>6</v>
      </c>
      <c r="G154" s="12" t="s">
        <v>6</v>
      </c>
      <c r="H154" s="12" t="s">
        <v>2618</v>
      </c>
      <c r="I154" s="12"/>
      <c r="J154" s="9">
        <v>56</v>
      </c>
      <c r="K154" s="9">
        <v>71</v>
      </c>
    </row>
    <row r="155" spans="2:11" s="11" customFormat="1" x14ac:dyDescent="0.2">
      <c r="B155" s="8">
        <v>43762</v>
      </c>
      <c r="C155" s="12" t="s">
        <v>6</v>
      </c>
      <c r="D155" s="113">
        <v>57500</v>
      </c>
      <c r="E155" s="12" t="s">
        <v>728</v>
      </c>
      <c r="F155" s="12" t="s">
        <v>6</v>
      </c>
      <c r="G155" s="12" t="s">
        <v>5</v>
      </c>
      <c r="H155" s="12" t="s">
        <v>319</v>
      </c>
      <c r="I155" s="12"/>
      <c r="J155" s="9">
        <v>72</v>
      </c>
      <c r="K155" s="9">
        <v>101</v>
      </c>
    </row>
    <row r="156" spans="2:11" s="11" customFormat="1" x14ac:dyDescent="0.2">
      <c r="B156" s="8">
        <v>43762</v>
      </c>
      <c r="C156" s="12" t="s">
        <v>6</v>
      </c>
      <c r="D156" s="113">
        <v>54560</v>
      </c>
      <c r="E156" s="12" t="s">
        <v>417</v>
      </c>
      <c r="F156" s="12" t="s">
        <v>6</v>
      </c>
      <c r="G156" s="12" t="s">
        <v>6</v>
      </c>
      <c r="H156" s="12" t="s">
        <v>976</v>
      </c>
      <c r="I156" s="12"/>
      <c r="J156" s="9">
        <v>29</v>
      </c>
      <c r="K156" s="9">
        <v>25</v>
      </c>
    </row>
    <row r="157" spans="2:11" s="11" customFormat="1" x14ac:dyDescent="0.2">
      <c r="B157" s="8">
        <v>43763</v>
      </c>
      <c r="C157" s="12" t="s">
        <v>6</v>
      </c>
      <c r="D157" s="113">
        <v>54560</v>
      </c>
      <c r="E157" s="12" t="s">
        <v>417</v>
      </c>
      <c r="F157" s="12" t="s">
        <v>6</v>
      </c>
      <c r="G157" s="12" t="s">
        <v>15</v>
      </c>
      <c r="H157" s="12" t="s">
        <v>23</v>
      </c>
      <c r="I157" s="12"/>
      <c r="J157" s="9">
        <v>29</v>
      </c>
      <c r="K157" s="9">
        <v>25</v>
      </c>
    </row>
    <row r="158" spans="2:11" s="11" customFormat="1" x14ac:dyDescent="0.2">
      <c r="B158" s="8">
        <v>43744</v>
      </c>
      <c r="C158" s="12" t="s">
        <v>6</v>
      </c>
      <c r="D158" s="113">
        <v>54650</v>
      </c>
      <c r="E158" s="12" t="s">
        <v>175</v>
      </c>
      <c r="F158" s="12" t="s">
        <v>6</v>
      </c>
      <c r="G158" s="12" t="s">
        <v>15</v>
      </c>
      <c r="H158" s="12" t="s">
        <v>163</v>
      </c>
      <c r="I158" s="12"/>
      <c r="J158" s="9">
        <v>12</v>
      </c>
      <c r="K158" s="9">
        <v>10</v>
      </c>
    </row>
    <row r="159" spans="2:11" s="11" customFormat="1" x14ac:dyDescent="0.2">
      <c r="B159" s="8">
        <v>43756</v>
      </c>
      <c r="C159" s="12" t="s">
        <v>6</v>
      </c>
      <c r="D159" s="113">
        <v>57970</v>
      </c>
      <c r="E159" s="12" t="s">
        <v>316</v>
      </c>
      <c r="F159" s="12" t="s">
        <v>6</v>
      </c>
      <c r="G159" s="12" t="s">
        <v>6</v>
      </c>
      <c r="H159" s="12" t="s">
        <v>2585</v>
      </c>
      <c r="I159" s="12"/>
      <c r="J159" s="9">
        <v>35</v>
      </c>
      <c r="K159" s="9">
        <v>48</v>
      </c>
    </row>
    <row r="160" spans="2:11" s="11" customFormat="1" x14ac:dyDescent="0.2">
      <c r="B160" s="8">
        <v>43758</v>
      </c>
      <c r="C160" s="12" t="s">
        <v>6</v>
      </c>
      <c r="D160" s="113">
        <v>54260</v>
      </c>
      <c r="E160" s="12" t="s">
        <v>672</v>
      </c>
      <c r="F160" s="12" t="s">
        <v>6</v>
      </c>
      <c r="G160" s="12" t="s">
        <v>15</v>
      </c>
      <c r="H160" s="12" t="s">
        <v>2599</v>
      </c>
      <c r="I160" s="12"/>
      <c r="J160" s="9">
        <v>42</v>
      </c>
      <c r="K160" s="9">
        <v>37</v>
      </c>
    </row>
    <row r="161" spans="2:11" s="11" customFormat="1" x14ac:dyDescent="0.2">
      <c r="B161" s="8">
        <v>43760</v>
      </c>
      <c r="C161" s="12" t="s">
        <v>6</v>
      </c>
      <c r="D161" s="113">
        <v>54260</v>
      </c>
      <c r="E161" s="12" t="s">
        <v>672</v>
      </c>
      <c r="F161" s="12" t="s">
        <v>6</v>
      </c>
      <c r="G161" s="12" t="s">
        <v>6</v>
      </c>
      <c r="H161" s="12" t="s">
        <v>151</v>
      </c>
      <c r="I161" s="12"/>
      <c r="J161" s="9">
        <v>46</v>
      </c>
      <c r="K161" s="9">
        <v>37</v>
      </c>
    </row>
    <row r="162" spans="2:11" s="11" customFormat="1" x14ac:dyDescent="0.2">
      <c r="B162" s="8">
        <v>43743</v>
      </c>
      <c r="C162" s="12" t="s">
        <v>6</v>
      </c>
      <c r="D162" s="113">
        <v>57100</v>
      </c>
      <c r="E162" s="12" t="s">
        <v>141</v>
      </c>
      <c r="F162" s="12" t="s">
        <v>6</v>
      </c>
      <c r="G162" s="12" t="s">
        <v>15</v>
      </c>
      <c r="H162" s="12" t="s">
        <v>37</v>
      </c>
      <c r="I162" s="12"/>
      <c r="J162" s="9">
        <v>37</v>
      </c>
      <c r="K162" s="9">
        <v>41</v>
      </c>
    </row>
    <row r="163" spans="2:11" s="11" customFormat="1" x14ac:dyDescent="0.2">
      <c r="B163" s="8">
        <v>43751</v>
      </c>
      <c r="C163" s="12" t="s">
        <v>6</v>
      </c>
      <c r="D163" s="113">
        <v>57100</v>
      </c>
      <c r="E163" s="12" t="s">
        <v>141</v>
      </c>
      <c r="F163" s="12" t="s">
        <v>6</v>
      </c>
      <c r="G163" s="12" t="s">
        <v>15</v>
      </c>
      <c r="H163" s="12" t="s">
        <v>2570</v>
      </c>
      <c r="I163" s="12"/>
      <c r="J163" s="9">
        <v>36</v>
      </c>
      <c r="K163" s="9">
        <v>41</v>
      </c>
    </row>
    <row r="164" spans="2:11" s="11" customFormat="1" x14ac:dyDescent="0.2">
      <c r="B164" s="8">
        <v>43757</v>
      </c>
      <c r="C164" s="12" t="s">
        <v>6</v>
      </c>
      <c r="D164" s="113">
        <v>57100</v>
      </c>
      <c r="E164" s="12" t="s">
        <v>141</v>
      </c>
      <c r="F164" s="12" t="s">
        <v>6</v>
      </c>
      <c r="G164" s="12" t="s">
        <v>5</v>
      </c>
      <c r="H164" s="12" t="s">
        <v>177</v>
      </c>
      <c r="I164" s="12"/>
      <c r="J164" s="9">
        <v>36</v>
      </c>
      <c r="K164" s="9">
        <v>41</v>
      </c>
    </row>
    <row r="165" spans="2:11" s="11" customFormat="1" x14ac:dyDescent="0.2">
      <c r="B165" s="8">
        <v>43759</v>
      </c>
      <c r="C165" s="12" t="s">
        <v>6</v>
      </c>
      <c r="D165" s="113">
        <v>57100</v>
      </c>
      <c r="E165" s="12" t="s">
        <v>141</v>
      </c>
      <c r="F165" s="12" t="s">
        <v>6</v>
      </c>
      <c r="G165" s="12" t="s">
        <v>18</v>
      </c>
      <c r="H165" s="12" t="s">
        <v>319</v>
      </c>
      <c r="I165" s="12"/>
      <c r="J165" s="9">
        <v>37</v>
      </c>
      <c r="K165" s="9">
        <v>42</v>
      </c>
    </row>
    <row r="166" spans="2:11" s="11" customFormat="1" x14ac:dyDescent="0.2">
      <c r="B166" s="8">
        <v>43759</v>
      </c>
      <c r="C166" s="12" t="s">
        <v>6</v>
      </c>
      <c r="D166" s="113">
        <v>57100</v>
      </c>
      <c r="E166" s="12" t="s">
        <v>141</v>
      </c>
      <c r="F166" s="12" t="s">
        <v>6</v>
      </c>
      <c r="G166" s="12" t="s">
        <v>15</v>
      </c>
      <c r="H166" s="12" t="s">
        <v>319</v>
      </c>
      <c r="I166" s="12"/>
      <c r="J166" s="9">
        <v>37</v>
      </c>
      <c r="K166" s="9">
        <v>42</v>
      </c>
    </row>
    <row r="167" spans="2:11" s="11" customFormat="1" x14ac:dyDescent="0.2">
      <c r="B167" s="8">
        <v>43762</v>
      </c>
      <c r="C167" s="12" t="s">
        <v>6</v>
      </c>
      <c r="D167" s="113">
        <v>57100</v>
      </c>
      <c r="E167" s="12" t="s">
        <v>141</v>
      </c>
      <c r="F167" s="12" t="s">
        <v>6</v>
      </c>
      <c r="G167" s="12" t="s">
        <v>6</v>
      </c>
      <c r="H167" s="12" t="s">
        <v>151</v>
      </c>
      <c r="I167" s="12"/>
      <c r="J167" s="9">
        <v>42</v>
      </c>
      <c r="K167" s="9">
        <v>42</v>
      </c>
    </row>
    <row r="168" spans="2:11" s="11" customFormat="1" x14ac:dyDescent="0.2">
      <c r="B168" s="8">
        <v>43763</v>
      </c>
      <c r="C168" s="12" t="s">
        <v>6</v>
      </c>
      <c r="D168" s="113">
        <v>57100</v>
      </c>
      <c r="E168" s="12" t="s">
        <v>141</v>
      </c>
      <c r="F168" s="12" t="s">
        <v>6</v>
      </c>
      <c r="G168" s="12" t="s">
        <v>15</v>
      </c>
      <c r="H168" s="12" t="s">
        <v>37</v>
      </c>
      <c r="I168" s="12"/>
      <c r="J168" s="9">
        <v>37</v>
      </c>
      <c r="K168" s="9">
        <v>42</v>
      </c>
    </row>
    <row r="169" spans="2:11" s="11" customFormat="1" x14ac:dyDescent="0.2">
      <c r="B169" s="8">
        <v>43758</v>
      </c>
      <c r="C169" s="12" t="s">
        <v>6</v>
      </c>
      <c r="D169" s="113">
        <v>57710</v>
      </c>
      <c r="E169" s="12" t="s">
        <v>268</v>
      </c>
      <c r="F169" s="12" t="s">
        <v>6</v>
      </c>
      <c r="G169" s="12" t="s">
        <v>15</v>
      </c>
      <c r="H169" s="12" t="s">
        <v>151</v>
      </c>
      <c r="I169" s="12"/>
      <c r="J169" s="9">
        <v>30</v>
      </c>
      <c r="K169" s="9">
        <v>26</v>
      </c>
    </row>
    <row r="170" spans="2:11" s="11" customFormat="1" x14ac:dyDescent="0.2">
      <c r="B170" s="8">
        <v>43757</v>
      </c>
      <c r="C170" s="12" t="s">
        <v>6</v>
      </c>
      <c r="D170" s="113">
        <v>57270</v>
      </c>
      <c r="E170" s="12" t="s">
        <v>161</v>
      </c>
      <c r="F170" s="12" t="s">
        <v>6</v>
      </c>
      <c r="G170" s="12" t="s">
        <v>15</v>
      </c>
      <c r="H170" s="12" t="s">
        <v>194</v>
      </c>
      <c r="I170" s="12"/>
      <c r="J170" s="9">
        <v>38</v>
      </c>
      <c r="K170" s="9">
        <v>45</v>
      </c>
    </row>
    <row r="171" spans="2:11" s="11" customFormat="1" x14ac:dyDescent="0.2">
      <c r="B171" s="8">
        <v>43758</v>
      </c>
      <c r="C171" s="12" t="s">
        <v>6</v>
      </c>
      <c r="D171" s="113">
        <v>54870</v>
      </c>
      <c r="E171" s="12" t="s">
        <v>713</v>
      </c>
      <c r="F171" s="12" t="s">
        <v>6</v>
      </c>
      <c r="G171" s="12" t="s">
        <v>6</v>
      </c>
      <c r="H171" s="12" t="s">
        <v>151</v>
      </c>
      <c r="I171" s="12"/>
      <c r="J171" s="9">
        <v>31</v>
      </c>
      <c r="K171" s="9">
        <v>26</v>
      </c>
    </row>
    <row r="172" spans="2:11" s="11" customFormat="1" x14ac:dyDescent="0.2">
      <c r="B172" s="8">
        <v>43765</v>
      </c>
      <c r="C172" s="12" t="s">
        <v>6</v>
      </c>
      <c r="D172" s="113">
        <v>54910</v>
      </c>
      <c r="E172" s="12" t="s">
        <v>660</v>
      </c>
      <c r="F172" s="12" t="s">
        <v>6</v>
      </c>
      <c r="G172" s="12" t="s">
        <v>15</v>
      </c>
      <c r="H172" s="12" t="s">
        <v>151</v>
      </c>
      <c r="I172" s="12"/>
      <c r="J172" s="9">
        <v>45</v>
      </c>
      <c r="K172" s="9">
        <v>44</v>
      </c>
    </row>
    <row r="173" spans="2:11" s="11" customFormat="1" x14ac:dyDescent="0.2">
      <c r="B173" s="8">
        <v>43766</v>
      </c>
      <c r="C173" s="12" t="s">
        <v>6</v>
      </c>
      <c r="D173" s="113">
        <v>54730</v>
      </c>
      <c r="E173" s="12" t="s">
        <v>2662</v>
      </c>
      <c r="F173" s="12" t="s">
        <v>6</v>
      </c>
      <c r="G173" s="12" t="s">
        <v>6</v>
      </c>
      <c r="H173" s="12" t="s">
        <v>151</v>
      </c>
      <c r="I173" s="12"/>
      <c r="J173" s="9">
        <v>35</v>
      </c>
      <c r="K173" s="9">
        <v>26</v>
      </c>
    </row>
    <row r="174" spans="2:11" s="11" customFormat="1" x14ac:dyDescent="0.2">
      <c r="B174" s="8">
        <v>43763</v>
      </c>
      <c r="C174" s="12" t="s">
        <v>6</v>
      </c>
      <c r="D174" s="113">
        <v>54730</v>
      </c>
      <c r="E174" s="12" t="s">
        <v>2636</v>
      </c>
      <c r="F174" s="12" t="s">
        <v>6</v>
      </c>
      <c r="G174" s="12" t="s">
        <v>5</v>
      </c>
      <c r="H174" s="12" t="s">
        <v>194</v>
      </c>
      <c r="I174" s="12"/>
      <c r="J174" s="9">
        <v>36</v>
      </c>
      <c r="K174" s="30">
        <v>26</v>
      </c>
    </row>
    <row r="175" spans="2:11" s="11" customFormat="1" x14ac:dyDescent="0.2">
      <c r="B175" s="8">
        <v>43760</v>
      </c>
      <c r="C175" s="12" t="s">
        <v>6</v>
      </c>
      <c r="D175" s="113">
        <v>54190</v>
      </c>
      <c r="E175" s="12" t="s">
        <v>277</v>
      </c>
      <c r="F175" s="12" t="s">
        <v>6</v>
      </c>
      <c r="G175" s="12" t="s">
        <v>6</v>
      </c>
      <c r="H175" s="12" t="s">
        <v>23</v>
      </c>
      <c r="I175" s="12"/>
      <c r="J175" s="9">
        <v>24</v>
      </c>
      <c r="K175" s="9">
        <v>15</v>
      </c>
    </row>
    <row r="176" spans="2:11" s="11" customFormat="1" x14ac:dyDescent="0.2">
      <c r="B176" s="8">
        <v>43763</v>
      </c>
      <c r="C176" s="12" t="s">
        <v>6</v>
      </c>
      <c r="D176" s="113">
        <v>54190</v>
      </c>
      <c r="E176" s="12" t="s">
        <v>277</v>
      </c>
      <c r="F176" s="12" t="s">
        <v>6</v>
      </c>
      <c r="G176" s="12" t="s">
        <v>3</v>
      </c>
      <c r="H176" s="12" t="s">
        <v>151</v>
      </c>
      <c r="I176" s="12"/>
      <c r="J176" s="9">
        <v>24</v>
      </c>
      <c r="K176" s="9">
        <v>15</v>
      </c>
    </row>
    <row r="177" spans="2:11" s="11" customFormat="1" x14ac:dyDescent="0.2">
      <c r="B177" s="8">
        <v>43766</v>
      </c>
      <c r="C177" s="12" t="s">
        <v>6</v>
      </c>
      <c r="D177" s="113">
        <v>54190</v>
      </c>
      <c r="E177" s="12" t="s">
        <v>277</v>
      </c>
      <c r="F177" s="12" t="s">
        <v>6</v>
      </c>
      <c r="G177" s="12" t="s">
        <v>15</v>
      </c>
      <c r="H177" s="12" t="s">
        <v>151</v>
      </c>
      <c r="I177" s="12"/>
      <c r="J177" s="9">
        <v>24</v>
      </c>
      <c r="K177" s="9">
        <v>15</v>
      </c>
    </row>
    <row r="178" spans="2:11" s="11" customFormat="1" x14ac:dyDescent="0.2">
      <c r="B178" s="8">
        <v>43761</v>
      </c>
      <c r="C178" s="12" t="s">
        <v>6</v>
      </c>
      <c r="D178" s="113">
        <v>54586</v>
      </c>
      <c r="E178" s="12" t="s">
        <v>2629</v>
      </c>
      <c r="F178" s="12" t="s">
        <v>6</v>
      </c>
      <c r="G178" s="12" t="s">
        <v>15</v>
      </c>
      <c r="H178" s="12" t="s">
        <v>151</v>
      </c>
      <c r="I178" s="12"/>
      <c r="J178" s="9">
        <v>100</v>
      </c>
      <c r="K178" s="9">
        <v>143</v>
      </c>
    </row>
    <row r="179" spans="2:11" s="11" customFormat="1" x14ac:dyDescent="0.2">
      <c r="B179" s="8">
        <v>43758</v>
      </c>
      <c r="C179" s="12" t="s">
        <v>6</v>
      </c>
      <c r="D179" s="113">
        <v>57940</v>
      </c>
      <c r="E179" s="12" t="s">
        <v>220</v>
      </c>
      <c r="F179" s="12" t="s">
        <v>6</v>
      </c>
      <c r="G179" s="12" t="s">
        <v>15</v>
      </c>
      <c r="H179" s="12" t="s">
        <v>23</v>
      </c>
      <c r="I179" s="12"/>
      <c r="J179" s="9">
        <v>39</v>
      </c>
      <c r="K179" s="9">
        <v>52</v>
      </c>
    </row>
    <row r="180" spans="2:11" s="11" customFormat="1" x14ac:dyDescent="0.2">
      <c r="B180" s="8">
        <v>43762</v>
      </c>
      <c r="C180" s="12" t="s">
        <v>6</v>
      </c>
      <c r="D180" s="113">
        <v>57940</v>
      </c>
      <c r="E180" s="12" t="s">
        <v>220</v>
      </c>
      <c r="F180" s="12" t="s">
        <v>6</v>
      </c>
      <c r="G180" s="12" t="s">
        <v>3</v>
      </c>
      <c r="H180" s="12" t="s">
        <v>2620</v>
      </c>
      <c r="I180" s="12"/>
      <c r="J180" s="9">
        <v>45</v>
      </c>
      <c r="K180" s="9">
        <v>52</v>
      </c>
    </row>
    <row r="181" spans="2:11" s="11" customFormat="1" x14ac:dyDescent="0.2">
      <c r="B181" s="8">
        <v>43765</v>
      </c>
      <c r="C181" s="12" t="s">
        <v>6</v>
      </c>
      <c r="D181" s="113">
        <v>57480</v>
      </c>
      <c r="E181" s="12" t="s">
        <v>656</v>
      </c>
      <c r="F181" s="12" t="s">
        <v>6</v>
      </c>
      <c r="G181" s="12" t="s">
        <v>6</v>
      </c>
      <c r="H181" s="12" t="s">
        <v>2045</v>
      </c>
      <c r="I181" s="12"/>
      <c r="J181" s="9">
        <v>45</v>
      </c>
      <c r="K181" s="9">
        <v>51</v>
      </c>
    </row>
    <row r="182" spans="2:11" s="11" customFormat="1" x14ac:dyDescent="0.2">
      <c r="B182" s="8">
        <v>43743</v>
      </c>
      <c r="C182" s="12" t="s">
        <v>6</v>
      </c>
      <c r="D182" s="113">
        <v>57970</v>
      </c>
      <c r="E182" s="12" t="s">
        <v>206</v>
      </c>
      <c r="F182" s="12" t="s">
        <v>6</v>
      </c>
      <c r="G182" s="12" t="s">
        <v>15</v>
      </c>
      <c r="H182" s="12" t="s">
        <v>477</v>
      </c>
      <c r="I182" s="12"/>
      <c r="J182" s="9">
        <v>46</v>
      </c>
      <c r="K182" s="9">
        <v>58</v>
      </c>
    </row>
    <row r="183" spans="2:11" s="11" customFormat="1" x14ac:dyDescent="0.2">
      <c r="B183" s="8">
        <v>43767</v>
      </c>
      <c r="C183" s="12" t="s">
        <v>6</v>
      </c>
      <c r="D183" s="113">
        <v>57320</v>
      </c>
      <c r="E183" s="12" t="s">
        <v>1994</v>
      </c>
      <c r="F183" s="12" t="s">
        <v>6</v>
      </c>
      <c r="G183" s="12" t="s">
        <v>15</v>
      </c>
      <c r="H183" s="12" t="s">
        <v>23</v>
      </c>
      <c r="I183" s="12"/>
      <c r="J183" s="9">
        <v>66</v>
      </c>
      <c r="K183" s="9">
        <v>70</v>
      </c>
    </row>
    <row r="184" spans="2:11" s="11" customFormat="1" x14ac:dyDescent="0.2">
      <c r="B184" s="8">
        <v>43767</v>
      </c>
      <c r="C184" s="12" t="s">
        <v>6</v>
      </c>
      <c r="D184" s="113">
        <v>8500</v>
      </c>
      <c r="E184" s="12" t="s">
        <v>2680</v>
      </c>
      <c r="F184" s="12" t="s">
        <v>6</v>
      </c>
      <c r="G184" s="12" t="s">
        <v>6</v>
      </c>
      <c r="H184" s="12" t="s">
        <v>23</v>
      </c>
      <c r="I184" s="12"/>
      <c r="J184" s="9">
        <v>134</v>
      </c>
      <c r="K184" s="9">
        <v>169</v>
      </c>
    </row>
    <row r="185" spans="2:11" s="11" customFormat="1" x14ac:dyDescent="0.2">
      <c r="B185" s="8">
        <v>43767</v>
      </c>
      <c r="C185" s="12" t="s">
        <v>6</v>
      </c>
      <c r="D185" s="113">
        <v>55100</v>
      </c>
      <c r="E185" s="12" t="s">
        <v>2681</v>
      </c>
      <c r="F185" s="12" t="s">
        <v>6</v>
      </c>
      <c r="G185" s="12" t="s">
        <v>15</v>
      </c>
      <c r="H185" s="12" t="s">
        <v>151</v>
      </c>
      <c r="I185" s="12"/>
      <c r="J185" s="9">
        <v>76</v>
      </c>
      <c r="K185" s="9">
        <v>82</v>
      </c>
    </row>
    <row r="186" spans="2:11" s="11" customFormat="1" x14ac:dyDescent="0.2">
      <c r="B186" s="8">
        <v>43767</v>
      </c>
      <c r="C186" s="12" t="s">
        <v>6</v>
      </c>
      <c r="D186" s="113">
        <v>57370</v>
      </c>
      <c r="E186" s="12" t="s">
        <v>651</v>
      </c>
      <c r="F186" s="12" t="s">
        <v>6</v>
      </c>
      <c r="G186" s="12" t="s">
        <v>3</v>
      </c>
      <c r="H186" s="12" t="s">
        <v>319</v>
      </c>
      <c r="I186" s="12"/>
      <c r="J186" s="9">
        <v>46</v>
      </c>
      <c r="K186" s="9">
        <v>49</v>
      </c>
    </row>
    <row r="187" spans="2:11" s="11" customFormat="1" x14ac:dyDescent="0.2">
      <c r="B187" s="8">
        <v>43767</v>
      </c>
      <c r="C187" s="12" t="s">
        <v>6</v>
      </c>
      <c r="D187" s="113">
        <v>87170</v>
      </c>
      <c r="E187" s="12" t="s">
        <v>2682</v>
      </c>
      <c r="F187" s="12" t="s">
        <v>6</v>
      </c>
      <c r="G187" s="12" t="s">
        <v>6</v>
      </c>
      <c r="H187" s="12" t="s">
        <v>151</v>
      </c>
      <c r="I187" s="12"/>
      <c r="J187" s="9"/>
      <c r="K187" s="9"/>
    </row>
    <row r="188" spans="2:11" s="11" customFormat="1" x14ac:dyDescent="0.2">
      <c r="B188" s="8">
        <v>43767</v>
      </c>
      <c r="C188" s="12" t="s">
        <v>6</v>
      </c>
      <c r="D188" s="113">
        <v>57580</v>
      </c>
      <c r="E188" s="12" t="s">
        <v>2683</v>
      </c>
      <c r="F188" s="12" t="s">
        <v>6</v>
      </c>
      <c r="G188" s="12" t="s">
        <v>15</v>
      </c>
      <c r="H188" s="12" t="s">
        <v>23</v>
      </c>
      <c r="I188" s="12"/>
      <c r="J188" s="9">
        <v>67</v>
      </c>
      <c r="K188" s="9">
        <v>92</v>
      </c>
    </row>
    <row r="189" spans="2:11" s="11" customFormat="1" x14ac:dyDescent="0.2">
      <c r="B189" s="8">
        <v>43767</v>
      </c>
      <c r="C189" s="12" t="s">
        <v>6</v>
      </c>
      <c r="D189" s="113">
        <v>9340</v>
      </c>
      <c r="E189" s="12" t="s">
        <v>2684</v>
      </c>
      <c r="F189" s="12" t="s">
        <v>6</v>
      </c>
      <c r="G189" s="12" t="s">
        <v>6</v>
      </c>
      <c r="H189" s="12" t="s">
        <v>319</v>
      </c>
      <c r="I189" s="12"/>
      <c r="J189" s="9">
        <v>62</v>
      </c>
      <c r="K189" s="30">
        <v>71</v>
      </c>
    </row>
    <row r="190" spans="2:11" s="11" customFormat="1" x14ac:dyDescent="0.2">
      <c r="B190" s="8">
        <v>43767</v>
      </c>
      <c r="C190" s="12" t="s">
        <v>6</v>
      </c>
      <c r="D190" s="113">
        <v>57530</v>
      </c>
      <c r="E190" s="12" t="s">
        <v>2686</v>
      </c>
      <c r="F190" s="12" t="s">
        <v>6</v>
      </c>
      <c r="G190" s="12" t="s">
        <v>3</v>
      </c>
      <c r="H190" s="12" t="s">
        <v>151</v>
      </c>
      <c r="I190" s="12"/>
      <c r="J190" s="9">
        <v>66</v>
      </c>
      <c r="K190" s="9">
        <v>192</v>
      </c>
    </row>
    <row r="191" spans="2:11" s="11" customFormat="1" x14ac:dyDescent="0.2">
      <c r="B191" s="8">
        <v>43767</v>
      </c>
      <c r="C191" s="12" t="s">
        <v>6</v>
      </c>
      <c r="D191" s="113">
        <v>54530</v>
      </c>
      <c r="E191" s="12" t="s">
        <v>2413</v>
      </c>
      <c r="F191" s="12" t="s">
        <v>6</v>
      </c>
      <c r="G191" s="12" t="s">
        <v>221</v>
      </c>
      <c r="H191" s="12" t="s">
        <v>23</v>
      </c>
      <c r="I191" s="12"/>
      <c r="J191" s="9">
        <v>71</v>
      </c>
      <c r="K191" s="9">
        <v>85</v>
      </c>
    </row>
    <row r="192" spans="2:11" s="11" customFormat="1" x14ac:dyDescent="0.2">
      <c r="B192" s="8">
        <v>43767</v>
      </c>
      <c r="C192" s="12" t="s">
        <v>6</v>
      </c>
      <c r="D192" s="113">
        <v>57100</v>
      </c>
      <c r="E192" s="12" t="s">
        <v>141</v>
      </c>
      <c r="F192" s="12" t="s">
        <v>6</v>
      </c>
      <c r="G192" s="12" t="s">
        <v>6</v>
      </c>
      <c r="H192" s="12" t="s">
        <v>194</v>
      </c>
      <c r="I192" s="12"/>
      <c r="J192" s="9">
        <v>41</v>
      </c>
      <c r="K192" s="9">
        <v>39</v>
      </c>
    </row>
    <row r="193" spans="2:11" s="11" customFormat="1" x14ac:dyDescent="0.2">
      <c r="B193" s="8">
        <v>43767</v>
      </c>
      <c r="C193" s="12" t="s">
        <v>6</v>
      </c>
      <c r="D193" s="113">
        <v>57970</v>
      </c>
      <c r="E193" s="12" t="s">
        <v>471</v>
      </c>
      <c r="F193" s="12" t="s">
        <v>18</v>
      </c>
      <c r="G193" s="12" t="s">
        <v>6</v>
      </c>
      <c r="H193" s="12" t="s">
        <v>23</v>
      </c>
      <c r="I193" s="12"/>
      <c r="J193" s="9">
        <v>54</v>
      </c>
      <c r="K193" s="9">
        <v>59</v>
      </c>
    </row>
    <row r="194" spans="2:11" s="11" customFormat="1" x14ac:dyDescent="0.2">
      <c r="B194" s="8">
        <v>43767</v>
      </c>
      <c r="C194" s="12" t="s">
        <v>6</v>
      </c>
      <c r="D194" s="113">
        <v>57160</v>
      </c>
      <c r="E194" s="12" t="s">
        <v>2617</v>
      </c>
      <c r="F194" s="12" t="s">
        <v>6</v>
      </c>
      <c r="G194" s="12" t="s">
        <v>15</v>
      </c>
      <c r="H194" s="12" t="s">
        <v>23</v>
      </c>
      <c r="I194" s="12"/>
      <c r="J194" s="9">
        <v>56</v>
      </c>
      <c r="K194" s="9">
        <v>71</v>
      </c>
    </row>
    <row r="195" spans="2:11" s="11" customFormat="1" x14ac:dyDescent="0.2">
      <c r="B195" s="8">
        <v>43767</v>
      </c>
      <c r="C195" s="12" t="s">
        <v>6</v>
      </c>
      <c r="D195" s="113">
        <v>54730</v>
      </c>
      <c r="E195" s="12" t="s">
        <v>2687</v>
      </c>
      <c r="F195" s="12" t="s">
        <v>6</v>
      </c>
      <c r="G195" s="12" t="s">
        <v>3</v>
      </c>
      <c r="H195" s="12" t="s">
        <v>294</v>
      </c>
      <c r="I195" s="12"/>
      <c r="J195" s="9">
        <v>38</v>
      </c>
      <c r="K195" s="9">
        <v>30</v>
      </c>
    </row>
    <row r="196" spans="2:11" s="11" customFormat="1" x14ac:dyDescent="0.2">
      <c r="B196" s="8">
        <v>43767</v>
      </c>
      <c r="C196" s="12" t="s">
        <v>6</v>
      </c>
      <c r="D196" s="113">
        <v>54650</v>
      </c>
      <c r="E196" s="12" t="s">
        <v>175</v>
      </c>
      <c r="F196" s="12" t="s">
        <v>6</v>
      </c>
      <c r="G196" s="12" t="s">
        <v>6</v>
      </c>
      <c r="H196" s="12" t="s">
        <v>23</v>
      </c>
      <c r="I196" s="12"/>
      <c r="J196" s="9">
        <v>14</v>
      </c>
      <c r="K196" s="9">
        <v>10</v>
      </c>
    </row>
    <row r="197" spans="2:11" s="11" customFormat="1" x14ac:dyDescent="0.2">
      <c r="B197" s="218">
        <v>43768</v>
      </c>
      <c r="C197" s="12" t="s">
        <v>6</v>
      </c>
      <c r="D197" s="113">
        <v>55100</v>
      </c>
      <c r="E197" s="12" t="s">
        <v>2691</v>
      </c>
      <c r="F197" s="12" t="s">
        <v>6</v>
      </c>
      <c r="G197" s="12" t="s">
        <v>6</v>
      </c>
      <c r="H197" s="12" t="s">
        <v>23</v>
      </c>
      <c r="I197" s="217"/>
      <c r="J197" s="9">
        <v>114</v>
      </c>
      <c r="K197" s="9">
        <v>160</v>
      </c>
    </row>
    <row r="198" spans="2:11" s="11" customFormat="1" x14ac:dyDescent="0.2">
      <c r="B198" s="218">
        <v>43768</v>
      </c>
      <c r="C198" s="12" t="s">
        <v>6</v>
      </c>
      <c r="D198" s="113">
        <v>57970</v>
      </c>
      <c r="E198" s="12" t="s">
        <v>471</v>
      </c>
      <c r="F198" s="12" t="s">
        <v>6</v>
      </c>
      <c r="G198" s="12" t="s">
        <v>5</v>
      </c>
      <c r="H198" s="12" t="s">
        <v>151</v>
      </c>
      <c r="I198" s="12"/>
      <c r="J198" s="9">
        <v>51</v>
      </c>
      <c r="K198" s="9">
        <v>59</v>
      </c>
    </row>
    <row r="199" spans="2:11" s="11" customFormat="1" x14ac:dyDescent="0.2">
      <c r="B199" s="218">
        <v>43768</v>
      </c>
      <c r="C199" s="12" t="s">
        <v>6</v>
      </c>
      <c r="D199" s="113">
        <v>57950</v>
      </c>
      <c r="E199" s="12" t="s">
        <v>2362</v>
      </c>
      <c r="F199" s="12" t="s">
        <v>6</v>
      </c>
      <c r="G199" s="12" t="s">
        <v>15</v>
      </c>
      <c r="H199" s="12" t="s">
        <v>37</v>
      </c>
      <c r="I199" s="217"/>
      <c r="J199" s="9">
        <v>56</v>
      </c>
      <c r="K199" s="9">
        <v>66</v>
      </c>
    </row>
    <row r="200" spans="2:11" s="11" customFormat="1" x14ac:dyDescent="0.2">
      <c r="B200" s="218">
        <v>43768</v>
      </c>
      <c r="C200" s="12" t="s">
        <v>6</v>
      </c>
      <c r="D200" s="113">
        <v>54400</v>
      </c>
      <c r="E200" s="12" t="s">
        <v>1640</v>
      </c>
      <c r="F200" s="12" t="s">
        <v>6</v>
      </c>
      <c r="G200" s="12" t="s">
        <v>3</v>
      </c>
      <c r="H200" s="12" t="s">
        <v>151</v>
      </c>
      <c r="I200" s="12"/>
      <c r="J200" s="9">
        <v>26</v>
      </c>
      <c r="K200" s="9">
        <v>20</v>
      </c>
    </row>
    <row r="201" spans="2:11" s="11" customFormat="1" x14ac:dyDescent="0.2">
      <c r="B201" s="218">
        <v>43768</v>
      </c>
      <c r="C201" s="12" t="s">
        <v>6</v>
      </c>
      <c r="D201" s="113">
        <v>54190</v>
      </c>
      <c r="E201" s="12" t="s">
        <v>277</v>
      </c>
      <c r="F201" s="12" t="s">
        <v>6</v>
      </c>
      <c r="G201" s="12" t="s">
        <v>15</v>
      </c>
      <c r="H201" s="12" t="s">
        <v>37</v>
      </c>
      <c r="I201" s="217"/>
      <c r="J201" s="9">
        <v>24</v>
      </c>
      <c r="K201" s="9">
        <v>15</v>
      </c>
    </row>
    <row r="202" spans="2:11" s="11" customFormat="1" x14ac:dyDescent="0.2">
      <c r="B202" s="218">
        <v>43768</v>
      </c>
      <c r="C202" s="12" t="s">
        <v>6</v>
      </c>
      <c r="D202" s="113">
        <v>54610</v>
      </c>
      <c r="E202" s="12" t="s">
        <v>669</v>
      </c>
      <c r="F202" s="12" t="s">
        <v>6</v>
      </c>
      <c r="G202" s="12" t="s">
        <v>6</v>
      </c>
      <c r="H202" s="12" t="s">
        <v>23</v>
      </c>
      <c r="I202" s="12"/>
      <c r="J202" s="9">
        <v>71</v>
      </c>
      <c r="K202" s="9">
        <v>94</v>
      </c>
    </row>
    <row r="203" spans="2:11" s="11" customFormat="1" x14ac:dyDescent="0.2">
      <c r="B203" s="218">
        <v>43768</v>
      </c>
      <c r="C203" s="12" t="s">
        <v>6</v>
      </c>
      <c r="D203" s="113">
        <v>57570</v>
      </c>
      <c r="E203" s="12" t="s">
        <v>72</v>
      </c>
      <c r="F203" s="12" t="s">
        <v>6</v>
      </c>
      <c r="G203" s="12" t="s">
        <v>5</v>
      </c>
      <c r="H203" s="12" t="s">
        <v>37</v>
      </c>
      <c r="I203" s="217"/>
      <c r="J203" s="9">
        <v>40</v>
      </c>
      <c r="K203" s="9">
        <v>37</v>
      </c>
    </row>
    <row r="204" spans="2:11" s="11" customFormat="1" x14ac:dyDescent="0.2">
      <c r="B204" s="218">
        <v>43768</v>
      </c>
      <c r="C204" s="12" t="s">
        <v>6</v>
      </c>
      <c r="D204" s="113">
        <v>57480</v>
      </c>
      <c r="E204" s="12" t="s">
        <v>656</v>
      </c>
      <c r="F204" s="12" t="s">
        <v>6</v>
      </c>
      <c r="G204" s="12" t="s">
        <v>3</v>
      </c>
      <c r="H204" s="12" t="s">
        <v>37</v>
      </c>
      <c r="I204" s="217"/>
      <c r="J204" s="9">
        <v>51</v>
      </c>
      <c r="K204" s="9">
        <v>52</v>
      </c>
    </row>
    <row r="205" spans="2:11" s="11" customFormat="1" x14ac:dyDescent="0.2">
      <c r="B205" s="218">
        <v>43768</v>
      </c>
      <c r="C205" s="12" t="s">
        <v>6</v>
      </c>
      <c r="D205" s="113">
        <v>54400</v>
      </c>
      <c r="E205" s="12" t="s">
        <v>1640</v>
      </c>
      <c r="F205" s="12" t="s">
        <v>6</v>
      </c>
      <c r="G205" s="12" t="s">
        <v>15</v>
      </c>
      <c r="H205" s="12" t="s">
        <v>151</v>
      </c>
      <c r="I205" s="217"/>
      <c r="J205" s="9">
        <v>26</v>
      </c>
      <c r="K205" s="9">
        <v>21</v>
      </c>
    </row>
    <row r="206" spans="2:11" s="11" customFormat="1" x14ac:dyDescent="0.2">
      <c r="B206" s="218">
        <v>43768</v>
      </c>
      <c r="C206" s="12" t="s">
        <v>6</v>
      </c>
      <c r="D206" s="113">
        <v>80200</v>
      </c>
      <c r="E206" s="12" t="s">
        <v>2693</v>
      </c>
      <c r="F206" s="12" t="s">
        <v>6</v>
      </c>
      <c r="G206" s="12" t="s">
        <v>6</v>
      </c>
      <c r="H206" s="12" t="s">
        <v>477</v>
      </c>
      <c r="I206" s="217"/>
      <c r="J206" s="31"/>
      <c r="K206" s="31"/>
    </row>
    <row r="207" spans="2:11" s="11" customFormat="1" x14ac:dyDescent="0.2">
      <c r="B207" s="218">
        <v>43768</v>
      </c>
      <c r="C207" s="12" t="s">
        <v>6</v>
      </c>
      <c r="D207" s="113">
        <v>54400</v>
      </c>
      <c r="E207" s="12" t="s">
        <v>1640</v>
      </c>
      <c r="F207" s="12" t="s">
        <v>6</v>
      </c>
      <c r="G207" s="12" t="s">
        <v>15</v>
      </c>
      <c r="H207" s="12" t="s">
        <v>23</v>
      </c>
      <c r="I207" s="217"/>
      <c r="J207" s="9">
        <v>26</v>
      </c>
      <c r="K207" s="9">
        <v>21</v>
      </c>
    </row>
    <row r="208" spans="2:11" s="11" customFormat="1" x14ac:dyDescent="0.2">
      <c r="B208" s="218">
        <v>43768</v>
      </c>
      <c r="C208" s="12" t="s">
        <v>6</v>
      </c>
      <c r="D208" s="113">
        <v>57240</v>
      </c>
      <c r="E208" s="12" t="s">
        <v>2696</v>
      </c>
      <c r="F208" s="12" t="s">
        <v>6</v>
      </c>
      <c r="G208" s="12" t="s">
        <v>18</v>
      </c>
      <c r="H208" s="12" t="s">
        <v>37</v>
      </c>
      <c r="I208" s="217"/>
      <c r="J208" s="9">
        <v>36</v>
      </c>
      <c r="K208" s="9">
        <v>32</v>
      </c>
    </row>
    <row r="209" spans="2:11" s="11" customFormat="1" x14ac:dyDescent="0.2">
      <c r="B209" s="218">
        <v>43768</v>
      </c>
      <c r="C209" s="12" t="s">
        <v>6</v>
      </c>
      <c r="D209" s="113">
        <v>57700</v>
      </c>
      <c r="E209" s="12" t="s">
        <v>178</v>
      </c>
      <c r="F209" s="12" t="s">
        <v>6</v>
      </c>
      <c r="G209" s="12" t="s">
        <v>6</v>
      </c>
      <c r="H209" s="12" t="s">
        <v>151</v>
      </c>
      <c r="I209" s="217"/>
      <c r="J209" s="9">
        <v>42</v>
      </c>
      <c r="K209" s="9">
        <v>42</v>
      </c>
    </row>
    <row r="210" spans="2:11" s="11" customFormat="1" x14ac:dyDescent="0.2">
      <c r="B210" s="218">
        <v>43768</v>
      </c>
      <c r="C210" s="12" t="s">
        <v>6</v>
      </c>
      <c r="D210" s="113">
        <v>57175</v>
      </c>
      <c r="E210" s="12" t="s">
        <v>2697</v>
      </c>
      <c r="F210" s="12" t="s">
        <v>6</v>
      </c>
      <c r="G210" s="12" t="s">
        <v>22</v>
      </c>
      <c r="H210" s="12" t="s">
        <v>23</v>
      </c>
      <c r="I210" s="12"/>
      <c r="J210" s="9">
        <v>39</v>
      </c>
      <c r="K210" s="9">
        <v>43</v>
      </c>
    </row>
    <row r="211" spans="2:11" s="11" customFormat="1" x14ac:dyDescent="0.2">
      <c r="B211" s="218">
        <v>43768</v>
      </c>
      <c r="C211" s="12" t="s">
        <v>6</v>
      </c>
      <c r="D211" s="113">
        <v>54700</v>
      </c>
      <c r="E211" s="12" t="s">
        <v>2698</v>
      </c>
      <c r="F211" s="12" t="s">
        <v>6</v>
      </c>
      <c r="G211" s="12" t="s">
        <v>6</v>
      </c>
      <c r="H211" s="12" t="s">
        <v>151</v>
      </c>
      <c r="I211" s="217"/>
      <c r="J211" s="9">
        <v>73</v>
      </c>
      <c r="K211" s="9">
        <v>95</v>
      </c>
    </row>
    <row r="212" spans="2:11" s="11" customFormat="1" x14ac:dyDescent="0.2">
      <c r="B212" s="218">
        <v>43768</v>
      </c>
      <c r="C212" s="12" t="s">
        <v>6</v>
      </c>
      <c r="D212" s="113">
        <v>54310</v>
      </c>
      <c r="E212" s="12" t="s">
        <v>323</v>
      </c>
      <c r="F212" s="12" t="s">
        <v>6</v>
      </c>
      <c r="G212" s="12" t="s">
        <v>15</v>
      </c>
      <c r="H212" s="12" t="s">
        <v>151</v>
      </c>
      <c r="I212" s="217"/>
      <c r="J212" s="9">
        <v>46</v>
      </c>
      <c r="K212" s="9">
        <v>44</v>
      </c>
    </row>
    <row r="213" spans="2:11" s="11" customFormat="1" x14ac:dyDescent="0.2">
      <c r="B213" s="218">
        <v>43768</v>
      </c>
      <c r="C213" s="12" t="s">
        <v>6</v>
      </c>
      <c r="D213" s="113">
        <v>57070</v>
      </c>
      <c r="E213" s="12" t="s">
        <v>211</v>
      </c>
      <c r="F213" s="12" t="s">
        <v>6</v>
      </c>
      <c r="G213" s="12" t="s">
        <v>15</v>
      </c>
      <c r="H213" s="12" t="s">
        <v>23</v>
      </c>
      <c r="I213" s="217"/>
      <c r="J213" s="9">
        <v>56</v>
      </c>
      <c r="K213" s="9">
        <v>65</v>
      </c>
    </row>
    <row r="214" spans="2:11" s="11" customFormat="1" x14ac:dyDescent="0.2">
      <c r="B214" s="218">
        <v>43768</v>
      </c>
      <c r="C214" s="12" t="s">
        <v>6</v>
      </c>
      <c r="D214" s="113">
        <v>57070</v>
      </c>
      <c r="E214" s="12" t="s">
        <v>211</v>
      </c>
      <c r="F214" s="12" t="s">
        <v>6</v>
      </c>
      <c r="G214" s="12" t="s">
        <v>15</v>
      </c>
      <c r="H214" s="12" t="s">
        <v>2185</v>
      </c>
      <c r="I214" s="12"/>
      <c r="J214" s="9">
        <v>56</v>
      </c>
      <c r="K214" s="9">
        <v>65</v>
      </c>
    </row>
    <row r="215" spans="2:11" s="11" customFormat="1" x14ac:dyDescent="0.2">
      <c r="B215" s="218">
        <v>43768</v>
      </c>
      <c r="C215" s="12" t="s">
        <v>6</v>
      </c>
      <c r="D215" s="113">
        <v>54560</v>
      </c>
      <c r="E215" s="12" t="s">
        <v>417</v>
      </c>
      <c r="F215" s="12" t="s">
        <v>5</v>
      </c>
      <c r="G215" s="12" t="s">
        <v>6</v>
      </c>
      <c r="H215" s="12" t="s">
        <v>100</v>
      </c>
      <c r="I215" s="217"/>
      <c r="J215" s="9">
        <v>28</v>
      </c>
      <c r="K215" s="9">
        <v>25</v>
      </c>
    </row>
    <row r="216" spans="2:11" s="11" customFormat="1" x14ac:dyDescent="0.2">
      <c r="B216" s="8">
        <v>43764</v>
      </c>
      <c r="C216" s="12" t="s">
        <v>2462</v>
      </c>
      <c r="D216" s="113">
        <v>17455</v>
      </c>
      <c r="E216" s="12" t="s">
        <v>2644</v>
      </c>
      <c r="F216" s="12" t="s">
        <v>1656</v>
      </c>
      <c r="G216" s="12" t="s">
        <v>15</v>
      </c>
      <c r="H216" s="12" t="s">
        <v>319</v>
      </c>
      <c r="I216" s="12"/>
      <c r="J216" s="31"/>
      <c r="K216" s="31"/>
    </row>
    <row r="217" spans="2:11" s="11" customFormat="1" x14ac:dyDescent="0.2">
      <c r="B217" s="8">
        <v>43744</v>
      </c>
      <c r="C217" s="12" t="s">
        <v>8</v>
      </c>
      <c r="D217" s="113">
        <v>35020</v>
      </c>
      <c r="E217" s="12" t="s">
        <v>2535</v>
      </c>
      <c r="F217" s="12" t="s">
        <v>8</v>
      </c>
      <c r="G217" s="12" t="s">
        <v>15</v>
      </c>
      <c r="H217" s="12" t="s">
        <v>151</v>
      </c>
      <c r="I217" s="12"/>
      <c r="J217" s="31"/>
      <c r="K217" s="31"/>
    </row>
    <row r="218" spans="2:11" s="11" customFormat="1" x14ac:dyDescent="0.2">
      <c r="B218" s="8">
        <v>43744</v>
      </c>
      <c r="C218" s="12" t="s">
        <v>8</v>
      </c>
      <c r="D218" s="113">
        <v>21022</v>
      </c>
      <c r="E218" s="12" t="s">
        <v>2509</v>
      </c>
      <c r="F218" s="12" t="s">
        <v>8</v>
      </c>
      <c r="G218" s="12" t="s">
        <v>15</v>
      </c>
      <c r="H218" s="12" t="s">
        <v>2510</v>
      </c>
      <c r="I218" s="12"/>
      <c r="J218" s="31"/>
      <c r="K218" s="31"/>
    </row>
    <row r="219" spans="2:11" s="11" customFormat="1" x14ac:dyDescent="0.2">
      <c r="B219" s="8">
        <v>43757</v>
      </c>
      <c r="C219" s="12" t="s">
        <v>3</v>
      </c>
      <c r="D219" s="113">
        <v>5670</v>
      </c>
      <c r="E219" s="12" t="s">
        <v>1011</v>
      </c>
      <c r="F219" s="12" t="s">
        <v>188</v>
      </c>
      <c r="G219" s="12" t="s">
        <v>4</v>
      </c>
      <c r="H219" s="12" t="s">
        <v>2586</v>
      </c>
      <c r="I219" s="12"/>
      <c r="J219" s="9">
        <v>23</v>
      </c>
      <c r="K219" s="9">
        <v>32</v>
      </c>
    </row>
    <row r="220" spans="2:11" s="11" customFormat="1" x14ac:dyDescent="0.2">
      <c r="B220" s="8">
        <v>43758</v>
      </c>
      <c r="C220" s="12" t="s">
        <v>3</v>
      </c>
      <c r="D220" s="113">
        <v>5836</v>
      </c>
      <c r="E220" s="12" t="s">
        <v>261</v>
      </c>
      <c r="F220" s="12" t="s">
        <v>15</v>
      </c>
      <c r="G220" s="12" t="s">
        <v>3</v>
      </c>
      <c r="H220" s="12" t="s">
        <v>151</v>
      </c>
      <c r="I220" s="12"/>
      <c r="J220" s="9">
        <v>27</v>
      </c>
      <c r="K220" s="9">
        <v>29</v>
      </c>
    </row>
    <row r="221" spans="2:11" s="11" customFormat="1" x14ac:dyDescent="0.2">
      <c r="B221" s="8">
        <v>43765</v>
      </c>
      <c r="C221" s="12" t="s">
        <v>3</v>
      </c>
      <c r="D221" s="113">
        <v>6700</v>
      </c>
      <c r="E221" s="12" t="s">
        <v>127</v>
      </c>
      <c r="F221" s="12" t="s">
        <v>5</v>
      </c>
      <c r="G221" s="12" t="s">
        <v>6</v>
      </c>
      <c r="H221" s="12" t="s">
        <v>163</v>
      </c>
      <c r="I221" s="12"/>
      <c r="J221" s="9">
        <v>30</v>
      </c>
      <c r="K221" s="9">
        <v>26</v>
      </c>
    </row>
    <row r="222" spans="2:11" s="11" customFormat="1" x14ac:dyDescent="0.2">
      <c r="B222" s="8">
        <v>43744</v>
      </c>
      <c r="C222" s="12" t="s">
        <v>3</v>
      </c>
      <c r="D222" s="113">
        <v>5405</v>
      </c>
      <c r="E222" s="12" t="s">
        <v>2447</v>
      </c>
      <c r="F222" s="12" t="s">
        <v>4</v>
      </c>
      <c r="G222" s="12" t="s">
        <v>5</v>
      </c>
      <c r="H222" s="12" t="s">
        <v>194</v>
      </c>
      <c r="I222" s="12"/>
      <c r="J222" s="9">
        <v>31</v>
      </c>
      <c r="K222" s="9">
        <v>40</v>
      </c>
    </row>
    <row r="223" spans="2:11" s="11" customFormat="1" x14ac:dyDescent="0.2">
      <c r="B223" s="8">
        <v>43766</v>
      </c>
      <c r="C223" s="12" t="s">
        <v>3</v>
      </c>
      <c r="D223" s="113">
        <v>1217</v>
      </c>
      <c r="E223" s="12" t="s">
        <v>2675</v>
      </c>
      <c r="F223" s="12" t="s">
        <v>6</v>
      </c>
      <c r="G223" s="12" t="s">
        <v>15</v>
      </c>
      <c r="H223" s="12" t="s">
        <v>37</v>
      </c>
      <c r="I223" s="12"/>
      <c r="J223" s="9">
        <v>38</v>
      </c>
      <c r="K223" s="9">
        <v>33</v>
      </c>
    </row>
    <row r="224" spans="2:11" s="11" customFormat="1" x14ac:dyDescent="0.2">
      <c r="B224" s="8">
        <v>43744</v>
      </c>
      <c r="C224" s="12" t="s">
        <v>3</v>
      </c>
      <c r="D224" s="113">
        <v>3321</v>
      </c>
      <c r="E224" s="12" t="s">
        <v>1040</v>
      </c>
      <c r="F224" s="12" t="s">
        <v>15</v>
      </c>
      <c r="G224" s="12" t="s">
        <v>2514</v>
      </c>
      <c r="H224" s="12" t="s">
        <v>2515</v>
      </c>
      <c r="I224" s="12"/>
      <c r="J224" s="9">
        <v>22</v>
      </c>
      <c r="K224" s="9">
        <v>26</v>
      </c>
    </row>
    <row r="225" spans="2:11" s="11" customFormat="1" x14ac:dyDescent="0.2">
      <c r="B225" s="8">
        <v>43744</v>
      </c>
      <c r="C225" s="12" t="s">
        <v>3</v>
      </c>
      <c r="D225" s="113">
        <v>7216</v>
      </c>
      <c r="E225" s="12" t="s">
        <v>56</v>
      </c>
      <c r="F225" s="12" t="s">
        <v>2519</v>
      </c>
      <c r="G225" s="12" t="s">
        <v>15</v>
      </c>
      <c r="H225" s="12" t="s">
        <v>477</v>
      </c>
      <c r="I225" s="12"/>
      <c r="J225" s="9">
        <v>27</v>
      </c>
      <c r="K225" s="9">
        <v>34</v>
      </c>
    </row>
    <row r="226" spans="2:11" s="11" customFormat="1" x14ac:dyDescent="0.2">
      <c r="B226" s="8">
        <v>43761</v>
      </c>
      <c r="C226" s="12" t="s">
        <v>3</v>
      </c>
      <c r="D226" s="113">
        <v>7243</v>
      </c>
      <c r="E226" s="12" t="s">
        <v>56</v>
      </c>
      <c r="F226" s="12" t="s">
        <v>15</v>
      </c>
      <c r="G226" s="12" t="s">
        <v>6</v>
      </c>
      <c r="H226" s="12" t="s">
        <v>2576</v>
      </c>
      <c r="I226" s="12"/>
      <c r="J226" s="9">
        <v>33</v>
      </c>
      <c r="K226" s="9">
        <v>33</v>
      </c>
    </row>
    <row r="227" spans="2:11" s="11" customFormat="1" x14ac:dyDescent="0.2">
      <c r="B227" s="8">
        <v>43744</v>
      </c>
      <c r="C227" s="12" t="s">
        <v>3</v>
      </c>
      <c r="D227" s="113">
        <v>8079</v>
      </c>
      <c r="E227" s="12" t="s">
        <v>41</v>
      </c>
      <c r="F227" s="12" t="s">
        <v>15</v>
      </c>
      <c r="G227" s="12" t="s">
        <v>6</v>
      </c>
      <c r="H227" s="12" t="s">
        <v>258</v>
      </c>
      <c r="I227" s="12"/>
      <c r="J227" s="9">
        <v>22</v>
      </c>
      <c r="K227" s="9">
        <v>19</v>
      </c>
    </row>
    <row r="228" spans="2:11" s="11" customFormat="1" x14ac:dyDescent="0.2">
      <c r="B228" s="8">
        <v>43744</v>
      </c>
      <c r="C228" s="12" t="s">
        <v>3</v>
      </c>
      <c r="D228" s="113">
        <v>8079</v>
      </c>
      <c r="E228" s="12" t="s">
        <v>41</v>
      </c>
      <c r="F228" s="12" t="s">
        <v>6</v>
      </c>
      <c r="G228" s="12" t="s">
        <v>234</v>
      </c>
      <c r="H228" s="12" t="s">
        <v>262</v>
      </c>
      <c r="I228" s="12"/>
      <c r="J228" s="9">
        <v>22</v>
      </c>
      <c r="K228" s="9">
        <v>19</v>
      </c>
    </row>
    <row r="229" spans="2:11" s="11" customFormat="1" x14ac:dyDescent="0.2">
      <c r="B229" s="8">
        <v>43744</v>
      </c>
      <c r="C229" s="12" t="s">
        <v>3</v>
      </c>
      <c r="D229" s="113">
        <v>8053</v>
      </c>
      <c r="E229" s="12" t="s">
        <v>41</v>
      </c>
      <c r="F229" s="12" t="s">
        <v>6</v>
      </c>
      <c r="G229" s="12" t="s">
        <v>15</v>
      </c>
      <c r="H229" s="12" t="s">
        <v>262</v>
      </c>
      <c r="I229" s="12"/>
      <c r="J229" s="9">
        <v>25</v>
      </c>
      <c r="K229" s="9">
        <v>20</v>
      </c>
    </row>
    <row r="230" spans="2:11" s="11" customFormat="1" x14ac:dyDescent="0.2">
      <c r="B230" s="8">
        <v>43744</v>
      </c>
      <c r="C230" s="12" t="s">
        <v>3</v>
      </c>
      <c r="D230" s="113">
        <v>8074</v>
      </c>
      <c r="E230" s="12" t="s">
        <v>41</v>
      </c>
      <c r="F230" s="12" t="s">
        <v>6</v>
      </c>
      <c r="G230" s="12" t="s">
        <v>15</v>
      </c>
      <c r="H230" s="12" t="s">
        <v>194</v>
      </c>
      <c r="I230" s="12"/>
      <c r="J230" s="9">
        <v>24</v>
      </c>
      <c r="K230" s="9">
        <v>19</v>
      </c>
    </row>
    <row r="231" spans="2:11" s="11" customFormat="1" x14ac:dyDescent="0.2">
      <c r="B231" s="8">
        <v>43757</v>
      </c>
      <c r="C231" s="12" t="s">
        <v>3</v>
      </c>
      <c r="D231" s="113">
        <v>8092</v>
      </c>
      <c r="E231" s="12" t="s">
        <v>41</v>
      </c>
      <c r="F231" s="12" t="s">
        <v>6</v>
      </c>
      <c r="G231" s="12" t="s">
        <v>15</v>
      </c>
      <c r="H231" s="12" t="s">
        <v>1897</v>
      </c>
      <c r="I231" s="12"/>
      <c r="J231" s="9">
        <v>24</v>
      </c>
      <c r="K231" s="9">
        <v>20</v>
      </c>
    </row>
    <row r="232" spans="2:11" s="11" customFormat="1" x14ac:dyDescent="0.2">
      <c r="B232" s="8">
        <v>43761</v>
      </c>
      <c r="C232" s="12" t="s">
        <v>3</v>
      </c>
      <c r="D232" s="113">
        <v>8049</v>
      </c>
      <c r="E232" s="12" t="s">
        <v>41</v>
      </c>
      <c r="F232" s="12" t="s">
        <v>1656</v>
      </c>
      <c r="G232" s="12" t="s">
        <v>15</v>
      </c>
      <c r="H232" s="12" t="s">
        <v>23</v>
      </c>
      <c r="I232" s="12"/>
      <c r="J232" s="9">
        <v>26</v>
      </c>
      <c r="K232" s="9">
        <v>27</v>
      </c>
    </row>
    <row r="233" spans="2:11" s="11" customFormat="1" x14ac:dyDescent="0.2">
      <c r="B233" s="8">
        <v>43765</v>
      </c>
      <c r="C233" s="12" t="s">
        <v>3</v>
      </c>
      <c r="D233" s="113">
        <v>8077</v>
      </c>
      <c r="E233" s="12" t="s">
        <v>41</v>
      </c>
      <c r="F233" s="12" t="s">
        <v>10</v>
      </c>
      <c r="G233" s="12" t="s">
        <v>4</v>
      </c>
      <c r="H233" s="12" t="s">
        <v>163</v>
      </c>
      <c r="I233" s="12"/>
      <c r="J233" s="9">
        <v>21</v>
      </c>
      <c r="K233" s="9">
        <v>25</v>
      </c>
    </row>
    <row r="234" spans="2:11" s="11" customFormat="1" x14ac:dyDescent="0.2">
      <c r="B234" s="8">
        <v>43765</v>
      </c>
      <c r="C234" s="12" t="s">
        <v>3</v>
      </c>
      <c r="D234" s="113">
        <v>8080</v>
      </c>
      <c r="E234" s="12" t="s">
        <v>41</v>
      </c>
      <c r="F234" s="12" t="s">
        <v>8</v>
      </c>
      <c r="G234" s="12" t="s">
        <v>15</v>
      </c>
      <c r="H234" s="12" t="s">
        <v>477</v>
      </c>
      <c r="I234" s="12"/>
      <c r="J234" s="9">
        <v>20</v>
      </c>
      <c r="K234" s="9">
        <v>25</v>
      </c>
    </row>
    <row r="235" spans="2:11" s="11" customFormat="1" x14ac:dyDescent="0.2">
      <c r="B235" s="8">
        <v>43756</v>
      </c>
      <c r="C235" s="12" t="s">
        <v>3</v>
      </c>
      <c r="D235" s="113">
        <v>3235</v>
      </c>
      <c r="E235" s="12" t="s">
        <v>131</v>
      </c>
      <c r="F235" s="12" t="s">
        <v>3</v>
      </c>
      <c r="G235" s="12" t="s">
        <v>2580</v>
      </c>
      <c r="H235" s="12" t="s">
        <v>177</v>
      </c>
      <c r="I235" s="12"/>
      <c r="J235" s="9">
        <v>18</v>
      </c>
      <c r="K235" s="9">
        <v>20</v>
      </c>
    </row>
    <row r="236" spans="2:11" s="11" customFormat="1" x14ac:dyDescent="0.2">
      <c r="B236" s="8">
        <v>43760</v>
      </c>
      <c r="C236" s="12" t="s">
        <v>3</v>
      </c>
      <c r="D236" s="113">
        <v>3260</v>
      </c>
      <c r="E236" s="12" t="s">
        <v>131</v>
      </c>
      <c r="F236" s="12" t="s">
        <v>6</v>
      </c>
      <c r="G236" s="12" t="s">
        <v>15</v>
      </c>
      <c r="H236" s="12" t="s">
        <v>1114</v>
      </c>
      <c r="I236" s="12"/>
      <c r="J236" s="9">
        <v>23</v>
      </c>
      <c r="K236" s="9">
        <v>24</v>
      </c>
    </row>
    <row r="237" spans="2:11" s="11" customFormat="1" x14ac:dyDescent="0.2">
      <c r="B237" s="8">
        <v>43744</v>
      </c>
      <c r="C237" s="12" t="s">
        <v>3</v>
      </c>
      <c r="D237" s="113">
        <v>7782</v>
      </c>
      <c r="E237" s="12" t="s">
        <v>47</v>
      </c>
      <c r="F237" s="12" t="s">
        <v>2530</v>
      </c>
      <c r="G237" s="12" t="s">
        <v>15</v>
      </c>
      <c r="H237" s="12" t="s">
        <v>2531</v>
      </c>
      <c r="I237" s="12"/>
      <c r="J237" s="9">
        <v>40</v>
      </c>
      <c r="K237" s="9">
        <v>56</v>
      </c>
    </row>
    <row r="238" spans="2:11" s="11" customFormat="1" x14ac:dyDescent="0.2">
      <c r="B238" s="8">
        <v>43758</v>
      </c>
      <c r="C238" s="12" t="s">
        <v>3</v>
      </c>
      <c r="D238" s="113">
        <v>7364</v>
      </c>
      <c r="E238" s="12" t="s">
        <v>239</v>
      </c>
      <c r="F238" s="12" t="s">
        <v>159</v>
      </c>
      <c r="G238" s="12" t="s">
        <v>15</v>
      </c>
      <c r="H238" s="12" t="s">
        <v>477</v>
      </c>
      <c r="I238" s="12"/>
      <c r="J238" s="9">
        <v>33</v>
      </c>
      <c r="K238" s="9">
        <v>38</v>
      </c>
    </row>
    <row r="239" spans="2:11" s="11" customFormat="1" x14ac:dyDescent="0.2">
      <c r="B239" s="8">
        <v>43744</v>
      </c>
      <c r="C239" s="12" t="s">
        <v>3</v>
      </c>
      <c r="D239" s="113">
        <v>2611</v>
      </c>
      <c r="E239" s="12" t="s">
        <v>2516</v>
      </c>
      <c r="F239" s="12" t="s">
        <v>6</v>
      </c>
      <c r="G239" s="12" t="s">
        <v>15</v>
      </c>
      <c r="H239" s="12" t="s">
        <v>37</v>
      </c>
      <c r="I239" s="12"/>
      <c r="J239" s="9">
        <v>22</v>
      </c>
      <c r="K239" s="9">
        <v>27</v>
      </c>
    </row>
    <row r="240" spans="2:11" s="11" customFormat="1" x14ac:dyDescent="0.2">
      <c r="B240" s="8">
        <v>43766</v>
      </c>
      <c r="C240" s="12" t="s">
        <v>3</v>
      </c>
      <c r="D240" s="113">
        <v>6161</v>
      </c>
      <c r="E240" s="12" t="s">
        <v>158</v>
      </c>
      <c r="F240" s="12" t="s">
        <v>15</v>
      </c>
      <c r="G240" s="12" t="s">
        <v>6</v>
      </c>
      <c r="H240" s="12" t="s">
        <v>194</v>
      </c>
      <c r="I240" s="12"/>
      <c r="J240" s="9">
        <v>40</v>
      </c>
      <c r="K240" s="9">
        <v>45</v>
      </c>
    </row>
    <row r="241" spans="2:11" s="11" customFormat="1" x14ac:dyDescent="0.2">
      <c r="B241" s="8">
        <v>43744</v>
      </c>
      <c r="C241" s="12" t="s">
        <v>3</v>
      </c>
      <c r="D241" s="113">
        <v>57320</v>
      </c>
      <c r="E241" s="12" t="s">
        <v>2520</v>
      </c>
      <c r="F241" s="12" t="s">
        <v>6</v>
      </c>
      <c r="G241" s="12" t="s">
        <v>5</v>
      </c>
      <c r="H241" s="12" t="s">
        <v>151</v>
      </c>
      <c r="I241" s="12"/>
      <c r="J241" s="9">
        <v>59</v>
      </c>
      <c r="K241" s="9">
        <v>68</v>
      </c>
    </row>
    <row r="242" spans="2:11" s="11" customFormat="1" x14ac:dyDescent="0.2">
      <c r="B242" s="8">
        <v>43744</v>
      </c>
      <c r="C242" s="12" t="s">
        <v>3</v>
      </c>
      <c r="D242" s="113">
        <v>8313</v>
      </c>
      <c r="E242" s="12" t="s">
        <v>196</v>
      </c>
      <c r="F242" s="12" t="s">
        <v>6</v>
      </c>
      <c r="G242" s="12" t="s">
        <v>15</v>
      </c>
      <c r="H242" s="12" t="s">
        <v>37</v>
      </c>
      <c r="I242" s="12"/>
      <c r="J242" s="9">
        <v>27</v>
      </c>
      <c r="K242" s="9">
        <v>21</v>
      </c>
    </row>
    <row r="243" spans="2:11" s="11" customFormat="1" x14ac:dyDescent="0.2">
      <c r="B243" s="8">
        <v>43766</v>
      </c>
      <c r="C243" s="12" t="s">
        <v>3</v>
      </c>
      <c r="D243" s="113">
        <v>1323</v>
      </c>
      <c r="E243" s="12" t="s">
        <v>2664</v>
      </c>
      <c r="F243" s="12" t="s">
        <v>6</v>
      </c>
      <c r="G243" s="12" t="s">
        <v>15</v>
      </c>
      <c r="H243" s="12" t="s">
        <v>151</v>
      </c>
      <c r="I243" s="12"/>
      <c r="J243" s="9">
        <v>21</v>
      </c>
      <c r="K243" s="9">
        <v>22</v>
      </c>
    </row>
    <row r="244" spans="2:11" s="11" customFormat="1" x14ac:dyDescent="0.2">
      <c r="B244" s="8">
        <v>43751</v>
      </c>
      <c r="C244" s="12" t="s">
        <v>3</v>
      </c>
      <c r="D244" s="113">
        <v>9261</v>
      </c>
      <c r="E244" s="12" t="s">
        <v>88</v>
      </c>
      <c r="F244" s="12" t="s">
        <v>4</v>
      </c>
      <c r="G244" s="12" t="s">
        <v>6</v>
      </c>
      <c r="H244" s="12" t="s">
        <v>194</v>
      </c>
      <c r="I244" s="12"/>
      <c r="J244" s="9">
        <v>47</v>
      </c>
      <c r="K244" s="9">
        <v>67</v>
      </c>
    </row>
    <row r="245" spans="2:11" s="11" customFormat="1" x14ac:dyDescent="0.2">
      <c r="B245" s="8">
        <v>43758</v>
      </c>
      <c r="C245" s="12" t="s">
        <v>3</v>
      </c>
      <c r="D245" s="113">
        <v>9232</v>
      </c>
      <c r="E245" s="12" t="s">
        <v>88</v>
      </c>
      <c r="F245" s="12" t="s">
        <v>3</v>
      </c>
      <c r="G245" s="12" t="s">
        <v>5</v>
      </c>
      <c r="H245" s="12" t="s">
        <v>151</v>
      </c>
      <c r="I245" s="12"/>
      <c r="J245" s="9">
        <v>50</v>
      </c>
      <c r="K245" s="9">
        <v>68</v>
      </c>
    </row>
    <row r="246" spans="2:11" s="11" customFormat="1" x14ac:dyDescent="0.2">
      <c r="B246" s="8">
        <v>43743</v>
      </c>
      <c r="C246" s="12" t="s">
        <v>3</v>
      </c>
      <c r="D246" s="113">
        <v>4601</v>
      </c>
      <c r="E246" s="12" t="s">
        <v>40</v>
      </c>
      <c r="F246" s="12" t="s">
        <v>4</v>
      </c>
      <c r="G246" s="12" t="s">
        <v>6</v>
      </c>
      <c r="H246" s="12" t="s">
        <v>194</v>
      </c>
      <c r="I246" s="12"/>
      <c r="J246" s="9">
        <v>2</v>
      </c>
      <c r="K246" s="9">
        <v>2</v>
      </c>
    </row>
    <row r="247" spans="2:11" s="11" customFormat="1" x14ac:dyDescent="0.2">
      <c r="B247" s="8">
        <v>43743</v>
      </c>
      <c r="C247" s="12" t="s">
        <v>3</v>
      </c>
      <c r="D247" s="113">
        <v>4645</v>
      </c>
      <c r="E247" s="12" t="s">
        <v>40</v>
      </c>
      <c r="F247" s="12" t="s">
        <v>9</v>
      </c>
      <c r="G247" s="12" t="s">
        <v>6</v>
      </c>
      <c r="H247" s="12" t="s">
        <v>2483</v>
      </c>
      <c r="I247" s="12"/>
      <c r="J247" s="9">
        <v>5</v>
      </c>
      <c r="K247" s="9">
        <v>3</v>
      </c>
    </row>
    <row r="248" spans="2:11" s="11" customFormat="1" x14ac:dyDescent="0.2">
      <c r="B248" s="8">
        <v>43744</v>
      </c>
      <c r="C248" s="12" t="s">
        <v>3</v>
      </c>
      <c r="D248" s="113">
        <v>4688</v>
      </c>
      <c r="E248" s="12" t="s">
        <v>40</v>
      </c>
      <c r="F248" s="12" t="s">
        <v>4</v>
      </c>
      <c r="G248" s="12" t="s">
        <v>6</v>
      </c>
      <c r="H248" s="12" t="s">
        <v>488</v>
      </c>
      <c r="I248" s="12"/>
      <c r="J248" s="9">
        <v>3</v>
      </c>
      <c r="K248" s="9">
        <v>2</v>
      </c>
    </row>
    <row r="249" spans="2:11" x14ac:dyDescent="0.2">
      <c r="B249" s="8">
        <v>43744</v>
      </c>
      <c r="C249" s="12" t="s">
        <v>3</v>
      </c>
      <c r="D249" s="113">
        <v>4583</v>
      </c>
      <c r="E249" s="12" t="s">
        <v>40</v>
      </c>
      <c r="F249" s="12" t="s">
        <v>4</v>
      </c>
      <c r="G249" s="12" t="s">
        <v>5</v>
      </c>
      <c r="H249" s="12" t="s">
        <v>488</v>
      </c>
      <c r="I249" s="12"/>
      <c r="J249" s="9">
        <v>2</v>
      </c>
      <c r="K249" s="9">
        <v>2</v>
      </c>
    </row>
    <row r="250" spans="2:11" s="11" customFormat="1" x14ac:dyDescent="0.2">
      <c r="B250" s="8">
        <v>43744</v>
      </c>
      <c r="C250" s="12" t="s">
        <v>3</v>
      </c>
      <c r="D250" s="113">
        <v>4514</v>
      </c>
      <c r="E250" s="12" t="s">
        <v>40</v>
      </c>
      <c r="F250" s="12" t="s">
        <v>4</v>
      </c>
      <c r="G250" s="12" t="s">
        <v>6</v>
      </c>
      <c r="H250" s="12" t="s">
        <v>488</v>
      </c>
      <c r="I250" s="12"/>
      <c r="J250" s="9">
        <v>4</v>
      </c>
      <c r="K250" s="9">
        <v>2</v>
      </c>
    </row>
    <row r="251" spans="2:11" s="11" customFormat="1" x14ac:dyDescent="0.2">
      <c r="B251" s="8">
        <v>43744</v>
      </c>
      <c r="C251" s="12" t="s">
        <v>3</v>
      </c>
      <c r="D251" s="113">
        <v>4681</v>
      </c>
      <c r="E251" s="12" t="s">
        <v>40</v>
      </c>
      <c r="F251" s="12" t="s">
        <v>6</v>
      </c>
      <c r="G251" s="12" t="s">
        <v>15</v>
      </c>
      <c r="H251" s="12" t="s">
        <v>194</v>
      </c>
      <c r="I251" s="12"/>
      <c r="J251" s="9">
        <v>3</v>
      </c>
      <c r="K251" s="9">
        <v>3</v>
      </c>
    </row>
    <row r="252" spans="2:11" s="11" customFormat="1" x14ac:dyDescent="0.2">
      <c r="B252" s="8">
        <v>43757</v>
      </c>
      <c r="C252" s="12" t="s">
        <v>3</v>
      </c>
      <c r="D252" s="113">
        <v>4599</v>
      </c>
      <c r="E252" s="12" t="s">
        <v>40</v>
      </c>
      <c r="F252" s="12" t="s">
        <v>6</v>
      </c>
      <c r="G252" s="12" t="s">
        <v>4</v>
      </c>
      <c r="H252" s="12" t="s">
        <v>23</v>
      </c>
      <c r="I252" s="12"/>
      <c r="J252" s="9">
        <v>2</v>
      </c>
      <c r="K252" s="9">
        <v>1</v>
      </c>
    </row>
    <row r="253" spans="2:11" s="11" customFormat="1" x14ac:dyDescent="0.2">
      <c r="B253" s="8">
        <v>43758</v>
      </c>
      <c r="C253" s="12" t="s">
        <v>3</v>
      </c>
      <c r="D253" s="113">
        <v>4548</v>
      </c>
      <c r="E253" s="12" t="s">
        <v>40</v>
      </c>
      <c r="F253" s="12" t="s">
        <v>3</v>
      </c>
      <c r="G253" s="12" t="s">
        <v>99</v>
      </c>
      <c r="H253" s="12" t="s">
        <v>2602</v>
      </c>
      <c r="I253" s="12"/>
      <c r="J253" s="9">
        <v>2</v>
      </c>
      <c r="K253" s="9">
        <v>1</v>
      </c>
    </row>
    <row r="254" spans="2:11" s="11" customFormat="1" x14ac:dyDescent="0.2">
      <c r="B254" s="8">
        <v>43764</v>
      </c>
      <c r="C254" s="12" t="s">
        <v>3</v>
      </c>
      <c r="D254" s="113">
        <v>4540</v>
      </c>
      <c r="E254" s="12" t="s">
        <v>40</v>
      </c>
      <c r="F254" s="12" t="s">
        <v>18</v>
      </c>
      <c r="G254" s="12" t="s">
        <v>15</v>
      </c>
      <c r="H254" s="12" t="s">
        <v>2648</v>
      </c>
      <c r="I254" s="12"/>
      <c r="J254" s="9">
        <v>3</v>
      </c>
      <c r="K254" s="9" t="s">
        <v>828</v>
      </c>
    </row>
    <row r="255" spans="2:11" s="11" customFormat="1" x14ac:dyDescent="0.2">
      <c r="B255" s="8">
        <v>43749</v>
      </c>
      <c r="C255" s="12" t="s">
        <v>3</v>
      </c>
      <c r="D255" s="113">
        <v>3412</v>
      </c>
      <c r="E255" s="12" t="s">
        <v>67</v>
      </c>
      <c r="F255" s="12" t="s">
        <v>4</v>
      </c>
      <c r="G255" s="12" t="s">
        <v>22</v>
      </c>
      <c r="H255" s="12" t="s">
        <v>151</v>
      </c>
      <c r="I255" s="12"/>
      <c r="J255" s="9">
        <v>22</v>
      </c>
      <c r="K255" s="9">
        <v>21</v>
      </c>
    </row>
    <row r="256" spans="2:11" s="11" customFormat="1" x14ac:dyDescent="0.2">
      <c r="B256" s="8">
        <v>43750</v>
      </c>
      <c r="C256" s="12" t="s">
        <v>3</v>
      </c>
      <c r="D256" s="113">
        <v>3442</v>
      </c>
      <c r="E256" s="12" t="s">
        <v>67</v>
      </c>
      <c r="F256" s="12" t="s">
        <v>16</v>
      </c>
      <c r="G256" s="12" t="s">
        <v>4</v>
      </c>
      <c r="H256" s="12" t="s">
        <v>893</v>
      </c>
      <c r="I256" s="12"/>
      <c r="J256" s="9">
        <v>17</v>
      </c>
      <c r="K256" s="9">
        <v>19</v>
      </c>
    </row>
    <row r="257" spans="2:11" s="11" customFormat="1" x14ac:dyDescent="0.2">
      <c r="B257" s="8">
        <v>43758</v>
      </c>
      <c r="C257" s="12" t="s">
        <v>3</v>
      </c>
      <c r="D257" s="113">
        <v>3445</v>
      </c>
      <c r="E257" s="12" t="s">
        <v>67</v>
      </c>
      <c r="F257" s="12" t="s">
        <v>3</v>
      </c>
      <c r="G257" s="12" t="s">
        <v>6</v>
      </c>
      <c r="H257" s="12" t="s">
        <v>23</v>
      </c>
      <c r="I257" s="12"/>
      <c r="J257" s="9">
        <v>19</v>
      </c>
      <c r="K257" s="9">
        <v>20</v>
      </c>
    </row>
    <row r="258" spans="2:11" s="11" customFormat="1" x14ac:dyDescent="0.2">
      <c r="B258" s="8">
        <v>43765</v>
      </c>
      <c r="C258" s="12" t="s">
        <v>3</v>
      </c>
      <c r="D258" s="113">
        <v>3541</v>
      </c>
      <c r="E258" s="12" t="s">
        <v>67</v>
      </c>
      <c r="F258" s="12" t="s">
        <v>16</v>
      </c>
      <c r="G258" s="12" t="s">
        <v>4</v>
      </c>
      <c r="H258" s="12" t="s">
        <v>222</v>
      </c>
      <c r="I258" s="12"/>
      <c r="J258" s="9">
        <v>19</v>
      </c>
      <c r="K258" s="9">
        <v>10</v>
      </c>
    </row>
    <row r="259" spans="2:11" s="11" customFormat="1" x14ac:dyDescent="0.2">
      <c r="B259" s="8">
        <v>43766</v>
      </c>
      <c r="C259" s="12" t="s">
        <v>3</v>
      </c>
      <c r="D259" s="113">
        <v>3422</v>
      </c>
      <c r="E259" s="12" t="s">
        <v>67</v>
      </c>
      <c r="F259" s="12" t="s">
        <v>16</v>
      </c>
      <c r="G259" s="12" t="s">
        <v>6</v>
      </c>
      <c r="H259" s="12" t="s">
        <v>194</v>
      </c>
      <c r="I259" s="12"/>
      <c r="J259" s="9">
        <v>24</v>
      </c>
      <c r="K259" s="9">
        <v>20</v>
      </c>
    </row>
    <row r="260" spans="2:11" s="11" customFormat="1" x14ac:dyDescent="0.2">
      <c r="B260" s="8">
        <v>43766</v>
      </c>
      <c r="C260" s="12" t="s">
        <v>3</v>
      </c>
      <c r="D260" s="113">
        <v>6440</v>
      </c>
      <c r="E260" s="12" t="s">
        <v>60</v>
      </c>
      <c r="F260" s="12" t="s">
        <v>18</v>
      </c>
      <c r="G260" s="12" t="s">
        <v>15</v>
      </c>
      <c r="H260" s="12" t="s">
        <v>319</v>
      </c>
      <c r="I260" s="12"/>
      <c r="J260" s="9">
        <v>52</v>
      </c>
      <c r="K260" s="9">
        <v>63</v>
      </c>
    </row>
    <row r="261" spans="2:11" s="11" customFormat="1" x14ac:dyDescent="0.2">
      <c r="B261" s="8">
        <v>43743</v>
      </c>
      <c r="C261" s="12" t="s">
        <v>3</v>
      </c>
      <c r="D261" s="113">
        <v>4361</v>
      </c>
      <c r="E261" s="12" t="s">
        <v>506</v>
      </c>
      <c r="F261" s="12" t="s">
        <v>585</v>
      </c>
      <c r="G261" s="12" t="s">
        <v>15</v>
      </c>
      <c r="H261" s="12" t="s">
        <v>151</v>
      </c>
      <c r="I261" s="12"/>
      <c r="J261" s="9">
        <v>13</v>
      </c>
      <c r="K261" s="9">
        <v>7</v>
      </c>
    </row>
    <row r="262" spans="2:11" s="11" customFormat="1" x14ac:dyDescent="0.2">
      <c r="B262" s="8">
        <v>43743</v>
      </c>
      <c r="C262" s="12" t="s">
        <v>3</v>
      </c>
      <c r="D262" s="113">
        <v>4340</v>
      </c>
      <c r="E262" s="12" t="s">
        <v>506</v>
      </c>
      <c r="F262" s="12" t="s">
        <v>6</v>
      </c>
      <c r="G262" s="12" t="s">
        <v>15</v>
      </c>
      <c r="H262" s="12" t="s">
        <v>477</v>
      </c>
      <c r="I262" s="12"/>
      <c r="J262" s="9">
        <v>14</v>
      </c>
      <c r="K262" s="9">
        <v>9</v>
      </c>
    </row>
    <row r="263" spans="2:11" s="11" customFormat="1" x14ac:dyDescent="0.2">
      <c r="B263" s="8">
        <v>43751</v>
      </c>
      <c r="C263" s="12" t="s">
        <v>3</v>
      </c>
      <c r="D263" s="113">
        <v>4026</v>
      </c>
      <c r="E263" s="12" t="s">
        <v>506</v>
      </c>
      <c r="F263" s="12" t="s">
        <v>6</v>
      </c>
      <c r="G263" s="12" t="s">
        <v>15</v>
      </c>
      <c r="H263" s="12" t="s">
        <v>37</v>
      </c>
      <c r="I263" s="12"/>
      <c r="J263" s="9">
        <v>11</v>
      </c>
      <c r="K263" s="9">
        <v>7</v>
      </c>
    </row>
    <row r="264" spans="2:11" s="11" customFormat="1" x14ac:dyDescent="0.2">
      <c r="B264" s="8">
        <v>43751</v>
      </c>
      <c r="C264" s="12" t="s">
        <v>3</v>
      </c>
      <c r="D264" s="113">
        <v>4361</v>
      </c>
      <c r="E264" s="12" t="s">
        <v>506</v>
      </c>
      <c r="F264" s="12" t="s">
        <v>10</v>
      </c>
      <c r="G264" s="12" t="s">
        <v>6</v>
      </c>
      <c r="H264" s="12" t="s">
        <v>222</v>
      </c>
      <c r="I264" s="12"/>
      <c r="J264" s="9">
        <v>13</v>
      </c>
      <c r="K264" s="9">
        <v>7</v>
      </c>
    </row>
    <row r="265" spans="2:11" s="11" customFormat="1" x14ac:dyDescent="0.2">
      <c r="B265" s="8">
        <v>43753</v>
      </c>
      <c r="C265" s="12" t="s">
        <v>3</v>
      </c>
      <c r="D265" s="113">
        <v>4004</v>
      </c>
      <c r="E265" s="12" t="s">
        <v>506</v>
      </c>
      <c r="F265" s="12" t="s">
        <v>6</v>
      </c>
      <c r="G265" s="12" t="s">
        <v>4</v>
      </c>
      <c r="H265" s="12" t="s">
        <v>1661</v>
      </c>
      <c r="I265" s="12"/>
      <c r="J265" s="9">
        <v>14</v>
      </c>
      <c r="K265" s="9">
        <v>10</v>
      </c>
    </row>
    <row r="266" spans="2:11" s="11" customFormat="1" x14ac:dyDescent="0.2">
      <c r="B266" s="8">
        <v>43765</v>
      </c>
      <c r="C266" s="12" t="s">
        <v>3</v>
      </c>
      <c r="D266" s="113">
        <v>4031</v>
      </c>
      <c r="E266" s="12" t="s">
        <v>506</v>
      </c>
      <c r="F266" s="12" t="s">
        <v>4</v>
      </c>
      <c r="G266" s="12" t="s">
        <v>6</v>
      </c>
      <c r="H266" s="12" t="s">
        <v>1818</v>
      </c>
      <c r="I266" s="12"/>
      <c r="J266" s="9">
        <v>16</v>
      </c>
      <c r="K266" s="9">
        <v>10</v>
      </c>
    </row>
    <row r="267" spans="2:11" s="11" customFormat="1" x14ac:dyDescent="0.2">
      <c r="B267" s="8">
        <v>43765</v>
      </c>
      <c r="C267" s="12" t="s">
        <v>3</v>
      </c>
      <c r="D267" s="113">
        <v>4171</v>
      </c>
      <c r="E267" s="12" t="s">
        <v>506</v>
      </c>
      <c r="F267" s="12" t="s">
        <v>11</v>
      </c>
      <c r="G267" s="12" t="s">
        <v>4</v>
      </c>
      <c r="H267" s="12" t="s">
        <v>151</v>
      </c>
      <c r="I267" s="12"/>
      <c r="J267" s="9">
        <v>14</v>
      </c>
      <c r="K267" s="9">
        <v>9</v>
      </c>
    </row>
    <row r="268" spans="2:11" s="11" customFormat="1" x14ac:dyDescent="0.2">
      <c r="B268" s="8">
        <v>43765</v>
      </c>
      <c r="C268" s="12" t="s">
        <v>3</v>
      </c>
      <c r="D268" s="113">
        <v>9151</v>
      </c>
      <c r="E268" s="12" t="s">
        <v>315</v>
      </c>
      <c r="F268" s="12" t="s">
        <v>4</v>
      </c>
      <c r="G268" s="12" t="s">
        <v>6</v>
      </c>
      <c r="H268" s="12" t="s">
        <v>151</v>
      </c>
      <c r="I268" s="12"/>
      <c r="J268" s="9">
        <v>60</v>
      </c>
      <c r="K268" s="9">
        <v>54</v>
      </c>
    </row>
    <row r="269" spans="2:11" s="11" customFormat="1" x14ac:dyDescent="0.2">
      <c r="B269" s="8">
        <v>43757</v>
      </c>
      <c r="C269" s="12" t="s">
        <v>3</v>
      </c>
      <c r="D269" s="113">
        <v>9048</v>
      </c>
      <c r="E269" s="12" t="s">
        <v>63</v>
      </c>
      <c r="F269" s="12" t="s">
        <v>1978</v>
      </c>
      <c r="G269" s="12" t="s">
        <v>15</v>
      </c>
      <c r="H269" s="12" t="s">
        <v>177</v>
      </c>
      <c r="I269" s="12"/>
      <c r="J269" s="9">
        <v>45</v>
      </c>
      <c r="K269" s="9">
        <v>62</v>
      </c>
    </row>
    <row r="270" spans="2:11" s="11" customFormat="1" x14ac:dyDescent="0.2">
      <c r="B270" s="8">
        <v>43762</v>
      </c>
      <c r="C270" s="12" t="s">
        <v>3</v>
      </c>
      <c r="D270" s="113">
        <v>5861</v>
      </c>
      <c r="E270" s="12" t="s">
        <v>78</v>
      </c>
      <c r="F270" s="12" t="s">
        <v>6</v>
      </c>
      <c r="G270" s="12" t="s">
        <v>6</v>
      </c>
      <c r="H270" s="12" t="s">
        <v>319</v>
      </c>
      <c r="I270" s="12"/>
      <c r="J270" s="9">
        <v>31</v>
      </c>
      <c r="K270" s="9">
        <v>31</v>
      </c>
    </row>
    <row r="271" spans="2:11" s="11" customFormat="1" x14ac:dyDescent="0.2">
      <c r="B271" s="8">
        <v>43766</v>
      </c>
      <c r="C271" s="12" t="s">
        <v>3</v>
      </c>
      <c r="D271" s="113">
        <v>5823</v>
      </c>
      <c r="E271" s="12" t="s">
        <v>78</v>
      </c>
      <c r="F271" s="12" t="s">
        <v>8</v>
      </c>
      <c r="G271" s="12" t="s">
        <v>33</v>
      </c>
      <c r="H271" s="12" t="s">
        <v>319</v>
      </c>
      <c r="I271" s="12"/>
      <c r="J271" s="9">
        <v>26</v>
      </c>
      <c r="K271" s="9">
        <v>26</v>
      </c>
    </row>
    <row r="272" spans="2:11" s="11" customFormat="1" x14ac:dyDescent="0.2">
      <c r="B272" s="8">
        <v>43766</v>
      </c>
      <c r="C272" s="12" t="s">
        <v>3</v>
      </c>
      <c r="D272" s="113">
        <v>5891</v>
      </c>
      <c r="E272" s="12" t="s">
        <v>78</v>
      </c>
      <c r="F272" s="12" t="s">
        <v>3</v>
      </c>
      <c r="G272" s="12" t="s">
        <v>5</v>
      </c>
      <c r="H272" s="12" t="s">
        <v>151</v>
      </c>
      <c r="I272" s="12"/>
      <c r="J272" s="9">
        <v>25</v>
      </c>
      <c r="K272" s="9">
        <v>28</v>
      </c>
    </row>
    <row r="273" spans="2:11" s="11" customFormat="1" x14ac:dyDescent="0.2">
      <c r="B273" s="8">
        <v>43750</v>
      </c>
      <c r="C273" s="12" t="s">
        <v>3</v>
      </c>
      <c r="D273" s="113">
        <v>5756</v>
      </c>
      <c r="E273" s="12" t="s">
        <v>128</v>
      </c>
      <c r="F273" s="12" t="s">
        <v>4</v>
      </c>
      <c r="G273" s="12" t="s">
        <v>5</v>
      </c>
      <c r="H273" s="12" t="s">
        <v>194</v>
      </c>
      <c r="I273" s="12"/>
      <c r="J273" s="9">
        <v>20</v>
      </c>
      <c r="K273" s="9">
        <v>27</v>
      </c>
    </row>
    <row r="274" spans="2:11" s="11" customFormat="1" x14ac:dyDescent="0.2">
      <c r="B274" s="8">
        <v>43744</v>
      </c>
      <c r="C274" s="12" t="s">
        <v>3</v>
      </c>
      <c r="D274" s="113">
        <v>8355</v>
      </c>
      <c r="E274" s="12" t="s">
        <v>112</v>
      </c>
      <c r="F274" s="12" t="s">
        <v>1656</v>
      </c>
      <c r="G274" s="12" t="s">
        <v>15</v>
      </c>
      <c r="H274" s="12" t="s">
        <v>477</v>
      </c>
      <c r="I274" s="12"/>
      <c r="J274" s="9">
        <v>20</v>
      </c>
      <c r="K274" s="9">
        <v>14</v>
      </c>
    </row>
    <row r="275" spans="2:11" s="11" customFormat="1" x14ac:dyDescent="0.2">
      <c r="B275" s="8">
        <v>43766</v>
      </c>
      <c r="C275" s="12" t="s">
        <v>3</v>
      </c>
      <c r="D275" s="113">
        <v>8358</v>
      </c>
      <c r="E275" s="12" t="s">
        <v>2659</v>
      </c>
      <c r="F275" s="12" t="s">
        <v>3</v>
      </c>
      <c r="G275" s="12" t="s">
        <v>15</v>
      </c>
      <c r="H275" s="12" t="s">
        <v>151</v>
      </c>
      <c r="I275" s="12"/>
      <c r="J275" s="9">
        <v>28</v>
      </c>
      <c r="K275" s="9">
        <v>21</v>
      </c>
    </row>
    <row r="276" spans="2:11" s="11" customFormat="1" x14ac:dyDescent="0.2">
      <c r="B276" s="8">
        <v>43766</v>
      </c>
      <c r="C276" s="12" t="s">
        <v>3</v>
      </c>
      <c r="D276" s="113">
        <v>8361</v>
      </c>
      <c r="E276" s="12" t="s">
        <v>2672</v>
      </c>
      <c r="F276" s="12" t="s">
        <v>10</v>
      </c>
      <c r="G276" s="12" t="s">
        <v>3</v>
      </c>
      <c r="H276" s="12" t="s">
        <v>151</v>
      </c>
      <c r="I276" s="12"/>
      <c r="J276" s="9">
        <v>29</v>
      </c>
      <c r="K276" s="9">
        <v>22</v>
      </c>
    </row>
    <row r="277" spans="2:11" s="11" customFormat="1" x14ac:dyDescent="0.2">
      <c r="B277" s="8">
        <v>43749</v>
      </c>
      <c r="C277" s="12" t="s">
        <v>3</v>
      </c>
      <c r="D277" s="113">
        <v>8363</v>
      </c>
      <c r="E277" s="12" t="s">
        <v>2561</v>
      </c>
      <c r="F277" s="12" t="s">
        <v>4</v>
      </c>
      <c r="G277" s="12" t="s">
        <v>99</v>
      </c>
      <c r="H277" s="12" t="s">
        <v>2562</v>
      </c>
      <c r="I277" s="12"/>
      <c r="J277" s="9">
        <v>34</v>
      </c>
      <c r="K277" s="9">
        <v>27</v>
      </c>
    </row>
    <row r="278" spans="2:11" s="11" customFormat="1" x14ac:dyDescent="0.2">
      <c r="B278" s="8">
        <v>43740</v>
      </c>
      <c r="C278" s="12" t="s">
        <v>3</v>
      </c>
      <c r="D278" s="113">
        <v>6743</v>
      </c>
      <c r="E278" s="12" t="s">
        <v>49</v>
      </c>
      <c r="F278" s="12" t="s">
        <v>5</v>
      </c>
      <c r="G278" s="12" t="s">
        <v>4</v>
      </c>
      <c r="H278" s="12" t="s">
        <v>1830</v>
      </c>
      <c r="I278" s="12"/>
      <c r="J278" s="9">
        <v>40</v>
      </c>
      <c r="K278" s="9">
        <v>53</v>
      </c>
    </row>
    <row r="279" spans="2:11" s="11" customFormat="1" x14ac:dyDescent="0.2">
      <c r="B279" s="8">
        <v>43766</v>
      </c>
      <c r="C279" s="12" t="s">
        <v>3</v>
      </c>
      <c r="D279" s="113">
        <v>6793</v>
      </c>
      <c r="E279" s="12" t="s">
        <v>49</v>
      </c>
      <c r="F279" s="12" t="s">
        <v>3</v>
      </c>
      <c r="G279" s="12" t="s">
        <v>5</v>
      </c>
      <c r="H279" s="12" t="s">
        <v>194</v>
      </c>
      <c r="I279" s="12"/>
      <c r="J279" s="9">
        <v>39</v>
      </c>
      <c r="K279" s="9">
        <v>55</v>
      </c>
    </row>
    <row r="280" spans="2:11" s="11" customFormat="1" x14ac:dyDescent="0.2">
      <c r="B280" s="8">
        <v>43766</v>
      </c>
      <c r="C280" s="12" t="s">
        <v>3</v>
      </c>
      <c r="D280" s="113">
        <v>6183</v>
      </c>
      <c r="E280" s="12" t="s">
        <v>49</v>
      </c>
      <c r="F280" s="12" t="s">
        <v>16</v>
      </c>
      <c r="G280" s="12" t="s">
        <v>6</v>
      </c>
      <c r="H280" s="12" t="s">
        <v>319</v>
      </c>
      <c r="I280" s="12"/>
      <c r="J280" s="9">
        <v>34</v>
      </c>
      <c r="K280" s="9">
        <v>43</v>
      </c>
    </row>
    <row r="281" spans="2:11" s="11" customFormat="1" x14ac:dyDescent="0.2">
      <c r="B281" s="8">
        <v>43744</v>
      </c>
      <c r="C281" s="12" t="s">
        <v>3</v>
      </c>
      <c r="D281" s="113">
        <v>8364</v>
      </c>
      <c r="E281" s="12" t="s">
        <v>72</v>
      </c>
      <c r="F281" s="12" t="s">
        <v>4</v>
      </c>
      <c r="G281" s="12" t="s">
        <v>5</v>
      </c>
      <c r="H281" s="12" t="s">
        <v>2045</v>
      </c>
      <c r="I281" s="12"/>
      <c r="J281" s="9">
        <v>25</v>
      </c>
      <c r="K281" s="9">
        <v>19</v>
      </c>
    </row>
    <row r="282" spans="2:11" s="11" customFormat="1" x14ac:dyDescent="0.2">
      <c r="B282" s="8">
        <v>43741</v>
      </c>
      <c r="C282" s="12" t="s">
        <v>3</v>
      </c>
      <c r="D282" s="113">
        <v>3333</v>
      </c>
      <c r="E282" s="12" t="s">
        <v>338</v>
      </c>
      <c r="F282" s="12" t="s">
        <v>5</v>
      </c>
      <c r="G282" s="12" t="s">
        <v>15</v>
      </c>
      <c r="H282" s="12" t="s">
        <v>319</v>
      </c>
      <c r="I282" s="12"/>
      <c r="J282" s="9">
        <v>17</v>
      </c>
      <c r="K282" s="9">
        <v>22</v>
      </c>
    </row>
    <row r="283" spans="2:11" s="11" customFormat="1" x14ac:dyDescent="0.2">
      <c r="B283" s="8">
        <v>43739</v>
      </c>
      <c r="C283" s="12" t="s">
        <v>3</v>
      </c>
      <c r="D283" s="113">
        <v>7357</v>
      </c>
      <c r="E283" s="12" t="s">
        <v>1165</v>
      </c>
      <c r="F283" s="12" t="s">
        <v>4</v>
      </c>
      <c r="G283" s="12" t="s">
        <v>6</v>
      </c>
      <c r="H283" s="12" t="s">
        <v>151</v>
      </c>
      <c r="I283" s="12"/>
      <c r="J283" s="9">
        <v>39</v>
      </c>
      <c r="K283" s="9">
        <v>46</v>
      </c>
    </row>
    <row r="284" spans="2:11" s="11" customFormat="1" x14ac:dyDescent="0.2">
      <c r="B284" s="8">
        <v>43744</v>
      </c>
      <c r="C284" s="12" t="s">
        <v>3</v>
      </c>
      <c r="D284" s="113">
        <v>7360</v>
      </c>
      <c r="E284" s="12" t="s">
        <v>1165</v>
      </c>
      <c r="F284" s="12" t="s">
        <v>187</v>
      </c>
      <c r="G284" s="12" t="s">
        <v>2524</v>
      </c>
      <c r="H284" s="12" t="s">
        <v>258</v>
      </c>
      <c r="I284" s="12"/>
      <c r="J284" s="9">
        <v>33</v>
      </c>
      <c r="K284" s="9">
        <v>45</v>
      </c>
    </row>
    <row r="285" spans="2:11" s="11" customFormat="1" x14ac:dyDescent="0.2">
      <c r="B285" s="8">
        <v>43764</v>
      </c>
      <c r="C285" s="12" t="s">
        <v>3</v>
      </c>
      <c r="D285" s="113">
        <v>7360</v>
      </c>
      <c r="E285" s="12" t="s">
        <v>1165</v>
      </c>
      <c r="F285" s="12" t="s">
        <v>6</v>
      </c>
      <c r="G285" s="12" t="s">
        <v>2646</v>
      </c>
      <c r="H285" s="12" t="s">
        <v>151</v>
      </c>
      <c r="I285" s="12"/>
      <c r="J285" s="9">
        <v>35</v>
      </c>
      <c r="K285" s="9">
        <v>45</v>
      </c>
    </row>
    <row r="286" spans="2:11" s="11" customFormat="1" x14ac:dyDescent="0.2">
      <c r="B286" s="8">
        <v>43765</v>
      </c>
      <c r="C286" s="12" t="s">
        <v>3</v>
      </c>
      <c r="D286" s="113">
        <v>7360</v>
      </c>
      <c r="E286" s="12" t="s">
        <v>1165</v>
      </c>
      <c r="F286" s="12" t="s">
        <v>157</v>
      </c>
      <c r="G286" s="12" t="s">
        <v>15</v>
      </c>
      <c r="H286" s="12" t="s">
        <v>151</v>
      </c>
      <c r="I286" s="12"/>
      <c r="J286" s="9">
        <v>34</v>
      </c>
      <c r="K286" s="9">
        <v>45</v>
      </c>
    </row>
    <row r="287" spans="2:11" s="11" customFormat="1" x14ac:dyDescent="0.2">
      <c r="B287" s="8">
        <v>43765</v>
      </c>
      <c r="C287" s="12" t="s">
        <v>3</v>
      </c>
      <c r="D287" s="113">
        <v>7360</v>
      </c>
      <c r="E287" s="12" t="s">
        <v>1165</v>
      </c>
      <c r="F287" s="12" t="s">
        <v>169</v>
      </c>
      <c r="G287" s="12" t="s">
        <v>15</v>
      </c>
      <c r="H287" s="12" t="s">
        <v>151</v>
      </c>
      <c r="I287" s="12"/>
      <c r="J287" s="9">
        <v>34</v>
      </c>
      <c r="K287" s="9">
        <v>45</v>
      </c>
    </row>
    <row r="288" spans="2:11" s="11" customFormat="1" x14ac:dyDescent="0.2">
      <c r="B288" s="8">
        <v>43743</v>
      </c>
      <c r="C288" s="12" t="s">
        <v>3</v>
      </c>
      <c r="D288" s="113">
        <v>7250</v>
      </c>
      <c r="E288" s="12" t="s">
        <v>59</v>
      </c>
      <c r="F288" s="12" t="s">
        <v>6</v>
      </c>
      <c r="G288" s="12" t="s">
        <v>8</v>
      </c>
      <c r="H288" s="12" t="s">
        <v>23</v>
      </c>
      <c r="I288" s="12"/>
      <c r="J288" s="9">
        <v>30</v>
      </c>
      <c r="K288" s="9">
        <v>35</v>
      </c>
    </row>
    <row r="289" spans="2:11" s="11" customFormat="1" x14ac:dyDescent="0.2">
      <c r="B289" s="8">
        <v>43750</v>
      </c>
      <c r="C289" s="12" t="s">
        <v>3</v>
      </c>
      <c r="D289" s="113">
        <v>7246</v>
      </c>
      <c r="E289" s="12" t="s">
        <v>59</v>
      </c>
      <c r="F289" s="12" t="s">
        <v>15</v>
      </c>
      <c r="G289" s="12" t="s">
        <v>6</v>
      </c>
      <c r="H289" s="12" t="s">
        <v>477</v>
      </c>
      <c r="I289" s="12"/>
      <c r="J289" s="9">
        <v>31</v>
      </c>
      <c r="K289" s="9">
        <v>35</v>
      </c>
    </row>
    <row r="290" spans="2:11" s="11" customFormat="1" x14ac:dyDescent="0.2">
      <c r="B290" s="8">
        <v>43765</v>
      </c>
      <c r="C290" s="12" t="s">
        <v>3</v>
      </c>
      <c r="D290" s="113">
        <v>7270</v>
      </c>
      <c r="E290" s="12" t="s">
        <v>59</v>
      </c>
      <c r="F290" s="12" t="s">
        <v>585</v>
      </c>
      <c r="G290" s="12" t="s">
        <v>15</v>
      </c>
      <c r="H290" s="12" t="s">
        <v>151</v>
      </c>
      <c r="I290" s="12"/>
      <c r="J290" s="9">
        <v>30</v>
      </c>
      <c r="K290" s="9">
        <v>35</v>
      </c>
    </row>
    <row r="291" spans="2:11" s="11" customFormat="1" x14ac:dyDescent="0.2">
      <c r="B291" s="8">
        <v>43765</v>
      </c>
      <c r="C291" s="12" t="s">
        <v>3</v>
      </c>
      <c r="D291" s="113">
        <v>5810</v>
      </c>
      <c r="E291" s="12" t="s">
        <v>118</v>
      </c>
      <c r="F291" s="12" t="s">
        <v>15</v>
      </c>
      <c r="G291" s="12" t="s">
        <v>6</v>
      </c>
      <c r="H291" s="12" t="s">
        <v>37</v>
      </c>
      <c r="I291" s="12"/>
      <c r="J291" s="9">
        <v>23</v>
      </c>
      <c r="K291" s="9">
        <v>25</v>
      </c>
    </row>
    <row r="292" spans="2:11" s="11" customFormat="1" x14ac:dyDescent="0.2">
      <c r="B292" s="8">
        <v>43766</v>
      </c>
      <c r="C292" s="12" t="s">
        <v>3</v>
      </c>
      <c r="D292" s="113">
        <v>8370</v>
      </c>
      <c r="E292" s="12" t="s">
        <v>57</v>
      </c>
      <c r="F292" s="12" t="s">
        <v>15</v>
      </c>
      <c r="G292" s="12" t="s">
        <v>6</v>
      </c>
      <c r="H292" s="12" t="s">
        <v>194</v>
      </c>
      <c r="I292" s="12"/>
      <c r="J292" s="9">
        <v>31</v>
      </c>
      <c r="K292" s="9">
        <v>24</v>
      </c>
    </row>
    <row r="293" spans="2:11" s="11" customFormat="1" x14ac:dyDescent="0.2">
      <c r="B293" s="8">
        <v>43760</v>
      </c>
      <c r="C293" s="12" t="s">
        <v>3</v>
      </c>
      <c r="D293" s="83" t="s">
        <v>1265</v>
      </c>
      <c r="E293" s="12" t="s">
        <v>2621</v>
      </c>
      <c r="F293" s="12" t="s">
        <v>6</v>
      </c>
      <c r="G293" s="12" t="s">
        <v>15</v>
      </c>
      <c r="H293" s="12" t="s">
        <v>151</v>
      </c>
      <c r="I293" s="12"/>
      <c r="J293" s="9">
        <v>22</v>
      </c>
      <c r="K293" s="9">
        <v>24</v>
      </c>
    </row>
    <row r="294" spans="2:11" s="11" customFormat="1" x14ac:dyDescent="0.2">
      <c r="B294" s="8">
        <v>43745</v>
      </c>
      <c r="C294" s="12" t="s">
        <v>3</v>
      </c>
      <c r="D294" s="113">
        <v>2317</v>
      </c>
      <c r="E294" s="12" t="s">
        <v>43</v>
      </c>
      <c r="F294" s="12" t="s">
        <v>2545</v>
      </c>
      <c r="G294" s="12" t="s">
        <v>6</v>
      </c>
      <c r="H294" s="12" t="s">
        <v>222</v>
      </c>
      <c r="I294" s="12"/>
      <c r="J294" s="9">
        <v>27</v>
      </c>
      <c r="K294" s="9">
        <v>27</v>
      </c>
    </row>
    <row r="295" spans="2:11" s="11" customFormat="1" x14ac:dyDescent="0.2">
      <c r="B295" s="8">
        <v>43750</v>
      </c>
      <c r="C295" s="12" t="s">
        <v>3</v>
      </c>
      <c r="D295" s="113">
        <v>1228</v>
      </c>
      <c r="E295" s="12" t="s">
        <v>43</v>
      </c>
      <c r="F295" s="12" t="s">
        <v>18</v>
      </c>
      <c r="G295" s="12" t="s">
        <v>15</v>
      </c>
      <c r="H295" s="12" t="s">
        <v>194</v>
      </c>
      <c r="I295" s="12"/>
      <c r="J295" s="9">
        <v>23</v>
      </c>
      <c r="K295" s="9">
        <v>26</v>
      </c>
    </row>
    <row r="296" spans="2:11" s="11" customFormat="1" x14ac:dyDescent="0.2">
      <c r="B296" s="8">
        <v>43750</v>
      </c>
      <c r="C296" s="12" t="s">
        <v>3</v>
      </c>
      <c r="D296" s="113">
        <v>1363</v>
      </c>
      <c r="E296" s="12" t="s">
        <v>43</v>
      </c>
      <c r="F296" s="12" t="s">
        <v>4</v>
      </c>
      <c r="G296" s="12" t="s">
        <v>15</v>
      </c>
      <c r="H296" s="12" t="s">
        <v>37</v>
      </c>
      <c r="I296" s="12"/>
      <c r="J296" s="9">
        <v>22</v>
      </c>
      <c r="K296" s="9">
        <v>26</v>
      </c>
    </row>
    <row r="297" spans="2:11" s="11" customFormat="1" x14ac:dyDescent="0.2">
      <c r="B297" s="8">
        <v>43764</v>
      </c>
      <c r="C297" s="12" t="s">
        <v>3</v>
      </c>
      <c r="D297" s="113">
        <v>1749</v>
      </c>
      <c r="E297" s="12" t="s">
        <v>43</v>
      </c>
      <c r="F297" s="12" t="s">
        <v>31</v>
      </c>
      <c r="G297" s="12" t="s">
        <v>5</v>
      </c>
      <c r="H297" s="12" t="s">
        <v>2643</v>
      </c>
      <c r="I297" s="12"/>
      <c r="J297" s="9">
        <v>25</v>
      </c>
      <c r="K297" s="9">
        <v>27</v>
      </c>
    </row>
    <row r="298" spans="2:11" s="11" customFormat="1" x14ac:dyDescent="0.2">
      <c r="B298" s="8">
        <v>43764</v>
      </c>
      <c r="C298" s="12" t="s">
        <v>3</v>
      </c>
      <c r="D298" s="113">
        <v>2611</v>
      </c>
      <c r="E298" s="12" t="s">
        <v>43</v>
      </c>
      <c r="F298" s="12" t="s">
        <v>6</v>
      </c>
      <c r="G298" s="12" t="s">
        <v>15</v>
      </c>
      <c r="H298" s="12" t="s">
        <v>222</v>
      </c>
      <c r="I298" s="12"/>
      <c r="J298" s="9">
        <v>23</v>
      </c>
      <c r="K298" s="9">
        <v>26</v>
      </c>
    </row>
    <row r="299" spans="2:11" s="11" customFormat="1" x14ac:dyDescent="0.2">
      <c r="B299" s="8">
        <v>43755</v>
      </c>
      <c r="C299" s="33" t="s">
        <v>3</v>
      </c>
      <c r="D299" s="113">
        <v>4949</v>
      </c>
      <c r="E299" s="12" t="s">
        <v>265</v>
      </c>
      <c r="F299" s="12" t="s">
        <v>3</v>
      </c>
      <c r="G299" s="12" t="s">
        <v>22</v>
      </c>
      <c r="H299" s="12" t="s">
        <v>177</v>
      </c>
      <c r="I299" s="12"/>
      <c r="J299" s="9">
        <v>14</v>
      </c>
      <c r="K299" s="9">
        <v>11</v>
      </c>
    </row>
    <row r="300" spans="2:11" s="11" customFormat="1" x14ac:dyDescent="0.2">
      <c r="B300" s="8">
        <v>43756</v>
      </c>
      <c r="C300" s="12" t="s">
        <v>3</v>
      </c>
      <c r="D300" s="113">
        <v>4939</v>
      </c>
      <c r="E300" s="12" t="s">
        <v>265</v>
      </c>
      <c r="F300" s="12" t="s">
        <v>3</v>
      </c>
      <c r="G300" s="12" t="s">
        <v>22</v>
      </c>
      <c r="H300" s="12" t="s">
        <v>37</v>
      </c>
      <c r="I300" s="12"/>
      <c r="J300" s="9">
        <v>11</v>
      </c>
      <c r="K300" s="9">
        <v>9</v>
      </c>
    </row>
    <row r="301" spans="2:11" s="11" customFormat="1" x14ac:dyDescent="0.2">
      <c r="B301" s="8">
        <v>43758</v>
      </c>
      <c r="C301" s="12" t="s">
        <v>3</v>
      </c>
      <c r="D301" s="113">
        <v>4932</v>
      </c>
      <c r="E301" s="12" t="s">
        <v>265</v>
      </c>
      <c r="F301" s="12" t="s">
        <v>6</v>
      </c>
      <c r="G301" s="12" t="s">
        <v>6</v>
      </c>
      <c r="H301" s="12" t="s">
        <v>151</v>
      </c>
      <c r="I301" s="12"/>
      <c r="J301" s="9">
        <v>11</v>
      </c>
      <c r="K301" s="9">
        <v>8</v>
      </c>
    </row>
    <row r="302" spans="2:11" s="11" customFormat="1" x14ac:dyDescent="0.2">
      <c r="B302" s="8">
        <v>43758</v>
      </c>
      <c r="C302" s="12" t="s">
        <v>3</v>
      </c>
      <c r="D302" s="113">
        <v>4925</v>
      </c>
      <c r="E302" s="12" t="s">
        <v>265</v>
      </c>
      <c r="F302" s="12" t="s">
        <v>3</v>
      </c>
      <c r="G302" s="12" t="s">
        <v>2598</v>
      </c>
      <c r="H302" s="12" t="s">
        <v>37</v>
      </c>
      <c r="I302" s="12"/>
      <c r="J302" s="9">
        <v>10</v>
      </c>
      <c r="K302" s="9">
        <v>6</v>
      </c>
    </row>
    <row r="303" spans="2:11" s="11" customFormat="1" x14ac:dyDescent="0.2">
      <c r="B303" s="8">
        <v>43765</v>
      </c>
      <c r="C303" s="12" t="s">
        <v>3</v>
      </c>
      <c r="D303" s="113">
        <v>4922</v>
      </c>
      <c r="E303" s="12" t="s">
        <v>265</v>
      </c>
      <c r="F303" s="12" t="s">
        <v>8</v>
      </c>
      <c r="G303" s="12" t="s">
        <v>4</v>
      </c>
      <c r="H303" s="12" t="s">
        <v>151</v>
      </c>
      <c r="I303" s="12"/>
      <c r="J303" s="9">
        <v>10</v>
      </c>
      <c r="K303" s="9">
        <v>6</v>
      </c>
    </row>
    <row r="304" spans="2:11" s="11" customFormat="1" x14ac:dyDescent="0.2">
      <c r="B304" s="8">
        <v>43766</v>
      </c>
      <c r="C304" s="12" t="s">
        <v>3</v>
      </c>
      <c r="D304" s="113">
        <v>4924</v>
      </c>
      <c r="E304" s="12" t="s">
        <v>265</v>
      </c>
      <c r="F304" s="12" t="s">
        <v>3</v>
      </c>
      <c r="G304" s="12" t="s">
        <v>5</v>
      </c>
      <c r="H304" s="12" t="s">
        <v>194</v>
      </c>
      <c r="I304" s="12"/>
      <c r="J304" s="9">
        <v>14</v>
      </c>
      <c r="K304" s="9">
        <v>7</v>
      </c>
    </row>
    <row r="305" spans="2:11" s="11" customFormat="1" x14ac:dyDescent="0.2">
      <c r="B305" s="8">
        <v>43765</v>
      </c>
      <c r="C305" s="12" t="s">
        <v>3</v>
      </c>
      <c r="D305" s="113">
        <v>3670</v>
      </c>
      <c r="E305" s="12" t="s">
        <v>76</v>
      </c>
      <c r="F305" s="12" t="s">
        <v>6</v>
      </c>
      <c r="G305" s="12" t="s">
        <v>6</v>
      </c>
      <c r="H305" s="12" t="s">
        <v>222</v>
      </c>
      <c r="I305" s="12"/>
      <c r="J305" s="9">
        <v>14</v>
      </c>
      <c r="K305" s="9">
        <v>16</v>
      </c>
    </row>
    <row r="306" spans="2:11" s="11" customFormat="1" x14ac:dyDescent="0.2">
      <c r="B306" s="8">
        <v>43766</v>
      </c>
      <c r="C306" s="12" t="s">
        <v>3</v>
      </c>
      <c r="D306" s="113">
        <v>1159</v>
      </c>
      <c r="E306" s="12" t="s">
        <v>2674</v>
      </c>
      <c r="F306" s="12" t="s">
        <v>3</v>
      </c>
      <c r="G306" s="12" t="s">
        <v>6</v>
      </c>
      <c r="H306" s="12" t="s">
        <v>151</v>
      </c>
      <c r="I306" s="12"/>
      <c r="J306" s="9">
        <v>33</v>
      </c>
      <c r="K306" s="9">
        <v>36</v>
      </c>
    </row>
    <row r="307" spans="2:11" s="11" customFormat="1" x14ac:dyDescent="0.2">
      <c r="B307" s="8">
        <v>43766</v>
      </c>
      <c r="C307" s="12" t="s">
        <v>3</v>
      </c>
      <c r="D307" s="113">
        <v>8378</v>
      </c>
      <c r="E307" s="12" t="s">
        <v>959</v>
      </c>
      <c r="F307" s="12" t="s">
        <v>3</v>
      </c>
      <c r="G307" s="12" t="s">
        <v>2660</v>
      </c>
      <c r="H307" s="12" t="s">
        <v>177</v>
      </c>
      <c r="I307" s="12"/>
      <c r="J307" s="9">
        <v>22</v>
      </c>
      <c r="K307" s="9">
        <v>16</v>
      </c>
    </row>
    <row r="308" spans="2:11" s="11" customFormat="1" x14ac:dyDescent="0.2">
      <c r="B308" s="8">
        <v>43765</v>
      </c>
      <c r="C308" s="12" t="s">
        <v>3</v>
      </c>
      <c r="D308" s="113">
        <v>8384</v>
      </c>
      <c r="E308" s="12" t="s">
        <v>117</v>
      </c>
      <c r="F308" s="12" t="s">
        <v>6</v>
      </c>
      <c r="G308" s="12" t="s">
        <v>15</v>
      </c>
      <c r="H308" s="12" t="s">
        <v>151</v>
      </c>
      <c r="I308" s="12"/>
      <c r="J308" s="9">
        <v>25</v>
      </c>
      <c r="K308" s="9">
        <v>20</v>
      </c>
    </row>
    <row r="309" spans="2:11" s="11" customFormat="1" x14ac:dyDescent="0.2">
      <c r="B309" s="8">
        <v>43766</v>
      </c>
      <c r="C309" s="12" t="s">
        <v>3</v>
      </c>
      <c r="D309" s="113">
        <v>5431</v>
      </c>
      <c r="E309" s="12" t="s">
        <v>2366</v>
      </c>
      <c r="F309" s="12" t="s">
        <v>3</v>
      </c>
      <c r="G309" s="12" t="s">
        <v>3</v>
      </c>
      <c r="H309" s="12" t="s">
        <v>319</v>
      </c>
      <c r="I309" s="12"/>
      <c r="J309" s="9">
        <v>39</v>
      </c>
      <c r="K309" s="9">
        <v>46</v>
      </c>
    </row>
    <row r="310" spans="2:11" s="11" customFormat="1" x14ac:dyDescent="0.2">
      <c r="B310" s="8">
        <v>43740</v>
      </c>
      <c r="C310" s="12" t="s">
        <v>3</v>
      </c>
      <c r="D310" s="113">
        <v>3346</v>
      </c>
      <c r="E310" s="12" t="s">
        <v>54</v>
      </c>
      <c r="F310" s="12" t="s">
        <v>5</v>
      </c>
      <c r="G310" s="12" t="s">
        <v>15</v>
      </c>
      <c r="H310" s="12" t="s">
        <v>37</v>
      </c>
      <c r="I310" s="12"/>
      <c r="J310" s="9">
        <v>15</v>
      </c>
      <c r="K310" s="9">
        <v>17</v>
      </c>
    </row>
    <row r="311" spans="2:11" s="11" customFormat="1" x14ac:dyDescent="0.2">
      <c r="B311" s="8">
        <v>43765</v>
      </c>
      <c r="C311" s="12" t="s">
        <v>3</v>
      </c>
      <c r="D311" s="113">
        <v>3375</v>
      </c>
      <c r="E311" s="12" t="s">
        <v>54</v>
      </c>
      <c r="F311" s="12" t="s">
        <v>1656</v>
      </c>
      <c r="G311" s="12" t="s">
        <v>6</v>
      </c>
      <c r="H311" s="12" t="s">
        <v>151</v>
      </c>
      <c r="I311" s="12"/>
      <c r="J311" s="9">
        <v>21</v>
      </c>
      <c r="K311" s="9">
        <v>18</v>
      </c>
    </row>
    <row r="312" spans="2:11" s="11" customFormat="1" x14ac:dyDescent="0.2">
      <c r="B312" s="8">
        <v>43739</v>
      </c>
      <c r="C312" s="12" t="s">
        <v>3</v>
      </c>
      <c r="D312" s="113">
        <v>2432</v>
      </c>
      <c r="E312" s="12" t="s">
        <v>92</v>
      </c>
      <c r="F312" s="12" t="s">
        <v>9</v>
      </c>
      <c r="G312" s="12" t="s">
        <v>6</v>
      </c>
      <c r="H312" s="12" t="s">
        <v>2494</v>
      </c>
      <c r="I312" s="12"/>
      <c r="J312" s="9">
        <v>23</v>
      </c>
      <c r="K312" s="9">
        <v>23</v>
      </c>
    </row>
    <row r="313" spans="2:11" s="11" customFormat="1" x14ac:dyDescent="0.2">
      <c r="B313" s="8">
        <v>43741</v>
      </c>
      <c r="C313" s="12" t="s">
        <v>3</v>
      </c>
      <c r="D313" s="113">
        <v>1948</v>
      </c>
      <c r="E313" s="12" t="s">
        <v>92</v>
      </c>
      <c r="F313" s="12" t="s">
        <v>6</v>
      </c>
      <c r="G313" s="12" t="s">
        <v>15</v>
      </c>
      <c r="H313" s="12" t="s">
        <v>37</v>
      </c>
      <c r="I313" s="12"/>
      <c r="J313" s="9">
        <v>20</v>
      </c>
      <c r="K313" s="9">
        <v>24</v>
      </c>
    </row>
    <row r="314" spans="2:11" s="11" customFormat="1" x14ac:dyDescent="0.2">
      <c r="B314" s="8">
        <v>43743</v>
      </c>
      <c r="C314" s="12" t="s">
        <v>3</v>
      </c>
      <c r="D314" s="113">
        <v>1456</v>
      </c>
      <c r="E314" s="12" t="s">
        <v>92</v>
      </c>
      <c r="F314" s="12" t="s">
        <v>159</v>
      </c>
      <c r="G314" s="12" t="s">
        <v>15</v>
      </c>
      <c r="H314" s="12" t="s">
        <v>151</v>
      </c>
      <c r="I314" s="12"/>
      <c r="J314" s="9">
        <v>25</v>
      </c>
      <c r="K314" s="9">
        <v>28</v>
      </c>
    </row>
    <row r="315" spans="2:11" s="11" customFormat="1" x14ac:dyDescent="0.2">
      <c r="B315" s="8">
        <v>43743</v>
      </c>
      <c r="C315" s="12" t="s">
        <v>3</v>
      </c>
      <c r="D315" s="113">
        <v>1311</v>
      </c>
      <c r="E315" s="12" t="s">
        <v>92</v>
      </c>
      <c r="F315" s="12" t="s">
        <v>2506</v>
      </c>
      <c r="G315" s="12" t="s">
        <v>15</v>
      </c>
      <c r="H315" s="12" t="s">
        <v>194</v>
      </c>
      <c r="I315" s="12"/>
      <c r="J315" s="9">
        <v>19</v>
      </c>
      <c r="K315" s="9">
        <v>24</v>
      </c>
    </row>
    <row r="316" spans="2:11" s="11" customFormat="1" x14ac:dyDescent="0.2">
      <c r="B316" s="8">
        <v>43743</v>
      </c>
      <c r="C316" s="12" t="s">
        <v>3</v>
      </c>
      <c r="D316" s="113">
        <v>1550</v>
      </c>
      <c r="E316" s="12" t="s">
        <v>92</v>
      </c>
      <c r="F316" s="12" t="s">
        <v>6</v>
      </c>
      <c r="G316" s="12" t="s">
        <v>15</v>
      </c>
      <c r="H316" s="12" t="s">
        <v>37</v>
      </c>
      <c r="I316" s="12"/>
      <c r="J316" s="9">
        <v>26</v>
      </c>
      <c r="K316" s="9">
        <v>27</v>
      </c>
    </row>
    <row r="317" spans="2:11" s="11" customFormat="1" x14ac:dyDescent="0.2">
      <c r="B317" s="8">
        <v>43744</v>
      </c>
      <c r="C317" s="12" t="s">
        <v>3</v>
      </c>
      <c r="D317" s="113">
        <v>2444</v>
      </c>
      <c r="E317" s="12" t="s">
        <v>92</v>
      </c>
      <c r="F317" s="12" t="s">
        <v>18</v>
      </c>
      <c r="G317" s="12" t="s">
        <v>6</v>
      </c>
      <c r="H317" s="12" t="s">
        <v>262</v>
      </c>
      <c r="I317" s="12"/>
      <c r="J317" s="9">
        <v>22</v>
      </c>
      <c r="K317" s="9">
        <v>27</v>
      </c>
    </row>
    <row r="318" spans="2:11" s="11" customFormat="1" x14ac:dyDescent="0.2">
      <c r="B318" s="8">
        <v>43744</v>
      </c>
      <c r="C318" s="12" t="s">
        <v>3</v>
      </c>
      <c r="D318" s="113">
        <v>2132</v>
      </c>
      <c r="E318" s="12" t="s">
        <v>92</v>
      </c>
      <c r="F318" s="12" t="s">
        <v>31</v>
      </c>
      <c r="G318" s="12" t="s">
        <v>15</v>
      </c>
      <c r="H318" s="12" t="s">
        <v>37</v>
      </c>
      <c r="I318" s="12"/>
      <c r="J318" s="9">
        <v>21</v>
      </c>
      <c r="K318" s="9">
        <v>25</v>
      </c>
    </row>
    <row r="319" spans="2:11" s="11" customFormat="1" x14ac:dyDescent="0.2">
      <c r="B319" s="8">
        <v>43744</v>
      </c>
      <c r="C319" s="12" t="s">
        <v>3</v>
      </c>
      <c r="D319" s="113">
        <v>1254</v>
      </c>
      <c r="E319" s="12" t="s">
        <v>92</v>
      </c>
      <c r="F319" s="12" t="s">
        <v>15</v>
      </c>
      <c r="G319" s="12" t="s">
        <v>2481</v>
      </c>
      <c r="H319" s="12" t="s">
        <v>477</v>
      </c>
      <c r="I319" s="12"/>
      <c r="J319" s="9">
        <v>18</v>
      </c>
      <c r="K319" s="9">
        <v>24</v>
      </c>
    </row>
    <row r="320" spans="2:11" s="11" customFormat="1" x14ac:dyDescent="0.2">
      <c r="B320" s="8">
        <v>43744</v>
      </c>
      <c r="C320" s="12" t="s">
        <v>3</v>
      </c>
      <c r="D320" s="113">
        <v>2353</v>
      </c>
      <c r="E320" s="12" t="s">
        <v>92</v>
      </c>
      <c r="F320" s="12" t="s">
        <v>6</v>
      </c>
      <c r="G320" s="12" t="s">
        <v>15</v>
      </c>
      <c r="H320" s="12" t="s">
        <v>2529</v>
      </c>
      <c r="I320" s="12"/>
      <c r="J320" s="9">
        <v>20</v>
      </c>
      <c r="K320" s="9">
        <v>23</v>
      </c>
    </row>
    <row r="321" spans="2:11" s="11" customFormat="1" x14ac:dyDescent="0.2">
      <c r="B321" s="8">
        <v>43744</v>
      </c>
      <c r="C321" s="12" t="s">
        <v>3</v>
      </c>
      <c r="D321" s="113">
        <v>2713</v>
      </c>
      <c r="E321" s="12" t="s">
        <v>92</v>
      </c>
      <c r="F321" s="12" t="s">
        <v>6</v>
      </c>
      <c r="G321" s="12" t="s">
        <v>157</v>
      </c>
      <c r="H321" s="12" t="s">
        <v>151</v>
      </c>
      <c r="I321" s="12"/>
      <c r="J321" s="9">
        <v>23</v>
      </c>
      <c r="K321" s="9">
        <v>25</v>
      </c>
    </row>
    <row r="322" spans="2:11" s="11" customFormat="1" x14ac:dyDescent="0.2">
      <c r="B322" s="8">
        <v>43744</v>
      </c>
      <c r="C322" s="12" t="s">
        <v>3</v>
      </c>
      <c r="D322" s="113">
        <v>2166</v>
      </c>
      <c r="E322" s="12" t="s">
        <v>92</v>
      </c>
      <c r="F322" s="12" t="s">
        <v>6</v>
      </c>
      <c r="G322" s="12" t="s">
        <v>4</v>
      </c>
      <c r="H322" s="12" t="s">
        <v>2045</v>
      </c>
      <c r="I322" s="12"/>
      <c r="J322" s="9">
        <v>21</v>
      </c>
      <c r="K322" s="9">
        <v>2</v>
      </c>
    </row>
    <row r="323" spans="2:11" s="11" customFormat="1" x14ac:dyDescent="0.2">
      <c r="B323" s="8">
        <v>43744</v>
      </c>
      <c r="C323" s="12" t="s">
        <v>3</v>
      </c>
      <c r="D323" s="113">
        <v>2550</v>
      </c>
      <c r="E323" s="12" t="s">
        <v>92</v>
      </c>
      <c r="F323" s="12" t="s">
        <v>15</v>
      </c>
      <c r="G323" s="12" t="s">
        <v>6</v>
      </c>
      <c r="H323" s="12" t="s">
        <v>477</v>
      </c>
      <c r="I323" s="12"/>
      <c r="J323" s="9">
        <v>21</v>
      </c>
      <c r="K323" s="9">
        <v>25</v>
      </c>
    </row>
    <row r="324" spans="2:11" s="11" customFormat="1" x14ac:dyDescent="0.2">
      <c r="B324" s="8">
        <v>43745</v>
      </c>
      <c r="C324" s="12" t="s">
        <v>3</v>
      </c>
      <c r="D324" s="113">
        <v>1146</v>
      </c>
      <c r="E324" s="12" t="s">
        <v>92</v>
      </c>
      <c r="F324" s="12" t="s">
        <v>19</v>
      </c>
      <c r="G324" s="12" t="s">
        <v>15</v>
      </c>
      <c r="H324" s="12" t="s">
        <v>258</v>
      </c>
      <c r="I324" s="12"/>
      <c r="J324" s="9">
        <v>24</v>
      </c>
      <c r="K324" s="9">
        <v>26</v>
      </c>
    </row>
    <row r="325" spans="2:11" s="11" customFormat="1" x14ac:dyDescent="0.2">
      <c r="B325" s="8">
        <v>43747</v>
      </c>
      <c r="C325" s="12" t="s">
        <v>3</v>
      </c>
      <c r="D325" s="113">
        <v>1338</v>
      </c>
      <c r="E325" s="12" t="s">
        <v>92</v>
      </c>
      <c r="F325" s="12" t="s">
        <v>5</v>
      </c>
      <c r="G325" s="12" t="s">
        <v>4</v>
      </c>
      <c r="H325" s="12" t="s">
        <v>2558</v>
      </c>
      <c r="I325" s="12"/>
      <c r="J325" s="9">
        <v>25</v>
      </c>
      <c r="K325" s="9">
        <v>27</v>
      </c>
    </row>
    <row r="326" spans="2:11" s="11" customFormat="1" x14ac:dyDescent="0.2">
      <c r="B326" s="8">
        <v>43750</v>
      </c>
      <c r="C326" s="12" t="s">
        <v>3</v>
      </c>
      <c r="D326" s="113">
        <v>1255</v>
      </c>
      <c r="E326" s="12" t="s">
        <v>92</v>
      </c>
      <c r="F326" s="12" t="s">
        <v>2566</v>
      </c>
      <c r="G326" s="12" t="s">
        <v>15</v>
      </c>
      <c r="H326" s="12" t="s">
        <v>1800</v>
      </c>
      <c r="I326" s="12"/>
      <c r="J326" s="9">
        <v>21</v>
      </c>
      <c r="K326" s="9">
        <v>25</v>
      </c>
    </row>
    <row r="327" spans="2:11" s="11" customFormat="1" x14ac:dyDescent="0.2">
      <c r="B327" s="8">
        <v>43755</v>
      </c>
      <c r="C327" s="12" t="s">
        <v>3</v>
      </c>
      <c r="D327" s="113">
        <v>1948</v>
      </c>
      <c r="E327" s="12" t="s">
        <v>92</v>
      </c>
      <c r="F327" s="12" t="s">
        <v>3</v>
      </c>
      <c r="G327" s="12" t="s">
        <v>22</v>
      </c>
      <c r="H327" s="12" t="s">
        <v>2584</v>
      </c>
      <c r="I327" s="12"/>
      <c r="J327" s="9">
        <v>19</v>
      </c>
      <c r="K327" s="9">
        <v>24</v>
      </c>
    </row>
    <row r="328" spans="2:11" s="11" customFormat="1" x14ac:dyDescent="0.2">
      <c r="B328" s="8">
        <v>43757</v>
      </c>
      <c r="C328" s="12" t="s">
        <v>3</v>
      </c>
      <c r="D328" s="113">
        <v>1234</v>
      </c>
      <c r="E328" s="12" t="s">
        <v>92</v>
      </c>
      <c r="F328" s="12" t="s">
        <v>3</v>
      </c>
      <c r="G328" s="12" t="s">
        <v>5</v>
      </c>
      <c r="H328" s="12" t="s">
        <v>23</v>
      </c>
      <c r="I328" s="12"/>
      <c r="J328" s="9">
        <v>23</v>
      </c>
      <c r="K328" s="9">
        <v>27</v>
      </c>
    </row>
    <row r="329" spans="2:11" s="11" customFormat="1" x14ac:dyDescent="0.2">
      <c r="B329" s="8">
        <v>43757</v>
      </c>
      <c r="C329" s="12" t="s">
        <v>3</v>
      </c>
      <c r="D329" s="113">
        <v>2210</v>
      </c>
      <c r="E329" s="12" t="s">
        <v>92</v>
      </c>
      <c r="F329" s="12" t="s">
        <v>2579</v>
      </c>
      <c r="G329" s="12" t="s">
        <v>6</v>
      </c>
      <c r="H329" s="12" t="s">
        <v>258</v>
      </c>
      <c r="I329" s="12"/>
      <c r="J329" s="9">
        <v>24</v>
      </c>
      <c r="K329" s="9">
        <v>26</v>
      </c>
    </row>
    <row r="330" spans="2:11" s="11" customFormat="1" x14ac:dyDescent="0.2">
      <c r="B330" s="8">
        <v>43757</v>
      </c>
      <c r="C330" s="12" t="s">
        <v>3</v>
      </c>
      <c r="D330" s="113">
        <v>2210</v>
      </c>
      <c r="E330" s="12" t="s">
        <v>92</v>
      </c>
      <c r="F330" s="12" t="s">
        <v>2579</v>
      </c>
      <c r="G330" s="12" t="s">
        <v>6</v>
      </c>
      <c r="H330" s="12" t="s">
        <v>258</v>
      </c>
      <c r="I330" s="12"/>
      <c r="J330" s="9">
        <v>24</v>
      </c>
      <c r="K330" s="9">
        <v>26</v>
      </c>
    </row>
    <row r="331" spans="2:11" s="11" customFormat="1" x14ac:dyDescent="0.2">
      <c r="B331" s="8">
        <v>43757</v>
      </c>
      <c r="C331" s="12" t="s">
        <v>3</v>
      </c>
      <c r="D331" s="113">
        <v>2334</v>
      </c>
      <c r="E331" s="12" t="s">
        <v>92</v>
      </c>
      <c r="F331" s="12" t="s">
        <v>585</v>
      </c>
      <c r="G331" s="12" t="s">
        <v>5</v>
      </c>
      <c r="H331" s="12" t="s">
        <v>177</v>
      </c>
      <c r="I331" s="12"/>
      <c r="J331" s="9">
        <v>20</v>
      </c>
      <c r="K331" s="9">
        <v>24</v>
      </c>
    </row>
    <row r="332" spans="2:11" s="11" customFormat="1" x14ac:dyDescent="0.2">
      <c r="B332" s="8">
        <v>43758</v>
      </c>
      <c r="C332" s="12" t="s">
        <v>3</v>
      </c>
      <c r="D332" s="113">
        <v>1477</v>
      </c>
      <c r="E332" s="12" t="s">
        <v>92</v>
      </c>
      <c r="F332" s="12" t="s">
        <v>3</v>
      </c>
      <c r="G332" s="12" t="s">
        <v>5</v>
      </c>
      <c r="H332" s="12" t="s">
        <v>2603</v>
      </c>
      <c r="I332" s="12"/>
      <c r="J332" s="9">
        <v>21</v>
      </c>
      <c r="K332" s="9">
        <v>25</v>
      </c>
    </row>
    <row r="333" spans="2:11" s="11" customFormat="1" x14ac:dyDescent="0.2">
      <c r="B333" s="8">
        <v>43758</v>
      </c>
      <c r="C333" s="12" t="s">
        <v>3</v>
      </c>
      <c r="D333" s="113">
        <v>2134</v>
      </c>
      <c r="E333" s="12" t="s">
        <v>92</v>
      </c>
      <c r="F333" s="12" t="s">
        <v>2597</v>
      </c>
      <c r="G333" s="12" t="s">
        <v>15</v>
      </c>
      <c r="H333" s="12" t="s">
        <v>422</v>
      </c>
      <c r="I333" s="12"/>
      <c r="J333" s="9">
        <v>19</v>
      </c>
      <c r="K333" s="9">
        <v>23</v>
      </c>
    </row>
    <row r="334" spans="2:11" s="11" customFormat="1" x14ac:dyDescent="0.2">
      <c r="B334" s="8">
        <v>43758</v>
      </c>
      <c r="C334" s="12" t="s">
        <v>3</v>
      </c>
      <c r="D334" s="113">
        <v>1541</v>
      </c>
      <c r="E334" s="12" t="s">
        <v>92</v>
      </c>
      <c r="F334" s="12" t="s">
        <v>6</v>
      </c>
      <c r="G334" s="12" t="s">
        <v>3</v>
      </c>
      <c r="H334" s="12" t="s">
        <v>151</v>
      </c>
      <c r="I334" s="12"/>
      <c r="J334" s="9">
        <v>23</v>
      </c>
      <c r="K334" s="9">
        <v>27</v>
      </c>
    </row>
    <row r="335" spans="2:11" s="11" customFormat="1" x14ac:dyDescent="0.2">
      <c r="B335" s="8">
        <v>43765</v>
      </c>
      <c r="C335" s="12" t="s">
        <v>3</v>
      </c>
      <c r="D335" s="113">
        <v>1254</v>
      </c>
      <c r="E335" s="12" t="s">
        <v>92</v>
      </c>
      <c r="F335" s="12" t="s">
        <v>15</v>
      </c>
      <c r="G335" s="12" t="s">
        <v>2481</v>
      </c>
      <c r="H335" s="12" t="s">
        <v>194</v>
      </c>
      <c r="I335" s="12"/>
      <c r="J335" s="9">
        <v>19</v>
      </c>
      <c r="K335" s="9">
        <v>24</v>
      </c>
    </row>
    <row r="336" spans="2:11" s="11" customFormat="1" x14ac:dyDescent="0.2">
      <c r="B336" s="8">
        <v>43765</v>
      </c>
      <c r="C336" s="12" t="s">
        <v>3</v>
      </c>
      <c r="D336" s="113">
        <v>1130</v>
      </c>
      <c r="E336" s="12" t="s">
        <v>92</v>
      </c>
      <c r="F336" s="12" t="s">
        <v>6</v>
      </c>
      <c r="G336" s="12" t="s">
        <v>15</v>
      </c>
      <c r="H336" s="12" t="s">
        <v>194</v>
      </c>
      <c r="I336" s="12"/>
      <c r="J336" s="9">
        <v>24</v>
      </c>
      <c r="K336" s="9">
        <v>26</v>
      </c>
    </row>
    <row r="337" spans="2:11" s="11" customFormat="1" x14ac:dyDescent="0.2">
      <c r="B337" s="8">
        <v>43765</v>
      </c>
      <c r="C337" s="12" t="s">
        <v>3</v>
      </c>
      <c r="D337" s="113">
        <v>1311</v>
      </c>
      <c r="E337" s="12" t="s">
        <v>92</v>
      </c>
      <c r="F337" s="12" t="s">
        <v>169</v>
      </c>
      <c r="G337" s="12" t="s">
        <v>15</v>
      </c>
      <c r="H337" s="12" t="s">
        <v>2562</v>
      </c>
      <c r="I337" s="12"/>
      <c r="J337" s="9">
        <v>19</v>
      </c>
      <c r="K337" s="9">
        <v>24</v>
      </c>
    </row>
    <row r="338" spans="2:11" s="11" customFormat="1" x14ac:dyDescent="0.2">
      <c r="B338" s="8">
        <v>43765</v>
      </c>
      <c r="C338" s="12" t="s">
        <v>3</v>
      </c>
      <c r="D338" s="113">
        <v>1221</v>
      </c>
      <c r="E338" s="12" t="s">
        <v>92</v>
      </c>
      <c r="F338" s="12" t="s">
        <v>8</v>
      </c>
      <c r="G338" s="12" t="s">
        <v>6</v>
      </c>
      <c r="H338" s="12" t="s">
        <v>151</v>
      </c>
      <c r="I338" s="12"/>
      <c r="J338" s="9">
        <v>29</v>
      </c>
      <c r="K338" s="9">
        <v>35</v>
      </c>
    </row>
    <row r="339" spans="2:11" s="11" customFormat="1" x14ac:dyDescent="0.2">
      <c r="B339" s="8">
        <v>43765</v>
      </c>
      <c r="C339" s="12" t="s">
        <v>3</v>
      </c>
      <c r="D339" s="113">
        <v>2542</v>
      </c>
      <c r="E339" s="12" t="s">
        <v>92</v>
      </c>
      <c r="F339" s="12" t="s">
        <v>159</v>
      </c>
      <c r="G339" s="12" t="s">
        <v>6</v>
      </c>
      <c r="H339" s="12" t="s">
        <v>151</v>
      </c>
      <c r="I339" s="12"/>
      <c r="J339" s="9">
        <v>31</v>
      </c>
      <c r="K339" s="9">
        <v>30</v>
      </c>
    </row>
    <row r="340" spans="2:11" s="11" customFormat="1" x14ac:dyDescent="0.2">
      <c r="B340" s="8">
        <v>43765</v>
      </c>
      <c r="C340" s="12" t="s">
        <v>3</v>
      </c>
      <c r="D340" s="113">
        <v>1335</v>
      </c>
      <c r="E340" s="12" t="s">
        <v>92</v>
      </c>
      <c r="F340" s="12" t="s">
        <v>6</v>
      </c>
      <c r="G340" s="12" t="s">
        <v>15</v>
      </c>
      <c r="H340" s="12" t="s">
        <v>477</v>
      </c>
      <c r="I340" s="12"/>
      <c r="J340" s="9">
        <v>22</v>
      </c>
      <c r="K340" s="9">
        <v>25</v>
      </c>
    </row>
    <row r="341" spans="2:11" s="11" customFormat="1" x14ac:dyDescent="0.2">
      <c r="B341" s="8">
        <v>43765</v>
      </c>
      <c r="C341" s="12" t="s">
        <v>3</v>
      </c>
      <c r="D341" s="113">
        <v>2145</v>
      </c>
      <c r="E341" s="12" t="s">
        <v>92</v>
      </c>
      <c r="F341" s="12" t="s">
        <v>18</v>
      </c>
      <c r="G341" s="12" t="s">
        <v>15</v>
      </c>
      <c r="H341" s="12" t="s">
        <v>292</v>
      </c>
      <c r="I341" s="12"/>
      <c r="J341" s="9">
        <v>30</v>
      </c>
      <c r="K341" s="9">
        <v>35</v>
      </c>
    </row>
    <row r="342" spans="2:11" s="11" customFormat="1" x14ac:dyDescent="0.2">
      <c r="B342" s="8">
        <v>43765</v>
      </c>
      <c r="C342" s="12" t="s">
        <v>3</v>
      </c>
      <c r="D342" s="113">
        <v>1221</v>
      </c>
      <c r="E342" s="12" t="s">
        <v>92</v>
      </c>
      <c r="F342" s="12" t="s">
        <v>15</v>
      </c>
      <c r="G342" s="12" t="s">
        <v>2656</v>
      </c>
      <c r="H342" s="12" t="s">
        <v>151</v>
      </c>
      <c r="I342" s="12"/>
      <c r="J342" s="9">
        <v>29</v>
      </c>
      <c r="K342" s="9">
        <v>35</v>
      </c>
    </row>
    <row r="343" spans="2:11" s="11" customFormat="1" x14ac:dyDescent="0.2">
      <c r="B343" s="8">
        <v>43743</v>
      </c>
      <c r="C343" s="12" t="s">
        <v>3</v>
      </c>
      <c r="D343" s="113">
        <v>8224</v>
      </c>
      <c r="E343" s="12" t="s">
        <v>64</v>
      </c>
      <c r="F343" s="12" t="s">
        <v>169</v>
      </c>
      <c r="G343" s="12" t="s">
        <v>33</v>
      </c>
      <c r="H343" s="12" t="s">
        <v>222</v>
      </c>
      <c r="I343" s="12"/>
      <c r="J343" s="9">
        <v>24</v>
      </c>
      <c r="K343" s="9">
        <v>18</v>
      </c>
    </row>
    <row r="344" spans="2:11" s="11" customFormat="1" x14ac:dyDescent="0.2">
      <c r="B344" s="8">
        <v>43757</v>
      </c>
      <c r="C344" s="12" t="s">
        <v>3</v>
      </c>
      <c r="D344" s="113">
        <v>8265</v>
      </c>
      <c r="E344" s="12" t="s">
        <v>64</v>
      </c>
      <c r="F344" s="12" t="s">
        <v>16</v>
      </c>
      <c r="G344" s="12" t="s">
        <v>6</v>
      </c>
      <c r="H344" s="12" t="s">
        <v>194</v>
      </c>
      <c r="I344" s="12"/>
      <c r="J344" s="9">
        <v>26</v>
      </c>
      <c r="K344" s="9">
        <v>19</v>
      </c>
    </row>
    <row r="345" spans="2:11" s="11" customFormat="1" x14ac:dyDescent="0.2">
      <c r="B345" s="8">
        <v>43766</v>
      </c>
      <c r="C345" s="12" t="s">
        <v>3</v>
      </c>
      <c r="D345" s="113">
        <v>8272</v>
      </c>
      <c r="E345" s="12" t="s">
        <v>64</v>
      </c>
      <c r="F345" s="12" t="s">
        <v>6</v>
      </c>
      <c r="G345" s="12" t="s">
        <v>6</v>
      </c>
      <c r="H345" s="12" t="s">
        <v>2661</v>
      </c>
      <c r="I345" s="12"/>
      <c r="J345" s="9">
        <v>27</v>
      </c>
      <c r="K345" s="9">
        <v>21</v>
      </c>
    </row>
    <row r="346" spans="2:11" s="11" customFormat="1" x14ac:dyDescent="0.2">
      <c r="B346" s="8">
        <v>43765</v>
      </c>
      <c r="C346" s="12" t="s">
        <v>3</v>
      </c>
      <c r="D346" s="113">
        <v>7562</v>
      </c>
      <c r="E346" s="12" t="s">
        <v>162</v>
      </c>
      <c r="F346" s="12" t="s">
        <v>2406</v>
      </c>
      <c r="G346" s="12" t="s">
        <v>6</v>
      </c>
      <c r="H346" s="12" t="s">
        <v>151</v>
      </c>
      <c r="I346" s="12"/>
      <c r="J346" s="9">
        <v>38</v>
      </c>
      <c r="K346" s="9">
        <v>43</v>
      </c>
    </row>
    <row r="347" spans="2:11" s="11" customFormat="1" x14ac:dyDescent="0.2">
      <c r="B347" s="8">
        <v>43766</v>
      </c>
      <c r="C347" s="12" t="s">
        <v>3</v>
      </c>
      <c r="D347" s="113">
        <v>1266</v>
      </c>
      <c r="E347" s="12" t="s">
        <v>232</v>
      </c>
      <c r="F347" s="12" t="s">
        <v>1668</v>
      </c>
      <c r="G347" s="12" t="s">
        <v>3</v>
      </c>
      <c r="H347" s="12" t="s">
        <v>151</v>
      </c>
      <c r="I347" s="12"/>
      <c r="J347" s="9">
        <v>40</v>
      </c>
      <c r="K347" s="9">
        <v>58</v>
      </c>
    </row>
    <row r="348" spans="2:11" s="11" customFormat="1" x14ac:dyDescent="0.2">
      <c r="B348" s="8">
        <v>43744</v>
      </c>
      <c r="C348" s="12" t="s">
        <v>3</v>
      </c>
      <c r="D348" s="113">
        <v>9167</v>
      </c>
      <c r="E348" s="12" t="s">
        <v>191</v>
      </c>
      <c r="F348" s="12" t="s">
        <v>4</v>
      </c>
      <c r="G348" s="12" t="s">
        <v>140</v>
      </c>
      <c r="H348" s="12" t="s">
        <v>2513</v>
      </c>
      <c r="I348" s="12"/>
      <c r="J348" s="9">
        <v>48</v>
      </c>
      <c r="K348" s="9">
        <v>63</v>
      </c>
    </row>
    <row r="349" spans="2:11" s="11" customFormat="1" x14ac:dyDescent="0.2">
      <c r="B349" s="8">
        <v>43757</v>
      </c>
      <c r="C349" s="12" t="s">
        <v>3</v>
      </c>
      <c r="D349" s="113">
        <v>3931</v>
      </c>
      <c r="E349" s="12" t="s">
        <v>71</v>
      </c>
      <c r="F349" s="12" t="s">
        <v>3</v>
      </c>
      <c r="G349" s="12" t="s">
        <v>15</v>
      </c>
      <c r="H349" s="12" t="s">
        <v>177</v>
      </c>
      <c r="I349" s="12"/>
      <c r="J349" s="9">
        <v>13</v>
      </c>
      <c r="K349" s="9">
        <v>11</v>
      </c>
    </row>
    <row r="350" spans="2:11" s="11" customFormat="1" x14ac:dyDescent="0.2">
      <c r="B350" s="8">
        <v>43744</v>
      </c>
      <c r="C350" s="12" t="s">
        <v>3</v>
      </c>
      <c r="D350" s="113">
        <v>5653</v>
      </c>
      <c r="E350" s="12" t="s">
        <v>2511</v>
      </c>
      <c r="F350" s="12" t="s">
        <v>214</v>
      </c>
      <c r="G350" s="12" t="s">
        <v>6</v>
      </c>
      <c r="H350" s="12" t="s">
        <v>2512</v>
      </c>
      <c r="I350" s="12"/>
      <c r="J350" s="9">
        <v>26</v>
      </c>
      <c r="K350" s="9">
        <v>35</v>
      </c>
    </row>
    <row r="351" spans="2:11" s="11" customFormat="1" x14ac:dyDescent="0.2">
      <c r="B351" s="8">
        <v>43757</v>
      </c>
      <c r="C351" s="12" t="s">
        <v>3</v>
      </c>
      <c r="D351" s="113">
        <v>2168</v>
      </c>
      <c r="E351" s="12" t="s">
        <v>2587</v>
      </c>
      <c r="F351" s="12" t="s">
        <v>21</v>
      </c>
      <c r="G351" s="12" t="s">
        <v>5</v>
      </c>
      <c r="H351" s="12" t="s">
        <v>1897</v>
      </c>
      <c r="I351" s="12"/>
      <c r="J351" s="9">
        <v>30</v>
      </c>
      <c r="K351" s="9">
        <v>29</v>
      </c>
    </row>
    <row r="352" spans="2:11" s="11" customFormat="1" x14ac:dyDescent="0.2">
      <c r="B352" s="8">
        <v>43764</v>
      </c>
      <c r="C352" s="12" t="s">
        <v>3</v>
      </c>
      <c r="D352" s="113">
        <v>5290</v>
      </c>
      <c r="E352" s="12" t="s">
        <v>2641</v>
      </c>
      <c r="F352" s="12" t="s">
        <v>5</v>
      </c>
      <c r="G352" s="12" t="s">
        <v>6</v>
      </c>
      <c r="H352" s="12" t="s">
        <v>151</v>
      </c>
      <c r="I352" s="12"/>
      <c r="J352" s="9">
        <v>31</v>
      </c>
      <c r="K352" s="9">
        <v>36</v>
      </c>
    </row>
    <row r="353" spans="2:11" s="11" customFormat="1" x14ac:dyDescent="0.2">
      <c r="B353" s="8">
        <v>43757</v>
      </c>
      <c r="C353" s="12" t="s">
        <v>3</v>
      </c>
      <c r="D353" s="113">
        <v>5433</v>
      </c>
      <c r="E353" s="12" t="s">
        <v>412</v>
      </c>
      <c r="F353" s="12" t="s">
        <v>169</v>
      </c>
      <c r="G353" s="12" t="s">
        <v>6</v>
      </c>
      <c r="H353" s="12" t="s">
        <v>194</v>
      </c>
      <c r="I353" s="12"/>
      <c r="J353" s="9">
        <v>37</v>
      </c>
      <c r="K353" s="9">
        <v>52</v>
      </c>
    </row>
    <row r="354" spans="2:11" s="11" customFormat="1" x14ac:dyDescent="0.2">
      <c r="B354" s="8">
        <v>43766</v>
      </c>
      <c r="C354" s="12" t="s">
        <v>3</v>
      </c>
      <c r="D354" s="113">
        <v>6950</v>
      </c>
      <c r="E354" s="12" t="s">
        <v>1246</v>
      </c>
      <c r="F354" s="12" t="s">
        <v>3</v>
      </c>
      <c r="G354" s="12" t="s">
        <v>5</v>
      </c>
      <c r="H354" s="12" t="s">
        <v>2643</v>
      </c>
      <c r="I354" s="12"/>
      <c r="J354" s="9">
        <v>37</v>
      </c>
      <c r="K354" s="9">
        <v>47</v>
      </c>
    </row>
    <row r="355" spans="2:11" s="11" customFormat="1" x14ac:dyDescent="0.2">
      <c r="B355" s="8">
        <v>43764</v>
      </c>
      <c r="C355" s="12" t="s">
        <v>3</v>
      </c>
      <c r="D355" s="113">
        <v>4781</v>
      </c>
      <c r="E355" s="12" t="s">
        <v>75</v>
      </c>
      <c r="F355" s="12" t="s">
        <v>16</v>
      </c>
      <c r="G355" s="12" t="s">
        <v>4</v>
      </c>
      <c r="H355" s="12" t="s">
        <v>37</v>
      </c>
      <c r="I355" s="12"/>
      <c r="J355" s="9">
        <v>10</v>
      </c>
      <c r="K355" s="9">
        <v>6</v>
      </c>
    </row>
    <row r="356" spans="2:11" s="11" customFormat="1" x14ac:dyDescent="0.2">
      <c r="B356" s="8">
        <v>43758</v>
      </c>
      <c r="C356" s="12" t="s">
        <v>3</v>
      </c>
      <c r="D356" s="113">
        <v>5560</v>
      </c>
      <c r="E356" s="12" t="s">
        <v>283</v>
      </c>
      <c r="F356" s="12" t="s">
        <v>6</v>
      </c>
      <c r="G356" s="12" t="s">
        <v>2594</v>
      </c>
      <c r="H356" s="12" t="s">
        <v>2045</v>
      </c>
      <c r="I356" s="12"/>
      <c r="J356" s="9">
        <v>30</v>
      </c>
      <c r="K356" s="9">
        <v>41</v>
      </c>
    </row>
    <row r="357" spans="2:11" s="11" customFormat="1" x14ac:dyDescent="0.2">
      <c r="B357" s="8">
        <v>43766</v>
      </c>
      <c r="C357" s="12" t="s">
        <v>3</v>
      </c>
      <c r="D357" s="113">
        <v>6583</v>
      </c>
      <c r="E357" s="12" t="s">
        <v>1803</v>
      </c>
      <c r="F357" s="12" t="s">
        <v>3</v>
      </c>
      <c r="G357" s="12" t="s">
        <v>5</v>
      </c>
      <c r="H357" s="12" t="s">
        <v>151</v>
      </c>
      <c r="I357" s="12"/>
      <c r="J357" s="9">
        <v>54</v>
      </c>
      <c r="K357" s="9">
        <v>74</v>
      </c>
    </row>
    <row r="358" spans="2:11" s="11" customFormat="1" x14ac:dyDescent="0.2">
      <c r="B358" s="8">
        <v>43766</v>
      </c>
      <c r="C358" s="12" t="s">
        <v>3</v>
      </c>
      <c r="D358" s="113">
        <v>6582</v>
      </c>
      <c r="E358" s="12" t="s">
        <v>1803</v>
      </c>
      <c r="F358" s="12" t="s">
        <v>3</v>
      </c>
      <c r="G358" s="12" t="s">
        <v>5</v>
      </c>
      <c r="H358" s="12" t="s">
        <v>177</v>
      </c>
      <c r="I358" s="12"/>
      <c r="J358" s="9">
        <v>54</v>
      </c>
      <c r="K358" s="9">
        <v>74</v>
      </c>
    </row>
    <row r="359" spans="2:11" s="11" customFormat="1" x14ac:dyDescent="0.2">
      <c r="B359" s="8">
        <v>43758</v>
      </c>
      <c r="C359" s="12" t="s">
        <v>3</v>
      </c>
      <c r="D359" s="113">
        <v>3730</v>
      </c>
      <c r="E359" s="12" t="s">
        <v>83</v>
      </c>
      <c r="F359" s="12" t="s">
        <v>3</v>
      </c>
      <c r="G359" s="12" t="s">
        <v>2595</v>
      </c>
      <c r="H359" s="12" t="s">
        <v>151</v>
      </c>
      <c r="I359" s="12"/>
      <c r="J359" s="9">
        <v>22</v>
      </c>
      <c r="K359" s="9">
        <v>17</v>
      </c>
    </row>
    <row r="360" spans="2:11" s="11" customFormat="1" x14ac:dyDescent="0.2">
      <c r="B360" s="8">
        <v>43766</v>
      </c>
      <c r="C360" s="12" t="s">
        <v>3</v>
      </c>
      <c r="D360" s="113">
        <v>3714</v>
      </c>
      <c r="E360" s="12" t="s">
        <v>83</v>
      </c>
      <c r="F360" s="12" t="s">
        <v>3</v>
      </c>
      <c r="G360" s="12" t="s">
        <v>6</v>
      </c>
      <c r="H360" s="12" t="s">
        <v>151</v>
      </c>
      <c r="I360" s="12"/>
      <c r="J360" s="9">
        <v>26</v>
      </c>
      <c r="K360" s="9">
        <v>17</v>
      </c>
    </row>
    <row r="361" spans="2:11" s="11" customFormat="1" x14ac:dyDescent="0.2">
      <c r="B361" s="8">
        <v>43761</v>
      </c>
      <c r="C361" s="12" t="s">
        <v>3</v>
      </c>
      <c r="D361" s="113">
        <v>5222</v>
      </c>
      <c r="E361" s="12" t="s">
        <v>66</v>
      </c>
      <c r="F361" s="12" t="s">
        <v>6</v>
      </c>
      <c r="G361" s="12" t="s">
        <v>6</v>
      </c>
      <c r="H361" s="12" t="s">
        <v>23</v>
      </c>
      <c r="I361" s="12"/>
      <c r="J361" s="9">
        <v>42</v>
      </c>
      <c r="K361" s="9">
        <v>36</v>
      </c>
    </row>
    <row r="362" spans="2:11" s="11" customFormat="1" x14ac:dyDescent="0.2">
      <c r="B362" s="8">
        <v>43765</v>
      </c>
      <c r="C362" s="12" t="s">
        <v>3</v>
      </c>
      <c r="D362" s="113">
        <v>5241</v>
      </c>
      <c r="E362" s="12" t="s">
        <v>66</v>
      </c>
      <c r="F362" s="12" t="s">
        <v>2451</v>
      </c>
      <c r="G362" s="12" t="s">
        <v>2649</v>
      </c>
      <c r="H362" s="12" t="s">
        <v>222</v>
      </c>
      <c r="I362" s="12"/>
      <c r="J362" s="9">
        <v>27</v>
      </c>
      <c r="K362" s="9">
        <v>34</v>
      </c>
    </row>
    <row r="363" spans="2:11" s="11" customFormat="1" x14ac:dyDescent="0.2">
      <c r="B363" s="8">
        <v>43743</v>
      </c>
      <c r="C363" s="12" t="s">
        <v>3</v>
      </c>
      <c r="D363" s="113">
        <v>4435</v>
      </c>
      <c r="E363" s="12" t="s">
        <v>61</v>
      </c>
      <c r="F363" s="12" t="s">
        <v>4</v>
      </c>
      <c r="G363" s="12" t="s">
        <v>6</v>
      </c>
      <c r="H363" s="12" t="s">
        <v>1480</v>
      </c>
      <c r="I363" s="12"/>
      <c r="J363" s="9">
        <v>7</v>
      </c>
      <c r="K363" s="9">
        <v>4</v>
      </c>
    </row>
    <row r="364" spans="2:11" s="11" customFormat="1" x14ac:dyDescent="0.2">
      <c r="B364" s="8">
        <v>43744</v>
      </c>
      <c r="C364" s="12" t="s">
        <v>3</v>
      </c>
      <c r="D364" s="113">
        <v>4437</v>
      </c>
      <c r="E364" s="12" t="s">
        <v>61</v>
      </c>
      <c r="F364" s="12" t="s">
        <v>4</v>
      </c>
      <c r="G364" s="12" t="s">
        <v>6</v>
      </c>
      <c r="H364" s="12" t="s">
        <v>194</v>
      </c>
      <c r="I364" s="12"/>
      <c r="J364" s="9">
        <v>5</v>
      </c>
      <c r="K364" s="9">
        <v>3</v>
      </c>
    </row>
    <row r="365" spans="2:11" s="11" customFormat="1" x14ac:dyDescent="0.2">
      <c r="B365" s="8">
        <v>43749</v>
      </c>
      <c r="C365" s="12" t="s">
        <v>3</v>
      </c>
      <c r="D365" s="113">
        <v>4492</v>
      </c>
      <c r="E365" s="12" t="s">
        <v>61</v>
      </c>
      <c r="F365" s="12" t="s">
        <v>4</v>
      </c>
      <c r="G365" s="12" t="s">
        <v>22</v>
      </c>
      <c r="H365" s="12" t="s">
        <v>151</v>
      </c>
      <c r="I365" s="12"/>
      <c r="J365" s="9">
        <v>8</v>
      </c>
      <c r="K365" s="9">
        <v>5</v>
      </c>
    </row>
    <row r="366" spans="2:11" s="11" customFormat="1" x14ac:dyDescent="0.2">
      <c r="B366" s="8">
        <v>43757</v>
      </c>
      <c r="C366" s="12" t="s">
        <v>3</v>
      </c>
      <c r="D366" s="113">
        <v>4408</v>
      </c>
      <c r="E366" s="12" t="s">
        <v>61</v>
      </c>
      <c r="F366" s="12" t="s">
        <v>3</v>
      </c>
      <c r="G366" s="12" t="s">
        <v>5</v>
      </c>
      <c r="H366" s="12" t="s">
        <v>37</v>
      </c>
      <c r="I366" s="12"/>
      <c r="J366" s="9">
        <v>9</v>
      </c>
      <c r="K366" s="9">
        <v>5</v>
      </c>
    </row>
    <row r="367" spans="2:11" s="11" customFormat="1" x14ac:dyDescent="0.2">
      <c r="B367" s="8">
        <v>43758</v>
      </c>
      <c r="C367" s="12" t="s">
        <v>3</v>
      </c>
      <c r="D367" s="113">
        <v>4418</v>
      </c>
      <c r="E367" s="12" t="s">
        <v>61</v>
      </c>
      <c r="F367" s="12" t="s">
        <v>3</v>
      </c>
      <c r="G367" s="12" t="s">
        <v>2592</v>
      </c>
      <c r="H367" s="12" t="s">
        <v>2593</v>
      </c>
      <c r="I367" s="12"/>
      <c r="J367" s="9">
        <v>6</v>
      </c>
      <c r="K367" s="9">
        <v>4</v>
      </c>
    </row>
    <row r="368" spans="2:11" s="11" customFormat="1" x14ac:dyDescent="0.2">
      <c r="B368" s="8">
        <v>43758</v>
      </c>
      <c r="C368" s="12" t="s">
        <v>3</v>
      </c>
      <c r="D368" s="113">
        <v>4435</v>
      </c>
      <c r="E368" s="12" t="s">
        <v>61</v>
      </c>
      <c r="F368" s="12" t="s">
        <v>3</v>
      </c>
      <c r="G368" s="12" t="s">
        <v>6</v>
      </c>
      <c r="H368" s="12" t="s">
        <v>194</v>
      </c>
      <c r="I368" s="12"/>
      <c r="J368" s="9">
        <v>7</v>
      </c>
      <c r="K368" s="9">
        <v>5</v>
      </c>
    </row>
    <row r="369" spans="2:11" s="11" customFormat="1" x14ac:dyDescent="0.2">
      <c r="B369" s="8">
        <v>43759</v>
      </c>
      <c r="C369" s="12" t="s">
        <v>3</v>
      </c>
      <c r="D369" s="113">
        <v>4408</v>
      </c>
      <c r="E369" s="12" t="s">
        <v>61</v>
      </c>
      <c r="F369" s="12" t="s">
        <v>3</v>
      </c>
      <c r="G369" s="12" t="s">
        <v>15</v>
      </c>
      <c r="H369" s="12" t="s">
        <v>151</v>
      </c>
      <c r="I369" s="12"/>
      <c r="J369" s="9">
        <v>9</v>
      </c>
      <c r="K369" s="9">
        <v>5</v>
      </c>
    </row>
    <row r="370" spans="2:11" s="11" customFormat="1" x14ac:dyDescent="0.2">
      <c r="B370" s="8">
        <v>43765</v>
      </c>
      <c r="C370" s="12" t="s">
        <v>3</v>
      </c>
      <c r="D370" s="113">
        <v>4989</v>
      </c>
      <c r="E370" s="12" t="s">
        <v>61</v>
      </c>
      <c r="F370" s="12" t="s">
        <v>4</v>
      </c>
      <c r="G370" s="12" t="s">
        <v>5</v>
      </c>
      <c r="H370" s="12" t="s">
        <v>23</v>
      </c>
      <c r="I370" s="12"/>
      <c r="J370" s="9">
        <v>7</v>
      </c>
      <c r="K370" s="9">
        <v>4</v>
      </c>
    </row>
    <row r="371" spans="2:11" s="11" customFormat="1" x14ac:dyDescent="0.2">
      <c r="B371" s="8">
        <v>43765</v>
      </c>
      <c r="C371" s="12" t="s">
        <v>3</v>
      </c>
      <c r="D371" s="113">
        <v>4489</v>
      </c>
      <c r="E371" s="12" t="s">
        <v>61</v>
      </c>
      <c r="F371" s="12" t="s">
        <v>4</v>
      </c>
      <c r="G371" s="12" t="s">
        <v>6</v>
      </c>
      <c r="H371" s="12" t="s">
        <v>319</v>
      </c>
      <c r="I371" s="12"/>
      <c r="J371" s="9">
        <v>8</v>
      </c>
      <c r="K371" s="9">
        <v>5</v>
      </c>
    </row>
    <row r="372" spans="2:11" s="11" customFormat="1" x14ac:dyDescent="0.2">
      <c r="B372" s="8">
        <v>43764</v>
      </c>
      <c r="C372" s="12" t="s">
        <v>3</v>
      </c>
      <c r="D372" s="113">
        <v>5445</v>
      </c>
      <c r="E372" s="12" t="s">
        <v>486</v>
      </c>
      <c r="F372" s="12" t="s">
        <v>4</v>
      </c>
      <c r="G372" s="12" t="s">
        <v>5</v>
      </c>
      <c r="H372" s="12" t="s">
        <v>37</v>
      </c>
      <c r="I372" s="12"/>
      <c r="J372" s="9">
        <v>33</v>
      </c>
      <c r="K372" s="9">
        <v>42</v>
      </c>
    </row>
    <row r="373" spans="2:11" s="11" customFormat="1" x14ac:dyDescent="0.2">
      <c r="B373" s="8">
        <v>43764</v>
      </c>
      <c r="C373" s="12" t="s">
        <v>3</v>
      </c>
      <c r="D373" s="113">
        <v>9132</v>
      </c>
      <c r="E373" s="12" t="s">
        <v>121</v>
      </c>
      <c r="F373" s="12" t="s">
        <v>4</v>
      </c>
      <c r="G373" s="12" t="s">
        <v>5</v>
      </c>
      <c r="H373" s="12" t="s">
        <v>194</v>
      </c>
      <c r="I373" s="12"/>
      <c r="J373" s="9">
        <v>46</v>
      </c>
      <c r="K373" s="9">
        <v>62</v>
      </c>
    </row>
    <row r="374" spans="2:11" s="11" customFormat="1" x14ac:dyDescent="0.2">
      <c r="B374" s="8">
        <v>43745</v>
      </c>
      <c r="C374" s="12" t="s">
        <v>3</v>
      </c>
      <c r="D374" s="113">
        <v>3843</v>
      </c>
      <c r="E374" s="12" t="s">
        <v>116</v>
      </c>
      <c r="F374" s="12" t="s">
        <v>15</v>
      </c>
      <c r="G374" s="12" t="s">
        <v>6</v>
      </c>
      <c r="H374" s="12" t="s">
        <v>151</v>
      </c>
      <c r="I374" s="12"/>
      <c r="J374" s="9">
        <v>18</v>
      </c>
      <c r="K374" s="9">
        <v>14</v>
      </c>
    </row>
    <row r="375" spans="2:11" s="11" customFormat="1" x14ac:dyDescent="0.2">
      <c r="B375" s="8">
        <v>43757</v>
      </c>
      <c r="C375" s="12" t="s">
        <v>3</v>
      </c>
      <c r="D375" s="113">
        <v>3877</v>
      </c>
      <c r="E375" s="12" t="s">
        <v>116</v>
      </c>
      <c r="F375" s="12" t="s">
        <v>3</v>
      </c>
      <c r="G375" s="12" t="s">
        <v>6</v>
      </c>
      <c r="H375" s="12" t="s">
        <v>37</v>
      </c>
      <c r="I375" s="12"/>
      <c r="J375" s="9">
        <v>13</v>
      </c>
      <c r="K375" s="9">
        <v>13</v>
      </c>
    </row>
    <row r="376" spans="2:11" s="11" customFormat="1" x14ac:dyDescent="0.2">
      <c r="B376" s="8">
        <v>43764</v>
      </c>
      <c r="C376" s="12" t="s">
        <v>3</v>
      </c>
      <c r="D376" s="113">
        <v>3854</v>
      </c>
      <c r="E376" s="12" t="s">
        <v>116</v>
      </c>
      <c r="F376" s="12" t="s">
        <v>5</v>
      </c>
      <c r="G376" s="12" t="s">
        <v>15</v>
      </c>
      <c r="H376" s="12" t="s">
        <v>319</v>
      </c>
      <c r="I376" s="12"/>
      <c r="J376" s="9">
        <v>16</v>
      </c>
      <c r="K376" s="9">
        <v>13</v>
      </c>
    </row>
    <row r="377" spans="2:11" s="11" customFormat="1" x14ac:dyDescent="0.2">
      <c r="B377" s="8">
        <v>43765</v>
      </c>
      <c r="C377" s="12" t="s">
        <v>3</v>
      </c>
      <c r="D377" s="113">
        <v>3863</v>
      </c>
      <c r="E377" s="12" t="s">
        <v>116</v>
      </c>
      <c r="F377" s="12" t="s">
        <v>6</v>
      </c>
      <c r="G377" s="12" t="s">
        <v>15</v>
      </c>
      <c r="H377" s="12" t="s">
        <v>151</v>
      </c>
      <c r="I377" s="12"/>
      <c r="J377" s="9">
        <v>15</v>
      </c>
      <c r="K377" s="9">
        <v>14</v>
      </c>
    </row>
    <row r="378" spans="2:11" s="11" customFormat="1" x14ac:dyDescent="0.2">
      <c r="B378" s="8">
        <v>43766</v>
      </c>
      <c r="C378" s="12" t="s">
        <v>3</v>
      </c>
      <c r="D378" s="113">
        <v>3850</v>
      </c>
      <c r="E378" s="12" t="s">
        <v>116</v>
      </c>
      <c r="F378" s="12" t="s">
        <v>6</v>
      </c>
      <c r="G378" s="12" t="s">
        <v>15</v>
      </c>
      <c r="H378" s="12" t="s">
        <v>319</v>
      </c>
      <c r="I378" s="12"/>
      <c r="J378" s="9">
        <v>15</v>
      </c>
      <c r="K378" s="9">
        <v>12</v>
      </c>
    </row>
    <row r="379" spans="2:11" s="11" customFormat="1" x14ac:dyDescent="0.2">
      <c r="B379" s="8">
        <v>43744</v>
      </c>
      <c r="C379" s="12" t="s">
        <v>3</v>
      </c>
      <c r="D379" s="113">
        <v>4968</v>
      </c>
      <c r="E379" s="12" t="s">
        <v>2041</v>
      </c>
      <c r="F379" s="12" t="s">
        <v>16</v>
      </c>
      <c r="G379" s="12" t="s">
        <v>4</v>
      </c>
      <c r="H379" s="12" t="s">
        <v>37</v>
      </c>
      <c r="I379" s="12"/>
      <c r="J379" s="9">
        <v>14</v>
      </c>
      <c r="K379" s="9">
        <v>10</v>
      </c>
    </row>
    <row r="380" spans="2:11" s="11" customFormat="1" x14ac:dyDescent="0.2">
      <c r="B380" s="8">
        <v>43743</v>
      </c>
      <c r="C380" s="12" t="s">
        <v>3</v>
      </c>
      <c r="D380" s="113">
        <v>5373</v>
      </c>
      <c r="E380" s="12" t="s">
        <v>58</v>
      </c>
      <c r="F380" s="12" t="s">
        <v>31</v>
      </c>
      <c r="G380" s="12" t="s">
        <v>15</v>
      </c>
      <c r="H380" s="12" t="s">
        <v>23</v>
      </c>
      <c r="I380" s="12"/>
      <c r="J380" s="9">
        <v>30</v>
      </c>
      <c r="K380" s="9">
        <v>39</v>
      </c>
    </row>
    <row r="381" spans="2:11" s="11" customFormat="1" x14ac:dyDescent="0.2">
      <c r="B381" s="8">
        <v>43750</v>
      </c>
      <c r="C381" s="12" t="s">
        <v>3</v>
      </c>
      <c r="D381" s="113">
        <v>5371</v>
      </c>
      <c r="E381" s="12" t="s">
        <v>58</v>
      </c>
      <c r="F381" s="12" t="s">
        <v>5</v>
      </c>
      <c r="G381" s="12" t="s">
        <v>15</v>
      </c>
      <c r="H381" s="12" t="s">
        <v>2569</v>
      </c>
      <c r="I381" s="12"/>
      <c r="J381" s="9">
        <v>31</v>
      </c>
      <c r="K381" s="9">
        <v>38</v>
      </c>
    </row>
    <row r="382" spans="2:11" s="11" customFormat="1" x14ac:dyDescent="0.2">
      <c r="B382" s="8">
        <v>43766</v>
      </c>
      <c r="C382" s="12" t="s">
        <v>3</v>
      </c>
      <c r="D382" s="113">
        <v>6962</v>
      </c>
      <c r="E382" s="12" t="s">
        <v>2669</v>
      </c>
      <c r="F382" s="12" t="s">
        <v>31</v>
      </c>
      <c r="G382" s="12" t="s">
        <v>2670</v>
      </c>
      <c r="H382" s="12" t="s">
        <v>151</v>
      </c>
      <c r="I382" s="12"/>
      <c r="J382" s="9">
        <v>31</v>
      </c>
      <c r="K382" s="9">
        <v>40</v>
      </c>
    </row>
    <row r="383" spans="2:11" s="11" customFormat="1" x14ac:dyDescent="0.2">
      <c r="B383" s="8">
        <v>43744</v>
      </c>
      <c r="C383" s="12" t="s">
        <v>3</v>
      </c>
      <c r="D383" s="113">
        <v>2357</v>
      </c>
      <c r="E383" s="12" t="s">
        <v>190</v>
      </c>
      <c r="F383" s="12" t="s">
        <v>6</v>
      </c>
      <c r="G383" s="12" t="s">
        <v>15</v>
      </c>
      <c r="H383" s="12" t="s">
        <v>2534</v>
      </c>
      <c r="I383" s="12"/>
      <c r="J383" s="9">
        <v>30</v>
      </c>
      <c r="K383" s="9">
        <v>38</v>
      </c>
    </row>
    <row r="384" spans="2:11" s="11" customFormat="1" x14ac:dyDescent="0.2">
      <c r="B384" s="8">
        <v>43765</v>
      </c>
      <c r="C384" s="12" t="s">
        <v>3</v>
      </c>
      <c r="D384" s="113">
        <v>4405</v>
      </c>
      <c r="E384" s="12" t="s">
        <v>46</v>
      </c>
      <c r="F384" s="12" t="s">
        <v>1668</v>
      </c>
      <c r="G384" s="12" t="s">
        <v>4</v>
      </c>
      <c r="H384" s="12" t="s">
        <v>163</v>
      </c>
      <c r="I384" s="12"/>
      <c r="J384" s="9">
        <v>5</v>
      </c>
      <c r="K384" s="9">
        <v>2</v>
      </c>
    </row>
    <row r="385" spans="2:11" s="11" customFormat="1" x14ac:dyDescent="0.2">
      <c r="B385" s="8">
        <v>43739</v>
      </c>
      <c r="C385" s="12" t="s">
        <v>3</v>
      </c>
      <c r="D385" s="113">
        <v>4999</v>
      </c>
      <c r="E385" s="12" t="s">
        <v>199</v>
      </c>
      <c r="F385" s="12" t="s">
        <v>4</v>
      </c>
      <c r="G385" s="12" t="s">
        <v>6</v>
      </c>
      <c r="H385" s="12" t="s">
        <v>151</v>
      </c>
      <c r="I385" s="12"/>
      <c r="J385" s="9">
        <v>17</v>
      </c>
      <c r="K385" s="9">
        <v>10</v>
      </c>
    </row>
    <row r="386" spans="2:11" s="11" customFormat="1" x14ac:dyDescent="0.2">
      <c r="B386" s="8">
        <v>43750</v>
      </c>
      <c r="C386" s="12" t="s">
        <v>3</v>
      </c>
      <c r="D386" s="113">
        <v>4994</v>
      </c>
      <c r="E386" s="12" t="s">
        <v>199</v>
      </c>
      <c r="F386" s="12" t="s">
        <v>12</v>
      </c>
      <c r="G386" s="12" t="s">
        <v>15</v>
      </c>
      <c r="H386" s="12" t="s">
        <v>319</v>
      </c>
      <c r="I386" s="12"/>
      <c r="J386" s="9">
        <v>15</v>
      </c>
      <c r="K386" s="9">
        <v>10</v>
      </c>
    </row>
    <row r="387" spans="2:11" s="11" customFormat="1" x14ac:dyDescent="0.2">
      <c r="B387" s="8">
        <v>43765</v>
      </c>
      <c r="C387" s="12" t="s">
        <v>3</v>
      </c>
      <c r="D387" s="113">
        <v>4999</v>
      </c>
      <c r="E387" s="12" t="s">
        <v>199</v>
      </c>
      <c r="F387" s="12" t="s">
        <v>4</v>
      </c>
      <c r="G387" s="12" t="s">
        <v>140</v>
      </c>
      <c r="H387" s="12" t="s">
        <v>2652</v>
      </c>
      <c r="I387" s="12"/>
      <c r="J387" s="9">
        <v>14</v>
      </c>
      <c r="K387" s="9">
        <v>10</v>
      </c>
    </row>
    <row r="388" spans="2:11" s="11" customFormat="1" x14ac:dyDescent="0.2">
      <c r="B388" s="8">
        <v>43766</v>
      </c>
      <c r="C388" s="12" t="s">
        <v>3</v>
      </c>
      <c r="D388" s="113">
        <v>4947</v>
      </c>
      <c r="E388" s="12" t="s">
        <v>199</v>
      </c>
      <c r="F388" s="12" t="s">
        <v>3</v>
      </c>
      <c r="G388" s="12" t="s">
        <v>6</v>
      </c>
      <c r="H388" s="12" t="s">
        <v>194</v>
      </c>
      <c r="I388" s="12"/>
      <c r="J388" s="9">
        <v>16</v>
      </c>
      <c r="K388" s="9">
        <v>10</v>
      </c>
    </row>
    <row r="389" spans="2:11" s="11" customFormat="1" x14ac:dyDescent="0.2">
      <c r="B389" s="8">
        <v>43758</v>
      </c>
      <c r="C389" s="12" t="s">
        <v>3</v>
      </c>
      <c r="D389" s="113">
        <v>6587</v>
      </c>
      <c r="E389" s="12" t="s">
        <v>235</v>
      </c>
      <c r="F389" s="12" t="s">
        <v>3</v>
      </c>
      <c r="G389" s="12" t="s">
        <v>6</v>
      </c>
      <c r="H389" s="12" t="s">
        <v>194</v>
      </c>
      <c r="I389" s="12"/>
      <c r="J389" s="9">
        <v>54</v>
      </c>
      <c r="K389" s="9">
        <v>67</v>
      </c>
    </row>
    <row r="390" spans="2:11" s="11" customFormat="1" x14ac:dyDescent="0.2">
      <c r="B390" s="8">
        <v>43765</v>
      </c>
      <c r="C390" s="12" t="s">
        <v>3</v>
      </c>
      <c r="D390" s="113">
        <v>7307</v>
      </c>
      <c r="E390" s="12" t="s">
        <v>39</v>
      </c>
      <c r="F390" s="12" t="s">
        <v>12</v>
      </c>
      <c r="G390" s="12" t="s">
        <v>6</v>
      </c>
      <c r="H390" s="12" t="s">
        <v>23</v>
      </c>
      <c r="I390" s="12"/>
      <c r="J390" s="9">
        <v>30</v>
      </c>
      <c r="K390" s="9">
        <v>35</v>
      </c>
    </row>
    <row r="391" spans="2:11" s="11" customFormat="1" x14ac:dyDescent="0.2">
      <c r="B391" s="8">
        <v>43744</v>
      </c>
      <c r="C391" s="12" t="s">
        <v>3</v>
      </c>
      <c r="D391" s="113">
        <v>8110</v>
      </c>
      <c r="E391" s="12" t="s">
        <v>42</v>
      </c>
      <c r="F391" s="12" t="s">
        <v>15</v>
      </c>
      <c r="G391" s="12" t="s">
        <v>6</v>
      </c>
      <c r="H391" s="12" t="s">
        <v>13</v>
      </c>
      <c r="I391" s="12"/>
      <c r="J391" s="9">
        <v>21</v>
      </c>
      <c r="K391" s="9">
        <v>26</v>
      </c>
    </row>
    <row r="392" spans="2:11" s="11" customFormat="1" x14ac:dyDescent="0.2">
      <c r="B392" s="8">
        <v>43750</v>
      </c>
      <c r="C392" s="12" t="s">
        <v>3</v>
      </c>
      <c r="D392" s="113">
        <v>8026</v>
      </c>
      <c r="E392" s="12" t="s">
        <v>42</v>
      </c>
      <c r="F392" s="12" t="s">
        <v>6</v>
      </c>
      <c r="G392" s="12" t="s">
        <v>4</v>
      </c>
      <c r="H392" s="12" t="s">
        <v>37</v>
      </c>
      <c r="I392" s="12"/>
      <c r="J392" s="9">
        <v>23</v>
      </c>
      <c r="K392" s="9">
        <v>27</v>
      </c>
    </row>
    <row r="393" spans="2:11" s="11" customFormat="1" x14ac:dyDescent="0.2">
      <c r="B393" s="8">
        <v>43750</v>
      </c>
      <c r="C393" s="12" t="s">
        <v>3</v>
      </c>
      <c r="D393" s="113">
        <v>8030</v>
      </c>
      <c r="E393" s="12" t="s">
        <v>42</v>
      </c>
      <c r="F393" s="12" t="s">
        <v>2568</v>
      </c>
      <c r="G393" s="12" t="s">
        <v>15</v>
      </c>
      <c r="H393" s="12" t="s">
        <v>292</v>
      </c>
      <c r="I393" s="12"/>
      <c r="J393" s="9">
        <v>22</v>
      </c>
      <c r="K393" s="9">
        <v>27</v>
      </c>
    </row>
    <row r="394" spans="2:11" s="11" customFormat="1" x14ac:dyDescent="0.2">
      <c r="B394" s="8">
        <v>43758</v>
      </c>
      <c r="C394" s="12" t="s">
        <v>3</v>
      </c>
      <c r="D394" s="113">
        <v>8320</v>
      </c>
      <c r="E394" s="12" t="s">
        <v>42</v>
      </c>
      <c r="F394" s="12" t="s">
        <v>2601</v>
      </c>
      <c r="G394" s="12" t="s">
        <v>15</v>
      </c>
      <c r="H394" s="12" t="s">
        <v>292</v>
      </c>
      <c r="I394" s="12"/>
      <c r="J394" s="9">
        <v>23</v>
      </c>
      <c r="K394" s="9">
        <v>26</v>
      </c>
    </row>
    <row r="395" spans="2:11" s="11" customFormat="1" x14ac:dyDescent="0.2">
      <c r="B395" s="8">
        <v>43765</v>
      </c>
      <c r="C395" s="12" t="s">
        <v>3</v>
      </c>
      <c r="D395" s="113">
        <v>8041</v>
      </c>
      <c r="E395" s="12" t="s">
        <v>42</v>
      </c>
      <c r="F395" s="12" t="s">
        <v>169</v>
      </c>
      <c r="G395" s="12" t="s">
        <v>6</v>
      </c>
      <c r="H395" s="12" t="s">
        <v>151</v>
      </c>
      <c r="I395" s="12"/>
      <c r="J395" s="9">
        <v>22</v>
      </c>
      <c r="K395" s="9">
        <v>27</v>
      </c>
    </row>
    <row r="396" spans="2:11" s="11" customFormat="1" x14ac:dyDescent="0.2">
      <c r="B396" s="8">
        <v>43766</v>
      </c>
      <c r="C396" s="12" t="s">
        <v>3</v>
      </c>
      <c r="D396" s="113">
        <v>8320</v>
      </c>
      <c r="E396" s="12" t="s">
        <v>42</v>
      </c>
      <c r="F396" s="12" t="s">
        <v>3</v>
      </c>
      <c r="G396" s="12" t="s">
        <v>5</v>
      </c>
      <c r="H396" s="12" t="s">
        <v>319</v>
      </c>
      <c r="I396" s="12"/>
      <c r="J396" s="9">
        <v>27</v>
      </c>
      <c r="K396" s="9">
        <v>26</v>
      </c>
    </row>
    <row r="397" spans="2:11" s="11" customFormat="1" x14ac:dyDescent="0.2">
      <c r="B397" s="8">
        <v>43764</v>
      </c>
      <c r="C397" s="12" t="s">
        <v>3</v>
      </c>
      <c r="D397" s="113">
        <v>3761</v>
      </c>
      <c r="E397" s="12" t="s">
        <v>82</v>
      </c>
      <c r="F397" s="12" t="s">
        <v>4</v>
      </c>
      <c r="G397" s="12" t="s">
        <v>5</v>
      </c>
      <c r="H397" s="12" t="s">
        <v>151</v>
      </c>
      <c r="I397" s="12"/>
      <c r="J397" s="9">
        <v>17</v>
      </c>
      <c r="K397" s="9">
        <v>18</v>
      </c>
    </row>
    <row r="398" spans="2:11" s="11" customFormat="1" x14ac:dyDescent="0.2">
      <c r="B398" s="8">
        <v>43765</v>
      </c>
      <c r="C398" s="12" t="s">
        <v>3</v>
      </c>
      <c r="D398" s="113">
        <v>3780</v>
      </c>
      <c r="E398" s="12" t="s">
        <v>82</v>
      </c>
      <c r="F398" s="12" t="s">
        <v>6</v>
      </c>
      <c r="G398" s="12" t="s">
        <v>5</v>
      </c>
      <c r="H398" s="12" t="s">
        <v>163</v>
      </c>
      <c r="I398" s="12"/>
      <c r="J398" s="9">
        <v>18</v>
      </c>
      <c r="K398" s="9">
        <v>18</v>
      </c>
    </row>
    <row r="399" spans="2:11" s="11" customFormat="1" x14ac:dyDescent="0.2">
      <c r="B399" s="8">
        <v>43750</v>
      </c>
      <c r="C399" s="12" t="s">
        <v>3</v>
      </c>
      <c r="D399" s="113">
        <v>9189</v>
      </c>
      <c r="E399" s="12" t="s">
        <v>51</v>
      </c>
      <c r="F399" s="12" t="s">
        <v>5</v>
      </c>
      <c r="G399" s="12" t="s">
        <v>4</v>
      </c>
      <c r="H399" s="12" t="s">
        <v>151</v>
      </c>
      <c r="I399" s="12"/>
      <c r="J399" s="9">
        <v>44</v>
      </c>
      <c r="K399" s="9">
        <v>61</v>
      </c>
    </row>
    <row r="400" spans="2:11" s="11" customFormat="1" x14ac:dyDescent="0.2">
      <c r="B400" s="8">
        <v>43744</v>
      </c>
      <c r="C400" s="12" t="s">
        <v>3</v>
      </c>
      <c r="D400" s="113">
        <v>7220</v>
      </c>
      <c r="E400" s="12" t="s">
        <v>120</v>
      </c>
      <c r="F400" s="12" t="s">
        <v>2533</v>
      </c>
      <c r="G400" s="12" t="s">
        <v>15</v>
      </c>
      <c r="H400" s="12" t="s">
        <v>151</v>
      </c>
      <c r="I400" s="12"/>
      <c r="J400" s="9">
        <v>31</v>
      </c>
      <c r="K400" s="9">
        <v>36</v>
      </c>
    </row>
    <row r="401" spans="2:11" s="11" customFormat="1" x14ac:dyDescent="0.2">
      <c r="B401" s="8">
        <v>43745</v>
      </c>
      <c r="C401" s="12" t="s">
        <v>3</v>
      </c>
      <c r="D401" s="113">
        <v>7220</v>
      </c>
      <c r="E401" s="12" t="s">
        <v>120</v>
      </c>
      <c r="F401" s="12" t="s">
        <v>16</v>
      </c>
      <c r="G401" s="12" t="s">
        <v>15</v>
      </c>
      <c r="H401" s="33" t="s">
        <v>327</v>
      </c>
      <c r="I401" s="12"/>
      <c r="J401" s="9">
        <v>36</v>
      </c>
      <c r="K401" s="9">
        <v>36</v>
      </c>
    </row>
    <row r="402" spans="2:11" s="11" customFormat="1" x14ac:dyDescent="0.2">
      <c r="B402" s="8">
        <v>43766</v>
      </c>
      <c r="C402" s="12" t="s">
        <v>3</v>
      </c>
      <c r="D402" s="113">
        <v>5495</v>
      </c>
      <c r="E402" s="12" t="s">
        <v>2665</v>
      </c>
      <c r="F402" s="12" t="s">
        <v>2666</v>
      </c>
      <c r="G402" s="12" t="s">
        <v>15</v>
      </c>
      <c r="H402" s="12" t="s">
        <v>23</v>
      </c>
      <c r="I402" s="12"/>
      <c r="J402" s="9">
        <v>31</v>
      </c>
      <c r="K402" s="9">
        <v>40</v>
      </c>
    </row>
    <row r="403" spans="2:11" s="11" customFormat="1" x14ac:dyDescent="0.2">
      <c r="B403" s="8">
        <v>43762</v>
      </c>
      <c r="C403" s="12" t="s">
        <v>3</v>
      </c>
      <c r="D403" s="113">
        <v>5485</v>
      </c>
      <c r="E403" s="12" t="s">
        <v>129</v>
      </c>
      <c r="F403" s="12" t="s">
        <v>3</v>
      </c>
      <c r="G403" s="12" t="s">
        <v>15</v>
      </c>
      <c r="H403" s="12" t="s">
        <v>319</v>
      </c>
      <c r="I403" s="12"/>
      <c r="J403" s="9">
        <v>48</v>
      </c>
      <c r="K403" s="9">
        <v>51</v>
      </c>
    </row>
    <row r="404" spans="2:11" s="11" customFormat="1" x14ac:dyDescent="0.2">
      <c r="B404" s="8">
        <v>43765</v>
      </c>
      <c r="C404" s="12" t="s">
        <v>3</v>
      </c>
      <c r="D404" s="113">
        <v>5488</v>
      </c>
      <c r="E404" s="12" t="s">
        <v>129</v>
      </c>
      <c r="F404" s="12" t="s">
        <v>4</v>
      </c>
      <c r="G404" s="12" t="s">
        <v>5</v>
      </c>
      <c r="H404" s="12" t="s">
        <v>151</v>
      </c>
      <c r="I404" s="12"/>
      <c r="J404" s="9">
        <v>41</v>
      </c>
      <c r="K404" s="9">
        <v>48</v>
      </c>
    </row>
    <row r="405" spans="2:11" s="11" customFormat="1" x14ac:dyDescent="0.2">
      <c r="B405" s="8">
        <v>43767</v>
      </c>
      <c r="C405" s="12" t="s">
        <v>3</v>
      </c>
      <c r="D405" s="113">
        <v>4522</v>
      </c>
      <c r="E405" s="12" t="s">
        <v>40</v>
      </c>
      <c r="F405" s="12" t="s">
        <v>6</v>
      </c>
      <c r="G405" s="12" t="s">
        <v>3</v>
      </c>
      <c r="H405" s="12" t="s">
        <v>151</v>
      </c>
      <c r="I405" s="12"/>
      <c r="J405" s="9">
        <v>7</v>
      </c>
      <c r="K405" s="9">
        <v>3</v>
      </c>
    </row>
    <row r="406" spans="2:11" s="11" customFormat="1" x14ac:dyDescent="0.2">
      <c r="B406" s="8">
        <v>43767</v>
      </c>
      <c r="C406" s="12" t="s">
        <v>3</v>
      </c>
      <c r="D406" s="113">
        <v>4976</v>
      </c>
      <c r="E406" s="12" t="s">
        <v>87</v>
      </c>
      <c r="F406" s="12" t="s">
        <v>8</v>
      </c>
      <c r="G406" s="12" t="s">
        <v>6</v>
      </c>
      <c r="H406" s="12" t="s">
        <v>37</v>
      </c>
      <c r="I406" s="12"/>
      <c r="J406" s="9">
        <v>19</v>
      </c>
      <c r="K406" s="9">
        <v>14</v>
      </c>
    </row>
    <row r="407" spans="2:11" s="11" customFormat="1" x14ac:dyDescent="0.2">
      <c r="B407" s="8">
        <v>43767</v>
      </c>
      <c r="C407" s="12" t="s">
        <v>3</v>
      </c>
      <c r="D407" s="113">
        <v>3932</v>
      </c>
      <c r="E407" s="12" t="s">
        <v>71</v>
      </c>
      <c r="F407" s="12" t="s">
        <v>10</v>
      </c>
      <c r="G407" s="12" t="s">
        <v>5</v>
      </c>
      <c r="H407" s="12" t="s">
        <v>194</v>
      </c>
      <c r="I407" s="12"/>
      <c r="J407" s="9">
        <v>15</v>
      </c>
      <c r="K407" s="9">
        <v>11</v>
      </c>
    </row>
    <row r="408" spans="2:11" s="11" customFormat="1" x14ac:dyDescent="0.2">
      <c r="B408" s="8">
        <v>43767</v>
      </c>
      <c r="C408" s="12" t="s">
        <v>3</v>
      </c>
      <c r="D408" s="113">
        <v>3670</v>
      </c>
      <c r="E408" s="12" t="s">
        <v>76</v>
      </c>
      <c r="F408" s="12" t="s">
        <v>10</v>
      </c>
      <c r="G408" s="12" t="s">
        <v>5</v>
      </c>
      <c r="H408" s="12" t="s">
        <v>151</v>
      </c>
      <c r="I408" s="12"/>
      <c r="J408" s="9">
        <v>19</v>
      </c>
      <c r="K408" s="9">
        <v>17</v>
      </c>
    </row>
    <row r="409" spans="2:11" s="11" customFormat="1" x14ac:dyDescent="0.2">
      <c r="B409" s="8">
        <v>43767</v>
      </c>
      <c r="C409" s="33" t="s">
        <v>3</v>
      </c>
      <c r="D409" s="113">
        <v>5695</v>
      </c>
      <c r="E409" s="12" t="s">
        <v>2679</v>
      </c>
      <c r="F409" s="12" t="s">
        <v>3</v>
      </c>
      <c r="G409" s="12" t="s">
        <v>6</v>
      </c>
      <c r="H409" s="12" t="s">
        <v>23</v>
      </c>
      <c r="I409" s="12"/>
      <c r="J409" s="9">
        <v>32</v>
      </c>
      <c r="K409" s="9">
        <v>38</v>
      </c>
    </row>
    <row r="410" spans="2:11" s="11" customFormat="1" x14ac:dyDescent="0.2">
      <c r="B410" s="8">
        <v>43767</v>
      </c>
      <c r="C410" s="12" t="s">
        <v>3</v>
      </c>
      <c r="D410" s="113">
        <v>1620</v>
      </c>
      <c r="E410" s="12" t="s">
        <v>92</v>
      </c>
      <c r="F410" s="12" t="s">
        <v>3</v>
      </c>
      <c r="G410" s="12" t="s">
        <v>6</v>
      </c>
      <c r="H410" s="12" t="s">
        <v>37</v>
      </c>
      <c r="I410" s="12"/>
      <c r="J410" s="9">
        <v>33</v>
      </c>
      <c r="K410" s="9">
        <v>27</v>
      </c>
    </row>
    <row r="411" spans="2:11" s="11" customFormat="1" x14ac:dyDescent="0.2">
      <c r="B411" s="8">
        <v>43767</v>
      </c>
      <c r="C411" s="12" t="s">
        <v>3</v>
      </c>
      <c r="D411" s="113">
        <v>4976</v>
      </c>
      <c r="E411" s="12" t="s">
        <v>87</v>
      </c>
      <c r="F411" s="12" t="s">
        <v>6</v>
      </c>
      <c r="G411" s="12" t="s">
        <v>3</v>
      </c>
      <c r="H411" s="12" t="s">
        <v>23</v>
      </c>
      <c r="I411" s="12"/>
      <c r="J411" s="9">
        <v>19</v>
      </c>
      <c r="K411" s="9">
        <v>14</v>
      </c>
    </row>
    <row r="412" spans="2:11" s="11" customFormat="1" x14ac:dyDescent="0.2">
      <c r="B412" s="8">
        <v>43767</v>
      </c>
      <c r="C412" s="12" t="s">
        <v>3</v>
      </c>
      <c r="D412" s="113">
        <v>3782</v>
      </c>
      <c r="E412" s="12" t="s">
        <v>82</v>
      </c>
      <c r="F412" s="12" t="s">
        <v>6</v>
      </c>
      <c r="G412" s="12" t="s">
        <v>15</v>
      </c>
      <c r="H412" s="12" t="s">
        <v>13</v>
      </c>
      <c r="I412" s="12"/>
      <c r="J412" s="9">
        <v>23</v>
      </c>
      <c r="K412" s="9">
        <v>19</v>
      </c>
    </row>
    <row r="413" spans="2:11" s="11" customFormat="1" x14ac:dyDescent="0.2">
      <c r="B413" s="8">
        <v>43767</v>
      </c>
      <c r="C413" s="12" t="s">
        <v>3</v>
      </c>
      <c r="D413" s="113">
        <v>8358</v>
      </c>
      <c r="E413" s="12" t="s">
        <v>2659</v>
      </c>
      <c r="F413" s="12" t="s">
        <v>3</v>
      </c>
      <c r="G413" s="12" t="s">
        <v>3</v>
      </c>
      <c r="H413" s="12" t="s">
        <v>151</v>
      </c>
      <c r="I413" s="12"/>
      <c r="J413" s="9">
        <v>27</v>
      </c>
      <c r="K413" s="9">
        <v>20</v>
      </c>
    </row>
    <row r="414" spans="2:11" s="11" customFormat="1" x14ac:dyDescent="0.2">
      <c r="B414" s="8">
        <v>43767</v>
      </c>
      <c r="C414" s="12" t="s">
        <v>3</v>
      </c>
      <c r="D414" s="113">
        <v>8361</v>
      </c>
      <c r="E414" s="12" t="s">
        <v>2672</v>
      </c>
      <c r="F414" s="12" t="s">
        <v>3</v>
      </c>
      <c r="G414" s="12" t="s">
        <v>3</v>
      </c>
      <c r="H414" s="12" t="s">
        <v>151</v>
      </c>
      <c r="I414" s="12"/>
      <c r="J414" s="9">
        <v>27</v>
      </c>
      <c r="K414" s="9">
        <v>20</v>
      </c>
    </row>
    <row r="415" spans="2:11" s="11" customFormat="1" x14ac:dyDescent="0.2">
      <c r="B415" s="8">
        <v>43767</v>
      </c>
      <c r="C415" s="12" t="s">
        <v>3</v>
      </c>
      <c r="D415" s="113">
        <v>8010</v>
      </c>
      <c r="E415" s="33" t="s">
        <v>42</v>
      </c>
      <c r="F415" s="12" t="s">
        <v>6</v>
      </c>
      <c r="G415" s="12" t="s">
        <v>15</v>
      </c>
      <c r="H415" s="12" t="s">
        <v>319</v>
      </c>
      <c r="I415" s="12"/>
      <c r="J415" s="9">
        <v>28</v>
      </c>
      <c r="K415" s="9">
        <v>21</v>
      </c>
    </row>
    <row r="416" spans="2:11" s="11" customFormat="1" x14ac:dyDescent="0.2">
      <c r="B416" s="8">
        <v>43767</v>
      </c>
      <c r="C416" s="12" t="s">
        <v>3</v>
      </c>
      <c r="D416" s="113">
        <v>6660</v>
      </c>
      <c r="E416" s="12" t="s">
        <v>1910</v>
      </c>
      <c r="F416" s="12" t="s">
        <v>15</v>
      </c>
      <c r="G416" s="12" t="s">
        <v>15</v>
      </c>
      <c r="H416" s="12" t="s">
        <v>37</v>
      </c>
      <c r="I416" s="12"/>
      <c r="J416" s="9">
        <v>60</v>
      </c>
      <c r="K416" s="9">
        <v>68</v>
      </c>
    </row>
    <row r="417" spans="2:11" s="11" customFormat="1" x14ac:dyDescent="0.2">
      <c r="B417" s="8">
        <v>43767</v>
      </c>
      <c r="C417" s="12" t="s">
        <v>3</v>
      </c>
      <c r="D417" s="113">
        <v>4602</v>
      </c>
      <c r="E417" s="12" t="s">
        <v>40</v>
      </c>
      <c r="F417" s="12" t="s">
        <v>5</v>
      </c>
      <c r="G417" s="12" t="s">
        <v>15</v>
      </c>
      <c r="H417" s="12" t="s">
        <v>151</v>
      </c>
      <c r="I417" s="12"/>
      <c r="J417" s="9">
        <v>3</v>
      </c>
      <c r="K417" s="9">
        <v>1</v>
      </c>
    </row>
    <row r="418" spans="2:11" s="11" customFormat="1" x14ac:dyDescent="0.2">
      <c r="B418" s="8">
        <v>43767</v>
      </c>
      <c r="C418" s="12" t="s">
        <v>3</v>
      </c>
      <c r="D418" s="113">
        <v>4912</v>
      </c>
      <c r="E418" s="12" t="s">
        <v>265</v>
      </c>
      <c r="F418" s="12" t="s">
        <v>6</v>
      </c>
      <c r="G418" s="12" t="s">
        <v>2479</v>
      </c>
      <c r="H418" s="12" t="s">
        <v>151</v>
      </c>
      <c r="I418" s="12"/>
      <c r="J418" s="9">
        <v>12</v>
      </c>
      <c r="K418" s="9">
        <v>6</v>
      </c>
    </row>
    <row r="419" spans="2:11" s="11" customFormat="1" x14ac:dyDescent="0.2">
      <c r="B419" s="8">
        <v>43767</v>
      </c>
      <c r="C419" s="12" t="s">
        <v>3</v>
      </c>
      <c r="D419" s="113">
        <v>1742</v>
      </c>
      <c r="E419" s="12" t="s">
        <v>92</v>
      </c>
      <c r="F419" s="12" t="s">
        <v>6</v>
      </c>
      <c r="G419" s="12" t="s">
        <v>15</v>
      </c>
      <c r="H419" s="12" t="s">
        <v>319</v>
      </c>
      <c r="I419" s="12"/>
      <c r="J419" s="9">
        <v>39</v>
      </c>
      <c r="K419" s="9">
        <v>26</v>
      </c>
    </row>
    <row r="420" spans="2:11" s="11" customFormat="1" x14ac:dyDescent="0.2">
      <c r="B420" s="8">
        <v>43767</v>
      </c>
      <c r="C420" s="12" t="s">
        <v>3</v>
      </c>
      <c r="D420" s="113">
        <v>3429</v>
      </c>
      <c r="E420" s="12" t="s">
        <v>67</v>
      </c>
      <c r="F420" s="12" t="s">
        <v>3</v>
      </c>
      <c r="G420" s="12" t="s">
        <v>5</v>
      </c>
      <c r="H420" s="12" t="s">
        <v>151</v>
      </c>
      <c r="I420" s="12"/>
      <c r="J420" s="9">
        <v>24</v>
      </c>
      <c r="K420" s="9">
        <v>20</v>
      </c>
    </row>
    <row r="421" spans="2:11" s="11" customFormat="1" x14ac:dyDescent="0.2">
      <c r="B421" s="8">
        <v>43767</v>
      </c>
      <c r="C421" s="12" t="s">
        <v>3</v>
      </c>
      <c r="D421" s="113">
        <v>7764</v>
      </c>
      <c r="E421" s="12" t="s">
        <v>47</v>
      </c>
      <c r="F421" s="12" t="s">
        <v>3</v>
      </c>
      <c r="G421" s="12" t="s">
        <v>3</v>
      </c>
      <c r="H421" s="12" t="s">
        <v>151</v>
      </c>
      <c r="I421" s="12"/>
      <c r="J421" s="9">
        <v>42</v>
      </c>
      <c r="K421" s="9">
        <v>55</v>
      </c>
    </row>
    <row r="422" spans="2:11" s="11" customFormat="1" x14ac:dyDescent="0.2">
      <c r="B422" s="8">
        <v>43767</v>
      </c>
      <c r="C422" s="12" t="s">
        <v>3</v>
      </c>
      <c r="D422" s="113">
        <v>2359</v>
      </c>
      <c r="E422" s="12" t="s">
        <v>92</v>
      </c>
      <c r="F422" s="12" t="s">
        <v>3</v>
      </c>
      <c r="G422" s="12" t="s">
        <v>6</v>
      </c>
      <c r="H422" s="12" t="s">
        <v>151</v>
      </c>
      <c r="I422" s="12"/>
      <c r="J422" s="9">
        <v>41</v>
      </c>
      <c r="K422" s="9">
        <v>33</v>
      </c>
    </row>
    <row r="423" spans="2:11" s="11" customFormat="1" x14ac:dyDescent="0.2">
      <c r="B423" s="8">
        <v>43767</v>
      </c>
      <c r="C423" s="12" t="s">
        <v>3</v>
      </c>
      <c r="D423" s="113">
        <v>4762</v>
      </c>
      <c r="E423" s="12" t="s">
        <v>941</v>
      </c>
      <c r="F423" s="12" t="s">
        <v>16</v>
      </c>
      <c r="G423" s="12" t="s">
        <v>6</v>
      </c>
      <c r="H423" s="12" t="s">
        <v>151</v>
      </c>
      <c r="I423" s="12"/>
      <c r="J423" s="9">
        <v>8</v>
      </c>
      <c r="K423" s="9">
        <v>4</v>
      </c>
    </row>
    <row r="424" spans="2:11" s="11" customFormat="1" x14ac:dyDescent="0.2">
      <c r="B424" s="8">
        <v>43767</v>
      </c>
      <c r="C424" s="12" t="s">
        <v>3</v>
      </c>
      <c r="D424" s="113">
        <v>8075</v>
      </c>
      <c r="E424" s="12" t="s">
        <v>41</v>
      </c>
      <c r="F424" s="12" t="s">
        <v>6</v>
      </c>
      <c r="G424" s="12" t="s">
        <v>15</v>
      </c>
      <c r="H424" s="12" t="s">
        <v>151</v>
      </c>
      <c r="I424" s="12"/>
      <c r="J424" s="9">
        <v>31</v>
      </c>
      <c r="K424" s="9">
        <v>22</v>
      </c>
    </row>
    <row r="425" spans="2:11" s="11" customFormat="1" x14ac:dyDescent="0.2">
      <c r="B425" s="8">
        <v>43767</v>
      </c>
      <c r="C425" s="12" t="s">
        <v>3</v>
      </c>
      <c r="D425" s="113">
        <v>6310</v>
      </c>
      <c r="E425" s="12" t="s">
        <v>1990</v>
      </c>
      <c r="F425" s="12" t="s">
        <v>3</v>
      </c>
      <c r="G425" s="12" t="s">
        <v>15</v>
      </c>
      <c r="H425" s="12" t="s">
        <v>37</v>
      </c>
      <c r="I425" s="12"/>
      <c r="J425" s="9">
        <v>72</v>
      </c>
      <c r="K425" s="9">
        <v>65</v>
      </c>
    </row>
    <row r="426" spans="2:11" s="11" customFormat="1" x14ac:dyDescent="0.2">
      <c r="B426" s="8">
        <v>43767</v>
      </c>
      <c r="C426" s="12" t="s">
        <v>3</v>
      </c>
      <c r="D426" s="113">
        <v>7254</v>
      </c>
      <c r="E426" s="12" t="s">
        <v>56</v>
      </c>
      <c r="F426" s="12" t="s">
        <v>6</v>
      </c>
      <c r="G426" s="12" t="s">
        <v>221</v>
      </c>
      <c r="H426" s="12" t="s">
        <v>37</v>
      </c>
      <c r="I426" s="12"/>
      <c r="J426" s="9">
        <v>40</v>
      </c>
      <c r="K426" s="9">
        <v>32</v>
      </c>
    </row>
    <row r="427" spans="2:11" s="11" customFormat="1" x14ac:dyDescent="0.2">
      <c r="B427" s="8">
        <v>43767</v>
      </c>
      <c r="C427" s="12" t="s">
        <v>3</v>
      </c>
      <c r="D427" s="113">
        <v>1932</v>
      </c>
      <c r="E427" s="12" t="s">
        <v>92</v>
      </c>
      <c r="F427" s="12" t="s">
        <v>5</v>
      </c>
      <c r="G427" s="12" t="s">
        <v>6</v>
      </c>
      <c r="H427" s="12" t="s">
        <v>2690</v>
      </c>
      <c r="I427" s="12"/>
      <c r="J427" s="9">
        <v>40</v>
      </c>
      <c r="K427" s="9">
        <v>26</v>
      </c>
    </row>
    <row r="428" spans="2:11" s="11" customFormat="1" x14ac:dyDescent="0.2">
      <c r="B428" s="8">
        <v>43767</v>
      </c>
      <c r="C428" s="12" t="s">
        <v>3</v>
      </c>
      <c r="D428" s="113">
        <v>3374</v>
      </c>
      <c r="E428" s="12" t="s">
        <v>54</v>
      </c>
      <c r="F428" s="12" t="s">
        <v>169</v>
      </c>
      <c r="G428" s="12" t="s">
        <v>15</v>
      </c>
      <c r="H428" s="12" t="s">
        <v>1265</v>
      </c>
      <c r="I428" s="12"/>
      <c r="J428" s="9">
        <v>26</v>
      </c>
      <c r="K428" s="9">
        <v>18</v>
      </c>
    </row>
    <row r="429" spans="2:11" s="11" customFormat="1" x14ac:dyDescent="0.2">
      <c r="B429" s="218">
        <v>43768</v>
      </c>
      <c r="C429" s="12" t="s">
        <v>3</v>
      </c>
      <c r="D429" s="113">
        <v>2210</v>
      </c>
      <c r="E429" s="12" t="s">
        <v>196</v>
      </c>
      <c r="F429" s="12" t="s">
        <v>6</v>
      </c>
      <c r="G429" s="12" t="s">
        <v>6</v>
      </c>
      <c r="H429" s="12" t="s">
        <v>319</v>
      </c>
      <c r="I429" s="12"/>
      <c r="J429" s="9">
        <v>28</v>
      </c>
      <c r="K429" s="9">
        <v>21</v>
      </c>
    </row>
    <row r="430" spans="2:11" s="11" customFormat="1" x14ac:dyDescent="0.2">
      <c r="B430" s="218">
        <v>43768</v>
      </c>
      <c r="C430" s="12" t="s">
        <v>3</v>
      </c>
      <c r="D430" s="113">
        <v>3217</v>
      </c>
      <c r="E430" s="12" t="s">
        <v>131</v>
      </c>
      <c r="F430" s="12" t="s">
        <v>6</v>
      </c>
      <c r="G430" s="12" t="s">
        <v>6</v>
      </c>
      <c r="H430" s="12" t="s">
        <v>151</v>
      </c>
      <c r="I430" s="12"/>
      <c r="J430" s="9">
        <v>23</v>
      </c>
      <c r="K430" s="9">
        <v>21</v>
      </c>
    </row>
    <row r="431" spans="2:11" s="11" customFormat="1" x14ac:dyDescent="0.2">
      <c r="B431" s="218">
        <v>43768</v>
      </c>
      <c r="C431" s="12" t="s">
        <v>3</v>
      </c>
      <c r="D431" s="113">
        <v>1549</v>
      </c>
      <c r="E431" s="12" t="s">
        <v>92</v>
      </c>
      <c r="F431" s="12" t="s">
        <v>2692</v>
      </c>
      <c r="G431" s="12" t="s">
        <v>15</v>
      </c>
      <c r="H431" s="12" t="s">
        <v>23</v>
      </c>
      <c r="I431" s="217"/>
      <c r="J431" s="9">
        <v>26</v>
      </c>
      <c r="K431" s="9">
        <v>26</v>
      </c>
    </row>
    <row r="432" spans="2:11" s="11" customFormat="1" x14ac:dyDescent="0.2">
      <c r="B432" s="218">
        <v>43768</v>
      </c>
      <c r="C432" s="12" t="s">
        <v>3</v>
      </c>
      <c r="D432" s="113">
        <v>4849</v>
      </c>
      <c r="E432" s="12" t="s">
        <v>113</v>
      </c>
      <c r="F432" s="12" t="s">
        <v>6</v>
      </c>
      <c r="G432" s="12" t="s">
        <v>15</v>
      </c>
      <c r="H432" s="12" t="s">
        <v>151</v>
      </c>
      <c r="I432" s="217"/>
      <c r="J432" s="9">
        <v>12</v>
      </c>
      <c r="K432" s="9">
        <v>8</v>
      </c>
    </row>
    <row r="433" spans="2:11" s="11" customFormat="1" x14ac:dyDescent="0.2">
      <c r="B433" s="218">
        <v>43768</v>
      </c>
      <c r="C433" s="12" t="s">
        <v>3</v>
      </c>
      <c r="D433" s="113">
        <v>3653</v>
      </c>
      <c r="E433" s="12" t="s">
        <v>76</v>
      </c>
      <c r="F433" s="12" t="s">
        <v>3</v>
      </c>
      <c r="G433" s="12" t="s">
        <v>6</v>
      </c>
      <c r="H433" s="12" t="s">
        <v>2655</v>
      </c>
      <c r="I433" s="12"/>
      <c r="J433" s="9">
        <v>18</v>
      </c>
      <c r="K433" s="9">
        <v>18</v>
      </c>
    </row>
    <row r="434" spans="2:11" s="11" customFormat="1" x14ac:dyDescent="0.2">
      <c r="B434" s="218">
        <v>43768</v>
      </c>
      <c r="C434" s="12" t="s">
        <v>3</v>
      </c>
      <c r="D434" s="113">
        <v>5312</v>
      </c>
      <c r="E434" s="12" t="s">
        <v>280</v>
      </c>
      <c r="F434" s="12" t="s">
        <v>3</v>
      </c>
      <c r="G434" s="12" t="s">
        <v>5</v>
      </c>
      <c r="H434" s="12" t="s">
        <v>151</v>
      </c>
      <c r="I434" s="12"/>
      <c r="J434" s="9">
        <v>38</v>
      </c>
      <c r="K434" s="9">
        <v>42</v>
      </c>
    </row>
    <row r="435" spans="2:11" s="11" customFormat="1" x14ac:dyDescent="0.2">
      <c r="B435" s="218">
        <v>43768</v>
      </c>
      <c r="C435" s="12" t="s">
        <v>3</v>
      </c>
      <c r="D435" s="113">
        <v>4451</v>
      </c>
      <c r="E435" s="12" t="s">
        <v>61</v>
      </c>
      <c r="F435" s="12" t="s">
        <v>1668</v>
      </c>
      <c r="G435" s="12" t="s">
        <v>6</v>
      </c>
      <c r="H435" s="12" t="s">
        <v>929</v>
      </c>
      <c r="I435" s="12"/>
      <c r="J435" s="9">
        <v>8</v>
      </c>
      <c r="K435" s="9">
        <v>5</v>
      </c>
    </row>
    <row r="436" spans="2:11" s="11" customFormat="1" x14ac:dyDescent="0.2">
      <c r="B436" s="218">
        <v>43768</v>
      </c>
      <c r="C436" s="12" t="s">
        <v>3</v>
      </c>
      <c r="D436" s="113">
        <v>8227</v>
      </c>
      <c r="E436" s="12" t="s">
        <v>64</v>
      </c>
      <c r="F436" s="12" t="s">
        <v>3</v>
      </c>
      <c r="G436" s="12" t="s">
        <v>5</v>
      </c>
      <c r="H436" s="12" t="s">
        <v>23</v>
      </c>
      <c r="I436" s="12"/>
      <c r="J436" s="9">
        <v>31</v>
      </c>
      <c r="K436" s="9">
        <v>21</v>
      </c>
    </row>
    <row r="437" spans="2:11" s="11" customFormat="1" x14ac:dyDescent="0.2">
      <c r="B437" s="218">
        <v>43768</v>
      </c>
      <c r="C437" s="12" t="s">
        <v>3</v>
      </c>
      <c r="D437" s="113">
        <v>5712</v>
      </c>
      <c r="E437" s="12" t="s">
        <v>134</v>
      </c>
      <c r="F437" s="12" t="s">
        <v>16</v>
      </c>
      <c r="G437" s="12" t="s">
        <v>3</v>
      </c>
      <c r="H437" s="12" t="s">
        <v>1025</v>
      </c>
      <c r="I437" s="12"/>
      <c r="J437" s="9">
        <v>28</v>
      </c>
      <c r="K437" s="9">
        <v>33</v>
      </c>
    </row>
    <row r="438" spans="2:11" s="11" customFormat="1" x14ac:dyDescent="0.2">
      <c r="B438" s="218">
        <v>43768</v>
      </c>
      <c r="C438" s="12" t="s">
        <v>3</v>
      </c>
      <c r="D438" s="113">
        <v>8334</v>
      </c>
      <c r="E438" s="12" t="s">
        <v>64</v>
      </c>
      <c r="F438" s="12" t="s">
        <v>3</v>
      </c>
      <c r="G438" s="12" t="s">
        <v>3</v>
      </c>
      <c r="H438" s="12" t="s">
        <v>151</v>
      </c>
      <c r="I438" s="12"/>
      <c r="J438" s="9">
        <v>31</v>
      </c>
      <c r="K438" s="9">
        <v>22</v>
      </c>
    </row>
    <row r="439" spans="2:11" s="11" customFormat="1" x14ac:dyDescent="0.2">
      <c r="B439" s="218">
        <v>43768</v>
      </c>
      <c r="C439" s="12" t="s">
        <v>3</v>
      </c>
      <c r="D439" s="113">
        <v>1742</v>
      </c>
      <c r="E439" s="12" t="s">
        <v>92</v>
      </c>
      <c r="F439" s="12" t="s">
        <v>2694</v>
      </c>
      <c r="G439" s="12" t="s">
        <v>15</v>
      </c>
      <c r="H439" s="12" t="s">
        <v>194</v>
      </c>
      <c r="I439" s="12"/>
      <c r="J439" s="9">
        <v>28</v>
      </c>
      <c r="K439" s="9">
        <v>30</v>
      </c>
    </row>
    <row r="440" spans="2:11" s="11" customFormat="1" x14ac:dyDescent="0.2">
      <c r="B440" s="218">
        <v>43768</v>
      </c>
      <c r="C440" s="12" t="s">
        <v>3</v>
      </c>
      <c r="D440" s="113">
        <v>3510</v>
      </c>
      <c r="E440" s="12" t="s">
        <v>67</v>
      </c>
      <c r="F440" s="12" t="s">
        <v>16</v>
      </c>
      <c r="G440" s="12" t="s">
        <v>3</v>
      </c>
      <c r="H440" s="12" t="s">
        <v>23</v>
      </c>
      <c r="I440" s="217"/>
      <c r="J440" s="9">
        <v>23</v>
      </c>
      <c r="K440" s="9">
        <v>21</v>
      </c>
    </row>
    <row r="441" spans="2:11" s="11" customFormat="1" x14ac:dyDescent="0.2">
      <c r="B441" s="218">
        <v>43768</v>
      </c>
      <c r="C441" s="12" t="s">
        <v>3</v>
      </c>
      <c r="D441" s="113">
        <v>3350</v>
      </c>
      <c r="E441" s="12" t="s">
        <v>54</v>
      </c>
      <c r="F441" s="12" t="s">
        <v>3</v>
      </c>
      <c r="G441" s="12" t="s">
        <v>6</v>
      </c>
      <c r="H441" s="12" t="s">
        <v>151</v>
      </c>
      <c r="I441" s="217"/>
      <c r="J441" s="9">
        <v>17</v>
      </c>
      <c r="K441" s="9">
        <v>18</v>
      </c>
    </row>
    <row r="442" spans="2:11" s="11" customFormat="1" x14ac:dyDescent="0.2">
      <c r="B442" s="218">
        <v>43768</v>
      </c>
      <c r="C442" s="12" t="s">
        <v>3</v>
      </c>
      <c r="D442" s="113">
        <v>5310</v>
      </c>
      <c r="E442" s="12" t="s">
        <v>280</v>
      </c>
      <c r="F442" s="12" t="s">
        <v>2695</v>
      </c>
      <c r="G442" s="12" t="s">
        <v>15</v>
      </c>
      <c r="H442" s="12" t="s">
        <v>151</v>
      </c>
      <c r="I442" s="12"/>
      <c r="J442" s="9">
        <v>32</v>
      </c>
      <c r="K442" s="9">
        <v>37</v>
      </c>
    </row>
    <row r="443" spans="2:11" s="11" customFormat="1" x14ac:dyDescent="0.2">
      <c r="B443" s="218">
        <v>43768</v>
      </c>
      <c r="C443" s="12" t="s">
        <v>3</v>
      </c>
      <c r="D443" s="113">
        <v>4989</v>
      </c>
      <c r="E443" s="12" t="s">
        <v>61</v>
      </c>
      <c r="F443" s="12" t="s">
        <v>6</v>
      </c>
      <c r="G443" s="12" t="s">
        <v>8</v>
      </c>
      <c r="H443" s="12" t="s">
        <v>151</v>
      </c>
      <c r="I443" s="217"/>
      <c r="J443" s="9">
        <v>8</v>
      </c>
      <c r="K443" s="9">
        <v>4</v>
      </c>
    </row>
    <row r="444" spans="2:11" s="11" customFormat="1" x14ac:dyDescent="0.2">
      <c r="B444" s="218">
        <v>43768</v>
      </c>
      <c r="C444" s="12" t="s">
        <v>3</v>
      </c>
      <c r="D444" s="113">
        <v>3321</v>
      </c>
      <c r="E444" s="12" t="s">
        <v>1040</v>
      </c>
      <c r="F444" s="12" t="s">
        <v>11</v>
      </c>
      <c r="G444" s="12" t="s">
        <v>15</v>
      </c>
      <c r="H444" s="12" t="s">
        <v>151</v>
      </c>
      <c r="I444" s="12"/>
      <c r="J444" s="9">
        <v>23</v>
      </c>
      <c r="K444" s="9">
        <v>26</v>
      </c>
    </row>
    <row r="445" spans="2:11" s="11" customFormat="1" x14ac:dyDescent="0.2">
      <c r="B445" s="218">
        <v>43768</v>
      </c>
      <c r="C445" s="12" t="s">
        <v>3</v>
      </c>
      <c r="D445" s="113">
        <v>5353</v>
      </c>
      <c r="E445" s="12" t="s">
        <v>1058</v>
      </c>
      <c r="F445" s="12" t="s">
        <v>16</v>
      </c>
      <c r="G445" s="12" t="s">
        <v>22</v>
      </c>
      <c r="H445" s="12" t="s">
        <v>151</v>
      </c>
      <c r="I445" s="217"/>
      <c r="J445" s="9">
        <v>32</v>
      </c>
      <c r="K445" s="9">
        <v>39</v>
      </c>
    </row>
    <row r="446" spans="2:11" s="11" customFormat="1" x14ac:dyDescent="0.2">
      <c r="B446" s="218">
        <v>43768</v>
      </c>
      <c r="C446" s="12" t="s">
        <v>3</v>
      </c>
      <c r="D446" s="113">
        <v>6163</v>
      </c>
      <c r="E446" s="12" t="s">
        <v>158</v>
      </c>
      <c r="F446" s="12" t="s">
        <v>3</v>
      </c>
      <c r="G446" s="12" t="s">
        <v>5</v>
      </c>
      <c r="H446" s="12" t="s">
        <v>151</v>
      </c>
      <c r="I446" s="217"/>
      <c r="J446" s="9">
        <v>37</v>
      </c>
      <c r="K446" s="9">
        <v>45</v>
      </c>
    </row>
    <row r="447" spans="2:11" s="11" customFormat="1" x14ac:dyDescent="0.2">
      <c r="B447" s="218">
        <v>43768</v>
      </c>
      <c r="C447" s="12" t="s">
        <v>3</v>
      </c>
      <c r="D447" s="113">
        <v>4979</v>
      </c>
      <c r="E447" s="12" t="s">
        <v>265</v>
      </c>
      <c r="F447" s="12" t="s">
        <v>3</v>
      </c>
      <c r="G447" s="12" t="s">
        <v>5</v>
      </c>
      <c r="H447" s="12" t="s">
        <v>37</v>
      </c>
      <c r="I447" s="12"/>
      <c r="J447" s="9">
        <v>15</v>
      </c>
      <c r="K447" s="9">
        <v>8</v>
      </c>
    </row>
    <row r="448" spans="2:11" s="11" customFormat="1" x14ac:dyDescent="0.2">
      <c r="B448" s="218">
        <v>43768</v>
      </c>
      <c r="C448" s="12" t="s">
        <v>3</v>
      </c>
      <c r="D448" s="113">
        <v>8230</v>
      </c>
      <c r="E448" s="12" t="s">
        <v>64</v>
      </c>
      <c r="F448" s="12" t="s">
        <v>157</v>
      </c>
      <c r="G448" s="12" t="s">
        <v>6</v>
      </c>
      <c r="H448" s="12" t="s">
        <v>194</v>
      </c>
      <c r="I448" s="12"/>
      <c r="J448" s="9">
        <v>28</v>
      </c>
      <c r="K448" s="9">
        <v>20</v>
      </c>
    </row>
    <row r="449" spans="2:11" s="11" customFormat="1" x14ac:dyDescent="0.2">
      <c r="B449" s="218">
        <v>43768</v>
      </c>
      <c r="C449" s="12" t="s">
        <v>3</v>
      </c>
      <c r="D449" s="113">
        <v>9165</v>
      </c>
      <c r="E449" s="12" t="s">
        <v>729</v>
      </c>
      <c r="F449" s="12" t="s">
        <v>6</v>
      </c>
      <c r="G449" s="12" t="s">
        <v>3</v>
      </c>
      <c r="H449" s="12" t="s">
        <v>151</v>
      </c>
      <c r="I449" s="12"/>
      <c r="J449" s="9">
        <v>63</v>
      </c>
      <c r="K449" s="9">
        <v>70</v>
      </c>
    </row>
    <row r="450" spans="2:11" s="11" customFormat="1" x14ac:dyDescent="0.2">
      <c r="B450" s="218">
        <v>43768</v>
      </c>
      <c r="C450" s="12" t="s">
        <v>3</v>
      </c>
      <c r="D450" s="113">
        <v>4720</v>
      </c>
      <c r="E450" s="12" t="s">
        <v>75</v>
      </c>
      <c r="F450" s="12" t="s">
        <v>6</v>
      </c>
      <c r="G450" s="12" t="s">
        <v>3</v>
      </c>
      <c r="H450" s="12" t="s">
        <v>37</v>
      </c>
      <c r="I450" s="12"/>
      <c r="J450" s="9">
        <v>10</v>
      </c>
      <c r="K450" s="9">
        <v>5</v>
      </c>
    </row>
    <row r="451" spans="2:11" s="11" customFormat="1" x14ac:dyDescent="0.2">
      <c r="B451" s="218">
        <v>43768</v>
      </c>
      <c r="C451" s="12" t="s">
        <v>3</v>
      </c>
      <c r="D451" s="113">
        <v>8111</v>
      </c>
      <c r="E451" s="12" t="s">
        <v>42</v>
      </c>
      <c r="F451" s="12" t="s">
        <v>169</v>
      </c>
      <c r="G451" s="12" t="s">
        <v>6</v>
      </c>
      <c r="H451" s="12" t="s">
        <v>477</v>
      </c>
      <c r="I451" s="217"/>
      <c r="J451" s="9">
        <v>29</v>
      </c>
      <c r="K451" s="9">
        <v>22</v>
      </c>
    </row>
    <row r="452" spans="2:11" s="11" customFormat="1" x14ac:dyDescent="0.2">
      <c r="B452" s="218">
        <v>43768</v>
      </c>
      <c r="C452" s="12" t="s">
        <v>3</v>
      </c>
      <c r="D452" s="113">
        <v>9167</v>
      </c>
      <c r="E452" s="12" t="s">
        <v>191</v>
      </c>
      <c r="F452" s="12" t="s">
        <v>16</v>
      </c>
      <c r="G452" s="12" t="s">
        <v>3</v>
      </c>
      <c r="H452" s="12" t="s">
        <v>23</v>
      </c>
      <c r="I452" s="217"/>
      <c r="J452" s="9">
        <v>58</v>
      </c>
      <c r="K452" s="9">
        <v>63</v>
      </c>
    </row>
    <row r="453" spans="2:11" s="11" customFormat="1" x14ac:dyDescent="0.2">
      <c r="B453" s="218">
        <v>43768</v>
      </c>
      <c r="C453" s="12" t="s">
        <v>3</v>
      </c>
      <c r="D453" s="113">
        <v>1550</v>
      </c>
      <c r="E453" s="12" t="s">
        <v>92</v>
      </c>
      <c r="F453" s="12" t="s">
        <v>10</v>
      </c>
      <c r="G453" s="12" t="s">
        <v>15</v>
      </c>
      <c r="H453" s="12" t="s">
        <v>989</v>
      </c>
      <c r="I453" s="217"/>
      <c r="J453" s="9">
        <v>31</v>
      </c>
      <c r="K453" s="9">
        <v>23</v>
      </c>
    </row>
    <row r="454" spans="2:11" s="11" customFormat="1" x14ac:dyDescent="0.2">
      <c r="B454" s="218">
        <v>43768</v>
      </c>
      <c r="C454" s="12" t="s">
        <v>3</v>
      </c>
      <c r="D454" s="113">
        <v>4580</v>
      </c>
      <c r="E454" s="12" t="s">
        <v>40</v>
      </c>
      <c r="F454" s="12" t="s">
        <v>3</v>
      </c>
      <c r="G454" s="12" t="s">
        <v>6</v>
      </c>
      <c r="H454" s="12" t="s">
        <v>194</v>
      </c>
      <c r="I454" s="12"/>
      <c r="J454" s="9">
        <v>4</v>
      </c>
      <c r="K454" s="9">
        <v>1</v>
      </c>
    </row>
    <row r="455" spans="2:11" s="11" customFormat="1" x14ac:dyDescent="0.2">
      <c r="B455" s="218">
        <v>43768</v>
      </c>
      <c r="C455" s="12" t="s">
        <v>3</v>
      </c>
      <c r="D455" s="113">
        <v>6416</v>
      </c>
      <c r="E455" s="12" t="s">
        <v>60</v>
      </c>
      <c r="F455" s="12" t="s">
        <v>3</v>
      </c>
      <c r="G455" s="12" t="s">
        <v>3</v>
      </c>
      <c r="H455" s="12" t="s">
        <v>319</v>
      </c>
      <c r="I455" s="12"/>
      <c r="J455" s="9">
        <v>59</v>
      </c>
      <c r="K455" s="9">
        <v>62</v>
      </c>
    </row>
    <row r="456" spans="2:11" s="11" customFormat="1" x14ac:dyDescent="0.2">
      <c r="B456" s="218">
        <v>43768</v>
      </c>
      <c r="C456" s="12" t="s">
        <v>3</v>
      </c>
      <c r="D456" s="113">
        <v>2435</v>
      </c>
      <c r="E456" s="12" t="s">
        <v>92</v>
      </c>
      <c r="F456" s="12" t="s">
        <v>2406</v>
      </c>
      <c r="G456" s="12" t="s">
        <v>15</v>
      </c>
      <c r="H456" s="12" t="s">
        <v>151</v>
      </c>
      <c r="I456" s="12"/>
      <c r="J456" s="9">
        <v>41</v>
      </c>
      <c r="K456" s="9">
        <v>30</v>
      </c>
    </row>
    <row r="457" spans="2:11" s="11" customFormat="1" x14ac:dyDescent="0.2">
      <c r="B457" s="218">
        <v>43768</v>
      </c>
      <c r="C457" s="12" t="s">
        <v>3</v>
      </c>
      <c r="D457" s="113">
        <v>4667</v>
      </c>
      <c r="E457" s="12" t="s">
        <v>40</v>
      </c>
      <c r="F457" s="12" t="s">
        <v>16</v>
      </c>
      <c r="G457" s="12" t="s">
        <v>6</v>
      </c>
      <c r="H457" s="12" t="s">
        <v>23</v>
      </c>
      <c r="I457" s="12"/>
      <c r="J457" s="9">
        <v>3</v>
      </c>
      <c r="K457" s="9">
        <v>1</v>
      </c>
    </row>
    <row r="458" spans="2:11" s="11" customFormat="1" x14ac:dyDescent="0.2">
      <c r="B458" s="218">
        <v>43768</v>
      </c>
      <c r="C458" s="12" t="s">
        <v>3</v>
      </c>
      <c r="D458" s="113">
        <v>4383</v>
      </c>
      <c r="E458" s="12" t="s">
        <v>61</v>
      </c>
      <c r="F458" s="12" t="s">
        <v>3</v>
      </c>
      <c r="G458" s="12" t="s">
        <v>5</v>
      </c>
      <c r="H458" s="12" t="s">
        <v>151</v>
      </c>
      <c r="I458" s="12"/>
      <c r="J458" s="9">
        <v>13</v>
      </c>
      <c r="K458" s="9">
        <v>8</v>
      </c>
    </row>
    <row r="459" spans="2:11" s="11" customFormat="1" x14ac:dyDescent="0.2">
      <c r="B459" s="218">
        <v>43768</v>
      </c>
      <c r="C459" s="12" t="s">
        <v>3</v>
      </c>
      <c r="D459" s="113">
        <v>4677</v>
      </c>
      <c r="E459" s="12" t="s">
        <v>40</v>
      </c>
      <c r="F459" s="12" t="s">
        <v>6</v>
      </c>
      <c r="G459" s="12" t="s">
        <v>15</v>
      </c>
      <c r="H459" s="12" t="s">
        <v>194</v>
      </c>
      <c r="I459" s="12"/>
      <c r="J459" s="9">
        <v>4</v>
      </c>
      <c r="K459" s="9">
        <v>1</v>
      </c>
    </row>
    <row r="460" spans="2:11" s="11" customFormat="1" x14ac:dyDescent="0.2">
      <c r="B460" s="218">
        <v>43768</v>
      </c>
      <c r="C460" s="12" t="s">
        <v>3</v>
      </c>
      <c r="D460" s="113">
        <v>8282</v>
      </c>
      <c r="E460" s="12" t="s">
        <v>229</v>
      </c>
      <c r="F460" s="12" t="s">
        <v>3</v>
      </c>
      <c r="G460" s="12" t="s">
        <v>6</v>
      </c>
      <c r="H460" s="12" t="s">
        <v>2690</v>
      </c>
      <c r="I460" s="12"/>
      <c r="J460" s="9">
        <v>32</v>
      </c>
      <c r="K460" s="9">
        <v>26</v>
      </c>
    </row>
    <row r="461" spans="2:11" s="11" customFormat="1" x14ac:dyDescent="0.2">
      <c r="B461" s="218">
        <v>43768</v>
      </c>
      <c r="C461" s="12" t="s">
        <v>3</v>
      </c>
      <c r="D461" s="113">
        <v>8245</v>
      </c>
      <c r="E461" s="12" t="s">
        <v>64</v>
      </c>
      <c r="F461" s="12" t="s">
        <v>3</v>
      </c>
      <c r="G461" s="12" t="s">
        <v>5</v>
      </c>
      <c r="H461" s="12" t="s">
        <v>194</v>
      </c>
      <c r="I461" s="12"/>
      <c r="J461" s="9">
        <v>28</v>
      </c>
      <c r="K461" s="9">
        <v>20</v>
      </c>
    </row>
    <row r="462" spans="2:11" s="11" customFormat="1" x14ac:dyDescent="0.2">
      <c r="B462" s="218">
        <v>43768</v>
      </c>
      <c r="C462" s="12" t="s">
        <v>3</v>
      </c>
      <c r="D462" s="113">
        <v>7238</v>
      </c>
      <c r="E462" s="12" t="s">
        <v>120</v>
      </c>
      <c r="F462" s="12" t="s">
        <v>2406</v>
      </c>
      <c r="G462" s="12" t="s">
        <v>15</v>
      </c>
      <c r="H462" s="12" t="s">
        <v>23</v>
      </c>
      <c r="I462" s="12"/>
      <c r="J462" s="9">
        <v>40</v>
      </c>
      <c r="K462" s="9">
        <v>33</v>
      </c>
    </row>
    <row r="463" spans="2:11" s="11" customFormat="1" x14ac:dyDescent="0.2">
      <c r="B463" s="218">
        <v>43768</v>
      </c>
      <c r="C463" s="12" t="s">
        <v>3</v>
      </c>
      <c r="D463" s="113">
        <v>7251</v>
      </c>
      <c r="E463" s="12" t="s">
        <v>59</v>
      </c>
      <c r="F463" s="12" t="s">
        <v>6</v>
      </c>
      <c r="G463" s="12" t="s">
        <v>15</v>
      </c>
      <c r="H463" s="12" t="s">
        <v>151</v>
      </c>
      <c r="I463" s="12"/>
      <c r="J463" s="30">
        <v>39</v>
      </c>
      <c r="K463" s="9">
        <v>33</v>
      </c>
    </row>
    <row r="464" spans="2:11" s="11" customFormat="1" x14ac:dyDescent="0.2">
      <c r="B464" s="218">
        <v>43768</v>
      </c>
      <c r="C464" s="12" t="s">
        <v>3</v>
      </c>
      <c r="D464" s="113">
        <v>9132</v>
      </c>
      <c r="E464" s="12" t="s">
        <v>121</v>
      </c>
      <c r="F464" s="12" t="s">
        <v>3</v>
      </c>
      <c r="G464" s="12" t="s">
        <v>6</v>
      </c>
      <c r="H464" s="12" t="s">
        <v>194</v>
      </c>
      <c r="I464" s="12"/>
      <c r="J464" s="9">
        <v>58</v>
      </c>
      <c r="K464" s="9">
        <v>56</v>
      </c>
    </row>
    <row r="465" spans="2:11" s="11" customFormat="1" x14ac:dyDescent="0.2">
      <c r="B465" s="218">
        <v>43768</v>
      </c>
      <c r="C465" s="12" t="s">
        <v>3</v>
      </c>
      <c r="D465" s="113">
        <v>3468</v>
      </c>
      <c r="E465" s="12" t="s">
        <v>67</v>
      </c>
      <c r="F465" s="12" t="s">
        <v>6</v>
      </c>
      <c r="G465" s="12" t="s">
        <v>3</v>
      </c>
      <c r="H465" s="12" t="s">
        <v>194</v>
      </c>
      <c r="I465" s="12"/>
      <c r="J465" s="9">
        <v>24</v>
      </c>
      <c r="K465" s="9">
        <v>25</v>
      </c>
    </row>
    <row r="466" spans="2:11" s="11" customFormat="1" x14ac:dyDescent="0.2">
      <c r="B466" s="218">
        <v>43768</v>
      </c>
      <c r="C466" s="12" t="s">
        <v>3</v>
      </c>
      <c r="D466" s="113">
        <v>3486</v>
      </c>
      <c r="E466" s="12" t="s">
        <v>67</v>
      </c>
      <c r="F466" s="12" t="s">
        <v>3</v>
      </c>
      <c r="G466" s="12" t="s">
        <v>6</v>
      </c>
      <c r="H466" s="12" t="s">
        <v>194</v>
      </c>
      <c r="I466" s="12"/>
      <c r="J466" s="9">
        <v>22</v>
      </c>
      <c r="K466" s="9">
        <v>20</v>
      </c>
    </row>
    <row r="467" spans="2:11" s="11" customFormat="1" x14ac:dyDescent="0.2">
      <c r="B467" s="218">
        <v>43768</v>
      </c>
      <c r="C467" s="12" t="s">
        <v>3</v>
      </c>
      <c r="D467" s="113">
        <v>4564</v>
      </c>
      <c r="E467" s="12" t="s">
        <v>506</v>
      </c>
      <c r="F467" s="12" t="s">
        <v>6</v>
      </c>
      <c r="G467" s="12" t="s">
        <v>8</v>
      </c>
      <c r="H467" s="12" t="s">
        <v>163</v>
      </c>
      <c r="I467" s="12"/>
      <c r="J467" s="9">
        <v>14</v>
      </c>
      <c r="K467" s="9">
        <v>7</v>
      </c>
    </row>
    <row r="468" spans="2:11" s="11" customFormat="1" x14ac:dyDescent="0.2">
      <c r="B468" s="218">
        <v>43768</v>
      </c>
      <c r="C468" s="12" t="s">
        <v>3</v>
      </c>
      <c r="D468" s="113">
        <v>57420</v>
      </c>
      <c r="E468" s="12" t="s">
        <v>730</v>
      </c>
      <c r="F468" s="12" t="s">
        <v>6</v>
      </c>
      <c r="G468" s="12" t="s">
        <v>15</v>
      </c>
      <c r="H468" s="12" t="s">
        <v>23</v>
      </c>
      <c r="I468" s="217"/>
      <c r="J468" s="9">
        <v>64</v>
      </c>
      <c r="K468" s="9">
        <v>81</v>
      </c>
    </row>
    <row r="469" spans="2:11" s="11" customFormat="1" x14ac:dyDescent="0.2">
      <c r="B469" s="218">
        <v>43768</v>
      </c>
      <c r="C469" s="12" t="s">
        <v>3</v>
      </c>
      <c r="D469" s="113">
        <v>57950</v>
      </c>
      <c r="E469" s="12" t="s">
        <v>2362</v>
      </c>
      <c r="F469" s="12" t="s">
        <v>6</v>
      </c>
      <c r="G469" s="12" t="s">
        <v>15</v>
      </c>
      <c r="H469" s="12" t="s">
        <v>23</v>
      </c>
      <c r="I469" s="217"/>
      <c r="J469" s="9">
        <v>57</v>
      </c>
      <c r="K469" s="9">
        <v>66</v>
      </c>
    </row>
    <row r="470" spans="2:11" s="11" customFormat="1" x14ac:dyDescent="0.2">
      <c r="B470" s="218">
        <v>43768</v>
      </c>
      <c r="C470" s="12" t="s">
        <v>3</v>
      </c>
      <c r="D470" s="113">
        <v>6730</v>
      </c>
      <c r="E470" s="12" t="s">
        <v>49</v>
      </c>
      <c r="F470" s="12" t="s">
        <v>6</v>
      </c>
      <c r="G470" s="12" t="s">
        <v>15</v>
      </c>
      <c r="H470" s="12" t="s">
        <v>319</v>
      </c>
      <c r="I470" s="217"/>
      <c r="J470" s="9">
        <v>58</v>
      </c>
      <c r="K470" s="9">
        <v>55</v>
      </c>
    </row>
    <row r="471" spans="2:11" s="11" customFormat="1" x14ac:dyDescent="0.2">
      <c r="B471" s="218">
        <v>43768</v>
      </c>
      <c r="C471" s="12" t="s">
        <v>3</v>
      </c>
      <c r="D471" s="113">
        <v>4130</v>
      </c>
      <c r="E471" s="12" t="s">
        <v>506</v>
      </c>
      <c r="F471" s="12" t="s">
        <v>6</v>
      </c>
      <c r="G471" s="12" t="s">
        <v>6</v>
      </c>
      <c r="H471" s="12" t="s">
        <v>151</v>
      </c>
      <c r="I471" s="12"/>
      <c r="J471" s="9">
        <v>17</v>
      </c>
      <c r="K471" s="9">
        <v>9</v>
      </c>
    </row>
    <row r="472" spans="2:11" s="11" customFormat="1" x14ac:dyDescent="0.2">
      <c r="B472" s="218">
        <v>43768</v>
      </c>
      <c r="C472" s="12" t="s">
        <v>3</v>
      </c>
      <c r="D472" s="113">
        <v>9170</v>
      </c>
      <c r="E472" s="12" t="s">
        <v>191</v>
      </c>
      <c r="F472" s="12" t="s">
        <v>16</v>
      </c>
      <c r="G472" s="12" t="s">
        <v>3</v>
      </c>
      <c r="H472" s="12" t="s">
        <v>151</v>
      </c>
      <c r="I472" s="217"/>
      <c r="J472" s="9">
        <v>55</v>
      </c>
      <c r="K472" s="9">
        <v>46</v>
      </c>
    </row>
    <row r="473" spans="2:11" s="11" customFormat="1" x14ac:dyDescent="0.2">
      <c r="B473" s="218">
        <v>43768</v>
      </c>
      <c r="C473" s="12" t="s">
        <v>3</v>
      </c>
      <c r="D473" s="113">
        <v>4631</v>
      </c>
      <c r="E473" s="12" t="s">
        <v>40</v>
      </c>
      <c r="F473" s="12" t="s">
        <v>16</v>
      </c>
      <c r="G473" s="12" t="s">
        <v>3</v>
      </c>
      <c r="H473" s="12" t="s">
        <v>37</v>
      </c>
      <c r="I473" s="217"/>
      <c r="J473" s="9">
        <v>5</v>
      </c>
      <c r="K473" s="9">
        <v>2</v>
      </c>
    </row>
    <row r="474" spans="2:11" s="11" customFormat="1" x14ac:dyDescent="0.2">
      <c r="B474" s="8">
        <v>43751</v>
      </c>
      <c r="C474" s="12" t="s">
        <v>2571</v>
      </c>
      <c r="D474" s="48" t="s">
        <v>2572</v>
      </c>
      <c r="E474" s="12" t="s">
        <v>2573</v>
      </c>
      <c r="F474" s="12" t="s">
        <v>8</v>
      </c>
      <c r="G474" s="12" t="s">
        <v>15</v>
      </c>
      <c r="H474" s="12" t="s">
        <v>477</v>
      </c>
      <c r="I474" s="12"/>
      <c r="J474" s="9"/>
      <c r="K474" s="9"/>
    </row>
    <row r="475" spans="2:11" s="11" customFormat="1" x14ac:dyDescent="0.2">
      <c r="B475" s="8">
        <v>43751</v>
      </c>
      <c r="C475" s="12" t="s">
        <v>2571</v>
      </c>
      <c r="D475" s="48" t="s">
        <v>2572</v>
      </c>
      <c r="E475" s="12" t="s">
        <v>2573</v>
      </c>
      <c r="F475" s="12" t="s">
        <v>18</v>
      </c>
      <c r="G475" s="12" t="s">
        <v>15</v>
      </c>
      <c r="H475" s="12" t="s">
        <v>477</v>
      </c>
      <c r="I475" s="12"/>
      <c r="J475" s="9"/>
      <c r="K475" s="9"/>
    </row>
    <row r="476" spans="2:11" s="11" customFormat="1" x14ac:dyDescent="0.2">
      <c r="B476" s="8">
        <v>43759</v>
      </c>
      <c r="C476" s="12" t="s">
        <v>234</v>
      </c>
      <c r="D476" s="48" t="s">
        <v>2611</v>
      </c>
      <c r="E476" s="12" t="s">
        <v>2612</v>
      </c>
      <c r="F476" s="12" t="s">
        <v>234</v>
      </c>
      <c r="G476" s="12" t="s">
        <v>15</v>
      </c>
      <c r="H476" s="12" t="s">
        <v>292</v>
      </c>
      <c r="I476" s="12"/>
      <c r="J476" s="31"/>
      <c r="K476" s="31"/>
    </row>
    <row r="477" spans="2:11" s="11" customFormat="1" x14ac:dyDescent="0.2">
      <c r="B477" s="8">
        <v>43761</v>
      </c>
      <c r="C477" s="12" t="s">
        <v>234</v>
      </c>
      <c r="D477" s="48" t="s">
        <v>2626</v>
      </c>
      <c r="E477" s="12" t="s">
        <v>2627</v>
      </c>
      <c r="F477" s="12" t="s">
        <v>1676</v>
      </c>
      <c r="G477" s="12" t="s">
        <v>15</v>
      </c>
      <c r="H477" s="12" t="s">
        <v>292</v>
      </c>
      <c r="I477" s="12"/>
      <c r="J477" s="9"/>
      <c r="K477" s="9"/>
    </row>
    <row r="478" spans="2:11" s="11" customFormat="1" x14ac:dyDescent="0.2">
      <c r="B478" s="8">
        <v>43759</v>
      </c>
      <c r="C478" s="12" t="s">
        <v>234</v>
      </c>
      <c r="D478" s="48" t="s">
        <v>2613</v>
      </c>
      <c r="E478" s="12" t="s">
        <v>2614</v>
      </c>
      <c r="F478" s="12" t="s">
        <v>234</v>
      </c>
      <c r="G478" s="12" t="s">
        <v>15</v>
      </c>
      <c r="H478" s="12" t="s">
        <v>319</v>
      </c>
      <c r="I478" s="12"/>
      <c r="J478" s="87" t="s">
        <v>2615</v>
      </c>
      <c r="K478" s="87" t="s">
        <v>2616</v>
      </c>
    </row>
    <row r="479" spans="2:11" s="11" customFormat="1" x14ac:dyDescent="0.2">
      <c r="B479" s="8">
        <v>43759</v>
      </c>
      <c r="C479" s="12" t="s">
        <v>1190</v>
      </c>
      <c r="D479" s="48" t="s">
        <v>2607</v>
      </c>
      <c r="E479" s="12" t="s">
        <v>2608</v>
      </c>
      <c r="F479" s="12" t="s">
        <v>15</v>
      </c>
      <c r="G479" s="12" t="s">
        <v>6</v>
      </c>
      <c r="H479" s="12" t="s">
        <v>151</v>
      </c>
      <c r="I479" s="12"/>
      <c r="J479" s="31"/>
      <c r="K479" s="31"/>
    </row>
    <row r="480" spans="2:11" s="11" customFormat="1" x14ac:dyDescent="0.2">
      <c r="B480" s="8">
        <v>43744</v>
      </c>
      <c r="C480" s="12" t="s">
        <v>1190</v>
      </c>
      <c r="D480" s="48" t="s">
        <v>2518</v>
      </c>
      <c r="E480" s="12" t="s">
        <v>285</v>
      </c>
      <c r="F480" s="12" t="s">
        <v>8</v>
      </c>
      <c r="G480" s="12" t="s">
        <v>15</v>
      </c>
      <c r="H480" s="12" t="s">
        <v>292</v>
      </c>
      <c r="I480" s="12"/>
      <c r="J480" s="9">
        <v>27</v>
      </c>
      <c r="K480" s="9">
        <v>34</v>
      </c>
    </row>
    <row r="481" spans="2:11" s="11" customFormat="1" x14ac:dyDescent="0.2">
      <c r="B481" s="8">
        <v>43755</v>
      </c>
      <c r="C481" s="12" t="s">
        <v>1190</v>
      </c>
      <c r="D481" s="48" t="s">
        <v>2577</v>
      </c>
      <c r="E481" s="12" t="s">
        <v>2578</v>
      </c>
      <c r="F481" s="12" t="s">
        <v>2579</v>
      </c>
      <c r="G481" s="12" t="s">
        <v>22</v>
      </c>
      <c r="H481" s="12"/>
      <c r="I481" s="12"/>
      <c r="J481" s="31"/>
      <c r="K481" s="31"/>
    </row>
    <row r="482" spans="2:11" s="11" customFormat="1" x14ac:dyDescent="0.2">
      <c r="B482" s="8">
        <v>43761</v>
      </c>
      <c r="C482" s="12" t="s">
        <v>1190</v>
      </c>
      <c r="D482" s="48" t="s">
        <v>2623</v>
      </c>
      <c r="E482" s="12" t="s">
        <v>2624</v>
      </c>
      <c r="F482" s="12" t="s">
        <v>15</v>
      </c>
      <c r="G482" s="12" t="s">
        <v>6</v>
      </c>
      <c r="H482" s="12" t="s">
        <v>2576</v>
      </c>
      <c r="I482" s="12"/>
      <c r="J482" s="9"/>
      <c r="K482" s="9"/>
    </row>
    <row r="483" spans="2:11" s="11" customFormat="1" x14ac:dyDescent="0.2">
      <c r="B483" s="8">
        <v>43765</v>
      </c>
      <c r="C483" s="12" t="s">
        <v>1190</v>
      </c>
      <c r="D483" s="48" t="s">
        <v>2650</v>
      </c>
      <c r="E483" s="12" t="s">
        <v>2651</v>
      </c>
      <c r="F483" s="12" t="s">
        <v>1190</v>
      </c>
      <c r="G483" s="12" t="s">
        <v>6</v>
      </c>
      <c r="H483" s="12" t="s">
        <v>151</v>
      </c>
      <c r="I483" s="12"/>
      <c r="J483" s="31"/>
      <c r="K483" s="31"/>
    </row>
    <row r="484" spans="2:11" s="11" customFormat="1" x14ac:dyDescent="0.2">
      <c r="B484" s="8">
        <v>43764</v>
      </c>
      <c r="C484" s="12" t="s">
        <v>1755</v>
      </c>
      <c r="D484" s="113">
        <v>61033</v>
      </c>
      <c r="E484" s="12" t="s">
        <v>2642</v>
      </c>
      <c r="F484" s="12" t="s">
        <v>10</v>
      </c>
      <c r="G484" s="12" t="s">
        <v>275</v>
      </c>
      <c r="H484" s="12" t="s">
        <v>163</v>
      </c>
      <c r="I484" s="12"/>
      <c r="J484" s="31"/>
      <c r="K484" s="31"/>
    </row>
    <row r="485" spans="2:11" s="11" customFormat="1" x14ac:dyDescent="0.2">
      <c r="B485" s="8">
        <v>43764</v>
      </c>
      <c r="C485" s="12" t="s">
        <v>1755</v>
      </c>
      <c r="D485" s="113">
        <v>61033</v>
      </c>
      <c r="E485" s="12" t="s">
        <v>2642</v>
      </c>
      <c r="F485" s="12" t="s">
        <v>10</v>
      </c>
      <c r="G485" s="12" t="s">
        <v>275</v>
      </c>
      <c r="H485" s="12" t="s">
        <v>163</v>
      </c>
      <c r="I485" s="12"/>
      <c r="J485" s="31"/>
      <c r="K485" s="31"/>
    </row>
    <row r="486" spans="2:11" s="11" customFormat="1" x14ac:dyDescent="0.2">
      <c r="B486" s="8">
        <v>43765</v>
      </c>
      <c r="C486" s="12" t="s">
        <v>2072</v>
      </c>
      <c r="D486" s="113">
        <v>98201</v>
      </c>
      <c r="E486" s="12" t="s">
        <v>1110</v>
      </c>
      <c r="F486" s="12" t="s">
        <v>18</v>
      </c>
      <c r="G486" s="12" t="s">
        <v>15</v>
      </c>
      <c r="H486" s="12" t="s">
        <v>151</v>
      </c>
      <c r="I486" s="12"/>
      <c r="J486" s="31"/>
      <c r="K486" s="31"/>
    </row>
    <row r="487" spans="2:11" s="11" customFormat="1" x14ac:dyDescent="0.2">
      <c r="B487" s="218">
        <v>43769</v>
      </c>
      <c r="C487" s="12" t="s">
        <v>14</v>
      </c>
      <c r="D487" s="113">
        <v>6780</v>
      </c>
      <c r="E487" s="12" t="s">
        <v>142</v>
      </c>
      <c r="F487" s="12" t="s">
        <v>188</v>
      </c>
      <c r="G487" s="12" t="s">
        <v>6</v>
      </c>
      <c r="H487" s="12" t="s">
        <v>2699</v>
      </c>
      <c r="I487" s="12"/>
      <c r="J487" s="9">
        <v>24</v>
      </c>
      <c r="K487" s="9">
        <v>17</v>
      </c>
    </row>
    <row r="488" spans="2:11" s="11" customFormat="1" x14ac:dyDescent="0.2">
      <c r="B488" s="218">
        <v>43769</v>
      </c>
      <c r="C488" s="12" t="s">
        <v>6</v>
      </c>
      <c r="D488" s="113">
        <v>54400</v>
      </c>
      <c r="E488" s="12" t="s">
        <v>1640</v>
      </c>
      <c r="F488" s="12" t="s">
        <v>6</v>
      </c>
      <c r="G488" s="12" t="s">
        <v>6</v>
      </c>
      <c r="H488" s="12" t="s">
        <v>151</v>
      </c>
      <c r="I488" s="12"/>
      <c r="J488" s="9">
        <v>27</v>
      </c>
      <c r="K488" s="9">
        <v>20</v>
      </c>
    </row>
    <row r="489" spans="2:11" s="11" customFormat="1" x14ac:dyDescent="0.2">
      <c r="B489" s="218">
        <v>43769</v>
      </c>
      <c r="C489" s="12" t="s">
        <v>6</v>
      </c>
      <c r="D489" s="113">
        <v>54430</v>
      </c>
      <c r="E489" s="12" t="s">
        <v>218</v>
      </c>
      <c r="F489" s="12" t="s">
        <v>6</v>
      </c>
      <c r="G489" s="12" t="s">
        <v>6</v>
      </c>
      <c r="H489" s="12" t="s">
        <v>23</v>
      </c>
      <c r="I489" s="12"/>
      <c r="J489" s="9">
        <v>25</v>
      </c>
      <c r="K489" s="9">
        <v>19</v>
      </c>
    </row>
    <row r="490" spans="2:11" s="11" customFormat="1" x14ac:dyDescent="0.2">
      <c r="B490" s="218">
        <v>43769</v>
      </c>
      <c r="C490" s="12" t="s">
        <v>6</v>
      </c>
      <c r="D490" s="113">
        <v>54350</v>
      </c>
      <c r="E490" s="12" t="s">
        <v>1749</v>
      </c>
      <c r="F490" s="12" t="s">
        <v>6</v>
      </c>
      <c r="G490" s="12" t="s">
        <v>15</v>
      </c>
      <c r="H490" s="12" t="s">
        <v>23</v>
      </c>
      <c r="I490" s="12"/>
      <c r="J490" s="9">
        <v>23</v>
      </c>
      <c r="K490" s="9">
        <v>13</v>
      </c>
    </row>
    <row r="491" spans="2:11" s="11" customFormat="1" x14ac:dyDescent="0.2">
      <c r="B491" s="218">
        <v>43769</v>
      </c>
      <c r="C491" s="12" t="s">
        <v>6</v>
      </c>
      <c r="D491" s="113">
        <v>54510</v>
      </c>
      <c r="E491" s="12" t="s">
        <v>2700</v>
      </c>
      <c r="F491" s="12" t="s">
        <v>6</v>
      </c>
      <c r="G491" s="12" t="s">
        <v>15</v>
      </c>
      <c r="H491" s="12" t="s">
        <v>2701</v>
      </c>
      <c r="I491" s="12"/>
      <c r="J491" s="9">
        <v>92</v>
      </c>
      <c r="K491" s="9">
        <v>125</v>
      </c>
    </row>
    <row r="492" spans="2:11" s="11" customFormat="1" x14ac:dyDescent="0.2">
      <c r="B492" s="218">
        <v>43769</v>
      </c>
      <c r="C492" s="12" t="s">
        <v>6</v>
      </c>
      <c r="D492" s="113">
        <v>55100</v>
      </c>
      <c r="E492" s="12" t="s">
        <v>2704</v>
      </c>
      <c r="F492" s="12" t="s">
        <v>6</v>
      </c>
      <c r="G492" s="12" t="s">
        <v>15</v>
      </c>
      <c r="H492" s="12" t="s">
        <v>151</v>
      </c>
      <c r="I492" s="12"/>
      <c r="J492" s="9">
        <v>80</v>
      </c>
      <c r="K492" s="9">
        <v>82</v>
      </c>
    </row>
    <row r="493" spans="2:11" s="11" customFormat="1" x14ac:dyDescent="0.2">
      <c r="B493" s="218">
        <v>43769</v>
      </c>
      <c r="C493" s="12" t="s">
        <v>6</v>
      </c>
      <c r="D493" s="113">
        <v>57940</v>
      </c>
      <c r="E493" s="12" t="s">
        <v>328</v>
      </c>
      <c r="F493" s="12" t="s">
        <v>6</v>
      </c>
      <c r="G493" s="12" t="s">
        <v>15</v>
      </c>
      <c r="H493" s="12" t="s">
        <v>422</v>
      </c>
      <c r="I493" s="12"/>
      <c r="J493" s="9">
        <v>44</v>
      </c>
      <c r="K493" s="9">
        <v>51</v>
      </c>
    </row>
    <row r="494" spans="2:11" s="11" customFormat="1" x14ac:dyDescent="0.2">
      <c r="B494" s="218">
        <v>43769</v>
      </c>
      <c r="C494" s="12" t="s">
        <v>3</v>
      </c>
      <c r="D494" s="113">
        <v>7526</v>
      </c>
      <c r="E494" s="12" t="s">
        <v>162</v>
      </c>
      <c r="F494" s="12" t="s">
        <v>4</v>
      </c>
      <c r="G494" s="12" t="s">
        <v>6</v>
      </c>
      <c r="H494" s="12" t="s">
        <v>151</v>
      </c>
      <c r="I494" s="12"/>
      <c r="J494" s="9">
        <v>41</v>
      </c>
      <c r="K494" s="9">
        <v>52</v>
      </c>
    </row>
    <row r="495" spans="2:11" s="11" customFormat="1" x14ac:dyDescent="0.2">
      <c r="B495" s="218">
        <v>43769</v>
      </c>
      <c r="C495" s="12" t="s">
        <v>3</v>
      </c>
      <c r="D495" s="113">
        <v>1851</v>
      </c>
      <c r="E495" s="12" t="s">
        <v>92</v>
      </c>
      <c r="F495" s="12" t="s">
        <v>4</v>
      </c>
      <c r="G495" s="12" t="s">
        <v>6</v>
      </c>
      <c r="H495" s="12" t="s">
        <v>194</v>
      </c>
      <c r="I495" s="12"/>
      <c r="J495" s="9">
        <v>24</v>
      </c>
      <c r="K495" s="9">
        <v>25</v>
      </c>
    </row>
    <row r="496" spans="2:11" s="11" customFormat="1" x14ac:dyDescent="0.2">
      <c r="B496" s="218">
        <v>43769</v>
      </c>
      <c r="C496" s="12" t="s">
        <v>3</v>
      </c>
      <c r="D496" s="113">
        <v>5811</v>
      </c>
      <c r="E496" s="12" t="s">
        <v>118</v>
      </c>
      <c r="F496" s="12" t="s">
        <v>18</v>
      </c>
      <c r="G496" s="12" t="s">
        <v>6</v>
      </c>
      <c r="H496" s="12" t="s">
        <v>151</v>
      </c>
      <c r="I496" s="12"/>
      <c r="J496" s="9">
        <v>27</v>
      </c>
      <c r="K496" s="9">
        <v>28</v>
      </c>
    </row>
    <row r="497" spans="2:11" s="11" customFormat="1" x14ac:dyDescent="0.2">
      <c r="B497" s="218">
        <v>43769</v>
      </c>
      <c r="C497" s="12" t="s">
        <v>3</v>
      </c>
      <c r="D497" s="113">
        <v>8099</v>
      </c>
      <c r="E497" s="12" t="s">
        <v>42</v>
      </c>
      <c r="F497" s="12" t="s">
        <v>6</v>
      </c>
      <c r="G497" s="12" t="s">
        <v>15</v>
      </c>
      <c r="H497" s="12" t="s">
        <v>422</v>
      </c>
      <c r="I497" s="12"/>
      <c r="J497" s="9">
        <v>26</v>
      </c>
      <c r="K497" s="9">
        <v>21</v>
      </c>
    </row>
    <row r="498" spans="2:11" s="11" customFormat="1" x14ac:dyDescent="0.2">
      <c r="B498" s="218">
        <v>43769</v>
      </c>
      <c r="C498" s="12" t="s">
        <v>3</v>
      </c>
      <c r="D498" s="113">
        <v>7233</v>
      </c>
      <c r="E498" s="12" t="s">
        <v>56</v>
      </c>
      <c r="F498" s="12" t="s">
        <v>16</v>
      </c>
      <c r="G498" s="12" t="s">
        <v>6</v>
      </c>
      <c r="H498" s="12" t="s">
        <v>163</v>
      </c>
      <c r="I498" s="12"/>
      <c r="J498" s="9">
        <v>31</v>
      </c>
      <c r="K498" s="9">
        <v>34</v>
      </c>
    </row>
    <row r="499" spans="2:11" s="11" customFormat="1" x14ac:dyDescent="0.2">
      <c r="B499" s="218">
        <v>43769</v>
      </c>
      <c r="C499" s="12" t="s">
        <v>3</v>
      </c>
      <c r="D499" s="113">
        <v>7542</v>
      </c>
      <c r="E499" s="12" t="s">
        <v>162</v>
      </c>
      <c r="F499" s="12" t="s">
        <v>12</v>
      </c>
      <c r="G499" s="12" t="s">
        <v>15</v>
      </c>
      <c r="H499" s="12" t="s">
        <v>23</v>
      </c>
      <c r="I499" s="12"/>
      <c r="J499" s="9">
        <v>40</v>
      </c>
      <c r="K499" s="9">
        <v>43</v>
      </c>
    </row>
    <row r="500" spans="2:11" s="11" customFormat="1" x14ac:dyDescent="0.2">
      <c r="B500" s="218">
        <v>43769</v>
      </c>
      <c r="C500" s="12" t="s">
        <v>3</v>
      </c>
      <c r="D500" s="113">
        <v>3940</v>
      </c>
      <c r="E500" s="12" t="s">
        <v>71</v>
      </c>
      <c r="F500" s="12" t="s">
        <v>4</v>
      </c>
      <c r="G500" s="12" t="s">
        <v>6</v>
      </c>
      <c r="H500" s="12" t="s">
        <v>222</v>
      </c>
      <c r="I500" s="12"/>
      <c r="J500" s="9">
        <v>16</v>
      </c>
      <c r="K500" s="9">
        <v>10</v>
      </c>
    </row>
    <row r="501" spans="2:11" s="11" customFormat="1" x14ac:dyDescent="0.2">
      <c r="B501" s="218">
        <v>43769</v>
      </c>
      <c r="C501" s="12" t="s">
        <v>3</v>
      </c>
      <c r="D501" s="113">
        <v>8049</v>
      </c>
      <c r="E501" s="12" t="s">
        <v>42</v>
      </c>
      <c r="F501" s="12" t="s">
        <v>1656</v>
      </c>
      <c r="G501" s="12" t="s">
        <v>15</v>
      </c>
      <c r="H501" s="12" t="s">
        <v>151</v>
      </c>
      <c r="I501" s="12"/>
      <c r="J501" s="9">
        <v>25</v>
      </c>
      <c r="K501" s="9">
        <v>21</v>
      </c>
    </row>
    <row r="502" spans="2:11" s="11" customFormat="1" x14ac:dyDescent="0.2">
      <c r="B502" s="218">
        <v>43769</v>
      </c>
      <c r="C502" s="12" t="s">
        <v>3</v>
      </c>
      <c r="D502" s="113">
        <v>2184</v>
      </c>
      <c r="E502" s="12" t="s">
        <v>92</v>
      </c>
      <c r="F502" s="12" t="s">
        <v>1656</v>
      </c>
      <c r="G502" s="12" t="s">
        <v>15</v>
      </c>
      <c r="H502" s="12" t="s">
        <v>37</v>
      </c>
      <c r="I502" s="12"/>
      <c r="J502" s="9">
        <v>26</v>
      </c>
      <c r="K502" s="9">
        <v>28</v>
      </c>
    </row>
    <row r="503" spans="2:11" s="11" customFormat="1" x14ac:dyDescent="0.2">
      <c r="B503" s="218">
        <v>43769</v>
      </c>
      <c r="C503" s="12" t="s">
        <v>3</v>
      </c>
      <c r="D503" s="113">
        <v>2120</v>
      </c>
      <c r="E503" s="12" t="s">
        <v>92</v>
      </c>
      <c r="F503" s="12" t="s">
        <v>188</v>
      </c>
      <c r="G503" s="12" t="s">
        <v>15</v>
      </c>
      <c r="H503" s="12" t="s">
        <v>151</v>
      </c>
      <c r="I503" s="12"/>
      <c r="J503" s="9">
        <v>25</v>
      </c>
      <c r="K503" s="9">
        <v>26</v>
      </c>
    </row>
    <row r="504" spans="2:11" s="11" customFormat="1" x14ac:dyDescent="0.2">
      <c r="B504" s="218">
        <v>43769</v>
      </c>
      <c r="C504" s="12" t="s">
        <v>3</v>
      </c>
      <c r="D504" s="113">
        <v>5341</v>
      </c>
      <c r="E504" s="12" t="s">
        <v>122</v>
      </c>
      <c r="F504" s="12" t="s">
        <v>187</v>
      </c>
      <c r="G504" s="12" t="s">
        <v>15</v>
      </c>
      <c r="H504" s="12" t="s">
        <v>2702</v>
      </c>
      <c r="I504" s="12"/>
      <c r="J504" s="9">
        <v>34</v>
      </c>
      <c r="K504" s="9">
        <v>37</v>
      </c>
    </row>
    <row r="505" spans="2:11" s="11" customFormat="1" x14ac:dyDescent="0.2">
      <c r="B505" s="218">
        <v>43769</v>
      </c>
      <c r="C505" s="12" t="s">
        <v>3</v>
      </c>
      <c r="D505" s="113">
        <v>4590</v>
      </c>
      <c r="E505" s="12" t="s">
        <v>40</v>
      </c>
      <c r="F505" s="12" t="s">
        <v>16</v>
      </c>
      <c r="G505" s="12" t="s">
        <v>4</v>
      </c>
      <c r="H505" s="12" t="s">
        <v>37</v>
      </c>
      <c r="I505" s="12"/>
      <c r="J505" s="9">
        <v>4</v>
      </c>
      <c r="K505" s="9" t="s">
        <v>399</v>
      </c>
    </row>
    <row r="506" spans="2:11" s="11" customFormat="1" x14ac:dyDescent="0.2">
      <c r="B506" s="218">
        <v>43769</v>
      </c>
      <c r="C506" s="12" t="s">
        <v>3</v>
      </c>
      <c r="D506" s="113">
        <v>9674</v>
      </c>
      <c r="E506" s="12" t="s">
        <v>2703</v>
      </c>
      <c r="F506" s="12" t="s">
        <v>4</v>
      </c>
      <c r="G506" s="12" t="s">
        <v>99</v>
      </c>
      <c r="H506" s="12" t="s">
        <v>151</v>
      </c>
      <c r="I506" s="12"/>
      <c r="J506" s="9">
        <v>71</v>
      </c>
      <c r="K506" s="9">
        <v>85</v>
      </c>
    </row>
    <row r="507" spans="2:11" s="11" customFormat="1" x14ac:dyDescent="0.2">
      <c r="B507" s="218">
        <v>43769</v>
      </c>
      <c r="C507" s="12" t="s">
        <v>3</v>
      </c>
      <c r="D507" s="113">
        <v>5221</v>
      </c>
      <c r="E507" s="12" t="s">
        <v>66</v>
      </c>
      <c r="F507" s="12" t="s">
        <v>2406</v>
      </c>
      <c r="G507" s="12" t="s">
        <v>15</v>
      </c>
      <c r="H507" s="12" t="s">
        <v>37</v>
      </c>
      <c r="I507" s="12"/>
      <c r="J507" s="9">
        <v>29</v>
      </c>
      <c r="K507" s="9">
        <v>32</v>
      </c>
    </row>
    <row r="508" spans="2:11" s="11" customFormat="1" x14ac:dyDescent="0.2">
      <c r="B508" s="218">
        <v>43769</v>
      </c>
      <c r="C508" s="12" t="s">
        <v>3</v>
      </c>
      <c r="D508" s="113">
        <v>4125</v>
      </c>
      <c r="E508" s="12" t="s">
        <v>506</v>
      </c>
      <c r="F508" s="12" t="s">
        <v>16</v>
      </c>
      <c r="G508" s="12" t="s">
        <v>6</v>
      </c>
      <c r="H508" s="12" t="s">
        <v>163</v>
      </c>
      <c r="I508" s="12"/>
      <c r="J508" s="9">
        <v>15</v>
      </c>
      <c r="K508" s="9">
        <v>8</v>
      </c>
    </row>
    <row r="509" spans="2:11" s="11" customFormat="1" x14ac:dyDescent="0.2">
      <c r="B509" s="218">
        <v>43769</v>
      </c>
      <c r="C509" s="12" t="s">
        <v>3</v>
      </c>
      <c r="D509" s="113">
        <v>1457</v>
      </c>
      <c r="E509" s="12" t="s">
        <v>92</v>
      </c>
      <c r="F509" s="12" t="s">
        <v>169</v>
      </c>
      <c r="G509" s="12" t="s">
        <v>6</v>
      </c>
      <c r="H509" s="12" t="s">
        <v>37</v>
      </c>
      <c r="I509" s="12"/>
      <c r="J509" s="9">
        <v>32</v>
      </c>
      <c r="K509" s="9">
        <v>29</v>
      </c>
    </row>
    <row r="510" spans="2:11" s="11" customFormat="1" x14ac:dyDescent="0.2">
      <c r="B510" s="218">
        <v>43769</v>
      </c>
      <c r="C510" s="12" t="s">
        <v>3</v>
      </c>
      <c r="D510" s="113">
        <v>4845</v>
      </c>
      <c r="E510" s="12" t="s">
        <v>113</v>
      </c>
      <c r="F510" s="12" t="s">
        <v>4</v>
      </c>
      <c r="G510" s="12" t="s">
        <v>5</v>
      </c>
      <c r="H510" s="12" t="s">
        <v>37</v>
      </c>
      <c r="I510" s="12"/>
      <c r="J510" s="9">
        <v>11</v>
      </c>
      <c r="K510" s="9">
        <v>8</v>
      </c>
    </row>
    <row r="511" spans="2:11" s="11" customFormat="1" x14ac:dyDescent="0.2">
      <c r="B511" s="218">
        <v>43769</v>
      </c>
      <c r="C511" s="12" t="s">
        <v>3</v>
      </c>
      <c r="D511" s="113">
        <v>8024</v>
      </c>
      <c r="E511" s="12" t="s">
        <v>42</v>
      </c>
      <c r="F511" s="12" t="s">
        <v>5</v>
      </c>
      <c r="G511" s="12" t="s">
        <v>15</v>
      </c>
      <c r="H511" s="12" t="s">
        <v>37</v>
      </c>
      <c r="I511" s="12"/>
      <c r="J511" s="9">
        <v>27</v>
      </c>
      <c r="K511" s="9">
        <v>21</v>
      </c>
    </row>
    <row r="512" spans="2:11" s="11" customFormat="1" x14ac:dyDescent="0.2">
      <c r="B512" s="218">
        <v>43769</v>
      </c>
      <c r="C512" s="12" t="s">
        <v>3</v>
      </c>
      <c r="D512" s="113">
        <v>7348</v>
      </c>
      <c r="E512" s="12" t="s">
        <v>65</v>
      </c>
      <c r="F512" s="12" t="s">
        <v>16</v>
      </c>
      <c r="G512" s="12" t="s">
        <v>4</v>
      </c>
      <c r="H512" s="12" t="s">
        <v>37</v>
      </c>
      <c r="I512" s="12"/>
      <c r="J512" s="9">
        <v>40</v>
      </c>
      <c r="K512" s="9">
        <v>47</v>
      </c>
    </row>
    <row r="513" spans="1:24" s="11" customFormat="1" x14ac:dyDescent="0.2"/>
    <row r="514" spans="1:24" ht="16" thickBot="1" x14ac:dyDescent="0.25"/>
    <row r="515" spans="1:24" x14ac:dyDescent="0.2">
      <c r="B515" s="53" t="s">
        <v>1288</v>
      </c>
      <c r="C515" s="54"/>
      <c r="D515" s="53" t="s">
        <v>1162</v>
      </c>
      <c r="E515" s="54"/>
      <c r="F515" s="53" t="s">
        <v>1163</v>
      </c>
      <c r="G515" s="54"/>
      <c r="H515" s="53" t="s">
        <v>1189</v>
      </c>
      <c r="I515" s="54"/>
      <c r="J515" s="53" t="s">
        <v>1678</v>
      </c>
      <c r="K515" s="54"/>
      <c r="L515" s="53" t="s">
        <v>1874</v>
      </c>
      <c r="M515" s="54"/>
      <c r="N515" s="53" t="s">
        <v>2058</v>
      </c>
      <c r="O515" s="54"/>
      <c r="P515" s="53" t="s">
        <v>2202</v>
      </c>
      <c r="Q515" s="54"/>
      <c r="R515" s="53" t="s">
        <v>2432</v>
      </c>
      <c r="S515" s="54"/>
      <c r="T515" s="53" t="s">
        <v>2496</v>
      </c>
      <c r="U515" s="54"/>
    </row>
    <row r="516" spans="1:24" x14ac:dyDescent="0.2">
      <c r="A516" t="s">
        <v>3</v>
      </c>
      <c r="B516" s="55">
        <v>266</v>
      </c>
      <c r="C516" s="56">
        <v>0.77325581395348841</v>
      </c>
      <c r="D516" s="55">
        <v>205</v>
      </c>
      <c r="E516" s="56">
        <v>0.48926014319809069</v>
      </c>
      <c r="F516" s="55">
        <v>188</v>
      </c>
      <c r="G516" s="56">
        <v>0.58766233766233766</v>
      </c>
      <c r="H516" s="55">
        <v>260</v>
      </c>
      <c r="I516" s="56">
        <v>0.61757719714964365</v>
      </c>
      <c r="J516" s="55">
        <v>282</v>
      </c>
      <c r="K516" s="56">
        <v>0.7103274559193955</v>
      </c>
      <c r="L516" s="55">
        <v>69</v>
      </c>
      <c r="M516" s="56">
        <v>0.54761904761904767</v>
      </c>
      <c r="N516" s="55">
        <f>227-109+6+10</f>
        <v>134</v>
      </c>
      <c r="O516" s="56">
        <f>N516/$N$522</f>
        <v>0.46853146853146854</v>
      </c>
      <c r="P516" s="55">
        <f>449-148+4+7+17+6</f>
        <v>335</v>
      </c>
      <c r="Q516" s="56">
        <f>P516/$P$522</f>
        <v>0.625</v>
      </c>
      <c r="R516" s="55">
        <f>130</f>
        <v>130</v>
      </c>
      <c r="S516" s="56">
        <f>R516/$R$522</f>
        <v>0.7303370786516854</v>
      </c>
      <c r="T516" s="55">
        <f>255+19</f>
        <v>274</v>
      </c>
      <c r="U516" s="56">
        <f>T516/$T$522</f>
        <v>0.51698113207547169</v>
      </c>
    </row>
    <row r="517" spans="1:24" x14ac:dyDescent="0.2">
      <c r="A517" t="s">
        <v>6</v>
      </c>
      <c r="B517" s="55">
        <v>34</v>
      </c>
      <c r="C517" s="56">
        <v>9.8837209302325577E-2</v>
      </c>
      <c r="D517" s="55">
        <v>184</v>
      </c>
      <c r="E517" s="56">
        <v>0.43914081145584727</v>
      </c>
      <c r="F517" s="55">
        <v>71</v>
      </c>
      <c r="G517" s="56">
        <v>0.22727272727272727</v>
      </c>
      <c r="H517" s="55">
        <v>95</v>
      </c>
      <c r="I517" s="56">
        <v>0.22565320665083136</v>
      </c>
      <c r="J517" s="55">
        <v>72</v>
      </c>
      <c r="K517" s="56">
        <v>0.181360201511335</v>
      </c>
      <c r="L517" s="55">
        <v>22</v>
      </c>
      <c r="M517" s="56">
        <v>0.17460317460317459</v>
      </c>
      <c r="N517" s="55">
        <f>100-45+5+6+3</f>
        <v>69</v>
      </c>
      <c r="O517" s="56">
        <f t="shared" ref="O517:O522" si="0">N517/$N$522</f>
        <v>0.24125874125874125</v>
      </c>
      <c r="P517" s="55">
        <f>144-60+3+1+11+2</f>
        <v>101</v>
      </c>
      <c r="Q517" s="56">
        <f t="shared" ref="Q517:Q522" si="1">P517/$P$522</f>
        <v>0.18843283582089551</v>
      </c>
      <c r="R517" s="55">
        <f>19+4</f>
        <v>23</v>
      </c>
      <c r="S517" s="56">
        <f t="shared" ref="S517:S522" si="2">R517/$R$522</f>
        <v>0.12921348314606743</v>
      </c>
      <c r="T517" s="55">
        <f>215-71+6</f>
        <v>150</v>
      </c>
      <c r="U517" s="56">
        <f t="shared" ref="U517:U522" si="3">T517/$T$522</f>
        <v>0.28301886792452829</v>
      </c>
    </row>
    <row r="518" spans="1:24" x14ac:dyDescent="0.2">
      <c r="A518" t="s">
        <v>14</v>
      </c>
      <c r="B518" s="55">
        <v>23</v>
      </c>
      <c r="C518" s="56">
        <v>6.6860465116279064E-2</v>
      </c>
      <c r="D518" s="55">
        <v>7</v>
      </c>
      <c r="E518" s="56">
        <v>1.6706443914081145E-2</v>
      </c>
      <c r="F518" s="55">
        <v>28</v>
      </c>
      <c r="G518" s="56">
        <v>9.0909090909090912E-2</v>
      </c>
      <c r="H518" s="55">
        <v>26</v>
      </c>
      <c r="I518" s="56">
        <v>6.1757719714964368E-2</v>
      </c>
      <c r="J518" s="55">
        <v>5</v>
      </c>
      <c r="K518" s="56">
        <v>1.2594458438287154E-2</v>
      </c>
      <c r="L518" s="55">
        <v>9</v>
      </c>
      <c r="M518" s="56">
        <v>7.1428571428571425E-2</v>
      </c>
      <c r="N518" s="55">
        <v>28</v>
      </c>
      <c r="O518" s="56">
        <f t="shared" si="0"/>
        <v>9.7902097902097904E-2</v>
      </c>
      <c r="P518" s="55">
        <f>30+1+2+1</f>
        <v>34</v>
      </c>
      <c r="Q518" s="56">
        <f t="shared" si="1"/>
        <v>6.3432835820895525E-2</v>
      </c>
      <c r="R518" s="55">
        <v>9</v>
      </c>
      <c r="S518" s="56">
        <f t="shared" si="2"/>
        <v>5.0561797752808987E-2</v>
      </c>
      <c r="T518" s="55">
        <v>15</v>
      </c>
      <c r="U518" s="56">
        <f t="shared" si="3"/>
        <v>2.8301886792452831E-2</v>
      </c>
    </row>
    <row r="519" spans="1:24" x14ac:dyDescent="0.2">
      <c r="A519" t="s">
        <v>5</v>
      </c>
      <c r="B519" s="55">
        <v>16</v>
      </c>
      <c r="C519" s="56">
        <v>4.6511627906976744E-2</v>
      </c>
      <c r="D519" s="55">
        <v>18</v>
      </c>
      <c r="E519" s="56">
        <v>4.2959427207637228E-2</v>
      </c>
      <c r="F519" s="55">
        <v>29</v>
      </c>
      <c r="G519" s="56">
        <v>9.4155844155844159E-2</v>
      </c>
      <c r="H519" s="55">
        <v>18</v>
      </c>
      <c r="I519" s="56">
        <v>4.2755344418052253E-2</v>
      </c>
      <c r="J519" s="55">
        <v>24</v>
      </c>
      <c r="K519" s="56">
        <v>6.0453400503778336E-2</v>
      </c>
      <c r="L519" s="55">
        <v>21</v>
      </c>
      <c r="M519" s="56">
        <v>0.16666666666666666</v>
      </c>
      <c r="N519" s="55">
        <f>16+3</f>
        <v>19</v>
      </c>
      <c r="O519" s="56">
        <f t="shared" si="0"/>
        <v>6.6433566433566432E-2</v>
      </c>
      <c r="P519" s="55">
        <f>25+1+1</f>
        <v>27</v>
      </c>
      <c r="Q519" s="56">
        <f t="shared" si="1"/>
        <v>5.0373134328358209E-2</v>
      </c>
      <c r="R519" s="55">
        <f>3+7+1</f>
        <v>11</v>
      </c>
      <c r="S519" s="56">
        <f t="shared" si="2"/>
        <v>6.1797752808988762E-2</v>
      </c>
      <c r="T519" s="55">
        <f>56</f>
        <v>56</v>
      </c>
      <c r="U519" s="56">
        <f t="shared" si="3"/>
        <v>0.10566037735849057</v>
      </c>
    </row>
    <row r="520" spans="1:24" x14ac:dyDescent="0.2">
      <c r="A520" t="s">
        <v>234</v>
      </c>
      <c r="B520" s="55">
        <v>1</v>
      </c>
      <c r="C520" s="56">
        <v>0</v>
      </c>
      <c r="D520" s="55">
        <v>2</v>
      </c>
      <c r="E520" s="56">
        <v>4.7732696897374704E-3</v>
      </c>
      <c r="F520" s="55">
        <v>0</v>
      </c>
      <c r="G520" s="56">
        <v>0</v>
      </c>
      <c r="H520" s="55">
        <v>6</v>
      </c>
      <c r="I520" s="56">
        <v>4.2755344418052253E-2</v>
      </c>
      <c r="J520" s="55">
        <v>8</v>
      </c>
      <c r="K520" s="56">
        <v>2.0151133501259445E-2</v>
      </c>
      <c r="L520" s="55">
        <v>1</v>
      </c>
      <c r="M520" s="56">
        <v>7.9365079365079361E-3</v>
      </c>
      <c r="N520" s="55">
        <f>220-202+2+3</f>
        <v>23</v>
      </c>
      <c r="O520" s="56">
        <f t="shared" si="0"/>
        <v>8.0419580419580416E-2</v>
      </c>
      <c r="P520" s="55">
        <v>14</v>
      </c>
      <c r="Q520" s="56">
        <f t="shared" si="1"/>
        <v>2.6119402985074626E-2</v>
      </c>
      <c r="R520" s="55"/>
      <c r="S520" s="56">
        <f t="shared" si="2"/>
        <v>0</v>
      </c>
      <c r="T520" s="55">
        <v>3</v>
      </c>
      <c r="U520" s="56">
        <f t="shared" si="3"/>
        <v>5.6603773584905656E-3</v>
      </c>
    </row>
    <row r="521" spans="1:24" x14ac:dyDescent="0.2">
      <c r="A521" t="s">
        <v>915</v>
      </c>
      <c r="B521" s="55">
        <v>5</v>
      </c>
      <c r="C521" s="56">
        <v>1.4534883720930232E-2</v>
      </c>
      <c r="D521" s="55">
        <v>3</v>
      </c>
      <c r="E521" s="56">
        <v>7.1599045346062056E-3</v>
      </c>
      <c r="F521" s="55">
        <v>0</v>
      </c>
      <c r="G521" s="56">
        <v>0</v>
      </c>
      <c r="H521" s="55">
        <v>22</v>
      </c>
      <c r="I521" s="56">
        <v>5.2256532066508314E-2</v>
      </c>
      <c r="J521" s="55">
        <v>6</v>
      </c>
      <c r="K521" s="56">
        <v>1.5113350125944584E-2</v>
      </c>
      <c r="L521" s="55">
        <v>4</v>
      </c>
      <c r="M521" s="56">
        <v>3.1746031746031744E-2</v>
      </c>
      <c r="N521" s="55">
        <f>10+2+1</f>
        <v>13</v>
      </c>
      <c r="O521" s="56">
        <f t="shared" si="0"/>
        <v>4.5454545454545456E-2</v>
      </c>
      <c r="P521" s="55">
        <f>22+1+1+1</f>
        <v>25</v>
      </c>
      <c r="Q521" s="56">
        <f t="shared" si="1"/>
        <v>4.6641791044776122E-2</v>
      </c>
      <c r="R521" s="55">
        <f>1+4</f>
        <v>5</v>
      </c>
      <c r="S521" s="56">
        <f t="shared" si="2"/>
        <v>2.8089887640449437E-2</v>
      </c>
      <c r="T521" s="55">
        <f>14</f>
        <v>14</v>
      </c>
      <c r="U521" s="56">
        <f t="shared" si="3"/>
        <v>2.6415094339622643E-2</v>
      </c>
    </row>
    <row r="522" spans="1:24" ht="16" thickBot="1" x14ac:dyDescent="0.25">
      <c r="B522" s="57">
        <v>344</v>
      </c>
      <c r="C522" s="58">
        <v>1</v>
      </c>
      <c r="D522" s="57">
        <v>419</v>
      </c>
      <c r="E522" s="58">
        <v>1</v>
      </c>
      <c r="F522" s="57">
        <v>316</v>
      </c>
      <c r="G522" s="58">
        <v>1</v>
      </c>
      <c r="H522" s="57">
        <v>421</v>
      </c>
      <c r="I522" s="58">
        <v>0.99999999999999989</v>
      </c>
      <c r="J522" s="57">
        <v>397</v>
      </c>
      <c r="K522" s="58">
        <v>1</v>
      </c>
      <c r="L522" s="57">
        <v>126</v>
      </c>
      <c r="M522" s="58">
        <v>1</v>
      </c>
      <c r="N522" s="57">
        <f t="shared" ref="N522:R522" si="4">SUM(N516:N521)</f>
        <v>286</v>
      </c>
      <c r="O522" s="58">
        <f t="shared" si="0"/>
        <v>1</v>
      </c>
      <c r="P522" s="57">
        <f t="shared" si="4"/>
        <v>536</v>
      </c>
      <c r="Q522" s="58">
        <f t="shared" si="1"/>
        <v>1</v>
      </c>
      <c r="R522" s="57">
        <f t="shared" si="4"/>
        <v>178</v>
      </c>
      <c r="S522" s="58">
        <f t="shared" si="2"/>
        <v>1</v>
      </c>
      <c r="T522" s="57">
        <f>SUM(T516:T521)+18</f>
        <v>530</v>
      </c>
      <c r="U522" s="58">
        <f t="shared" si="3"/>
        <v>1</v>
      </c>
    </row>
    <row r="523" spans="1:24" ht="19" x14ac:dyDescent="0.25">
      <c r="Q523" s="156"/>
      <c r="V523">
        <v>2019</v>
      </c>
      <c r="W523" s="165">
        <f>B522+D522+F522+H522+J522+L522+N522+P522+R522+T522</f>
        <v>3553</v>
      </c>
      <c r="X523" s="205">
        <f>(W523-W524)/W524</f>
        <v>0.42633480529907669</v>
      </c>
    </row>
    <row r="524" spans="1:24" x14ac:dyDescent="0.2">
      <c r="V524">
        <v>2018</v>
      </c>
      <c r="W524">
        <f>V540</f>
        <v>2491</v>
      </c>
    </row>
    <row r="525" spans="1:24" x14ac:dyDescent="0.2">
      <c r="A525" s="180">
        <v>2019</v>
      </c>
      <c r="B525" s="186" t="s">
        <v>1288</v>
      </c>
      <c r="C525" s="186"/>
      <c r="D525" s="186" t="s">
        <v>1162</v>
      </c>
      <c r="E525" s="186"/>
      <c r="F525" s="186" t="s">
        <v>1163</v>
      </c>
      <c r="G525" s="186"/>
      <c r="H525" s="186" t="s">
        <v>2433</v>
      </c>
      <c r="I525" s="186"/>
      <c r="J525" s="186" t="s">
        <v>1670</v>
      </c>
      <c r="K525" s="186"/>
      <c r="L525" s="186" t="s">
        <v>2434</v>
      </c>
      <c r="M525" s="186"/>
      <c r="N525" s="186" t="s">
        <v>2435</v>
      </c>
      <c r="O525" s="186"/>
      <c r="P525" s="186" t="s">
        <v>2436</v>
      </c>
      <c r="Q525" s="186"/>
      <c r="R525" s="186" t="s">
        <v>2497</v>
      </c>
      <c r="S525" s="186"/>
      <c r="T525" s="186" t="s">
        <v>2498</v>
      </c>
      <c r="U525" s="186"/>
      <c r="V525" s="186" t="s">
        <v>2438</v>
      </c>
      <c r="W525" s="186" t="s">
        <v>1641</v>
      </c>
    </row>
    <row r="526" spans="1:24" x14ac:dyDescent="0.2">
      <c r="A526" t="s">
        <v>3</v>
      </c>
      <c r="B526" s="180">
        <f t="shared" ref="B526:B531" si="5">B516</f>
        <v>266</v>
      </c>
      <c r="C526" s="180"/>
      <c r="D526" s="180">
        <f t="shared" ref="D526:D531" si="6">D516</f>
        <v>205</v>
      </c>
      <c r="E526" s="180"/>
      <c r="F526" s="180">
        <f t="shared" ref="F526:F531" si="7">F516</f>
        <v>188</v>
      </c>
      <c r="G526" s="180"/>
      <c r="H526" s="180">
        <f t="shared" ref="H526:H531" si="8">H516</f>
        <v>260</v>
      </c>
      <c r="I526" s="180"/>
      <c r="J526" s="180">
        <f t="shared" ref="J526:J531" si="9">J516</f>
        <v>282</v>
      </c>
      <c r="K526" s="180"/>
      <c r="L526" s="180">
        <f t="shared" ref="L526:L531" si="10">L516</f>
        <v>69</v>
      </c>
      <c r="M526" s="180"/>
      <c r="N526" s="180">
        <f t="shared" ref="N526:N531" si="11">N516</f>
        <v>134</v>
      </c>
      <c r="O526" s="180"/>
      <c r="P526" s="180">
        <f t="shared" ref="P526:P531" si="12">P516</f>
        <v>335</v>
      </c>
      <c r="Q526" s="180"/>
      <c r="R526">
        <f>R516</f>
        <v>130</v>
      </c>
      <c r="T526">
        <f>T516</f>
        <v>274</v>
      </c>
      <c r="V526" s="180">
        <f>B526+D526+F526+H526+J526+L526+N526++P526+R526+T526</f>
        <v>2143</v>
      </c>
      <c r="W526" s="187">
        <f>V526/W523</f>
        <v>0.60315226569096536</v>
      </c>
    </row>
    <row r="527" spans="1:24" x14ac:dyDescent="0.2">
      <c r="A527" t="s">
        <v>6</v>
      </c>
      <c r="B527" s="180">
        <f t="shared" si="5"/>
        <v>34</v>
      </c>
      <c r="C527" s="180"/>
      <c r="D527" s="180">
        <f t="shared" si="6"/>
        <v>184</v>
      </c>
      <c r="E527" s="180"/>
      <c r="F527" s="180">
        <f t="shared" si="7"/>
        <v>71</v>
      </c>
      <c r="G527" s="180"/>
      <c r="H527" s="180">
        <f t="shared" si="8"/>
        <v>95</v>
      </c>
      <c r="I527" s="180"/>
      <c r="J527" s="180">
        <f t="shared" si="9"/>
        <v>72</v>
      </c>
      <c r="K527" s="180"/>
      <c r="L527" s="180">
        <f t="shared" si="10"/>
        <v>22</v>
      </c>
      <c r="M527" s="180"/>
      <c r="N527" s="180">
        <f t="shared" si="11"/>
        <v>69</v>
      </c>
      <c r="O527" s="180"/>
      <c r="P527" s="180">
        <f t="shared" si="12"/>
        <v>101</v>
      </c>
      <c r="Q527" s="180"/>
      <c r="R527">
        <f t="shared" ref="R527:R531" si="13">R517</f>
        <v>23</v>
      </c>
      <c r="T527">
        <f t="shared" ref="T527:T532" si="14">T517</f>
        <v>150</v>
      </c>
      <c r="V527" s="180">
        <f t="shared" ref="V527:V531" si="15">B527+D527+F527+H527+J527+L527+N527++P527+R527+T527</f>
        <v>821</v>
      </c>
      <c r="W527" s="187">
        <f>V527/W523</f>
        <v>0.2310723332395159</v>
      </c>
    </row>
    <row r="528" spans="1:24" x14ac:dyDescent="0.2">
      <c r="A528" t="s">
        <v>14</v>
      </c>
      <c r="B528" s="180">
        <f t="shared" si="5"/>
        <v>23</v>
      </c>
      <c r="C528" s="180"/>
      <c r="D528" s="180">
        <f t="shared" si="6"/>
        <v>7</v>
      </c>
      <c r="E528" s="180"/>
      <c r="F528" s="180">
        <f t="shared" si="7"/>
        <v>28</v>
      </c>
      <c r="G528" s="180"/>
      <c r="H528" s="180">
        <f t="shared" si="8"/>
        <v>26</v>
      </c>
      <c r="I528" s="180"/>
      <c r="J528" s="180">
        <f t="shared" si="9"/>
        <v>5</v>
      </c>
      <c r="K528" s="180"/>
      <c r="L528" s="180">
        <f t="shared" si="10"/>
        <v>9</v>
      </c>
      <c r="M528" s="180"/>
      <c r="N528" s="180">
        <f t="shared" si="11"/>
        <v>28</v>
      </c>
      <c r="O528" s="180"/>
      <c r="P528" s="180">
        <f t="shared" si="12"/>
        <v>34</v>
      </c>
      <c r="Q528" s="180"/>
      <c r="R528">
        <f t="shared" si="13"/>
        <v>9</v>
      </c>
      <c r="T528">
        <f t="shared" si="14"/>
        <v>15</v>
      </c>
      <c r="V528" s="180">
        <f t="shared" si="15"/>
        <v>184</v>
      </c>
      <c r="W528" s="187">
        <f>V528/W523</f>
        <v>5.1787222065859839E-2</v>
      </c>
    </row>
    <row r="529" spans="1:23" x14ac:dyDescent="0.2">
      <c r="A529" t="s">
        <v>5</v>
      </c>
      <c r="B529" s="180">
        <f t="shared" si="5"/>
        <v>16</v>
      </c>
      <c r="C529" s="180"/>
      <c r="D529" s="180">
        <f t="shared" si="6"/>
        <v>18</v>
      </c>
      <c r="E529" s="180"/>
      <c r="F529" s="180">
        <f t="shared" si="7"/>
        <v>29</v>
      </c>
      <c r="G529" s="180"/>
      <c r="H529" s="180">
        <f t="shared" si="8"/>
        <v>18</v>
      </c>
      <c r="I529" s="180"/>
      <c r="J529" s="180">
        <f t="shared" si="9"/>
        <v>24</v>
      </c>
      <c r="K529" s="180"/>
      <c r="L529" s="180">
        <f t="shared" si="10"/>
        <v>21</v>
      </c>
      <c r="M529" s="180"/>
      <c r="N529" s="180">
        <f t="shared" si="11"/>
        <v>19</v>
      </c>
      <c r="O529" s="180"/>
      <c r="P529" s="180">
        <f t="shared" si="12"/>
        <v>27</v>
      </c>
      <c r="Q529" s="180"/>
      <c r="R529">
        <f t="shared" si="13"/>
        <v>11</v>
      </c>
      <c r="T529">
        <f t="shared" si="14"/>
        <v>56</v>
      </c>
      <c r="V529" s="180">
        <f t="shared" si="15"/>
        <v>239</v>
      </c>
      <c r="W529" s="187">
        <f>V529/W523</f>
        <v>6.726709822685055E-2</v>
      </c>
    </row>
    <row r="530" spans="1:23" x14ac:dyDescent="0.2">
      <c r="A530" t="s">
        <v>234</v>
      </c>
      <c r="B530" s="180">
        <f t="shared" si="5"/>
        <v>1</v>
      </c>
      <c r="C530" s="180"/>
      <c r="D530" s="180">
        <f t="shared" si="6"/>
        <v>2</v>
      </c>
      <c r="E530" s="180"/>
      <c r="F530" s="180">
        <f t="shared" si="7"/>
        <v>0</v>
      </c>
      <c r="G530" s="180"/>
      <c r="H530" s="180">
        <f t="shared" si="8"/>
        <v>6</v>
      </c>
      <c r="I530" s="180"/>
      <c r="J530" s="180">
        <f t="shared" si="9"/>
        <v>8</v>
      </c>
      <c r="K530" s="180"/>
      <c r="L530" s="180">
        <f t="shared" si="10"/>
        <v>1</v>
      </c>
      <c r="M530" s="180"/>
      <c r="N530" s="180">
        <f t="shared" si="11"/>
        <v>23</v>
      </c>
      <c r="O530" s="180"/>
      <c r="P530" s="180">
        <f t="shared" si="12"/>
        <v>14</v>
      </c>
      <c r="Q530" s="180"/>
      <c r="R530">
        <f t="shared" si="13"/>
        <v>0</v>
      </c>
      <c r="T530">
        <f t="shared" si="14"/>
        <v>3</v>
      </c>
      <c r="V530" s="180">
        <f t="shared" si="15"/>
        <v>58</v>
      </c>
      <c r="W530" s="187">
        <f>V530/W523</f>
        <v>1.6324233042499296E-2</v>
      </c>
    </row>
    <row r="531" spans="1:23" x14ac:dyDescent="0.2">
      <c r="A531" t="s">
        <v>915</v>
      </c>
      <c r="B531" s="181">
        <f t="shared" si="5"/>
        <v>5</v>
      </c>
      <c r="C531" s="181"/>
      <c r="D531" s="181">
        <f t="shared" si="6"/>
        <v>3</v>
      </c>
      <c r="E531" s="181"/>
      <c r="F531" s="181">
        <f t="shared" si="7"/>
        <v>0</v>
      </c>
      <c r="G531" s="181"/>
      <c r="H531" s="181">
        <f t="shared" si="8"/>
        <v>22</v>
      </c>
      <c r="I531" s="181"/>
      <c r="J531" s="181">
        <f t="shared" si="9"/>
        <v>6</v>
      </c>
      <c r="K531" s="181"/>
      <c r="L531" s="181">
        <f t="shared" si="10"/>
        <v>4</v>
      </c>
      <c r="M531" s="181"/>
      <c r="N531" s="181">
        <f t="shared" si="11"/>
        <v>13</v>
      </c>
      <c r="O531" s="181"/>
      <c r="P531" s="181">
        <f t="shared" si="12"/>
        <v>25</v>
      </c>
      <c r="Q531" s="181"/>
      <c r="R531">
        <f t="shared" si="13"/>
        <v>5</v>
      </c>
      <c r="T531">
        <f t="shared" si="14"/>
        <v>14</v>
      </c>
      <c r="V531" s="180">
        <f t="shared" si="15"/>
        <v>97</v>
      </c>
      <c r="W531" s="189">
        <f>V531/W523</f>
        <v>2.7300872502110891E-2</v>
      </c>
    </row>
    <row r="532" spans="1:23" x14ac:dyDescent="0.2">
      <c r="B532" s="180">
        <f>SUM(B526:B531)</f>
        <v>345</v>
      </c>
      <c r="C532" s="180"/>
      <c r="D532" s="180">
        <f>SUM(D526:D531)</f>
        <v>419</v>
      </c>
      <c r="E532" s="180"/>
      <c r="F532" s="180">
        <f>SUM(F526:F531)</f>
        <v>316</v>
      </c>
      <c r="G532" s="180"/>
      <c r="H532" s="180">
        <f>SUM(H526:H531)</f>
        <v>427</v>
      </c>
      <c r="I532" s="180"/>
      <c r="J532" s="180">
        <f>SUM(J526:J531)</f>
        <v>397</v>
      </c>
      <c r="K532" s="180"/>
      <c r="L532" s="180">
        <f>SUM(L526:L531)</f>
        <v>126</v>
      </c>
      <c r="M532" s="180"/>
      <c r="N532" s="180">
        <f>SUM(N526:N531)</f>
        <v>286</v>
      </c>
      <c r="O532" s="180"/>
      <c r="P532" s="180">
        <f>SUM(P526:P531)</f>
        <v>536</v>
      </c>
      <c r="Q532" s="180"/>
      <c r="R532">
        <f>SUM(R526:R531)</f>
        <v>178</v>
      </c>
      <c r="T532">
        <f t="shared" si="14"/>
        <v>530</v>
      </c>
      <c r="V532" s="180">
        <f>SUM(V526:V531)</f>
        <v>3542</v>
      </c>
      <c r="W532" s="188">
        <f>SUM(W526:W531)</f>
        <v>0.99690402476780182</v>
      </c>
    </row>
    <row r="533" spans="1:23" x14ac:dyDescent="0.2">
      <c r="A533" s="179">
        <v>2018</v>
      </c>
    </row>
    <row r="534" spans="1:23" x14ac:dyDescent="0.2">
      <c r="A534" t="s">
        <v>3</v>
      </c>
      <c r="B534" s="179">
        <v>171</v>
      </c>
      <c r="C534" s="179"/>
      <c r="D534" s="179">
        <v>208</v>
      </c>
      <c r="E534" s="179"/>
      <c r="F534" s="179">
        <v>186</v>
      </c>
      <c r="G534" s="179"/>
      <c r="H534" s="179">
        <v>197</v>
      </c>
      <c r="I534" s="179"/>
      <c r="J534" s="179">
        <v>277</v>
      </c>
      <c r="K534" s="179"/>
      <c r="L534" s="179">
        <v>48</v>
      </c>
      <c r="M534" s="179"/>
      <c r="N534" s="179">
        <v>82</v>
      </c>
      <c r="O534" s="179"/>
      <c r="P534" s="179">
        <v>213</v>
      </c>
      <c r="Q534" s="179"/>
      <c r="R534">
        <v>97</v>
      </c>
      <c r="T534">
        <v>160</v>
      </c>
      <c r="V534" s="179">
        <f>B534+D534+F534+H534+J534+L534+N534+P534+R534+T534</f>
        <v>1639</v>
      </c>
      <c r="W534" s="190">
        <f>V534/$V$540</f>
        <v>0.65796868727418711</v>
      </c>
    </row>
    <row r="535" spans="1:23" x14ac:dyDescent="0.2">
      <c r="A535" t="s">
        <v>6</v>
      </c>
      <c r="B535" s="179">
        <v>43</v>
      </c>
      <c r="C535" s="179"/>
      <c r="D535" s="179">
        <v>43</v>
      </c>
      <c r="E535" s="179"/>
      <c r="F535" s="179">
        <v>110</v>
      </c>
      <c r="G535" s="179"/>
      <c r="H535" s="179">
        <v>72</v>
      </c>
      <c r="I535" s="179"/>
      <c r="J535" s="179">
        <v>80</v>
      </c>
      <c r="K535" s="179"/>
      <c r="L535" s="179">
        <v>23</v>
      </c>
      <c r="M535" s="179"/>
      <c r="N535" s="179">
        <v>44</v>
      </c>
      <c r="O535" s="179"/>
      <c r="P535" s="179">
        <v>81</v>
      </c>
      <c r="Q535" s="179"/>
      <c r="R535">
        <v>14</v>
      </c>
      <c r="T535">
        <v>74</v>
      </c>
      <c r="V535" s="179">
        <f t="shared" ref="V535:V539" si="16">B535+D535+F535+H535+J535+L535+N535+P535+R535</f>
        <v>510</v>
      </c>
      <c r="W535" s="190">
        <f t="shared" ref="W535:W539" si="17">V535/$V$540</f>
        <v>0.20473705339221196</v>
      </c>
    </row>
    <row r="536" spans="1:23" x14ac:dyDescent="0.2">
      <c r="A536" t="s">
        <v>14</v>
      </c>
      <c r="B536" s="179">
        <v>15</v>
      </c>
      <c r="C536" s="179"/>
      <c r="D536" s="179">
        <v>14</v>
      </c>
      <c r="E536" s="179"/>
      <c r="F536" s="179">
        <v>5</v>
      </c>
      <c r="G536" s="179"/>
      <c r="H536" s="179">
        <v>9</v>
      </c>
      <c r="I536" s="179"/>
      <c r="J536" s="179">
        <v>7</v>
      </c>
      <c r="K536" s="179"/>
      <c r="L536" s="179">
        <v>3</v>
      </c>
      <c r="M536" s="179"/>
      <c r="N536" s="179">
        <v>13</v>
      </c>
      <c r="O536" s="179"/>
      <c r="P536" s="179">
        <v>29</v>
      </c>
      <c r="Q536" s="179"/>
      <c r="R536">
        <v>17</v>
      </c>
      <c r="T536">
        <v>12</v>
      </c>
      <c r="V536" s="179">
        <f t="shared" si="16"/>
        <v>112</v>
      </c>
      <c r="W536" s="190">
        <f t="shared" si="17"/>
        <v>4.4961862705740666E-2</v>
      </c>
    </row>
    <row r="537" spans="1:23" x14ac:dyDescent="0.2">
      <c r="A537" t="s">
        <v>5</v>
      </c>
      <c r="B537" s="179">
        <v>13</v>
      </c>
      <c r="C537" s="179"/>
      <c r="D537" s="179">
        <v>15</v>
      </c>
      <c r="E537" s="179"/>
      <c r="F537" s="179">
        <v>21</v>
      </c>
      <c r="G537" s="179"/>
      <c r="H537" s="179">
        <v>18</v>
      </c>
      <c r="I537" s="179"/>
      <c r="J537" s="179">
        <v>19</v>
      </c>
      <c r="K537" s="179"/>
      <c r="L537" s="179">
        <v>5</v>
      </c>
      <c r="M537" s="179"/>
      <c r="N537" s="179">
        <v>16</v>
      </c>
      <c r="O537" s="179"/>
      <c r="P537" s="179">
        <v>13</v>
      </c>
      <c r="Q537" s="179"/>
      <c r="R537">
        <v>11</v>
      </c>
      <c r="T537">
        <v>20</v>
      </c>
      <c r="V537" s="179">
        <f t="shared" si="16"/>
        <v>131</v>
      </c>
      <c r="W537" s="190">
        <f t="shared" si="17"/>
        <v>5.2589321557607385E-2</v>
      </c>
    </row>
    <row r="538" spans="1:23" x14ac:dyDescent="0.2">
      <c r="A538" t="s">
        <v>234</v>
      </c>
      <c r="B538" s="179"/>
      <c r="C538" s="179"/>
      <c r="D538" s="179"/>
      <c r="E538" s="179"/>
      <c r="F538" s="179"/>
      <c r="G538" s="179"/>
      <c r="H538" s="179"/>
      <c r="I538" s="179"/>
      <c r="J538" s="179"/>
      <c r="K538" s="179"/>
      <c r="L538" s="179">
        <v>1</v>
      </c>
      <c r="M538" s="179"/>
      <c r="N538" s="179">
        <v>5</v>
      </c>
      <c r="O538" s="179"/>
      <c r="P538" s="179">
        <v>12</v>
      </c>
      <c r="Q538" s="179"/>
      <c r="R538">
        <v>0</v>
      </c>
      <c r="T538">
        <v>4</v>
      </c>
      <c r="V538" s="179">
        <f t="shared" si="16"/>
        <v>18</v>
      </c>
      <c r="W538" s="190">
        <f t="shared" si="17"/>
        <v>7.2260136491368926E-3</v>
      </c>
    </row>
    <row r="539" spans="1:23" x14ac:dyDescent="0.2">
      <c r="A539" t="s">
        <v>915</v>
      </c>
      <c r="B539" s="182">
        <v>5</v>
      </c>
      <c r="C539" s="182"/>
      <c r="D539" s="182">
        <v>9</v>
      </c>
      <c r="E539" s="182"/>
      <c r="F539" s="182">
        <v>2</v>
      </c>
      <c r="G539" s="182"/>
      <c r="H539" s="182">
        <v>24</v>
      </c>
      <c r="I539" s="182"/>
      <c r="J539" s="182">
        <v>4</v>
      </c>
      <c r="K539" s="182"/>
      <c r="L539" s="182">
        <v>5</v>
      </c>
      <c r="M539" s="182"/>
      <c r="N539" s="182">
        <v>12</v>
      </c>
      <c r="O539" s="182"/>
      <c r="P539" s="182">
        <v>17</v>
      </c>
      <c r="Q539" s="182"/>
      <c r="R539">
        <v>3</v>
      </c>
      <c r="T539">
        <v>8</v>
      </c>
      <c r="V539" s="179">
        <f t="shared" si="16"/>
        <v>81</v>
      </c>
      <c r="W539" s="190">
        <f t="shared" si="17"/>
        <v>3.2517061421116017E-2</v>
      </c>
    </row>
    <row r="540" spans="1:23" x14ac:dyDescent="0.2">
      <c r="B540" s="179">
        <f>SUM(B534:B539)</f>
        <v>247</v>
      </c>
      <c r="C540" s="179"/>
      <c r="D540" s="179">
        <f>SUM(D534:D539)</f>
        <v>289</v>
      </c>
      <c r="E540" s="179"/>
      <c r="F540" s="179">
        <f>SUM(F534:F539)</f>
        <v>324</v>
      </c>
      <c r="G540" s="179"/>
      <c r="H540" s="179">
        <f>SUM(H534:H539)</f>
        <v>320</v>
      </c>
      <c r="I540" s="179"/>
      <c r="J540" s="179">
        <f>SUM(J534:J539)</f>
        <v>387</v>
      </c>
      <c r="K540" s="179"/>
      <c r="L540" s="179">
        <f>SUM(L534:L539)</f>
        <v>85</v>
      </c>
      <c r="M540" s="179"/>
      <c r="N540" s="179">
        <f>SUM(N534:N539)</f>
        <v>172</v>
      </c>
      <c r="O540" s="179"/>
      <c r="P540" s="179">
        <f>SUM(P534:P539)</f>
        <v>365</v>
      </c>
      <c r="Q540" s="179"/>
      <c r="R540">
        <f>SUM(R534:R539)</f>
        <v>142</v>
      </c>
      <c r="T540">
        <f>SUM(T534:T539)</f>
        <v>278</v>
      </c>
      <c r="V540" s="179">
        <f>SUM(V534:V539)</f>
        <v>2491</v>
      </c>
      <c r="W540" s="191">
        <f>SUM(W534:W539)</f>
        <v>1</v>
      </c>
    </row>
    <row r="541" spans="1:23" x14ac:dyDescent="0.2">
      <c r="A541" s="183" t="s">
        <v>2437</v>
      </c>
      <c r="B541" s="173"/>
      <c r="C541" s="173"/>
      <c r="D541" s="173"/>
      <c r="E541" s="173"/>
      <c r="F541" s="173"/>
      <c r="G541" s="173"/>
      <c r="H541" s="173"/>
      <c r="I541" s="173"/>
      <c r="J541" s="173"/>
      <c r="K541" s="173"/>
      <c r="L541" s="173"/>
      <c r="M541" s="173"/>
      <c r="N541" s="173"/>
      <c r="O541" s="173"/>
      <c r="P541" s="173"/>
      <c r="Q541" s="173"/>
    </row>
    <row r="542" spans="1:23" x14ac:dyDescent="0.2">
      <c r="A542" s="183" t="s">
        <v>3</v>
      </c>
      <c r="B542" s="184">
        <f>(B526-B534)/B534</f>
        <v>0.55555555555555558</v>
      </c>
      <c r="C542" s="184"/>
      <c r="D542" s="184">
        <f t="shared" ref="D542:R545" si="18">(D526-D534)/D534</f>
        <v>-1.4423076923076924E-2</v>
      </c>
      <c r="E542" s="184"/>
      <c r="F542" s="184">
        <f t="shared" si="18"/>
        <v>1.0752688172043012E-2</v>
      </c>
      <c r="G542" s="184"/>
      <c r="H542" s="184">
        <f t="shared" si="18"/>
        <v>0.31979695431472083</v>
      </c>
      <c r="I542" s="184"/>
      <c r="J542" s="184">
        <f t="shared" si="18"/>
        <v>1.8050541516245487E-2</v>
      </c>
      <c r="K542" s="184"/>
      <c r="L542" s="184">
        <f t="shared" si="18"/>
        <v>0.4375</v>
      </c>
      <c r="M542" s="184"/>
      <c r="N542" s="184">
        <f t="shared" si="18"/>
        <v>0.63414634146341464</v>
      </c>
      <c r="O542" s="184"/>
      <c r="P542" s="184">
        <f t="shared" si="18"/>
        <v>0.57276995305164324</v>
      </c>
      <c r="Q542" s="184"/>
      <c r="R542" s="184">
        <f t="shared" si="18"/>
        <v>0.34020618556701032</v>
      </c>
      <c r="S542" s="184"/>
      <c r="T542" s="184">
        <f t="shared" ref="T542:T545" si="19">(T526-T534)/T534</f>
        <v>0.71250000000000002</v>
      </c>
      <c r="V542" s="185">
        <f t="shared" ref="V542:V548" si="20">(V526-V534)/V534</f>
        <v>0.30750457596095182</v>
      </c>
    </row>
    <row r="543" spans="1:23" x14ac:dyDescent="0.2">
      <c r="A543" s="183" t="s">
        <v>6</v>
      </c>
      <c r="B543" s="184">
        <f t="shared" ref="B543:B548" si="21">(B527-B535)/B535</f>
        <v>-0.20930232558139536</v>
      </c>
      <c r="C543" s="183"/>
      <c r="D543" s="184">
        <f t="shared" si="18"/>
        <v>3.2790697674418605</v>
      </c>
      <c r="E543" s="184"/>
      <c r="F543" s="184">
        <f t="shared" si="18"/>
        <v>-0.35454545454545455</v>
      </c>
      <c r="G543" s="184"/>
      <c r="H543" s="184">
        <f t="shared" si="18"/>
        <v>0.31944444444444442</v>
      </c>
      <c r="I543" s="184"/>
      <c r="J543" s="184">
        <f t="shared" si="18"/>
        <v>-0.1</v>
      </c>
      <c r="K543" s="184"/>
      <c r="L543" s="184">
        <f t="shared" si="18"/>
        <v>-4.3478260869565216E-2</v>
      </c>
      <c r="M543" s="184"/>
      <c r="N543" s="184">
        <f t="shared" si="18"/>
        <v>0.56818181818181823</v>
      </c>
      <c r="O543" s="184"/>
      <c r="P543" s="184">
        <f t="shared" si="18"/>
        <v>0.24691358024691357</v>
      </c>
      <c r="Q543" s="184"/>
      <c r="R543" s="184">
        <f t="shared" si="18"/>
        <v>0.6428571428571429</v>
      </c>
      <c r="S543" s="184"/>
      <c r="T543" s="184">
        <f t="shared" si="19"/>
        <v>1.027027027027027</v>
      </c>
      <c r="V543" s="185">
        <f t="shared" si="20"/>
        <v>0.6098039215686275</v>
      </c>
    </row>
    <row r="544" spans="1:23" x14ac:dyDescent="0.2">
      <c r="A544" s="183" t="s">
        <v>14</v>
      </c>
      <c r="B544" s="184">
        <f t="shared" si="21"/>
        <v>0.53333333333333333</v>
      </c>
      <c r="C544" s="183"/>
      <c r="D544" s="184">
        <f t="shared" si="18"/>
        <v>-0.5</v>
      </c>
      <c r="E544" s="184"/>
      <c r="F544" s="184">
        <f t="shared" si="18"/>
        <v>4.5999999999999996</v>
      </c>
      <c r="G544" s="184"/>
      <c r="H544" s="184">
        <f t="shared" si="18"/>
        <v>1.8888888888888888</v>
      </c>
      <c r="I544" s="184"/>
      <c r="J544" s="184">
        <f t="shared" si="18"/>
        <v>-0.2857142857142857</v>
      </c>
      <c r="K544" s="184"/>
      <c r="L544" s="184">
        <f t="shared" si="18"/>
        <v>2</v>
      </c>
      <c r="M544" s="184"/>
      <c r="N544" s="184">
        <f t="shared" si="18"/>
        <v>1.1538461538461537</v>
      </c>
      <c r="O544" s="184"/>
      <c r="P544" s="184">
        <f t="shared" si="18"/>
        <v>0.17241379310344829</v>
      </c>
      <c r="Q544" s="184"/>
      <c r="R544" s="184">
        <f t="shared" si="18"/>
        <v>-0.47058823529411764</v>
      </c>
      <c r="S544" s="184"/>
      <c r="T544" s="184">
        <f t="shared" si="19"/>
        <v>0.25</v>
      </c>
      <c r="V544" s="185">
        <f t="shared" si="20"/>
        <v>0.6428571428571429</v>
      </c>
    </row>
    <row r="545" spans="1:22" x14ac:dyDescent="0.2">
      <c r="A545" s="183" t="s">
        <v>5</v>
      </c>
      <c r="B545" s="184">
        <f t="shared" si="21"/>
        <v>0.23076923076923078</v>
      </c>
      <c r="C545" s="183"/>
      <c r="D545" s="184">
        <f t="shared" si="18"/>
        <v>0.2</v>
      </c>
      <c r="E545" s="184"/>
      <c r="F545" s="184">
        <f t="shared" si="18"/>
        <v>0.38095238095238093</v>
      </c>
      <c r="G545" s="184"/>
      <c r="H545" s="184">
        <f t="shared" si="18"/>
        <v>0</v>
      </c>
      <c r="I545" s="184"/>
      <c r="J545" s="184">
        <f t="shared" si="18"/>
        <v>0.26315789473684209</v>
      </c>
      <c r="K545" s="184"/>
      <c r="L545" s="184">
        <f t="shared" si="18"/>
        <v>3.2</v>
      </c>
      <c r="M545" s="184"/>
      <c r="N545" s="184">
        <f t="shared" si="18"/>
        <v>0.1875</v>
      </c>
      <c r="O545" s="184"/>
      <c r="P545" s="184">
        <f t="shared" si="18"/>
        <v>1.0769230769230769</v>
      </c>
      <c r="Q545" s="184"/>
      <c r="R545" s="184">
        <f t="shared" si="18"/>
        <v>0</v>
      </c>
      <c r="S545" s="184"/>
      <c r="T545" s="184">
        <f t="shared" si="19"/>
        <v>1.8</v>
      </c>
      <c r="V545" s="185">
        <f t="shared" si="20"/>
        <v>0.82442748091603058</v>
      </c>
    </row>
    <row r="546" spans="1:22" x14ac:dyDescent="0.2">
      <c r="A546" s="183" t="s">
        <v>234</v>
      </c>
      <c r="B546" s="184"/>
      <c r="C546" s="183"/>
      <c r="D546" s="184"/>
      <c r="E546" s="183"/>
      <c r="F546" s="183"/>
      <c r="G546" s="183"/>
      <c r="H546" s="183"/>
      <c r="I546" s="183"/>
      <c r="J546" s="183"/>
      <c r="K546" s="183"/>
      <c r="L546" s="183"/>
      <c r="M546" s="183"/>
      <c r="N546" s="183"/>
      <c r="O546" s="183"/>
      <c r="P546" s="183"/>
      <c r="Q546" s="183"/>
      <c r="R546" s="184"/>
      <c r="V546" s="185">
        <f t="shared" si="20"/>
        <v>2.2222222222222223</v>
      </c>
    </row>
    <row r="547" spans="1:22" x14ac:dyDescent="0.2">
      <c r="A547" s="183" t="s">
        <v>915</v>
      </c>
      <c r="B547" s="184">
        <f t="shared" si="21"/>
        <v>0</v>
      </c>
      <c r="C547" s="183"/>
      <c r="D547" s="184">
        <f t="shared" ref="D547:P548" si="22">(D531-D539)/D539</f>
        <v>-0.66666666666666663</v>
      </c>
      <c r="E547" s="184"/>
      <c r="F547" s="184">
        <f t="shared" si="22"/>
        <v>-1</v>
      </c>
      <c r="G547" s="184"/>
      <c r="H547" s="184">
        <f>(H531-H539)/H539</f>
        <v>-8.3333333333333329E-2</v>
      </c>
      <c r="I547" s="184"/>
      <c r="J547" s="184">
        <f t="shared" si="22"/>
        <v>0.5</v>
      </c>
      <c r="K547" s="184"/>
      <c r="L547" s="184">
        <f t="shared" si="22"/>
        <v>-0.2</v>
      </c>
      <c r="M547" s="184"/>
      <c r="N547" s="184">
        <f t="shared" si="22"/>
        <v>8.3333333333333329E-2</v>
      </c>
      <c r="O547" s="184"/>
      <c r="P547" s="184">
        <f t="shared" si="22"/>
        <v>0.47058823529411764</v>
      </c>
      <c r="Q547" s="183"/>
      <c r="R547" s="184">
        <f t="shared" ref="R547:T548" si="23">(R531-R539)/R539</f>
        <v>0.66666666666666663</v>
      </c>
      <c r="S547" s="184"/>
      <c r="T547" s="184">
        <f t="shared" si="23"/>
        <v>0.75</v>
      </c>
      <c r="V547" s="185">
        <f t="shared" si="20"/>
        <v>0.19753086419753085</v>
      </c>
    </row>
    <row r="548" spans="1:22" ht="30" customHeight="1" x14ac:dyDescent="0.25">
      <c r="A548" s="203"/>
      <c r="B548" s="204">
        <f t="shared" si="21"/>
        <v>0.39676113360323889</v>
      </c>
      <c r="C548" s="203"/>
      <c r="D548" s="204">
        <f t="shared" si="22"/>
        <v>0.44982698961937717</v>
      </c>
      <c r="E548" s="203"/>
      <c r="F548" s="204">
        <f t="shared" si="22"/>
        <v>-2.4691358024691357E-2</v>
      </c>
      <c r="G548" s="203"/>
      <c r="H548" s="204">
        <f>(H532-H540)/H540</f>
        <v>0.33437499999999998</v>
      </c>
      <c r="I548" s="203"/>
      <c r="J548" s="204">
        <f t="shared" si="22"/>
        <v>2.5839793281653745E-2</v>
      </c>
      <c r="K548" s="203"/>
      <c r="L548" s="204">
        <f t="shared" si="22"/>
        <v>0.4823529411764706</v>
      </c>
      <c r="M548" s="203"/>
      <c r="N548" s="204">
        <f t="shared" si="22"/>
        <v>0.66279069767441856</v>
      </c>
      <c r="O548" s="203"/>
      <c r="P548" s="204">
        <f t="shared" si="22"/>
        <v>0.46849315068493153</v>
      </c>
      <c r="Q548" s="203"/>
      <c r="R548" s="204">
        <f t="shared" si="23"/>
        <v>0.25352112676056338</v>
      </c>
      <c r="S548" s="204"/>
      <c r="T548" s="204">
        <f t="shared" si="23"/>
        <v>0.90647482014388492</v>
      </c>
      <c r="V548" s="185">
        <f t="shared" si="20"/>
        <v>0.42191890806904858</v>
      </c>
    </row>
    <row r="551" spans="1:22" ht="16" thickBot="1" x14ac:dyDescent="0.25">
      <c r="B551" s="57">
        <v>344</v>
      </c>
      <c r="C551" s="154">
        <v>1.0000000000000002</v>
      </c>
      <c r="D551" s="57">
        <v>419</v>
      </c>
      <c r="E551" s="154">
        <v>0.99999999999999989</v>
      </c>
      <c r="F551" s="57">
        <v>307</v>
      </c>
      <c r="G551" s="154">
        <v>1.0000000000000002</v>
      </c>
      <c r="H551" s="57">
        <v>421</v>
      </c>
      <c r="I551" s="154">
        <v>1</v>
      </c>
      <c r="J551" s="57">
        <v>398</v>
      </c>
      <c r="K551" s="154">
        <v>1</v>
      </c>
      <c r="L551" s="57">
        <v>127</v>
      </c>
      <c r="M551" s="172">
        <v>1</v>
      </c>
      <c r="N551" s="57">
        <v>269</v>
      </c>
      <c r="O551" s="172">
        <v>1</v>
      </c>
      <c r="P551" s="57">
        <f>SUM(O543:O550)</f>
        <v>0</v>
      </c>
      <c r="Q551" s="58" t="e">
        <f t="shared" ref="Q551" si="24">P551/$P$524</f>
        <v>#DIV/0!</v>
      </c>
      <c r="R551" s="57">
        <f>SUM(Q543:Q550)</f>
        <v>0</v>
      </c>
      <c r="S551" s="58" t="e">
        <f t="shared" ref="S551" si="25">R551/$R$524</f>
        <v>#DIV/0!</v>
      </c>
      <c r="T551" s="57">
        <f>SUM(S543:S550)</f>
        <v>0</v>
      </c>
      <c r="U551" s="58" t="e">
        <f t="shared" ref="U551" si="26">T551/$T$524</f>
        <v>#DIV/0!</v>
      </c>
    </row>
  </sheetData>
  <sortState ref="B487:K512">
    <sortCondition ref="C512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E2B31-1E75-7E41-A060-E24551E3AA27}">
  <dimension ref="A2:U530"/>
  <sheetViews>
    <sheetView topLeftCell="A2" zoomScale="161" zoomScaleNormal="161" workbookViewId="0">
      <pane xSplit="1" topLeftCell="F1" activePane="topRight" state="frozen"/>
      <selection pane="topRight" activeCell="I512" sqref="I2:I512"/>
    </sheetView>
  </sheetViews>
  <sheetFormatPr baseColWidth="10" defaultRowHeight="15" x14ac:dyDescent="0.2"/>
  <cols>
    <col min="7" max="7" width="23.33203125" customWidth="1"/>
    <col min="8" max="8" width="31" customWidth="1"/>
  </cols>
  <sheetData>
    <row r="2" spans="2:11" s="11" customFormat="1" x14ac:dyDescent="0.2">
      <c r="B2" s="8">
        <v>43758</v>
      </c>
      <c r="C2" s="12" t="s">
        <v>3</v>
      </c>
      <c r="D2" s="113">
        <v>4418</v>
      </c>
      <c r="E2" s="12" t="s">
        <v>61</v>
      </c>
      <c r="F2" s="12" t="s">
        <v>3</v>
      </c>
      <c r="G2" s="12" t="s">
        <v>2592</v>
      </c>
      <c r="H2" s="12" t="s">
        <v>2593</v>
      </c>
      <c r="I2" s="12"/>
      <c r="J2" s="9">
        <v>6</v>
      </c>
      <c r="K2" s="9">
        <v>4</v>
      </c>
    </row>
    <row r="3" spans="2:11" s="11" customFormat="1" x14ac:dyDescent="0.2">
      <c r="B3" s="8">
        <v>43744</v>
      </c>
      <c r="C3" s="12" t="s">
        <v>3</v>
      </c>
      <c r="D3" s="113">
        <v>2357</v>
      </c>
      <c r="E3" s="12" t="s">
        <v>190</v>
      </c>
      <c r="F3" s="12" t="s">
        <v>6</v>
      </c>
      <c r="G3" s="12" t="s">
        <v>15</v>
      </c>
      <c r="H3" s="12" t="s">
        <v>2543</v>
      </c>
      <c r="I3" s="12"/>
      <c r="J3" s="9">
        <v>30</v>
      </c>
      <c r="K3" s="9">
        <v>38</v>
      </c>
    </row>
    <row r="4" spans="2:11" s="11" customFormat="1" x14ac:dyDescent="0.2">
      <c r="B4" s="8">
        <v>43744</v>
      </c>
      <c r="C4" s="12" t="s">
        <v>3</v>
      </c>
      <c r="D4" s="113">
        <v>7782</v>
      </c>
      <c r="E4" s="12" t="s">
        <v>47</v>
      </c>
      <c r="F4" s="12" t="s">
        <v>2530</v>
      </c>
      <c r="G4" s="12" t="s">
        <v>15</v>
      </c>
      <c r="H4" s="12" t="s">
        <v>2542</v>
      </c>
      <c r="I4" s="12"/>
      <c r="J4" s="9">
        <v>40</v>
      </c>
      <c r="K4" s="9">
        <v>56</v>
      </c>
    </row>
    <row r="5" spans="2:11" s="11" customFormat="1" x14ac:dyDescent="0.2">
      <c r="B5" s="8">
        <v>43743</v>
      </c>
      <c r="C5" s="12" t="s">
        <v>3</v>
      </c>
      <c r="D5" s="113">
        <v>1311</v>
      </c>
      <c r="E5" s="12" t="s">
        <v>92</v>
      </c>
      <c r="F5" s="12" t="s">
        <v>2506</v>
      </c>
      <c r="G5" s="12" t="s">
        <v>15</v>
      </c>
      <c r="H5" s="12" t="s">
        <v>194</v>
      </c>
      <c r="I5" s="12"/>
      <c r="J5" s="9">
        <v>19</v>
      </c>
      <c r="K5" s="9">
        <v>24</v>
      </c>
    </row>
    <row r="6" spans="2:11" s="11" customFormat="1" x14ac:dyDescent="0.2">
      <c r="B6" s="8">
        <v>43743</v>
      </c>
      <c r="C6" s="12" t="s">
        <v>3</v>
      </c>
      <c r="D6" s="113">
        <v>4601</v>
      </c>
      <c r="E6" s="12" t="s">
        <v>40</v>
      </c>
      <c r="F6" s="12" t="s">
        <v>4</v>
      </c>
      <c r="G6" s="12" t="s">
        <v>6</v>
      </c>
      <c r="H6" s="12" t="s">
        <v>194</v>
      </c>
      <c r="I6" s="12"/>
      <c r="J6" s="9">
        <v>2</v>
      </c>
      <c r="K6" s="9">
        <v>2</v>
      </c>
    </row>
    <row r="7" spans="2:11" s="11" customFormat="1" x14ac:dyDescent="0.2">
      <c r="B7" s="8">
        <v>43744</v>
      </c>
      <c r="C7" s="12" t="s">
        <v>3</v>
      </c>
      <c r="D7" s="113">
        <v>8074</v>
      </c>
      <c r="E7" s="12" t="s">
        <v>41</v>
      </c>
      <c r="F7" s="12" t="s">
        <v>6</v>
      </c>
      <c r="G7" s="12" t="s">
        <v>15</v>
      </c>
      <c r="H7" s="12" t="s">
        <v>194</v>
      </c>
      <c r="I7" s="12"/>
      <c r="J7" s="9">
        <v>24</v>
      </c>
      <c r="K7" s="9">
        <v>19</v>
      </c>
    </row>
    <row r="8" spans="2:11" s="11" customFormat="1" x14ac:dyDescent="0.2">
      <c r="B8" s="8">
        <v>43744</v>
      </c>
      <c r="C8" s="12" t="s">
        <v>3</v>
      </c>
      <c r="D8" s="113">
        <v>4681</v>
      </c>
      <c r="E8" s="12" t="s">
        <v>40</v>
      </c>
      <c r="F8" s="12" t="s">
        <v>6</v>
      </c>
      <c r="G8" s="12" t="s">
        <v>15</v>
      </c>
      <c r="H8" s="12" t="s">
        <v>194</v>
      </c>
      <c r="I8" s="12"/>
      <c r="J8" s="9">
        <v>3</v>
      </c>
      <c r="K8" s="9">
        <v>3</v>
      </c>
    </row>
    <row r="9" spans="2:11" s="11" customFormat="1" x14ac:dyDescent="0.2">
      <c r="B9" s="8">
        <v>43744</v>
      </c>
      <c r="C9" s="12" t="s">
        <v>3</v>
      </c>
      <c r="D9" s="113">
        <v>5405</v>
      </c>
      <c r="E9" s="12" t="s">
        <v>2447</v>
      </c>
      <c r="F9" s="12" t="s">
        <v>4</v>
      </c>
      <c r="G9" s="12" t="s">
        <v>5</v>
      </c>
      <c r="H9" s="12" t="s">
        <v>194</v>
      </c>
      <c r="I9" s="12"/>
      <c r="J9" s="9">
        <v>31</v>
      </c>
      <c r="K9" s="9">
        <v>40</v>
      </c>
    </row>
    <row r="10" spans="2:11" s="11" customFormat="1" x14ac:dyDescent="0.2">
      <c r="B10" s="8">
        <v>43744</v>
      </c>
      <c r="C10" s="12" t="s">
        <v>3</v>
      </c>
      <c r="D10" s="113">
        <v>4437</v>
      </c>
      <c r="E10" s="12" t="s">
        <v>61</v>
      </c>
      <c r="F10" s="12" t="s">
        <v>4</v>
      </c>
      <c r="G10" s="12" t="s">
        <v>6</v>
      </c>
      <c r="H10" s="12" t="s">
        <v>194</v>
      </c>
      <c r="I10" s="12"/>
      <c r="J10" s="9">
        <v>5</v>
      </c>
      <c r="K10" s="9">
        <v>3</v>
      </c>
    </row>
    <row r="11" spans="2:11" s="11" customFormat="1" x14ac:dyDescent="0.2">
      <c r="B11" s="8">
        <v>43750</v>
      </c>
      <c r="C11" s="12" t="s">
        <v>3</v>
      </c>
      <c r="D11" s="113">
        <v>1228</v>
      </c>
      <c r="E11" s="12" t="s">
        <v>43</v>
      </c>
      <c r="F11" s="12" t="s">
        <v>18</v>
      </c>
      <c r="G11" s="12" t="s">
        <v>15</v>
      </c>
      <c r="H11" s="12" t="s">
        <v>194</v>
      </c>
      <c r="I11" s="12"/>
      <c r="J11" s="9">
        <v>23</v>
      </c>
      <c r="K11" s="9">
        <v>26</v>
      </c>
    </row>
    <row r="12" spans="2:11" s="11" customFormat="1" x14ac:dyDescent="0.2">
      <c r="B12" s="8">
        <v>43750</v>
      </c>
      <c r="C12" s="12" t="s">
        <v>3</v>
      </c>
      <c r="D12" s="113">
        <v>5756</v>
      </c>
      <c r="E12" s="12" t="s">
        <v>128</v>
      </c>
      <c r="F12" s="12" t="s">
        <v>4</v>
      </c>
      <c r="G12" s="12" t="s">
        <v>5</v>
      </c>
      <c r="H12" s="12" t="s">
        <v>194</v>
      </c>
      <c r="I12" s="12"/>
      <c r="J12" s="9">
        <v>20</v>
      </c>
      <c r="K12" s="9">
        <v>27</v>
      </c>
    </row>
    <row r="13" spans="2:11" s="11" customFormat="1" x14ac:dyDescent="0.2">
      <c r="B13" s="8">
        <v>43751</v>
      </c>
      <c r="C13" s="12" t="s">
        <v>3</v>
      </c>
      <c r="D13" s="113">
        <v>9261</v>
      </c>
      <c r="E13" s="12" t="s">
        <v>88</v>
      </c>
      <c r="F13" s="12" t="s">
        <v>4</v>
      </c>
      <c r="G13" s="12" t="s">
        <v>6</v>
      </c>
      <c r="H13" s="12" t="s">
        <v>194</v>
      </c>
      <c r="I13" s="12"/>
      <c r="J13" s="9">
        <v>47</v>
      </c>
      <c r="K13" s="9">
        <v>67</v>
      </c>
    </row>
    <row r="14" spans="2:11" x14ac:dyDescent="0.2">
      <c r="B14" s="8">
        <v>43755</v>
      </c>
      <c r="C14" s="12" t="s">
        <v>6</v>
      </c>
      <c r="D14" s="113">
        <v>57290</v>
      </c>
      <c r="E14" s="12" t="s">
        <v>138</v>
      </c>
      <c r="F14" s="12" t="s">
        <v>6</v>
      </c>
      <c r="G14" s="12" t="s">
        <v>15</v>
      </c>
      <c r="H14" s="12" t="s">
        <v>2576</v>
      </c>
      <c r="I14" s="12"/>
      <c r="J14" s="9">
        <v>32</v>
      </c>
      <c r="K14" s="9">
        <v>37</v>
      </c>
    </row>
    <row r="15" spans="2:11" x14ac:dyDescent="0.2">
      <c r="B15" s="8">
        <v>43757</v>
      </c>
      <c r="C15" s="12" t="s">
        <v>3</v>
      </c>
      <c r="D15" s="113">
        <v>8265</v>
      </c>
      <c r="E15" s="12" t="s">
        <v>64</v>
      </c>
      <c r="F15" s="12" t="s">
        <v>16</v>
      </c>
      <c r="G15" s="12" t="s">
        <v>6</v>
      </c>
      <c r="H15" s="12" t="s">
        <v>194</v>
      </c>
      <c r="I15" s="12"/>
      <c r="J15" s="9">
        <v>26</v>
      </c>
      <c r="K15" s="9">
        <v>19</v>
      </c>
    </row>
    <row r="16" spans="2:11" s="11" customFormat="1" x14ac:dyDescent="0.2">
      <c r="B16" s="8">
        <v>43757</v>
      </c>
      <c r="C16" s="12" t="s">
        <v>6</v>
      </c>
      <c r="D16" s="113">
        <v>57270</v>
      </c>
      <c r="E16" s="12" t="s">
        <v>161</v>
      </c>
      <c r="F16" s="12" t="s">
        <v>6</v>
      </c>
      <c r="G16" s="12" t="s">
        <v>15</v>
      </c>
      <c r="H16" s="12" t="s">
        <v>194</v>
      </c>
      <c r="I16" s="12"/>
      <c r="J16" s="9">
        <v>38</v>
      </c>
      <c r="K16" s="9">
        <v>45</v>
      </c>
    </row>
    <row r="17" spans="2:11" s="11" customFormat="1" x14ac:dyDescent="0.2">
      <c r="B17" s="8">
        <v>43757</v>
      </c>
      <c r="C17" s="12" t="s">
        <v>3</v>
      </c>
      <c r="D17" s="113">
        <v>5433</v>
      </c>
      <c r="E17" s="12" t="s">
        <v>412</v>
      </c>
      <c r="F17" s="12" t="s">
        <v>169</v>
      </c>
      <c r="G17" s="12" t="s">
        <v>6</v>
      </c>
      <c r="H17" s="12" t="s">
        <v>194</v>
      </c>
      <c r="I17" s="12"/>
      <c r="J17" s="9">
        <v>37</v>
      </c>
      <c r="K17" s="9">
        <v>52</v>
      </c>
    </row>
    <row r="18" spans="2:11" s="11" customFormat="1" x14ac:dyDescent="0.2">
      <c r="B18" s="8">
        <v>43757</v>
      </c>
      <c r="C18" s="12" t="s">
        <v>6</v>
      </c>
      <c r="D18" s="113">
        <v>57650</v>
      </c>
      <c r="E18" s="12" t="s">
        <v>711</v>
      </c>
      <c r="F18" s="12" t="s">
        <v>6</v>
      </c>
      <c r="G18" s="12" t="s">
        <v>2583</v>
      </c>
      <c r="H18" s="12" t="s">
        <v>194</v>
      </c>
      <c r="I18" s="12"/>
      <c r="J18" s="9">
        <v>29</v>
      </c>
      <c r="K18" s="9">
        <v>30</v>
      </c>
    </row>
    <row r="19" spans="2:11" s="11" customFormat="1" x14ac:dyDescent="0.2">
      <c r="B19" s="8">
        <v>43758</v>
      </c>
      <c r="C19" s="12" t="s">
        <v>3</v>
      </c>
      <c r="D19" s="113">
        <v>6587</v>
      </c>
      <c r="E19" s="12" t="s">
        <v>235</v>
      </c>
      <c r="F19" s="12" t="s">
        <v>3</v>
      </c>
      <c r="G19" s="12" t="s">
        <v>6</v>
      </c>
      <c r="H19" s="12" t="s">
        <v>194</v>
      </c>
      <c r="I19" s="12"/>
      <c r="J19" s="9">
        <v>54</v>
      </c>
      <c r="K19" s="9">
        <v>67</v>
      </c>
    </row>
    <row r="20" spans="2:11" s="11" customFormat="1" x14ac:dyDescent="0.2">
      <c r="B20" s="8">
        <v>43758</v>
      </c>
      <c r="C20" s="12" t="s">
        <v>3</v>
      </c>
      <c r="D20" s="113">
        <v>4435</v>
      </c>
      <c r="E20" s="12" t="s">
        <v>61</v>
      </c>
      <c r="F20" s="12" t="s">
        <v>3</v>
      </c>
      <c r="G20" s="12" t="s">
        <v>6</v>
      </c>
      <c r="H20" s="12" t="s">
        <v>194</v>
      </c>
      <c r="I20" s="12"/>
      <c r="J20" s="9">
        <v>7</v>
      </c>
      <c r="K20" s="9">
        <v>5</v>
      </c>
    </row>
    <row r="21" spans="2:11" s="11" customFormat="1" x14ac:dyDescent="0.2">
      <c r="B21" s="8">
        <v>43759</v>
      </c>
      <c r="C21" s="12" t="s">
        <v>6</v>
      </c>
      <c r="D21" s="113">
        <v>54720</v>
      </c>
      <c r="E21" s="12" t="s">
        <v>240</v>
      </c>
      <c r="F21" s="12" t="s">
        <v>6</v>
      </c>
      <c r="G21" s="12" t="s">
        <v>6</v>
      </c>
      <c r="H21" s="12" t="s">
        <v>194</v>
      </c>
      <c r="I21" s="12"/>
      <c r="J21" s="9">
        <v>31</v>
      </c>
      <c r="K21" s="9">
        <v>21</v>
      </c>
    </row>
    <row r="22" spans="2:11" s="11" customFormat="1" x14ac:dyDescent="0.2">
      <c r="B22" s="8">
        <v>43760</v>
      </c>
      <c r="C22" s="12" t="s">
        <v>6</v>
      </c>
      <c r="D22" s="113">
        <v>57570</v>
      </c>
      <c r="E22" s="12" t="s">
        <v>72</v>
      </c>
      <c r="F22" s="12" t="s">
        <v>6</v>
      </c>
      <c r="G22" s="12" t="s">
        <v>15</v>
      </c>
      <c r="H22" s="12" t="s">
        <v>194</v>
      </c>
      <c r="I22" s="12"/>
      <c r="J22" s="9">
        <v>40</v>
      </c>
      <c r="K22" s="9">
        <v>37</v>
      </c>
    </row>
    <row r="23" spans="2:11" s="11" customFormat="1" x14ac:dyDescent="0.2">
      <c r="B23" s="8">
        <v>43761</v>
      </c>
      <c r="C23" s="12" t="s">
        <v>1190</v>
      </c>
      <c r="D23" s="48" t="s">
        <v>2623</v>
      </c>
      <c r="E23" s="12" t="s">
        <v>2624</v>
      </c>
      <c r="F23" s="12" t="s">
        <v>15</v>
      </c>
      <c r="G23" s="12" t="s">
        <v>6</v>
      </c>
      <c r="H23" s="12" t="s">
        <v>2576</v>
      </c>
      <c r="I23" s="12"/>
      <c r="J23" s="31"/>
      <c r="K23" s="31"/>
    </row>
    <row r="24" spans="2:11" s="11" customFormat="1" x14ac:dyDescent="0.2">
      <c r="B24" s="8">
        <v>43761</v>
      </c>
      <c r="C24" s="12" t="s">
        <v>3</v>
      </c>
      <c r="D24" s="113">
        <v>7243</v>
      </c>
      <c r="E24" s="12" t="s">
        <v>56</v>
      </c>
      <c r="F24" s="12" t="s">
        <v>15</v>
      </c>
      <c r="G24" s="12" t="s">
        <v>6</v>
      </c>
      <c r="H24" s="12" t="s">
        <v>2576</v>
      </c>
      <c r="I24" s="12"/>
      <c r="J24" s="9">
        <v>33</v>
      </c>
      <c r="K24" s="9">
        <v>33</v>
      </c>
    </row>
    <row r="25" spans="2:11" s="11" customFormat="1" x14ac:dyDescent="0.2">
      <c r="B25" s="8">
        <v>43761</v>
      </c>
      <c r="C25" s="12" t="s">
        <v>6</v>
      </c>
      <c r="D25" s="113">
        <v>57070</v>
      </c>
      <c r="E25" s="12" t="s">
        <v>211</v>
      </c>
      <c r="F25" s="12" t="s">
        <v>6</v>
      </c>
      <c r="G25" s="12" t="s">
        <v>15</v>
      </c>
      <c r="H25" s="12" t="s">
        <v>2576</v>
      </c>
      <c r="I25" s="12"/>
      <c r="J25" s="9">
        <v>55</v>
      </c>
      <c r="K25" s="9">
        <v>65</v>
      </c>
    </row>
    <row r="26" spans="2:11" s="11" customFormat="1" x14ac:dyDescent="0.2">
      <c r="B26" s="8">
        <v>43762</v>
      </c>
      <c r="C26" s="12" t="s">
        <v>6</v>
      </c>
      <c r="D26" s="113">
        <v>57655</v>
      </c>
      <c r="E26" s="12" t="s">
        <v>266</v>
      </c>
      <c r="F26" s="12" t="s">
        <v>6</v>
      </c>
      <c r="G26" s="12" t="s">
        <v>15</v>
      </c>
      <c r="H26" s="12" t="s">
        <v>194</v>
      </c>
      <c r="I26" s="12"/>
      <c r="J26" s="9">
        <v>30</v>
      </c>
      <c r="K26" s="9">
        <v>27</v>
      </c>
    </row>
    <row r="27" spans="2:11" s="11" customFormat="1" x14ac:dyDescent="0.2">
      <c r="B27" s="8">
        <v>43763</v>
      </c>
      <c r="C27" s="12" t="s">
        <v>6</v>
      </c>
      <c r="D27" s="113">
        <v>54730</v>
      </c>
      <c r="E27" s="12" t="s">
        <v>2636</v>
      </c>
      <c r="F27" s="12" t="s">
        <v>6</v>
      </c>
      <c r="G27" s="12" t="s">
        <v>5</v>
      </c>
      <c r="H27" s="12" t="s">
        <v>194</v>
      </c>
      <c r="I27" s="12"/>
      <c r="J27" s="9">
        <v>36</v>
      </c>
      <c r="K27" s="9">
        <v>26</v>
      </c>
    </row>
    <row r="28" spans="2:11" s="11" customFormat="1" x14ac:dyDescent="0.2">
      <c r="B28" s="8">
        <v>43764</v>
      </c>
      <c r="C28" s="12" t="s">
        <v>3</v>
      </c>
      <c r="D28" s="113">
        <v>9132</v>
      </c>
      <c r="E28" s="12" t="s">
        <v>121</v>
      </c>
      <c r="F28" s="12" t="s">
        <v>4</v>
      </c>
      <c r="G28" s="12" t="s">
        <v>5</v>
      </c>
      <c r="H28" s="12" t="s">
        <v>194</v>
      </c>
      <c r="I28" s="12"/>
      <c r="J28" s="9">
        <v>46</v>
      </c>
      <c r="K28" s="9">
        <v>62</v>
      </c>
    </row>
    <row r="29" spans="2:11" s="11" customFormat="1" x14ac:dyDescent="0.2">
      <c r="B29" s="8">
        <v>43765</v>
      </c>
      <c r="C29" s="12" t="s">
        <v>3</v>
      </c>
      <c r="D29" s="113">
        <v>1254</v>
      </c>
      <c r="E29" s="12" t="s">
        <v>92</v>
      </c>
      <c r="F29" s="12" t="s">
        <v>15</v>
      </c>
      <c r="G29" s="12" t="s">
        <v>2481</v>
      </c>
      <c r="H29" s="12" t="s">
        <v>194</v>
      </c>
      <c r="I29" s="12"/>
      <c r="J29" s="9">
        <v>19</v>
      </c>
      <c r="K29" s="9">
        <v>24</v>
      </c>
    </row>
    <row r="30" spans="2:11" s="11" customFormat="1" x14ac:dyDescent="0.2">
      <c r="B30" s="8">
        <v>43765</v>
      </c>
      <c r="C30" s="12" t="s">
        <v>3</v>
      </c>
      <c r="D30" s="113">
        <v>1130</v>
      </c>
      <c r="E30" s="12" t="s">
        <v>92</v>
      </c>
      <c r="F30" s="12" t="s">
        <v>6</v>
      </c>
      <c r="G30" s="12" t="s">
        <v>15</v>
      </c>
      <c r="H30" s="12" t="s">
        <v>194</v>
      </c>
      <c r="I30" s="12"/>
      <c r="J30" s="9">
        <v>24</v>
      </c>
      <c r="K30" s="9">
        <v>26</v>
      </c>
    </row>
    <row r="31" spans="2:11" s="11" customFormat="1" x14ac:dyDescent="0.2">
      <c r="B31" s="8">
        <v>43765</v>
      </c>
      <c r="C31" s="12" t="s">
        <v>14</v>
      </c>
      <c r="D31" s="113">
        <v>6740</v>
      </c>
      <c r="E31" s="12" t="s">
        <v>181</v>
      </c>
      <c r="F31" s="12" t="s">
        <v>6</v>
      </c>
      <c r="G31" s="12" t="s">
        <v>4</v>
      </c>
      <c r="H31" s="12" t="s">
        <v>2576</v>
      </c>
      <c r="I31" s="12"/>
      <c r="J31" s="9">
        <v>37</v>
      </c>
      <c r="K31" s="9">
        <v>37</v>
      </c>
    </row>
    <row r="32" spans="2:11" s="11" customFormat="1" x14ac:dyDescent="0.2">
      <c r="B32" s="8">
        <v>43766</v>
      </c>
      <c r="C32" s="12" t="s">
        <v>3</v>
      </c>
      <c r="D32" s="113">
        <v>4947</v>
      </c>
      <c r="E32" s="12" t="s">
        <v>199</v>
      </c>
      <c r="F32" s="12" t="s">
        <v>3</v>
      </c>
      <c r="G32" s="12" t="s">
        <v>6</v>
      </c>
      <c r="H32" s="12" t="s">
        <v>194</v>
      </c>
      <c r="I32" s="12"/>
      <c r="J32" s="9">
        <v>16</v>
      </c>
      <c r="K32" s="9">
        <v>10</v>
      </c>
    </row>
    <row r="33" spans="2:11" s="11" customFormat="1" x14ac:dyDescent="0.2">
      <c r="B33" s="8">
        <v>43766</v>
      </c>
      <c r="C33" s="12" t="s">
        <v>3</v>
      </c>
      <c r="D33" s="113">
        <v>6793</v>
      </c>
      <c r="E33" s="12" t="s">
        <v>49</v>
      </c>
      <c r="F33" s="12" t="s">
        <v>3</v>
      </c>
      <c r="G33" s="12" t="s">
        <v>5</v>
      </c>
      <c r="H33" s="12" t="s">
        <v>194</v>
      </c>
      <c r="I33" s="12"/>
      <c r="J33" s="9">
        <v>39</v>
      </c>
      <c r="K33" s="9">
        <v>55</v>
      </c>
    </row>
    <row r="34" spans="2:11" s="11" customFormat="1" x14ac:dyDescent="0.2">
      <c r="B34" s="8">
        <v>43766</v>
      </c>
      <c r="C34" s="12" t="s">
        <v>3</v>
      </c>
      <c r="D34" s="113">
        <v>8370</v>
      </c>
      <c r="E34" s="12" t="s">
        <v>57</v>
      </c>
      <c r="F34" s="12" t="s">
        <v>15</v>
      </c>
      <c r="G34" s="12" t="s">
        <v>6</v>
      </c>
      <c r="H34" s="12" t="s">
        <v>194</v>
      </c>
      <c r="I34" s="12"/>
      <c r="J34" s="9">
        <v>31</v>
      </c>
      <c r="K34" s="9">
        <v>24</v>
      </c>
    </row>
    <row r="35" spans="2:11" s="11" customFormat="1" x14ac:dyDescent="0.2">
      <c r="B35" s="8">
        <v>43766</v>
      </c>
      <c r="C35" s="12" t="s">
        <v>3</v>
      </c>
      <c r="D35" s="113">
        <v>6161</v>
      </c>
      <c r="E35" s="12" t="s">
        <v>158</v>
      </c>
      <c r="F35" s="12" t="s">
        <v>15</v>
      </c>
      <c r="G35" s="12" t="s">
        <v>6</v>
      </c>
      <c r="H35" s="12" t="s">
        <v>194</v>
      </c>
      <c r="I35" s="12"/>
      <c r="J35" s="9">
        <v>40</v>
      </c>
      <c r="K35" s="9">
        <v>45</v>
      </c>
    </row>
    <row r="36" spans="2:11" s="11" customFormat="1" x14ac:dyDescent="0.2">
      <c r="B36" s="8">
        <v>43766</v>
      </c>
      <c r="C36" s="12" t="s">
        <v>3</v>
      </c>
      <c r="D36" s="113">
        <v>3422</v>
      </c>
      <c r="E36" s="12" t="s">
        <v>67</v>
      </c>
      <c r="F36" s="12" t="s">
        <v>16</v>
      </c>
      <c r="G36" s="12" t="s">
        <v>6</v>
      </c>
      <c r="H36" s="12" t="s">
        <v>194</v>
      </c>
      <c r="I36" s="12"/>
      <c r="J36" s="9">
        <v>24</v>
      </c>
      <c r="K36" s="9">
        <v>20</v>
      </c>
    </row>
    <row r="37" spans="2:11" s="11" customFormat="1" x14ac:dyDescent="0.2">
      <c r="B37" s="8">
        <v>43766</v>
      </c>
      <c r="C37" s="12" t="s">
        <v>3</v>
      </c>
      <c r="D37" s="113">
        <v>4924</v>
      </c>
      <c r="E37" s="12" t="s">
        <v>265</v>
      </c>
      <c r="F37" s="12" t="s">
        <v>3</v>
      </c>
      <c r="G37" s="12" t="s">
        <v>5</v>
      </c>
      <c r="H37" s="12" t="s">
        <v>194</v>
      </c>
      <c r="I37" s="12"/>
      <c r="J37" s="9">
        <v>14</v>
      </c>
      <c r="K37" s="9">
        <v>7</v>
      </c>
    </row>
    <row r="38" spans="2:11" s="11" customFormat="1" x14ac:dyDescent="0.2">
      <c r="B38" s="8">
        <v>43767</v>
      </c>
      <c r="C38" s="12" t="s">
        <v>3</v>
      </c>
      <c r="D38" s="113">
        <v>3932</v>
      </c>
      <c r="E38" s="12" t="s">
        <v>71</v>
      </c>
      <c r="F38" s="12" t="s">
        <v>10</v>
      </c>
      <c r="G38" s="12" t="s">
        <v>5</v>
      </c>
      <c r="H38" s="12" t="s">
        <v>194</v>
      </c>
      <c r="I38" s="12"/>
      <c r="J38" s="9">
        <v>15</v>
      </c>
      <c r="K38" s="9">
        <v>11</v>
      </c>
    </row>
    <row r="39" spans="2:11" s="11" customFormat="1" x14ac:dyDescent="0.2">
      <c r="B39" s="8">
        <v>43767</v>
      </c>
      <c r="C39" s="12" t="s">
        <v>6</v>
      </c>
      <c r="D39" s="113">
        <v>57100</v>
      </c>
      <c r="E39" s="12" t="s">
        <v>141</v>
      </c>
      <c r="F39" s="12" t="s">
        <v>6</v>
      </c>
      <c r="G39" s="12" t="s">
        <v>6</v>
      </c>
      <c r="H39" s="12" t="s">
        <v>194</v>
      </c>
      <c r="I39" s="12"/>
      <c r="J39" s="9">
        <v>41</v>
      </c>
      <c r="K39" s="9">
        <v>39</v>
      </c>
    </row>
    <row r="40" spans="2:11" s="11" customFormat="1" x14ac:dyDescent="0.2">
      <c r="B40" s="218">
        <v>43768</v>
      </c>
      <c r="C40" s="12" t="s">
        <v>3</v>
      </c>
      <c r="D40" s="113">
        <v>1742</v>
      </c>
      <c r="E40" s="12" t="s">
        <v>92</v>
      </c>
      <c r="F40" s="12" t="s">
        <v>2694</v>
      </c>
      <c r="G40" s="12" t="s">
        <v>15</v>
      </c>
      <c r="H40" s="12" t="s">
        <v>194</v>
      </c>
      <c r="I40" s="12"/>
      <c r="J40" s="9">
        <v>28</v>
      </c>
      <c r="K40" s="9">
        <v>30</v>
      </c>
    </row>
    <row r="41" spans="2:11" s="11" customFormat="1" x14ac:dyDescent="0.2">
      <c r="B41" s="218">
        <v>43768</v>
      </c>
      <c r="C41" s="12" t="s">
        <v>3</v>
      </c>
      <c r="D41" s="113">
        <v>8230</v>
      </c>
      <c r="E41" s="12" t="s">
        <v>64</v>
      </c>
      <c r="F41" s="12" t="s">
        <v>157</v>
      </c>
      <c r="G41" s="12" t="s">
        <v>6</v>
      </c>
      <c r="H41" s="12" t="s">
        <v>194</v>
      </c>
      <c r="I41" s="12"/>
      <c r="J41" s="9">
        <v>28</v>
      </c>
      <c r="K41" s="9">
        <v>20</v>
      </c>
    </row>
    <row r="42" spans="2:11" s="11" customFormat="1" x14ac:dyDescent="0.2">
      <c r="B42" s="218">
        <v>43768</v>
      </c>
      <c r="C42" s="12" t="s">
        <v>3</v>
      </c>
      <c r="D42" s="113">
        <v>4580</v>
      </c>
      <c r="E42" s="12" t="s">
        <v>40</v>
      </c>
      <c r="F42" s="12" t="s">
        <v>3</v>
      </c>
      <c r="G42" s="12" t="s">
        <v>6</v>
      </c>
      <c r="H42" s="12" t="s">
        <v>194</v>
      </c>
      <c r="I42" s="12"/>
      <c r="J42" s="9">
        <v>4</v>
      </c>
      <c r="K42" s="9">
        <v>1</v>
      </c>
    </row>
    <row r="43" spans="2:11" s="11" customFormat="1" x14ac:dyDescent="0.2">
      <c r="B43" s="218">
        <v>43768</v>
      </c>
      <c r="C43" s="12" t="s">
        <v>3</v>
      </c>
      <c r="D43" s="113">
        <v>4677</v>
      </c>
      <c r="E43" s="12" t="s">
        <v>40</v>
      </c>
      <c r="F43" s="12" t="s">
        <v>6</v>
      </c>
      <c r="G43" s="12" t="s">
        <v>15</v>
      </c>
      <c r="H43" s="12" t="s">
        <v>194</v>
      </c>
      <c r="I43" s="12"/>
      <c r="J43" s="9">
        <v>4</v>
      </c>
      <c r="K43" s="9">
        <v>1</v>
      </c>
    </row>
    <row r="44" spans="2:11" s="11" customFormat="1" x14ac:dyDescent="0.2">
      <c r="B44" s="218">
        <v>43768</v>
      </c>
      <c r="C44" s="12" t="s">
        <v>3</v>
      </c>
      <c r="D44" s="113">
        <v>8245</v>
      </c>
      <c r="E44" s="12" t="s">
        <v>64</v>
      </c>
      <c r="F44" s="12" t="s">
        <v>3</v>
      </c>
      <c r="G44" s="12" t="s">
        <v>5</v>
      </c>
      <c r="H44" s="12" t="s">
        <v>194</v>
      </c>
      <c r="I44" s="12"/>
      <c r="J44" s="9">
        <v>28</v>
      </c>
      <c r="K44" s="9">
        <v>20</v>
      </c>
    </row>
    <row r="45" spans="2:11" s="11" customFormat="1" x14ac:dyDescent="0.2">
      <c r="B45" s="218">
        <v>43768</v>
      </c>
      <c r="C45" s="12" t="s">
        <v>3</v>
      </c>
      <c r="D45" s="113">
        <v>9132</v>
      </c>
      <c r="E45" s="12" t="s">
        <v>121</v>
      </c>
      <c r="F45" s="12" t="s">
        <v>3</v>
      </c>
      <c r="G45" s="12" t="s">
        <v>6</v>
      </c>
      <c r="H45" s="12" t="s">
        <v>194</v>
      </c>
      <c r="I45" s="12"/>
      <c r="J45" s="9">
        <v>58</v>
      </c>
      <c r="K45" s="9">
        <v>56</v>
      </c>
    </row>
    <row r="46" spans="2:11" s="11" customFormat="1" x14ac:dyDescent="0.2">
      <c r="B46" s="218">
        <v>43768</v>
      </c>
      <c r="C46" s="12" t="s">
        <v>3</v>
      </c>
      <c r="D46" s="113">
        <v>3468</v>
      </c>
      <c r="E46" s="12" t="s">
        <v>67</v>
      </c>
      <c r="F46" s="12" t="s">
        <v>6</v>
      </c>
      <c r="G46" s="12" t="s">
        <v>3</v>
      </c>
      <c r="H46" s="12" t="s">
        <v>194</v>
      </c>
      <c r="I46" s="12"/>
      <c r="J46" s="9">
        <v>24</v>
      </c>
      <c r="K46" s="9">
        <v>25</v>
      </c>
    </row>
    <row r="47" spans="2:11" s="11" customFormat="1" x14ac:dyDescent="0.2">
      <c r="B47" s="218">
        <v>43768</v>
      </c>
      <c r="C47" s="12" t="s">
        <v>3</v>
      </c>
      <c r="D47" s="113">
        <v>3486</v>
      </c>
      <c r="E47" s="12" t="s">
        <v>67</v>
      </c>
      <c r="F47" s="12" t="s">
        <v>3</v>
      </c>
      <c r="G47" s="12" t="s">
        <v>6</v>
      </c>
      <c r="H47" s="12" t="s">
        <v>194</v>
      </c>
      <c r="I47" s="12"/>
      <c r="J47" s="9">
        <v>22</v>
      </c>
      <c r="K47" s="9">
        <v>20</v>
      </c>
    </row>
    <row r="48" spans="2:11" s="11" customFormat="1" x14ac:dyDescent="0.2">
      <c r="B48" s="218">
        <v>43769</v>
      </c>
      <c r="C48" s="12" t="s">
        <v>3</v>
      </c>
      <c r="D48" s="113">
        <v>1851</v>
      </c>
      <c r="E48" s="12" t="s">
        <v>92</v>
      </c>
      <c r="F48" s="12" t="s">
        <v>4</v>
      </c>
      <c r="G48" s="12" t="s">
        <v>6</v>
      </c>
      <c r="H48" s="12" t="s">
        <v>194</v>
      </c>
      <c r="I48" s="12"/>
      <c r="J48" s="9">
        <v>24</v>
      </c>
      <c r="K48" s="9">
        <v>25</v>
      </c>
    </row>
    <row r="49" spans="2:11" s="11" customFormat="1" x14ac:dyDescent="0.2">
      <c r="B49" s="8">
        <v>43740</v>
      </c>
      <c r="C49" s="12" t="s">
        <v>5</v>
      </c>
      <c r="D49" s="113">
        <v>54338</v>
      </c>
      <c r="E49" s="12" t="s">
        <v>1967</v>
      </c>
      <c r="F49" s="12" t="s">
        <v>5</v>
      </c>
      <c r="G49" s="12" t="s">
        <v>15</v>
      </c>
      <c r="H49" s="12" t="s">
        <v>222</v>
      </c>
      <c r="I49" s="12"/>
      <c r="J49" s="9">
        <v>57</v>
      </c>
      <c r="K49" s="9">
        <v>83</v>
      </c>
    </row>
    <row r="50" spans="2:11" s="11" customFormat="1" x14ac:dyDescent="0.2">
      <c r="B50" s="8">
        <v>43743</v>
      </c>
      <c r="C50" s="12" t="s">
        <v>3</v>
      </c>
      <c r="D50" s="113">
        <v>8224</v>
      </c>
      <c r="E50" s="12" t="s">
        <v>64</v>
      </c>
      <c r="F50" s="12" t="s">
        <v>169</v>
      </c>
      <c r="G50" s="12" t="s">
        <v>33</v>
      </c>
      <c r="H50" s="12" t="s">
        <v>222</v>
      </c>
      <c r="I50" s="12"/>
      <c r="J50" s="9">
        <v>24</v>
      </c>
      <c r="K50" s="9">
        <v>18</v>
      </c>
    </row>
    <row r="51" spans="2:11" s="11" customFormat="1" x14ac:dyDescent="0.2">
      <c r="B51" s="8">
        <v>43744</v>
      </c>
      <c r="C51" s="12" t="s">
        <v>5</v>
      </c>
      <c r="D51" s="113">
        <v>54317</v>
      </c>
      <c r="E51" s="12" t="s">
        <v>1008</v>
      </c>
      <c r="F51" s="12" t="s">
        <v>4</v>
      </c>
      <c r="G51" s="12" t="s">
        <v>5</v>
      </c>
      <c r="H51" s="12" t="s">
        <v>222</v>
      </c>
      <c r="I51" s="12"/>
      <c r="J51" s="9">
        <v>58</v>
      </c>
      <c r="K51" s="9">
        <v>92</v>
      </c>
    </row>
    <row r="52" spans="2:11" s="11" customFormat="1" x14ac:dyDescent="0.2">
      <c r="B52" s="8">
        <v>43744</v>
      </c>
      <c r="C52" s="12" t="s">
        <v>6</v>
      </c>
      <c r="D52" s="113">
        <v>57310</v>
      </c>
      <c r="E52" s="12" t="s">
        <v>219</v>
      </c>
      <c r="F52" s="12" t="s">
        <v>6</v>
      </c>
      <c r="G52" s="12" t="s">
        <v>9</v>
      </c>
      <c r="H52" s="12" t="s">
        <v>222</v>
      </c>
      <c r="I52" s="12"/>
      <c r="J52" s="9">
        <v>42</v>
      </c>
      <c r="K52" s="9">
        <v>59</v>
      </c>
    </row>
    <row r="53" spans="2:11" s="11" customFormat="1" x14ac:dyDescent="0.2">
      <c r="B53" s="8">
        <v>43745</v>
      </c>
      <c r="C53" s="12" t="s">
        <v>3</v>
      </c>
      <c r="D53" s="113">
        <v>2317</v>
      </c>
      <c r="E53" s="12" t="s">
        <v>43</v>
      </c>
      <c r="F53" s="12" t="s">
        <v>2545</v>
      </c>
      <c r="G53" s="12" t="s">
        <v>6</v>
      </c>
      <c r="H53" s="12" t="s">
        <v>222</v>
      </c>
      <c r="I53" s="12"/>
      <c r="J53" s="9">
        <v>27</v>
      </c>
      <c r="K53" s="9">
        <v>27</v>
      </c>
    </row>
    <row r="54" spans="2:11" s="11" customFormat="1" x14ac:dyDescent="0.2">
      <c r="B54" s="8">
        <v>43751</v>
      </c>
      <c r="C54" s="12" t="s">
        <v>3</v>
      </c>
      <c r="D54" s="113">
        <v>4361</v>
      </c>
      <c r="E54" s="12" t="s">
        <v>506</v>
      </c>
      <c r="F54" s="12" t="s">
        <v>10</v>
      </c>
      <c r="G54" s="12" t="s">
        <v>6</v>
      </c>
      <c r="H54" s="12" t="s">
        <v>222</v>
      </c>
      <c r="I54" s="12"/>
      <c r="J54" s="9">
        <v>13</v>
      </c>
      <c r="K54" s="9">
        <v>7</v>
      </c>
    </row>
    <row r="55" spans="2:11" s="11" customFormat="1" x14ac:dyDescent="0.2">
      <c r="B55" s="8">
        <v>43764</v>
      </c>
      <c r="C55" s="12" t="s">
        <v>3</v>
      </c>
      <c r="D55" s="113">
        <v>2611</v>
      </c>
      <c r="E55" s="12" t="s">
        <v>43</v>
      </c>
      <c r="F55" s="12" t="s">
        <v>6</v>
      </c>
      <c r="G55" s="12" t="s">
        <v>15</v>
      </c>
      <c r="H55" s="12" t="s">
        <v>222</v>
      </c>
      <c r="I55" s="12"/>
      <c r="J55" s="9">
        <v>23</v>
      </c>
      <c r="K55" s="9">
        <v>26</v>
      </c>
    </row>
    <row r="56" spans="2:11" s="11" customFormat="1" x14ac:dyDescent="0.2">
      <c r="B56" s="8">
        <v>43765</v>
      </c>
      <c r="C56" s="12" t="s">
        <v>3</v>
      </c>
      <c r="D56" s="113">
        <v>5241</v>
      </c>
      <c r="E56" s="12" t="s">
        <v>66</v>
      </c>
      <c r="F56" s="12" t="s">
        <v>2451</v>
      </c>
      <c r="G56" s="12" t="s">
        <v>2649</v>
      </c>
      <c r="H56" s="12" t="s">
        <v>222</v>
      </c>
      <c r="I56" s="12"/>
      <c r="J56" s="9">
        <v>27</v>
      </c>
      <c r="K56" s="9">
        <v>34</v>
      </c>
    </row>
    <row r="57" spans="2:11" s="11" customFormat="1" x14ac:dyDescent="0.2">
      <c r="B57" s="8">
        <v>43765</v>
      </c>
      <c r="C57" s="12" t="s">
        <v>3</v>
      </c>
      <c r="D57" s="113">
        <v>3670</v>
      </c>
      <c r="E57" s="12" t="s">
        <v>76</v>
      </c>
      <c r="F57" s="12" t="s">
        <v>6</v>
      </c>
      <c r="G57" s="12" t="s">
        <v>6</v>
      </c>
      <c r="H57" s="12" t="s">
        <v>222</v>
      </c>
      <c r="I57" s="12"/>
      <c r="J57" s="9">
        <v>14</v>
      </c>
      <c r="K57" s="9">
        <v>16</v>
      </c>
    </row>
    <row r="58" spans="2:11" s="11" customFormat="1" x14ac:dyDescent="0.2">
      <c r="B58" s="8">
        <v>43765</v>
      </c>
      <c r="C58" s="12" t="s">
        <v>3</v>
      </c>
      <c r="D58" s="113">
        <v>3541</v>
      </c>
      <c r="E58" s="12" t="s">
        <v>67</v>
      </c>
      <c r="F58" s="12" t="s">
        <v>16</v>
      </c>
      <c r="G58" s="12" t="s">
        <v>4</v>
      </c>
      <c r="H58" s="12" t="s">
        <v>222</v>
      </c>
      <c r="I58" s="12"/>
      <c r="J58" s="9">
        <v>19</v>
      </c>
      <c r="K58" s="9">
        <v>10</v>
      </c>
    </row>
    <row r="59" spans="2:11" s="11" customFormat="1" x14ac:dyDescent="0.2">
      <c r="B59" s="218">
        <v>43769</v>
      </c>
      <c r="C59" s="12" t="s">
        <v>3</v>
      </c>
      <c r="D59" s="113">
        <v>3940</v>
      </c>
      <c r="E59" s="12" t="s">
        <v>71</v>
      </c>
      <c r="F59" s="12" t="s">
        <v>4</v>
      </c>
      <c r="G59" s="12" t="s">
        <v>6</v>
      </c>
      <c r="H59" s="12" t="s">
        <v>222</v>
      </c>
      <c r="I59" s="12"/>
      <c r="J59" s="9">
        <v>16</v>
      </c>
      <c r="K59" s="9">
        <v>10</v>
      </c>
    </row>
    <row r="60" spans="2:11" s="11" customFormat="1" x14ac:dyDescent="0.2">
      <c r="B60" s="8">
        <v>43744</v>
      </c>
      <c r="C60" s="12" t="s">
        <v>3</v>
      </c>
      <c r="D60" s="113">
        <v>8079</v>
      </c>
      <c r="E60" s="12" t="s">
        <v>41</v>
      </c>
      <c r="F60" s="12" t="s">
        <v>15</v>
      </c>
      <c r="G60" s="12" t="s">
        <v>6</v>
      </c>
      <c r="H60" s="12" t="s">
        <v>258</v>
      </c>
      <c r="I60" s="12"/>
      <c r="J60" s="9">
        <v>22</v>
      </c>
      <c r="K60" s="9">
        <v>19</v>
      </c>
    </row>
    <row r="61" spans="2:11" s="11" customFormat="1" x14ac:dyDescent="0.2">
      <c r="B61" s="8">
        <v>43744</v>
      </c>
      <c r="C61" s="12" t="s">
        <v>3</v>
      </c>
      <c r="D61" s="113">
        <v>7360</v>
      </c>
      <c r="E61" s="12" t="s">
        <v>1165</v>
      </c>
      <c r="F61" s="12" t="s">
        <v>187</v>
      </c>
      <c r="G61" s="12" t="s">
        <v>2524</v>
      </c>
      <c r="H61" s="12" t="s">
        <v>258</v>
      </c>
      <c r="I61" s="12"/>
      <c r="J61" s="9">
        <v>33</v>
      </c>
      <c r="K61" s="9">
        <v>45</v>
      </c>
    </row>
    <row r="62" spans="2:11" s="11" customFormat="1" x14ac:dyDescent="0.2">
      <c r="B62" s="8">
        <v>43745</v>
      </c>
      <c r="C62" s="12" t="s">
        <v>3</v>
      </c>
      <c r="D62" s="113">
        <v>1146</v>
      </c>
      <c r="E62" s="12" t="s">
        <v>92</v>
      </c>
      <c r="F62" s="12" t="s">
        <v>19</v>
      </c>
      <c r="G62" s="12" t="s">
        <v>15</v>
      </c>
      <c r="H62" s="12" t="s">
        <v>258</v>
      </c>
      <c r="I62" s="12"/>
      <c r="J62" s="9">
        <v>24</v>
      </c>
      <c r="K62" s="9">
        <v>26</v>
      </c>
    </row>
    <row r="63" spans="2:11" s="11" customFormat="1" x14ac:dyDescent="0.2">
      <c r="B63" s="8">
        <v>43757</v>
      </c>
      <c r="C63" s="12" t="s">
        <v>3</v>
      </c>
      <c r="D63" s="113">
        <v>2210</v>
      </c>
      <c r="E63" s="12" t="s">
        <v>92</v>
      </c>
      <c r="F63" s="12" t="s">
        <v>2579</v>
      </c>
      <c r="G63" s="12" t="s">
        <v>6</v>
      </c>
      <c r="H63" s="12" t="s">
        <v>258</v>
      </c>
      <c r="I63" s="12"/>
      <c r="J63" s="9">
        <v>24</v>
      </c>
      <c r="K63" s="9">
        <v>26</v>
      </c>
    </row>
    <row r="64" spans="2:11" s="11" customFormat="1" x14ac:dyDescent="0.2">
      <c r="B64" s="8">
        <v>43757</v>
      </c>
      <c r="C64" s="12" t="s">
        <v>3</v>
      </c>
      <c r="D64" s="113">
        <v>2210</v>
      </c>
      <c r="E64" s="12" t="s">
        <v>92</v>
      </c>
      <c r="F64" s="12" t="s">
        <v>2579</v>
      </c>
      <c r="G64" s="12" t="s">
        <v>6</v>
      </c>
      <c r="H64" s="12" t="s">
        <v>258</v>
      </c>
      <c r="I64" s="12"/>
      <c r="J64" s="9">
        <v>24</v>
      </c>
      <c r="K64" s="9">
        <v>26</v>
      </c>
    </row>
    <row r="65" spans="2:11" s="11" customFormat="1" x14ac:dyDescent="0.2">
      <c r="B65" s="8">
        <v>43758</v>
      </c>
      <c r="C65" s="12" t="s">
        <v>3</v>
      </c>
      <c r="D65" s="113">
        <v>1477</v>
      </c>
      <c r="E65" s="12" t="s">
        <v>92</v>
      </c>
      <c r="F65" s="12" t="s">
        <v>3</v>
      </c>
      <c r="G65" s="12" t="s">
        <v>5</v>
      </c>
      <c r="H65" s="12" t="s">
        <v>2603</v>
      </c>
      <c r="I65" s="12"/>
      <c r="J65" s="9">
        <v>21</v>
      </c>
      <c r="K65" s="9">
        <v>25</v>
      </c>
    </row>
    <row r="66" spans="2:11" s="11" customFormat="1" x14ac:dyDescent="0.2">
      <c r="B66" s="8">
        <v>43744</v>
      </c>
      <c r="C66" s="12" t="s">
        <v>3</v>
      </c>
      <c r="D66" s="113">
        <v>2444</v>
      </c>
      <c r="E66" s="12" t="s">
        <v>92</v>
      </c>
      <c r="F66" s="12" t="s">
        <v>18</v>
      </c>
      <c r="G66" s="12" t="s">
        <v>6</v>
      </c>
      <c r="H66" s="12" t="s">
        <v>262</v>
      </c>
      <c r="I66" s="12"/>
      <c r="J66" s="9">
        <v>22</v>
      </c>
      <c r="K66" s="9">
        <v>27</v>
      </c>
    </row>
    <row r="67" spans="2:11" s="11" customFormat="1" x14ac:dyDescent="0.2">
      <c r="B67" s="8">
        <v>43744</v>
      </c>
      <c r="C67" s="12" t="s">
        <v>3</v>
      </c>
      <c r="D67" s="113">
        <v>8079</v>
      </c>
      <c r="E67" s="12" t="s">
        <v>41</v>
      </c>
      <c r="F67" s="12" t="s">
        <v>6</v>
      </c>
      <c r="G67" s="12" t="s">
        <v>234</v>
      </c>
      <c r="H67" s="12" t="s">
        <v>262</v>
      </c>
      <c r="I67" s="12"/>
      <c r="J67" s="9">
        <v>22</v>
      </c>
      <c r="K67" s="9">
        <v>19</v>
      </c>
    </row>
    <row r="68" spans="2:11" s="11" customFormat="1" x14ac:dyDescent="0.2">
      <c r="B68" s="8">
        <v>43744</v>
      </c>
      <c r="C68" s="12" t="s">
        <v>3</v>
      </c>
      <c r="D68" s="113">
        <v>8053</v>
      </c>
      <c r="E68" s="12" t="s">
        <v>41</v>
      </c>
      <c r="F68" s="12" t="s">
        <v>6</v>
      </c>
      <c r="G68" s="12" t="s">
        <v>15</v>
      </c>
      <c r="H68" s="12" t="s">
        <v>262</v>
      </c>
      <c r="I68" s="12"/>
      <c r="J68" s="9">
        <v>25</v>
      </c>
      <c r="K68" s="9">
        <v>20</v>
      </c>
    </row>
    <row r="69" spans="2:11" s="11" customFormat="1" x14ac:dyDescent="0.2">
      <c r="B69" s="8">
        <v>43751</v>
      </c>
      <c r="C69" s="12" t="s">
        <v>6</v>
      </c>
      <c r="D69" s="113">
        <v>54720</v>
      </c>
      <c r="E69" s="12" t="s">
        <v>240</v>
      </c>
      <c r="F69" s="12" t="s">
        <v>6</v>
      </c>
      <c r="G69" s="12" t="s">
        <v>15</v>
      </c>
      <c r="H69" s="12" t="s">
        <v>262</v>
      </c>
      <c r="I69" s="12"/>
      <c r="J69" s="9">
        <v>30</v>
      </c>
      <c r="K69" s="9">
        <v>21</v>
      </c>
    </row>
    <row r="70" spans="2:11" s="11" customFormat="1" x14ac:dyDescent="0.2">
      <c r="B70" s="218">
        <v>43769</v>
      </c>
      <c r="C70" s="12" t="s">
        <v>14</v>
      </c>
      <c r="D70" s="113">
        <v>6780</v>
      </c>
      <c r="E70" s="12" t="s">
        <v>142</v>
      </c>
      <c r="F70" s="12" t="s">
        <v>188</v>
      </c>
      <c r="G70" s="12" t="s">
        <v>6</v>
      </c>
      <c r="H70" s="12" t="s">
        <v>2699</v>
      </c>
      <c r="I70" s="12"/>
      <c r="J70" s="9">
        <v>24</v>
      </c>
      <c r="K70" s="9">
        <v>17</v>
      </c>
    </row>
    <row r="71" spans="2:11" s="11" customFormat="1" x14ac:dyDescent="0.2">
      <c r="B71" s="8">
        <v>43755</v>
      </c>
      <c r="C71" s="12" t="s">
        <v>3</v>
      </c>
      <c r="D71" s="113">
        <v>1948</v>
      </c>
      <c r="E71" s="12" t="s">
        <v>92</v>
      </c>
      <c r="F71" s="12" t="s">
        <v>3</v>
      </c>
      <c r="G71" s="12" t="s">
        <v>22</v>
      </c>
      <c r="H71" s="12" t="s">
        <v>2584</v>
      </c>
      <c r="I71" s="12"/>
      <c r="J71" s="9">
        <v>19</v>
      </c>
      <c r="K71" s="9">
        <v>24</v>
      </c>
    </row>
    <row r="72" spans="2:11" s="11" customFormat="1" x14ac:dyDescent="0.2">
      <c r="B72" s="8">
        <v>43749</v>
      </c>
      <c r="C72" s="12" t="s">
        <v>3</v>
      </c>
      <c r="D72" s="113">
        <v>8363</v>
      </c>
      <c r="E72" s="12" t="s">
        <v>2561</v>
      </c>
      <c r="F72" s="12" t="s">
        <v>4</v>
      </c>
      <c r="G72" s="12" t="s">
        <v>99</v>
      </c>
      <c r="H72" s="12" t="s">
        <v>2562</v>
      </c>
      <c r="I72" s="12"/>
      <c r="J72" s="9">
        <v>34</v>
      </c>
      <c r="K72" s="9">
        <v>27</v>
      </c>
    </row>
    <row r="73" spans="2:11" s="11" customFormat="1" x14ac:dyDescent="0.2">
      <c r="B73" s="8">
        <v>43749</v>
      </c>
      <c r="C73" s="12" t="s">
        <v>5</v>
      </c>
      <c r="D73" s="113">
        <v>54675</v>
      </c>
      <c r="E73" s="12" t="s">
        <v>2563</v>
      </c>
      <c r="F73" s="12" t="s">
        <v>5</v>
      </c>
      <c r="G73" s="12" t="s">
        <v>5</v>
      </c>
      <c r="H73" s="12" t="s">
        <v>2562</v>
      </c>
      <c r="I73" s="12"/>
      <c r="J73" s="9">
        <v>74</v>
      </c>
      <c r="K73" s="9">
        <v>87</v>
      </c>
    </row>
    <row r="74" spans="2:11" s="11" customFormat="1" x14ac:dyDescent="0.2">
      <c r="B74" s="8">
        <v>43755</v>
      </c>
      <c r="C74" s="12" t="s">
        <v>3</v>
      </c>
      <c r="D74" s="113">
        <v>4949</v>
      </c>
      <c r="E74" s="12" t="s">
        <v>265</v>
      </c>
      <c r="F74" s="12" t="s">
        <v>3</v>
      </c>
      <c r="G74" s="12" t="s">
        <v>22</v>
      </c>
      <c r="H74" s="12" t="s">
        <v>177</v>
      </c>
      <c r="I74" s="12"/>
      <c r="J74" s="9">
        <v>14</v>
      </c>
      <c r="K74" s="9">
        <v>11</v>
      </c>
    </row>
    <row r="75" spans="2:11" s="11" customFormat="1" x14ac:dyDescent="0.2">
      <c r="B75" s="8">
        <v>43756</v>
      </c>
      <c r="C75" s="12" t="s">
        <v>3</v>
      </c>
      <c r="D75" s="113">
        <v>3235</v>
      </c>
      <c r="E75" s="12" t="s">
        <v>131</v>
      </c>
      <c r="F75" s="12" t="s">
        <v>3</v>
      </c>
      <c r="G75" s="12" t="s">
        <v>2580</v>
      </c>
      <c r="H75" s="12" t="s">
        <v>177</v>
      </c>
      <c r="I75" s="12"/>
      <c r="J75" s="9">
        <v>18</v>
      </c>
      <c r="K75" s="9">
        <v>20</v>
      </c>
    </row>
    <row r="76" spans="2:11" s="11" customFormat="1" x14ac:dyDescent="0.2">
      <c r="B76" s="8">
        <v>43757</v>
      </c>
      <c r="C76" s="12" t="s">
        <v>3</v>
      </c>
      <c r="D76" s="113">
        <v>3931</v>
      </c>
      <c r="E76" s="12" t="s">
        <v>71</v>
      </c>
      <c r="F76" s="12" t="s">
        <v>3</v>
      </c>
      <c r="G76" s="12" t="s">
        <v>15</v>
      </c>
      <c r="H76" s="12" t="s">
        <v>177</v>
      </c>
      <c r="I76" s="12"/>
      <c r="J76" s="9">
        <v>13</v>
      </c>
      <c r="K76" s="9">
        <v>11</v>
      </c>
    </row>
    <row r="77" spans="2:11" s="11" customFormat="1" x14ac:dyDescent="0.2">
      <c r="B77" s="8">
        <v>43757</v>
      </c>
      <c r="C77" s="12" t="s">
        <v>3</v>
      </c>
      <c r="D77" s="113">
        <v>2334</v>
      </c>
      <c r="E77" s="12" t="s">
        <v>92</v>
      </c>
      <c r="F77" s="12" t="s">
        <v>585</v>
      </c>
      <c r="G77" s="12" t="s">
        <v>5</v>
      </c>
      <c r="H77" s="12" t="s">
        <v>177</v>
      </c>
      <c r="I77" s="12"/>
      <c r="J77" s="9">
        <v>20</v>
      </c>
      <c r="K77" s="9">
        <v>24</v>
      </c>
    </row>
    <row r="78" spans="2:11" s="11" customFormat="1" x14ac:dyDescent="0.2">
      <c r="B78" s="8">
        <v>43757</v>
      </c>
      <c r="C78" s="12" t="s">
        <v>6</v>
      </c>
      <c r="D78" s="113">
        <v>57100</v>
      </c>
      <c r="E78" s="12" t="s">
        <v>141</v>
      </c>
      <c r="F78" s="12" t="s">
        <v>6</v>
      </c>
      <c r="G78" s="12" t="s">
        <v>5</v>
      </c>
      <c r="H78" s="12" t="s">
        <v>177</v>
      </c>
      <c r="I78" s="12"/>
      <c r="J78" s="9">
        <v>36</v>
      </c>
      <c r="K78" s="9">
        <v>41</v>
      </c>
    </row>
    <row r="79" spans="2:11" s="11" customFormat="1" x14ac:dyDescent="0.2">
      <c r="B79" s="8">
        <v>43757</v>
      </c>
      <c r="C79" s="12" t="s">
        <v>3</v>
      </c>
      <c r="D79" s="113">
        <v>9048</v>
      </c>
      <c r="E79" s="12" t="s">
        <v>63</v>
      </c>
      <c r="F79" s="12" t="s">
        <v>1978</v>
      </c>
      <c r="G79" s="12" t="s">
        <v>15</v>
      </c>
      <c r="H79" s="12" t="s">
        <v>177</v>
      </c>
      <c r="I79" s="12"/>
      <c r="J79" s="9">
        <v>45</v>
      </c>
      <c r="K79" s="9">
        <v>62</v>
      </c>
    </row>
    <row r="80" spans="2:11" s="11" customFormat="1" x14ac:dyDescent="0.2">
      <c r="B80" s="8">
        <v>43757</v>
      </c>
      <c r="C80" s="12" t="s">
        <v>6</v>
      </c>
      <c r="D80" s="113">
        <v>57000</v>
      </c>
      <c r="E80" s="12" t="s">
        <v>211</v>
      </c>
      <c r="F80" s="12" t="s">
        <v>6</v>
      </c>
      <c r="G80" s="12" t="s">
        <v>15</v>
      </c>
      <c r="H80" s="12" t="s">
        <v>177</v>
      </c>
      <c r="I80" s="12"/>
      <c r="J80" s="9">
        <v>52</v>
      </c>
      <c r="K80" s="9">
        <v>63</v>
      </c>
    </row>
    <row r="81" spans="2:11" s="11" customFormat="1" x14ac:dyDescent="0.2">
      <c r="B81" s="8">
        <v>43760</v>
      </c>
      <c r="C81" s="12" t="s">
        <v>6</v>
      </c>
      <c r="D81" s="113">
        <v>57330</v>
      </c>
      <c r="E81" s="12" t="s">
        <v>182</v>
      </c>
      <c r="F81" s="12" t="s">
        <v>6</v>
      </c>
      <c r="G81" s="12" t="s">
        <v>6</v>
      </c>
      <c r="H81" s="12" t="s">
        <v>177</v>
      </c>
      <c r="I81" s="12"/>
      <c r="J81" s="9">
        <v>28</v>
      </c>
      <c r="K81" s="9">
        <v>30</v>
      </c>
    </row>
    <row r="82" spans="2:11" s="11" customFormat="1" x14ac:dyDescent="0.2">
      <c r="B82" s="8">
        <v>43762</v>
      </c>
      <c r="C82" s="12" t="s">
        <v>6</v>
      </c>
      <c r="D82" s="113">
        <v>57700</v>
      </c>
      <c r="E82" s="12" t="s">
        <v>178</v>
      </c>
      <c r="F82" s="12" t="s">
        <v>6</v>
      </c>
      <c r="G82" s="12" t="s">
        <v>6</v>
      </c>
      <c r="H82" s="12" t="s">
        <v>177</v>
      </c>
      <c r="I82" s="12"/>
      <c r="J82" s="9">
        <v>43</v>
      </c>
      <c r="K82" s="9">
        <v>42</v>
      </c>
    </row>
    <row r="83" spans="2:11" s="11" customFormat="1" x14ac:dyDescent="0.2">
      <c r="B83" s="8">
        <v>43762</v>
      </c>
      <c r="C83" s="12" t="s">
        <v>6</v>
      </c>
      <c r="D83" s="113">
        <v>69300</v>
      </c>
      <c r="E83" s="12" t="s">
        <v>2633</v>
      </c>
      <c r="F83" s="12" t="s">
        <v>6</v>
      </c>
      <c r="G83" s="12" t="s">
        <v>8</v>
      </c>
      <c r="H83" s="12" t="s">
        <v>177</v>
      </c>
      <c r="I83" s="12"/>
      <c r="J83" s="31"/>
      <c r="K83" s="31"/>
    </row>
    <row r="84" spans="2:11" s="11" customFormat="1" x14ac:dyDescent="0.2">
      <c r="B84" s="8">
        <v>43762</v>
      </c>
      <c r="C84" s="12" t="s">
        <v>6</v>
      </c>
      <c r="D84" s="113">
        <v>57640</v>
      </c>
      <c r="E84" s="12" t="s">
        <v>991</v>
      </c>
      <c r="F84" s="12" t="s">
        <v>6</v>
      </c>
      <c r="G84" s="12" t="s">
        <v>15</v>
      </c>
      <c r="H84" s="12" t="s">
        <v>177</v>
      </c>
      <c r="I84" s="12"/>
      <c r="J84" s="9">
        <v>58</v>
      </c>
      <c r="K84" s="9">
        <v>67</v>
      </c>
    </row>
    <row r="85" spans="2:11" s="11" customFormat="1" x14ac:dyDescent="0.2">
      <c r="B85" s="8">
        <v>43762</v>
      </c>
      <c r="C85" s="12" t="s">
        <v>6</v>
      </c>
      <c r="D85" s="113">
        <v>54720</v>
      </c>
      <c r="E85" s="12" t="s">
        <v>240</v>
      </c>
      <c r="F85" s="12" t="s">
        <v>6</v>
      </c>
      <c r="G85" s="12" t="s">
        <v>15</v>
      </c>
      <c r="H85" s="12" t="s">
        <v>177</v>
      </c>
      <c r="I85" s="12"/>
      <c r="J85" s="9">
        <v>33</v>
      </c>
      <c r="K85" s="9">
        <v>22</v>
      </c>
    </row>
    <row r="86" spans="2:11" s="11" customFormat="1" x14ac:dyDescent="0.2">
      <c r="B86" s="8">
        <v>43763</v>
      </c>
      <c r="C86" s="12" t="s">
        <v>6</v>
      </c>
      <c r="D86" s="113">
        <v>54000</v>
      </c>
      <c r="E86" s="12" t="s">
        <v>210</v>
      </c>
      <c r="F86" s="12" t="s">
        <v>6</v>
      </c>
      <c r="G86" s="12" t="s">
        <v>6</v>
      </c>
      <c r="H86" s="12" t="s">
        <v>177</v>
      </c>
      <c r="I86" s="12"/>
      <c r="J86" s="9">
        <v>97</v>
      </c>
      <c r="K86" s="9">
        <v>116</v>
      </c>
    </row>
    <row r="87" spans="2:11" s="11" customFormat="1" x14ac:dyDescent="0.2">
      <c r="B87" s="8">
        <v>43763</v>
      </c>
      <c r="C87" s="12" t="s">
        <v>6</v>
      </c>
      <c r="D87" s="113">
        <v>57570</v>
      </c>
      <c r="E87" s="12" t="s">
        <v>72</v>
      </c>
      <c r="F87" s="12" t="s">
        <v>6</v>
      </c>
      <c r="G87" s="12" t="s">
        <v>6</v>
      </c>
      <c r="H87" s="12" t="s">
        <v>177</v>
      </c>
      <c r="I87" s="12"/>
      <c r="J87" s="9">
        <v>39</v>
      </c>
      <c r="K87" s="9">
        <v>37</v>
      </c>
    </row>
    <row r="88" spans="2:11" s="11" customFormat="1" x14ac:dyDescent="0.2">
      <c r="B88" s="8">
        <v>43766</v>
      </c>
      <c r="C88" s="12" t="s">
        <v>3</v>
      </c>
      <c r="D88" s="113">
        <v>8378</v>
      </c>
      <c r="E88" s="12" t="s">
        <v>959</v>
      </c>
      <c r="F88" s="12" t="s">
        <v>3</v>
      </c>
      <c r="G88" s="12" t="s">
        <v>2660</v>
      </c>
      <c r="H88" s="12" t="s">
        <v>177</v>
      </c>
      <c r="I88" s="12"/>
      <c r="J88" s="9">
        <v>22</v>
      </c>
      <c r="K88" s="9">
        <v>16</v>
      </c>
    </row>
    <row r="89" spans="2:11" s="11" customFormat="1" x14ac:dyDescent="0.2">
      <c r="B89" s="8">
        <v>43766</v>
      </c>
      <c r="C89" s="12" t="s">
        <v>3</v>
      </c>
      <c r="D89" s="113">
        <v>6582</v>
      </c>
      <c r="E89" s="12" t="s">
        <v>1803</v>
      </c>
      <c r="F89" s="12" t="s">
        <v>3</v>
      </c>
      <c r="G89" s="12" t="s">
        <v>5</v>
      </c>
      <c r="H89" s="12" t="s">
        <v>177</v>
      </c>
      <c r="I89" s="12"/>
      <c r="J89" s="9">
        <v>54</v>
      </c>
      <c r="K89" s="9">
        <v>74</v>
      </c>
    </row>
    <row r="90" spans="2:11" s="11" customFormat="1" x14ac:dyDescent="0.2">
      <c r="B90" s="8">
        <v>43739</v>
      </c>
      <c r="C90" s="12" t="s">
        <v>5</v>
      </c>
      <c r="D90" s="113">
        <v>54298</v>
      </c>
      <c r="E90" s="12" t="s">
        <v>2491</v>
      </c>
      <c r="F90" s="12" t="s">
        <v>12</v>
      </c>
      <c r="G90" s="12" t="s">
        <v>15</v>
      </c>
      <c r="H90" s="12" t="s">
        <v>151</v>
      </c>
      <c r="I90" s="12"/>
      <c r="J90" s="9">
        <v>67</v>
      </c>
      <c r="K90" s="9">
        <v>80</v>
      </c>
    </row>
    <row r="91" spans="2:11" s="11" customFormat="1" x14ac:dyDescent="0.2">
      <c r="B91" s="8">
        <v>43739</v>
      </c>
      <c r="C91" s="12" t="s">
        <v>5</v>
      </c>
      <c r="D91" s="113">
        <v>54456</v>
      </c>
      <c r="E91" s="12" t="s">
        <v>1064</v>
      </c>
      <c r="F91" s="12" t="s">
        <v>5</v>
      </c>
      <c r="G91" s="12" t="s">
        <v>15</v>
      </c>
      <c r="H91" s="12" t="s">
        <v>151</v>
      </c>
      <c r="I91" s="12"/>
      <c r="J91" s="9">
        <v>58</v>
      </c>
      <c r="K91" s="9">
        <v>62</v>
      </c>
    </row>
    <row r="92" spans="2:11" s="11" customFormat="1" x14ac:dyDescent="0.2">
      <c r="B92" s="8">
        <v>43739</v>
      </c>
      <c r="C92" s="12" t="s">
        <v>3</v>
      </c>
      <c r="D92" s="113">
        <v>4999</v>
      </c>
      <c r="E92" s="12" t="s">
        <v>199</v>
      </c>
      <c r="F92" s="12" t="s">
        <v>4</v>
      </c>
      <c r="G92" s="12" t="s">
        <v>6</v>
      </c>
      <c r="H92" s="12" t="s">
        <v>151</v>
      </c>
      <c r="I92" s="12"/>
      <c r="J92" s="9">
        <v>17</v>
      </c>
      <c r="K92" s="9">
        <v>10</v>
      </c>
    </row>
    <row r="93" spans="2:11" s="11" customFormat="1" x14ac:dyDescent="0.2">
      <c r="B93" s="8">
        <v>43739</v>
      </c>
      <c r="C93" s="12" t="s">
        <v>3</v>
      </c>
      <c r="D93" s="113">
        <v>7357</v>
      </c>
      <c r="E93" s="12" t="s">
        <v>1165</v>
      </c>
      <c r="F93" s="12" t="s">
        <v>4</v>
      </c>
      <c r="G93" s="12" t="s">
        <v>6</v>
      </c>
      <c r="H93" s="12" t="s">
        <v>151</v>
      </c>
      <c r="I93" s="12"/>
      <c r="J93" s="9">
        <v>39</v>
      </c>
      <c r="K93" s="9">
        <v>46</v>
      </c>
    </row>
    <row r="94" spans="2:11" s="11" customFormat="1" x14ac:dyDescent="0.2">
      <c r="B94" s="8">
        <v>43739</v>
      </c>
      <c r="C94" s="12" t="s">
        <v>2492</v>
      </c>
      <c r="D94" s="113">
        <v>2600</v>
      </c>
      <c r="E94" s="12" t="s">
        <v>2493</v>
      </c>
      <c r="F94" s="12" t="s">
        <v>187</v>
      </c>
      <c r="G94" s="12" t="s">
        <v>15</v>
      </c>
      <c r="H94" s="12" t="s">
        <v>151</v>
      </c>
      <c r="I94" s="12"/>
      <c r="J94" s="31"/>
      <c r="K94" s="31"/>
    </row>
    <row r="95" spans="2:11" s="11" customFormat="1" x14ac:dyDescent="0.2">
      <c r="B95" s="8">
        <v>43743</v>
      </c>
      <c r="C95" s="12" t="s">
        <v>3</v>
      </c>
      <c r="D95" s="113">
        <v>1456</v>
      </c>
      <c r="E95" s="12" t="s">
        <v>92</v>
      </c>
      <c r="F95" s="12" t="s">
        <v>159</v>
      </c>
      <c r="G95" s="12" t="s">
        <v>15</v>
      </c>
      <c r="H95" s="12" t="s">
        <v>151</v>
      </c>
      <c r="I95" s="12"/>
      <c r="J95" s="9">
        <v>25</v>
      </c>
      <c r="K95" s="9">
        <v>28</v>
      </c>
    </row>
    <row r="96" spans="2:11" s="11" customFormat="1" x14ac:dyDescent="0.2">
      <c r="B96" s="8">
        <v>43743</v>
      </c>
      <c r="C96" s="12" t="s">
        <v>5</v>
      </c>
      <c r="D96" s="113">
        <v>38820</v>
      </c>
      <c r="E96" s="12" t="s">
        <v>2505</v>
      </c>
      <c r="F96" s="12" t="s">
        <v>5</v>
      </c>
      <c r="G96" s="12" t="s">
        <v>15</v>
      </c>
      <c r="H96" s="12" t="s">
        <v>151</v>
      </c>
      <c r="I96" s="12"/>
      <c r="J96" s="31"/>
      <c r="K96" s="31"/>
    </row>
    <row r="97" spans="2:11" s="11" customFormat="1" x14ac:dyDescent="0.2">
      <c r="B97" s="8">
        <v>43743</v>
      </c>
      <c r="C97" s="12" t="s">
        <v>3</v>
      </c>
      <c r="D97" s="113">
        <v>4361</v>
      </c>
      <c r="E97" s="12" t="s">
        <v>506</v>
      </c>
      <c r="F97" s="12" t="s">
        <v>585</v>
      </c>
      <c r="G97" s="12" t="s">
        <v>15</v>
      </c>
      <c r="H97" s="12" t="s">
        <v>151</v>
      </c>
      <c r="I97" s="12"/>
      <c r="J97" s="9">
        <v>13</v>
      </c>
      <c r="K97" s="9">
        <v>7</v>
      </c>
    </row>
    <row r="98" spans="2:11" s="11" customFormat="1" x14ac:dyDescent="0.2">
      <c r="B98" s="8">
        <v>43744</v>
      </c>
      <c r="C98" s="12" t="s">
        <v>3</v>
      </c>
      <c r="D98" s="113">
        <v>57320</v>
      </c>
      <c r="E98" s="12" t="s">
        <v>2520</v>
      </c>
      <c r="F98" s="12" t="s">
        <v>6</v>
      </c>
      <c r="G98" s="12" t="s">
        <v>5</v>
      </c>
      <c r="H98" s="12" t="s">
        <v>151</v>
      </c>
      <c r="I98" s="12"/>
      <c r="J98" s="9">
        <v>59</v>
      </c>
      <c r="K98" s="9">
        <v>68</v>
      </c>
    </row>
    <row r="99" spans="2:11" s="11" customFormat="1" x14ac:dyDescent="0.2">
      <c r="B99" s="8">
        <v>43744</v>
      </c>
      <c r="C99" s="12" t="s">
        <v>5</v>
      </c>
      <c r="D99" s="113">
        <v>63500</v>
      </c>
      <c r="E99" s="12" t="s">
        <v>2523</v>
      </c>
      <c r="F99" s="12" t="s">
        <v>5</v>
      </c>
      <c r="G99" s="12" t="s">
        <v>15</v>
      </c>
      <c r="H99" s="12" t="s">
        <v>151</v>
      </c>
      <c r="I99" s="12"/>
      <c r="J99" s="9">
        <v>166</v>
      </c>
      <c r="K99" s="9">
        <v>297</v>
      </c>
    </row>
    <row r="100" spans="2:11" s="11" customFormat="1" x14ac:dyDescent="0.2">
      <c r="B100" s="8">
        <v>43744</v>
      </c>
      <c r="C100" s="12" t="s">
        <v>5</v>
      </c>
      <c r="D100" s="113">
        <v>54296</v>
      </c>
      <c r="E100" s="12" t="s">
        <v>154</v>
      </c>
      <c r="F100" s="12" t="s">
        <v>5</v>
      </c>
      <c r="G100" s="12" t="s">
        <v>6</v>
      </c>
      <c r="H100" s="12" t="s">
        <v>151</v>
      </c>
      <c r="I100" s="12"/>
      <c r="J100" s="9">
        <v>61</v>
      </c>
      <c r="K100" s="9">
        <v>79</v>
      </c>
    </row>
    <row r="101" spans="2:11" s="11" customFormat="1" x14ac:dyDescent="0.2">
      <c r="B101" s="8">
        <v>43744</v>
      </c>
      <c r="C101" s="12" t="s">
        <v>5</v>
      </c>
      <c r="D101" s="113">
        <v>54329</v>
      </c>
      <c r="E101" s="12" t="s">
        <v>224</v>
      </c>
      <c r="F101" s="12" t="s">
        <v>5</v>
      </c>
      <c r="G101" s="12" t="s">
        <v>15</v>
      </c>
      <c r="H101" s="12" t="s">
        <v>151</v>
      </c>
      <c r="I101" s="12"/>
      <c r="J101" s="9">
        <v>62</v>
      </c>
      <c r="K101" s="9">
        <v>76</v>
      </c>
    </row>
    <row r="102" spans="2:11" s="11" customFormat="1" x14ac:dyDescent="0.2">
      <c r="B102" s="8">
        <v>43744</v>
      </c>
      <c r="C102" s="12" t="s">
        <v>3</v>
      </c>
      <c r="D102" s="113">
        <v>7220</v>
      </c>
      <c r="E102" s="12" t="s">
        <v>120</v>
      </c>
      <c r="F102" s="12" t="s">
        <v>2533</v>
      </c>
      <c r="G102" s="12" t="s">
        <v>15</v>
      </c>
      <c r="H102" s="12" t="s">
        <v>151</v>
      </c>
      <c r="I102" s="12"/>
      <c r="J102" s="9">
        <v>31</v>
      </c>
      <c r="K102" s="9">
        <v>36</v>
      </c>
    </row>
    <row r="103" spans="2:11" s="11" customFormat="1" x14ac:dyDescent="0.2">
      <c r="B103" s="8">
        <v>43744</v>
      </c>
      <c r="C103" s="12" t="s">
        <v>3</v>
      </c>
      <c r="D103" s="113">
        <v>2713</v>
      </c>
      <c r="E103" s="12" t="s">
        <v>92</v>
      </c>
      <c r="F103" s="12" t="s">
        <v>6</v>
      </c>
      <c r="G103" s="12" t="s">
        <v>157</v>
      </c>
      <c r="H103" s="12" t="s">
        <v>151</v>
      </c>
      <c r="I103" s="12"/>
      <c r="J103" s="9">
        <v>23</v>
      </c>
      <c r="K103" s="9">
        <v>25</v>
      </c>
    </row>
    <row r="104" spans="2:11" s="11" customFormat="1" x14ac:dyDescent="0.2">
      <c r="B104" s="8">
        <v>43744</v>
      </c>
      <c r="C104" s="12" t="s">
        <v>8</v>
      </c>
      <c r="D104" s="113">
        <v>35020</v>
      </c>
      <c r="E104" s="12" t="s">
        <v>2535</v>
      </c>
      <c r="F104" s="12" t="s">
        <v>8</v>
      </c>
      <c r="G104" s="12" t="s">
        <v>15</v>
      </c>
      <c r="H104" s="12" t="s">
        <v>151</v>
      </c>
      <c r="I104" s="12"/>
      <c r="J104" s="31"/>
      <c r="K104" s="31"/>
    </row>
    <row r="105" spans="2:11" s="11" customFormat="1" x14ac:dyDescent="0.2">
      <c r="B105" s="8">
        <v>43745</v>
      </c>
      <c r="C105" s="12" t="s">
        <v>3</v>
      </c>
      <c r="D105" s="113">
        <v>3843</v>
      </c>
      <c r="E105" s="12" t="s">
        <v>116</v>
      </c>
      <c r="F105" s="12" t="s">
        <v>15</v>
      </c>
      <c r="G105" s="12" t="s">
        <v>6</v>
      </c>
      <c r="H105" s="12" t="s">
        <v>151</v>
      </c>
      <c r="I105" s="12"/>
      <c r="J105" s="9">
        <v>18</v>
      </c>
      <c r="K105" s="9">
        <v>14</v>
      </c>
    </row>
    <row r="106" spans="2:11" s="11" customFormat="1" x14ac:dyDescent="0.2">
      <c r="B106" s="8">
        <v>43746</v>
      </c>
      <c r="C106" s="12" t="s">
        <v>5</v>
      </c>
      <c r="D106" s="113">
        <v>54451</v>
      </c>
      <c r="E106" s="12" t="s">
        <v>2551</v>
      </c>
      <c r="F106" s="12" t="s">
        <v>5</v>
      </c>
      <c r="G106" s="12" t="s">
        <v>15</v>
      </c>
      <c r="H106" s="12" t="s">
        <v>151</v>
      </c>
      <c r="I106" s="12"/>
      <c r="J106" s="9">
        <v>58</v>
      </c>
      <c r="K106" s="9">
        <v>71</v>
      </c>
    </row>
    <row r="107" spans="2:11" s="11" customFormat="1" x14ac:dyDescent="0.2">
      <c r="B107" s="8">
        <v>43746</v>
      </c>
      <c r="C107" s="12" t="s">
        <v>5</v>
      </c>
      <c r="D107" s="113">
        <v>28205</v>
      </c>
      <c r="E107" s="12" t="s">
        <v>2554</v>
      </c>
      <c r="F107" s="12" t="s">
        <v>5</v>
      </c>
      <c r="G107" s="12" t="s">
        <v>15</v>
      </c>
      <c r="H107" s="12" t="s">
        <v>151</v>
      </c>
      <c r="I107" s="12"/>
      <c r="J107" s="31"/>
      <c r="K107" s="31"/>
    </row>
    <row r="108" spans="2:11" s="11" customFormat="1" x14ac:dyDescent="0.2">
      <c r="B108" s="8">
        <v>43749</v>
      </c>
      <c r="C108" s="12" t="s">
        <v>3</v>
      </c>
      <c r="D108" s="113">
        <v>4492</v>
      </c>
      <c r="E108" s="12" t="s">
        <v>61</v>
      </c>
      <c r="F108" s="12" t="s">
        <v>4</v>
      </c>
      <c r="G108" s="12" t="s">
        <v>22</v>
      </c>
      <c r="H108" s="12" t="s">
        <v>151</v>
      </c>
      <c r="I108" s="12"/>
      <c r="J108" s="9">
        <v>8</v>
      </c>
      <c r="K108" s="9">
        <v>5</v>
      </c>
    </row>
    <row r="109" spans="2:11" s="11" customFormat="1" x14ac:dyDescent="0.2">
      <c r="B109" s="8">
        <v>43749</v>
      </c>
      <c r="C109" s="12" t="s">
        <v>3</v>
      </c>
      <c r="D109" s="113">
        <v>3412</v>
      </c>
      <c r="E109" s="12" t="s">
        <v>67</v>
      </c>
      <c r="F109" s="12" t="s">
        <v>4</v>
      </c>
      <c r="G109" s="12" t="s">
        <v>22</v>
      </c>
      <c r="H109" s="12" t="s">
        <v>151</v>
      </c>
      <c r="I109" s="12"/>
      <c r="J109" s="9">
        <v>22</v>
      </c>
      <c r="K109" s="9">
        <v>21</v>
      </c>
    </row>
    <row r="110" spans="2:11" s="11" customFormat="1" x14ac:dyDescent="0.2">
      <c r="B110" s="8">
        <v>43750</v>
      </c>
      <c r="C110" s="12" t="s">
        <v>3</v>
      </c>
      <c r="D110" s="113">
        <v>9189</v>
      </c>
      <c r="E110" s="12" t="s">
        <v>51</v>
      </c>
      <c r="F110" s="12" t="s">
        <v>5</v>
      </c>
      <c r="G110" s="12" t="s">
        <v>4</v>
      </c>
      <c r="H110" s="12" t="s">
        <v>151</v>
      </c>
      <c r="I110" s="12"/>
      <c r="J110" s="9">
        <v>44</v>
      </c>
      <c r="K110" s="9">
        <v>61</v>
      </c>
    </row>
    <row r="111" spans="2:11" s="11" customFormat="1" x14ac:dyDescent="0.2">
      <c r="B111" s="8">
        <v>43750</v>
      </c>
      <c r="C111" s="12" t="s">
        <v>5</v>
      </c>
      <c r="D111" s="113">
        <v>54306</v>
      </c>
      <c r="E111" s="12" t="s">
        <v>2567</v>
      </c>
      <c r="F111" s="12" t="s">
        <v>18</v>
      </c>
      <c r="G111" s="12" t="s">
        <v>15</v>
      </c>
      <c r="H111" s="12" t="s">
        <v>151</v>
      </c>
      <c r="I111" s="12"/>
      <c r="J111" s="9">
        <v>63</v>
      </c>
      <c r="K111" s="9">
        <v>85</v>
      </c>
    </row>
    <row r="112" spans="2:11" s="11" customFormat="1" x14ac:dyDescent="0.2">
      <c r="B112" s="8">
        <v>43751</v>
      </c>
      <c r="C112" s="12" t="s">
        <v>6</v>
      </c>
      <c r="D112" s="113">
        <v>54720</v>
      </c>
      <c r="E112" s="12" t="s">
        <v>240</v>
      </c>
      <c r="F112" s="12" t="s">
        <v>6</v>
      </c>
      <c r="G112" s="12" t="s">
        <v>15</v>
      </c>
      <c r="H112" s="12" t="s">
        <v>151</v>
      </c>
      <c r="I112" s="12"/>
      <c r="J112" s="9">
        <v>30</v>
      </c>
      <c r="K112" s="9">
        <v>21</v>
      </c>
    </row>
    <row r="113" spans="2:11" s="11" customFormat="1" x14ac:dyDescent="0.2">
      <c r="B113" s="8">
        <v>43751</v>
      </c>
      <c r="C113" s="12" t="s">
        <v>5</v>
      </c>
      <c r="D113" s="113">
        <v>54292</v>
      </c>
      <c r="E113" s="12" t="s">
        <v>154</v>
      </c>
      <c r="F113" s="12" t="s">
        <v>5</v>
      </c>
      <c r="G113" s="12" t="s">
        <v>15</v>
      </c>
      <c r="H113" s="12" t="s">
        <v>151</v>
      </c>
      <c r="I113" s="12"/>
      <c r="J113" s="9">
        <v>58</v>
      </c>
      <c r="K113" s="9">
        <v>77</v>
      </c>
    </row>
    <row r="114" spans="2:11" s="11" customFormat="1" x14ac:dyDescent="0.2">
      <c r="B114" s="8">
        <v>43754</v>
      </c>
      <c r="C114" s="12" t="s">
        <v>5</v>
      </c>
      <c r="D114" s="113">
        <v>66709</v>
      </c>
      <c r="E114" s="12" t="s">
        <v>2575</v>
      </c>
      <c r="F114" s="12" t="s">
        <v>5</v>
      </c>
      <c r="G114" s="12" t="s">
        <v>4</v>
      </c>
      <c r="H114" s="12" t="s">
        <v>151</v>
      </c>
      <c r="I114" s="12"/>
      <c r="J114" s="9">
        <v>78</v>
      </c>
      <c r="K114" s="9">
        <v>91</v>
      </c>
    </row>
    <row r="115" spans="2:11" s="11" customFormat="1" x14ac:dyDescent="0.2">
      <c r="B115" s="8">
        <v>43758</v>
      </c>
      <c r="C115" s="12" t="s">
        <v>6</v>
      </c>
      <c r="D115" s="113">
        <v>57310</v>
      </c>
      <c r="E115" s="12" t="s">
        <v>219</v>
      </c>
      <c r="F115" s="12" t="s">
        <v>6</v>
      </c>
      <c r="G115" s="12" t="s">
        <v>15</v>
      </c>
      <c r="H115" s="12" t="s">
        <v>151</v>
      </c>
      <c r="I115" s="12"/>
      <c r="J115" s="9">
        <v>43</v>
      </c>
      <c r="K115" s="9">
        <v>38</v>
      </c>
    </row>
    <row r="116" spans="2:11" s="11" customFormat="1" x14ac:dyDescent="0.2">
      <c r="B116" s="8">
        <v>43758</v>
      </c>
      <c r="C116" s="12" t="s">
        <v>5</v>
      </c>
      <c r="D116" s="113">
        <v>66663</v>
      </c>
      <c r="E116" s="12" t="s">
        <v>623</v>
      </c>
      <c r="F116" s="12" t="s">
        <v>5</v>
      </c>
      <c r="G116" s="12" t="s">
        <v>5</v>
      </c>
      <c r="H116" s="12" t="s">
        <v>151</v>
      </c>
      <c r="I116" s="12"/>
      <c r="J116" s="9">
        <v>43</v>
      </c>
      <c r="K116" s="9">
        <v>65</v>
      </c>
    </row>
    <row r="117" spans="2:11" s="11" customFormat="1" x14ac:dyDescent="0.2">
      <c r="B117" s="8">
        <v>43758</v>
      </c>
      <c r="C117" s="12" t="s">
        <v>5</v>
      </c>
      <c r="D117" s="113">
        <v>54292</v>
      </c>
      <c r="E117" s="12" t="s">
        <v>2582</v>
      </c>
      <c r="F117" s="12" t="s">
        <v>5</v>
      </c>
      <c r="G117" s="12" t="s">
        <v>22</v>
      </c>
      <c r="H117" s="12" t="s">
        <v>151</v>
      </c>
      <c r="I117" s="12"/>
      <c r="J117" s="9">
        <v>58</v>
      </c>
      <c r="K117" s="9">
        <v>78</v>
      </c>
    </row>
    <row r="118" spans="2:11" s="11" customFormat="1" x14ac:dyDescent="0.2">
      <c r="B118" s="8">
        <v>43758</v>
      </c>
      <c r="C118" s="12" t="s">
        <v>5</v>
      </c>
      <c r="D118" s="113">
        <v>54292</v>
      </c>
      <c r="E118" s="12" t="s">
        <v>2582</v>
      </c>
      <c r="F118" s="12" t="s">
        <v>31</v>
      </c>
      <c r="G118" s="12" t="s">
        <v>5</v>
      </c>
      <c r="H118" s="12" t="s">
        <v>151</v>
      </c>
      <c r="I118" s="12"/>
      <c r="J118" s="9">
        <v>58</v>
      </c>
      <c r="K118" s="9">
        <v>78</v>
      </c>
    </row>
    <row r="119" spans="2:11" s="11" customFormat="1" x14ac:dyDescent="0.2">
      <c r="B119" s="8">
        <v>43758</v>
      </c>
      <c r="C119" s="12" t="s">
        <v>3</v>
      </c>
      <c r="D119" s="113">
        <v>5836</v>
      </c>
      <c r="E119" s="12" t="s">
        <v>261</v>
      </c>
      <c r="F119" s="12" t="s">
        <v>15</v>
      </c>
      <c r="G119" s="12" t="s">
        <v>3</v>
      </c>
      <c r="H119" s="12" t="s">
        <v>151</v>
      </c>
      <c r="I119" s="12"/>
      <c r="J119" s="9">
        <v>27</v>
      </c>
      <c r="K119" s="9">
        <v>29</v>
      </c>
    </row>
    <row r="120" spans="2:11" s="11" customFormat="1" x14ac:dyDescent="0.2">
      <c r="B120" s="8">
        <v>43758</v>
      </c>
      <c r="C120" s="12" t="s">
        <v>14</v>
      </c>
      <c r="D120" s="113">
        <v>6717</v>
      </c>
      <c r="E120" s="12" t="s">
        <v>1783</v>
      </c>
      <c r="F120" s="12" t="s">
        <v>6</v>
      </c>
      <c r="G120" s="12" t="s">
        <v>15</v>
      </c>
      <c r="H120" s="12" t="s">
        <v>151</v>
      </c>
      <c r="I120" s="12"/>
      <c r="J120" s="9">
        <v>36</v>
      </c>
      <c r="K120" s="9">
        <v>33</v>
      </c>
    </row>
    <row r="121" spans="2:11" s="11" customFormat="1" x14ac:dyDescent="0.2">
      <c r="B121" s="8">
        <v>43758</v>
      </c>
      <c r="C121" s="12" t="s">
        <v>14</v>
      </c>
      <c r="D121" s="113">
        <v>6740</v>
      </c>
      <c r="E121" s="12" t="s">
        <v>181</v>
      </c>
      <c r="F121" s="12" t="s">
        <v>6</v>
      </c>
      <c r="G121" s="12" t="s">
        <v>3</v>
      </c>
      <c r="H121" s="12" t="s">
        <v>151</v>
      </c>
      <c r="I121" s="12"/>
      <c r="J121" s="9">
        <v>37</v>
      </c>
      <c r="K121" s="9">
        <v>43</v>
      </c>
    </row>
    <row r="122" spans="2:11" s="11" customFormat="1" x14ac:dyDescent="0.2">
      <c r="B122" s="8">
        <v>43758</v>
      </c>
      <c r="C122" s="12" t="s">
        <v>6</v>
      </c>
      <c r="D122" s="113">
        <v>57710</v>
      </c>
      <c r="E122" s="12" t="s">
        <v>268</v>
      </c>
      <c r="F122" s="12" t="s">
        <v>6</v>
      </c>
      <c r="G122" s="12" t="s">
        <v>15</v>
      </c>
      <c r="H122" s="12" t="s">
        <v>151</v>
      </c>
      <c r="I122" s="12"/>
      <c r="J122" s="9">
        <v>30</v>
      </c>
      <c r="K122" s="9">
        <v>26</v>
      </c>
    </row>
    <row r="123" spans="2:11" s="11" customFormat="1" x14ac:dyDescent="0.2">
      <c r="B123" s="8">
        <v>43758</v>
      </c>
      <c r="C123" s="12" t="s">
        <v>3</v>
      </c>
      <c r="D123" s="113">
        <v>4932</v>
      </c>
      <c r="E123" s="12" t="s">
        <v>265</v>
      </c>
      <c r="F123" s="12" t="s">
        <v>6</v>
      </c>
      <c r="G123" s="12" t="s">
        <v>6</v>
      </c>
      <c r="H123" s="12" t="s">
        <v>151</v>
      </c>
      <c r="I123" s="12"/>
      <c r="J123" s="9">
        <v>11</v>
      </c>
      <c r="K123" s="9">
        <v>8</v>
      </c>
    </row>
    <row r="124" spans="2:11" s="11" customFormat="1" x14ac:dyDescent="0.2">
      <c r="B124" s="8">
        <v>43758</v>
      </c>
      <c r="C124" s="12" t="s">
        <v>3</v>
      </c>
      <c r="D124" s="113">
        <v>3730</v>
      </c>
      <c r="E124" s="12" t="s">
        <v>83</v>
      </c>
      <c r="F124" s="12" t="s">
        <v>3</v>
      </c>
      <c r="G124" s="12" t="s">
        <v>2595</v>
      </c>
      <c r="H124" s="12" t="s">
        <v>151</v>
      </c>
      <c r="I124" s="12"/>
      <c r="J124" s="9">
        <v>22</v>
      </c>
      <c r="K124" s="9">
        <v>17</v>
      </c>
    </row>
    <row r="125" spans="2:11" s="11" customFormat="1" x14ac:dyDescent="0.2">
      <c r="B125" s="8">
        <v>43758</v>
      </c>
      <c r="C125" s="12" t="s">
        <v>3</v>
      </c>
      <c r="D125" s="113">
        <v>9232</v>
      </c>
      <c r="E125" s="12" t="s">
        <v>88</v>
      </c>
      <c r="F125" s="12" t="s">
        <v>3</v>
      </c>
      <c r="G125" s="12" t="s">
        <v>5</v>
      </c>
      <c r="H125" s="12" t="s">
        <v>151</v>
      </c>
      <c r="I125" s="12"/>
      <c r="J125" s="9">
        <v>50</v>
      </c>
      <c r="K125" s="9">
        <v>68</v>
      </c>
    </row>
    <row r="126" spans="2:11" s="11" customFormat="1" x14ac:dyDescent="0.2">
      <c r="B126" s="8">
        <v>43758</v>
      </c>
      <c r="C126" s="12" t="s">
        <v>6</v>
      </c>
      <c r="D126" s="113">
        <v>54590</v>
      </c>
      <c r="E126" s="12" t="s">
        <v>2596</v>
      </c>
      <c r="F126" s="12" t="s">
        <v>6</v>
      </c>
      <c r="G126" s="12" t="s">
        <v>15</v>
      </c>
      <c r="H126" s="12" t="s">
        <v>151</v>
      </c>
      <c r="I126" s="12"/>
      <c r="J126" s="9">
        <v>10</v>
      </c>
      <c r="K126" s="9">
        <v>9</v>
      </c>
    </row>
    <row r="127" spans="2:11" s="11" customFormat="1" x14ac:dyDescent="0.2">
      <c r="B127" s="8">
        <v>43758</v>
      </c>
      <c r="C127" s="12" t="s">
        <v>3</v>
      </c>
      <c r="D127" s="113">
        <v>1541</v>
      </c>
      <c r="E127" s="12" t="s">
        <v>92</v>
      </c>
      <c r="F127" s="12" t="s">
        <v>6</v>
      </c>
      <c r="G127" s="12" t="s">
        <v>3</v>
      </c>
      <c r="H127" s="12" t="s">
        <v>151</v>
      </c>
      <c r="I127" s="12"/>
      <c r="J127" s="9">
        <v>23</v>
      </c>
      <c r="K127" s="9">
        <v>27</v>
      </c>
    </row>
    <row r="128" spans="2:11" s="11" customFormat="1" x14ac:dyDescent="0.2">
      <c r="B128" s="8">
        <v>43758</v>
      </c>
      <c r="C128" s="12" t="s">
        <v>6</v>
      </c>
      <c r="D128" s="113">
        <v>54870</v>
      </c>
      <c r="E128" s="12" t="s">
        <v>713</v>
      </c>
      <c r="F128" s="12" t="s">
        <v>6</v>
      </c>
      <c r="G128" s="12" t="s">
        <v>6</v>
      </c>
      <c r="H128" s="12" t="s">
        <v>151</v>
      </c>
      <c r="I128" s="12"/>
      <c r="J128" s="9">
        <v>31</v>
      </c>
      <c r="K128" s="9">
        <v>26</v>
      </c>
    </row>
    <row r="129" spans="2:11" s="11" customFormat="1" x14ac:dyDescent="0.2">
      <c r="B129" s="8">
        <v>43758</v>
      </c>
      <c r="C129" s="12" t="s">
        <v>14</v>
      </c>
      <c r="D129" s="113">
        <v>6690</v>
      </c>
      <c r="E129" s="12" t="s">
        <v>2600</v>
      </c>
      <c r="F129" s="12" t="s">
        <v>6</v>
      </c>
      <c r="G129" s="12" t="s">
        <v>5</v>
      </c>
      <c r="H129" s="12" t="s">
        <v>151</v>
      </c>
      <c r="I129" s="12"/>
      <c r="J129" s="9">
        <v>80</v>
      </c>
      <c r="K129" s="9">
        <v>113</v>
      </c>
    </row>
    <row r="130" spans="2:11" s="11" customFormat="1" x14ac:dyDescent="0.2">
      <c r="B130" s="8">
        <v>43759</v>
      </c>
      <c r="C130" s="12" t="s">
        <v>1190</v>
      </c>
      <c r="D130" s="48" t="s">
        <v>2607</v>
      </c>
      <c r="E130" s="12" t="s">
        <v>2608</v>
      </c>
      <c r="F130" s="12" t="s">
        <v>15</v>
      </c>
      <c r="G130" s="12" t="s">
        <v>6</v>
      </c>
      <c r="H130" s="12" t="s">
        <v>151</v>
      </c>
      <c r="I130" s="12"/>
      <c r="J130" s="31"/>
      <c r="K130" s="31"/>
    </row>
    <row r="131" spans="2:11" s="11" customFormat="1" x14ac:dyDescent="0.2">
      <c r="B131" s="8">
        <v>43759</v>
      </c>
      <c r="C131" s="12" t="s">
        <v>6</v>
      </c>
      <c r="D131" s="113">
        <v>57330</v>
      </c>
      <c r="E131" s="12" t="s">
        <v>182</v>
      </c>
      <c r="F131" s="12" t="s">
        <v>6</v>
      </c>
      <c r="G131" s="12" t="s">
        <v>6</v>
      </c>
      <c r="H131" s="12" t="s">
        <v>151</v>
      </c>
      <c r="I131" s="12"/>
      <c r="J131" s="9">
        <v>26</v>
      </c>
      <c r="K131" s="9">
        <v>30</v>
      </c>
    </row>
    <row r="132" spans="2:11" s="11" customFormat="1" x14ac:dyDescent="0.2">
      <c r="B132" s="8">
        <v>43759</v>
      </c>
      <c r="C132" s="12" t="s">
        <v>6</v>
      </c>
      <c r="D132" s="113">
        <v>57640</v>
      </c>
      <c r="E132" s="12" t="s">
        <v>991</v>
      </c>
      <c r="F132" s="12" t="s">
        <v>6</v>
      </c>
      <c r="G132" s="12" t="s">
        <v>6</v>
      </c>
      <c r="H132" s="12" t="s">
        <v>151</v>
      </c>
      <c r="I132" s="12"/>
      <c r="J132" s="9">
        <v>56</v>
      </c>
      <c r="K132" s="9">
        <v>67</v>
      </c>
    </row>
    <row r="133" spans="2:11" s="11" customFormat="1" x14ac:dyDescent="0.2">
      <c r="B133" s="8">
        <v>43759</v>
      </c>
      <c r="C133" s="12" t="s">
        <v>6</v>
      </c>
      <c r="D133" s="113">
        <v>78240</v>
      </c>
      <c r="E133" s="12" t="s">
        <v>2610</v>
      </c>
      <c r="F133" s="12" t="s">
        <v>6</v>
      </c>
      <c r="G133" s="12" t="s">
        <v>15</v>
      </c>
      <c r="H133" s="12" t="s">
        <v>151</v>
      </c>
      <c r="I133" s="12"/>
      <c r="J133" s="31"/>
      <c r="K133" s="31"/>
    </row>
    <row r="134" spans="2:11" s="11" customFormat="1" x14ac:dyDescent="0.2">
      <c r="B134" s="8">
        <v>43759</v>
      </c>
      <c r="C134" s="12" t="s">
        <v>6</v>
      </c>
      <c r="D134" s="113">
        <v>54720</v>
      </c>
      <c r="E134" s="12" t="s">
        <v>240</v>
      </c>
      <c r="F134" s="12" t="s">
        <v>6</v>
      </c>
      <c r="G134" s="12" t="s">
        <v>15</v>
      </c>
      <c r="H134" s="12" t="s">
        <v>151</v>
      </c>
      <c r="I134" s="12"/>
      <c r="J134" s="9">
        <v>31</v>
      </c>
      <c r="K134" s="9">
        <v>21</v>
      </c>
    </row>
    <row r="135" spans="2:11" s="11" customFormat="1" x14ac:dyDescent="0.2">
      <c r="B135" s="8">
        <v>43759</v>
      </c>
      <c r="C135" s="12" t="s">
        <v>6</v>
      </c>
      <c r="D135" s="113">
        <v>57700</v>
      </c>
      <c r="E135" s="12" t="s">
        <v>264</v>
      </c>
      <c r="F135" s="12" t="s">
        <v>6</v>
      </c>
      <c r="G135" s="12" t="s">
        <v>248</v>
      </c>
      <c r="H135" s="12" t="s">
        <v>151</v>
      </c>
      <c r="I135" s="12"/>
      <c r="J135" s="9">
        <v>40</v>
      </c>
      <c r="K135" s="9">
        <v>42</v>
      </c>
    </row>
    <row r="136" spans="2:11" s="11" customFormat="1" x14ac:dyDescent="0.2">
      <c r="B136" s="8">
        <v>43759</v>
      </c>
      <c r="C136" s="12" t="s">
        <v>3</v>
      </c>
      <c r="D136" s="113">
        <v>4408</v>
      </c>
      <c r="E136" s="12" t="s">
        <v>61</v>
      </c>
      <c r="F136" s="12" t="s">
        <v>3</v>
      </c>
      <c r="G136" s="12" t="s">
        <v>15</v>
      </c>
      <c r="H136" s="12" t="s">
        <v>151</v>
      </c>
      <c r="I136" s="12"/>
      <c r="J136" s="9">
        <v>9</v>
      </c>
      <c r="K136" s="9">
        <v>5</v>
      </c>
    </row>
    <row r="137" spans="2:11" s="11" customFormat="1" x14ac:dyDescent="0.2">
      <c r="B137" s="8">
        <v>43760</v>
      </c>
      <c r="C137" s="12" t="s">
        <v>6</v>
      </c>
      <c r="D137" s="113">
        <v>57640</v>
      </c>
      <c r="E137" s="12" t="s">
        <v>991</v>
      </c>
      <c r="F137" s="12" t="s">
        <v>6</v>
      </c>
      <c r="G137" s="12" t="s">
        <v>15</v>
      </c>
      <c r="H137" s="12" t="s">
        <v>151</v>
      </c>
      <c r="I137" s="12"/>
      <c r="J137" s="9">
        <v>57</v>
      </c>
      <c r="K137" s="9">
        <v>67</v>
      </c>
    </row>
    <row r="138" spans="2:11" s="11" customFormat="1" x14ac:dyDescent="0.2">
      <c r="B138" s="8">
        <v>43760</v>
      </c>
      <c r="C138" s="12" t="s">
        <v>6</v>
      </c>
      <c r="D138" s="113">
        <v>54260</v>
      </c>
      <c r="E138" s="12" t="s">
        <v>672</v>
      </c>
      <c r="F138" s="12" t="s">
        <v>6</v>
      </c>
      <c r="G138" s="12" t="s">
        <v>6</v>
      </c>
      <c r="H138" s="12" t="s">
        <v>151</v>
      </c>
      <c r="I138" s="12"/>
      <c r="J138" s="9">
        <v>46</v>
      </c>
      <c r="K138" s="9">
        <v>37</v>
      </c>
    </row>
    <row r="139" spans="2:11" s="11" customFormat="1" x14ac:dyDescent="0.2">
      <c r="B139" s="8">
        <v>43760</v>
      </c>
      <c r="C139" s="12" t="s">
        <v>3</v>
      </c>
      <c r="D139" s="48" t="s">
        <v>1265</v>
      </c>
      <c r="E139" s="12" t="s">
        <v>2621</v>
      </c>
      <c r="F139" s="12" t="s">
        <v>6</v>
      </c>
      <c r="G139" s="12" t="s">
        <v>15</v>
      </c>
      <c r="H139" s="12" t="s">
        <v>151</v>
      </c>
      <c r="I139" s="12"/>
      <c r="J139" s="9">
        <v>22</v>
      </c>
      <c r="K139" s="9">
        <v>24</v>
      </c>
    </row>
    <row r="140" spans="2:11" s="11" customFormat="1" x14ac:dyDescent="0.2">
      <c r="B140" s="8">
        <v>43761</v>
      </c>
      <c r="C140" s="12" t="s">
        <v>6</v>
      </c>
      <c r="D140" s="113">
        <v>57070</v>
      </c>
      <c r="E140" s="12" t="s">
        <v>211</v>
      </c>
      <c r="F140" s="12" t="s">
        <v>6</v>
      </c>
      <c r="G140" s="12" t="s">
        <v>15</v>
      </c>
      <c r="H140" s="12" t="s">
        <v>151</v>
      </c>
      <c r="I140" s="12"/>
      <c r="J140" s="9">
        <v>54</v>
      </c>
      <c r="K140" s="9">
        <v>65</v>
      </c>
    </row>
    <row r="141" spans="2:11" s="11" customFormat="1" x14ac:dyDescent="0.2">
      <c r="B141" s="8">
        <v>43761</v>
      </c>
      <c r="C141" s="12" t="s">
        <v>6</v>
      </c>
      <c r="D141" s="113">
        <v>57360</v>
      </c>
      <c r="E141" s="12" t="s">
        <v>2625</v>
      </c>
      <c r="F141" s="12" t="s">
        <v>6</v>
      </c>
      <c r="G141" s="12" t="s">
        <v>8</v>
      </c>
      <c r="H141" s="12" t="s">
        <v>151</v>
      </c>
      <c r="I141" s="12"/>
      <c r="J141" s="9">
        <v>41</v>
      </c>
      <c r="K141" s="9">
        <v>46</v>
      </c>
    </row>
    <row r="142" spans="2:11" s="11" customFormat="1" x14ac:dyDescent="0.2">
      <c r="B142" s="8">
        <v>43761</v>
      </c>
      <c r="C142" s="12" t="s">
        <v>6</v>
      </c>
      <c r="D142" s="113">
        <v>57550</v>
      </c>
      <c r="E142" s="12" t="s">
        <v>2628</v>
      </c>
      <c r="F142" s="12" t="s">
        <v>6</v>
      </c>
      <c r="G142" s="12" t="s">
        <v>99</v>
      </c>
      <c r="H142" s="12" t="s">
        <v>151</v>
      </c>
      <c r="I142" s="12"/>
      <c r="J142" s="9">
        <v>70</v>
      </c>
      <c r="K142" s="9">
        <v>94</v>
      </c>
    </row>
    <row r="143" spans="2:11" s="11" customFormat="1" x14ac:dyDescent="0.2">
      <c r="B143" s="8">
        <v>43761</v>
      </c>
      <c r="C143" s="12" t="s">
        <v>6</v>
      </c>
      <c r="D143" s="113">
        <v>54400</v>
      </c>
      <c r="E143" s="12" t="s">
        <v>1640</v>
      </c>
      <c r="F143" s="12" t="s">
        <v>6</v>
      </c>
      <c r="G143" s="12" t="s">
        <v>15</v>
      </c>
      <c r="H143" s="12" t="s">
        <v>151</v>
      </c>
      <c r="I143" s="12"/>
      <c r="J143" s="9">
        <v>27</v>
      </c>
      <c r="K143" s="9">
        <v>20</v>
      </c>
    </row>
    <row r="144" spans="2:11" s="11" customFormat="1" x14ac:dyDescent="0.2">
      <c r="B144" s="8">
        <v>43761</v>
      </c>
      <c r="C144" s="12" t="s">
        <v>6</v>
      </c>
      <c r="D144" s="113">
        <v>54400</v>
      </c>
      <c r="E144" s="12" t="s">
        <v>1640</v>
      </c>
      <c r="F144" s="12" t="s">
        <v>6</v>
      </c>
      <c r="G144" s="12" t="s">
        <v>10</v>
      </c>
      <c r="H144" s="12" t="s">
        <v>151</v>
      </c>
      <c r="I144" s="12"/>
      <c r="J144" s="9">
        <v>27</v>
      </c>
      <c r="K144" s="9">
        <v>20</v>
      </c>
    </row>
    <row r="145" spans="2:11" s="11" customFormat="1" x14ac:dyDescent="0.2">
      <c r="B145" s="8">
        <v>43761</v>
      </c>
      <c r="C145" s="12" t="s">
        <v>6</v>
      </c>
      <c r="D145" s="113">
        <v>54586</v>
      </c>
      <c r="E145" s="12" t="s">
        <v>2629</v>
      </c>
      <c r="F145" s="12" t="s">
        <v>6</v>
      </c>
      <c r="G145" s="12" t="s">
        <v>15</v>
      </c>
      <c r="H145" s="12" t="s">
        <v>151</v>
      </c>
      <c r="I145" s="12"/>
      <c r="J145" s="9">
        <v>100</v>
      </c>
      <c r="K145" s="9">
        <v>143</v>
      </c>
    </row>
    <row r="146" spans="2:11" s="11" customFormat="1" x14ac:dyDescent="0.2">
      <c r="B146" s="8">
        <v>43762</v>
      </c>
      <c r="C146" s="12" t="s">
        <v>6</v>
      </c>
      <c r="D146" s="113">
        <v>57100</v>
      </c>
      <c r="E146" s="12" t="s">
        <v>141</v>
      </c>
      <c r="F146" s="12" t="s">
        <v>6</v>
      </c>
      <c r="G146" s="12" t="s">
        <v>6</v>
      </c>
      <c r="H146" s="12" t="s">
        <v>151</v>
      </c>
      <c r="I146" s="12"/>
      <c r="J146" s="9">
        <v>42</v>
      </c>
      <c r="K146" s="9">
        <v>42</v>
      </c>
    </row>
    <row r="147" spans="2:11" s="11" customFormat="1" x14ac:dyDescent="0.2">
      <c r="B147" s="8">
        <v>43763</v>
      </c>
      <c r="C147" s="12" t="s">
        <v>6</v>
      </c>
      <c r="D147" s="113">
        <v>57570</v>
      </c>
      <c r="E147" s="12" t="s">
        <v>72</v>
      </c>
      <c r="F147" s="12" t="s">
        <v>6</v>
      </c>
      <c r="G147" s="12" t="s">
        <v>248</v>
      </c>
      <c r="H147" s="12" t="s">
        <v>151</v>
      </c>
      <c r="I147" s="12"/>
      <c r="J147" s="9">
        <v>38</v>
      </c>
      <c r="K147" s="9">
        <v>37</v>
      </c>
    </row>
    <row r="148" spans="2:11" s="11" customFormat="1" x14ac:dyDescent="0.2">
      <c r="B148" s="8">
        <v>43763</v>
      </c>
      <c r="C148" s="12" t="s">
        <v>6</v>
      </c>
      <c r="D148" s="113">
        <v>54190</v>
      </c>
      <c r="E148" s="12" t="s">
        <v>277</v>
      </c>
      <c r="F148" s="12" t="s">
        <v>6</v>
      </c>
      <c r="G148" s="12" t="s">
        <v>3</v>
      </c>
      <c r="H148" s="12" t="s">
        <v>151</v>
      </c>
      <c r="I148" s="12"/>
      <c r="J148" s="9">
        <v>24</v>
      </c>
      <c r="K148" s="9">
        <v>15</v>
      </c>
    </row>
    <row r="149" spans="2:11" s="11" customFormat="1" x14ac:dyDescent="0.2">
      <c r="B149" s="8">
        <v>43763</v>
      </c>
      <c r="C149" s="12" t="s">
        <v>6</v>
      </c>
      <c r="D149" s="113">
        <v>57650</v>
      </c>
      <c r="E149" s="12" t="s">
        <v>711</v>
      </c>
      <c r="F149" s="12" t="s">
        <v>6</v>
      </c>
      <c r="G149" s="12" t="s">
        <v>2637</v>
      </c>
      <c r="H149" s="12" t="s">
        <v>151</v>
      </c>
      <c r="I149" s="12"/>
      <c r="J149" s="9">
        <v>30</v>
      </c>
      <c r="K149" s="9">
        <v>28</v>
      </c>
    </row>
    <row r="150" spans="2:11" s="11" customFormat="1" x14ac:dyDescent="0.2">
      <c r="B150" s="8">
        <v>43764</v>
      </c>
      <c r="C150" s="12" t="s">
        <v>3</v>
      </c>
      <c r="D150" s="113">
        <v>5290</v>
      </c>
      <c r="E150" s="12" t="s">
        <v>2641</v>
      </c>
      <c r="F150" s="12" t="s">
        <v>5</v>
      </c>
      <c r="G150" s="12" t="s">
        <v>6</v>
      </c>
      <c r="H150" s="12" t="s">
        <v>151</v>
      </c>
      <c r="I150" s="12"/>
      <c r="J150" s="9">
        <v>31</v>
      </c>
      <c r="K150" s="9">
        <v>36</v>
      </c>
    </row>
    <row r="151" spans="2:11" s="11" customFormat="1" x14ac:dyDescent="0.2">
      <c r="B151" s="8">
        <v>43764</v>
      </c>
      <c r="C151" s="12" t="s">
        <v>3</v>
      </c>
      <c r="D151" s="113">
        <v>7360</v>
      </c>
      <c r="E151" s="12" t="s">
        <v>1165</v>
      </c>
      <c r="F151" s="12" t="s">
        <v>6</v>
      </c>
      <c r="G151" s="12" t="s">
        <v>2646</v>
      </c>
      <c r="H151" s="12" t="s">
        <v>151</v>
      </c>
      <c r="I151" s="12"/>
      <c r="J151" s="9">
        <v>35</v>
      </c>
      <c r="K151" s="9">
        <v>45</v>
      </c>
    </row>
    <row r="152" spans="2:11" s="11" customFormat="1" x14ac:dyDescent="0.2">
      <c r="B152" s="8">
        <v>43764</v>
      </c>
      <c r="C152" s="12" t="s">
        <v>3</v>
      </c>
      <c r="D152" s="113">
        <v>3761</v>
      </c>
      <c r="E152" s="12" t="s">
        <v>82</v>
      </c>
      <c r="F152" s="12" t="s">
        <v>4</v>
      </c>
      <c r="G152" s="12" t="s">
        <v>5</v>
      </c>
      <c r="H152" s="12" t="s">
        <v>151</v>
      </c>
      <c r="I152" s="12"/>
      <c r="J152" s="9">
        <v>17</v>
      </c>
      <c r="K152" s="9">
        <v>18</v>
      </c>
    </row>
    <row r="153" spans="2:11" s="11" customFormat="1" x14ac:dyDescent="0.2">
      <c r="B153" s="8">
        <v>43764</v>
      </c>
      <c r="C153" s="12" t="s">
        <v>5</v>
      </c>
      <c r="D153" s="113">
        <v>66386</v>
      </c>
      <c r="E153" s="12" t="s">
        <v>2647</v>
      </c>
      <c r="F153" s="12" t="s">
        <v>5</v>
      </c>
      <c r="G153" s="12" t="s">
        <v>15</v>
      </c>
      <c r="H153" s="12" t="s">
        <v>151</v>
      </c>
      <c r="I153" s="12"/>
      <c r="J153" s="9">
        <v>75</v>
      </c>
      <c r="K153" s="9">
        <v>119</v>
      </c>
    </row>
    <row r="154" spans="2:11" s="11" customFormat="1" x14ac:dyDescent="0.2">
      <c r="B154" s="8">
        <v>43765</v>
      </c>
      <c r="C154" s="12" t="s">
        <v>3</v>
      </c>
      <c r="D154" s="113">
        <v>5488</v>
      </c>
      <c r="E154" s="12" t="s">
        <v>129</v>
      </c>
      <c r="F154" s="12" t="s">
        <v>4</v>
      </c>
      <c r="G154" s="12" t="s">
        <v>5</v>
      </c>
      <c r="H154" s="12" t="s">
        <v>151</v>
      </c>
      <c r="I154" s="12"/>
      <c r="J154" s="9">
        <v>41</v>
      </c>
      <c r="K154" s="9">
        <v>48</v>
      </c>
    </row>
    <row r="155" spans="2:11" s="11" customFormat="1" x14ac:dyDescent="0.2">
      <c r="B155" s="8">
        <v>43765</v>
      </c>
      <c r="C155" s="12" t="s">
        <v>6</v>
      </c>
      <c r="D155" s="113">
        <v>57570</v>
      </c>
      <c r="E155" s="12" t="s">
        <v>72</v>
      </c>
      <c r="F155" s="12" t="s">
        <v>6</v>
      </c>
      <c r="G155" s="12" t="s">
        <v>15</v>
      </c>
      <c r="H155" s="12" t="s">
        <v>151</v>
      </c>
      <c r="I155" s="12"/>
      <c r="J155" s="9">
        <v>37</v>
      </c>
      <c r="K155" s="9">
        <v>36</v>
      </c>
    </row>
    <row r="156" spans="2:11" s="11" customFormat="1" x14ac:dyDescent="0.2">
      <c r="B156" s="8">
        <v>43765</v>
      </c>
      <c r="C156" s="12" t="s">
        <v>6</v>
      </c>
      <c r="D156" s="113">
        <v>57840</v>
      </c>
      <c r="E156" s="12" t="s">
        <v>293</v>
      </c>
      <c r="F156" s="12" t="s">
        <v>19</v>
      </c>
      <c r="G156" s="12" t="s">
        <v>15</v>
      </c>
      <c r="H156" s="12" t="s">
        <v>151</v>
      </c>
      <c r="I156" s="12"/>
      <c r="J156" s="9">
        <v>27</v>
      </c>
      <c r="K156" s="9">
        <v>23</v>
      </c>
    </row>
    <row r="157" spans="2:11" s="11" customFormat="1" x14ac:dyDescent="0.2">
      <c r="B157" s="8">
        <v>43765</v>
      </c>
      <c r="C157" s="12" t="s">
        <v>14</v>
      </c>
      <c r="D157" s="113">
        <v>1050</v>
      </c>
      <c r="E157" s="12" t="s">
        <v>250</v>
      </c>
      <c r="F157" s="12" t="s">
        <v>1656</v>
      </c>
      <c r="G157" s="12" t="s">
        <v>6</v>
      </c>
      <c r="H157" s="12" t="s">
        <v>151</v>
      </c>
      <c r="I157" s="12"/>
      <c r="J157" s="9">
        <v>134</v>
      </c>
      <c r="K157" s="9">
        <v>205</v>
      </c>
    </row>
    <row r="158" spans="2:11" s="11" customFormat="1" x14ac:dyDescent="0.2">
      <c r="B158" s="8">
        <v>43765</v>
      </c>
      <c r="C158" s="12" t="s">
        <v>3</v>
      </c>
      <c r="D158" s="113">
        <v>3375</v>
      </c>
      <c r="E158" s="12" t="s">
        <v>54</v>
      </c>
      <c r="F158" s="12" t="s">
        <v>1656</v>
      </c>
      <c r="G158" s="12" t="s">
        <v>6</v>
      </c>
      <c r="H158" s="12" t="s">
        <v>151</v>
      </c>
      <c r="I158" s="12"/>
      <c r="J158" s="9">
        <v>21</v>
      </c>
      <c r="K158" s="9">
        <v>18</v>
      </c>
    </row>
    <row r="159" spans="2:11" s="11" customFormat="1" x14ac:dyDescent="0.2">
      <c r="B159" s="8">
        <v>43765</v>
      </c>
      <c r="C159" s="12" t="s">
        <v>1190</v>
      </c>
      <c r="D159" s="48" t="s">
        <v>2650</v>
      </c>
      <c r="E159" s="12" t="s">
        <v>2651</v>
      </c>
      <c r="F159" s="12" t="s">
        <v>1190</v>
      </c>
      <c r="G159" s="12" t="s">
        <v>6</v>
      </c>
      <c r="H159" s="12" t="s">
        <v>151</v>
      </c>
      <c r="I159" s="12"/>
      <c r="J159" s="31"/>
      <c r="K159" s="31"/>
    </row>
    <row r="160" spans="2:11" s="11" customFormat="1" x14ac:dyDescent="0.2">
      <c r="B160" s="8">
        <v>43765</v>
      </c>
      <c r="C160" s="12" t="s">
        <v>3</v>
      </c>
      <c r="D160" s="113">
        <v>7562</v>
      </c>
      <c r="E160" s="12" t="s">
        <v>162</v>
      </c>
      <c r="F160" s="12" t="s">
        <v>2406</v>
      </c>
      <c r="G160" s="12" t="s">
        <v>6</v>
      </c>
      <c r="H160" s="12" t="s">
        <v>151</v>
      </c>
      <c r="I160" s="12"/>
      <c r="J160" s="9">
        <v>38</v>
      </c>
      <c r="K160" s="9">
        <v>43</v>
      </c>
    </row>
    <row r="161" spans="2:11" s="11" customFormat="1" x14ac:dyDescent="0.2">
      <c r="B161" s="8">
        <v>43765</v>
      </c>
      <c r="C161" s="12" t="s">
        <v>3</v>
      </c>
      <c r="D161" s="113">
        <v>4922</v>
      </c>
      <c r="E161" s="12" t="s">
        <v>265</v>
      </c>
      <c r="F161" s="12" t="s">
        <v>8</v>
      </c>
      <c r="G161" s="12" t="s">
        <v>4</v>
      </c>
      <c r="H161" s="12" t="s">
        <v>151</v>
      </c>
      <c r="I161" s="12"/>
      <c r="J161" s="9">
        <v>10</v>
      </c>
      <c r="K161" s="9">
        <v>6</v>
      </c>
    </row>
    <row r="162" spans="2:11" s="11" customFormat="1" x14ac:dyDescent="0.2">
      <c r="B162" s="8">
        <v>43765</v>
      </c>
      <c r="C162" s="12" t="s">
        <v>3</v>
      </c>
      <c r="D162" s="113">
        <v>1221</v>
      </c>
      <c r="E162" s="12" t="s">
        <v>92</v>
      </c>
      <c r="F162" s="12" t="s">
        <v>8</v>
      </c>
      <c r="G162" s="12" t="s">
        <v>6</v>
      </c>
      <c r="H162" s="12" t="s">
        <v>151</v>
      </c>
      <c r="I162" s="12"/>
      <c r="J162" s="9">
        <v>29</v>
      </c>
      <c r="K162" s="9">
        <v>35</v>
      </c>
    </row>
    <row r="163" spans="2:11" s="11" customFormat="1" x14ac:dyDescent="0.2">
      <c r="B163" s="8">
        <v>43765</v>
      </c>
      <c r="C163" s="12" t="s">
        <v>3</v>
      </c>
      <c r="D163" s="113">
        <v>2542</v>
      </c>
      <c r="E163" s="12" t="s">
        <v>92</v>
      </c>
      <c r="F163" s="12" t="s">
        <v>159</v>
      </c>
      <c r="G163" s="12" t="s">
        <v>6</v>
      </c>
      <c r="H163" s="12" t="s">
        <v>151</v>
      </c>
      <c r="I163" s="12"/>
      <c r="J163" s="9">
        <v>31</v>
      </c>
      <c r="K163" s="9">
        <v>30</v>
      </c>
    </row>
    <row r="164" spans="2:11" s="11" customFormat="1" x14ac:dyDescent="0.2">
      <c r="B164" s="8">
        <v>43765</v>
      </c>
      <c r="C164" s="12" t="s">
        <v>3</v>
      </c>
      <c r="D164" s="113">
        <v>8384</v>
      </c>
      <c r="E164" s="12" t="s">
        <v>117</v>
      </c>
      <c r="F164" s="12" t="s">
        <v>6</v>
      </c>
      <c r="G164" s="12" t="s">
        <v>15</v>
      </c>
      <c r="H164" s="12" t="s">
        <v>151</v>
      </c>
      <c r="I164" s="12"/>
      <c r="J164" s="9">
        <v>25</v>
      </c>
      <c r="K164" s="9">
        <v>20</v>
      </c>
    </row>
    <row r="165" spans="2:11" s="11" customFormat="1" x14ac:dyDescent="0.2">
      <c r="B165" s="8">
        <v>43765</v>
      </c>
      <c r="C165" s="12" t="s">
        <v>3</v>
      </c>
      <c r="D165" s="113">
        <v>9151</v>
      </c>
      <c r="E165" s="12" t="s">
        <v>315</v>
      </c>
      <c r="F165" s="12" t="s">
        <v>4</v>
      </c>
      <c r="G165" s="12" t="s">
        <v>6</v>
      </c>
      <c r="H165" s="12" t="s">
        <v>151</v>
      </c>
      <c r="I165" s="12"/>
      <c r="J165" s="9">
        <v>60</v>
      </c>
      <c r="K165" s="9">
        <v>54</v>
      </c>
    </row>
    <row r="166" spans="2:11" s="11" customFormat="1" x14ac:dyDescent="0.2">
      <c r="B166" s="8">
        <v>43765</v>
      </c>
      <c r="C166" s="12" t="s">
        <v>3</v>
      </c>
      <c r="D166" s="113">
        <v>4171</v>
      </c>
      <c r="E166" s="12" t="s">
        <v>506</v>
      </c>
      <c r="F166" s="12" t="s">
        <v>11</v>
      </c>
      <c r="G166" s="12" t="s">
        <v>4</v>
      </c>
      <c r="H166" s="12" t="s">
        <v>151</v>
      </c>
      <c r="I166" s="12"/>
      <c r="J166" s="9">
        <v>14</v>
      </c>
      <c r="K166" s="9">
        <v>9</v>
      </c>
    </row>
    <row r="167" spans="2:11" s="11" customFormat="1" x14ac:dyDescent="0.2">
      <c r="B167" s="8">
        <v>43765</v>
      </c>
      <c r="C167" s="12" t="s">
        <v>6</v>
      </c>
      <c r="D167" s="113">
        <v>41200</v>
      </c>
      <c r="E167" s="12" t="s">
        <v>2654</v>
      </c>
      <c r="F167" s="12" t="s">
        <v>6</v>
      </c>
      <c r="G167" s="12" t="s">
        <v>15</v>
      </c>
      <c r="H167" s="12" t="s">
        <v>151</v>
      </c>
      <c r="I167" s="12"/>
      <c r="J167" s="31"/>
      <c r="K167" s="31"/>
    </row>
    <row r="168" spans="2:11" s="11" customFormat="1" x14ac:dyDescent="0.2">
      <c r="B168" s="8">
        <v>43765</v>
      </c>
      <c r="C168" s="12" t="s">
        <v>3</v>
      </c>
      <c r="D168" s="113">
        <v>7270</v>
      </c>
      <c r="E168" s="12" t="s">
        <v>59</v>
      </c>
      <c r="F168" s="12" t="s">
        <v>585</v>
      </c>
      <c r="G168" s="12" t="s">
        <v>15</v>
      </c>
      <c r="H168" s="12" t="s">
        <v>151</v>
      </c>
      <c r="I168" s="12"/>
      <c r="J168" s="9">
        <v>30</v>
      </c>
      <c r="K168" s="9">
        <v>35</v>
      </c>
    </row>
    <row r="169" spans="2:11" s="11" customFormat="1" x14ac:dyDescent="0.2">
      <c r="B169" s="8">
        <v>43765</v>
      </c>
      <c r="C169" s="12" t="s">
        <v>3</v>
      </c>
      <c r="D169" s="113">
        <v>3863</v>
      </c>
      <c r="E169" s="12" t="s">
        <v>116</v>
      </c>
      <c r="F169" s="12" t="s">
        <v>6</v>
      </c>
      <c r="G169" s="12" t="s">
        <v>15</v>
      </c>
      <c r="H169" s="12" t="s">
        <v>151</v>
      </c>
      <c r="I169" s="12"/>
      <c r="J169" s="9">
        <v>15</v>
      </c>
      <c r="K169" s="9">
        <v>14</v>
      </c>
    </row>
    <row r="170" spans="2:11" s="11" customFormat="1" x14ac:dyDescent="0.2">
      <c r="B170" s="8">
        <v>43765</v>
      </c>
      <c r="C170" s="12" t="s">
        <v>6</v>
      </c>
      <c r="D170" s="113">
        <v>57570</v>
      </c>
      <c r="E170" s="12" t="s">
        <v>72</v>
      </c>
      <c r="F170" s="12" t="s">
        <v>6</v>
      </c>
      <c r="G170" s="12" t="s">
        <v>15</v>
      </c>
      <c r="H170" s="12" t="s">
        <v>151</v>
      </c>
      <c r="I170" s="12"/>
      <c r="J170" s="9">
        <v>36</v>
      </c>
      <c r="K170" s="9">
        <v>36</v>
      </c>
    </row>
    <row r="171" spans="2:11" s="11" customFormat="1" x14ac:dyDescent="0.2">
      <c r="B171" s="8">
        <v>43765</v>
      </c>
      <c r="C171" s="12" t="s">
        <v>6</v>
      </c>
      <c r="D171" s="113">
        <v>54910</v>
      </c>
      <c r="E171" s="12" t="s">
        <v>660</v>
      </c>
      <c r="F171" s="12" t="s">
        <v>6</v>
      </c>
      <c r="G171" s="12" t="s">
        <v>15</v>
      </c>
      <c r="H171" s="12" t="s">
        <v>151</v>
      </c>
      <c r="I171" s="12"/>
      <c r="J171" s="9">
        <v>45</v>
      </c>
      <c r="K171" s="9">
        <v>44</v>
      </c>
    </row>
    <row r="172" spans="2:11" s="11" customFormat="1" x14ac:dyDescent="0.2">
      <c r="B172" s="8">
        <v>43765</v>
      </c>
      <c r="C172" s="12" t="s">
        <v>6</v>
      </c>
      <c r="D172" s="113">
        <v>54400</v>
      </c>
      <c r="E172" s="12" t="s">
        <v>1640</v>
      </c>
      <c r="F172" s="12" t="s">
        <v>6</v>
      </c>
      <c r="G172" s="12" t="s">
        <v>15</v>
      </c>
      <c r="H172" s="12" t="s">
        <v>151</v>
      </c>
      <c r="I172" s="12"/>
      <c r="J172" s="9">
        <v>22</v>
      </c>
      <c r="K172" s="9">
        <v>20</v>
      </c>
    </row>
    <row r="173" spans="2:11" s="11" customFormat="1" x14ac:dyDescent="0.2">
      <c r="B173" s="8">
        <v>43765</v>
      </c>
      <c r="C173" s="12" t="s">
        <v>3</v>
      </c>
      <c r="D173" s="113">
        <v>1221</v>
      </c>
      <c r="E173" s="12" t="s">
        <v>92</v>
      </c>
      <c r="F173" s="12" t="s">
        <v>15</v>
      </c>
      <c r="G173" s="12" t="s">
        <v>2656</v>
      </c>
      <c r="H173" s="12" t="s">
        <v>151</v>
      </c>
      <c r="I173" s="12"/>
      <c r="J173" s="9">
        <v>29</v>
      </c>
      <c r="K173" s="9">
        <v>35</v>
      </c>
    </row>
    <row r="174" spans="2:11" s="11" customFormat="1" x14ac:dyDescent="0.2">
      <c r="B174" s="8">
        <v>43765</v>
      </c>
      <c r="C174" s="12" t="s">
        <v>6</v>
      </c>
      <c r="D174" s="113">
        <v>54400</v>
      </c>
      <c r="E174" s="12" t="s">
        <v>1640</v>
      </c>
      <c r="F174" s="12" t="s">
        <v>6</v>
      </c>
      <c r="G174" s="12" t="s">
        <v>15</v>
      </c>
      <c r="H174" s="12" t="s">
        <v>151</v>
      </c>
      <c r="I174" s="12"/>
      <c r="J174" s="9">
        <v>22</v>
      </c>
      <c r="K174" s="30">
        <v>20</v>
      </c>
    </row>
    <row r="175" spans="2:11" s="11" customFormat="1" x14ac:dyDescent="0.2">
      <c r="B175" s="8">
        <v>43765</v>
      </c>
      <c r="C175" s="12" t="s">
        <v>3</v>
      </c>
      <c r="D175" s="113">
        <v>7360</v>
      </c>
      <c r="E175" s="12" t="s">
        <v>1165</v>
      </c>
      <c r="F175" s="12" t="s">
        <v>157</v>
      </c>
      <c r="G175" s="12" t="s">
        <v>15</v>
      </c>
      <c r="H175" s="12" t="s">
        <v>151</v>
      </c>
      <c r="I175" s="12"/>
      <c r="J175" s="9">
        <v>34</v>
      </c>
      <c r="K175" s="9">
        <v>45</v>
      </c>
    </row>
    <row r="176" spans="2:11" s="11" customFormat="1" x14ac:dyDescent="0.2">
      <c r="B176" s="8">
        <v>43765</v>
      </c>
      <c r="C176" s="12" t="s">
        <v>3</v>
      </c>
      <c r="D176" s="113">
        <v>7360</v>
      </c>
      <c r="E176" s="12" t="s">
        <v>1165</v>
      </c>
      <c r="F176" s="12" t="s">
        <v>169</v>
      </c>
      <c r="G176" s="12" t="s">
        <v>15</v>
      </c>
      <c r="H176" s="12" t="s">
        <v>151</v>
      </c>
      <c r="I176" s="12"/>
      <c r="J176" s="9">
        <v>34</v>
      </c>
      <c r="K176" s="9">
        <v>45</v>
      </c>
    </row>
    <row r="177" spans="2:11" s="11" customFormat="1" x14ac:dyDescent="0.2">
      <c r="B177" s="8">
        <v>43765</v>
      </c>
      <c r="C177" s="12" t="s">
        <v>3</v>
      </c>
      <c r="D177" s="113">
        <v>8041</v>
      </c>
      <c r="E177" s="12" t="s">
        <v>42</v>
      </c>
      <c r="F177" s="12" t="s">
        <v>169</v>
      </c>
      <c r="G177" s="12" t="s">
        <v>6</v>
      </c>
      <c r="H177" s="12" t="s">
        <v>151</v>
      </c>
      <c r="I177" s="12"/>
      <c r="J177" s="9">
        <v>22</v>
      </c>
      <c r="K177" s="9">
        <v>27</v>
      </c>
    </row>
    <row r="178" spans="2:11" s="11" customFormat="1" x14ac:dyDescent="0.2">
      <c r="B178" s="8">
        <v>43765</v>
      </c>
      <c r="C178" s="12" t="s">
        <v>2072</v>
      </c>
      <c r="D178" s="113">
        <v>98201</v>
      </c>
      <c r="E178" s="12" t="s">
        <v>1110</v>
      </c>
      <c r="F178" s="12" t="s">
        <v>18</v>
      </c>
      <c r="G178" s="12" t="s">
        <v>15</v>
      </c>
      <c r="H178" s="12" t="s">
        <v>151</v>
      </c>
      <c r="I178" s="12"/>
      <c r="J178" s="31"/>
      <c r="K178" s="31"/>
    </row>
    <row r="179" spans="2:11" s="11" customFormat="1" x14ac:dyDescent="0.2">
      <c r="B179" s="8">
        <v>43766</v>
      </c>
      <c r="C179" s="12" t="s">
        <v>3</v>
      </c>
      <c r="D179" s="113">
        <v>8358</v>
      </c>
      <c r="E179" s="12" t="s">
        <v>2659</v>
      </c>
      <c r="F179" s="12" t="s">
        <v>3</v>
      </c>
      <c r="G179" s="12" t="s">
        <v>15</v>
      </c>
      <c r="H179" s="12" t="s">
        <v>151</v>
      </c>
      <c r="I179" s="12"/>
      <c r="J179" s="9">
        <v>28</v>
      </c>
      <c r="K179" s="9">
        <v>21</v>
      </c>
    </row>
    <row r="180" spans="2:11" s="11" customFormat="1" x14ac:dyDescent="0.2">
      <c r="B180" s="8">
        <v>43766</v>
      </c>
      <c r="C180" s="12" t="s">
        <v>6</v>
      </c>
      <c r="D180" s="113">
        <v>54730</v>
      </c>
      <c r="E180" s="12" t="s">
        <v>2662</v>
      </c>
      <c r="F180" s="12" t="s">
        <v>6</v>
      </c>
      <c r="G180" s="12" t="s">
        <v>6</v>
      </c>
      <c r="H180" s="12" t="s">
        <v>151</v>
      </c>
      <c r="I180" s="12"/>
      <c r="J180" s="9">
        <v>35</v>
      </c>
      <c r="K180" s="9">
        <v>26</v>
      </c>
    </row>
    <row r="181" spans="2:11" s="11" customFormat="1" x14ac:dyDescent="0.2">
      <c r="B181" s="8">
        <v>43766</v>
      </c>
      <c r="C181" s="12" t="s">
        <v>6</v>
      </c>
      <c r="D181" s="113">
        <v>57070</v>
      </c>
      <c r="E181" s="12" t="s">
        <v>211</v>
      </c>
      <c r="F181" s="12" t="s">
        <v>6</v>
      </c>
      <c r="G181" s="12" t="s">
        <v>15</v>
      </c>
      <c r="H181" s="12" t="s">
        <v>151</v>
      </c>
      <c r="I181" s="12"/>
      <c r="J181" s="9">
        <v>55</v>
      </c>
      <c r="K181" s="9">
        <v>65</v>
      </c>
    </row>
    <row r="182" spans="2:11" s="11" customFormat="1" x14ac:dyDescent="0.2">
      <c r="B182" s="8">
        <v>43766</v>
      </c>
      <c r="C182" s="12" t="s">
        <v>3</v>
      </c>
      <c r="D182" s="113">
        <v>1323</v>
      </c>
      <c r="E182" s="12" t="s">
        <v>2664</v>
      </c>
      <c r="F182" s="12" t="s">
        <v>6</v>
      </c>
      <c r="G182" s="12" t="s">
        <v>15</v>
      </c>
      <c r="H182" s="12" t="s">
        <v>151</v>
      </c>
      <c r="I182" s="12"/>
      <c r="J182" s="9">
        <v>21</v>
      </c>
      <c r="K182" s="9">
        <v>22</v>
      </c>
    </row>
    <row r="183" spans="2:11" s="11" customFormat="1" x14ac:dyDescent="0.2">
      <c r="B183" s="8">
        <v>43766</v>
      </c>
      <c r="C183" s="12" t="s">
        <v>6</v>
      </c>
      <c r="D183" s="113">
        <v>55100</v>
      </c>
      <c r="E183" s="12" t="s">
        <v>2667</v>
      </c>
      <c r="F183" s="12" t="s">
        <v>2668</v>
      </c>
      <c r="G183" s="12" t="s">
        <v>6</v>
      </c>
      <c r="H183" s="12" t="s">
        <v>151</v>
      </c>
      <c r="I183" s="12"/>
      <c r="J183" s="9">
        <v>113</v>
      </c>
      <c r="K183" s="9">
        <v>160</v>
      </c>
    </row>
    <row r="184" spans="2:11" s="11" customFormat="1" x14ac:dyDescent="0.2">
      <c r="B184" s="8">
        <v>43766</v>
      </c>
      <c r="C184" s="12" t="s">
        <v>3</v>
      </c>
      <c r="D184" s="113">
        <v>5891</v>
      </c>
      <c r="E184" s="12" t="s">
        <v>78</v>
      </c>
      <c r="F184" s="12" t="s">
        <v>3</v>
      </c>
      <c r="G184" s="12" t="s">
        <v>5</v>
      </c>
      <c r="H184" s="12" t="s">
        <v>151</v>
      </c>
      <c r="I184" s="12"/>
      <c r="J184" s="9">
        <v>25</v>
      </c>
      <c r="K184" s="9">
        <v>28</v>
      </c>
    </row>
    <row r="185" spans="2:11" s="11" customFormat="1" x14ac:dyDescent="0.2">
      <c r="B185" s="8">
        <v>43766</v>
      </c>
      <c r="C185" s="12" t="s">
        <v>3</v>
      </c>
      <c r="D185" s="113">
        <v>6962</v>
      </c>
      <c r="E185" s="12" t="s">
        <v>2669</v>
      </c>
      <c r="F185" s="12" t="s">
        <v>31</v>
      </c>
      <c r="G185" s="12" t="s">
        <v>2670</v>
      </c>
      <c r="H185" s="12" t="s">
        <v>151</v>
      </c>
      <c r="I185" s="12"/>
      <c r="J185" s="9">
        <v>31</v>
      </c>
      <c r="K185" s="9">
        <v>40</v>
      </c>
    </row>
    <row r="186" spans="2:11" s="11" customFormat="1" x14ac:dyDescent="0.2">
      <c r="B186" s="8">
        <v>43766</v>
      </c>
      <c r="C186" s="12" t="s">
        <v>3</v>
      </c>
      <c r="D186" s="113">
        <v>1266</v>
      </c>
      <c r="E186" s="12" t="s">
        <v>232</v>
      </c>
      <c r="F186" s="12" t="s">
        <v>1668</v>
      </c>
      <c r="G186" s="12" t="s">
        <v>3</v>
      </c>
      <c r="H186" s="12" t="s">
        <v>151</v>
      </c>
      <c r="I186" s="12"/>
      <c r="J186" s="9">
        <v>40</v>
      </c>
      <c r="K186" s="9">
        <v>58</v>
      </c>
    </row>
    <row r="187" spans="2:11" s="11" customFormat="1" x14ac:dyDescent="0.2">
      <c r="B187" s="8">
        <v>43766</v>
      </c>
      <c r="C187" s="12" t="s">
        <v>3</v>
      </c>
      <c r="D187" s="113">
        <v>6583</v>
      </c>
      <c r="E187" s="12" t="s">
        <v>1803</v>
      </c>
      <c r="F187" s="12" t="s">
        <v>3</v>
      </c>
      <c r="G187" s="12" t="s">
        <v>5</v>
      </c>
      <c r="H187" s="12" t="s">
        <v>151</v>
      </c>
      <c r="I187" s="12"/>
      <c r="J187" s="9">
        <v>54</v>
      </c>
      <c r="K187" s="9">
        <v>74</v>
      </c>
    </row>
    <row r="188" spans="2:11" s="11" customFormat="1" x14ac:dyDescent="0.2">
      <c r="B188" s="8">
        <v>43766</v>
      </c>
      <c r="C188" s="12" t="s">
        <v>6</v>
      </c>
      <c r="D188" s="113">
        <v>54190</v>
      </c>
      <c r="E188" s="12" t="s">
        <v>277</v>
      </c>
      <c r="F188" s="12" t="s">
        <v>6</v>
      </c>
      <c r="G188" s="12" t="s">
        <v>15</v>
      </c>
      <c r="H188" s="12" t="s">
        <v>151</v>
      </c>
      <c r="I188" s="12"/>
      <c r="J188" s="9">
        <v>24</v>
      </c>
      <c r="K188" s="9">
        <v>15</v>
      </c>
    </row>
    <row r="189" spans="2:11" s="11" customFormat="1" x14ac:dyDescent="0.2">
      <c r="B189" s="8">
        <v>43766</v>
      </c>
      <c r="C189" s="12" t="s">
        <v>14</v>
      </c>
      <c r="D189" s="113">
        <v>6900</v>
      </c>
      <c r="E189" s="12" t="s">
        <v>2671</v>
      </c>
      <c r="F189" s="12" t="s">
        <v>12</v>
      </c>
      <c r="G189" s="12" t="s">
        <v>6</v>
      </c>
      <c r="H189" s="12" t="s">
        <v>151</v>
      </c>
      <c r="I189" s="12"/>
      <c r="J189" s="9">
        <v>85</v>
      </c>
      <c r="K189" s="30">
        <v>122</v>
      </c>
    </row>
    <row r="190" spans="2:11" s="11" customFormat="1" x14ac:dyDescent="0.2">
      <c r="B190" s="8">
        <v>43766</v>
      </c>
      <c r="C190" s="12" t="s">
        <v>3</v>
      </c>
      <c r="D190" s="113">
        <v>8361</v>
      </c>
      <c r="E190" s="12" t="s">
        <v>2672</v>
      </c>
      <c r="F190" s="12" t="s">
        <v>10</v>
      </c>
      <c r="G190" s="12" t="s">
        <v>3</v>
      </c>
      <c r="H190" s="12" t="s">
        <v>151</v>
      </c>
      <c r="I190" s="12"/>
      <c r="J190" s="9">
        <v>29</v>
      </c>
      <c r="K190" s="9">
        <v>22</v>
      </c>
    </row>
    <row r="191" spans="2:11" s="11" customFormat="1" x14ac:dyDescent="0.2">
      <c r="B191" s="8">
        <v>43766</v>
      </c>
      <c r="C191" s="12" t="s">
        <v>3</v>
      </c>
      <c r="D191" s="113">
        <v>3714</v>
      </c>
      <c r="E191" s="12" t="s">
        <v>83</v>
      </c>
      <c r="F191" s="12" t="s">
        <v>3</v>
      </c>
      <c r="G191" s="12" t="s">
        <v>6</v>
      </c>
      <c r="H191" s="12" t="s">
        <v>151</v>
      </c>
      <c r="I191" s="12"/>
      <c r="J191" s="9">
        <v>26</v>
      </c>
      <c r="K191" s="9">
        <v>17</v>
      </c>
    </row>
    <row r="192" spans="2:11" s="11" customFormat="1" x14ac:dyDescent="0.2">
      <c r="B192" s="8">
        <v>43766</v>
      </c>
      <c r="C192" s="12" t="s">
        <v>6</v>
      </c>
      <c r="D192" s="113">
        <v>74200</v>
      </c>
      <c r="E192" s="12" t="s">
        <v>2673</v>
      </c>
      <c r="F192" s="12" t="s">
        <v>6</v>
      </c>
      <c r="G192" s="12" t="s">
        <v>15</v>
      </c>
      <c r="H192" s="12" t="s">
        <v>151</v>
      </c>
      <c r="I192" s="12"/>
      <c r="J192" s="87" t="s">
        <v>2677</v>
      </c>
      <c r="K192" s="87" t="s">
        <v>2676</v>
      </c>
    </row>
    <row r="193" spans="2:11" s="11" customFormat="1" x14ac:dyDescent="0.2">
      <c r="B193" s="8">
        <v>43766</v>
      </c>
      <c r="C193" s="12" t="s">
        <v>3</v>
      </c>
      <c r="D193" s="113">
        <v>1159</v>
      </c>
      <c r="E193" s="12" t="s">
        <v>2674</v>
      </c>
      <c r="F193" s="12" t="s">
        <v>3</v>
      </c>
      <c r="G193" s="12" t="s">
        <v>6</v>
      </c>
      <c r="H193" s="12" t="s">
        <v>151</v>
      </c>
      <c r="I193" s="12"/>
      <c r="J193" s="9">
        <v>33</v>
      </c>
      <c r="K193" s="9">
        <v>36</v>
      </c>
    </row>
    <row r="194" spans="2:11" s="11" customFormat="1" x14ac:dyDescent="0.2">
      <c r="B194" s="8">
        <v>43767</v>
      </c>
      <c r="C194" s="12" t="s">
        <v>3</v>
      </c>
      <c r="D194" s="113">
        <v>4522</v>
      </c>
      <c r="E194" s="12" t="s">
        <v>40</v>
      </c>
      <c r="F194" s="12" t="s">
        <v>6</v>
      </c>
      <c r="G194" s="12" t="s">
        <v>3</v>
      </c>
      <c r="H194" s="12" t="s">
        <v>151</v>
      </c>
      <c r="I194" s="12"/>
      <c r="J194" s="9">
        <v>7</v>
      </c>
      <c r="K194" s="9">
        <v>3</v>
      </c>
    </row>
    <row r="195" spans="2:11" s="11" customFormat="1" x14ac:dyDescent="0.2">
      <c r="B195" s="8">
        <v>43767</v>
      </c>
      <c r="C195" s="12" t="s">
        <v>3</v>
      </c>
      <c r="D195" s="113">
        <v>3670</v>
      </c>
      <c r="E195" s="12" t="s">
        <v>76</v>
      </c>
      <c r="F195" s="12" t="s">
        <v>10</v>
      </c>
      <c r="G195" s="12" t="s">
        <v>5</v>
      </c>
      <c r="H195" s="12" t="s">
        <v>151</v>
      </c>
      <c r="I195" s="12"/>
      <c r="J195" s="9">
        <v>19</v>
      </c>
      <c r="K195" s="9">
        <v>17</v>
      </c>
    </row>
    <row r="196" spans="2:11" s="11" customFormat="1" x14ac:dyDescent="0.2">
      <c r="B196" s="8">
        <v>43767</v>
      </c>
      <c r="C196" s="12" t="s">
        <v>6</v>
      </c>
      <c r="D196" s="113">
        <v>55100</v>
      </c>
      <c r="E196" s="12" t="s">
        <v>2681</v>
      </c>
      <c r="F196" s="12" t="s">
        <v>6</v>
      </c>
      <c r="G196" s="12" t="s">
        <v>15</v>
      </c>
      <c r="H196" s="12" t="s">
        <v>151</v>
      </c>
      <c r="I196" s="12"/>
      <c r="J196" s="9">
        <v>76</v>
      </c>
      <c r="K196" s="9">
        <v>82</v>
      </c>
    </row>
    <row r="197" spans="2:11" s="11" customFormat="1" x14ac:dyDescent="0.2">
      <c r="B197" s="8">
        <v>43767</v>
      </c>
      <c r="C197" s="12" t="s">
        <v>3</v>
      </c>
      <c r="D197" s="113">
        <v>8358</v>
      </c>
      <c r="E197" s="12" t="s">
        <v>2659</v>
      </c>
      <c r="F197" s="12" t="s">
        <v>3</v>
      </c>
      <c r="G197" s="12" t="s">
        <v>3</v>
      </c>
      <c r="H197" s="12" t="s">
        <v>151</v>
      </c>
      <c r="I197" s="12"/>
      <c r="J197" s="9">
        <v>27</v>
      </c>
      <c r="K197" s="9">
        <v>20</v>
      </c>
    </row>
    <row r="198" spans="2:11" s="11" customFormat="1" x14ac:dyDescent="0.2">
      <c r="B198" s="8">
        <v>43767</v>
      </c>
      <c r="C198" s="12" t="s">
        <v>3</v>
      </c>
      <c r="D198" s="113">
        <v>8361</v>
      </c>
      <c r="E198" s="12" t="s">
        <v>2672</v>
      </c>
      <c r="F198" s="12" t="s">
        <v>3</v>
      </c>
      <c r="G198" s="12" t="s">
        <v>3</v>
      </c>
      <c r="H198" s="12" t="s">
        <v>151</v>
      </c>
      <c r="I198" s="12"/>
      <c r="J198" s="9">
        <v>27</v>
      </c>
      <c r="K198" s="9">
        <v>20</v>
      </c>
    </row>
    <row r="199" spans="2:11" s="11" customFormat="1" x14ac:dyDescent="0.2">
      <c r="B199" s="8">
        <v>43767</v>
      </c>
      <c r="C199" s="12" t="s">
        <v>6</v>
      </c>
      <c r="D199" s="113">
        <v>87170</v>
      </c>
      <c r="E199" s="12" t="s">
        <v>2682</v>
      </c>
      <c r="F199" s="12" t="s">
        <v>6</v>
      </c>
      <c r="G199" s="12" t="s">
        <v>6</v>
      </c>
      <c r="H199" s="12" t="s">
        <v>151</v>
      </c>
      <c r="I199" s="12"/>
      <c r="J199" s="9"/>
      <c r="K199" s="9"/>
    </row>
    <row r="200" spans="2:11" s="11" customFormat="1" x14ac:dyDescent="0.2">
      <c r="B200" s="8">
        <v>43767</v>
      </c>
      <c r="C200" s="12" t="s">
        <v>14</v>
      </c>
      <c r="D200" s="113">
        <v>6224</v>
      </c>
      <c r="E200" s="12" t="s">
        <v>2685</v>
      </c>
      <c r="F200" s="12" t="s">
        <v>6</v>
      </c>
      <c r="G200" s="12" t="s">
        <v>6</v>
      </c>
      <c r="H200" s="12" t="s">
        <v>151</v>
      </c>
      <c r="I200" s="12"/>
      <c r="J200" s="9">
        <v>113</v>
      </c>
      <c r="K200" s="9">
        <v>182</v>
      </c>
    </row>
    <row r="201" spans="2:11" s="11" customFormat="1" x14ac:dyDescent="0.2">
      <c r="B201" s="8">
        <v>43767</v>
      </c>
      <c r="C201" s="12" t="s">
        <v>6</v>
      </c>
      <c r="D201" s="113">
        <v>57530</v>
      </c>
      <c r="E201" s="12" t="s">
        <v>2686</v>
      </c>
      <c r="F201" s="12" t="s">
        <v>6</v>
      </c>
      <c r="G201" s="12" t="s">
        <v>3</v>
      </c>
      <c r="H201" s="12" t="s">
        <v>151</v>
      </c>
      <c r="I201" s="12"/>
      <c r="J201" s="9">
        <v>66</v>
      </c>
      <c r="K201" s="9">
        <v>192</v>
      </c>
    </row>
    <row r="202" spans="2:11" s="11" customFormat="1" x14ac:dyDescent="0.2">
      <c r="B202" s="8">
        <v>43767</v>
      </c>
      <c r="C202" s="12" t="s">
        <v>3</v>
      </c>
      <c r="D202" s="113">
        <v>4602</v>
      </c>
      <c r="E202" s="12" t="s">
        <v>40</v>
      </c>
      <c r="F202" s="12" t="s">
        <v>5</v>
      </c>
      <c r="G202" s="12" t="s">
        <v>15</v>
      </c>
      <c r="H202" s="12" t="s">
        <v>151</v>
      </c>
      <c r="I202" s="12"/>
      <c r="J202" s="9">
        <v>3</v>
      </c>
      <c r="K202" s="9">
        <v>1</v>
      </c>
    </row>
    <row r="203" spans="2:11" s="11" customFormat="1" x14ac:dyDescent="0.2">
      <c r="B203" s="8">
        <v>43767</v>
      </c>
      <c r="C203" s="12" t="s">
        <v>3</v>
      </c>
      <c r="D203" s="113">
        <v>4912</v>
      </c>
      <c r="E203" s="12" t="s">
        <v>265</v>
      </c>
      <c r="F203" s="12" t="s">
        <v>6</v>
      </c>
      <c r="G203" s="12" t="s">
        <v>2479</v>
      </c>
      <c r="H203" s="12" t="s">
        <v>151</v>
      </c>
      <c r="I203" s="12"/>
      <c r="J203" s="9">
        <v>12</v>
      </c>
      <c r="K203" s="9">
        <v>6</v>
      </c>
    </row>
    <row r="204" spans="2:11" s="11" customFormat="1" x14ac:dyDescent="0.2">
      <c r="B204" s="8">
        <v>43767</v>
      </c>
      <c r="C204" s="12" t="s">
        <v>3</v>
      </c>
      <c r="D204" s="113">
        <v>3429</v>
      </c>
      <c r="E204" s="12" t="s">
        <v>67</v>
      </c>
      <c r="F204" s="12" t="s">
        <v>3</v>
      </c>
      <c r="G204" s="12" t="s">
        <v>5</v>
      </c>
      <c r="H204" s="12" t="s">
        <v>151</v>
      </c>
      <c r="I204" s="12"/>
      <c r="J204" s="9">
        <v>24</v>
      </c>
      <c r="K204" s="9">
        <v>20</v>
      </c>
    </row>
    <row r="205" spans="2:11" s="11" customFormat="1" x14ac:dyDescent="0.2">
      <c r="B205" s="8">
        <v>43767</v>
      </c>
      <c r="C205" s="12" t="s">
        <v>3</v>
      </c>
      <c r="D205" s="113">
        <v>7764</v>
      </c>
      <c r="E205" s="12" t="s">
        <v>47</v>
      </c>
      <c r="F205" s="12" t="s">
        <v>3</v>
      </c>
      <c r="G205" s="12" t="s">
        <v>3</v>
      </c>
      <c r="H205" s="12" t="s">
        <v>151</v>
      </c>
      <c r="I205" s="12"/>
      <c r="J205" s="9">
        <v>42</v>
      </c>
      <c r="K205" s="9">
        <v>55</v>
      </c>
    </row>
    <row r="206" spans="2:11" s="11" customFormat="1" x14ac:dyDescent="0.2">
      <c r="B206" s="8">
        <v>43767</v>
      </c>
      <c r="C206" s="12" t="s">
        <v>3</v>
      </c>
      <c r="D206" s="113">
        <v>2359</v>
      </c>
      <c r="E206" s="12" t="s">
        <v>92</v>
      </c>
      <c r="F206" s="12" t="s">
        <v>3</v>
      </c>
      <c r="G206" s="12" t="s">
        <v>6</v>
      </c>
      <c r="H206" s="12" t="s">
        <v>151</v>
      </c>
      <c r="I206" s="12"/>
      <c r="J206" s="9">
        <v>41</v>
      </c>
      <c r="K206" s="9">
        <v>33</v>
      </c>
    </row>
    <row r="207" spans="2:11" s="11" customFormat="1" x14ac:dyDescent="0.2">
      <c r="B207" s="8">
        <v>43767</v>
      </c>
      <c r="C207" s="12" t="s">
        <v>3</v>
      </c>
      <c r="D207" s="113">
        <v>4762</v>
      </c>
      <c r="E207" s="12" t="s">
        <v>941</v>
      </c>
      <c r="F207" s="12" t="s">
        <v>16</v>
      </c>
      <c r="G207" s="12" t="s">
        <v>6</v>
      </c>
      <c r="H207" s="12" t="s">
        <v>151</v>
      </c>
      <c r="I207" s="12"/>
      <c r="J207" s="9">
        <v>8</v>
      </c>
      <c r="K207" s="9">
        <v>4</v>
      </c>
    </row>
    <row r="208" spans="2:11" s="11" customFormat="1" x14ac:dyDescent="0.2">
      <c r="B208" s="8">
        <v>43767</v>
      </c>
      <c r="C208" s="12" t="s">
        <v>3</v>
      </c>
      <c r="D208" s="113">
        <v>8075</v>
      </c>
      <c r="E208" s="12" t="s">
        <v>41</v>
      </c>
      <c r="F208" s="12" t="s">
        <v>6</v>
      </c>
      <c r="G208" s="12" t="s">
        <v>15</v>
      </c>
      <c r="H208" s="12" t="s">
        <v>151</v>
      </c>
      <c r="I208" s="12"/>
      <c r="J208" s="9">
        <v>31</v>
      </c>
      <c r="K208" s="9">
        <v>22</v>
      </c>
    </row>
    <row r="209" spans="2:11" s="11" customFormat="1" x14ac:dyDescent="0.2">
      <c r="B209" s="218">
        <v>43768</v>
      </c>
      <c r="C209" s="12" t="s">
        <v>3</v>
      </c>
      <c r="D209" s="113">
        <v>3217</v>
      </c>
      <c r="E209" s="12" t="s">
        <v>131</v>
      </c>
      <c r="F209" s="12" t="s">
        <v>6</v>
      </c>
      <c r="G209" s="12" t="s">
        <v>6</v>
      </c>
      <c r="H209" s="12" t="s">
        <v>151</v>
      </c>
      <c r="I209" s="12"/>
      <c r="J209" s="9">
        <v>23</v>
      </c>
      <c r="K209" s="9">
        <v>21</v>
      </c>
    </row>
    <row r="210" spans="2:11" s="11" customFormat="1" x14ac:dyDescent="0.2">
      <c r="B210" s="218">
        <v>43768</v>
      </c>
      <c r="C210" s="12" t="s">
        <v>14</v>
      </c>
      <c r="D210" s="113">
        <v>6717</v>
      </c>
      <c r="E210" s="12" t="s">
        <v>1783</v>
      </c>
      <c r="F210" s="12" t="s">
        <v>6</v>
      </c>
      <c r="G210" s="12" t="s">
        <v>6</v>
      </c>
      <c r="H210" s="12" t="s">
        <v>151</v>
      </c>
      <c r="I210" s="12"/>
      <c r="J210" s="9">
        <v>37</v>
      </c>
      <c r="K210" s="9">
        <v>36</v>
      </c>
    </row>
    <row r="211" spans="2:11" s="11" customFormat="1" x14ac:dyDescent="0.2">
      <c r="B211" s="218">
        <v>43768</v>
      </c>
      <c r="C211" s="12" t="s">
        <v>6</v>
      </c>
      <c r="D211" s="113">
        <v>57970</v>
      </c>
      <c r="E211" s="12" t="s">
        <v>471</v>
      </c>
      <c r="F211" s="12" t="s">
        <v>6</v>
      </c>
      <c r="G211" s="12" t="s">
        <v>5</v>
      </c>
      <c r="H211" s="12" t="s">
        <v>151</v>
      </c>
      <c r="I211" s="12"/>
      <c r="J211" s="9">
        <v>51</v>
      </c>
      <c r="K211" s="9">
        <v>59</v>
      </c>
    </row>
    <row r="212" spans="2:11" s="11" customFormat="1" x14ac:dyDescent="0.2">
      <c r="B212" s="218">
        <v>43768</v>
      </c>
      <c r="C212" s="12" t="s">
        <v>3</v>
      </c>
      <c r="D212" s="113">
        <v>4849</v>
      </c>
      <c r="E212" s="12" t="s">
        <v>113</v>
      </c>
      <c r="F212" s="12" t="s">
        <v>6</v>
      </c>
      <c r="G212" s="12" t="s">
        <v>15</v>
      </c>
      <c r="H212" s="12" t="s">
        <v>151</v>
      </c>
      <c r="I212" s="217"/>
      <c r="J212" s="9">
        <v>12</v>
      </c>
      <c r="K212" s="9">
        <v>8</v>
      </c>
    </row>
    <row r="213" spans="2:11" s="11" customFormat="1" x14ac:dyDescent="0.2">
      <c r="B213" s="218">
        <v>43768</v>
      </c>
      <c r="C213" s="12" t="s">
        <v>6</v>
      </c>
      <c r="D213" s="113">
        <v>54400</v>
      </c>
      <c r="E213" s="12" t="s">
        <v>1640</v>
      </c>
      <c r="F213" s="12" t="s">
        <v>6</v>
      </c>
      <c r="G213" s="12" t="s">
        <v>3</v>
      </c>
      <c r="H213" s="12" t="s">
        <v>151</v>
      </c>
      <c r="I213" s="12"/>
      <c r="J213" s="9">
        <v>26</v>
      </c>
      <c r="K213" s="9">
        <v>20</v>
      </c>
    </row>
    <row r="214" spans="2:11" s="11" customFormat="1" x14ac:dyDescent="0.2">
      <c r="B214" s="218">
        <v>43768</v>
      </c>
      <c r="C214" s="12" t="s">
        <v>3</v>
      </c>
      <c r="D214" s="113">
        <v>5312</v>
      </c>
      <c r="E214" s="12" t="s">
        <v>280</v>
      </c>
      <c r="F214" s="12" t="s">
        <v>3</v>
      </c>
      <c r="G214" s="12" t="s">
        <v>5</v>
      </c>
      <c r="H214" s="12" t="s">
        <v>151</v>
      </c>
      <c r="I214" s="12"/>
      <c r="J214" s="9">
        <v>38</v>
      </c>
      <c r="K214" s="9">
        <v>42</v>
      </c>
    </row>
    <row r="215" spans="2:11" s="11" customFormat="1" x14ac:dyDescent="0.2">
      <c r="B215" s="218">
        <v>43768</v>
      </c>
      <c r="C215" s="12" t="s">
        <v>3</v>
      </c>
      <c r="D215" s="113">
        <v>8334</v>
      </c>
      <c r="E215" s="12" t="s">
        <v>64</v>
      </c>
      <c r="F215" s="12" t="s">
        <v>3</v>
      </c>
      <c r="G215" s="12" t="s">
        <v>3</v>
      </c>
      <c r="H215" s="12" t="s">
        <v>151</v>
      </c>
      <c r="I215" s="12"/>
      <c r="J215" s="9">
        <v>31</v>
      </c>
      <c r="K215" s="9">
        <v>22</v>
      </c>
    </row>
    <row r="216" spans="2:11" s="11" customFormat="1" x14ac:dyDescent="0.2">
      <c r="B216" s="218">
        <v>43768</v>
      </c>
      <c r="C216" s="12" t="s">
        <v>6</v>
      </c>
      <c r="D216" s="113">
        <v>54400</v>
      </c>
      <c r="E216" s="12" t="s">
        <v>1640</v>
      </c>
      <c r="F216" s="12" t="s">
        <v>6</v>
      </c>
      <c r="G216" s="12" t="s">
        <v>15</v>
      </c>
      <c r="H216" s="12" t="s">
        <v>151</v>
      </c>
      <c r="I216" s="217"/>
      <c r="J216" s="9">
        <v>26</v>
      </c>
      <c r="K216" s="9">
        <v>21</v>
      </c>
    </row>
    <row r="217" spans="2:11" s="11" customFormat="1" x14ac:dyDescent="0.2">
      <c r="B217" s="218">
        <v>43768</v>
      </c>
      <c r="C217" s="12" t="s">
        <v>3</v>
      </c>
      <c r="D217" s="113">
        <v>3350</v>
      </c>
      <c r="E217" s="12" t="s">
        <v>54</v>
      </c>
      <c r="F217" s="12" t="s">
        <v>3</v>
      </c>
      <c r="G217" s="12" t="s">
        <v>6</v>
      </c>
      <c r="H217" s="12" t="s">
        <v>151</v>
      </c>
      <c r="I217" s="217"/>
      <c r="J217" s="9">
        <v>17</v>
      </c>
      <c r="K217" s="9">
        <v>18</v>
      </c>
    </row>
    <row r="218" spans="2:11" s="11" customFormat="1" x14ac:dyDescent="0.2">
      <c r="B218" s="218">
        <v>43768</v>
      </c>
      <c r="C218" s="12" t="s">
        <v>3</v>
      </c>
      <c r="D218" s="113">
        <v>5310</v>
      </c>
      <c r="E218" s="12" t="s">
        <v>280</v>
      </c>
      <c r="F218" s="12" t="s">
        <v>2695</v>
      </c>
      <c r="G218" s="12" t="s">
        <v>15</v>
      </c>
      <c r="H218" s="12" t="s">
        <v>151</v>
      </c>
      <c r="I218" s="12"/>
      <c r="J218" s="9">
        <v>32</v>
      </c>
      <c r="K218" s="9">
        <v>37</v>
      </c>
    </row>
    <row r="219" spans="2:11" s="11" customFormat="1" x14ac:dyDescent="0.2">
      <c r="B219" s="218">
        <v>43768</v>
      </c>
      <c r="C219" s="12" t="s">
        <v>3</v>
      </c>
      <c r="D219" s="113">
        <v>4989</v>
      </c>
      <c r="E219" s="12" t="s">
        <v>61</v>
      </c>
      <c r="F219" s="12" t="s">
        <v>6</v>
      </c>
      <c r="G219" s="12" t="s">
        <v>8</v>
      </c>
      <c r="H219" s="12" t="s">
        <v>151</v>
      </c>
      <c r="I219" s="217"/>
      <c r="J219" s="9">
        <v>8</v>
      </c>
      <c r="K219" s="9">
        <v>4</v>
      </c>
    </row>
    <row r="220" spans="2:11" s="11" customFormat="1" x14ac:dyDescent="0.2">
      <c r="B220" s="218">
        <v>43768</v>
      </c>
      <c r="C220" s="12" t="s">
        <v>3</v>
      </c>
      <c r="D220" s="113">
        <v>3321</v>
      </c>
      <c r="E220" s="12" t="s">
        <v>1040</v>
      </c>
      <c r="F220" s="12" t="s">
        <v>11</v>
      </c>
      <c r="G220" s="12" t="s">
        <v>15</v>
      </c>
      <c r="H220" s="12" t="s">
        <v>151</v>
      </c>
      <c r="I220" s="12"/>
      <c r="J220" s="9">
        <v>23</v>
      </c>
      <c r="K220" s="9">
        <v>26</v>
      </c>
    </row>
    <row r="221" spans="2:11" s="11" customFormat="1" x14ac:dyDescent="0.2">
      <c r="B221" s="218">
        <v>43768</v>
      </c>
      <c r="C221" s="12" t="s">
        <v>3</v>
      </c>
      <c r="D221" s="113">
        <v>5353</v>
      </c>
      <c r="E221" s="12" t="s">
        <v>1058</v>
      </c>
      <c r="F221" s="12" t="s">
        <v>16</v>
      </c>
      <c r="G221" s="12" t="s">
        <v>22</v>
      </c>
      <c r="H221" s="12" t="s">
        <v>151</v>
      </c>
      <c r="I221" s="217"/>
      <c r="J221" s="9">
        <v>32</v>
      </c>
      <c r="K221" s="9">
        <v>39</v>
      </c>
    </row>
    <row r="222" spans="2:11" s="11" customFormat="1" x14ac:dyDescent="0.2">
      <c r="B222" s="218">
        <v>43768</v>
      </c>
      <c r="C222" s="12" t="s">
        <v>3</v>
      </c>
      <c r="D222" s="113">
        <v>6163</v>
      </c>
      <c r="E222" s="12" t="s">
        <v>158</v>
      </c>
      <c r="F222" s="12" t="s">
        <v>3</v>
      </c>
      <c r="G222" s="12" t="s">
        <v>5</v>
      </c>
      <c r="H222" s="12" t="s">
        <v>151</v>
      </c>
      <c r="I222" s="217"/>
      <c r="J222" s="9">
        <v>37</v>
      </c>
      <c r="K222" s="9">
        <v>45</v>
      </c>
    </row>
    <row r="223" spans="2:11" s="11" customFormat="1" x14ac:dyDescent="0.2">
      <c r="B223" s="218">
        <v>43768</v>
      </c>
      <c r="C223" s="12" t="s">
        <v>6</v>
      </c>
      <c r="D223" s="113">
        <v>57700</v>
      </c>
      <c r="E223" s="12" t="s">
        <v>178</v>
      </c>
      <c r="F223" s="12" t="s">
        <v>6</v>
      </c>
      <c r="G223" s="12" t="s">
        <v>6</v>
      </c>
      <c r="H223" s="12" t="s">
        <v>151</v>
      </c>
      <c r="I223" s="217"/>
      <c r="J223" s="9">
        <v>42</v>
      </c>
      <c r="K223" s="9">
        <v>42</v>
      </c>
    </row>
    <row r="224" spans="2:11" s="11" customFormat="1" x14ac:dyDescent="0.2">
      <c r="B224" s="218">
        <v>43768</v>
      </c>
      <c r="C224" s="12" t="s">
        <v>3</v>
      </c>
      <c r="D224" s="113">
        <v>9165</v>
      </c>
      <c r="E224" s="12" t="s">
        <v>729</v>
      </c>
      <c r="F224" s="12" t="s">
        <v>6</v>
      </c>
      <c r="G224" s="12" t="s">
        <v>3</v>
      </c>
      <c r="H224" s="12" t="s">
        <v>151</v>
      </c>
      <c r="I224" s="12"/>
      <c r="J224" s="9">
        <v>63</v>
      </c>
      <c r="K224" s="9">
        <v>70</v>
      </c>
    </row>
    <row r="225" spans="2:11" s="11" customFormat="1" x14ac:dyDescent="0.2">
      <c r="B225" s="218">
        <v>43768</v>
      </c>
      <c r="C225" s="12" t="s">
        <v>6</v>
      </c>
      <c r="D225" s="113">
        <v>54700</v>
      </c>
      <c r="E225" s="12" t="s">
        <v>2698</v>
      </c>
      <c r="F225" s="12" t="s">
        <v>6</v>
      </c>
      <c r="G225" s="12" t="s">
        <v>6</v>
      </c>
      <c r="H225" s="12" t="s">
        <v>151</v>
      </c>
      <c r="I225" s="217"/>
      <c r="J225" s="9">
        <v>73</v>
      </c>
      <c r="K225" s="9">
        <v>95</v>
      </c>
    </row>
    <row r="226" spans="2:11" s="11" customFormat="1" x14ac:dyDescent="0.2">
      <c r="B226" s="218">
        <v>43768</v>
      </c>
      <c r="C226" s="12" t="s">
        <v>6</v>
      </c>
      <c r="D226" s="113">
        <v>54310</v>
      </c>
      <c r="E226" s="12" t="s">
        <v>323</v>
      </c>
      <c r="F226" s="12" t="s">
        <v>6</v>
      </c>
      <c r="G226" s="12" t="s">
        <v>15</v>
      </c>
      <c r="H226" s="12" t="s">
        <v>151</v>
      </c>
      <c r="I226" s="217"/>
      <c r="J226" s="9">
        <v>46</v>
      </c>
      <c r="K226" s="9">
        <v>44</v>
      </c>
    </row>
    <row r="227" spans="2:11" s="11" customFormat="1" x14ac:dyDescent="0.2">
      <c r="B227" s="218">
        <v>43768</v>
      </c>
      <c r="C227" s="12" t="s">
        <v>3</v>
      </c>
      <c r="D227" s="113">
        <v>2435</v>
      </c>
      <c r="E227" s="12" t="s">
        <v>92</v>
      </c>
      <c r="F227" s="12" t="s">
        <v>2406</v>
      </c>
      <c r="G227" s="12" t="s">
        <v>15</v>
      </c>
      <c r="H227" s="12" t="s">
        <v>151</v>
      </c>
      <c r="I227" s="12"/>
      <c r="J227" s="9">
        <v>41</v>
      </c>
      <c r="K227" s="9">
        <v>30</v>
      </c>
    </row>
    <row r="228" spans="2:11" s="11" customFormat="1" x14ac:dyDescent="0.2">
      <c r="B228" s="218">
        <v>43768</v>
      </c>
      <c r="C228" s="12" t="s">
        <v>3</v>
      </c>
      <c r="D228" s="113">
        <v>4383</v>
      </c>
      <c r="E228" s="12" t="s">
        <v>61</v>
      </c>
      <c r="F228" s="12" t="s">
        <v>3</v>
      </c>
      <c r="G228" s="12" t="s">
        <v>5</v>
      </c>
      <c r="H228" s="12" t="s">
        <v>151</v>
      </c>
      <c r="I228" s="12"/>
      <c r="J228" s="9">
        <v>13</v>
      </c>
      <c r="K228" s="9">
        <v>8</v>
      </c>
    </row>
    <row r="229" spans="2:11" s="11" customFormat="1" x14ac:dyDescent="0.2">
      <c r="B229" s="218">
        <v>43768</v>
      </c>
      <c r="C229" s="12" t="s">
        <v>3</v>
      </c>
      <c r="D229" s="113">
        <v>7251</v>
      </c>
      <c r="E229" s="12" t="s">
        <v>59</v>
      </c>
      <c r="F229" s="12" t="s">
        <v>6</v>
      </c>
      <c r="G229" s="12" t="s">
        <v>15</v>
      </c>
      <c r="H229" s="12" t="s">
        <v>151</v>
      </c>
      <c r="I229" s="12"/>
      <c r="J229" s="9">
        <v>39</v>
      </c>
      <c r="K229" s="9">
        <v>33</v>
      </c>
    </row>
    <row r="230" spans="2:11" s="11" customFormat="1" x14ac:dyDescent="0.2">
      <c r="B230" s="218">
        <v>43768</v>
      </c>
      <c r="C230" s="12" t="s">
        <v>3</v>
      </c>
      <c r="D230" s="113">
        <v>4130</v>
      </c>
      <c r="E230" s="12" t="s">
        <v>506</v>
      </c>
      <c r="F230" s="12" t="s">
        <v>6</v>
      </c>
      <c r="G230" s="12" t="s">
        <v>6</v>
      </c>
      <c r="H230" s="12" t="s">
        <v>151</v>
      </c>
      <c r="I230" s="12"/>
      <c r="J230" s="9">
        <v>17</v>
      </c>
      <c r="K230" s="9">
        <v>9</v>
      </c>
    </row>
    <row r="231" spans="2:11" s="11" customFormat="1" x14ac:dyDescent="0.2">
      <c r="B231" s="218">
        <v>43768</v>
      </c>
      <c r="C231" s="12" t="s">
        <v>3</v>
      </c>
      <c r="D231" s="113">
        <v>9170</v>
      </c>
      <c r="E231" s="12" t="s">
        <v>191</v>
      </c>
      <c r="F231" s="12" t="s">
        <v>16</v>
      </c>
      <c r="G231" s="12" t="s">
        <v>3</v>
      </c>
      <c r="H231" s="12" t="s">
        <v>151</v>
      </c>
      <c r="I231" s="217"/>
      <c r="J231" s="9">
        <v>55</v>
      </c>
      <c r="K231" s="9">
        <v>46</v>
      </c>
    </row>
    <row r="232" spans="2:11" s="11" customFormat="1" x14ac:dyDescent="0.2">
      <c r="B232" s="218">
        <v>43769</v>
      </c>
      <c r="C232" s="12" t="s">
        <v>3</v>
      </c>
      <c r="D232" s="113">
        <v>7526</v>
      </c>
      <c r="E232" s="12" t="s">
        <v>162</v>
      </c>
      <c r="F232" s="12" t="s">
        <v>4</v>
      </c>
      <c r="G232" s="12" t="s">
        <v>6</v>
      </c>
      <c r="H232" s="12" t="s">
        <v>151</v>
      </c>
      <c r="I232" s="12"/>
      <c r="J232" s="9">
        <v>41</v>
      </c>
      <c r="K232" s="9">
        <v>52</v>
      </c>
    </row>
    <row r="233" spans="2:11" s="11" customFormat="1" x14ac:dyDescent="0.2">
      <c r="B233" s="218">
        <v>43769</v>
      </c>
      <c r="C233" s="12" t="s">
        <v>6</v>
      </c>
      <c r="D233" s="113">
        <v>54400</v>
      </c>
      <c r="E233" s="12" t="s">
        <v>1640</v>
      </c>
      <c r="F233" s="12" t="s">
        <v>6</v>
      </c>
      <c r="G233" s="12" t="s">
        <v>6</v>
      </c>
      <c r="H233" s="12" t="s">
        <v>151</v>
      </c>
      <c r="I233" s="12"/>
      <c r="J233" s="9">
        <v>27</v>
      </c>
      <c r="K233" s="9">
        <v>20</v>
      </c>
    </row>
    <row r="234" spans="2:11" s="11" customFormat="1" x14ac:dyDescent="0.2">
      <c r="B234" s="218">
        <v>43769</v>
      </c>
      <c r="C234" s="12" t="s">
        <v>3</v>
      </c>
      <c r="D234" s="113">
        <v>5811</v>
      </c>
      <c r="E234" s="12" t="s">
        <v>118</v>
      </c>
      <c r="F234" s="12" t="s">
        <v>18</v>
      </c>
      <c r="G234" s="12" t="s">
        <v>6</v>
      </c>
      <c r="H234" s="12" t="s">
        <v>151</v>
      </c>
      <c r="I234" s="12"/>
      <c r="J234" s="9">
        <v>27</v>
      </c>
      <c r="K234" s="9">
        <v>28</v>
      </c>
    </row>
    <row r="235" spans="2:11" s="11" customFormat="1" x14ac:dyDescent="0.2">
      <c r="B235" s="218">
        <v>43769</v>
      </c>
      <c r="C235" s="12" t="s">
        <v>3</v>
      </c>
      <c r="D235" s="113">
        <v>8049</v>
      </c>
      <c r="E235" s="12" t="s">
        <v>42</v>
      </c>
      <c r="F235" s="12" t="s">
        <v>1656</v>
      </c>
      <c r="G235" s="12" t="s">
        <v>15</v>
      </c>
      <c r="H235" s="12" t="s">
        <v>151</v>
      </c>
      <c r="I235" s="12"/>
      <c r="J235" s="9">
        <v>25</v>
      </c>
      <c r="K235" s="9">
        <v>21</v>
      </c>
    </row>
    <row r="236" spans="2:11" s="11" customFormat="1" x14ac:dyDescent="0.2">
      <c r="B236" s="218">
        <v>43769</v>
      </c>
      <c r="C236" s="12" t="s">
        <v>3</v>
      </c>
      <c r="D236" s="113">
        <v>2120</v>
      </c>
      <c r="E236" s="12" t="s">
        <v>92</v>
      </c>
      <c r="F236" s="12" t="s">
        <v>188</v>
      </c>
      <c r="G236" s="12" t="s">
        <v>15</v>
      </c>
      <c r="H236" s="12" t="s">
        <v>151</v>
      </c>
      <c r="I236" s="12"/>
      <c r="J236" s="9">
        <v>25</v>
      </c>
      <c r="K236" s="9">
        <v>26</v>
      </c>
    </row>
    <row r="237" spans="2:11" s="11" customFormat="1" x14ac:dyDescent="0.2">
      <c r="B237" s="218">
        <v>43769</v>
      </c>
      <c r="C237" s="12" t="s">
        <v>3</v>
      </c>
      <c r="D237" s="113">
        <v>9674</v>
      </c>
      <c r="E237" s="12" t="s">
        <v>2703</v>
      </c>
      <c r="F237" s="12" t="s">
        <v>4</v>
      </c>
      <c r="G237" s="12" t="s">
        <v>99</v>
      </c>
      <c r="H237" s="12" t="s">
        <v>151</v>
      </c>
      <c r="I237" s="12"/>
      <c r="J237" s="9">
        <v>71</v>
      </c>
      <c r="K237" s="9">
        <v>85</v>
      </c>
    </row>
    <row r="238" spans="2:11" s="11" customFormat="1" x14ac:dyDescent="0.2">
      <c r="B238" s="218">
        <v>43769</v>
      </c>
      <c r="C238" s="12" t="s">
        <v>6</v>
      </c>
      <c r="D238" s="113">
        <v>55100</v>
      </c>
      <c r="E238" s="12" t="s">
        <v>2704</v>
      </c>
      <c r="F238" s="12" t="s">
        <v>6</v>
      </c>
      <c r="G238" s="12" t="s">
        <v>15</v>
      </c>
      <c r="H238" s="12" t="s">
        <v>151</v>
      </c>
      <c r="I238" s="12"/>
      <c r="J238" s="9">
        <v>80</v>
      </c>
      <c r="K238" s="9">
        <v>82</v>
      </c>
    </row>
    <row r="239" spans="2:11" s="11" customFormat="1" x14ac:dyDescent="0.2">
      <c r="B239" s="8">
        <v>43758</v>
      </c>
      <c r="C239" s="12" t="s">
        <v>6</v>
      </c>
      <c r="D239" s="113">
        <v>57950</v>
      </c>
      <c r="E239" s="12" t="s">
        <v>1132</v>
      </c>
      <c r="F239" s="12" t="s">
        <v>6</v>
      </c>
      <c r="G239" s="12" t="s">
        <v>15</v>
      </c>
      <c r="H239" s="12" t="s">
        <v>2589</v>
      </c>
      <c r="I239" s="12"/>
      <c r="J239" s="9">
        <v>53</v>
      </c>
      <c r="K239" s="9">
        <v>72</v>
      </c>
    </row>
    <row r="240" spans="2:11" s="11" customFormat="1" x14ac:dyDescent="0.2">
      <c r="B240" s="8">
        <v>43765</v>
      </c>
      <c r="C240" s="12" t="s">
        <v>3</v>
      </c>
      <c r="D240" s="113">
        <v>1311</v>
      </c>
      <c r="E240" s="12" t="s">
        <v>92</v>
      </c>
      <c r="F240" s="12" t="s">
        <v>169</v>
      </c>
      <c r="G240" s="12" t="s">
        <v>15</v>
      </c>
      <c r="H240" s="12" t="s">
        <v>2658</v>
      </c>
      <c r="I240" s="12"/>
      <c r="J240" s="9">
        <v>19</v>
      </c>
      <c r="K240" s="9">
        <v>24</v>
      </c>
    </row>
    <row r="241" spans="2:11" s="11" customFormat="1" x14ac:dyDescent="0.2">
      <c r="B241" s="8">
        <v>43756</v>
      </c>
      <c r="C241" s="12" t="s">
        <v>6</v>
      </c>
      <c r="D241" s="113">
        <v>57970</v>
      </c>
      <c r="E241" s="12" t="s">
        <v>316</v>
      </c>
      <c r="F241" s="12" t="s">
        <v>6</v>
      </c>
      <c r="G241" s="12" t="s">
        <v>6</v>
      </c>
      <c r="H241" s="12" t="s">
        <v>2585</v>
      </c>
      <c r="I241" s="12"/>
      <c r="J241" s="9">
        <v>35</v>
      </c>
      <c r="K241" s="9">
        <v>48</v>
      </c>
    </row>
    <row r="242" spans="2:11" s="11" customFormat="1" x14ac:dyDescent="0.2">
      <c r="B242" s="8">
        <v>43762</v>
      </c>
      <c r="C242" s="12" t="s">
        <v>6</v>
      </c>
      <c r="D242" s="113">
        <v>54560</v>
      </c>
      <c r="E242" s="12" t="s">
        <v>417</v>
      </c>
      <c r="F242" s="12" t="s">
        <v>6</v>
      </c>
      <c r="G242" s="12" t="s">
        <v>6</v>
      </c>
      <c r="H242" s="12" t="s">
        <v>976</v>
      </c>
      <c r="I242" s="12"/>
      <c r="J242" s="9">
        <v>29</v>
      </c>
      <c r="K242" s="9">
        <v>25</v>
      </c>
    </row>
    <row r="243" spans="2:11" s="11" customFormat="1" x14ac:dyDescent="0.2">
      <c r="B243" s="8">
        <v>43766</v>
      </c>
      <c r="C243" s="12" t="s">
        <v>14</v>
      </c>
      <c r="D243" s="113">
        <v>6730</v>
      </c>
      <c r="E243" s="12" t="s">
        <v>168</v>
      </c>
      <c r="F243" s="12" t="s">
        <v>6</v>
      </c>
      <c r="G243" s="12" t="s">
        <v>15</v>
      </c>
      <c r="H243" s="12" t="s">
        <v>976</v>
      </c>
      <c r="I243" s="12"/>
      <c r="J243" s="9">
        <v>13</v>
      </c>
      <c r="K243" s="9">
        <v>10</v>
      </c>
    </row>
    <row r="244" spans="2:11" s="11" customFormat="1" x14ac:dyDescent="0.2">
      <c r="B244" s="8">
        <v>43747</v>
      </c>
      <c r="C244" s="12" t="s">
        <v>3</v>
      </c>
      <c r="D244" s="113">
        <v>1338</v>
      </c>
      <c r="E244" s="12" t="s">
        <v>92</v>
      </c>
      <c r="F244" s="12" t="s">
        <v>5</v>
      </c>
      <c r="G244" s="12" t="s">
        <v>4</v>
      </c>
      <c r="H244" s="12" t="s">
        <v>2560</v>
      </c>
      <c r="I244" s="12"/>
      <c r="J244" s="9">
        <v>25</v>
      </c>
      <c r="K244" s="9">
        <v>27</v>
      </c>
    </row>
    <row r="245" spans="2:11" s="11" customFormat="1" x14ac:dyDescent="0.2">
      <c r="B245" s="8">
        <v>43744</v>
      </c>
      <c r="C245" s="12" t="s">
        <v>5</v>
      </c>
      <c r="D245" s="113">
        <v>66706</v>
      </c>
      <c r="E245" s="12" t="s">
        <v>97</v>
      </c>
      <c r="F245" s="12" t="s">
        <v>4</v>
      </c>
      <c r="G245" s="12" t="s">
        <v>15</v>
      </c>
      <c r="H245" s="12" t="s">
        <v>2544</v>
      </c>
      <c r="I245" s="12"/>
      <c r="J245" s="9">
        <v>32</v>
      </c>
      <c r="K245" s="9">
        <v>45</v>
      </c>
    </row>
    <row r="246" spans="2:11" s="11" customFormat="1" x14ac:dyDescent="0.2">
      <c r="B246" s="8">
        <v>43765</v>
      </c>
      <c r="C246" s="12" t="s">
        <v>6</v>
      </c>
      <c r="D246" s="113">
        <v>57700</v>
      </c>
      <c r="E246" s="12" t="s">
        <v>178</v>
      </c>
      <c r="F246" s="12" t="s">
        <v>6</v>
      </c>
      <c r="G246" s="12" t="s">
        <v>15</v>
      </c>
      <c r="H246" s="12" t="s">
        <v>2657</v>
      </c>
      <c r="I246" s="12"/>
      <c r="J246" s="9">
        <v>40</v>
      </c>
      <c r="K246" s="9">
        <v>42</v>
      </c>
    </row>
    <row r="247" spans="2:11" s="11" customFormat="1" x14ac:dyDescent="0.2">
      <c r="B247" s="218">
        <v>43768</v>
      </c>
      <c r="C247" s="12" t="s">
        <v>3</v>
      </c>
      <c r="D247" s="113">
        <v>3653</v>
      </c>
      <c r="E247" s="12" t="s">
        <v>76</v>
      </c>
      <c r="F247" s="12" t="s">
        <v>3</v>
      </c>
      <c r="G247" s="12" t="s">
        <v>6</v>
      </c>
      <c r="H247" s="12" t="s">
        <v>2657</v>
      </c>
      <c r="I247" s="12"/>
      <c r="J247" s="9">
        <v>18</v>
      </c>
      <c r="K247" s="9">
        <v>18</v>
      </c>
    </row>
    <row r="248" spans="2:11" s="11" customFormat="1" x14ac:dyDescent="0.2">
      <c r="B248" s="218">
        <v>43768</v>
      </c>
      <c r="C248" s="12" t="s">
        <v>6</v>
      </c>
      <c r="D248" s="113">
        <v>57070</v>
      </c>
      <c r="E248" s="12" t="s">
        <v>211</v>
      </c>
      <c r="F248" s="12" t="s">
        <v>6</v>
      </c>
      <c r="G248" s="12" t="s">
        <v>15</v>
      </c>
      <c r="H248" s="12" t="s">
        <v>2185</v>
      </c>
      <c r="I248" s="12"/>
      <c r="J248" s="9">
        <v>56</v>
      </c>
      <c r="K248" s="9">
        <v>65</v>
      </c>
    </row>
    <row r="249" spans="2:11" s="11" customFormat="1" x14ac:dyDescent="0.2">
      <c r="B249" s="8">
        <v>43740</v>
      </c>
      <c r="C249" s="12" t="s">
        <v>3</v>
      </c>
      <c r="D249" s="113">
        <v>3346</v>
      </c>
      <c r="E249" s="12" t="s">
        <v>54</v>
      </c>
      <c r="F249" s="12" t="s">
        <v>5</v>
      </c>
      <c r="G249" s="12" t="s">
        <v>15</v>
      </c>
      <c r="H249" s="12" t="s">
        <v>37</v>
      </c>
      <c r="I249" s="12"/>
      <c r="J249" s="9">
        <v>15</v>
      </c>
      <c r="K249" s="9">
        <v>17</v>
      </c>
    </row>
    <row r="250" spans="2:11" s="11" customFormat="1" x14ac:dyDescent="0.2">
      <c r="B250" s="8">
        <v>43741</v>
      </c>
      <c r="C250" s="12" t="s">
        <v>3</v>
      </c>
      <c r="D250" s="113">
        <v>1948</v>
      </c>
      <c r="E250" s="12" t="s">
        <v>92</v>
      </c>
      <c r="F250" s="12" t="s">
        <v>6</v>
      </c>
      <c r="G250" s="12" t="s">
        <v>15</v>
      </c>
      <c r="H250" s="12" t="s">
        <v>37</v>
      </c>
      <c r="I250" s="12"/>
      <c r="J250" s="9">
        <v>20</v>
      </c>
      <c r="K250" s="9">
        <v>24</v>
      </c>
    </row>
    <row r="251" spans="2:11" s="11" customFormat="1" x14ac:dyDescent="0.2">
      <c r="B251" s="8">
        <v>43743</v>
      </c>
      <c r="C251" s="12" t="s">
        <v>6</v>
      </c>
      <c r="D251" s="113">
        <v>57100</v>
      </c>
      <c r="E251" s="12" t="s">
        <v>141</v>
      </c>
      <c r="F251" s="12" t="s">
        <v>6</v>
      </c>
      <c r="G251" s="12" t="s">
        <v>15</v>
      </c>
      <c r="H251" s="12" t="s">
        <v>37</v>
      </c>
      <c r="I251" s="12"/>
      <c r="J251" s="9">
        <v>37</v>
      </c>
      <c r="K251" s="9">
        <v>41</v>
      </c>
    </row>
    <row r="252" spans="2:11" s="11" customFormat="1" x14ac:dyDescent="0.2">
      <c r="B252" s="8">
        <v>43743</v>
      </c>
      <c r="C252" s="12" t="s">
        <v>3</v>
      </c>
      <c r="D252" s="113">
        <v>1550</v>
      </c>
      <c r="E252" s="12" t="s">
        <v>92</v>
      </c>
      <c r="F252" s="12" t="s">
        <v>6</v>
      </c>
      <c r="G252" s="12" t="s">
        <v>15</v>
      </c>
      <c r="H252" s="12" t="s">
        <v>37</v>
      </c>
      <c r="I252" s="12"/>
      <c r="J252" s="9">
        <v>26</v>
      </c>
      <c r="K252" s="9">
        <v>27</v>
      </c>
    </row>
    <row r="253" spans="2:11" s="11" customFormat="1" x14ac:dyDescent="0.2">
      <c r="B253" s="8">
        <v>43744</v>
      </c>
      <c r="C253" s="12" t="s">
        <v>3</v>
      </c>
      <c r="D253" s="113">
        <v>2611</v>
      </c>
      <c r="E253" s="12" t="s">
        <v>2516</v>
      </c>
      <c r="F253" s="12" t="s">
        <v>6</v>
      </c>
      <c r="G253" s="12" t="s">
        <v>15</v>
      </c>
      <c r="H253" s="12" t="s">
        <v>37</v>
      </c>
      <c r="I253" s="12"/>
      <c r="J253" s="9">
        <v>22</v>
      </c>
      <c r="K253" s="9">
        <v>27</v>
      </c>
    </row>
    <row r="254" spans="2:11" s="11" customFormat="1" x14ac:dyDescent="0.2">
      <c r="B254" s="8">
        <v>43744</v>
      </c>
      <c r="C254" s="12" t="s">
        <v>3</v>
      </c>
      <c r="D254" s="113">
        <v>2132</v>
      </c>
      <c r="E254" s="12" t="s">
        <v>92</v>
      </c>
      <c r="F254" s="12" t="s">
        <v>31</v>
      </c>
      <c r="G254" s="12" t="s">
        <v>15</v>
      </c>
      <c r="H254" s="12" t="s">
        <v>37</v>
      </c>
      <c r="I254" s="12"/>
      <c r="J254" s="9">
        <v>21</v>
      </c>
      <c r="K254" s="9">
        <v>25</v>
      </c>
    </row>
    <row r="255" spans="2:11" s="11" customFormat="1" x14ac:dyDescent="0.2">
      <c r="B255" s="8">
        <v>43744</v>
      </c>
      <c r="C255" s="12" t="s">
        <v>3</v>
      </c>
      <c r="D255" s="113">
        <v>4968</v>
      </c>
      <c r="E255" s="12" t="s">
        <v>2041</v>
      </c>
      <c r="F255" s="12" t="s">
        <v>16</v>
      </c>
      <c r="G255" s="12" t="s">
        <v>4</v>
      </c>
      <c r="H255" s="12" t="s">
        <v>37</v>
      </c>
      <c r="I255" s="12"/>
      <c r="J255" s="9">
        <v>14</v>
      </c>
      <c r="K255" s="9">
        <v>10</v>
      </c>
    </row>
    <row r="256" spans="2:11" s="11" customFormat="1" x14ac:dyDescent="0.2">
      <c r="B256" s="8">
        <v>43744</v>
      </c>
      <c r="C256" s="12" t="s">
        <v>3</v>
      </c>
      <c r="D256" s="113">
        <v>8313</v>
      </c>
      <c r="E256" s="12" t="s">
        <v>196</v>
      </c>
      <c r="F256" s="12" t="s">
        <v>6</v>
      </c>
      <c r="G256" s="12" t="s">
        <v>15</v>
      </c>
      <c r="H256" s="12" t="s">
        <v>37</v>
      </c>
      <c r="I256" s="12"/>
      <c r="J256" s="9">
        <v>27</v>
      </c>
      <c r="K256" s="9">
        <v>21</v>
      </c>
    </row>
    <row r="257" spans="2:11" s="11" customFormat="1" x14ac:dyDescent="0.2">
      <c r="B257" s="8">
        <v>43750</v>
      </c>
      <c r="C257" s="12" t="s">
        <v>3</v>
      </c>
      <c r="D257" s="113">
        <v>1363</v>
      </c>
      <c r="E257" s="12" t="s">
        <v>43</v>
      </c>
      <c r="F257" s="12" t="s">
        <v>4</v>
      </c>
      <c r="G257" s="12" t="s">
        <v>15</v>
      </c>
      <c r="H257" s="12" t="s">
        <v>37</v>
      </c>
      <c r="I257" s="12"/>
      <c r="J257" s="9">
        <v>22</v>
      </c>
      <c r="K257" s="9">
        <v>26</v>
      </c>
    </row>
    <row r="258" spans="2:11" s="11" customFormat="1" x14ac:dyDescent="0.2">
      <c r="B258" s="8">
        <v>43750</v>
      </c>
      <c r="C258" s="12" t="s">
        <v>3</v>
      </c>
      <c r="D258" s="113">
        <v>8026</v>
      </c>
      <c r="E258" s="12" t="s">
        <v>42</v>
      </c>
      <c r="F258" s="12" t="s">
        <v>6</v>
      </c>
      <c r="G258" s="12" t="s">
        <v>4</v>
      </c>
      <c r="H258" s="12" t="s">
        <v>37</v>
      </c>
      <c r="I258" s="12"/>
      <c r="J258" s="9">
        <v>23</v>
      </c>
      <c r="K258" s="9">
        <v>27</v>
      </c>
    </row>
    <row r="259" spans="2:11" s="11" customFormat="1" x14ac:dyDescent="0.2">
      <c r="B259" s="8">
        <v>43751</v>
      </c>
      <c r="C259" s="12" t="s">
        <v>3</v>
      </c>
      <c r="D259" s="113">
        <v>4026</v>
      </c>
      <c r="E259" s="12" t="s">
        <v>506</v>
      </c>
      <c r="F259" s="12" t="s">
        <v>6</v>
      </c>
      <c r="G259" s="12" t="s">
        <v>15</v>
      </c>
      <c r="H259" s="12" t="s">
        <v>37</v>
      </c>
      <c r="I259" s="12"/>
      <c r="J259" s="9">
        <v>11</v>
      </c>
      <c r="K259" s="9">
        <v>7</v>
      </c>
    </row>
    <row r="260" spans="2:11" s="11" customFormat="1" x14ac:dyDescent="0.2">
      <c r="B260" s="8">
        <v>43751</v>
      </c>
      <c r="C260" s="12" t="s">
        <v>6</v>
      </c>
      <c r="D260" s="113">
        <v>4206</v>
      </c>
      <c r="E260" s="12" t="s">
        <v>506</v>
      </c>
      <c r="F260" s="12" t="s">
        <v>4</v>
      </c>
      <c r="G260" s="12" t="s">
        <v>6</v>
      </c>
      <c r="H260" s="12" t="s">
        <v>37</v>
      </c>
      <c r="I260" s="12"/>
      <c r="J260" s="9">
        <v>16</v>
      </c>
      <c r="K260" s="9">
        <v>12</v>
      </c>
    </row>
    <row r="261" spans="2:11" s="11" customFormat="1" x14ac:dyDescent="0.2">
      <c r="B261" s="8">
        <v>43756</v>
      </c>
      <c r="C261" s="12" t="s">
        <v>3</v>
      </c>
      <c r="D261" s="113">
        <v>4939</v>
      </c>
      <c r="E261" s="12" t="s">
        <v>265</v>
      </c>
      <c r="F261" s="12" t="s">
        <v>3</v>
      </c>
      <c r="G261" s="12" t="s">
        <v>22</v>
      </c>
      <c r="H261" s="12" t="s">
        <v>37</v>
      </c>
      <c r="I261" s="12"/>
      <c r="J261" s="9">
        <v>11</v>
      </c>
      <c r="K261" s="9">
        <v>9</v>
      </c>
    </row>
    <row r="262" spans="2:11" s="11" customFormat="1" x14ac:dyDescent="0.2">
      <c r="B262" s="8">
        <v>43757</v>
      </c>
      <c r="C262" s="12" t="s">
        <v>3</v>
      </c>
      <c r="D262" s="113">
        <v>4408</v>
      </c>
      <c r="E262" s="12" t="s">
        <v>61</v>
      </c>
      <c r="F262" s="12" t="s">
        <v>3</v>
      </c>
      <c r="G262" s="12" t="s">
        <v>5</v>
      </c>
      <c r="H262" s="12" t="s">
        <v>37</v>
      </c>
      <c r="I262" s="12"/>
      <c r="J262" s="9">
        <v>9</v>
      </c>
      <c r="K262" s="9">
        <v>5</v>
      </c>
    </row>
    <row r="263" spans="2:11" s="11" customFormat="1" x14ac:dyDescent="0.2">
      <c r="B263" s="8">
        <v>43757</v>
      </c>
      <c r="C263" s="12" t="s">
        <v>3</v>
      </c>
      <c r="D263" s="113">
        <v>3877</v>
      </c>
      <c r="E263" s="12" t="s">
        <v>116</v>
      </c>
      <c r="F263" s="12" t="s">
        <v>3</v>
      </c>
      <c r="G263" s="12" t="s">
        <v>6</v>
      </c>
      <c r="H263" s="12" t="s">
        <v>37</v>
      </c>
      <c r="I263" s="12"/>
      <c r="J263" s="9">
        <v>13</v>
      </c>
      <c r="K263" s="9">
        <v>13</v>
      </c>
    </row>
    <row r="264" spans="2:11" s="11" customFormat="1" x14ac:dyDescent="0.2">
      <c r="B264" s="8">
        <v>43758</v>
      </c>
      <c r="C264" s="12" t="s">
        <v>3</v>
      </c>
      <c r="D264" s="113">
        <v>4925</v>
      </c>
      <c r="E264" s="12" t="s">
        <v>265</v>
      </c>
      <c r="F264" s="12" t="s">
        <v>3</v>
      </c>
      <c r="G264" s="12" t="s">
        <v>2598</v>
      </c>
      <c r="H264" s="12" t="s">
        <v>37</v>
      </c>
      <c r="I264" s="12"/>
      <c r="J264" s="9">
        <v>10</v>
      </c>
      <c r="K264" s="9">
        <v>6</v>
      </c>
    </row>
    <row r="265" spans="2:11" s="11" customFormat="1" x14ac:dyDescent="0.2">
      <c r="B265" s="8">
        <v>43760</v>
      </c>
      <c r="C265" s="12" t="s">
        <v>6</v>
      </c>
      <c r="D265" s="113">
        <v>54150</v>
      </c>
      <c r="E265" s="12" t="s">
        <v>699</v>
      </c>
      <c r="F265" s="12" t="s">
        <v>6</v>
      </c>
      <c r="G265" s="12" t="s">
        <v>8</v>
      </c>
      <c r="H265" s="12" t="s">
        <v>37</v>
      </c>
      <c r="I265" s="12"/>
      <c r="J265" s="9">
        <v>44</v>
      </c>
      <c r="K265" s="9">
        <v>41</v>
      </c>
    </row>
    <row r="266" spans="2:11" s="11" customFormat="1" x14ac:dyDescent="0.2">
      <c r="B266" s="8">
        <v>43763</v>
      </c>
      <c r="C266" s="12" t="s">
        <v>6</v>
      </c>
      <c r="D266" s="113">
        <v>57100</v>
      </c>
      <c r="E266" s="12" t="s">
        <v>141</v>
      </c>
      <c r="F266" s="12" t="s">
        <v>6</v>
      </c>
      <c r="G266" s="12" t="s">
        <v>15</v>
      </c>
      <c r="H266" s="12" t="s">
        <v>37</v>
      </c>
      <c r="I266" s="12"/>
      <c r="J266" s="9">
        <v>37</v>
      </c>
      <c r="K266" s="9">
        <v>42</v>
      </c>
    </row>
    <row r="267" spans="2:11" s="11" customFormat="1" x14ac:dyDescent="0.2">
      <c r="B267" s="8">
        <v>43764</v>
      </c>
      <c r="C267" s="12" t="s">
        <v>3</v>
      </c>
      <c r="D267" s="113">
        <v>5445</v>
      </c>
      <c r="E267" s="12" t="s">
        <v>486</v>
      </c>
      <c r="F267" s="12" t="s">
        <v>4</v>
      </c>
      <c r="G267" s="12" t="s">
        <v>5</v>
      </c>
      <c r="H267" s="12" t="s">
        <v>37</v>
      </c>
      <c r="I267" s="12"/>
      <c r="J267" s="9">
        <v>33</v>
      </c>
      <c r="K267" s="9">
        <v>42</v>
      </c>
    </row>
    <row r="268" spans="2:11" s="11" customFormat="1" x14ac:dyDescent="0.2">
      <c r="B268" s="8">
        <v>43764</v>
      </c>
      <c r="C268" s="12" t="s">
        <v>3</v>
      </c>
      <c r="D268" s="113">
        <v>4781</v>
      </c>
      <c r="E268" s="12" t="s">
        <v>75</v>
      </c>
      <c r="F268" s="12" t="s">
        <v>16</v>
      </c>
      <c r="G268" s="12" t="s">
        <v>4</v>
      </c>
      <c r="H268" s="12" t="s">
        <v>37</v>
      </c>
      <c r="I268" s="12"/>
      <c r="J268" s="9">
        <v>10</v>
      </c>
      <c r="K268" s="9">
        <v>6</v>
      </c>
    </row>
    <row r="269" spans="2:11" s="11" customFormat="1" x14ac:dyDescent="0.2">
      <c r="B269" s="8">
        <v>43765</v>
      </c>
      <c r="C269" s="12" t="s">
        <v>3</v>
      </c>
      <c r="D269" s="113">
        <v>5810</v>
      </c>
      <c r="E269" s="12" t="s">
        <v>118</v>
      </c>
      <c r="F269" s="12" t="s">
        <v>15</v>
      </c>
      <c r="G269" s="12" t="s">
        <v>6</v>
      </c>
      <c r="H269" s="12" t="s">
        <v>37</v>
      </c>
      <c r="I269" s="12"/>
      <c r="J269" s="9">
        <v>23</v>
      </c>
      <c r="K269" s="9">
        <v>25</v>
      </c>
    </row>
    <row r="270" spans="2:11" s="11" customFormat="1" x14ac:dyDescent="0.2">
      <c r="B270" s="8">
        <v>43765</v>
      </c>
      <c r="C270" s="12" t="s">
        <v>6</v>
      </c>
      <c r="D270" s="113">
        <v>57290</v>
      </c>
      <c r="E270" s="12" t="s">
        <v>138</v>
      </c>
      <c r="F270" s="12" t="s">
        <v>31</v>
      </c>
      <c r="G270" s="12" t="s">
        <v>15</v>
      </c>
      <c r="H270" s="12" t="s">
        <v>37</v>
      </c>
      <c r="I270" s="12"/>
      <c r="J270" s="9">
        <v>34</v>
      </c>
      <c r="K270" s="9">
        <v>38</v>
      </c>
    </row>
    <row r="271" spans="2:11" s="11" customFormat="1" x14ac:dyDescent="0.2">
      <c r="B271" s="8">
        <v>43766</v>
      </c>
      <c r="C271" s="12" t="s">
        <v>3</v>
      </c>
      <c r="D271" s="113">
        <v>1217</v>
      </c>
      <c r="E271" s="12" t="s">
        <v>2675</v>
      </c>
      <c r="F271" s="12" t="s">
        <v>6</v>
      </c>
      <c r="G271" s="12" t="s">
        <v>15</v>
      </c>
      <c r="H271" s="12" t="s">
        <v>37</v>
      </c>
      <c r="I271" s="12"/>
      <c r="J271" s="9">
        <v>38</v>
      </c>
      <c r="K271" s="9">
        <v>33</v>
      </c>
    </row>
    <row r="272" spans="2:11" s="11" customFormat="1" x14ac:dyDescent="0.2">
      <c r="B272" s="8">
        <v>43767</v>
      </c>
      <c r="C272" s="12" t="s">
        <v>3</v>
      </c>
      <c r="D272" s="113">
        <v>4976</v>
      </c>
      <c r="E272" s="12" t="s">
        <v>87</v>
      </c>
      <c r="F272" s="12" t="s">
        <v>8</v>
      </c>
      <c r="G272" s="12" t="s">
        <v>6</v>
      </c>
      <c r="H272" s="12" t="s">
        <v>37</v>
      </c>
      <c r="I272" s="12"/>
      <c r="J272" s="9">
        <v>19</v>
      </c>
      <c r="K272" s="9">
        <v>14</v>
      </c>
    </row>
    <row r="273" spans="2:11" s="11" customFormat="1" x14ac:dyDescent="0.2">
      <c r="B273" s="8">
        <v>43767</v>
      </c>
      <c r="C273" s="12" t="s">
        <v>3</v>
      </c>
      <c r="D273" s="113">
        <v>1620</v>
      </c>
      <c r="E273" s="12" t="s">
        <v>92</v>
      </c>
      <c r="F273" s="12" t="s">
        <v>3</v>
      </c>
      <c r="G273" s="12" t="s">
        <v>6</v>
      </c>
      <c r="H273" s="12" t="s">
        <v>37</v>
      </c>
      <c r="I273" s="12"/>
      <c r="J273" s="9">
        <v>33</v>
      </c>
      <c r="K273" s="9">
        <v>27</v>
      </c>
    </row>
    <row r="274" spans="2:11" s="11" customFormat="1" x14ac:dyDescent="0.2">
      <c r="B274" s="8">
        <v>43767</v>
      </c>
      <c r="C274" s="12" t="s">
        <v>3</v>
      </c>
      <c r="D274" s="113">
        <v>6660</v>
      </c>
      <c r="E274" s="12" t="s">
        <v>1910</v>
      </c>
      <c r="F274" s="12" t="s">
        <v>15</v>
      </c>
      <c r="G274" s="12" t="s">
        <v>15</v>
      </c>
      <c r="H274" s="12" t="s">
        <v>37</v>
      </c>
      <c r="I274" s="12"/>
      <c r="J274" s="9">
        <v>60</v>
      </c>
      <c r="K274" s="9">
        <v>68</v>
      </c>
    </row>
    <row r="275" spans="2:11" s="11" customFormat="1" x14ac:dyDescent="0.2">
      <c r="B275" s="8">
        <v>43767</v>
      </c>
      <c r="C275" s="12" t="s">
        <v>3</v>
      </c>
      <c r="D275" s="113">
        <v>6310</v>
      </c>
      <c r="E275" s="12" t="s">
        <v>1990</v>
      </c>
      <c r="F275" s="12" t="s">
        <v>3</v>
      </c>
      <c r="G275" s="12" t="s">
        <v>15</v>
      </c>
      <c r="H275" s="12" t="s">
        <v>37</v>
      </c>
      <c r="I275" s="12"/>
      <c r="J275" s="9">
        <v>72</v>
      </c>
      <c r="K275" s="9">
        <v>65</v>
      </c>
    </row>
    <row r="276" spans="2:11" s="11" customFormat="1" x14ac:dyDescent="0.2">
      <c r="B276" s="8">
        <v>43767</v>
      </c>
      <c r="C276" s="12" t="s">
        <v>3</v>
      </c>
      <c r="D276" s="113">
        <v>7254</v>
      </c>
      <c r="E276" s="12" t="s">
        <v>56</v>
      </c>
      <c r="F276" s="12" t="s">
        <v>6</v>
      </c>
      <c r="G276" s="12" t="s">
        <v>221</v>
      </c>
      <c r="H276" s="12" t="s">
        <v>37</v>
      </c>
      <c r="I276" s="12"/>
      <c r="J276" s="9">
        <v>40</v>
      </c>
      <c r="K276" s="9">
        <v>32</v>
      </c>
    </row>
    <row r="277" spans="2:11" s="11" customFormat="1" x14ac:dyDescent="0.2">
      <c r="B277" s="218">
        <v>43768</v>
      </c>
      <c r="C277" s="12" t="s">
        <v>6</v>
      </c>
      <c r="D277" s="113">
        <v>57950</v>
      </c>
      <c r="E277" s="12" t="s">
        <v>2362</v>
      </c>
      <c r="F277" s="12" t="s">
        <v>6</v>
      </c>
      <c r="G277" s="12" t="s">
        <v>15</v>
      </c>
      <c r="H277" s="12" t="s">
        <v>37</v>
      </c>
      <c r="I277" s="217"/>
      <c r="J277" s="9">
        <v>56</v>
      </c>
      <c r="K277" s="9">
        <v>66</v>
      </c>
    </row>
    <row r="278" spans="2:11" s="11" customFormat="1" x14ac:dyDescent="0.2">
      <c r="B278" s="218">
        <v>43768</v>
      </c>
      <c r="C278" s="12" t="s">
        <v>6</v>
      </c>
      <c r="D278" s="113">
        <v>54190</v>
      </c>
      <c r="E278" s="12" t="s">
        <v>277</v>
      </c>
      <c r="F278" s="12" t="s">
        <v>6</v>
      </c>
      <c r="G278" s="12" t="s">
        <v>15</v>
      </c>
      <c r="H278" s="12" t="s">
        <v>37</v>
      </c>
      <c r="I278" s="217"/>
      <c r="J278" s="9">
        <v>24</v>
      </c>
      <c r="K278" s="9">
        <v>15</v>
      </c>
    </row>
    <row r="279" spans="2:11" s="11" customFormat="1" x14ac:dyDescent="0.2">
      <c r="B279" s="218">
        <v>43768</v>
      </c>
      <c r="C279" s="12" t="s">
        <v>6</v>
      </c>
      <c r="D279" s="113">
        <v>57570</v>
      </c>
      <c r="E279" s="12" t="s">
        <v>72</v>
      </c>
      <c r="F279" s="12" t="s">
        <v>6</v>
      </c>
      <c r="G279" s="12" t="s">
        <v>5</v>
      </c>
      <c r="H279" s="12" t="s">
        <v>37</v>
      </c>
      <c r="I279" s="217"/>
      <c r="J279" s="9">
        <v>40</v>
      </c>
      <c r="K279" s="9">
        <v>37</v>
      </c>
    </row>
    <row r="280" spans="2:11" s="11" customFormat="1" x14ac:dyDescent="0.2">
      <c r="B280" s="218">
        <v>43768</v>
      </c>
      <c r="C280" s="12" t="s">
        <v>6</v>
      </c>
      <c r="D280" s="113">
        <v>57480</v>
      </c>
      <c r="E280" s="12" t="s">
        <v>656</v>
      </c>
      <c r="F280" s="12" t="s">
        <v>6</v>
      </c>
      <c r="G280" s="12" t="s">
        <v>3</v>
      </c>
      <c r="H280" s="12" t="s">
        <v>37</v>
      </c>
      <c r="I280" s="217"/>
      <c r="J280" s="9">
        <v>51</v>
      </c>
      <c r="K280" s="9">
        <v>52</v>
      </c>
    </row>
    <row r="281" spans="2:11" s="11" customFormat="1" x14ac:dyDescent="0.2">
      <c r="B281" s="218">
        <v>43768</v>
      </c>
      <c r="C281" s="12" t="s">
        <v>3</v>
      </c>
      <c r="D281" s="113">
        <v>4979</v>
      </c>
      <c r="E281" s="12" t="s">
        <v>265</v>
      </c>
      <c r="F281" s="12" t="s">
        <v>3</v>
      </c>
      <c r="G281" s="12" t="s">
        <v>5</v>
      </c>
      <c r="H281" s="12" t="s">
        <v>37</v>
      </c>
      <c r="I281" s="12"/>
      <c r="J281" s="9">
        <v>15</v>
      </c>
      <c r="K281" s="9">
        <v>8</v>
      </c>
    </row>
    <row r="282" spans="2:11" s="11" customFormat="1" x14ac:dyDescent="0.2">
      <c r="B282" s="218">
        <v>43768</v>
      </c>
      <c r="C282" s="12" t="s">
        <v>6</v>
      </c>
      <c r="D282" s="113">
        <v>57240</v>
      </c>
      <c r="E282" s="12" t="s">
        <v>2696</v>
      </c>
      <c r="F282" s="12" t="s">
        <v>6</v>
      </c>
      <c r="G282" s="12" t="s">
        <v>18</v>
      </c>
      <c r="H282" s="12" t="s">
        <v>37</v>
      </c>
      <c r="I282" s="217"/>
      <c r="J282" s="9">
        <v>36</v>
      </c>
      <c r="K282" s="9">
        <v>32</v>
      </c>
    </row>
    <row r="283" spans="2:11" s="11" customFormat="1" x14ac:dyDescent="0.2">
      <c r="B283" s="218">
        <v>43768</v>
      </c>
      <c r="C283" s="12" t="s">
        <v>3</v>
      </c>
      <c r="D283" s="113">
        <v>4720</v>
      </c>
      <c r="E283" s="12" t="s">
        <v>75</v>
      </c>
      <c r="F283" s="12" t="s">
        <v>6</v>
      </c>
      <c r="G283" s="12" t="s">
        <v>3</v>
      </c>
      <c r="H283" s="12" t="s">
        <v>37</v>
      </c>
      <c r="I283" s="12"/>
      <c r="J283" s="9">
        <v>10</v>
      </c>
      <c r="K283" s="9">
        <v>5</v>
      </c>
    </row>
    <row r="284" spans="2:11" s="11" customFormat="1" x14ac:dyDescent="0.2">
      <c r="B284" s="218">
        <v>43768</v>
      </c>
      <c r="C284" s="12" t="s">
        <v>3</v>
      </c>
      <c r="D284" s="113">
        <v>4631</v>
      </c>
      <c r="E284" s="12" t="s">
        <v>40</v>
      </c>
      <c r="F284" s="12" t="s">
        <v>16</v>
      </c>
      <c r="G284" s="12" t="s">
        <v>3</v>
      </c>
      <c r="H284" s="12" t="s">
        <v>37</v>
      </c>
      <c r="I284" s="217"/>
      <c r="J284" s="9">
        <v>5</v>
      </c>
      <c r="K284" s="9">
        <v>2</v>
      </c>
    </row>
    <row r="285" spans="2:11" s="11" customFormat="1" x14ac:dyDescent="0.2">
      <c r="B285" s="218">
        <v>43769</v>
      </c>
      <c r="C285" s="12" t="s">
        <v>3</v>
      </c>
      <c r="D285" s="113">
        <v>2184</v>
      </c>
      <c r="E285" s="12" t="s">
        <v>92</v>
      </c>
      <c r="F285" s="12" t="s">
        <v>1656</v>
      </c>
      <c r="G285" s="12" t="s">
        <v>15</v>
      </c>
      <c r="H285" s="12" t="s">
        <v>37</v>
      </c>
      <c r="I285" s="12"/>
      <c r="J285" s="9">
        <v>26</v>
      </c>
      <c r="K285" s="9">
        <v>28</v>
      </c>
    </row>
    <row r="286" spans="2:11" s="11" customFormat="1" x14ac:dyDescent="0.2">
      <c r="B286" s="218">
        <v>43769</v>
      </c>
      <c r="C286" s="12" t="s">
        <v>3</v>
      </c>
      <c r="D286" s="113">
        <v>4590</v>
      </c>
      <c r="E286" s="12" t="s">
        <v>40</v>
      </c>
      <c r="F286" s="12" t="s">
        <v>16</v>
      </c>
      <c r="G286" s="12" t="s">
        <v>4</v>
      </c>
      <c r="H286" s="12" t="s">
        <v>37</v>
      </c>
      <c r="I286" s="12"/>
      <c r="J286" s="9">
        <v>4</v>
      </c>
      <c r="K286" s="9" t="s">
        <v>399</v>
      </c>
    </row>
    <row r="287" spans="2:11" s="11" customFormat="1" x14ac:dyDescent="0.2">
      <c r="B287" s="218">
        <v>43769</v>
      </c>
      <c r="C287" s="12" t="s">
        <v>3</v>
      </c>
      <c r="D287" s="113">
        <v>5221</v>
      </c>
      <c r="E287" s="12" t="s">
        <v>66</v>
      </c>
      <c r="F287" s="12" t="s">
        <v>2406</v>
      </c>
      <c r="G287" s="12" t="s">
        <v>15</v>
      </c>
      <c r="H287" s="12" t="s">
        <v>37</v>
      </c>
      <c r="I287" s="12"/>
      <c r="J287" s="9">
        <v>29</v>
      </c>
      <c r="K287" s="9">
        <v>32</v>
      </c>
    </row>
    <row r="288" spans="2:11" s="11" customFormat="1" x14ac:dyDescent="0.2">
      <c r="B288" s="218">
        <v>43769</v>
      </c>
      <c r="C288" s="12" t="s">
        <v>3</v>
      </c>
      <c r="D288" s="113">
        <v>1457</v>
      </c>
      <c r="E288" s="12" t="s">
        <v>92</v>
      </c>
      <c r="F288" s="12" t="s">
        <v>169</v>
      </c>
      <c r="G288" s="12" t="s">
        <v>6</v>
      </c>
      <c r="H288" s="12" t="s">
        <v>37</v>
      </c>
      <c r="I288" s="12"/>
      <c r="J288" s="9">
        <v>32</v>
      </c>
      <c r="K288" s="9">
        <v>29</v>
      </c>
    </row>
    <row r="289" spans="2:11" s="11" customFormat="1" x14ac:dyDescent="0.2">
      <c r="B289" s="218">
        <v>43769</v>
      </c>
      <c r="C289" s="12" t="s">
        <v>3</v>
      </c>
      <c r="D289" s="113">
        <v>4845</v>
      </c>
      <c r="E289" s="12" t="s">
        <v>113</v>
      </c>
      <c r="F289" s="12" t="s">
        <v>4</v>
      </c>
      <c r="G289" s="12" t="s">
        <v>5</v>
      </c>
      <c r="H289" s="12" t="s">
        <v>37</v>
      </c>
      <c r="I289" s="12"/>
      <c r="J289" s="9">
        <v>11</v>
      </c>
      <c r="K289" s="9">
        <v>8</v>
      </c>
    </row>
    <row r="290" spans="2:11" s="11" customFormat="1" x14ac:dyDescent="0.2">
      <c r="B290" s="218">
        <v>43769</v>
      </c>
      <c r="C290" s="12" t="s">
        <v>3</v>
      </c>
      <c r="D290" s="113">
        <v>8024</v>
      </c>
      <c r="E290" s="12" t="s">
        <v>42</v>
      </c>
      <c r="F290" s="12" t="s">
        <v>5</v>
      </c>
      <c r="G290" s="12" t="s">
        <v>15</v>
      </c>
      <c r="H290" s="12" t="s">
        <v>37</v>
      </c>
      <c r="I290" s="12"/>
      <c r="J290" s="9">
        <v>27</v>
      </c>
      <c r="K290" s="9">
        <v>21</v>
      </c>
    </row>
    <row r="291" spans="2:11" s="11" customFormat="1" x14ac:dyDescent="0.2">
      <c r="B291" s="218">
        <v>43769</v>
      </c>
      <c r="C291" s="12" t="s">
        <v>3</v>
      </c>
      <c r="D291" s="113">
        <v>7348</v>
      </c>
      <c r="E291" s="12" t="s">
        <v>65</v>
      </c>
      <c r="F291" s="12" t="s">
        <v>16</v>
      </c>
      <c r="G291" s="12" t="s">
        <v>4</v>
      </c>
      <c r="H291" s="12" t="s">
        <v>37</v>
      </c>
      <c r="I291" s="12"/>
      <c r="J291" s="9">
        <v>40</v>
      </c>
      <c r="K291" s="9">
        <v>47</v>
      </c>
    </row>
    <row r="292" spans="2:11" s="11" customFormat="1" x14ac:dyDescent="0.2">
      <c r="B292" s="8">
        <v>43765</v>
      </c>
      <c r="C292" s="12" t="s">
        <v>3</v>
      </c>
      <c r="D292" s="113">
        <v>4999</v>
      </c>
      <c r="E292" s="12" t="s">
        <v>199</v>
      </c>
      <c r="F292" s="12" t="s">
        <v>4</v>
      </c>
      <c r="G292" s="12" t="s">
        <v>140</v>
      </c>
      <c r="H292" s="12" t="s">
        <v>2652</v>
      </c>
      <c r="I292" s="12"/>
      <c r="J292" s="9">
        <v>14</v>
      </c>
      <c r="K292" s="9">
        <v>10</v>
      </c>
    </row>
    <row r="293" spans="2:11" s="11" customFormat="1" x14ac:dyDescent="0.2">
      <c r="B293" s="8">
        <v>43744</v>
      </c>
      <c r="C293" s="12" t="s">
        <v>3</v>
      </c>
      <c r="D293" s="114">
        <v>5653</v>
      </c>
      <c r="E293" s="12" t="s">
        <v>2511</v>
      </c>
      <c r="F293" s="12" t="s">
        <v>214</v>
      </c>
      <c r="G293" s="12" t="s">
        <v>6</v>
      </c>
      <c r="H293" s="12" t="s">
        <v>2536</v>
      </c>
      <c r="I293" s="12"/>
      <c r="J293" s="9">
        <v>26</v>
      </c>
      <c r="K293" s="9">
        <v>35</v>
      </c>
    </row>
    <row r="294" spans="2:11" s="11" customFormat="1" x14ac:dyDescent="0.2">
      <c r="B294" s="8">
        <v>43744</v>
      </c>
      <c r="C294" s="12" t="s">
        <v>3</v>
      </c>
      <c r="D294" s="113">
        <v>3321</v>
      </c>
      <c r="E294" s="12" t="s">
        <v>1040</v>
      </c>
      <c r="F294" s="12" t="s">
        <v>15</v>
      </c>
      <c r="G294" s="12" t="s">
        <v>2514</v>
      </c>
      <c r="H294" s="12" t="s">
        <v>2538</v>
      </c>
      <c r="I294" s="12"/>
      <c r="J294" s="9">
        <v>22</v>
      </c>
      <c r="K294" s="9">
        <v>26</v>
      </c>
    </row>
    <row r="295" spans="2:11" s="11" customFormat="1" x14ac:dyDescent="0.2">
      <c r="B295" s="8">
        <v>43757</v>
      </c>
      <c r="C295" s="12" t="s">
        <v>5</v>
      </c>
      <c r="D295" s="113">
        <v>54309</v>
      </c>
      <c r="E295" s="12" t="s">
        <v>320</v>
      </c>
      <c r="F295" s="12" t="s">
        <v>3</v>
      </c>
      <c r="G295" s="12" t="s">
        <v>5</v>
      </c>
      <c r="H295" s="12" t="s">
        <v>2586</v>
      </c>
      <c r="I295" s="12"/>
      <c r="J295" s="9">
        <v>49</v>
      </c>
      <c r="K295" s="9">
        <v>75</v>
      </c>
    </row>
    <row r="296" spans="2:11" s="11" customFormat="1" x14ac:dyDescent="0.2">
      <c r="B296" s="8">
        <v>43757</v>
      </c>
      <c r="C296" s="12" t="s">
        <v>3</v>
      </c>
      <c r="D296" s="113">
        <v>5670</v>
      </c>
      <c r="E296" s="12" t="s">
        <v>1011</v>
      </c>
      <c r="F296" s="12" t="s">
        <v>188</v>
      </c>
      <c r="G296" s="12" t="s">
        <v>4</v>
      </c>
      <c r="H296" s="12" t="s">
        <v>2586</v>
      </c>
      <c r="I296" s="12"/>
      <c r="J296" s="9">
        <v>23</v>
      </c>
      <c r="K296" s="9">
        <v>32</v>
      </c>
    </row>
    <row r="297" spans="2:11" s="11" customFormat="1" x14ac:dyDescent="0.2">
      <c r="B297" s="8">
        <v>43767</v>
      </c>
      <c r="C297" s="12" t="s">
        <v>14</v>
      </c>
      <c r="D297" s="113">
        <v>6687</v>
      </c>
      <c r="E297" s="12" t="s">
        <v>2688</v>
      </c>
      <c r="F297" s="12" t="s">
        <v>6</v>
      </c>
      <c r="G297" s="12" t="s">
        <v>15</v>
      </c>
      <c r="H297" s="12" t="s">
        <v>2689</v>
      </c>
      <c r="I297" s="12"/>
      <c r="J297" s="9">
        <v>65</v>
      </c>
      <c r="K297" s="9">
        <v>90</v>
      </c>
    </row>
    <row r="298" spans="2:11" s="11" customFormat="1" x14ac:dyDescent="0.2">
      <c r="B298" s="8">
        <v>43743</v>
      </c>
      <c r="C298" s="12" t="s">
        <v>3</v>
      </c>
      <c r="D298" s="113">
        <v>5373</v>
      </c>
      <c r="E298" s="12" t="s">
        <v>58</v>
      </c>
      <c r="F298" s="12" t="s">
        <v>31</v>
      </c>
      <c r="G298" s="12" t="s">
        <v>15</v>
      </c>
      <c r="H298" s="12" t="s">
        <v>23</v>
      </c>
      <c r="I298" s="12"/>
      <c r="J298" s="9">
        <v>30</v>
      </c>
      <c r="K298" s="9">
        <v>39</v>
      </c>
    </row>
    <row r="299" spans="2:11" s="11" customFormat="1" x14ac:dyDescent="0.2">
      <c r="B299" s="8">
        <v>43743</v>
      </c>
      <c r="C299" s="33" t="s">
        <v>3</v>
      </c>
      <c r="D299" s="113">
        <v>7250</v>
      </c>
      <c r="E299" s="12" t="s">
        <v>59</v>
      </c>
      <c r="F299" s="12" t="s">
        <v>6</v>
      </c>
      <c r="G299" s="12" t="s">
        <v>8</v>
      </c>
      <c r="H299" s="12" t="s">
        <v>23</v>
      </c>
      <c r="I299" s="12"/>
      <c r="J299" s="9">
        <v>30</v>
      </c>
      <c r="K299" s="9">
        <v>35</v>
      </c>
    </row>
    <row r="300" spans="2:11" s="11" customFormat="1" x14ac:dyDescent="0.2">
      <c r="B300" s="8">
        <v>43746</v>
      </c>
      <c r="C300" s="12" t="s">
        <v>5</v>
      </c>
      <c r="D300" s="113">
        <v>54426</v>
      </c>
      <c r="E300" s="12" t="s">
        <v>2552</v>
      </c>
      <c r="F300" s="12" t="s">
        <v>5</v>
      </c>
      <c r="G300" s="12" t="s">
        <v>5</v>
      </c>
      <c r="H300" s="12" t="s">
        <v>23</v>
      </c>
      <c r="I300" s="12"/>
      <c r="J300" s="9">
        <v>8</v>
      </c>
      <c r="K300" s="9">
        <v>100</v>
      </c>
    </row>
    <row r="301" spans="2:11" s="11" customFormat="1" x14ac:dyDescent="0.2">
      <c r="B301" s="8">
        <v>43746</v>
      </c>
      <c r="C301" s="12" t="s">
        <v>5</v>
      </c>
      <c r="D301" s="113">
        <v>54529</v>
      </c>
      <c r="E301" s="12" t="s">
        <v>1894</v>
      </c>
      <c r="F301" s="12" t="s">
        <v>15</v>
      </c>
      <c r="G301" s="12" t="s">
        <v>18</v>
      </c>
      <c r="H301" s="12" t="s">
        <v>23</v>
      </c>
      <c r="I301" s="12"/>
      <c r="J301" s="9">
        <v>83</v>
      </c>
      <c r="K301" s="9">
        <v>101</v>
      </c>
    </row>
    <row r="302" spans="2:11" s="11" customFormat="1" x14ac:dyDescent="0.2">
      <c r="B302" s="8">
        <v>43746</v>
      </c>
      <c r="C302" s="12" t="s">
        <v>5</v>
      </c>
      <c r="D302" s="113">
        <v>54320</v>
      </c>
      <c r="E302" s="12" t="s">
        <v>2553</v>
      </c>
      <c r="F302" s="12" t="s">
        <v>5</v>
      </c>
      <c r="G302" s="12" t="s">
        <v>15</v>
      </c>
      <c r="H302" s="12" t="s">
        <v>23</v>
      </c>
      <c r="I302" s="12"/>
      <c r="J302" s="9">
        <v>75</v>
      </c>
      <c r="K302" s="9">
        <v>93</v>
      </c>
    </row>
    <row r="303" spans="2:11" s="11" customFormat="1" x14ac:dyDescent="0.2">
      <c r="B303" s="8">
        <v>43753</v>
      </c>
      <c r="C303" s="12" t="s">
        <v>5</v>
      </c>
      <c r="D303" s="113">
        <v>66798</v>
      </c>
      <c r="E303" s="12" t="s">
        <v>2574</v>
      </c>
      <c r="F303" s="12" t="s">
        <v>5</v>
      </c>
      <c r="G303" s="12" t="s">
        <v>15</v>
      </c>
      <c r="H303" s="12" t="s">
        <v>23</v>
      </c>
      <c r="I303" s="12"/>
      <c r="J303" s="9">
        <v>66</v>
      </c>
      <c r="K303" s="9">
        <v>84</v>
      </c>
    </row>
    <row r="304" spans="2:11" s="11" customFormat="1" x14ac:dyDescent="0.2">
      <c r="B304" s="8">
        <v>43754</v>
      </c>
      <c r="C304" s="12" t="s">
        <v>5</v>
      </c>
      <c r="D304" s="113">
        <v>66709</v>
      </c>
      <c r="E304" s="12" t="s">
        <v>2575</v>
      </c>
      <c r="F304" s="12" t="s">
        <v>5</v>
      </c>
      <c r="G304" s="12" t="s">
        <v>4</v>
      </c>
      <c r="H304" s="12" t="s">
        <v>23</v>
      </c>
      <c r="I304" s="12"/>
      <c r="J304" s="9">
        <v>78</v>
      </c>
      <c r="K304" s="9">
        <v>91</v>
      </c>
    </row>
    <row r="305" spans="2:11" s="11" customFormat="1" x14ac:dyDescent="0.2">
      <c r="B305" s="8">
        <v>43757</v>
      </c>
      <c r="C305" s="12" t="s">
        <v>3</v>
      </c>
      <c r="D305" s="113">
        <v>1234</v>
      </c>
      <c r="E305" s="12" t="s">
        <v>92</v>
      </c>
      <c r="F305" s="12" t="s">
        <v>3</v>
      </c>
      <c r="G305" s="12" t="s">
        <v>5</v>
      </c>
      <c r="H305" s="12" t="s">
        <v>23</v>
      </c>
      <c r="I305" s="12"/>
      <c r="J305" s="9">
        <v>23</v>
      </c>
      <c r="K305" s="9">
        <v>27</v>
      </c>
    </row>
    <row r="306" spans="2:11" s="11" customFormat="1" x14ac:dyDescent="0.2">
      <c r="B306" s="8">
        <v>43757</v>
      </c>
      <c r="C306" s="12" t="s">
        <v>6</v>
      </c>
      <c r="D306" s="113">
        <v>88500</v>
      </c>
      <c r="E306" s="12" t="s">
        <v>2581</v>
      </c>
      <c r="F306" s="12" t="s">
        <v>6</v>
      </c>
      <c r="G306" s="12" t="s">
        <v>15</v>
      </c>
      <c r="H306" s="12" t="s">
        <v>23</v>
      </c>
      <c r="I306" s="12"/>
      <c r="J306" s="9">
        <v>127</v>
      </c>
      <c r="K306" s="9">
        <v>180</v>
      </c>
    </row>
    <row r="307" spans="2:11" s="11" customFormat="1" x14ac:dyDescent="0.2">
      <c r="B307" s="8">
        <v>43757</v>
      </c>
      <c r="C307" s="12" t="s">
        <v>3</v>
      </c>
      <c r="D307" s="113">
        <v>4599</v>
      </c>
      <c r="E307" s="12" t="s">
        <v>40</v>
      </c>
      <c r="F307" s="12" t="s">
        <v>6</v>
      </c>
      <c r="G307" s="12" t="s">
        <v>4</v>
      </c>
      <c r="H307" s="12" t="s">
        <v>23</v>
      </c>
      <c r="I307" s="12"/>
      <c r="J307" s="9">
        <v>2</v>
      </c>
      <c r="K307" s="9">
        <v>1</v>
      </c>
    </row>
    <row r="308" spans="2:11" s="11" customFormat="1" x14ac:dyDescent="0.2">
      <c r="B308" s="8">
        <v>43757</v>
      </c>
      <c r="C308" s="12" t="s">
        <v>5</v>
      </c>
      <c r="D308" s="113">
        <v>54294</v>
      </c>
      <c r="E308" s="12" t="s">
        <v>2582</v>
      </c>
      <c r="F308" s="12" t="s">
        <v>585</v>
      </c>
      <c r="G308" s="12" t="s">
        <v>15</v>
      </c>
      <c r="H308" s="12" t="s">
        <v>23</v>
      </c>
      <c r="I308" s="12"/>
      <c r="J308" s="9">
        <v>54</v>
      </c>
      <c r="K308" s="9">
        <v>69</v>
      </c>
    </row>
    <row r="309" spans="2:11" s="11" customFormat="1" x14ac:dyDescent="0.2">
      <c r="B309" s="8">
        <v>43758</v>
      </c>
      <c r="C309" s="12" t="s">
        <v>5</v>
      </c>
      <c r="D309" s="113">
        <v>54311</v>
      </c>
      <c r="E309" s="12" t="s">
        <v>2591</v>
      </c>
      <c r="F309" s="12" t="s">
        <v>5</v>
      </c>
      <c r="G309" s="12" t="s">
        <v>15</v>
      </c>
      <c r="H309" s="12" t="s">
        <v>23</v>
      </c>
      <c r="I309" s="12"/>
      <c r="J309" s="9">
        <v>51</v>
      </c>
      <c r="K309" s="9">
        <v>75</v>
      </c>
    </row>
    <row r="310" spans="2:11" s="11" customFormat="1" x14ac:dyDescent="0.2">
      <c r="B310" s="8">
        <v>43758</v>
      </c>
      <c r="C310" s="12" t="s">
        <v>3</v>
      </c>
      <c r="D310" s="113">
        <v>3445</v>
      </c>
      <c r="E310" s="12" t="s">
        <v>67</v>
      </c>
      <c r="F310" s="12" t="s">
        <v>3</v>
      </c>
      <c r="G310" s="12" t="s">
        <v>6</v>
      </c>
      <c r="H310" s="12" t="s">
        <v>23</v>
      </c>
      <c r="I310" s="12"/>
      <c r="J310" s="9">
        <v>19</v>
      </c>
      <c r="K310" s="9">
        <v>20</v>
      </c>
    </row>
    <row r="311" spans="2:11" s="11" customFormat="1" x14ac:dyDescent="0.2">
      <c r="B311" s="8">
        <v>43758</v>
      </c>
      <c r="C311" s="12" t="s">
        <v>6</v>
      </c>
      <c r="D311" s="113">
        <v>57940</v>
      </c>
      <c r="E311" s="12" t="s">
        <v>220</v>
      </c>
      <c r="F311" s="12" t="s">
        <v>6</v>
      </c>
      <c r="G311" s="12" t="s">
        <v>15</v>
      </c>
      <c r="H311" s="12" t="s">
        <v>23</v>
      </c>
      <c r="I311" s="12"/>
      <c r="J311" s="9">
        <v>39</v>
      </c>
      <c r="K311" s="9">
        <v>52</v>
      </c>
    </row>
    <row r="312" spans="2:11" s="11" customFormat="1" x14ac:dyDescent="0.2">
      <c r="B312" s="8">
        <v>43759</v>
      </c>
      <c r="C312" s="12" t="s">
        <v>6</v>
      </c>
      <c r="D312" s="113">
        <v>57655</v>
      </c>
      <c r="E312" s="12" t="s">
        <v>266</v>
      </c>
      <c r="F312" s="12" t="s">
        <v>6</v>
      </c>
      <c r="G312" s="12" t="s">
        <v>8</v>
      </c>
      <c r="H312" s="12" t="s">
        <v>23</v>
      </c>
      <c r="I312" s="12"/>
      <c r="J312" s="9">
        <v>28</v>
      </c>
      <c r="K312" s="9">
        <v>27</v>
      </c>
    </row>
    <row r="313" spans="2:11" s="11" customFormat="1" x14ac:dyDescent="0.2">
      <c r="B313" s="8">
        <v>43759</v>
      </c>
      <c r="C313" s="12" t="s">
        <v>6</v>
      </c>
      <c r="D313" s="113">
        <v>57640</v>
      </c>
      <c r="E313" s="12" t="s">
        <v>991</v>
      </c>
      <c r="F313" s="12" t="s">
        <v>6</v>
      </c>
      <c r="G313" s="12" t="s">
        <v>6</v>
      </c>
      <c r="H313" s="12" t="s">
        <v>23</v>
      </c>
      <c r="I313" s="12"/>
      <c r="J313" s="9">
        <v>56</v>
      </c>
      <c r="K313" s="9">
        <v>67</v>
      </c>
    </row>
    <row r="314" spans="2:11" s="11" customFormat="1" x14ac:dyDescent="0.2">
      <c r="B314" s="8">
        <v>43760</v>
      </c>
      <c r="C314" s="12" t="s">
        <v>6</v>
      </c>
      <c r="D314" s="113">
        <v>57390</v>
      </c>
      <c r="E314" s="12" t="s">
        <v>137</v>
      </c>
      <c r="F314" s="12" t="s">
        <v>3</v>
      </c>
      <c r="G314" s="12" t="s">
        <v>6</v>
      </c>
      <c r="H314" s="12" t="s">
        <v>23</v>
      </c>
      <c r="I314" s="12"/>
      <c r="J314" s="9">
        <v>15</v>
      </c>
      <c r="K314" s="9">
        <v>11</v>
      </c>
    </row>
    <row r="315" spans="2:11" s="11" customFormat="1" x14ac:dyDescent="0.2">
      <c r="B315" s="8">
        <v>43760</v>
      </c>
      <c r="C315" s="12" t="s">
        <v>6</v>
      </c>
      <c r="D315" s="113">
        <v>54190</v>
      </c>
      <c r="E315" s="12" t="s">
        <v>277</v>
      </c>
      <c r="F315" s="12" t="s">
        <v>6</v>
      </c>
      <c r="G315" s="12" t="s">
        <v>6</v>
      </c>
      <c r="H315" s="12" t="s">
        <v>23</v>
      </c>
      <c r="I315" s="12"/>
      <c r="J315" s="9">
        <v>24</v>
      </c>
      <c r="K315" s="9">
        <v>15</v>
      </c>
    </row>
    <row r="316" spans="2:11" s="11" customFormat="1" x14ac:dyDescent="0.2">
      <c r="B316" s="8">
        <v>43761</v>
      </c>
      <c r="C316" s="12" t="s">
        <v>6</v>
      </c>
      <c r="D316" s="113">
        <v>57000</v>
      </c>
      <c r="E316" s="12" t="s">
        <v>211</v>
      </c>
      <c r="F316" s="12" t="s">
        <v>6</v>
      </c>
      <c r="G316" s="12" t="s">
        <v>317</v>
      </c>
      <c r="H316" s="12" t="s">
        <v>23</v>
      </c>
      <c r="I316" s="12"/>
      <c r="J316" s="9">
        <v>51</v>
      </c>
      <c r="K316" s="9">
        <v>62</v>
      </c>
    </row>
    <row r="317" spans="2:11" s="11" customFormat="1" x14ac:dyDescent="0.2">
      <c r="B317" s="8">
        <v>43761</v>
      </c>
      <c r="C317" s="12" t="s">
        <v>6</v>
      </c>
      <c r="D317" s="113">
        <v>57440</v>
      </c>
      <c r="E317" s="12" t="s">
        <v>217</v>
      </c>
      <c r="F317" s="12" t="s">
        <v>6</v>
      </c>
      <c r="G317" s="12" t="s">
        <v>6</v>
      </c>
      <c r="H317" s="12" t="s">
        <v>23</v>
      </c>
      <c r="I317" s="12"/>
      <c r="J317" s="9">
        <v>31</v>
      </c>
      <c r="K317" s="9">
        <v>28</v>
      </c>
    </row>
    <row r="318" spans="2:11" s="11" customFormat="1" x14ac:dyDescent="0.2">
      <c r="B318" s="8">
        <v>43761</v>
      </c>
      <c r="C318" s="12" t="s">
        <v>3</v>
      </c>
      <c r="D318" s="113">
        <v>8049</v>
      </c>
      <c r="E318" s="12" t="s">
        <v>41</v>
      </c>
      <c r="F318" s="12" t="s">
        <v>1656</v>
      </c>
      <c r="G318" s="12" t="s">
        <v>15</v>
      </c>
      <c r="H318" s="12" t="s">
        <v>23</v>
      </c>
      <c r="I318" s="12"/>
      <c r="J318" s="9">
        <v>26</v>
      </c>
      <c r="K318" s="9">
        <v>27</v>
      </c>
    </row>
    <row r="319" spans="2:11" s="11" customFormat="1" x14ac:dyDescent="0.2">
      <c r="B319" s="8">
        <v>43761</v>
      </c>
      <c r="C319" s="12" t="s">
        <v>3</v>
      </c>
      <c r="D319" s="113">
        <v>5222</v>
      </c>
      <c r="E319" s="12" t="s">
        <v>66</v>
      </c>
      <c r="F319" s="12" t="s">
        <v>6</v>
      </c>
      <c r="G319" s="12" t="s">
        <v>6</v>
      </c>
      <c r="H319" s="12" t="s">
        <v>23</v>
      </c>
      <c r="I319" s="12"/>
      <c r="J319" s="9">
        <v>42</v>
      </c>
      <c r="K319" s="9">
        <v>36</v>
      </c>
    </row>
    <row r="320" spans="2:11" s="11" customFormat="1" x14ac:dyDescent="0.2">
      <c r="B320" s="8">
        <v>43762</v>
      </c>
      <c r="C320" s="12" t="s">
        <v>6</v>
      </c>
      <c r="D320" s="113">
        <v>57130</v>
      </c>
      <c r="E320" s="12" t="s">
        <v>597</v>
      </c>
      <c r="F320" s="12" t="s">
        <v>6</v>
      </c>
      <c r="G320" s="12" t="s">
        <v>15</v>
      </c>
      <c r="H320" s="12" t="s">
        <v>23</v>
      </c>
      <c r="I320" s="12"/>
      <c r="J320" s="9">
        <v>65</v>
      </c>
      <c r="K320" s="9">
        <v>77</v>
      </c>
    </row>
    <row r="321" spans="2:11" s="11" customFormat="1" x14ac:dyDescent="0.2">
      <c r="B321" s="8">
        <v>43763</v>
      </c>
      <c r="C321" s="12" t="s">
        <v>6</v>
      </c>
      <c r="D321" s="113">
        <v>57680</v>
      </c>
      <c r="E321" s="12" t="s">
        <v>2635</v>
      </c>
      <c r="F321" s="12" t="s">
        <v>6</v>
      </c>
      <c r="G321" s="12" t="s">
        <v>15</v>
      </c>
      <c r="H321" s="12" t="s">
        <v>23</v>
      </c>
      <c r="I321" s="12"/>
      <c r="J321" s="9">
        <v>69</v>
      </c>
      <c r="K321" s="9">
        <v>81</v>
      </c>
    </row>
    <row r="322" spans="2:11" s="11" customFormat="1" x14ac:dyDescent="0.2">
      <c r="B322" s="8">
        <v>43763</v>
      </c>
      <c r="C322" s="12" t="s">
        <v>6</v>
      </c>
      <c r="D322" s="113">
        <v>54560</v>
      </c>
      <c r="E322" s="12" t="s">
        <v>417</v>
      </c>
      <c r="F322" s="12" t="s">
        <v>6</v>
      </c>
      <c r="G322" s="12" t="s">
        <v>15</v>
      </c>
      <c r="H322" s="12" t="s">
        <v>23</v>
      </c>
      <c r="I322" s="12"/>
      <c r="J322" s="9">
        <v>29</v>
      </c>
      <c r="K322" s="9">
        <v>25</v>
      </c>
    </row>
    <row r="323" spans="2:11" s="11" customFormat="1" x14ac:dyDescent="0.2">
      <c r="B323" s="8">
        <v>43764</v>
      </c>
      <c r="C323" s="12" t="s">
        <v>6</v>
      </c>
      <c r="D323" s="113">
        <v>57000</v>
      </c>
      <c r="E323" s="12" t="s">
        <v>211</v>
      </c>
      <c r="F323" s="12" t="s">
        <v>6</v>
      </c>
      <c r="G323" s="12" t="s">
        <v>15</v>
      </c>
      <c r="H323" s="12" t="s">
        <v>23</v>
      </c>
      <c r="I323" s="12"/>
      <c r="J323" s="9">
        <v>51</v>
      </c>
      <c r="K323" s="9">
        <v>63</v>
      </c>
    </row>
    <row r="324" spans="2:11" s="11" customFormat="1" x14ac:dyDescent="0.2">
      <c r="B324" s="8">
        <v>43765</v>
      </c>
      <c r="C324" s="12" t="s">
        <v>3</v>
      </c>
      <c r="D324" s="113">
        <v>4989</v>
      </c>
      <c r="E324" s="12" t="s">
        <v>61</v>
      </c>
      <c r="F324" s="12" t="s">
        <v>4</v>
      </c>
      <c r="G324" s="12" t="s">
        <v>5</v>
      </c>
      <c r="H324" s="12" t="s">
        <v>23</v>
      </c>
      <c r="I324" s="12"/>
      <c r="J324" s="9">
        <v>7</v>
      </c>
      <c r="K324" s="9">
        <v>4</v>
      </c>
    </row>
    <row r="325" spans="2:11" s="11" customFormat="1" x14ac:dyDescent="0.2">
      <c r="B325" s="8">
        <v>43765</v>
      </c>
      <c r="C325" s="12" t="s">
        <v>3</v>
      </c>
      <c r="D325" s="113">
        <v>7307</v>
      </c>
      <c r="E325" s="12" t="s">
        <v>39</v>
      </c>
      <c r="F325" s="12" t="s">
        <v>12</v>
      </c>
      <c r="G325" s="12" t="s">
        <v>6</v>
      </c>
      <c r="H325" s="12" t="s">
        <v>23</v>
      </c>
      <c r="I325" s="12"/>
      <c r="J325" s="9">
        <v>30</v>
      </c>
      <c r="K325" s="9">
        <v>35</v>
      </c>
    </row>
    <row r="326" spans="2:11" s="11" customFormat="1" x14ac:dyDescent="0.2">
      <c r="B326" s="8">
        <v>43765</v>
      </c>
      <c r="C326" s="12" t="s">
        <v>14</v>
      </c>
      <c r="D326" s="113">
        <v>6880</v>
      </c>
      <c r="E326" s="12" t="s">
        <v>2653</v>
      </c>
      <c r="F326" s="12" t="s">
        <v>6</v>
      </c>
      <c r="G326" s="12" t="s">
        <v>6</v>
      </c>
      <c r="H326" s="12" t="s">
        <v>23</v>
      </c>
      <c r="I326" s="12"/>
      <c r="J326" s="9">
        <v>61</v>
      </c>
      <c r="K326" s="9">
        <v>83</v>
      </c>
    </row>
    <row r="327" spans="2:11" s="11" customFormat="1" x14ac:dyDescent="0.2">
      <c r="B327" s="8">
        <v>43765</v>
      </c>
      <c r="C327" s="12" t="s">
        <v>6</v>
      </c>
      <c r="D327" s="113">
        <v>57440</v>
      </c>
      <c r="E327" s="12" t="s">
        <v>217</v>
      </c>
      <c r="F327" s="12" t="s">
        <v>6</v>
      </c>
      <c r="G327" s="12" t="s">
        <v>5</v>
      </c>
      <c r="H327" s="12" t="s">
        <v>23</v>
      </c>
      <c r="I327" s="12"/>
      <c r="J327" s="9">
        <v>28</v>
      </c>
      <c r="K327" s="9">
        <v>28</v>
      </c>
    </row>
    <row r="328" spans="2:11" s="11" customFormat="1" x14ac:dyDescent="0.2">
      <c r="B328" s="8">
        <v>43766</v>
      </c>
      <c r="C328" s="12" t="s">
        <v>6</v>
      </c>
      <c r="D328" s="113">
        <v>57700</v>
      </c>
      <c r="E328" s="12" t="s">
        <v>178</v>
      </c>
      <c r="F328" s="12" t="s">
        <v>6</v>
      </c>
      <c r="G328" s="12" t="s">
        <v>8</v>
      </c>
      <c r="H328" s="12" t="s">
        <v>23</v>
      </c>
      <c r="I328" s="12"/>
      <c r="J328" s="9">
        <v>41</v>
      </c>
      <c r="K328" s="9">
        <v>42</v>
      </c>
    </row>
    <row r="329" spans="2:11" s="11" customFormat="1" x14ac:dyDescent="0.2">
      <c r="B329" s="8">
        <v>43766</v>
      </c>
      <c r="C329" s="12" t="s">
        <v>6</v>
      </c>
      <c r="D329" s="113">
        <v>54460</v>
      </c>
      <c r="E329" s="12" t="s">
        <v>2663</v>
      </c>
      <c r="F329" s="12" t="s">
        <v>6</v>
      </c>
      <c r="G329" s="12" t="s">
        <v>22</v>
      </c>
      <c r="H329" s="12" t="s">
        <v>23</v>
      </c>
      <c r="I329" s="12"/>
      <c r="J329" s="9">
        <v>81</v>
      </c>
      <c r="K329" s="9">
        <v>106</v>
      </c>
    </row>
    <row r="330" spans="2:11" s="11" customFormat="1" x14ac:dyDescent="0.2">
      <c r="B330" s="8">
        <v>43766</v>
      </c>
      <c r="C330" s="12" t="s">
        <v>3</v>
      </c>
      <c r="D330" s="113">
        <v>5495</v>
      </c>
      <c r="E330" s="12" t="s">
        <v>2665</v>
      </c>
      <c r="F330" s="12" t="s">
        <v>2666</v>
      </c>
      <c r="G330" s="12" t="s">
        <v>15</v>
      </c>
      <c r="H330" s="12" t="s">
        <v>23</v>
      </c>
      <c r="I330" s="12"/>
      <c r="J330" s="9">
        <v>31</v>
      </c>
      <c r="K330" s="9">
        <v>40</v>
      </c>
    </row>
    <row r="331" spans="2:11" s="11" customFormat="1" x14ac:dyDescent="0.2">
      <c r="B331" s="8">
        <v>43766</v>
      </c>
      <c r="C331" s="12" t="s">
        <v>6</v>
      </c>
      <c r="D331" s="113">
        <v>54400</v>
      </c>
      <c r="E331" s="12" t="s">
        <v>1640</v>
      </c>
      <c r="F331" s="12" t="s">
        <v>6</v>
      </c>
      <c r="G331" s="12" t="s">
        <v>2479</v>
      </c>
      <c r="H331" s="12" t="s">
        <v>23</v>
      </c>
      <c r="I331" s="12"/>
      <c r="J331" s="9">
        <v>26</v>
      </c>
      <c r="K331" s="9">
        <v>20</v>
      </c>
    </row>
    <row r="332" spans="2:11" s="11" customFormat="1" x14ac:dyDescent="0.2">
      <c r="B332" s="8">
        <v>43767</v>
      </c>
      <c r="C332" s="12" t="s">
        <v>6</v>
      </c>
      <c r="D332" s="113">
        <v>57320</v>
      </c>
      <c r="E332" s="12" t="s">
        <v>1994</v>
      </c>
      <c r="F332" s="12" t="s">
        <v>6</v>
      </c>
      <c r="G332" s="12" t="s">
        <v>15</v>
      </c>
      <c r="H332" s="12" t="s">
        <v>23</v>
      </c>
      <c r="I332" s="12"/>
      <c r="J332" s="9">
        <v>66</v>
      </c>
      <c r="K332" s="9">
        <v>70</v>
      </c>
    </row>
    <row r="333" spans="2:11" s="11" customFormat="1" x14ac:dyDescent="0.2">
      <c r="B333" s="8">
        <v>43767</v>
      </c>
      <c r="C333" s="12" t="s">
        <v>3</v>
      </c>
      <c r="D333" s="113">
        <v>5695</v>
      </c>
      <c r="E333" s="12" t="s">
        <v>2679</v>
      </c>
      <c r="F333" s="12" t="s">
        <v>3</v>
      </c>
      <c r="G333" s="12" t="s">
        <v>6</v>
      </c>
      <c r="H333" s="12" t="s">
        <v>23</v>
      </c>
      <c r="I333" s="12"/>
      <c r="J333" s="9">
        <v>32</v>
      </c>
      <c r="K333" s="9">
        <v>38</v>
      </c>
    </row>
    <row r="334" spans="2:11" s="11" customFormat="1" x14ac:dyDescent="0.2">
      <c r="B334" s="8">
        <v>43767</v>
      </c>
      <c r="C334" s="12" t="s">
        <v>6</v>
      </c>
      <c r="D334" s="113">
        <v>8500</v>
      </c>
      <c r="E334" s="12" t="s">
        <v>2680</v>
      </c>
      <c r="F334" s="12" t="s">
        <v>6</v>
      </c>
      <c r="G334" s="12" t="s">
        <v>6</v>
      </c>
      <c r="H334" s="12" t="s">
        <v>23</v>
      </c>
      <c r="I334" s="12"/>
      <c r="J334" s="9">
        <v>134</v>
      </c>
      <c r="K334" s="9">
        <v>169</v>
      </c>
    </row>
    <row r="335" spans="2:11" s="11" customFormat="1" x14ac:dyDescent="0.2">
      <c r="B335" s="8">
        <v>43767</v>
      </c>
      <c r="C335" s="12" t="s">
        <v>3</v>
      </c>
      <c r="D335" s="113">
        <v>4976</v>
      </c>
      <c r="E335" s="12" t="s">
        <v>87</v>
      </c>
      <c r="F335" s="12" t="s">
        <v>6</v>
      </c>
      <c r="G335" s="12" t="s">
        <v>3</v>
      </c>
      <c r="H335" s="12" t="s">
        <v>23</v>
      </c>
      <c r="I335" s="12"/>
      <c r="J335" s="9">
        <v>19</v>
      </c>
      <c r="K335" s="9">
        <v>14</v>
      </c>
    </row>
    <row r="336" spans="2:11" s="11" customFormat="1" x14ac:dyDescent="0.2">
      <c r="B336" s="8">
        <v>43767</v>
      </c>
      <c r="C336" s="12" t="s">
        <v>6</v>
      </c>
      <c r="D336" s="113">
        <v>57580</v>
      </c>
      <c r="E336" s="12" t="s">
        <v>2683</v>
      </c>
      <c r="F336" s="12" t="s">
        <v>6</v>
      </c>
      <c r="G336" s="12" t="s">
        <v>15</v>
      </c>
      <c r="H336" s="12" t="s">
        <v>23</v>
      </c>
      <c r="I336" s="12"/>
      <c r="J336" s="9">
        <v>67</v>
      </c>
      <c r="K336" s="9">
        <v>92</v>
      </c>
    </row>
    <row r="337" spans="2:11" s="11" customFormat="1" x14ac:dyDescent="0.2">
      <c r="B337" s="8">
        <v>43767</v>
      </c>
      <c r="C337" s="12" t="s">
        <v>6</v>
      </c>
      <c r="D337" s="113">
        <v>54530</v>
      </c>
      <c r="E337" s="12" t="s">
        <v>2413</v>
      </c>
      <c r="F337" s="12" t="s">
        <v>6</v>
      </c>
      <c r="G337" s="12" t="s">
        <v>221</v>
      </c>
      <c r="H337" s="12" t="s">
        <v>23</v>
      </c>
      <c r="I337" s="12"/>
      <c r="J337" s="9">
        <v>71</v>
      </c>
      <c r="K337" s="9">
        <v>85</v>
      </c>
    </row>
    <row r="338" spans="2:11" s="11" customFormat="1" x14ac:dyDescent="0.2">
      <c r="B338" s="8">
        <v>43767</v>
      </c>
      <c r="C338" s="12" t="s">
        <v>6</v>
      </c>
      <c r="D338" s="113">
        <v>57970</v>
      </c>
      <c r="E338" s="12" t="s">
        <v>471</v>
      </c>
      <c r="F338" s="12" t="s">
        <v>18</v>
      </c>
      <c r="G338" s="12" t="s">
        <v>6</v>
      </c>
      <c r="H338" s="12" t="s">
        <v>23</v>
      </c>
      <c r="I338" s="12"/>
      <c r="J338" s="9">
        <v>54</v>
      </c>
      <c r="K338" s="9">
        <v>59</v>
      </c>
    </row>
    <row r="339" spans="2:11" s="11" customFormat="1" x14ac:dyDescent="0.2">
      <c r="B339" s="8">
        <v>43767</v>
      </c>
      <c r="C339" s="12" t="s">
        <v>6</v>
      </c>
      <c r="D339" s="113">
        <v>57160</v>
      </c>
      <c r="E339" s="12" t="s">
        <v>2617</v>
      </c>
      <c r="F339" s="12" t="s">
        <v>6</v>
      </c>
      <c r="G339" s="12" t="s">
        <v>15</v>
      </c>
      <c r="H339" s="12" t="s">
        <v>23</v>
      </c>
      <c r="I339" s="12"/>
      <c r="J339" s="9">
        <v>56</v>
      </c>
      <c r="K339" s="9">
        <v>71</v>
      </c>
    </row>
    <row r="340" spans="2:11" s="11" customFormat="1" x14ac:dyDescent="0.2">
      <c r="B340" s="8">
        <v>43767</v>
      </c>
      <c r="C340" s="12" t="s">
        <v>6</v>
      </c>
      <c r="D340" s="113">
        <v>54650</v>
      </c>
      <c r="E340" s="12" t="s">
        <v>175</v>
      </c>
      <c r="F340" s="12" t="s">
        <v>6</v>
      </c>
      <c r="G340" s="12" t="s">
        <v>6</v>
      </c>
      <c r="H340" s="12" t="s">
        <v>23</v>
      </c>
      <c r="I340" s="12"/>
      <c r="J340" s="9">
        <v>14</v>
      </c>
      <c r="K340" s="9">
        <v>10</v>
      </c>
    </row>
    <row r="341" spans="2:11" s="11" customFormat="1" x14ac:dyDescent="0.2">
      <c r="B341" s="218">
        <v>43768</v>
      </c>
      <c r="C341" s="12" t="s">
        <v>6</v>
      </c>
      <c r="D341" s="113">
        <v>55100</v>
      </c>
      <c r="E341" s="12" t="s">
        <v>2691</v>
      </c>
      <c r="F341" s="12" t="s">
        <v>6</v>
      </c>
      <c r="G341" s="12" t="s">
        <v>6</v>
      </c>
      <c r="H341" s="12" t="s">
        <v>23</v>
      </c>
      <c r="I341" s="217"/>
      <c r="J341" s="9">
        <v>114</v>
      </c>
      <c r="K341" s="9">
        <v>160</v>
      </c>
    </row>
    <row r="342" spans="2:11" s="11" customFormat="1" x14ac:dyDescent="0.2">
      <c r="B342" s="218">
        <v>43768</v>
      </c>
      <c r="C342" s="12" t="s">
        <v>3</v>
      </c>
      <c r="D342" s="113">
        <v>1549</v>
      </c>
      <c r="E342" s="12" t="s">
        <v>92</v>
      </c>
      <c r="F342" s="12" t="s">
        <v>2692</v>
      </c>
      <c r="G342" s="12" t="s">
        <v>15</v>
      </c>
      <c r="H342" s="12" t="s">
        <v>23</v>
      </c>
      <c r="I342" s="217"/>
      <c r="J342" s="9">
        <v>26</v>
      </c>
      <c r="K342" s="9">
        <v>26</v>
      </c>
    </row>
    <row r="343" spans="2:11" s="11" customFormat="1" x14ac:dyDescent="0.2">
      <c r="B343" s="218">
        <v>43768</v>
      </c>
      <c r="C343" s="12" t="s">
        <v>6</v>
      </c>
      <c r="D343" s="113">
        <v>54610</v>
      </c>
      <c r="E343" s="12" t="s">
        <v>669</v>
      </c>
      <c r="F343" s="12" t="s">
        <v>6</v>
      </c>
      <c r="G343" s="12" t="s">
        <v>6</v>
      </c>
      <c r="H343" s="12" t="s">
        <v>23</v>
      </c>
      <c r="I343" s="12"/>
      <c r="J343" s="9">
        <v>71</v>
      </c>
      <c r="K343" s="9">
        <v>94</v>
      </c>
    </row>
    <row r="344" spans="2:11" s="11" customFormat="1" x14ac:dyDescent="0.2">
      <c r="B344" s="218">
        <v>43768</v>
      </c>
      <c r="C344" s="12" t="s">
        <v>3</v>
      </c>
      <c r="D344" s="113">
        <v>8227</v>
      </c>
      <c r="E344" s="12" t="s">
        <v>64</v>
      </c>
      <c r="F344" s="12" t="s">
        <v>3</v>
      </c>
      <c r="G344" s="12" t="s">
        <v>5</v>
      </c>
      <c r="H344" s="12" t="s">
        <v>23</v>
      </c>
      <c r="I344" s="12"/>
      <c r="J344" s="9">
        <v>31</v>
      </c>
      <c r="K344" s="9">
        <v>21</v>
      </c>
    </row>
    <row r="345" spans="2:11" s="11" customFormat="1" x14ac:dyDescent="0.2">
      <c r="B345" s="218">
        <v>43768</v>
      </c>
      <c r="C345" s="12" t="s">
        <v>3</v>
      </c>
      <c r="D345" s="113">
        <v>3510</v>
      </c>
      <c r="E345" s="12" t="s">
        <v>67</v>
      </c>
      <c r="F345" s="12" t="s">
        <v>16</v>
      </c>
      <c r="G345" s="12" t="s">
        <v>3</v>
      </c>
      <c r="H345" s="12" t="s">
        <v>23</v>
      </c>
      <c r="I345" s="217"/>
      <c r="J345" s="9">
        <v>23</v>
      </c>
      <c r="K345" s="9">
        <v>21</v>
      </c>
    </row>
    <row r="346" spans="2:11" s="11" customFormat="1" x14ac:dyDescent="0.2">
      <c r="B346" s="218">
        <v>43768</v>
      </c>
      <c r="C346" s="12" t="s">
        <v>6</v>
      </c>
      <c r="D346" s="113">
        <v>54400</v>
      </c>
      <c r="E346" s="12" t="s">
        <v>1640</v>
      </c>
      <c r="F346" s="12" t="s">
        <v>6</v>
      </c>
      <c r="G346" s="12" t="s">
        <v>15</v>
      </c>
      <c r="H346" s="12" t="s">
        <v>23</v>
      </c>
      <c r="I346" s="217"/>
      <c r="J346" s="9">
        <v>26</v>
      </c>
      <c r="K346" s="9">
        <v>21</v>
      </c>
    </row>
    <row r="347" spans="2:11" s="11" customFormat="1" x14ac:dyDescent="0.2">
      <c r="B347" s="218">
        <v>43768</v>
      </c>
      <c r="C347" s="12" t="s">
        <v>6</v>
      </c>
      <c r="D347" s="113">
        <v>57175</v>
      </c>
      <c r="E347" s="12" t="s">
        <v>2697</v>
      </c>
      <c r="F347" s="12" t="s">
        <v>6</v>
      </c>
      <c r="G347" s="12" t="s">
        <v>22</v>
      </c>
      <c r="H347" s="12" t="s">
        <v>23</v>
      </c>
      <c r="I347" s="12"/>
      <c r="J347" s="9">
        <v>39</v>
      </c>
      <c r="K347" s="9">
        <v>43</v>
      </c>
    </row>
    <row r="348" spans="2:11" s="11" customFormat="1" x14ac:dyDescent="0.2">
      <c r="B348" s="218">
        <v>43768</v>
      </c>
      <c r="C348" s="12" t="s">
        <v>3</v>
      </c>
      <c r="D348" s="113">
        <v>9167</v>
      </c>
      <c r="E348" s="12" t="s">
        <v>191</v>
      </c>
      <c r="F348" s="12" t="s">
        <v>16</v>
      </c>
      <c r="G348" s="12" t="s">
        <v>3</v>
      </c>
      <c r="H348" s="12" t="s">
        <v>23</v>
      </c>
      <c r="I348" s="217"/>
      <c r="J348" s="9">
        <v>58</v>
      </c>
      <c r="K348" s="9">
        <v>63</v>
      </c>
    </row>
    <row r="349" spans="2:11" s="11" customFormat="1" x14ac:dyDescent="0.2">
      <c r="B349" s="218">
        <v>43768</v>
      </c>
      <c r="C349" s="12" t="s">
        <v>3</v>
      </c>
      <c r="D349" s="113">
        <v>4667</v>
      </c>
      <c r="E349" s="12" t="s">
        <v>40</v>
      </c>
      <c r="F349" s="12" t="s">
        <v>16</v>
      </c>
      <c r="G349" s="12" t="s">
        <v>6</v>
      </c>
      <c r="H349" s="12" t="s">
        <v>23</v>
      </c>
      <c r="I349" s="12"/>
      <c r="J349" s="9">
        <v>3</v>
      </c>
      <c r="K349" s="9">
        <v>1</v>
      </c>
    </row>
    <row r="350" spans="2:11" s="11" customFormat="1" x14ac:dyDescent="0.2">
      <c r="B350" s="218">
        <v>43768</v>
      </c>
      <c r="C350" s="12" t="s">
        <v>3</v>
      </c>
      <c r="D350" s="113">
        <v>7238</v>
      </c>
      <c r="E350" s="12" t="s">
        <v>120</v>
      </c>
      <c r="F350" s="12" t="s">
        <v>2406</v>
      </c>
      <c r="G350" s="12" t="s">
        <v>15</v>
      </c>
      <c r="H350" s="12" t="s">
        <v>23</v>
      </c>
      <c r="I350" s="12"/>
      <c r="J350" s="9">
        <v>40</v>
      </c>
      <c r="K350" s="9">
        <v>33</v>
      </c>
    </row>
    <row r="351" spans="2:11" s="11" customFormat="1" x14ac:dyDescent="0.2">
      <c r="B351" s="218">
        <v>43768</v>
      </c>
      <c r="C351" s="12" t="s">
        <v>6</v>
      </c>
      <c r="D351" s="113">
        <v>57070</v>
      </c>
      <c r="E351" s="12" t="s">
        <v>211</v>
      </c>
      <c r="F351" s="12" t="s">
        <v>6</v>
      </c>
      <c r="G351" s="12" t="s">
        <v>15</v>
      </c>
      <c r="H351" s="12" t="s">
        <v>23</v>
      </c>
      <c r="I351" s="217"/>
      <c r="J351" s="9">
        <v>56</v>
      </c>
      <c r="K351" s="9">
        <v>65</v>
      </c>
    </row>
    <row r="352" spans="2:11" s="11" customFormat="1" x14ac:dyDescent="0.2">
      <c r="B352" s="218">
        <v>43768</v>
      </c>
      <c r="C352" s="12" t="s">
        <v>3</v>
      </c>
      <c r="D352" s="113">
        <v>57420</v>
      </c>
      <c r="E352" s="12" t="s">
        <v>730</v>
      </c>
      <c r="F352" s="12" t="s">
        <v>6</v>
      </c>
      <c r="G352" s="12" t="s">
        <v>15</v>
      </c>
      <c r="H352" s="12" t="s">
        <v>23</v>
      </c>
      <c r="I352" s="217"/>
      <c r="J352" s="9">
        <v>64</v>
      </c>
      <c r="K352" s="9">
        <v>81</v>
      </c>
    </row>
    <row r="353" spans="2:11" s="11" customFormat="1" x14ac:dyDescent="0.2">
      <c r="B353" s="218">
        <v>43768</v>
      </c>
      <c r="C353" s="12" t="s">
        <v>3</v>
      </c>
      <c r="D353" s="113">
        <v>57950</v>
      </c>
      <c r="E353" s="12" t="s">
        <v>2362</v>
      </c>
      <c r="F353" s="12" t="s">
        <v>6</v>
      </c>
      <c r="G353" s="12" t="s">
        <v>15</v>
      </c>
      <c r="H353" s="12" t="s">
        <v>23</v>
      </c>
      <c r="I353" s="217"/>
      <c r="J353" s="9">
        <v>57</v>
      </c>
      <c r="K353" s="9">
        <v>66</v>
      </c>
    </row>
    <row r="354" spans="2:11" s="11" customFormat="1" x14ac:dyDescent="0.2">
      <c r="B354" s="218">
        <v>43769</v>
      </c>
      <c r="C354" s="12" t="s">
        <v>6</v>
      </c>
      <c r="D354" s="113">
        <v>54430</v>
      </c>
      <c r="E354" s="12" t="s">
        <v>218</v>
      </c>
      <c r="F354" s="12" t="s">
        <v>6</v>
      </c>
      <c r="G354" s="12" t="s">
        <v>6</v>
      </c>
      <c r="H354" s="12" t="s">
        <v>23</v>
      </c>
      <c r="I354" s="12"/>
      <c r="J354" s="9">
        <v>25</v>
      </c>
      <c r="K354" s="9">
        <v>19</v>
      </c>
    </row>
    <row r="355" spans="2:11" s="11" customFormat="1" x14ac:dyDescent="0.2">
      <c r="B355" s="218">
        <v>43769</v>
      </c>
      <c r="C355" s="12" t="s">
        <v>3</v>
      </c>
      <c r="D355" s="113">
        <v>7542</v>
      </c>
      <c r="E355" s="12" t="s">
        <v>162</v>
      </c>
      <c r="F355" s="12" t="s">
        <v>12</v>
      </c>
      <c r="G355" s="12" t="s">
        <v>15</v>
      </c>
      <c r="H355" s="12" t="s">
        <v>23</v>
      </c>
      <c r="I355" s="12"/>
      <c r="J355" s="9">
        <v>40</v>
      </c>
      <c r="K355" s="9">
        <v>43</v>
      </c>
    </row>
    <row r="356" spans="2:11" s="11" customFormat="1" x14ac:dyDescent="0.2">
      <c r="B356" s="218">
        <v>43769</v>
      </c>
      <c r="C356" s="12" t="s">
        <v>6</v>
      </c>
      <c r="D356" s="113">
        <v>54350</v>
      </c>
      <c r="E356" s="12" t="s">
        <v>1749</v>
      </c>
      <c r="F356" s="12" t="s">
        <v>6</v>
      </c>
      <c r="G356" s="12" t="s">
        <v>15</v>
      </c>
      <c r="H356" s="12" t="s">
        <v>23</v>
      </c>
      <c r="I356" s="12"/>
      <c r="J356" s="9">
        <v>23</v>
      </c>
      <c r="K356" s="9">
        <v>13</v>
      </c>
    </row>
    <row r="357" spans="2:11" s="11" customFormat="1" x14ac:dyDescent="0.2">
      <c r="B357" s="8">
        <v>43750</v>
      </c>
      <c r="C357" s="12" t="s">
        <v>5</v>
      </c>
      <c r="D357" s="113">
        <v>66625</v>
      </c>
      <c r="E357" s="12" t="s">
        <v>2564</v>
      </c>
      <c r="F357" s="12" t="s">
        <v>5</v>
      </c>
      <c r="G357" s="12" t="s">
        <v>5</v>
      </c>
      <c r="H357" s="12" t="s">
        <v>2565</v>
      </c>
      <c r="I357" s="12"/>
      <c r="J357" s="9">
        <v>83</v>
      </c>
      <c r="K357" s="9">
        <v>128</v>
      </c>
    </row>
    <row r="358" spans="2:11" s="11" customFormat="1" x14ac:dyDescent="0.2">
      <c r="B358" s="8">
        <v>43744</v>
      </c>
      <c r="C358" s="12" t="s">
        <v>5</v>
      </c>
      <c r="D358" s="113">
        <v>75382</v>
      </c>
      <c r="E358" s="12" t="s">
        <v>2507</v>
      </c>
      <c r="F358" s="12" t="s">
        <v>5</v>
      </c>
      <c r="G358" s="12" t="s">
        <v>15</v>
      </c>
      <c r="H358" s="12" t="s">
        <v>2540</v>
      </c>
      <c r="I358" s="12"/>
      <c r="J358" s="31"/>
      <c r="K358" s="31"/>
    </row>
    <row r="359" spans="2:11" s="11" customFormat="1" x14ac:dyDescent="0.2">
      <c r="B359" s="8">
        <v>43761</v>
      </c>
      <c r="C359" s="12" t="s">
        <v>6</v>
      </c>
      <c r="D359" s="113">
        <v>54430</v>
      </c>
      <c r="E359" s="12" t="s">
        <v>2622</v>
      </c>
      <c r="F359" s="12" t="s">
        <v>6</v>
      </c>
      <c r="G359" s="12" t="s">
        <v>6</v>
      </c>
      <c r="H359" s="12" t="s">
        <v>172</v>
      </c>
      <c r="I359" s="12"/>
      <c r="J359" s="9">
        <v>27</v>
      </c>
      <c r="K359" s="9">
        <v>18</v>
      </c>
    </row>
    <row r="360" spans="2:11" s="11" customFormat="1" x14ac:dyDescent="0.2">
      <c r="B360" s="8">
        <v>43739</v>
      </c>
      <c r="C360" s="12" t="s">
        <v>3</v>
      </c>
      <c r="D360" s="113">
        <v>2432</v>
      </c>
      <c r="E360" s="12" t="s">
        <v>92</v>
      </c>
      <c r="F360" s="12" t="s">
        <v>9</v>
      </c>
      <c r="G360" s="12" t="s">
        <v>6</v>
      </c>
      <c r="H360" s="12" t="s">
        <v>2494</v>
      </c>
      <c r="I360" s="12"/>
      <c r="J360" s="9">
        <v>23</v>
      </c>
      <c r="K360" s="9">
        <v>23</v>
      </c>
    </row>
    <row r="361" spans="2:11" s="11" customFormat="1" x14ac:dyDescent="0.2">
      <c r="B361" s="8">
        <v>43764</v>
      </c>
      <c r="C361" s="12" t="s">
        <v>6</v>
      </c>
      <c r="D361" s="113">
        <v>57000</v>
      </c>
      <c r="E361" s="12" t="s">
        <v>211</v>
      </c>
      <c r="F361" s="12" t="s">
        <v>9</v>
      </c>
      <c r="G361" s="12" t="s">
        <v>6</v>
      </c>
      <c r="H361" s="12" t="s">
        <v>2645</v>
      </c>
      <c r="I361" s="12"/>
      <c r="J361" s="9">
        <v>51</v>
      </c>
      <c r="K361" s="9">
        <v>63</v>
      </c>
    </row>
    <row r="362" spans="2:11" s="11" customFormat="1" x14ac:dyDescent="0.2">
      <c r="B362" s="8">
        <v>43744</v>
      </c>
      <c r="C362" s="12" t="s">
        <v>8</v>
      </c>
      <c r="D362" s="113">
        <v>21022</v>
      </c>
      <c r="E362" s="12" t="s">
        <v>2509</v>
      </c>
      <c r="F362" s="12" t="s">
        <v>8</v>
      </c>
      <c r="G362" s="12" t="s">
        <v>15</v>
      </c>
      <c r="H362" s="12" t="s">
        <v>2510</v>
      </c>
      <c r="I362" s="12"/>
      <c r="J362" s="31"/>
      <c r="K362" s="31"/>
    </row>
    <row r="363" spans="2:11" s="11" customFormat="1" x14ac:dyDescent="0.2">
      <c r="B363" s="8">
        <v>43746</v>
      </c>
      <c r="C363" s="12" t="s">
        <v>5</v>
      </c>
      <c r="D363" s="113">
        <v>68782</v>
      </c>
      <c r="E363" s="12" t="s">
        <v>2547</v>
      </c>
      <c r="F363" s="12" t="s">
        <v>5</v>
      </c>
      <c r="G363" s="12" t="s">
        <v>15</v>
      </c>
      <c r="H363" s="12" t="s">
        <v>2548</v>
      </c>
      <c r="I363" s="12"/>
      <c r="J363" s="31"/>
      <c r="K363" s="31"/>
    </row>
    <row r="364" spans="2:11" s="11" customFormat="1" x14ac:dyDescent="0.2">
      <c r="B364" s="8">
        <v>43745</v>
      </c>
      <c r="C364" s="12" t="s">
        <v>3</v>
      </c>
      <c r="D364" s="113">
        <v>7220</v>
      </c>
      <c r="E364" s="12" t="s">
        <v>120</v>
      </c>
      <c r="F364" s="12" t="s">
        <v>16</v>
      </c>
      <c r="G364" s="12" t="s">
        <v>15</v>
      </c>
      <c r="H364" s="12" t="s">
        <v>327</v>
      </c>
      <c r="I364" s="12"/>
      <c r="J364" s="9">
        <v>36</v>
      </c>
      <c r="K364" s="9">
        <v>36</v>
      </c>
    </row>
    <row r="365" spans="2:11" s="11" customFormat="1" x14ac:dyDescent="0.2">
      <c r="B365" s="8">
        <v>43747</v>
      </c>
      <c r="C365" s="12" t="s">
        <v>5</v>
      </c>
      <c r="D365" s="113">
        <v>54634</v>
      </c>
      <c r="E365" s="12" t="s">
        <v>2557</v>
      </c>
      <c r="F365" s="12" t="s">
        <v>5</v>
      </c>
      <c r="G365" s="12" t="s">
        <v>15</v>
      </c>
      <c r="H365" s="12" t="s">
        <v>325</v>
      </c>
      <c r="I365" s="12"/>
      <c r="J365" s="9">
        <v>67</v>
      </c>
      <c r="K365" s="9">
        <v>94</v>
      </c>
    </row>
    <row r="366" spans="2:11" s="11" customFormat="1" x14ac:dyDescent="0.2">
      <c r="B366" s="8">
        <v>43740</v>
      </c>
      <c r="C366" s="12" t="s">
        <v>3</v>
      </c>
      <c r="D366" s="113">
        <v>6743</v>
      </c>
      <c r="E366" s="12" t="s">
        <v>49</v>
      </c>
      <c r="F366" s="12" t="s">
        <v>5</v>
      </c>
      <c r="G366" s="12" t="s">
        <v>4</v>
      </c>
      <c r="H366" s="12" t="s">
        <v>1830</v>
      </c>
      <c r="I366" s="12"/>
      <c r="J366" s="9">
        <v>40</v>
      </c>
      <c r="K366" s="9">
        <v>53</v>
      </c>
    </row>
    <row r="367" spans="2:11" s="11" customFormat="1" x14ac:dyDescent="0.2">
      <c r="B367" s="8">
        <v>43751</v>
      </c>
      <c r="C367" s="12" t="s">
        <v>6</v>
      </c>
      <c r="D367" s="113">
        <v>57100</v>
      </c>
      <c r="E367" s="12" t="s">
        <v>141</v>
      </c>
      <c r="F367" s="12" t="s">
        <v>6</v>
      </c>
      <c r="G367" s="12" t="s">
        <v>15</v>
      </c>
      <c r="H367" s="12" t="s">
        <v>2570</v>
      </c>
      <c r="I367" s="12"/>
      <c r="J367" s="9">
        <v>36</v>
      </c>
      <c r="K367" s="9">
        <v>41</v>
      </c>
    </row>
    <row r="368" spans="2:11" s="11" customFormat="1" x14ac:dyDescent="0.2">
      <c r="B368" s="8">
        <v>43743</v>
      </c>
      <c r="C368" s="12" t="s">
        <v>14</v>
      </c>
      <c r="D368" s="113">
        <v>6791</v>
      </c>
      <c r="E368" s="12" t="s">
        <v>136</v>
      </c>
      <c r="F368" s="12" t="s">
        <v>6</v>
      </c>
      <c r="G368" s="12" t="s">
        <v>15</v>
      </c>
      <c r="H368" s="12" t="s">
        <v>2504</v>
      </c>
      <c r="I368" s="12"/>
      <c r="J368" s="9">
        <v>16</v>
      </c>
      <c r="K368" s="9">
        <v>10</v>
      </c>
    </row>
    <row r="369" spans="2:11" s="11" customFormat="1" x14ac:dyDescent="0.2">
      <c r="B369" s="8">
        <v>43739</v>
      </c>
      <c r="C369" s="12" t="s">
        <v>6</v>
      </c>
      <c r="D369" s="113">
        <v>57390</v>
      </c>
      <c r="E369" s="12" t="s">
        <v>137</v>
      </c>
      <c r="F369" s="12" t="s">
        <v>6</v>
      </c>
      <c r="G369" s="12" t="s">
        <v>6</v>
      </c>
      <c r="H369" s="12" t="s">
        <v>477</v>
      </c>
      <c r="I369" s="12"/>
      <c r="J369" s="9">
        <v>16</v>
      </c>
      <c r="K369" s="9">
        <v>11</v>
      </c>
    </row>
    <row r="370" spans="2:11" s="11" customFormat="1" x14ac:dyDescent="0.2">
      <c r="B370" s="8">
        <v>43740</v>
      </c>
      <c r="C370" s="12" t="s">
        <v>5</v>
      </c>
      <c r="D370" s="113">
        <v>56269</v>
      </c>
      <c r="E370" s="12" t="s">
        <v>2499</v>
      </c>
      <c r="F370" s="12" t="s">
        <v>5</v>
      </c>
      <c r="G370" s="12" t="s">
        <v>15</v>
      </c>
      <c r="H370" s="12" t="s">
        <v>477</v>
      </c>
      <c r="I370" s="12"/>
      <c r="J370" s="9">
        <v>150</v>
      </c>
      <c r="K370" s="9">
        <v>233</v>
      </c>
    </row>
    <row r="371" spans="2:11" s="11" customFormat="1" x14ac:dyDescent="0.2">
      <c r="B371" s="8">
        <v>43743</v>
      </c>
      <c r="C371" s="12" t="s">
        <v>6</v>
      </c>
      <c r="D371" s="113">
        <v>57970</v>
      </c>
      <c r="E371" s="12" t="s">
        <v>206</v>
      </c>
      <c r="F371" s="12" t="s">
        <v>6</v>
      </c>
      <c r="G371" s="12" t="s">
        <v>15</v>
      </c>
      <c r="H371" s="12" t="s">
        <v>477</v>
      </c>
      <c r="I371" s="12"/>
      <c r="J371" s="9">
        <v>46</v>
      </c>
      <c r="K371" s="9">
        <v>58</v>
      </c>
    </row>
    <row r="372" spans="2:11" s="11" customFormat="1" x14ac:dyDescent="0.2">
      <c r="B372" s="8">
        <v>43743</v>
      </c>
      <c r="C372" s="12" t="s">
        <v>3</v>
      </c>
      <c r="D372" s="113">
        <v>4340</v>
      </c>
      <c r="E372" s="12" t="s">
        <v>506</v>
      </c>
      <c r="F372" s="12" t="s">
        <v>6</v>
      </c>
      <c r="G372" s="12" t="s">
        <v>15</v>
      </c>
      <c r="H372" s="12" t="s">
        <v>477</v>
      </c>
      <c r="I372" s="12"/>
      <c r="J372" s="9">
        <v>14</v>
      </c>
      <c r="K372" s="9">
        <v>9</v>
      </c>
    </row>
    <row r="373" spans="2:11" s="11" customFormat="1" x14ac:dyDescent="0.2">
      <c r="B373" s="8">
        <v>43744</v>
      </c>
      <c r="C373" s="12" t="s">
        <v>6</v>
      </c>
      <c r="D373" s="113">
        <v>8000</v>
      </c>
      <c r="E373" s="12" t="s">
        <v>2517</v>
      </c>
      <c r="F373" s="12" t="s">
        <v>6</v>
      </c>
      <c r="G373" s="12" t="s">
        <v>15</v>
      </c>
      <c r="H373" s="12" t="s">
        <v>477</v>
      </c>
      <c r="I373" s="12"/>
      <c r="J373" s="9">
        <v>94</v>
      </c>
      <c r="K373" s="9">
        <v>137</v>
      </c>
    </row>
    <row r="374" spans="2:11" s="11" customFormat="1" x14ac:dyDescent="0.2">
      <c r="B374" s="8">
        <v>43744</v>
      </c>
      <c r="C374" s="12" t="s">
        <v>3</v>
      </c>
      <c r="D374" s="113">
        <v>7216</v>
      </c>
      <c r="E374" s="12" t="s">
        <v>56</v>
      </c>
      <c r="F374" s="12" t="s">
        <v>2519</v>
      </c>
      <c r="G374" s="12" t="s">
        <v>15</v>
      </c>
      <c r="H374" s="12" t="s">
        <v>477</v>
      </c>
      <c r="I374" s="12"/>
      <c r="J374" s="9">
        <v>27</v>
      </c>
      <c r="K374" s="9">
        <v>34</v>
      </c>
    </row>
    <row r="375" spans="2:11" s="11" customFormat="1" x14ac:dyDescent="0.2">
      <c r="B375" s="8">
        <v>43744</v>
      </c>
      <c r="C375" s="12" t="s">
        <v>3</v>
      </c>
      <c r="D375" s="113">
        <v>8355</v>
      </c>
      <c r="E375" s="12" t="s">
        <v>112</v>
      </c>
      <c r="F375" s="12" t="s">
        <v>1656</v>
      </c>
      <c r="G375" s="12" t="s">
        <v>15</v>
      </c>
      <c r="H375" s="12" t="s">
        <v>477</v>
      </c>
      <c r="I375" s="12"/>
      <c r="J375" s="9">
        <v>20</v>
      </c>
      <c r="K375" s="9">
        <v>14</v>
      </c>
    </row>
    <row r="376" spans="2:11" s="11" customFormat="1" x14ac:dyDescent="0.2">
      <c r="B376" s="8">
        <v>43744</v>
      </c>
      <c r="C376" s="12" t="s">
        <v>5</v>
      </c>
      <c r="D376" s="113">
        <v>54341</v>
      </c>
      <c r="E376" s="12" t="s">
        <v>1917</v>
      </c>
      <c r="F376" s="12" t="s">
        <v>5</v>
      </c>
      <c r="G376" s="12" t="s">
        <v>6</v>
      </c>
      <c r="H376" s="12" t="s">
        <v>477</v>
      </c>
      <c r="I376" s="12"/>
      <c r="J376" s="9">
        <v>56</v>
      </c>
      <c r="K376" s="9">
        <v>88</v>
      </c>
    </row>
    <row r="377" spans="2:11" s="11" customFormat="1" x14ac:dyDescent="0.2">
      <c r="B377" s="8">
        <v>43744</v>
      </c>
      <c r="C377" s="12" t="s">
        <v>3</v>
      </c>
      <c r="D377" s="113">
        <v>1254</v>
      </c>
      <c r="E377" s="12" t="s">
        <v>92</v>
      </c>
      <c r="F377" s="12" t="s">
        <v>15</v>
      </c>
      <c r="G377" s="12" t="s">
        <v>2481</v>
      </c>
      <c r="H377" s="12" t="s">
        <v>477</v>
      </c>
      <c r="I377" s="12"/>
      <c r="J377" s="9">
        <v>18</v>
      </c>
      <c r="K377" s="9">
        <v>24</v>
      </c>
    </row>
    <row r="378" spans="2:11" s="11" customFormat="1" x14ac:dyDescent="0.2">
      <c r="B378" s="8">
        <v>43744</v>
      </c>
      <c r="C378" s="12" t="s">
        <v>3</v>
      </c>
      <c r="D378" s="113">
        <v>2550</v>
      </c>
      <c r="E378" s="12" t="s">
        <v>92</v>
      </c>
      <c r="F378" s="12" t="s">
        <v>15</v>
      </c>
      <c r="G378" s="12" t="s">
        <v>6</v>
      </c>
      <c r="H378" s="12" t="s">
        <v>477</v>
      </c>
      <c r="I378" s="12"/>
      <c r="J378" s="9">
        <v>21</v>
      </c>
      <c r="K378" s="9">
        <v>25</v>
      </c>
    </row>
    <row r="379" spans="2:11" s="11" customFormat="1" x14ac:dyDescent="0.2">
      <c r="B379" s="8">
        <v>43750</v>
      </c>
      <c r="C379" s="12" t="s">
        <v>6</v>
      </c>
      <c r="D379" s="113">
        <v>54400</v>
      </c>
      <c r="E379" s="12" t="s">
        <v>1640</v>
      </c>
      <c r="F379" s="12" t="s">
        <v>6</v>
      </c>
      <c r="G379" s="12" t="s">
        <v>6</v>
      </c>
      <c r="H379" s="12" t="s">
        <v>477</v>
      </c>
      <c r="I379" s="12"/>
      <c r="J379" s="9">
        <v>25</v>
      </c>
      <c r="K379" s="9">
        <v>20</v>
      </c>
    </row>
    <row r="380" spans="2:11" s="11" customFormat="1" x14ac:dyDescent="0.2">
      <c r="B380" s="8">
        <v>43750</v>
      </c>
      <c r="C380" s="12" t="s">
        <v>3</v>
      </c>
      <c r="D380" s="113">
        <v>7246</v>
      </c>
      <c r="E380" s="12" t="s">
        <v>59</v>
      </c>
      <c r="F380" s="12" t="s">
        <v>15</v>
      </c>
      <c r="G380" s="12" t="s">
        <v>6</v>
      </c>
      <c r="H380" s="12" t="s">
        <v>477</v>
      </c>
      <c r="I380" s="12"/>
      <c r="J380" s="9">
        <v>31</v>
      </c>
      <c r="K380" s="9">
        <v>35</v>
      </c>
    </row>
    <row r="381" spans="2:11" s="11" customFormat="1" x14ac:dyDescent="0.2">
      <c r="B381" s="8">
        <v>43751</v>
      </c>
      <c r="C381" s="12" t="s">
        <v>2571</v>
      </c>
      <c r="D381" s="48" t="s">
        <v>2572</v>
      </c>
      <c r="E381" s="12" t="s">
        <v>2573</v>
      </c>
      <c r="F381" s="12" t="s">
        <v>8</v>
      </c>
      <c r="G381" s="12" t="s">
        <v>15</v>
      </c>
      <c r="H381" s="12" t="s">
        <v>477</v>
      </c>
      <c r="I381" s="12"/>
      <c r="J381" s="9"/>
      <c r="K381" s="9"/>
    </row>
    <row r="382" spans="2:11" s="11" customFormat="1" x14ac:dyDescent="0.2">
      <c r="B382" s="8">
        <v>43751</v>
      </c>
      <c r="C382" s="12" t="s">
        <v>2571</v>
      </c>
      <c r="D382" s="48" t="s">
        <v>2572</v>
      </c>
      <c r="E382" s="12" t="s">
        <v>2573</v>
      </c>
      <c r="F382" s="12" t="s">
        <v>18</v>
      </c>
      <c r="G382" s="12" t="s">
        <v>15</v>
      </c>
      <c r="H382" s="12" t="s">
        <v>477</v>
      </c>
      <c r="I382" s="12"/>
      <c r="J382" s="9"/>
      <c r="K382" s="9"/>
    </row>
    <row r="383" spans="2:11" s="11" customFormat="1" x14ac:dyDescent="0.2">
      <c r="B383" s="8">
        <v>43758</v>
      </c>
      <c r="C383" s="12" t="s">
        <v>3</v>
      </c>
      <c r="D383" s="113">
        <v>7364</v>
      </c>
      <c r="E383" s="12" t="s">
        <v>239</v>
      </c>
      <c r="F383" s="12" t="s">
        <v>159</v>
      </c>
      <c r="G383" s="12" t="s">
        <v>15</v>
      </c>
      <c r="H383" s="12" t="s">
        <v>477</v>
      </c>
      <c r="I383" s="12"/>
      <c r="J383" s="9">
        <v>33</v>
      </c>
      <c r="K383" s="9">
        <v>38</v>
      </c>
    </row>
    <row r="384" spans="2:11" s="11" customFormat="1" x14ac:dyDescent="0.2">
      <c r="B384" s="8">
        <v>43765</v>
      </c>
      <c r="C384" s="12" t="s">
        <v>6</v>
      </c>
      <c r="D384" s="113">
        <v>57000</v>
      </c>
      <c r="E384" s="12" t="s">
        <v>211</v>
      </c>
      <c r="F384" s="12" t="s">
        <v>6</v>
      </c>
      <c r="G384" s="12" t="s">
        <v>15</v>
      </c>
      <c r="H384" s="12" t="s">
        <v>477</v>
      </c>
      <c r="I384" s="12"/>
      <c r="J384" s="9">
        <v>50</v>
      </c>
      <c r="K384" s="9">
        <v>63</v>
      </c>
    </row>
    <row r="385" spans="2:11" s="11" customFormat="1" x14ac:dyDescent="0.2">
      <c r="B385" s="8">
        <v>43765</v>
      </c>
      <c r="C385" s="12" t="s">
        <v>3</v>
      </c>
      <c r="D385" s="113">
        <v>8080</v>
      </c>
      <c r="E385" s="12" t="s">
        <v>41</v>
      </c>
      <c r="F385" s="12" t="s">
        <v>8</v>
      </c>
      <c r="G385" s="12" t="s">
        <v>15</v>
      </c>
      <c r="H385" s="12" t="s">
        <v>477</v>
      </c>
      <c r="I385" s="12"/>
      <c r="J385" s="9">
        <v>20</v>
      </c>
      <c r="K385" s="9">
        <v>25</v>
      </c>
    </row>
    <row r="386" spans="2:11" s="11" customFormat="1" x14ac:dyDescent="0.2">
      <c r="B386" s="8">
        <v>43765</v>
      </c>
      <c r="C386" s="12" t="s">
        <v>3</v>
      </c>
      <c r="D386" s="113">
        <v>1335</v>
      </c>
      <c r="E386" s="12" t="s">
        <v>92</v>
      </c>
      <c r="F386" s="12" t="s">
        <v>6</v>
      </c>
      <c r="G386" s="12" t="s">
        <v>15</v>
      </c>
      <c r="H386" s="12" t="s">
        <v>477</v>
      </c>
      <c r="I386" s="12"/>
      <c r="J386" s="9">
        <v>22</v>
      </c>
      <c r="K386" s="9">
        <v>25</v>
      </c>
    </row>
    <row r="387" spans="2:11" s="11" customFormat="1" x14ac:dyDescent="0.2">
      <c r="B387" s="218">
        <v>43768</v>
      </c>
      <c r="C387" s="12" t="s">
        <v>6</v>
      </c>
      <c r="D387" s="113">
        <v>80200</v>
      </c>
      <c r="E387" s="12" t="s">
        <v>2693</v>
      </c>
      <c r="F387" s="12" t="s">
        <v>6</v>
      </c>
      <c r="G387" s="12" t="s">
        <v>6</v>
      </c>
      <c r="H387" s="12" t="s">
        <v>477</v>
      </c>
      <c r="I387" s="217"/>
      <c r="J387" s="31"/>
      <c r="K387" s="31"/>
    </row>
    <row r="388" spans="2:11" s="11" customFormat="1" x14ac:dyDescent="0.2">
      <c r="B388" s="218">
        <v>43768</v>
      </c>
      <c r="C388" s="12" t="s">
        <v>3</v>
      </c>
      <c r="D388" s="113">
        <v>8111</v>
      </c>
      <c r="E388" s="12" t="s">
        <v>42</v>
      </c>
      <c r="F388" s="12" t="s">
        <v>169</v>
      </c>
      <c r="G388" s="12" t="s">
        <v>6</v>
      </c>
      <c r="H388" s="12" t="s">
        <v>477</v>
      </c>
      <c r="I388" s="217"/>
      <c r="J388" s="9">
        <v>29</v>
      </c>
      <c r="K388" s="9">
        <v>22</v>
      </c>
    </row>
    <row r="389" spans="2:11" s="11" customFormat="1" x14ac:dyDescent="0.2">
      <c r="B389" s="8">
        <v>43744</v>
      </c>
      <c r="C389" s="12" t="s">
        <v>5</v>
      </c>
      <c r="D389" s="113">
        <v>54295</v>
      </c>
      <c r="E389" s="12" t="s">
        <v>154</v>
      </c>
      <c r="F389" s="12" t="s">
        <v>5</v>
      </c>
      <c r="G389" s="12" t="s">
        <v>15</v>
      </c>
      <c r="H389" s="12" t="s">
        <v>422</v>
      </c>
      <c r="I389" s="12"/>
      <c r="J389" s="9">
        <v>56</v>
      </c>
      <c r="K389" s="9">
        <v>76</v>
      </c>
    </row>
    <row r="390" spans="2:11" s="11" customFormat="1" x14ac:dyDescent="0.2">
      <c r="B390" s="8">
        <v>43744</v>
      </c>
      <c r="C390" s="12" t="s">
        <v>5</v>
      </c>
      <c r="D390" s="113">
        <v>54295</v>
      </c>
      <c r="E390" s="12" t="s">
        <v>154</v>
      </c>
      <c r="F390" s="12" t="s">
        <v>5</v>
      </c>
      <c r="G390" s="12" t="s">
        <v>5</v>
      </c>
      <c r="H390" s="12" t="s">
        <v>422</v>
      </c>
      <c r="I390" s="12"/>
      <c r="J390" s="9">
        <v>56</v>
      </c>
      <c r="K390" s="9">
        <v>76</v>
      </c>
    </row>
    <row r="391" spans="2:11" s="11" customFormat="1" x14ac:dyDescent="0.2">
      <c r="B391" s="8">
        <v>43758</v>
      </c>
      <c r="C391" s="12" t="s">
        <v>3</v>
      </c>
      <c r="D391" s="113">
        <v>2134</v>
      </c>
      <c r="E391" s="12" t="s">
        <v>92</v>
      </c>
      <c r="F391" s="12" t="s">
        <v>2597</v>
      </c>
      <c r="G391" s="12" t="s">
        <v>15</v>
      </c>
      <c r="H391" s="12" t="s">
        <v>422</v>
      </c>
      <c r="I391" s="12"/>
      <c r="J391" s="9">
        <v>19</v>
      </c>
      <c r="K391" s="9">
        <v>23</v>
      </c>
    </row>
    <row r="392" spans="2:11" s="11" customFormat="1" x14ac:dyDescent="0.2">
      <c r="B392" s="8">
        <v>43765</v>
      </c>
      <c r="C392" s="12" t="s">
        <v>6</v>
      </c>
      <c r="D392" s="113">
        <v>57150</v>
      </c>
      <c r="E392" s="12" t="s">
        <v>984</v>
      </c>
      <c r="F392" s="12" t="s">
        <v>6</v>
      </c>
      <c r="G392" s="12" t="s">
        <v>9</v>
      </c>
      <c r="H392" s="12" t="s">
        <v>422</v>
      </c>
      <c r="I392" s="12"/>
      <c r="J392" s="9">
        <v>65</v>
      </c>
      <c r="K392" s="9">
        <v>99</v>
      </c>
    </row>
    <row r="393" spans="2:11" s="11" customFormat="1" x14ac:dyDescent="0.2">
      <c r="B393" s="8">
        <v>43765</v>
      </c>
      <c r="C393" s="12" t="s">
        <v>5</v>
      </c>
      <c r="D393" s="113">
        <v>54343</v>
      </c>
      <c r="E393" s="12" t="s">
        <v>595</v>
      </c>
      <c r="F393" s="12" t="s">
        <v>5</v>
      </c>
      <c r="G393" s="12" t="s">
        <v>15</v>
      </c>
      <c r="H393" s="12" t="s">
        <v>422</v>
      </c>
      <c r="I393" s="12"/>
      <c r="J393" s="9">
        <v>57</v>
      </c>
      <c r="K393" s="9">
        <v>57</v>
      </c>
    </row>
    <row r="394" spans="2:11" s="11" customFormat="1" x14ac:dyDescent="0.2">
      <c r="B394" s="218">
        <v>43769</v>
      </c>
      <c r="C394" s="12" t="s">
        <v>3</v>
      </c>
      <c r="D394" s="113">
        <v>8099</v>
      </c>
      <c r="E394" s="12" t="s">
        <v>42</v>
      </c>
      <c r="F394" s="12" t="s">
        <v>6</v>
      </c>
      <c r="G394" s="12" t="s">
        <v>15</v>
      </c>
      <c r="H394" s="12" t="s">
        <v>422</v>
      </c>
      <c r="I394" s="12"/>
      <c r="J394" s="9">
        <v>26</v>
      </c>
      <c r="K394" s="9">
        <v>21</v>
      </c>
    </row>
    <row r="395" spans="2:11" s="11" customFormat="1" x14ac:dyDescent="0.2">
      <c r="B395" s="218">
        <v>43769</v>
      </c>
      <c r="C395" s="12" t="s">
        <v>6</v>
      </c>
      <c r="D395" s="113">
        <v>57940</v>
      </c>
      <c r="E395" s="12" t="s">
        <v>328</v>
      </c>
      <c r="F395" s="12" t="s">
        <v>6</v>
      </c>
      <c r="G395" s="12" t="s">
        <v>15</v>
      </c>
      <c r="H395" s="12" t="s">
        <v>422</v>
      </c>
      <c r="I395" s="12"/>
      <c r="J395" s="9">
        <v>44</v>
      </c>
      <c r="K395" s="9">
        <v>51</v>
      </c>
    </row>
    <row r="396" spans="2:11" s="11" customFormat="1" x14ac:dyDescent="0.2">
      <c r="B396" s="8">
        <v>43750</v>
      </c>
      <c r="C396" s="12" t="s">
        <v>5</v>
      </c>
      <c r="D396" s="113">
        <v>54634</v>
      </c>
      <c r="E396" s="12" t="s">
        <v>1692</v>
      </c>
      <c r="F396" s="12" t="s">
        <v>5</v>
      </c>
      <c r="G396" s="12" t="s">
        <v>5</v>
      </c>
      <c r="H396" s="12" t="s">
        <v>989</v>
      </c>
      <c r="I396" s="12"/>
      <c r="J396" s="9">
        <v>62</v>
      </c>
      <c r="K396" s="9">
        <v>94</v>
      </c>
    </row>
    <row r="397" spans="2:11" s="11" customFormat="1" x14ac:dyDescent="0.2">
      <c r="B397" s="218">
        <v>43768</v>
      </c>
      <c r="C397" s="12" t="s">
        <v>3</v>
      </c>
      <c r="D397" s="113">
        <v>1550</v>
      </c>
      <c r="E397" s="12" t="s">
        <v>92</v>
      </c>
      <c r="F397" s="12" t="s">
        <v>10</v>
      </c>
      <c r="G397" s="12" t="s">
        <v>15</v>
      </c>
      <c r="H397" s="12" t="s">
        <v>989</v>
      </c>
      <c r="I397" s="217"/>
      <c r="J397" s="9">
        <v>31</v>
      </c>
      <c r="K397" s="9">
        <v>23</v>
      </c>
    </row>
    <row r="398" spans="2:11" s="11" customFormat="1" x14ac:dyDescent="0.2">
      <c r="B398" s="8">
        <v>43757</v>
      </c>
      <c r="C398" s="12" t="s">
        <v>3</v>
      </c>
      <c r="D398" s="113">
        <v>2168</v>
      </c>
      <c r="E398" s="12" t="s">
        <v>2587</v>
      </c>
      <c r="F398" s="12" t="s">
        <v>21</v>
      </c>
      <c r="G398" s="12" t="s">
        <v>5</v>
      </c>
      <c r="H398" s="12" t="s">
        <v>1897</v>
      </c>
      <c r="I398" s="12"/>
      <c r="J398" s="9">
        <v>30</v>
      </c>
      <c r="K398" s="9">
        <v>29</v>
      </c>
    </row>
    <row r="399" spans="2:11" s="11" customFormat="1" x14ac:dyDescent="0.2">
      <c r="B399" s="8">
        <v>43757</v>
      </c>
      <c r="C399" s="12" t="s">
        <v>3</v>
      </c>
      <c r="D399" s="113">
        <v>8092</v>
      </c>
      <c r="E399" s="12" t="s">
        <v>41</v>
      </c>
      <c r="F399" s="12" t="s">
        <v>6</v>
      </c>
      <c r="G399" s="12" t="s">
        <v>15</v>
      </c>
      <c r="H399" s="12" t="s">
        <v>1897</v>
      </c>
      <c r="I399" s="12"/>
      <c r="J399" s="9">
        <v>24</v>
      </c>
      <c r="K399" s="9">
        <v>20</v>
      </c>
    </row>
    <row r="400" spans="2:11" s="11" customFormat="1" x14ac:dyDescent="0.2">
      <c r="B400" s="8">
        <v>43741</v>
      </c>
      <c r="C400" s="12" t="s">
        <v>5</v>
      </c>
      <c r="D400" s="113">
        <v>66424</v>
      </c>
      <c r="E400" s="12" t="s">
        <v>2501</v>
      </c>
      <c r="F400" s="12" t="s">
        <v>5</v>
      </c>
      <c r="G400" s="12" t="s">
        <v>22</v>
      </c>
      <c r="H400" s="12" t="s">
        <v>319</v>
      </c>
      <c r="I400" s="12"/>
      <c r="J400" s="9">
        <v>82</v>
      </c>
      <c r="K400" s="9">
        <v>132</v>
      </c>
    </row>
    <row r="401" spans="2:11" s="11" customFormat="1" x14ac:dyDescent="0.2">
      <c r="B401" s="8">
        <v>43741</v>
      </c>
      <c r="C401" s="12" t="s">
        <v>5</v>
      </c>
      <c r="D401" s="113">
        <v>66265</v>
      </c>
      <c r="E401" s="12" t="s">
        <v>2502</v>
      </c>
      <c r="F401" s="12" t="s">
        <v>5</v>
      </c>
      <c r="G401" s="12" t="s">
        <v>15</v>
      </c>
      <c r="H401" s="33" t="s">
        <v>319</v>
      </c>
      <c r="I401" s="12"/>
      <c r="J401" s="9">
        <v>61</v>
      </c>
      <c r="K401" s="9">
        <v>98</v>
      </c>
    </row>
    <row r="402" spans="2:11" s="11" customFormat="1" x14ac:dyDescent="0.2">
      <c r="B402" s="8">
        <v>43741</v>
      </c>
      <c r="C402" s="12" t="s">
        <v>3</v>
      </c>
      <c r="D402" s="113">
        <v>3333</v>
      </c>
      <c r="E402" s="12" t="s">
        <v>338</v>
      </c>
      <c r="F402" s="12" t="s">
        <v>5</v>
      </c>
      <c r="G402" s="12" t="s">
        <v>15</v>
      </c>
      <c r="H402" s="12" t="s">
        <v>319</v>
      </c>
      <c r="I402" s="12"/>
      <c r="J402" s="9">
        <v>17</v>
      </c>
      <c r="K402" s="9">
        <v>22</v>
      </c>
    </row>
    <row r="403" spans="2:11" s="11" customFormat="1" x14ac:dyDescent="0.2">
      <c r="B403" s="8">
        <v>43744</v>
      </c>
      <c r="C403" s="12" t="s">
        <v>5</v>
      </c>
      <c r="D403" s="113">
        <v>51067</v>
      </c>
      <c r="E403" s="12" t="s">
        <v>1896</v>
      </c>
      <c r="F403" s="12" t="s">
        <v>5</v>
      </c>
      <c r="G403" s="12" t="s">
        <v>6</v>
      </c>
      <c r="H403" s="12" t="s">
        <v>319</v>
      </c>
      <c r="I403" s="12"/>
      <c r="J403" s="9">
        <v>157</v>
      </c>
      <c r="K403" s="9">
        <v>242</v>
      </c>
    </row>
    <row r="404" spans="2:11" s="11" customFormat="1" x14ac:dyDescent="0.2">
      <c r="B404" s="8">
        <v>43744</v>
      </c>
      <c r="C404" s="12" t="s">
        <v>5</v>
      </c>
      <c r="D404" s="113">
        <v>54343</v>
      </c>
      <c r="E404" s="12" t="s">
        <v>595</v>
      </c>
      <c r="F404" s="12" t="s">
        <v>5</v>
      </c>
      <c r="G404" s="12" t="s">
        <v>2525</v>
      </c>
      <c r="H404" s="12" t="s">
        <v>319</v>
      </c>
      <c r="I404" s="12"/>
      <c r="J404" s="9">
        <v>56</v>
      </c>
      <c r="K404" s="9">
        <v>87</v>
      </c>
    </row>
    <row r="405" spans="2:11" s="11" customFormat="1" x14ac:dyDescent="0.2">
      <c r="B405" s="8">
        <v>43744</v>
      </c>
      <c r="C405" s="12" t="s">
        <v>6</v>
      </c>
      <c r="D405" s="113">
        <v>57990</v>
      </c>
      <c r="E405" s="12" t="s">
        <v>2528</v>
      </c>
      <c r="F405" s="12" t="s">
        <v>6</v>
      </c>
      <c r="G405" s="12" t="s">
        <v>15</v>
      </c>
      <c r="H405" s="12" t="s">
        <v>319</v>
      </c>
      <c r="I405" s="12"/>
      <c r="J405" s="9">
        <v>84</v>
      </c>
      <c r="K405" s="9">
        <v>126</v>
      </c>
    </row>
    <row r="406" spans="2:11" s="11" customFormat="1" x14ac:dyDescent="0.2">
      <c r="B406" s="8">
        <v>43746</v>
      </c>
      <c r="C406" s="12" t="s">
        <v>5</v>
      </c>
      <c r="D406" s="113">
        <v>66706</v>
      </c>
      <c r="E406" s="12" t="s">
        <v>97</v>
      </c>
      <c r="F406" s="12" t="s">
        <v>4</v>
      </c>
      <c r="G406" s="12" t="s">
        <v>5</v>
      </c>
      <c r="H406" s="12" t="s">
        <v>319</v>
      </c>
      <c r="I406" s="12"/>
      <c r="J406" s="9">
        <v>35</v>
      </c>
      <c r="K406" s="9">
        <v>45</v>
      </c>
    </row>
    <row r="407" spans="2:11" s="11" customFormat="1" x14ac:dyDescent="0.2">
      <c r="B407" s="8">
        <v>43746</v>
      </c>
      <c r="C407" s="12" t="s">
        <v>5</v>
      </c>
      <c r="D407" s="113">
        <v>54451</v>
      </c>
      <c r="E407" s="12" t="s">
        <v>2551</v>
      </c>
      <c r="F407" s="12" t="s">
        <v>5</v>
      </c>
      <c r="G407" s="12" t="s">
        <v>15</v>
      </c>
      <c r="H407" s="12" t="s">
        <v>319</v>
      </c>
      <c r="I407" s="12"/>
      <c r="J407" s="9">
        <v>58</v>
      </c>
      <c r="K407" s="9">
        <v>71</v>
      </c>
    </row>
    <row r="408" spans="2:11" s="11" customFormat="1" x14ac:dyDescent="0.2">
      <c r="B408" s="8">
        <v>43747</v>
      </c>
      <c r="C408" s="12" t="s">
        <v>5</v>
      </c>
      <c r="D408" s="113">
        <v>80333</v>
      </c>
      <c r="E408" s="12" t="s">
        <v>2559</v>
      </c>
      <c r="F408" s="12" t="s">
        <v>5</v>
      </c>
      <c r="G408" s="12" t="s">
        <v>15</v>
      </c>
      <c r="H408" s="12" t="s">
        <v>319</v>
      </c>
      <c r="I408" s="12"/>
      <c r="J408" s="31"/>
      <c r="K408" s="31"/>
    </row>
    <row r="409" spans="2:11" s="11" customFormat="1" x14ac:dyDescent="0.2">
      <c r="B409" s="8">
        <v>43750</v>
      </c>
      <c r="C409" s="33" t="s">
        <v>3</v>
      </c>
      <c r="D409" s="113">
        <v>4994</v>
      </c>
      <c r="E409" s="12" t="s">
        <v>199</v>
      </c>
      <c r="F409" s="12" t="s">
        <v>12</v>
      </c>
      <c r="G409" s="12" t="s">
        <v>15</v>
      </c>
      <c r="H409" s="12" t="s">
        <v>319</v>
      </c>
      <c r="I409" s="12"/>
      <c r="J409" s="9">
        <v>15</v>
      </c>
      <c r="K409" s="9">
        <v>10</v>
      </c>
    </row>
    <row r="410" spans="2:11" s="11" customFormat="1" x14ac:dyDescent="0.2">
      <c r="B410" s="8">
        <v>43751</v>
      </c>
      <c r="C410" s="12" t="s">
        <v>5</v>
      </c>
      <c r="D410" s="113">
        <v>54441</v>
      </c>
      <c r="E410" s="12" t="s">
        <v>484</v>
      </c>
      <c r="F410" s="12" t="s">
        <v>5</v>
      </c>
      <c r="G410" s="12" t="s">
        <v>15</v>
      </c>
      <c r="H410" s="12" t="s">
        <v>319</v>
      </c>
      <c r="I410" s="12"/>
      <c r="J410" s="9">
        <v>48</v>
      </c>
      <c r="K410" s="9">
        <v>66</v>
      </c>
    </row>
    <row r="411" spans="2:11" s="11" customFormat="1" x14ac:dyDescent="0.2">
      <c r="B411" s="8">
        <v>43754</v>
      </c>
      <c r="C411" s="12" t="s">
        <v>5</v>
      </c>
      <c r="D411" s="113">
        <v>66125</v>
      </c>
      <c r="E411" s="12" t="s">
        <v>1915</v>
      </c>
      <c r="F411" s="12" t="s">
        <v>5</v>
      </c>
      <c r="G411" s="12" t="s">
        <v>15</v>
      </c>
      <c r="H411" s="12" t="s">
        <v>319</v>
      </c>
      <c r="I411" s="12"/>
      <c r="J411" s="9">
        <v>73</v>
      </c>
      <c r="K411" s="9">
        <v>116</v>
      </c>
    </row>
    <row r="412" spans="2:11" s="11" customFormat="1" x14ac:dyDescent="0.2">
      <c r="B412" s="8">
        <v>43758</v>
      </c>
      <c r="C412" s="12" t="s">
        <v>5</v>
      </c>
      <c r="D412" s="113">
        <v>47809</v>
      </c>
      <c r="E412" s="12" t="s">
        <v>2590</v>
      </c>
      <c r="F412" s="12" t="s">
        <v>11</v>
      </c>
      <c r="G412" s="12" t="s">
        <v>5</v>
      </c>
      <c r="H412" s="12" t="s">
        <v>319</v>
      </c>
      <c r="I412" s="12"/>
      <c r="J412" s="9">
        <v>177</v>
      </c>
      <c r="K412" s="9">
        <v>283</v>
      </c>
    </row>
    <row r="413" spans="2:11" s="11" customFormat="1" x14ac:dyDescent="0.2">
      <c r="B413" s="8">
        <v>43759</v>
      </c>
      <c r="C413" s="12" t="s">
        <v>6</v>
      </c>
      <c r="D413" s="113">
        <v>57100</v>
      </c>
      <c r="E413" s="12" t="s">
        <v>141</v>
      </c>
      <c r="F413" s="12" t="s">
        <v>6</v>
      </c>
      <c r="G413" s="12" t="s">
        <v>18</v>
      </c>
      <c r="H413" s="12" t="s">
        <v>319</v>
      </c>
      <c r="I413" s="12"/>
      <c r="J413" s="9">
        <v>37</v>
      </c>
      <c r="K413" s="9">
        <v>42</v>
      </c>
    </row>
    <row r="414" spans="2:11" s="11" customFormat="1" x14ac:dyDescent="0.2">
      <c r="B414" s="8">
        <v>43759</v>
      </c>
      <c r="C414" s="12" t="s">
        <v>6</v>
      </c>
      <c r="D414" s="113">
        <v>57100</v>
      </c>
      <c r="E414" s="12" t="s">
        <v>141</v>
      </c>
      <c r="F414" s="12" t="s">
        <v>6</v>
      </c>
      <c r="G414" s="12" t="s">
        <v>15</v>
      </c>
      <c r="H414" s="12" t="s">
        <v>319</v>
      </c>
      <c r="I414" s="12"/>
      <c r="J414" s="9">
        <v>37</v>
      </c>
      <c r="K414" s="9">
        <v>42</v>
      </c>
    </row>
    <row r="415" spans="2:11" s="11" customFormat="1" x14ac:dyDescent="0.2">
      <c r="B415" s="8">
        <v>43759</v>
      </c>
      <c r="C415" s="12" t="s">
        <v>234</v>
      </c>
      <c r="D415" s="48" t="s">
        <v>2613</v>
      </c>
      <c r="E415" s="33" t="s">
        <v>2614</v>
      </c>
      <c r="F415" s="12" t="s">
        <v>234</v>
      </c>
      <c r="G415" s="12" t="s">
        <v>15</v>
      </c>
      <c r="H415" s="12" t="s">
        <v>319</v>
      </c>
      <c r="I415" s="12"/>
      <c r="J415" s="87" t="s">
        <v>2615</v>
      </c>
      <c r="K415" s="87" t="s">
        <v>2616</v>
      </c>
    </row>
    <row r="416" spans="2:11" s="11" customFormat="1" x14ac:dyDescent="0.2">
      <c r="B416" s="8">
        <v>43760</v>
      </c>
      <c r="C416" s="12" t="s">
        <v>6</v>
      </c>
      <c r="D416" s="113">
        <v>57380</v>
      </c>
      <c r="E416" s="12" t="s">
        <v>2619</v>
      </c>
      <c r="F416" s="12" t="s">
        <v>6</v>
      </c>
      <c r="G416" s="12" t="s">
        <v>15</v>
      </c>
      <c r="H416" s="12" t="s">
        <v>319</v>
      </c>
      <c r="I416" s="12"/>
      <c r="J416" s="9">
        <v>78</v>
      </c>
      <c r="K416" s="9">
        <v>100</v>
      </c>
    </row>
    <row r="417" spans="2:11" s="11" customFormat="1" x14ac:dyDescent="0.2">
      <c r="B417" s="8">
        <v>43762</v>
      </c>
      <c r="C417" s="12" t="s">
        <v>3</v>
      </c>
      <c r="D417" s="113">
        <v>5485</v>
      </c>
      <c r="E417" s="12" t="s">
        <v>129</v>
      </c>
      <c r="F417" s="12" t="s">
        <v>3</v>
      </c>
      <c r="G417" s="12" t="s">
        <v>15</v>
      </c>
      <c r="H417" s="12" t="s">
        <v>319</v>
      </c>
      <c r="I417" s="12"/>
      <c r="J417" s="9">
        <v>48</v>
      </c>
      <c r="K417" s="9">
        <v>51</v>
      </c>
    </row>
    <row r="418" spans="2:11" s="11" customFormat="1" x14ac:dyDescent="0.2">
      <c r="B418" s="8">
        <v>43762</v>
      </c>
      <c r="C418" s="12" t="s">
        <v>6</v>
      </c>
      <c r="D418" s="113">
        <v>57500</v>
      </c>
      <c r="E418" s="12" t="s">
        <v>728</v>
      </c>
      <c r="F418" s="12" t="s">
        <v>6</v>
      </c>
      <c r="G418" s="12" t="s">
        <v>5</v>
      </c>
      <c r="H418" s="12" t="s">
        <v>319</v>
      </c>
      <c r="I418" s="12"/>
      <c r="J418" s="9">
        <v>72</v>
      </c>
      <c r="K418" s="9">
        <v>101</v>
      </c>
    </row>
    <row r="419" spans="2:11" s="11" customFormat="1" x14ac:dyDescent="0.2">
      <c r="B419" s="8">
        <v>43762</v>
      </c>
      <c r="C419" s="12" t="s">
        <v>3</v>
      </c>
      <c r="D419" s="113">
        <v>5861</v>
      </c>
      <c r="E419" s="12" t="s">
        <v>78</v>
      </c>
      <c r="F419" s="12" t="s">
        <v>6</v>
      </c>
      <c r="G419" s="12" t="s">
        <v>6</v>
      </c>
      <c r="H419" s="12" t="s">
        <v>319</v>
      </c>
      <c r="I419" s="12"/>
      <c r="J419" s="9">
        <v>31</v>
      </c>
      <c r="K419" s="9">
        <v>31</v>
      </c>
    </row>
    <row r="420" spans="2:11" s="11" customFormat="1" x14ac:dyDescent="0.2">
      <c r="B420" s="8">
        <v>43762</v>
      </c>
      <c r="C420" s="12" t="s">
        <v>6</v>
      </c>
      <c r="D420" s="113">
        <v>54720</v>
      </c>
      <c r="E420" s="12" t="s">
        <v>240</v>
      </c>
      <c r="F420" s="12" t="s">
        <v>6</v>
      </c>
      <c r="G420" s="12" t="s">
        <v>6</v>
      </c>
      <c r="H420" s="12" t="s">
        <v>319</v>
      </c>
      <c r="I420" s="12"/>
      <c r="J420" s="9">
        <v>33</v>
      </c>
      <c r="K420" s="9">
        <v>22</v>
      </c>
    </row>
    <row r="421" spans="2:11" s="11" customFormat="1" x14ac:dyDescent="0.2">
      <c r="B421" s="8">
        <v>43762</v>
      </c>
      <c r="C421" s="12" t="s">
        <v>6</v>
      </c>
      <c r="D421" s="113">
        <v>57290</v>
      </c>
      <c r="E421" s="12" t="s">
        <v>138</v>
      </c>
      <c r="F421" s="12" t="s">
        <v>6</v>
      </c>
      <c r="G421" s="12" t="s">
        <v>15</v>
      </c>
      <c r="H421" s="12" t="s">
        <v>319</v>
      </c>
      <c r="I421" s="12"/>
      <c r="J421" s="9">
        <v>36</v>
      </c>
      <c r="K421" s="9">
        <v>38</v>
      </c>
    </row>
    <row r="422" spans="2:11" s="11" customFormat="1" x14ac:dyDescent="0.2">
      <c r="B422" s="8">
        <v>43763</v>
      </c>
      <c r="C422" s="12" t="s">
        <v>6</v>
      </c>
      <c r="D422" s="113">
        <v>57150</v>
      </c>
      <c r="E422" s="12" t="s">
        <v>984</v>
      </c>
      <c r="F422" s="12" t="s">
        <v>6</v>
      </c>
      <c r="G422" s="12" t="s">
        <v>6</v>
      </c>
      <c r="H422" s="12" t="s">
        <v>319</v>
      </c>
      <c r="I422" s="12"/>
      <c r="J422" s="9">
        <v>70</v>
      </c>
      <c r="K422" s="9">
        <v>100</v>
      </c>
    </row>
    <row r="423" spans="2:11" s="11" customFormat="1" x14ac:dyDescent="0.2">
      <c r="B423" s="8">
        <v>43763</v>
      </c>
      <c r="C423" s="12" t="s">
        <v>6</v>
      </c>
      <c r="D423" s="113">
        <v>54113</v>
      </c>
      <c r="E423" s="12" t="s">
        <v>2638</v>
      </c>
      <c r="F423" s="12" t="s">
        <v>6</v>
      </c>
      <c r="G423" s="12" t="s">
        <v>15</v>
      </c>
      <c r="H423" s="12" t="s">
        <v>319</v>
      </c>
      <c r="I423" s="12"/>
      <c r="J423" s="9">
        <v>96</v>
      </c>
      <c r="K423" s="9">
        <v>142</v>
      </c>
    </row>
    <row r="424" spans="2:11" s="11" customFormat="1" x14ac:dyDescent="0.2">
      <c r="B424" s="8">
        <v>43764</v>
      </c>
      <c r="C424" s="12" t="s">
        <v>2462</v>
      </c>
      <c r="D424" s="113">
        <v>17455</v>
      </c>
      <c r="E424" s="12" t="s">
        <v>2644</v>
      </c>
      <c r="F424" s="12" t="s">
        <v>1656</v>
      </c>
      <c r="G424" s="12" t="s">
        <v>15</v>
      </c>
      <c r="H424" s="12" t="s">
        <v>319</v>
      </c>
      <c r="I424" s="12"/>
      <c r="J424" s="31"/>
      <c r="K424" s="31"/>
    </row>
    <row r="425" spans="2:11" s="11" customFormat="1" x14ac:dyDescent="0.2">
      <c r="B425" s="8">
        <v>43764</v>
      </c>
      <c r="C425" s="12" t="s">
        <v>3</v>
      </c>
      <c r="D425" s="113">
        <v>3854</v>
      </c>
      <c r="E425" s="12" t="s">
        <v>116</v>
      </c>
      <c r="F425" s="12" t="s">
        <v>5</v>
      </c>
      <c r="G425" s="12" t="s">
        <v>15</v>
      </c>
      <c r="H425" s="12" t="s">
        <v>319</v>
      </c>
      <c r="I425" s="12"/>
      <c r="J425" s="9">
        <v>16</v>
      </c>
      <c r="K425" s="9">
        <v>13</v>
      </c>
    </row>
    <row r="426" spans="2:11" s="11" customFormat="1" x14ac:dyDescent="0.2">
      <c r="B426" s="8">
        <v>43765</v>
      </c>
      <c r="C426" s="12" t="s">
        <v>3</v>
      </c>
      <c r="D426" s="113">
        <v>4489</v>
      </c>
      <c r="E426" s="12" t="s">
        <v>61</v>
      </c>
      <c r="F426" s="12" t="s">
        <v>4</v>
      </c>
      <c r="G426" s="12" t="s">
        <v>6</v>
      </c>
      <c r="H426" s="12" t="s">
        <v>319</v>
      </c>
      <c r="I426" s="12"/>
      <c r="J426" s="9">
        <v>8</v>
      </c>
      <c r="K426" s="9">
        <v>5</v>
      </c>
    </row>
    <row r="427" spans="2:11" s="11" customFormat="1" x14ac:dyDescent="0.2">
      <c r="B427" s="8">
        <v>43766</v>
      </c>
      <c r="C427" s="12" t="s">
        <v>6</v>
      </c>
      <c r="D427" s="113">
        <v>54000</v>
      </c>
      <c r="E427" s="12" t="s">
        <v>210</v>
      </c>
      <c r="F427" s="12" t="s">
        <v>6</v>
      </c>
      <c r="G427" s="12" t="s">
        <v>6</v>
      </c>
      <c r="H427" s="12" t="s">
        <v>319</v>
      </c>
      <c r="I427" s="12"/>
      <c r="J427" s="9">
        <v>93</v>
      </c>
      <c r="K427" s="9">
        <v>116</v>
      </c>
    </row>
    <row r="428" spans="2:11" s="11" customFormat="1" x14ac:dyDescent="0.2">
      <c r="B428" s="8">
        <v>43766</v>
      </c>
      <c r="C428" s="12" t="s">
        <v>3</v>
      </c>
      <c r="D428" s="113">
        <v>3850</v>
      </c>
      <c r="E428" s="12" t="s">
        <v>116</v>
      </c>
      <c r="F428" s="12" t="s">
        <v>6</v>
      </c>
      <c r="G428" s="12" t="s">
        <v>15</v>
      </c>
      <c r="H428" s="12" t="s">
        <v>319</v>
      </c>
      <c r="I428" s="12"/>
      <c r="J428" s="9">
        <v>15</v>
      </c>
      <c r="K428" s="9">
        <v>12</v>
      </c>
    </row>
    <row r="429" spans="2:11" s="11" customFormat="1" x14ac:dyDescent="0.2">
      <c r="B429" s="8">
        <v>43766</v>
      </c>
      <c r="C429" s="12" t="s">
        <v>3</v>
      </c>
      <c r="D429" s="113">
        <v>5431</v>
      </c>
      <c r="E429" s="12" t="s">
        <v>2366</v>
      </c>
      <c r="F429" s="12" t="s">
        <v>3</v>
      </c>
      <c r="G429" s="12" t="s">
        <v>3</v>
      </c>
      <c r="H429" s="12" t="s">
        <v>319</v>
      </c>
      <c r="I429" s="12"/>
      <c r="J429" s="9">
        <v>39</v>
      </c>
      <c r="K429" s="9">
        <v>46</v>
      </c>
    </row>
    <row r="430" spans="2:11" s="11" customFormat="1" x14ac:dyDescent="0.2">
      <c r="B430" s="8">
        <v>43766</v>
      </c>
      <c r="C430" s="12" t="s">
        <v>3</v>
      </c>
      <c r="D430" s="113">
        <v>6183</v>
      </c>
      <c r="E430" s="12" t="s">
        <v>49</v>
      </c>
      <c r="F430" s="12" t="s">
        <v>16</v>
      </c>
      <c r="G430" s="12" t="s">
        <v>6</v>
      </c>
      <c r="H430" s="12" t="s">
        <v>319</v>
      </c>
      <c r="I430" s="12"/>
      <c r="J430" s="9">
        <v>34</v>
      </c>
      <c r="K430" s="9">
        <v>43</v>
      </c>
    </row>
    <row r="431" spans="2:11" s="11" customFormat="1" x14ac:dyDescent="0.2">
      <c r="B431" s="8">
        <v>43766</v>
      </c>
      <c r="C431" s="12" t="s">
        <v>3</v>
      </c>
      <c r="D431" s="113">
        <v>5823</v>
      </c>
      <c r="E431" s="12" t="s">
        <v>78</v>
      </c>
      <c r="F431" s="12" t="s">
        <v>8</v>
      </c>
      <c r="G431" s="12" t="s">
        <v>33</v>
      </c>
      <c r="H431" s="12" t="s">
        <v>319</v>
      </c>
      <c r="I431" s="12"/>
      <c r="J431" s="9">
        <v>26</v>
      </c>
      <c r="K431" s="9">
        <v>26</v>
      </c>
    </row>
    <row r="432" spans="2:11" s="11" customFormat="1" x14ac:dyDescent="0.2">
      <c r="B432" s="8">
        <v>43766</v>
      </c>
      <c r="C432" s="12" t="s">
        <v>6</v>
      </c>
      <c r="D432" s="113">
        <v>75010</v>
      </c>
      <c r="E432" s="12" t="s">
        <v>1928</v>
      </c>
      <c r="F432" s="12" t="s">
        <v>6</v>
      </c>
      <c r="G432" s="12" t="s">
        <v>6</v>
      </c>
      <c r="H432" s="12" t="s">
        <v>319</v>
      </c>
      <c r="I432" s="12"/>
      <c r="J432" s="31"/>
      <c r="K432" s="31"/>
    </row>
    <row r="433" spans="2:11" s="11" customFormat="1" x14ac:dyDescent="0.2">
      <c r="B433" s="8">
        <v>43766</v>
      </c>
      <c r="C433" s="12" t="s">
        <v>3</v>
      </c>
      <c r="D433" s="113">
        <v>6440</v>
      </c>
      <c r="E433" s="12" t="s">
        <v>60</v>
      </c>
      <c r="F433" s="12" t="s">
        <v>18</v>
      </c>
      <c r="G433" s="12" t="s">
        <v>15</v>
      </c>
      <c r="H433" s="12" t="s">
        <v>319</v>
      </c>
      <c r="I433" s="12"/>
      <c r="J433" s="9">
        <v>52</v>
      </c>
      <c r="K433" s="9">
        <v>63</v>
      </c>
    </row>
    <row r="434" spans="2:11" s="11" customFormat="1" x14ac:dyDescent="0.2">
      <c r="B434" s="8">
        <v>43766</v>
      </c>
      <c r="C434" s="12" t="s">
        <v>3</v>
      </c>
      <c r="D434" s="113">
        <v>8320</v>
      </c>
      <c r="E434" s="12" t="s">
        <v>42</v>
      </c>
      <c r="F434" s="12" t="s">
        <v>3</v>
      </c>
      <c r="G434" s="12" t="s">
        <v>5</v>
      </c>
      <c r="H434" s="12" t="s">
        <v>319</v>
      </c>
      <c r="I434" s="12"/>
      <c r="J434" s="9">
        <v>27</v>
      </c>
      <c r="K434" s="9">
        <v>26</v>
      </c>
    </row>
    <row r="435" spans="2:11" s="11" customFormat="1" x14ac:dyDescent="0.2">
      <c r="B435" s="8">
        <v>43767</v>
      </c>
      <c r="C435" s="12" t="s">
        <v>6</v>
      </c>
      <c r="D435" s="113">
        <v>57370</v>
      </c>
      <c r="E435" s="12" t="s">
        <v>651</v>
      </c>
      <c r="F435" s="12" t="s">
        <v>6</v>
      </c>
      <c r="G435" s="12" t="s">
        <v>3</v>
      </c>
      <c r="H435" s="12" t="s">
        <v>319</v>
      </c>
      <c r="I435" s="12"/>
      <c r="J435" s="9">
        <v>46</v>
      </c>
      <c r="K435" s="9">
        <v>49</v>
      </c>
    </row>
    <row r="436" spans="2:11" s="11" customFormat="1" x14ac:dyDescent="0.2">
      <c r="B436" s="8">
        <v>43767</v>
      </c>
      <c r="C436" s="12" t="s">
        <v>6</v>
      </c>
      <c r="D436" s="113">
        <v>9340</v>
      </c>
      <c r="E436" s="12" t="s">
        <v>2684</v>
      </c>
      <c r="F436" s="12" t="s">
        <v>6</v>
      </c>
      <c r="G436" s="12" t="s">
        <v>6</v>
      </c>
      <c r="H436" s="12" t="s">
        <v>319</v>
      </c>
      <c r="I436" s="12"/>
      <c r="J436" s="9">
        <v>62</v>
      </c>
      <c r="K436" s="9">
        <v>71</v>
      </c>
    </row>
    <row r="437" spans="2:11" s="11" customFormat="1" x14ac:dyDescent="0.2">
      <c r="B437" s="8">
        <v>43767</v>
      </c>
      <c r="C437" s="12" t="s">
        <v>3</v>
      </c>
      <c r="D437" s="113">
        <v>8010</v>
      </c>
      <c r="E437" s="12" t="s">
        <v>42</v>
      </c>
      <c r="F437" s="12" t="s">
        <v>6</v>
      </c>
      <c r="G437" s="12" t="s">
        <v>15</v>
      </c>
      <c r="H437" s="12" t="s">
        <v>319</v>
      </c>
      <c r="I437" s="12"/>
      <c r="J437" s="9">
        <v>28</v>
      </c>
      <c r="K437" s="9">
        <v>21</v>
      </c>
    </row>
    <row r="438" spans="2:11" s="11" customFormat="1" x14ac:dyDescent="0.2">
      <c r="B438" s="8">
        <v>43767</v>
      </c>
      <c r="C438" s="12" t="s">
        <v>3</v>
      </c>
      <c r="D438" s="113">
        <v>1742</v>
      </c>
      <c r="E438" s="12" t="s">
        <v>92</v>
      </c>
      <c r="F438" s="12" t="s">
        <v>6</v>
      </c>
      <c r="G438" s="12" t="s">
        <v>15</v>
      </c>
      <c r="H438" s="12" t="s">
        <v>319</v>
      </c>
      <c r="I438" s="12"/>
      <c r="J438" s="9">
        <v>39</v>
      </c>
      <c r="K438" s="9">
        <v>26</v>
      </c>
    </row>
    <row r="439" spans="2:11" s="11" customFormat="1" x14ac:dyDescent="0.2">
      <c r="B439" s="218">
        <v>43768</v>
      </c>
      <c r="C439" s="12" t="s">
        <v>3</v>
      </c>
      <c r="D439" s="113">
        <v>2210</v>
      </c>
      <c r="E439" s="12" t="s">
        <v>196</v>
      </c>
      <c r="F439" s="12" t="s">
        <v>6</v>
      </c>
      <c r="G439" s="12" t="s">
        <v>6</v>
      </c>
      <c r="H439" s="12" t="s">
        <v>319</v>
      </c>
      <c r="I439" s="12"/>
      <c r="J439" s="9">
        <v>28</v>
      </c>
      <c r="K439" s="9">
        <v>21</v>
      </c>
    </row>
    <row r="440" spans="2:11" s="11" customFormat="1" x14ac:dyDescent="0.2">
      <c r="B440" s="218">
        <v>43768</v>
      </c>
      <c r="C440" s="12" t="s">
        <v>3</v>
      </c>
      <c r="D440" s="113">
        <v>6416</v>
      </c>
      <c r="E440" s="12" t="s">
        <v>60</v>
      </c>
      <c r="F440" s="12" t="s">
        <v>3</v>
      </c>
      <c r="G440" s="12" t="s">
        <v>3</v>
      </c>
      <c r="H440" s="12" t="s">
        <v>319</v>
      </c>
      <c r="I440" s="12"/>
      <c r="J440" s="9">
        <v>59</v>
      </c>
      <c r="K440" s="9">
        <v>62</v>
      </c>
    </row>
    <row r="441" spans="2:11" s="11" customFormat="1" x14ac:dyDescent="0.2">
      <c r="B441" s="218">
        <v>43768</v>
      </c>
      <c r="C441" s="12" t="s">
        <v>3</v>
      </c>
      <c r="D441" s="113">
        <v>6730</v>
      </c>
      <c r="E441" s="12" t="s">
        <v>49</v>
      </c>
      <c r="F441" s="12" t="s">
        <v>6</v>
      </c>
      <c r="G441" s="12" t="s">
        <v>15</v>
      </c>
      <c r="H441" s="12" t="s">
        <v>319</v>
      </c>
      <c r="I441" s="217"/>
      <c r="J441" s="9">
        <v>58</v>
      </c>
      <c r="K441" s="9">
        <v>55</v>
      </c>
    </row>
    <row r="442" spans="2:11" s="11" customFormat="1" x14ac:dyDescent="0.2">
      <c r="B442" s="8">
        <v>43758</v>
      </c>
      <c r="C442" s="12" t="s">
        <v>6</v>
      </c>
      <c r="D442" s="113">
        <v>54260</v>
      </c>
      <c r="E442" s="12" t="s">
        <v>672</v>
      </c>
      <c r="F442" s="12" t="s">
        <v>6</v>
      </c>
      <c r="G442" s="12" t="s">
        <v>15</v>
      </c>
      <c r="H442" s="12" t="s">
        <v>2599</v>
      </c>
      <c r="I442" s="12"/>
      <c r="J442" s="9">
        <v>42</v>
      </c>
      <c r="K442" s="9">
        <v>37</v>
      </c>
    </row>
    <row r="443" spans="2:11" s="11" customFormat="1" x14ac:dyDescent="0.2">
      <c r="B443" s="8">
        <v>43766</v>
      </c>
      <c r="C443" s="12" t="s">
        <v>3</v>
      </c>
      <c r="D443" s="113">
        <v>8272</v>
      </c>
      <c r="E443" s="12" t="s">
        <v>64</v>
      </c>
      <c r="F443" s="12" t="s">
        <v>6</v>
      </c>
      <c r="G443" s="12" t="s">
        <v>6</v>
      </c>
      <c r="H443" s="12" t="s">
        <v>2661</v>
      </c>
      <c r="I443" s="12"/>
      <c r="J443" s="9">
        <v>27</v>
      </c>
      <c r="K443" s="9">
        <v>21</v>
      </c>
    </row>
    <row r="444" spans="2:11" s="11" customFormat="1" x14ac:dyDescent="0.2">
      <c r="B444" s="8">
        <v>43767</v>
      </c>
      <c r="C444" s="12" t="s">
        <v>3</v>
      </c>
      <c r="D444" s="113">
        <v>1932</v>
      </c>
      <c r="E444" s="12" t="s">
        <v>92</v>
      </c>
      <c r="F444" s="12" t="s">
        <v>5</v>
      </c>
      <c r="G444" s="12" t="s">
        <v>6</v>
      </c>
      <c r="H444" s="12" t="s">
        <v>2690</v>
      </c>
      <c r="I444" s="12"/>
      <c r="J444" s="9">
        <v>40</v>
      </c>
      <c r="K444" s="9">
        <v>26</v>
      </c>
    </row>
    <row r="445" spans="2:11" s="11" customFormat="1" x14ac:dyDescent="0.2">
      <c r="B445" s="218">
        <v>43768</v>
      </c>
      <c r="C445" s="12" t="s">
        <v>3</v>
      </c>
      <c r="D445" s="113">
        <v>8282</v>
      </c>
      <c r="E445" s="12" t="s">
        <v>229</v>
      </c>
      <c r="F445" s="12" t="s">
        <v>3</v>
      </c>
      <c r="G445" s="12" t="s">
        <v>6</v>
      </c>
      <c r="H445" s="12" t="s">
        <v>2690</v>
      </c>
      <c r="I445" s="12"/>
      <c r="J445" s="9">
        <v>32</v>
      </c>
      <c r="K445" s="9">
        <v>26</v>
      </c>
    </row>
    <row r="446" spans="2:11" s="11" customFormat="1" x14ac:dyDescent="0.2">
      <c r="B446" s="8">
        <v>43767</v>
      </c>
      <c r="C446" s="12" t="s">
        <v>3</v>
      </c>
      <c r="D446" s="113">
        <v>3782</v>
      </c>
      <c r="E446" s="12" t="s">
        <v>82</v>
      </c>
      <c r="F446" s="12" t="s">
        <v>6</v>
      </c>
      <c r="G446" s="12" t="s">
        <v>15</v>
      </c>
      <c r="H446" s="12" t="s">
        <v>13</v>
      </c>
      <c r="I446" s="12"/>
      <c r="J446" s="9">
        <v>23</v>
      </c>
      <c r="K446" s="9">
        <v>19</v>
      </c>
    </row>
    <row r="447" spans="2:11" s="11" customFormat="1" x14ac:dyDescent="0.2">
      <c r="B447" s="8">
        <v>43753</v>
      </c>
      <c r="C447" s="12" t="s">
        <v>3</v>
      </c>
      <c r="D447" s="113">
        <v>4004</v>
      </c>
      <c r="E447" s="12" t="s">
        <v>506</v>
      </c>
      <c r="F447" s="12" t="s">
        <v>6</v>
      </c>
      <c r="G447" s="12" t="s">
        <v>4</v>
      </c>
      <c r="H447" s="12" t="s">
        <v>1661</v>
      </c>
      <c r="I447" s="12"/>
      <c r="J447" s="9">
        <v>14</v>
      </c>
      <c r="K447" s="9">
        <v>10</v>
      </c>
    </row>
    <row r="448" spans="2:11" s="11" customFormat="1" x14ac:dyDescent="0.2">
      <c r="B448" s="8">
        <v>43767</v>
      </c>
      <c r="C448" s="12" t="s">
        <v>6</v>
      </c>
      <c r="D448" s="113">
        <v>54730</v>
      </c>
      <c r="E448" s="12" t="s">
        <v>2687</v>
      </c>
      <c r="F448" s="12" t="s">
        <v>6</v>
      </c>
      <c r="G448" s="12" t="s">
        <v>3</v>
      </c>
      <c r="H448" s="12" t="s">
        <v>888</v>
      </c>
      <c r="I448" s="12"/>
      <c r="J448" s="9">
        <v>38</v>
      </c>
      <c r="K448" s="9">
        <v>30</v>
      </c>
    </row>
    <row r="449" spans="2:11" s="11" customFormat="1" x14ac:dyDescent="0.2">
      <c r="B449" s="8">
        <v>43744</v>
      </c>
      <c r="C449" s="12" t="s">
        <v>3</v>
      </c>
      <c r="D449" s="113">
        <v>8110</v>
      </c>
      <c r="E449" s="12" t="s">
        <v>42</v>
      </c>
      <c r="F449" s="12" t="s">
        <v>15</v>
      </c>
      <c r="G449" s="12" t="s">
        <v>6</v>
      </c>
      <c r="H449" s="12" t="s">
        <v>1596</v>
      </c>
      <c r="I449" s="12"/>
      <c r="J449" s="9">
        <v>21</v>
      </c>
      <c r="K449" s="9">
        <v>26</v>
      </c>
    </row>
    <row r="450" spans="2:11" s="11" customFormat="1" x14ac:dyDescent="0.2">
      <c r="B450" s="218">
        <v>43769</v>
      </c>
      <c r="C450" s="12" t="s">
        <v>6</v>
      </c>
      <c r="D450" s="113">
        <v>54510</v>
      </c>
      <c r="E450" s="12" t="s">
        <v>2700</v>
      </c>
      <c r="F450" s="12" t="s">
        <v>6</v>
      </c>
      <c r="G450" s="12" t="s">
        <v>15</v>
      </c>
      <c r="H450" s="12" t="s">
        <v>2701</v>
      </c>
      <c r="I450" s="12"/>
      <c r="J450" s="9">
        <v>92</v>
      </c>
      <c r="K450" s="9">
        <v>125</v>
      </c>
    </row>
    <row r="451" spans="2:11" s="11" customFormat="1" x14ac:dyDescent="0.2">
      <c r="B451" s="8">
        <v>43760</v>
      </c>
      <c r="C451" s="12" t="s">
        <v>6</v>
      </c>
      <c r="D451" s="113">
        <v>57860</v>
      </c>
      <c r="E451" s="12" t="s">
        <v>1072</v>
      </c>
      <c r="F451" s="12" t="s">
        <v>6</v>
      </c>
      <c r="G451" s="12" t="s">
        <v>15</v>
      </c>
      <c r="H451" s="12" t="s">
        <v>2620</v>
      </c>
      <c r="I451" s="12"/>
      <c r="J451" s="9">
        <v>47</v>
      </c>
      <c r="K451" s="9">
        <v>55</v>
      </c>
    </row>
    <row r="452" spans="2:11" s="11" customFormat="1" x14ac:dyDescent="0.2">
      <c r="B452" s="8">
        <v>43762</v>
      </c>
      <c r="C452" s="12" t="s">
        <v>6</v>
      </c>
      <c r="D452" s="113">
        <v>57940</v>
      </c>
      <c r="E452" s="12" t="s">
        <v>220</v>
      </c>
      <c r="F452" s="12" t="s">
        <v>6</v>
      </c>
      <c r="G452" s="12" t="s">
        <v>3</v>
      </c>
      <c r="H452" s="12" t="s">
        <v>2620</v>
      </c>
      <c r="I452" s="12"/>
      <c r="J452" s="9">
        <v>45</v>
      </c>
      <c r="K452" s="9">
        <v>52</v>
      </c>
    </row>
    <row r="453" spans="2:11" s="11" customFormat="1" x14ac:dyDescent="0.2">
      <c r="B453" s="8">
        <v>43760</v>
      </c>
      <c r="C453" s="12" t="s">
        <v>6</v>
      </c>
      <c r="D453" s="113">
        <v>57160</v>
      </c>
      <c r="E453" s="12" t="s">
        <v>2617</v>
      </c>
      <c r="F453" s="12" t="s">
        <v>6</v>
      </c>
      <c r="G453" s="12" t="s">
        <v>6</v>
      </c>
      <c r="H453" s="12" t="s">
        <v>2618</v>
      </c>
      <c r="I453" s="12"/>
      <c r="J453" s="9">
        <v>56</v>
      </c>
      <c r="K453" s="9">
        <v>71</v>
      </c>
    </row>
    <row r="454" spans="2:11" s="11" customFormat="1" x14ac:dyDescent="0.2">
      <c r="B454" s="8">
        <v>43744</v>
      </c>
      <c r="C454" s="12" t="s">
        <v>6</v>
      </c>
      <c r="D454" s="113">
        <v>54650</v>
      </c>
      <c r="E454" s="12" t="s">
        <v>175</v>
      </c>
      <c r="F454" s="12" t="s">
        <v>6</v>
      </c>
      <c r="G454" s="12" t="s">
        <v>15</v>
      </c>
      <c r="H454" s="12" t="s">
        <v>163</v>
      </c>
      <c r="I454" s="12"/>
      <c r="J454" s="9">
        <v>12</v>
      </c>
      <c r="K454" s="9">
        <v>10</v>
      </c>
    </row>
    <row r="455" spans="2:11" s="11" customFormat="1" x14ac:dyDescent="0.2">
      <c r="B455" s="8">
        <v>43751</v>
      </c>
      <c r="C455" s="12" t="s">
        <v>6</v>
      </c>
      <c r="D455" s="113">
        <v>54135</v>
      </c>
      <c r="E455" s="12" t="s">
        <v>1106</v>
      </c>
      <c r="F455" s="12" t="s">
        <v>6</v>
      </c>
      <c r="G455" s="12" t="s">
        <v>15</v>
      </c>
      <c r="H455" s="12" t="s">
        <v>163</v>
      </c>
      <c r="I455" s="12"/>
      <c r="J455" s="9">
        <v>21</v>
      </c>
      <c r="K455" s="9">
        <v>16</v>
      </c>
    </row>
    <row r="456" spans="2:11" s="11" customFormat="1" x14ac:dyDescent="0.2">
      <c r="B456" s="8">
        <v>43764</v>
      </c>
      <c r="C456" s="12" t="s">
        <v>1755</v>
      </c>
      <c r="D456" s="113">
        <v>61033</v>
      </c>
      <c r="E456" s="12" t="s">
        <v>2642</v>
      </c>
      <c r="F456" s="12" t="s">
        <v>10</v>
      </c>
      <c r="G456" s="12" t="s">
        <v>275</v>
      </c>
      <c r="H456" s="12" t="s">
        <v>163</v>
      </c>
      <c r="I456" s="12"/>
      <c r="J456" s="31"/>
      <c r="K456" s="31"/>
    </row>
    <row r="457" spans="2:11" s="11" customFormat="1" x14ac:dyDescent="0.2">
      <c r="B457" s="8">
        <v>43764</v>
      </c>
      <c r="C457" s="12" t="s">
        <v>1755</v>
      </c>
      <c r="D457" s="113">
        <v>61033</v>
      </c>
      <c r="E457" s="12" t="s">
        <v>2642</v>
      </c>
      <c r="F457" s="12" t="s">
        <v>10</v>
      </c>
      <c r="G457" s="12" t="s">
        <v>275</v>
      </c>
      <c r="H457" s="12" t="s">
        <v>163</v>
      </c>
      <c r="I457" s="12"/>
      <c r="J457" s="31"/>
      <c r="K457" s="31"/>
    </row>
    <row r="458" spans="2:11" s="11" customFormat="1" x14ac:dyDescent="0.2">
      <c r="B458" s="8">
        <v>43765</v>
      </c>
      <c r="C458" s="12" t="s">
        <v>3</v>
      </c>
      <c r="D458" s="113">
        <v>8077</v>
      </c>
      <c r="E458" s="12" t="s">
        <v>41</v>
      </c>
      <c r="F458" s="12" t="s">
        <v>10</v>
      </c>
      <c r="G458" s="12" t="s">
        <v>4</v>
      </c>
      <c r="H458" s="12" t="s">
        <v>163</v>
      </c>
      <c r="I458" s="12"/>
      <c r="J458" s="9">
        <v>21</v>
      </c>
      <c r="K458" s="9">
        <v>25</v>
      </c>
    </row>
    <row r="459" spans="2:11" s="11" customFormat="1" x14ac:dyDescent="0.2">
      <c r="B459" s="8">
        <v>43765</v>
      </c>
      <c r="C459" s="12" t="s">
        <v>3</v>
      </c>
      <c r="D459" s="113">
        <v>6700</v>
      </c>
      <c r="E459" s="12" t="s">
        <v>127</v>
      </c>
      <c r="F459" s="12" t="s">
        <v>5</v>
      </c>
      <c r="G459" s="12" t="s">
        <v>6</v>
      </c>
      <c r="H459" s="12" t="s">
        <v>163</v>
      </c>
      <c r="I459" s="12"/>
      <c r="J459" s="9">
        <v>30</v>
      </c>
      <c r="K459" s="9">
        <v>26</v>
      </c>
    </row>
    <row r="460" spans="2:11" s="11" customFormat="1" x14ac:dyDescent="0.2">
      <c r="B460" s="8">
        <v>43765</v>
      </c>
      <c r="C460" s="12" t="s">
        <v>3</v>
      </c>
      <c r="D460" s="113">
        <v>3780</v>
      </c>
      <c r="E460" s="12" t="s">
        <v>82</v>
      </c>
      <c r="F460" s="12" t="s">
        <v>6</v>
      </c>
      <c r="G460" s="12" t="s">
        <v>5</v>
      </c>
      <c r="H460" s="12" t="s">
        <v>163</v>
      </c>
      <c r="I460" s="12"/>
      <c r="J460" s="9">
        <v>18</v>
      </c>
      <c r="K460" s="9">
        <v>18</v>
      </c>
    </row>
    <row r="461" spans="2:11" s="11" customFormat="1" x14ac:dyDescent="0.2">
      <c r="B461" s="8">
        <v>43765</v>
      </c>
      <c r="C461" s="12" t="s">
        <v>3</v>
      </c>
      <c r="D461" s="113">
        <v>4405</v>
      </c>
      <c r="E461" s="12" t="s">
        <v>46</v>
      </c>
      <c r="F461" s="12" t="s">
        <v>1668</v>
      </c>
      <c r="G461" s="12" t="s">
        <v>4</v>
      </c>
      <c r="H461" s="12" t="s">
        <v>163</v>
      </c>
      <c r="I461" s="12"/>
      <c r="J461" s="9">
        <v>5</v>
      </c>
      <c r="K461" s="9">
        <v>2</v>
      </c>
    </row>
    <row r="462" spans="2:11" s="11" customFormat="1" x14ac:dyDescent="0.2">
      <c r="B462" s="218">
        <v>43768</v>
      </c>
      <c r="C462" s="12" t="s">
        <v>3</v>
      </c>
      <c r="D462" s="113">
        <v>4564</v>
      </c>
      <c r="E462" s="12" t="s">
        <v>506</v>
      </c>
      <c r="F462" s="12" t="s">
        <v>6</v>
      </c>
      <c r="G462" s="12" t="s">
        <v>8</v>
      </c>
      <c r="H462" s="12" t="s">
        <v>163</v>
      </c>
      <c r="I462" s="12"/>
      <c r="J462" s="9">
        <v>14</v>
      </c>
      <c r="K462" s="9">
        <v>7</v>
      </c>
    </row>
    <row r="463" spans="2:11" s="11" customFormat="1" x14ac:dyDescent="0.2">
      <c r="B463" s="218">
        <v>43769</v>
      </c>
      <c r="C463" s="12" t="s">
        <v>3</v>
      </c>
      <c r="D463" s="113">
        <v>7233</v>
      </c>
      <c r="E463" s="12" t="s">
        <v>56</v>
      </c>
      <c r="F463" s="12" t="s">
        <v>16</v>
      </c>
      <c r="G463" s="12" t="s">
        <v>6</v>
      </c>
      <c r="H463" s="12" t="s">
        <v>163</v>
      </c>
      <c r="I463" s="12"/>
      <c r="J463" s="30">
        <v>31</v>
      </c>
      <c r="K463" s="9">
        <v>34</v>
      </c>
    </row>
    <row r="464" spans="2:11" s="11" customFormat="1" x14ac:dyDescent="0.2">
      <c r="B464" s="218">
        <v>43769</v>
      </c>
      <c r="C464" s="12" t="s">
        <v>3</v>
      </c>
      <c r="D464" s="113">
        <v>4125</v>
      </c>
      <c r="E464" s="12" t="s">
        <v>506</v>
      </c>
      <c r="F464" s="12" t="s">
        <v>16</v>
      </c>
      <c r="G464" s="12" t="s">
        <v>6</v>
      </c>
      <c r="H464" s="12" t="s">
        <v>163</v>
      </c>
      <c r="I464" s="12"/>
      <c r="J464" s="9">
        <v>15</v>
      </c>
      <c r="K464" s="9">
        <v>8</v>
      </c>
    </row>
    <row r="465" spans="2:11" s="11" customFormat="1" x14ac:dyDescent="0.2">
      <c r="B465" s="8">
        <v>43744</v>
      </c>
      <c r="C465" s="12" t="s">
        <v>3</v>
      </c>
      <c r="D465" s="113">
        <v>4688</v>
      </c>
      <c r="E465" s="12" t="s">
        <v>40</v>
      </c>
      <c r="F465" s="12" t="s">
        <v>4</v>
      </c>
      <c r="G465" s="12" t="s">
        <v>6</v>
      </c>
      <c r="H465" s="12" t="s">
        <v>929</v>
      </c>
      <c r="I465" s="12"/>
      <c r="J465" s="9">
        <v>3</v>
      </c>
      <c r="K465" s="9">
        <v>2</v>
      </c>
    </row>
    <row r="466" spans="2:11" s="11" customFormat="1" x14ac:dyDescent="0.2">
      <c r="B466" s="8">
        <v>43744</v>
      </c>
      <c r="C466" s="12" t="s">
        <v>3</v>
      </c>
      <c r="D466" s="113">
        <v>4583</v>
      </c>
      <c r="E466" s="12" t="s">
        <v>40</v>
      </c>
      <c r="F466" s="12" t="s">
        <v>4</v>
      </c>
      <c r="G466" s="12" t="s">
        <v>5</v>
      </c>
      <c r="H466" s="12" t="s">
        <v>929</v>
      </c>
      <c r="I466" s="12"/>
      <c r="J466" s="9">
        <v>2</v>
      </c>
      <c r="K466" s="9">
        <v>2</v>
      </c>
    </row>
    <row r="467" spans="2:11" s="11" customFormat="1" x14ac:dyDescent="0.2">
      <c r="B467" s="8">
        <v>43744</v>
      </c>
      <c r="C467" s="12" t="s">
        <v>3</v>
      </c>
      <c r="D467" s="113">
        <v>4514</v>
      </c>
      <c r="E467" s="12" t="s">
        <v>40</v>
      </c>
      <c r="F467" s="12" t="s">
        <v>4</v>
      </c>
      <c r="G467" s="12" t="s">
        <v>6</v>
      </c>
      <c r="H467" s="12" t="s">
        <v>929</v>
      </c>
      <c r="I467" s="12"/>
      <c r="J467" s="9">
        <v>4</v>
      </c>
      <c r="K467" s="9">
        <v>2</v>
      </c>
    </row>
    <row r="468" spans="2:11" s="11" customFormat="1" x14ac:dyDescent="0.2">
      <c r="B468" s="8">
        <v>43743</v>
      </c>
      <c r="C468" s="12" t="s">
        <v>3</v>
      </c>
      <c r="D468" s="113">
        <v>4645</v>
      </c>
      <c r="E468" s="12" t="s">
        <v>40</v>
      </c>
      <c r="F468" s="12" t="s">
        <v>9</v>
      </c>
      <c r="G468" s="12" t="s">
        <v>6</v>
      </c>
      <c r="H468" s="12" t="s">
        <v>929</v>
      </c>
      <c r="I468" s="12"/>
      <c r="J468" s="9">
        <v>5</v>
      </c>
      <c r="K468" s="9">
        <v>3</v>
      </c>
    </row>
    <row r="469" spans="2:11" s="11" customFormat="1" x14ac:dyDescent="0.2">
      <c r="B469" s="218">
        <v>43768</v>
      </c>
      <c r="C469" s="12" t="s">
        <v>3</v>
      </c>
      <c r="D469" s="113">
        <v>4451</v>
      </c>
      <c r="E469" s="12" t="s">
        <v>61</v>
      </c>
      <c r="F469" s="12" t="s">
        <v>1668</v>
      </c>
      <c r="G469" s="12" t="s">
        <v>6</v>
      </c>
      <c r="H469" s="12" t="s">
        <v>929</v>
      </c>
      <c r="I469" s="12"/>
      <c r="J469" s="9">
        <v>8</v>
      </c>
      <c r="K469" s="9">
        <v>5</v>
      </c>
    </row>
    <row r="470" spans="2:11" s="11" customFormat="1" x14ac:dyDescent="0.2">
      <c r="B470" s="8">
        <v>43764</v>
      </c>
      <c r="C470" s="12" t="s">
        <v>3</v>
      </c>
      <c r="D470" s="113">
        <v>4540</v>
      </c>
      <c r="E470" s="12" t="s">
        <v>40</v>
      </c>
      <c r="F470" s="12" t="s">
        <v>18</v>
      </c>
      <c r="G470" s="12" t="s">
        <v>15</v>
      </c>
      <c r="H470" s="12" t="s">
        <v>2648</v>
      </c>
      <c r="I470" s="12"/>
      <c r="J470" s="9">
        <v>3</v>
      </c>
      <c r="K470" s="9" t="s">
        <v>828</v>
      </c>
    </row>
    <row r="471" spans="2:11" s="11" customFormat="1" x14ac:dyDescent="0.2">
      <c r="B471" s="8">
        <v>43758</v>
      </c>
      <c r="C471" s="12" t="s">
        <v>3</v>
      </c>
      <c r="D471" s="113">
        <v>4548</v>
      </c>
      <c r="E471" s="12" t="s">
        <v>40</v>
      </c>
      <c r="F471" s="12" t="s">
        <v>3</v>
      </c>
      <c r="G471" s="12" t="s">
        <v>99</v>
      </c>
      <c r="H471" s="12" t="s">
        <v>2602</v>
      </c>
      <c r="I471" s="12"/>
      <c r="J471" s="9">
        <v>2</v>
      </c>
      <c r="K471" s="9">
        <v>1</v>
      </c>
    </row>
    <row r="472" spans="2:11" s="11" customFormat="1" x14ac:dyDescent="0.2">
      <c r="B472" s="8">
        <v>43744</v>
      </c>
      <c r="C472" s="12" t="s">
        <v>3</v>
      </c>
      <c r="D472" s="113">
        <v>2353</v>
      </c>
      <c r="E472" s="12" t="s">
        <v>92</v>
      </c>
      <c r="F472" s="12" t="s">
        <v>6</v>
      </c>
      <c r="G472" s="12" t="s">
        <v>15</v>
      </c>
      <c r="H472" s="12" t="s">
        <v>2541</v>
      </c>
      <c r="I472" s="12"/>
      <c r="J472" s="9">
        <v>20</v>
      </c>
      <c r="K472" s="9">
        <v>23</v>
      </c>
    </row>
    <row r="473" spans="2:11" s="11" customFormat="1" x14ac:dyDescent="0.2">
      <c r="B473" s="8">
        <v>43744</v>
      </c>
      <c r="C473" s="12" t="s">
        <v>3</v>
      </c>
      <c r="D473" s="113">
        <v>8364</v>
      </c>
      <c r="E473" s="12" t="s">
        <v>72</v>
      </c>
      <c r="F473" s="12" t="s">
        <v>4</v>
      </c>
      <c r="G473" s="12" t="s">
        <v>5</v>
      </c>
      <c r="H473" s="12" t="s">
        <v>2045</v>
      </c>
      <c r="I473" s="12"/>
      <c r="J473" s="9">
        <v>25</v>
      </c>
      <c r="K473" s="9">
        <v>19</v>
      </c>
    </row>
    <row r="474" spans="2:11" s="11" customFormat="1" x14ac:dyDescent="0.2">
      <c r="B474" s="8">
        <v>43744</v>
      </c>
      <c r="C474" s="12" t="s">
        <v>3</v>
      </c>
      <c r="D474" s="113">
        <v>2166</v>
      </c>
      <c r="E474" s="12" t="s">
        <v>92</v>
      </c>
      <c r="F474" s="12" t="s">
        <v>6</v>
      </c>
      <c r="G474" s="12" t="s">
        <v>4</v>
      </c>
      <c r="H474" s="12" t="s">
        <v>2045</v>
      </c>
      <c r="I474" s="12"/>
      <c r="J474" s="9">
        <v>21</v>
      </c>
      <c r="K474" s="9">
        <v>2</v>
      </c>
    </row>
    <row r="475" spans="2:11" s="11" customFormat="1" x14ac:dyDescent="0.2">
      <c r="B475" s="8">
        <v>43758</v>
      </c>
      <c r="C475" s="12" t="s">
        <v>3</v>
      </c>
      <c r="D475" s="113">
        <v>5560</v>
      </c>
      <c r="E475" s="12" t="s">
        <v>283</v>
      </c>
      <c r="F475" s="12" t="s">
        <v>6</v>
      </c>
      <c r="G475" s="12" t="s">
        <v>2594</v>
      </c>
      <c r="H475" s="12" t="s">
        <v>2045</v>
      </c>
      <c r="I475" s="12"/>
      <c r="J475" s="9">
        <v>30</v>
      </c>
      <c r="K475" s="9">
        <v>41</v>
      </c>
    </row>
    <row r="476" spans="2:11" s="11" customFormat="1" x14ac:dyDescent="0.2">
      <c r="B476" s="8">
        <v>43765</v>
      </c>
      <c r="C476" s="12" t="s">
        <v>6</v>
      </c>
      <c r="D476" s="113">
        <v>57480</v>
      </c>
      <c r="E476" s="12" t="s">
        <v>656</v>
      </c>
      <c r="F476" s="12" t="s">
        <v>6</v>
      </c>
      <c r="G476" s="12" t="s">
        <v>6</v>
      </c>
      <c r="H476" s="12" t="s">
        <v>2045</v>
      </c>
      <c r="I476" s="12"/>
      <c r="J476" s="9">
        <v>45</v>
      </c>
      <c r="K476" s="9">
        <v>51</v>
      </c>
    </row>
    <row r="477" spans="2:11" s="11" customFormat="1" x14ac:dyDescent="0.2">
      <c r="B477" s="8">
        <v>43744</v>
      </c>
      <c r="C477" s="12" t="s">
        <v>5</v>
      </c>
      <c r="D477" s="113">
        <v>65719</v>
      </c>
      <c r="E477" s="12" t="s">
        <v>2521</v>
      </c>
      <c r="F477" s="12" t="s">
        <v>5</v>
      </c>
      <c r="G477" s="12" t="s">
        <v>15</v>
      </c>
      <c r="H477" s="12" t="s">
        <v>2539</v>
      </c>
      <c r="I477" s="12"/>
      <c r="J477" s="9">
        <v>156</v>
      </c>
      <c r="K477" s="9">
        <v>270</v>
      </c>
    </row>
    <row r="478" spans="2:11" s="11" customFormat="1" x14ac:dyDescent="0.2">
      <c r="B478" s="8">
        <v>43750</v>
      </c>
      <c r="C478" s="12" t="s">
        <v>3</v>
      </c>
      <c r="D478" s="113">
        <v>3442</v>
      </c>
      <c r="E478" s="12" t="s">
        <v>67</v>
      </c>
      <c r="F478" s="12" t="s">
        <v>16</v>
      </c>
      <c r="G478" s="12" t="s">
        <v>4</v>
      </c>
      <c r="H478" s="12" t="s">
        <v>893</v>
      </c>
      <c r="I478" s="12"/>
      <c r="J478" s="9">
        <v>17</v>
      </c>
      <c r="K478" s="9">
        <v>19</v>
      </c>
    </row>
    <row r="479" spans="2:11" s="11" customFormat="1" x14ac:dyDescent="0.2">
      <c r="B479" s="8">
        <v>43759</v>
      </c>
      <c r="C479" s="12" t="s">
        <v>6</v>
      </c>
      <c r="D479" s="113">
        <v>1371</v>
      </c>
      <c r="E479" s="12" t="s">
        <v>92</v>
      </c>
      <c r="F479" s="12" t="s">
        <v>3</v>
      </c>
      <c r="G479" s="12" t="s">
        <v>5</v>
      </c>
      <c r="H479" s="12" t="s">
        <v>897</v>
      </c>
      <c r="I479" s="12"/>
      <c r="J479" s="9">
        <v>23</v>
      </c>
      <c r="K479" s="9">
        <v>26</v>
      </c>
    </row>
    <row r="480" spans="2:11" s="11" customFormat="1" x14ac:dyDescent="0.2">
      <c r="B480" s="8">
        <v>43760</v>
      </c>
      <c r="C480" s="12" t="s">
        <v>3</v>
      </c>
      <c r="D480" s="113">
        <v>3260</v>
      </c>
      <c r="E480" s="12" t="s">
        <v>131</v>
      </c>
      <c r="F480" s="12" t="s">
        <v>6</v>
      </c>
      <c r="G480" s="12" t="s">
        <v>15</v>
      </c>
      <c r="H480" s="12" t="s">
        <v>897</v>
      </c>
      <c r="I480" s="12"/>
      <c r="J480" s="9">
        <v>23</v>
      </c>
      <c r="K480" s="9">
        <v>24</v>
      </c>
    </row>
    <row r="481" spans="2:11" s="11" customFormat="1" x14ac:dyDescent="0.2">
      <c r="B481" s="8">
        <v>43750</v>
      </c>
      <c r="C481" s="12" t="s">
        <v>3</v>
      </c>
      <c r="D481" s="113">
        <v>5371</v>
      </c>
      <c r="E481" s="12" t="s">
        <v>58</v>
      </c>
      <c r="F481" s="12" t="s">
        <v>5</v>
      </c>
      <c r="G481" s="12" t="s">
        <v>15</v>
      </c>
      <c r="H481" s="12" t="s">
        <v>2569</v>
      </c>
      <c r="I481" s="12"/>
      <c r="J481" s="9">
        <v>31</v>
      </c>
      <c r="K481" s="9">
        <v>38</v>
      </c>
    </row>
    <row r="482" spans="2:11" s="11" customFormat="1" x14ac:dyDescent="0.2">
      <c r="B482" s="8">
        <v>43740</v>
      </c>
      <c r="C482" s="12" t="s">
        <v>5</v>
      </c>
      <c r="D482" s="113">
        <v>54441</v>
      </c>
      <c r="E482" s="12" t="s">
        <v>1989</v>
      </c>
      <c r="F482" s="12" t="s">
        <v>5</v>
      </c>
      <c r="G482" s="12" t="s">
        <v>15</v>
      </c>
      <c r="H482" s="12" t="s">
        <v>2500</v>
      </c>
      <c r="I482" s="12"/>
      <c r="J482" s="9">
        <v>54</v>
      </c>
      <c r="K482" s="9">
        <v>66</v>
      </c>
    </row>
    <row r="483" spans="2:11" s="11" customFormat="1" x14ac:dyDescent="0.2">
      <c r="B483" s="8">
        <v>43749</v>
      </c>
      <c r="C483" s="12" t="s">
        <v>5</v>
      </c>
      <c r="D483" s="113">
        <v>66333</v>
      </c>
      <c r="E483" s="12" t="s">
        <v>1855</v>
      </c>
      <c r="F483" s="12" t="s">
        <v>5</v>
      </c>
      <c r="G483" s="12" t="s">
        <v>6</v>
      </c>
      <c r="H483" s="12" t="s">
        <v>917</v>
      </c>
      <c r="I483" s="12"/>
      <c r="J483" s="9">
        <v>65</v>
      </c>
      <c r="K483" s="9">
        <v>96</v>
      </c>
    </row>
    <row r="484" spans="2:11" s="11" customFormat="1" x14ac:dyDescent="0.2">
      <c r="B484" s="8">
        <v>43750</v>
      </c>
      <c r="C484" s="12" t="s">
        <v>3</v>
      </c>
      <c r="D484" s="113">
        <v>1255</v>
      </c>
      <c r="E484" s="12" t="s">
        <v>92</v>
      </c>
      <c r="F484" s="12" t="s">
        <v>2566</v>
      </c>
      <c r="G484" s="12" t="s">
        <v>15</v>
      </c>
      <c r="H484" s="12" t="s">
        <v>1800</v>
      </c>
      <c r="I484" s="12"/>
      <c r="J484" s="9">
        <v>21</v>
      </c>
      <c r="K484" s="9">
        <v>25</v>
      </c>
    </row>
    <row r="485" spans="2:11" s="11" customFormat="1" x14ac:dyDescent="0.2">
      <c r="B485" s="8">
        <v>43744</v>
      </c>
      <c r="C485" s="12" t="s">
        <v>3</v>
      </c>
      <c r="D485" s="113">
        <v>9167</v>
      </c>
      <c r="E485" s="12" t="s">
        <v>191</v>
      </c>
      <c r="F485" s="12" t="s">
        <v>4</v>
      </c>
      <c r="G485" s="12" t="s">
        <v>140</v>
      </c>
      <c r="H485" s="12" t="s">
        <v>2537</v>
      </c>
      <c r="I485" s="12"/>
      <c r="J485" s="9">
        <v>48</v>
      </c>
      <c r="K485" s="9">
        <v>63</v>
      </c>
    </row>
    <row r="486" spans="2:11" s="11" customFormat="1" x14ac:dyDescent="0.2">
      <c r="B486" s="8">
        <v>43746</v>
      </c>
      <c r="C486" s="12" t="s">
        <v>5</v>
      </c>
      <c r="D486" s="113">
        <v>66346</v>
      </c>
      <c r="E486" s="12" t="s">
        <v>2549</v>
      </c>
      <c r="F486" s="12" t="s">
        <v>5</v>
      </c>
      <c r="G486" s="12" t="s">
        <v>15</v>
      </c>
      <c r="H486" s="12" t="s">
        <v>2555</v>
      </c>
      <c r="I486" s="12"/>
      <c r="J486" s="9">
        <v>79</v>
      </c>
      <c r="K486" s="9">
        <v>97</v>
      </c>
    </row>
    <row r="487" spans="2:11" s="11" customFormat="1" x14ac:dyDescent="0.2">
      <c r="B487" s="8">
        <v>43747</v>
      </c>
      <c r="C487" s="12" t="s">
        <v>5</v>
      </c>
      <c r="D487" s="113">
        <v>66119</v>
      </c>
      <c r="E487" s="12" t="s">
        <v>1915</v>
      </c>
      <c r="F487" s="12" t="s">
        <v>5</v>
      </c>
      <c r="G487" s="12" t="s">
        <v>15</v>
      </c>
      <c r="H487" s="12" t="s">
        <v>2555</v>
      </c>
      <c r="I487" s="12"/>
      <c r="J487" s="9">
        <v>81</v>
      </c>
      <c r="K487" s="9">
        <v>110</v>
      </c>
    </row>
    <row r="488" spans="2:11" s="11" customFormat="1" x14ac:dyDescent="0.2">
      <c r="B488" s="8">
        <v>43751</v>
      </c>
      <c r="C488" s="12" t="s">
        <v>5</v>
      </c>
      <c r="D488" s="113">
        <v>66693</v>
      </c>
      <c r="E488" s="12" t="s">
        <v>734</v>
      </c>
      <c r="F488" s="12" t="s">
        <v>5</v>
      </c>
      <c r="G488" s="12" t="s">
        <v>15</v>
      </c>
      <c r="H488" s="12" t="s">
        <v>2555</v>
      </c>
      <c r="I488" s="12"/>
      <c r="J488" s="9">
        <v>46</v>
      </c>
      <c r="K488" s="9">
        <v>67</v>
      </c>
    </row>
    <row r="489" spans="2:11" s="11" customFormat="1" x14ac:dyDescent="0.2">
      <c r="B489" s="8">
        <v>43743</v>
      </c>
      <c r="C489" s="12" t="s">
        <v>3</v>
      </c>
      <c r="D489" s="113">
        <v>4435</v>
      </c>
      <c r="E489" s="12" t="s">
        <v>61</v>
      </c>
      <c r="F489" s="12" t="s">
        <v>4</v>
      </c>
      <c r="G489" s="12" t="s">
        <v>6</v>
      </c>
      <c r="H489" s="12" t="s">
        <v>1527</v>
      </c>
      <c r="I489" s="12"/>
      <c r="J489" s="9">
        <v>7</v>
      </c>
      <c r="K489" s="9">
        <v>4</v>
      </c>
    </row>
    <row r="490" spans="2:11" s="11" customFormat="1" x14ac:dyDescent="0.2">
      <c r="B490" s="8">
        <v>43744</v>
      </c>
      <c r="C490" s="12" t="s">
        <v>5</v>
      </c>
      <c r="D490" s="113">
        <v>54675</v>
      </c>
      <c r="E490" s="12" t="s">
        <v>500</v>
      </c>
      <c r="F490" s="12" t="s">
        <v>5</v>
      </c>
      <c r="G490" s="12" t="s">
        <v>4</v>
      </c>
      <c r="H490" s="12" t="s">
        <v>2383</v>
      </c>
      <c r="I490" s="12"/>
      <c r="J490" s="9">
        <v>65</v>
      </c>
      <c r="K490" s="9">
        <v>78</v>
      </c>
    </row>
    <row r="491" spans="2:11" s="11" customFormat="1" x14ac:dyDescent="0.2">
      <c r="B491" s="8">
        <v>43765</v>
      </c>
      <c r="C491" s="12" t="s">
        <v>3</v>
      </c>
      <c r="D491" s="113">
        <v>4031</v>
      </c>
      <c r="E491" s="12" t="s">
        <v>506</v>
      </c>
      <c r="F491" s="12" t="s">
        <v>4</v>
      </c>
      <c r="G491" s="12" t="s">
        <v>6</v>
      </c>
      <c r="H491" s="12" t="s">
        <v>1818</v>
      </c>
      <c r="I491" s="12"/>
      <c r="J491" s="9">
        <v>16</v>
      </c>
      <c r="K491" s="9">
        <v>10</v>
      </c>
    </row>
    <row r="492" spans="2:11" s="11" customFormat="1" x14ac:dyDescent="0.2">
      <c r="B492" s="8">
        <v>43767</v>
      </c>
      <c r="C492" s="12" t="s">
        <v>3</v>
      </c>
      <c r="D492" s="113">
        <v>3374</v>
      </c>
      <c r="E492" s="12" t="s">
        <v>54</v>
      </c>
      <c r="F492" s="12" t="s">
        <v>169</v>
      </c>
      <c r="G492" s="12" t="s">
        <v>15</v>
      </c>
      <c r="H492" s="12" t="s">
        <v>1265</v>
      </c>
      <c r="I492" s="12"/>
      <c r="J492" s="9">
        <v>26</v>
      </c>
      <c r="K492" s="9">
        <v>18</v>
      </c>
    </row>
    <row r="493" spans="2:11" s="11" customFormat="1" x14ac:dyDescent="0.2">
      <c r="B493" s="218">
        <v>43768</v>
      </c>
      <c r="C493" s="12" t="s">
        <v>6</v>
      </c>
      <c r="D493" s="113">
        <v>54560</v>
      </c>
      <c r="E493" s="12" t="s">
        <v>417</v>
      </c>
      <c r="F493" s="12" t="s">
        <v>5</v>
      </c>
      <c r="G493" s="12" t="s">
        <v>6</v>
      </c>
      <c r="H493" s="12" t="s">
        <v>100</v>
      </c>
      <c r="I493" s="217"/>
      <c r="J493" s="9">
        <v>28</v>
      </c>
      <c r="K493" s="9">
        <v>25</v>
      </c>
    </row>
    <row r="494" spans="2:11" s="11" customFormat="1" x14ac:dyDescent="0.2">
      <c r="B494" s="8">
        <v>43764</v>
      </c>
      <c r="C494" s="12" t="s">
        <v>3</v>
      </c>
      <c r="D494" s="113">
        <v>1749</v>
      </c>
      <c r="E494" s="12" t="s">
        <v>43</v>
      </c>
      <c r="F494" s="12" t="s">
        <v>31</v>
      </c>
      <c r="G494" s="12" t="s">
        <v>5</v>
      </c>
      <c r="H494" s="12" t="s">
        <v>2643</v>
      </c>
      <c r="I494" s="12"/>
      <c r="J494" s="9">
        <v>25</v>
      </c>
      <c r="K494" s="9">
        <v>27</v>
      </c>
    </row>
    <row r="495" spans="2:11" s="11" customFormat="1" x14ac:dyDescent="0.2">
      <c r="B495" s="8">
        <v>43766</v>
      </c>
      <c r="C495" s="12" t="s">
        <v>3</v>
      </c>
      <c r="D495" s="113">
        <v>6950</v>
      </c>
      <c r="E495" s="12" t="s">
        <v>1246</v>
      </c>
      <c r="F495" s="12" t="s">
        <v>3</v>
      </c>
      <c r="G495" s="12" t="s">
        <v>5</v>
      </c>
      <c r="H495" s="12" t="s">
        <v>2643</v>
      </c>
      <c r="I495" s="12"/>
      <c r="J495" s="9">
        <v>37</v>
      </c>
      <c r="K495" s="9">
        <v>47</v>
      </c>
    </row>
    <row r="496" spans="2:11" s="11" customFormat="1" x14ac:dyDescent="0.2">
      <c r="B496" s="218">
        <v>43768</v>
      </c>
      <c r="C496" s="12" t="s">
        <v>3</v>
      </c>
      <c r="D496" s="113">
        <v>5712</v>
      </c>
      <c r="E496" s="12" t="s">
        <v>134</v>
      </c>
      <c r="F496" s="12" t="s">
        <v>16</v>
      </c>
      <c r="G496" s="12" t="s">
        <v>3</v>
      </c>
      <c r="H496" s="12" t="s">
        <v>1025</v>
      </c>
      <c r="I496" s="12"/>
      <c r="J496" s="9">
        <v>28</v>
      </c>
      <c r="K496" s="9">
        <v>33</v>
      </c>
    </row>
    <row r="497" spans="2:11" s="11" customFormat="1" x14ac:dyDescent="0.2">
      <c r="B497" s="218">
        <v>43769</v>
      </c>
      <c r="C497" s="12" t="s">
        <v>3</v>
      </c>
      <c r="D497" s="113">
        <v>5341</v>
      </c>
      <c r="E497" s="12" t="s">
        <v>122</v>
      </c>
      <c r="F497" s="12" t="s">
        <v>187</v>
      </c>
      <c r="G497" s="12" t="s">
        <v>15</v>
      </c>
      <c r="H497" s="12" t="s">
        <v>2702</v>
      </c>
      <c r="I497" s="12"/>
      <c r="J497" s="9">
        <v>34</v>
      </c>
      <c r="K497" s="9">
        <v>37</v>
      </c>
    </row>
    <row r="498" spans="2:11" s="11" customFormat="1" x14ac:dyDescent="0.2">
      <c r="B498" s="8">
        <v>43742</v>
      </c>
      <c r="C498" s="12" t="s">
        <v>5</v>
      </c>
      <c r="D498" s="113">
        <v>65189</v>
      </c>
      <c r="E498" s="12" t="s">
        <v>2503</v>
      </c>
      <c r="F498" s="12" t="s">
        <v>140</v>
      </c>
      <c r="G498" s="12" t="s">
        <v>15</v>
      </c>
      <c r="H498" s="12" t="s">
        <v>292</v>
      </c>
      <c r="I498" s="12"/>
      <c r="J498" s="9">
        <v>148</v>
      </c>
      <c r="K498" s="9">
        <v>262</v>
      </c>
    </row>
    <row r="499" spans="2:11" s="11" customFormat="1" x14ac:dyDescent="0.2">
      <c r="B499" s="8">
        <v>43744</v>
      </c>
      <c r="C499" s="12" t="s">
        <v>1190</v>
      </c>
      <c r="D499" s="48" t="s">
        <v>2518</v>
      </c>
      <c r="E499" s="12" t="s">
        <v>285</v>
      </c>
      <c r="F499" s="12" t="s">
        <v>8</v>
      </c>
      <c r="G499" s="12" t="s">
        <v>15</v>
      </c>
      <c r="H499" s="12" t="s">
        <v>292</v>
      </c>
      <c r="I499" s="12"/>
      <c r="J499" s="9">
        <v>27</v>
      </c>
      <c r="K499" s="9">
        <v>34</v>
      </c>
    </row>
    <row r="500" spans="2:11" s="11" customFormat="1" x14ac:dyDescent="0.2">
      <c r="B500" s="8">
        <v>43744</v>
      </c>
      <c r="C500" s="12" t="s">
        <v>6</v>
      </c>
      <c r="D500" s="113">
        <v>71580</v>
      </c>
      <c r="E500" s="12" t="s">
        <v>2527</v>
      </c>
      <c r="F500" s="12" t="s">
        <v>6</v>
      </c>
      <c r="G500" s="12" t="s">
        <v>15</v>
      </c>
      <c r="H500" s="12" t="s">
        <v>292</v>
      </c>
      <c r="I500" s="12"/>
      <c r="J500" s="31"/>
      <c r="K500" s="31"/>
    </row>
    <row r="501" spans="2:11" s="11" customFormat="1" x14ac:dyDescent="0.2">
      <c r="B501" s="8">
        <v>43745</v>
      </c>
      <c r="C501" s="12" t="s">
        <v>5</v>
      </c>
      <c r="D501" s="113">
        <v>67466</v>
      </c>
      <c r="E501" s="12" t="s">
        <v>2546</v>
      </c>
      <c r="F501" s="12" t="s">
        <v>5</v>
      </c>
      <c r="G501" s="12" t="s">
        <v>10</v>
      </c>
      <c r="H501" s="12" t="s">
        <v>292</v>
      </c>
      <c r="I501" s="12"/>
      <c r="J501" s="9">
        <v>133</v>
      </c>
      <c r="K501" s="9">
        <v>197</v>
      </c>
    </row>
    <row r="502" spans="2:11" s="11" customFormat="1" x14ac:dyDescent="0.2">
      <c r="B502" s="8">
        <v>43750</v>
      </c>
      <c r="C502" s="12" t="s">
        <v>3</v>
      </c>
      <c r="D502" s="113">
        <v>8030</v>
      </c>
      <c r="E502" s="12" t="s">
        <v>42</v>
      </c>
      <c r="F502" s="12" t="s">
        <v>2568</v>
      </c>
      <c r="G502" s="12" t="s">
        <v>15</v>
      </c>
      <c r="H502" s="12" t="s">
        <v>292</v>
      </c>
      <c r="I502" s="12"/>
      <c r="J502" s="9">
        <v>22</v>
      </c>
      <c r="K502" s="9">
        <v>27</v>
      </c>
    </row>
    <row r="503" spans="2:11" s="11" customFormat="1" x14ac:dyDescent="0.2">
      <c r="B503" s="8">
        <v>43751</v>
      </c>
      <c r="C503" s="12" t="s">
        <v>14</v>
      </c>
      <c r="D503" s="113">
        <v>6780</v>
      </c>
      <c r="E503" s="12" t="s">
        <v>142</v>
      </c>
      <c r="F503" s="12" t="s">
        <v>6</v>
      </c>
      <c r="G503" s="12" t="s">
        <v>15</v>
      </c>
      <c r="H503" s="12" t="s">
        <v>292</v>
      </c>
      <c r="I503" s="12"/>
      <c r="J503" s="9">
        <v>24</v>
      </c>
      <c r="K503" s="9">
        <v>8</v>
      </c>
    </row>
    <row r="504" spans="2:11" s="11" customFormat="1" x14ac:dyDescent="0.2">
      <c r="B504" s="8">
        <v>43758</v>
      </c>
      <c r="C504" s="12" t="s">
        <v>6</v>
      </c>
      <c r="D504" s="113">
        <v>93110</v>
      </c>
      <c r="E504" s="12" t="s">
        <v>2588</v>
      </c>
      <c r="F504" s="12" t="s">
        <v>6</v>
      </c>
      <c r="G504" s="12" t="s">
        <v>15</v>
      </c>
      <c r="H504" s="12" t="s">
        <v>292</v>
      </c>
      <c r="I504" s="12"/>
      <c r="J504" s="87" t="s">
        <v>2604</v>
      </c>
      <c r="K504" s="87" t="s">
        <v>2606</v>
      </c>
    </row>
    <row r="505" spans="2:11" s="11" customFormat="1" x14ac:dyDescent="0.2">
      <c r="B505" s="8">
        <v>43758</v>
      </c>
      <c r="C505" s="12" t="s">
        <v>6</v>
      </c>
      <c r="D505" s="113">
        <v>75011</v>
      </c>
      <c r="E505" s="12" t="s">
        <v>1928</v>
      </c>
      <c r="F505" s="12" t="s">
        <v>6</v>
      </c>
      <c r="G505" s="12" t="s">
        <v>15</v>
      </c>
      <c r="H505" s="12" t="s">
        <v>292</v>
      </c>
      <c r="I505" s="12"/>
      <c r="J505" s="87" t="s">
        <v>2103</v>
      </c>
      <c r="K505" s="87" t="s">
        <v>2605</v>
      </c>
    </row>
    <row r="506" spans="2:11" s="11" customFormat="1" x14ac:dyDescent="0.2">
      <c r="B506" s="8">
        <v>43758</v>
      </c>
      <c r="C506" s="12" t="s">
        <v>3</v>
      </c>
      <c r="D506" s="113">
        <v>8320</v>
      </c>
      <c r="E506" s="12" t="s">
        <v>42</v>
      </c>
      <c r="F506" s="12" t="s">
        <v>2601</v>
      </c>
      <c r="G506" s="12" t="s">
        <v>15</v>
      </c>
      <c r="H506" s="12" t="s">
        <v>292</v>
      </c>
      <c r="I506" s="12"/>
      <c r="J506" s="9">
        <v>23</v>
      </c>
      <c r="K506" s="9">
        <v>26</v>
      </c>
    </row>
    <row r="507" spans="2:11" s="11" customFormat="1" x14ac:dyDescent="0.2">
      <c r="B507" s="8">
        <v>43759</v>
      </c>
      <c r="C507" s="12" t="s">
        <v>6</v>
      </c>
      <c r="D507" s="113">
        <v>59268</v>
      </c>
      <c r="E507" s="12" t="s">
        <v>2609</v>
      </c>
      <c r="F507" s="12" t="s">
        <v>6</v>
      </c>
      <c r="G507" s="12" t="s">
        <v>15</v>
      </c>
      <c r="H507" s="12" t="s">
        <v>292</v>
      </c>
      <c r="I507" s="12"/>
      <c r="J507" s="9">
        <v>190</v>
      </c>
      <c r="K507" s="9">
        <v>300</v>
      </c>
    </row>
    <row r="508" spans="2:11" s="11" customFormat="1" x14ac:dyDescent="0.2">
      <c r="B508" s="8">
        <v>43759</v>
      </c>
      <c r="C508" s="12" t="s">
        <v>234</v>
      </c>
      <c r="D508" s="48" t="s">
        <v>2611</v>
      </c>
      <c r="E508" s="12" t="s">
        <v>2612</v>
      </c>
      <c r="F508" s="12" t="s">
        <v>234</v>
      </c>
      <c r="G508" s="12" t="s">
        <v>15</v>
      </c>
      <c r="H508" s="12" t="s">
        <v>292</v>
      </c>
      <c r="I508" s="12"/>
      <c r="J508" s="31"/>
      <c r="K508" s="31"/>
    </row>
    <row r="509" spans="2:11" s="11" customFormat="1" x14ac:dyDescent="0.2">
      <c r="B509" s="8">
        <v>43761</v>
      </c>
      <c r="C509" s="12" t="s">
        <v>234</v>
      </c>
      <c r="D509" s="48" t="s">
        <v>2626</v>
      </c>
      <c r="E509" s="12" t="s">
        <v>2627</v>
      </c>
      <c r="F509" s="12" t="s">
        <v>1676</v>
      </c>
      <c r="G509" s="12" t="s">
        <v>15</v>
      </c>
      <c r="H509" s="12" t="s">
        <v>292</v>
      </c>
      <c r="I509" s="12"/>
      <c r="J509" s="31"/>
      <c r="K509" s="31"/>
    </row>
    <row r="510" spans="2:11" s="11" customFormat="1" x14ac:dyDescent="0.2">
      <c r="B510" s="8">
        <v>43763</v>
      </c>
      <c r="C510" s="12" t="s">
        <v>6</v>
      </c>
      <c r="D510" s="113">
        <v>59267</v>
      </c>
      <c r="E510" s="12" t="s">
        <v>2634</v>
      </c>
      <c r="F510" s="12" t="s">
        <v>6</v>
      </c>
      <c r="G510" s="12" t="s">
        <v>15</v>
      </c>
      <c r="H510" s="12" t="s">
        <v>292</v>
      </c>
      <c r="I510" s="12"/>
      <c r="J510" s="9">
        <v>188</v>
      </c>
      <c r="K510" s="9">
        <v>300</v>
      </c>
    </row>
    <row r="511" spans="2:11" s="11" customFormat="1" x14ac:dyDescent="0.2">
      <c r="B511" s="8">
        <v>43765</v>
      </c>
      <c r="C511" s="12" t="s">
        <v>3</v>
      </c>
      <c r="D511" s="113">
        <v>2145</v>
      </c>
      <c r="E511" s="12" t="s">
        <v>92</v>
      </c>
      <c r="F511" s="12" t="s">
        <v>18</v>
      </c>
      <c r="G511" s="12" t="s">
        <v>15</v>
      </c>
      <c r="H511" s="12" t="s">
        <v>292</v>
      </c>
      <c r="I511" s="12"/>
      <c r="J511" s="9">
        <v>30</v>
      </c>
      <c r="K511" s="9">
        <v>35</v>
      </c>
    </row>
    <row r="512" spans="2:11" s="11" customFormat="1" x14ac:dyDescent="0.2">
      <c r="B512" s="8">
        <v>43755</v>
      </c>
      <c r="C512" s="12" t="s">
        <v>1190</v>
      </c>
      <c r="D512" s="48" t="s">
        <v>2577</v>
      </c>
      <c r="E512" s="12" t="s">
        <v>2578</v>
      </c>
      <c r="F512" s="12" t="s">
        <v>2579</v>
      </c>
      <c r="G512" s="12" t="s">
        <v>22</v>
      </c>
      <c r="H512" s="12"/>
      <c r="I512" s="12"/>
      <c r="J512" s="31"/>
      <c r="K512" s="31"/>
    </row>
    <row r="513" spans="1:21" s="11" customFormat="1" x14ac:dyDescent="0.2"/>
    <row r="514" spans="1:21" s="11" customFormat="1" x14ac:dyDescent="0.2"/>
    <row r="518" spans="1:21" ht="16" thickBot="1" x14ac:dyDescent="0.25"/>
    <row r="519" spans="1:21" x14ac:dyDescent="0.2">
      <c r="B519" s="53" t="s">
        <v>1049</v>
      </c>
      <c r="C519" s="150"/>
      <c r="D519" s="53" t="s">
        <v>1154</v>
      </c>
      <c r="E519" s="54"/>
      <c r="F519" s="53" t="s">
        <v>1155</v>
      </c>
      <c r="G519" s="54"/>
      <c r="H519" s="53" t="s">
        <v>1669</v>
      </c>
      <c r="I519" s="54"/>
      <c r="J519" s="53" t="s">
        <v>1670</v>
      </c>
      <c r="K519" s="150"/>
      <c r="L519" s="53" t="s">
        <v>1874</v>
      </c>
      <c r="M519" s="150"/>
      <c r="N519" s="167" t="s">
        <v>2058</v>
      </c>
      <c r="O519" s="168"/>
      <c r="P519" s="167" t="s">
        <v>2202</v>
      </c>
      <c r="Q519" s="176"/>
      <c r="R519" s="177" t="s">
        <v>2432</v>
      </c>
      <c r="S519" s="168"/>
      <c r="T519" s="177" t="s">
        <v>2496</v>
      </c>
      <c r="U519" s="168"/>
    </row>
    <row r="520" spans="1:21" x14ac:dyDescent="0.2">
      <c r="A520" t="s">
        <v>916</v>
      </c>
      <c r="B520" s="141">
        <v>40</v>
      </c>
      <c r="C520" s="147">
        <v>0.11627906976744186</v>
      </c>
      <c r="D520" s="141">
        <v>49</v>
      </c>
      <c r="E520" s="142">
        <v>0.11694510739856802</v>
      </c>
      <c r="F520" s="141">
        <v>21</v>
      </c>
      <c r="G520" s="151">
        <v>6.1889250814332247E-2</v>
      </c>
      <c r="H520" s="141">
        <v>44</v>
      </c>
      <c r="I520" s="142">
        <v>0.10451306413301663</v>
      </c>
      <c r="J520" s="141">
        <v>40</v>
      </c>
      <c r="K520" s="147">
        <v>0.10050251256281408</v>
      </c>
      <c r="L520" s="160">
        <v>16</v>
      </c>
      <c r="M520" s="147">
        <v>0.12698412698412698</v>
      </c>
      <c r="N520" s="78">
        <v>28</v>
      </c>
      <c r="O520" s="56">
        <f>N520/$N$529</f>
        <v>9.7902097902097904E-2</v>
      </c>
      <c r="P520" s="78">
        <f>33+2+1+1</f>
        <v>37</v>
      </c>
      <c r="Q520" s="161">
        <f>P520/$P$529</f>
        <v>6.9029850746268662E-2</v>
      </c>
      <c r="R520" s="55">
        <f>22+5+2</f>
        <v>29</v>
      </c>
      <c r="S520" s="56">
        <f>R520/$R$529</f>
        <v>0.16384180790960451</v>
      </c>
      <c r="T520" s="55">
        <f>1+3+13+2+4+3+8+4+1+4+1+1+2+6+6+2+8+3</f>
        <v>72</v>
      </c>
      <c r="U520" s="56">
        <f>T520/$T$529</f>
        <v>0.13636363636363635</v>
      </c>
    </row>
    <row r="521" spans="1:21" x14ac:dyDescent="0.2">
      <c r="A521" t="s">
        <v>308</v>
      </c>
      <c r="B521" s="143">
        <v>97</v>
      </c>
      <c r="C521" s="148">
        <v>0.28197674418604651</v>
      </c>
      <c r="D521" s="143">
        <v>115</v>
      </c>
      <c r="E521" s="144">
        <v>0.27446300715990452</v>
      </c>
      <c r="F521" s="143">
        <v>111</v>
      </c>
      <c r="G521" s="152">
        <v>0.36156351791530944</v>
      </c>
      <c r="H521" s="143">
        <v>111</v>
      </c>
      <c r="I521" s="144">
        <v>0.26365795724465557</v>
      </c>
      <c r="J521" s="143">
        <v>100</v>
      </c>
      <c r="K521" s="148">
        <v>0.25125628140703515</v>
      </c>
      <c r="L521" s="55">
        <v>21</v>
      </c>
      <c r="M521" s="148">
        <v>0.16666666666666666</v>
      </c>
      <c r="N521" s="55">
        <f>114-29</f>
        <v>85</v>
      </c>
      <c r="O521" s="56">
        <f t="shared" ref="O521:O529" si="0">N521/$N$529</f>
        <v>0.29720279720279719</v>
      </c>
      <c r="P521" s="55">
        <f>112-25+2+14+15+8+2+12+4</f>
        <v>144</v>
      </c>
      <c r="Q521" s="161">
        <f t="shared" ref="Q521:Q529" si="1">P521/$P$529</f>
        <v>0.26865671641791045</v>
      </c>
      <c r="R521" s="55">
        <f>31+21+6+1</f>
        <v>59</v>
      </c>
      <c r="S521" s="56">
        <f t="shared" ref="S521:S529" si="2">R521/$R$529</f>
        <v>0.33333333333333331</v>
      </c>
      <c r="T521" s="55">
        <f>5+3+1+7+1+3+1+4+2+9+16+6+10+6+5+4+22+18+20+24+7</f>
        <v>174</v>
      </c>
      <c r="U521" s="56">
        <f t="shared" ref="U521:U529" si="3">T521/$T$529</f>
        <v>0.32954545454545453</v>
      </c>
    </row>
    <row r="522" spans="1:21" x14ac:dyDescent="0.2">
      <c r="A522" t="s">
        <v>284</v>
      </c>
      <c r="B522" s="143">
        <v>43</v>
      </c>
      <c r="C522" s="148">
        <v>0.125</v>
      </c>
      <c r="D522" s="143">
        <v>36</v>
      </c>
      <c r="E522" s="144">
        <v>8.5918854415274457E-2</v>
      </c>
      <c r="F522" s="143">
        <v>21</v>
      </c>
      <c r="G522" s="152">
        <v>6.8403908794788276E-2</v>
      </c>
      <c r="H522" s="143">
        <v>57</v>
      </c>
      <c r="I522" s="144">
        <v>0.1163895486935867</v>
      </c>
      <c r="J522" s="143">
        <v>51</v>
      </c>
      <c r="K522" s="148">
        <v>0.12814070351758794</v>
      </c>
      <c r="L522" s="55">
        <v>14</v>
      </c>
      <c r="M522" s="148">
        <v>0.1111111111111111</v>
      </c>
      <c r="N522" s="55">
        <f>138-117</f>
        <v>21</v>
      </c>
      <c r="O522" s="56">
        <f t="shared" si="0"/>
        <v>7.3426573426573424E-2</v>
      </c>
      <c r="P522" s="55">
        <f>153-114+4+3+6+2+5+1</f>
        <v>60</v>
      </c>
      <c r="Q522" s="161">
        <f t="shared" si="1"/>
        <v>0.11194029850746269</v>
      </c>
      <c r="R522" s="55">
        <f>8+6+5+1</f>
        <v>20</v>
      </c>
      <c r="S522" s="56">
        <f t="shared" si="2"/>
        <v>0.11299435028248588</v>
      </c>
      <c r="T522" s="55">
        <f>1+3+7+2+2+1+5+1+1+1+2+4+1+2+2+8+7</f>
        <v>50</v>
      </c>
      <c r="U522" s="56">
        <f t="shared" si="3"/>
        <v>9.4696969696969696E-2</v>
      </c>
    </row>
    <row r="523" spans="1:21" x14ac:dyDescent="0.2">
      <c r="A523" t="s">
        <v>922</v>
      </c>
      <c r="B523" s="143">
        <v>29</v>
      </c>
      <c r="C523" s="148">
        <v>8.4302325581395346E-2</v>
      </c>
      <c r="D523" s="143">
        <v>26</v>
      </c>
      <c r="E523" s="144">
        <v>6.205250596658711E-2</v>
      </c>
      <c r="F523" s="143">
        <v>16</v>
      </c>
      <c r="G523" s="152">
        <v>5.2117263843648211E-2</v>
      </c>
      <c r="H523" s="143">
        <v>27</v>
      </c>
      <c r="I523" s="144">
        <v>6.413301662707839E-2</v>
      </c>
      <c r="J523" s="143">
        <v>23</v>
      </c>
      <c r="K523" s="148">
        <v>5.7788944723618091E-2</v>
      </c>
      <c r="L523" s="78">
        <v>4</v>
      </c>
      <c r="M523" s="148">
        <v>3.1746031746031744E-2</v>
      </c>
      <c r="N523" s="55">
        <v>11</v>
      </c>
      <c r="O523" s="56">
        <f t="shared" si="0"/>
        <v>3.8461538461538464E-2</v>
      </c>
      <c r="P523" s="55">
        <f>16+6+6+1</f>
        <v>29</v>
      </c>
      <c r="Q523" s="161">
        <f t="shared" si="1"/>
        <v>5.4104477611940295E-2</v>
      </c>
      <c r="R523" s="55">
        <v>5</v>
      </c>
      <c r="S523" s="56">
        <f t="shared" si="2"/>
        <v>2.8248587570621469E-2</v>
      </c>
      <c r="T523" s="55">
        <f>6+1+1+4+1+1+3+1</f>
        <v>18</v>
      </c>
      <c r="U523" s="56">
        <f t="shared" si="3"/>
        <v>3.4090909090909088E-2</v>
      </c>
    </row>
    <row r="524" spans="1:21" x14ac:dyDescent="0.2">
      <c r="A524" t="s">
        <v>23</v>
      </c>
      <c r="B524" s="143">
        <v>17</v>
      </c>
      <c r="C524" s="148">
        <v>4.9418604651162788E-2</v>
      </c>
      <c r="D524" s="143">
        <v>76</v>
      </c>
      <c r="E524" s="144">
        <v>0.18138424821002386</v>
      </c>
      <c r="F524" s="143">
        <v>33</v>
      </c>
      <c r="G524" s="152">
        <v>0.10749185667752444</v>
      </c>
      <c r="H524" s="143">
        <v>30</v>
      </c>
      <c r="I524" s="144">
        <v>7.1258907363420429E-2</v>
      </c>
      <c r="J524" s="143">
        <v>74</v>
      </c>
      <c r="K524" s="148">
        <v>0.18592964824120603</v>
      </c>
      <c r="L524" s="55">
        <v>17</v>
      </c>
      <c r="M524" s="148">
        <v>0.13492063492063491</v>
      </c>
      <c r="N524" s="55">
        <v>17</v>
      </c>
      <c r="O524" s="56">
        <f t="shared" si="0"/>
        <v>5.944055944055944E-2</v>
      </c>
      <c r="P524" s="55">
        <f>199-154+5+4+7+1+2+1</f>
        <v>65</v>
      </c>
      <c r="Q524" s="161">
        <f t="shared" si="1"/>
        <v>0.12126865671641791</v>
      </c>
      <c r="R524" s="55">
        <f>1+1+1</f>
        <v>3</v>
      </c>
      <c r="S524" s="56">
        <f t="shared" si="2"/>
        <v>1.6949152542372881E-2</v>
      </c>
      <c r="T524" s="55">
        <f>13+3+2+2+6+1+2+1+4+4+9+14+3</f>
        <v>64</v>
      </c>
      <c r="U524" s="56">
        <f t="shared" si="3"/>
        <v>0.12121212121212122</v>
      </c>
    </row>
    <row r="525" spans="1:21" x14ac:dyDescent="0.2">
      <c r="A525" t="s">
        <v>923</v>
      </c>
      <c r="B525" s="143">
        <v>60</v>
      </c>
      <c r="C525" s="148">
        <v>0.1744186046511628</v>
      </c>
      <c r="D525" s="143">
        <v>58</v>
      </c>
      <c r="E525" s="144">
        <v>0.13842482100238662</v>
      </c>
      <c r="F525" s="143">
        <v>56</v>
      </c>
      <c r="G525" s="152">
        <v>0.18241042345276873</v>
      </c>
      <c r="H525" s="143">
        <v>86</v>
      </c>
      <c r="I525" s="144">
        <v>0.20427553444180521</v>
      </c>
      <c r="J525" s="143">
        <v>64</v>
      </c>
      <c r="K525" s="148">
        <v>0.16080402010050251</v>
      </c>
      <c r="L525" s="55">
        <v>37</v>
      </c>
      <c r="M525" s="148">
        <v>0.29365079365079366</v>
      </c>
      <c r="N525" s="55">
        <f>180-117+7+2</f>
        <v>72</v>
      </c>
      <c r="O525" s="56">
        <f t="shared" si="0"/>
        <v>0.25174825174825177</v>
      </c>
      <c r="P525" s="55">
        <f>92+10+19+6+3+9+4</f>
        <v>143</v>
      </c>
      <c r="Q525" s="161">
        <f t="shared" si="1"/>
        <v>0.26679104477611942</v>
      </c>
      <c r="R525" s="55">
        <f>14+9+6+1</f>
        <v>30</v>
      </c>
      <c r="S525" s="56">
        <f t="shared" si="2"/>
        <v>0.16949152542372881</v>
      </c>
      <c r="T525" s="55">
        <f>4+6+13+4+2+3+1+4+3+3+2+2+5+2+3+6+8+4+5+2</f>
        <v>82</v>
      </c>
      <c r="U525" s="56">
        <f t="shared" si="3"/>
        <v>0.1553030303030303</v>
      </c>
    </row>
    <row r="526" spans="1:21" x14ac:dyDescent="0.2">
      <c r="A526" t="s">
        <v>924</v>
      </c>
      <c r="B526" s="143">
        <v>15</v>
      </c>
      <c r="C526" s="148">
        <v>4.3604651162790699E-2</v>
      </c>
      <c r="D526" s="143">
        <v>15</v>
      </c>
      <c r="E526" s="144">
        <v>3.5799522673031027E-2</v>
      </c>
      <c r="F526" s="143">
        <v>15</v>
      </c>
      <c r="G526" s="152">
        <v>4.8859934853420196E-2</v>
      </c>
      <c r="H526" s="143">
        <v>30</v>
      </c>
      <c r="I526" s="144">
        <v>7.1258907363420429E-2</v>
      </c>
      <c r="J526" s="143">
        <v>20</v>
      </c>
      <c r="K526" s="148">
        <v>3.7688442211055273E-2</v>
      </c>
      <c r="L526" s="55">
        <v>12</v>
      </c>
      <c r="M526" s="148">
        <v>9.5238095238095233E-2</v>
      </c>
      <c r="N526" s="55">
        <v>25</v>
      </c>
      <c r="O526" s="56">
        <f t="shared" si="0"/>
        <v>8.7412587412587409E-2</v>
      </c>
      <c r="P526" s="55">
        <f>7+5+5+2</f>
        <v>19</v>
      </c>
      <c r="Q526" s="161">
        <f t="shared" si="1"/>
        <v>3.5447761194029849E-2</v>
      </c>
      <c r="R526" s="55">
        <f>2+4+3+1</f>
        <v>10</v>
      </c>
      <c r="S526" s="56">
        <f t="shared" si="2"/>
        <v>5.6497175141242938E-2</v>
      </c>
      <c r="T526" s="55">
        <f>11+1+1+1</f>
        <v>14</v>
      </c>
      <c r="U526" s="56">
        <f t="shared" si="3"/>
        <v>2.6515151515151516E-2</v>
      </c>
    </row>
    <row r="527" spans="1:21" x14ac:dyDescent="0.2">
      <c r="A527" t="s">
        <v>925</v>
      </c>
      <c r="B527" s="143">
        <v>12</v>
      </c>
      <c r="C527" s="148">
        <v>3.4883720930232558E-2</v>
      </c>
      <c r="D527" s="143">
        <v>14</v>
      </c>
      <c r="E527" s="144">
        <v>3.3412887828162291E-2</v>
      </c>
      <c r="F527" s="143">
        <v>9</v>
      </c>
      <c r="G527" s="152">
        <v>2.9315960912052116E-2</v>
      </c>
      <c r="H527" s="143">
        <v>24</v>
      </c>
      <c r="I527" s="144">
        <v>5.4631828978622329E-2</v>
      </c>
      <c r="J527" s="143">
        <v>7</v>
      </c>
      <c r="K527" s="148">
        <v>1.7587939698492462E-2</v>
      </c>
      <c r="L527" s="55">
        <v>4</v>
      </c>
      <c r="M527" s="148">
        <v>3.1746031746031744E-2</v>
      </c>
      <c r="N527" s="55">
        <v>8</v>
      </c>
      <c r="O527" s="56">
        <f t="shared" si="0"/>
        <v>2.7972027972027972E-2</v>
      </c>
      <c r="P527" s="55">
        <f>12+4+1+2</f>
        <v>19</v>
      </c>
      <c r="Q527" s="161">
        <f t="shared" si="1"/>
        <v>3.5447761194029849E-2</v>
      </c>
      <c r="R527" s="55">
        <f>2+2+2+2</f>
        <v>8</v>
      </c>
      <c r="S527" s="56">
        <f t="shared" si="2"/>
        <v>4.519774011299435E-2</v>
      </c>
      <c r="T527" s="55">
        <f>7+1+3+4+2+2</f>
        <v>19</v>
      </c>
      <c r="U527" s="56">
        <f t="shared" si="3"/>
        <v>3.5984848484848488E-2</v>
      </c>
    </row>
    <row r="528" spans="1:21" x14ac:dyDescent="0.2">
      <c r="A528" t="s">
        <v>915</v>
      </c>
      <c r="B528" s="143">
        <v>31</v>
      </c>
      <c r="C528" s="148">
        <v>9.0116279069767435E-2</v>
      </c>
      <c r="D528" s="143">
        <v>30</v>
      </c>
      <c r="E528" s="144">
        <v>7.1599045346062054E-2</v>
      </c>
      <c r="F528" s="143">
        <v>27</v>
      </c>
      <c r="G528" s="152">
        <v>8.7947882736156349E-2</v>
      </c>
      <c r="H528" s="143">
        <v>21</v>
      </c>
      <c r="I528" s="144">
        <v>4.9881235154394299E-2</v>
      </c>
      <c r="J528" s="143">
        <v>24</v>
      </c>
      <c r="K528" s="148">
        <v>6.030150753768844E-2</v>
      </c>
      <c r="L528" s="55">
        <v>1</v>
      </c>
      <c r="M528" s="148">
        <v>7.9365079365079361E-3</v>
      </c>
      <c r="N528" s="55">
        <f>17+2</f>
        <v>19</v>
      </c>
      <c r="O528" s="56">
        <f t="shared" si="0"/>
        <v>6.6433566433566432E-2</v>
      </c>
      <c r="P528" s="55">
        <f>17+3</f>
        <v>20</v>
      </c>
      <c r="Q528" s="161">
        <f t="shared" si="1"/>
        <v>3.7313432835820892E-2</v>
      </c>
      <c r="R528" s="55">
        <f>6+6+1</f>
        <v>13</v>
      </c>
      <c r="S528" s="56">
        <f t="shared" si="2"/>
        <v>7.3446327683615822E-2</v>
      </c>
      <c r="T528" s="55">
        <f>1+1+2+1+1+1+2+2+2+4</f>
        <v>17</v>
      </c>
      <c r="U528" s="56">
        <f t="shared" si="3"/>
        <v>3.2196969696969696E-2</v>
      </c>
    </row>
    <row r="529" spans="2:21" ht="16" thickBot="1" x14ac:dyDescent="0.25">
      <c r="B529" s="145">
        <v>344</v>
      </c>
      <c r="C529" s="149">
        <v>0.52325581395348841</v>
      </c>
      <c r="D529" s="145">
        <v>419</v>
      </c>
      <c r="E529" s="146">
        <v>0.47732696897374699</v>
      </c>
      <c r="F529" s="145">
        <v>307</v>
      </c>
      <c r="G529" s="153">
        <v>0.49185667752442996</v>
      </c>
      <c r="H529" s="145">
        <v>421</v>
      </c>
      <c r="I529" s="146">
        <v>0.48456057007125891</v>
      </c>
      <c r="J529" s="145">
        <v>398</v>
      </c>
      <c r="K529" s="149">
        <v>0.47989949748743715</v>
      </c>
      <c r="L529" s="57">
        <v>126</v>
      </c>
      <c r="M529" s="174">
        <v>1</v>
      </c>
      <c r="N529" s="57">
        <f>SUM(N520:N528)</f>
        <v>286</v>
      </c>
      <c r="O529" s="58">
        <f t="shared" si="0"/>
        <v>1</v>
      </c>
      <c r="P529" s="57">
        <f>SUM(P520:P528)</f>
        <v>536</v>
      </c>
      <c r="Q529" s="172">
        <f t="shared" si="1"/>
        <v>1</v>
      </c>
      <c r="R529" s="57">
        <f>SUM(R520:R528)</f>
        <v>177</v>
      </c>
      <c r="S529" s="58">
        <f t="shared" si="2"/>
        <v>1</v>
      </c>
      <c r="T529" s="57">
        <f>SUM(T520:T528)+18</f>
        <v>528</v>
      </c>
      <c r="U529" s="58">
        <f t="shared" si="3"/>
        <v>1</v>
      </c>
    </row>
    <row r="530" spans="2:21" x14ac:dyDescent="0.2">
      <c r="C530" s="157">
        <v>0.52325581395348841</v>
      </c>
      <c r="D530" s="156"/>
      <c r="E530" s="157">
        <v>0.47732696897374699</v>
      </c>
      <c r="F530" s="156"/>
      <c r="G530" s="157">
        <v>0.49185667752442996</v>
      </c>
      <c r="H530" s="156"/>
      <c r="I530" s="157">
        <v>0.48456057007125891</v>
      </c>
      <c r="J530" s="156"/>
      <c r="K530" s="157">
        <v>0.47989949748743715</v>
      </c>
      <c r="L530" s="156"/>
      <c r="M530" s="157">
        <v>0.40476190476190471</v>
      </c>
      <c r="O530" s="157">
        <f>SUM(O520:O522)</f>
        <v>0.46853146853146854</v>
      </c>
      <c r="Q530" s="157">
        <f>SUM(Q520:Q522)</f>
        <v>0.44962686567164178</v>
      </c>
      <c r="S530" s="157">
        <f>S520+S521+S522</f>
        <v>0.61016949152542366</v>
      </c>
      <c r="U530" s="157">
        <f>U520+U521+U522</f>
        <v>0.56060606060606055</v>
      </c>
    </row>
  </sheetData>
  <sortState ref="B3:K512">
    <sortCondition ref="H512"/>
  </sortState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E076C-D0E9-D544-8294-6337325B4C96}">
  <dimension ref="A1:Z519"/>
  <sheetViews>
    <sheetView topLeftCell="A491" workbookViewId="0">
      <selection activeCell="H512" sqref="H2:H512"/>
    </sheetView>
  </sheetViews>
  <sheetFormatPr baseColWidth="10" defaultRowHeight="15" x14ac:dyDescent="0.2"/>
  <cols>
    <col min="4" max="4" width="21.83203125" customWidth="1"/>
  </cols>
  <sheetData>
    <row r="1" spans="1:14" x14ac:dyDescent="0.2">
      <c r="K1" s="221"/>
      <c r="L1" s="225"/>
    </row>
    <row r="2" spans="1:14" s="11" customFormat="1" x14ac:dyDescent="0.2">
      <c r="A2" s="8">
        <v>43744</v>
      </c>
      <c r="B2" s="12" t="s">
        <v>6</v>
      </c>
      <c r="C2" s="113">
        <v>8000</v>
      </c>
      <c r="D2" s="12" t="s">
        <v>2517</v>
      </c>
      <c r="E2" s="12" t="s">
        <v>6</v>
      </c>
      <c r="F2" s="12" t="s">
        <v>15</v>
      </c>
      <c r="G2" s="12" t="s">
        <v>477</v>
      </c>
      <c r="H2" s="12"/>
      <c r="I2" s="9">
        <v>94</v>
      </c>
      <c r="J2" s="61">
        <v>137</v>
      </c>
      <c r="K2" s="222"/>
      <c r="L2" s="226"/>
      <c r="M2" s="11">
        <f>I2</f>
        <v>94</v>
      </c>
      <c r="N2" s="11">
        <f>J2</f>
        <v>137</v>
      </c>
    </row>
    <row r="3" spans="1:14" s="11" customFormat="1" x14ac:dyDescent="0.2">
      <c r="A3" s="8">
        <v>43739</v>
      </c>
      <c r="B3" s="12" t="s">
        <v>5</v>
      </c>
      <c r="C3" s="113">
        <v>54298</v>
      </c>
      <c r="D3" s="12" t="s">
        <v>2491</v>
      </c>
      <c r="E3" s="12" t="s">
        <v>12</v>
      </c>
      <c r="F3" s="12" t="s">
        <v>15</v>
      </c>
      <c r="G3" s="12" t="s">
        <v>151</v>
      </c>
      <c r="H3" s="12"/>
      <c r="I3" s="9">
        <v>67</v>
      </c>
      <c r="J3" s="61">
        <v>80</v>
      </c>
      <c r="K3" s="222"/>
      <c r="L3" s="226"/>
      <c r="M3" s="11">
        <f t="shared" ref="M3:M5" si="0">I3</f>
        <v>67</v>
      </c>
      <c r="N3" s="11">
        <f t="shared" ref="N3:N5" si="1">J3</f>
        <v>80</v>
      </c>
    </row>
    <row r="4" spans="1:14" s="11" customFormat="1" x14ac:dyDescent="0.2">
      <c r="A4" s="8">
        <v>43759</v>
      </c>
      <c r="B4" s="12" t="s">
        <v>1190</v>
      </c>
      <c r="C4" s="48" t="s">
        <v>2607</v>
      </c>
      <c r="D4" s="12" t="s">
        <v>2608</v>
      </c>
      <c r="E4" s="12" t="s">
        <v>15</v>
      </c>
      <c r="F4" s="12" t="s">
        <v>6</v>
      </c>
      <c r="G4" s="12" t="s">
        <v>151</v>
      </c>
      <c r="H4" s="12"/>
      <c r="I4" s="31"/>
      <c r="J4" s="219"/>
      <c r="K4" s="222"/>
      <c r="L4" s="226"/>
      <c r="M4" s="11">
        <f t="shared" si="0"/>
        <v>0</v>
      </c>
      <c r="N4" s="11">
        <f t="shared" si="1"/>
        <v>0</v>
      </c>
    </row>
    <row r="5" spans="1:14" s="11" customFormat="1" x14ac:dyDescent="0.2">
      <c r="A5" s="8">
        <v>43759</v>
      </c>
      <c r="B5" s="12" t="s">
        <v>6</v>
      </c>
      <c r="C5" s="113">
        <v>78240</v>
      </c>
      <c r="D5" s="12" t="s">
        <v>2610</v>
      </c>
      <c r="E5" s="12" t="s">
        <v>6</v>
      </c>
      <c r="F5" s="12" t="s">
        <v>15</v>
      </c>
      <c r="G5" s="12" t="s">
        <v>151</v>
      </c>
      <c r="H5" s="12"/>
      <c r="I5" s="31"/>
      <c r="J5" s="219"/>
      <c r="K5" s="222"/>
      <c r="L5" s="226"/>
      <c r="M5" s="11">
        <f t="shared" si="0"/>
        <v>0</v>
      </c>
      <c r="N5" s="11">
        <f t="shared" si="1"/>
        <v>0</v>
      </c>
    </row>
    <row r="6" spans="1:14" s="11" customFormat="1" x14ac:dyDescent="0.2">
      <c r="A6" s="8">
        <v>43744</v>
      </c>
      <c r="B6" s="12" t="s">
        <v>5</v>
      </c>
      <c r="C6" s="113">
        <v>75382</v>
      </c>
      <c r="D6" s="12" t="s">
        <v>2507</v>
      </c>
      <c r="E6" s="12" t="s">
        <v>5</v>
      </c>
      <c r="F6" s="12" t="s">
        <v>15</v>
      </c>
      <c r="G6" s="12" t="s">
        <v>2508</v>
      </c>
      <c r="H6" s="12"/>
      <c r="I6" s="31"/>
      <c r="J6" s="219"/>
      <c r="K6" s="222"/>
      <c r="L6" s="226"/>
      <c r="M6" s="11">
        <f t="shared" ref="M6:M20" si="2">I7</f>
        <v>23</v>
      </c>
      <c r="N6" s="11">
        <f t="shared" ref="N6:N20" si="3">J7</f>
        <v>32</v>
      </c>
    </row>
    <row r="7" spans="1:14" s="11" customFormat="1" x14ac:dyDescent="0.2">
      <c r="A7" s="8">
        <v>43757</v>
      </c>
      <c r="B7" s="12" t="s">
        <v>3</v>
      </c>
      <c r="C7" s="113">
        <v>5670</v>
      </c>
      <c r="D7" s="12" t="s">
        <v>1011</v>
      </c>
      <c r="E7" s="12" t="s">
        <v>188</v>
      </c>
      <c r="F7" s="12" t="s">
        <v>4</v>
      </c>
      <c r="G7" s="12" t="s">
        <v>2586</v>
      </c>
      <c r="H7" s="12"/>
      <c r="I7" s="9">
        <v>23</v>
      </c>
      <c r="J7" s="61">
        <v>32</v>
      </c>
      <c r="K7" s="222"/>
      <c r="L7" s="226"/>
      <c r="M7" s="11">
        <f t="shared" si="2"/>
        <v>27</v>
      </c>
      <c r="N7" s="11">
        <f t="shared" si="3"/>
        <v>29</v>
      </c>
    </row>
    <row r="8" spans="1:14" s="11" customFormat="1" x14ac:dyDescent="0.2">
      <c r="A8" s="8">
        <v>43758</v>
      </c>
      <c r="B8" s="12" t="s">
        <v>3</v>
      </c>
      <c r="C8" s="113">
        <v>5836</v>
      </c>
      <c r="D8" s="12" t="s">
        <v>261</v>
      </c>
      <c r="E8" s="12" t="s">
        <v>15</v>
      </c>
      <c r="F8" s="12" t="s">
        <v>3</v>
      </c>
      <c r="G8" s="12" t="s">
        <v>151</v>
      </c>
      <c r="H8" s="12"/>
      <c r="I8" s="9">
        <v>27</v>
      </c>
      <c r="J8" s="61">
        <v>29</v>
      </c>
      <c r="K8" s="222"/>
      <c r="L8" s="226"/>
      <c r="M8" s="11">
        <f t="shared" si="2"/>
        <v>41</v>
      </c>
      <c r="N8" s="11">
        <f t="shared" si="3"/>
        <v>46</v>
      </c>
    </row>
    <row r="9" spans="1:14" s="11" customFormat="1" x14ac:dyDescent="0.2">
      <c r="A9" s="8">
        <v>43761</v>
      </c>
      <c r="B9" s="12" t="s">
        <v>6</v>
      </c>
      <c r="C9" s="113">
        <v>57360</v>
      </c>
      <c r="D9" s="12" t="s">
        <v>2625</v>
      </c>
      <c r="E9" s="12" t="s">
        <v>6</v>
      </c>
      <c r="F9" s="12" t="s">
        <v>8</v>
      </c>
      <c r="G9" s="12" t="s">
        <v>151</v>
      </c>
      <c r="H9" s="12"/>
      <c r="I9" s="9">
        <v>41</v>
      </c>
      <c r="J9" s="61">
        <v>46</v>
      </c>
      <c r="K9" s="222"/>
      <c r="L9" s="226"/>
      <c r="M9" s="11">
        <f t="shared" si="2"/>
        <v>31</v>
      </c>
      <c r="N9" s="11">
        <f t="shared" si="3"/>
        <v>28</v>
      </c>
    </row>
    <row r="10" spans="1:14" s="11" customFormat="1" x14ac:dyDescent="0.2">
      <c r="A10" s="8">
        <v>43761</v>
      </c>
      <c r="B10" s="12" t="s">
        <v>6</v>
      </c>
      <c r="C10" s="113">
        <v>57440</v>
      </c>
      <c r="D10" s="12" t="s">
        <v>217</v>
      </c>
      <c r="E10" s="12" t="s">
        <v>6</v>
      </c>
      <c r="F10" s="12" t="s">
        <v>6</v>
      </c>
      <c r="G10" s="12" t="s">
        <v>23</v>
      </c>
      <c r="H10" s="12"/>
      <c r="I10" s="9">
        <v>31</v>
      </c>
      <c r="J10" s="61">
        <v>28</v>
      </c>
      <c r="K10" s="222"/>
      <c r="L10" s="226"/>
      <c r="M10" s="11">
        <f t="shared" si="2"/>
        <v>28</v>
      </c>
      <c r="N10" s="11">
        <f t="shared" si="3"/>
        <v>28</v>
      </c>
    </row>
    <row r="11" spans="1:14" s="11" customFormat="1" x14ac:dyDescent="0.2">
      <c r="A11" s="8">
        <v>43765</v>
      </c>
      <c r="B11" s="12" t="s">
        <v>6</v>
      </c>
      <c r="C11" s="113">
        <v>57440</v>
      </c>
      <c r="D11" s="12" t="s">
        <v>217</v>
      </c>
      <c r="E11" s="12" t="s">
        <v>6</v>
      </c>
      <c r="F11" s="12" t="s">
        <v>5</v>
      </c>
      <c r="G11" s="12" t="s">
        <v>23</v>
      </c>
      <c r="H11" s="12"/>
      <c r="I11" s="9">
        <v>28</v>
      </c>
      <c r="J11" s="61">
        <v>28</v>
      </c>
      <c r="K11" s="222"/>
      <c r="L11" s="226"/>
      <c r="M11" s="11">
        <f t="shared" si="2"/>
        <v>30</v>
      </c>
      <c r="N11" s="11">
        <f t="shared" si="3"/>
        <v>26</v>
      </c>
    </row>
    <row r="12" spans="1:14" s="11" customFormat="1" x14ac:dyDescent="0.2">
      <c r="A12" s="8">
        <v>43765</v>
      </c>
      <c r="B12" s="12" t="s">
        <v>3</v>
      </c>
      <c r="C12" s="113">
        <v>6700</v>
      </c>
      <c r="D12" s="12" t="s">
        <v>127</v>
      </c>
      <c r="E12" s="12" t="s">
        <v>5</v>
      </c>
      <c r="F12" s="12" t="s">
        <v>6</v>
      </c>
      <c r="G12" s="12" t="s">
        <v>163</v>
      </c>
      <c r="H12" s="12"/>
      <c r="I12" s="9">
        <v>30</v>
      </c>
      <c r="J12" s="61">
        <v>26</v>
      </c>
      <c r="K12" s="222"/>
      <c r="L12" s="226"/>
      <c r="M12" s="11">
        <f t="shared" si="2"/>
        <v>28</v>
      </c>
      <c r="N12" s="11">
        <f t="shared" si="3"/>
        <v>33</v>
      </c>
    </row>
    <row r="13" spans="1:14" s="11" customFormat="1" x14ac:dyDescent="0.2">
      <c r="A13" s="218">
        <v>43768</v>
      </c>
      <c r="B13" s="12" t="s">
        <v>3</v>
      </c>
      <c r="C13" s="113">
        <v>5712</v>
      </c>
      <c r="D13" s="12" t="s">
        <v>134</v>
      </c>
      <c r="E13" s="12" t="s">
        <v>16</v>
      </c>
      <c r="F13" s="12" t="s">
        <v>3</v>
      </c>
      <c r="G13" s="12" t="s">
        <v>1025</v>
      </c>
      <c r="H13" s="12"/>
      <c r="I13" s="9">
        <v>28</v>
      </c>
      <c r="J13" s="61">
        <v>33</v>
      </c>
      <c r="K13" s="222"/>
      <c r="L13" s="226"/>
      <c r="M13" s="11">
        <f t="shared" si="2"/>
        <v>0</v>
      </c>
      <c r="N13" s="11">
        <f t="shared" si="3"/>
        <v>0</v>
      </c>
    </row>
    <row r="14" spans="1:14" s="11" customFormat="1" x14ac:dyDescent="0.2">
      <c r="A14" s="8">
        <v>43764</v>
      </c>
      <c r="B14" s="12" t="s">
        <v>2462</v>
      </c>
      <c r="C14" s="113">
        <v>17455</v>
      </c>
      <c r="D14" s="12" t="s">
        <v>2644</v>
      </c>
      <c r="E14" s="12" t="s">
        <v>1656</v>
      </c>
      <c r="F14" s="12" t="s">
        <v>15</v>
      </c>
      <c r="G14" s="12" t="s">
        <v>319</v>
      </c>
      <c r="H14" s="12"/>
      <c r="I14" s="31"/>
      <c r="J14" s="219"/>
      <c r="K14" s="222"/>
      <c r="L14" s="226"/>
      <c r="M14" s="11">
        <f t="shared" si="2"/>
        <v>16</v>
      </c>
      <c r="N14" s="11">
        <f t="shared" si="3"/>
        <v>10</v>
      </c>
    </row>
    <row r="15" spans="1:14" s="11" customFormat="1" x14ac:dyDescent="0.2">
      <c r="A15" s="8">
        <v>43743</v>
      </c>
      <c r="B15" s="12" t="s">
        <v>14</v>
      </c>
      <c r="C15" s="113">
        <v>6791</v>
      </c>
      <c r="D15" s="12" t="s">
        <v>136</v>
      </c>
      <c r="E15" s="12" t="s">
        <v>6</v>
      </c>
      <c r="F15" s="12" t="s">
        <v>15</v>
      </c>
      <c r="G15" s="12" t="s">
        <v>2504</v>
      </c>
      <c r="H15" s="12"/>
      <c r="I15" s="9">
        <v>16</v>
      </c>
      <c r="J15" s="61">
        <v>10</v>
      </c>
      <c r="K15" s="222"/>
      <c r="L15" s="226"/>
      <c r="M15" s="11">
        <f t="shared" si="2"/>
        <v>36</v>
      </c>
      <c r="N15" s="11">
        <f t="shared" si="3"/>
        <v>33</v>
      </c>
    </row>
    <row r="16" spans="1:14" s="11" customFormat="1" x14ac:dyDescent="0.2">
      <c r="A16" s="8">
        <v>43758</v>
      </c>
      <c r="B16" s="12" t="s">
        <v>14</v>
      </c>
      <c r="C16" s="113">
        <v>6717</v>
      </c>
      <c r="D16" s="12" t="s">
        <v>1783</v>
      </c>
      <c r="E16" s="12" t="s">
        <v>6</v>
      </c>
      <c r="F16" s="12" t="s">
        <v>15</v>
      </c>
      <c r="G16" s="12" t="s">
        <v>151</v>
      </c>
      <c r="H16" s="12"/>
      <c r="I16" s="9">
        <v>36</v>
      </c>
      <c r="J16" s="61">
        <v>33</v>
      </c>
      <c r="K16" s="222"/>
      <c r="L16" s="226"/>
      <c r="M16" s="11">
        <f t="shared" si="2"/>
        <v>37</v>
      </c>
      <c r="N16" s="11">
        <f t="shared" si="3"/>
        <v>36</v>
      </c>
    </row>
    <row r="17" spans="1:14" s="11" customFormat="1" x14ac:dyDescent="0.2">
      <c r="A17" s="218">
        <v>43768</v>
      </c>
      <c r="B17" s="12" t="s">
        <v>14</v>
      </c>
      <c r="C17" s="113">
        <v>6717</v>
      </c>
      <c r="D17" s="12" t="s">
        <v>1783</v>
      </c>
      <c r="E17" s="12" t="s">
        <v>6</v>
      </c>
      <c r="F17" s="12" t="s">
        <v>6</v>
      </c>
      <c r="G17" s="12" t="s">
        <v>151</v>
      </c>
      <c r="H17" s="12"/>
      <c r="I17" s="9">
        <v>37</v>
      </c>
      <c r="J17" s="61">
        <v>36</v>
      </c>
      <c r="K17" s="222"/>
      <c r="L17" s="226"/>
      <c r="M17" s="11">
        <f t="shared" si="2"/>
        <v>13</v>
      </c>
      <c r="N17" s="11">
        <f t="shared" si="3"/>
        <v>10</v>
      </c>
    </row>
    <row r="18" spans="1:14" s="11" customFormat="1" x14ac:dyDescent="0.2">
      <c r="A18" s="8">
        <v>43766</v>
      </c>
      <c r="B18" s="12" t="s">
        <v>14</v>
      </c>
      <c r="C18" s="113">
        <v>6730</v>
      </c>
      <c r="D18" s="12" t="s">
        <v>168</v>
      </c>
      <c r="E18" s="12" t="s">
        <v>6</v>
      </c>
      <c r="F18" s="12" t="s">
        <v>15</v>
      </c>
      <c r="G18" s="12" t="s">
        <v>249</v>
      </c>
      <c r="H18" s="12"/>
      <c r="I18" s="9">
        <v>13</v>
      </c>
      <c r="J18" s="61">
        <v>10</v>
      </c>
      <c r="K18" s="222"/>
      <c r="L18" s="226"/>
      <c r="M18" s="11">
        <f t="shared" si="2"/>
        <v>16</v>
      </c>
      <c r="N18" s="11">
        <f t="shared" si="3"/>
        <v>11</v>
      </c>
    </row>
    <row r="19" spans="1:14" s="11" customFormat="1" x14ac:dyDescent="0.2">
      <c r="A19" s="8">
        <v>43739</v>
      </c>
      <c r="B19" s="12" t="s">
        <v>6</v>
      </c>
      <c r="C19" s="113">
        <v>57390</v>
      </c>
      <c r="D19" s="12" t="s">
        <v>137</v>
      </c>
      <c r="E19" s="12" t="s">
        <v>6</v>
      </c>
      <c r="F19" s="12" t="s">
        <v>6</v>
      </c>
      <c r="G19" s="12" t="s">
        <v>477</v>
      </c>
      <c r="H19" s="12"/>
      <c r="I19" s="9">
        <v>16</v>
      </c>
      <c r="J19" s="61">
        <v>11</v>
      </c>
      <c r="K19" s="222"/>
      <c r="L19" s="226"/>
      <c r="M19" s="11">
        <f t="shared" si="2"/>
        <v>15</v>
      </c>
      <c r="N19" s="11">
        <f t="shared" si="3"/>
        <v>11</v>
      </c>
    </row>
    <row r="20" spans="1:14" s="11" customFormat="1" x14ac:dyDescent="0.2">
      <c r="A20" s="8">
        <v>43760</v>
      </c>
      <c r="B20" s="12" t="s">
        <v>6</v>
      </c>
      <c r="C20" s="113">
        <v>57390</v>
      </c>
      <c r="D20" s="12" t="s">
        <v>137</v>
      </c>
      <c r="E20" s="12" t="s">
        <v>3</v>
      </c>
      <c r="F20" s="12" t="s">
        <v>6</v>
      </c>
      <c r="G20" s="12" t="s">
        <v>23</v>
      </c>
      <c r="H20" s="12"/>
      <c r="I20" s="9">
        <v>15</v>
      </c>
      <c r="J20" s="61">
        <v>11</v>
      </c>
      <c r="K20" s="222"/>
      <c r="L20" s="226"/>
      <c r="M20" s="11">
        <f t="shared" si="2"/>
        <v>72</v>
      </c>
      <c r="N20" s="11">
        <f t="shared" si="3"/>
        <v>65</v>
      </c>
    </row>
    <row r="21" spans="1:14" s="11" customFormat="1" x14ac:dyDescent="0.2">
      <c r="A21" s="8">
        <v>43767</v>
      </c>
      <c r="B21" s="12" t="s">
        <v>3</v>
      </c>
      <c r="C21" s="113">
        <v>6310</v>
      </c>
      <c r="D21" s="12" t="s">
        <v>1990</v>
      </c>
      <c r="E21" s="12" t="s">
        <v>3</v>
      </c>
      <c r="F21" s="12" t="s">
        <v>15</v>
      </c>
      <c r="G21" s="12" t="s">
        <v>37</v>
      </c>
      <c r="H21" s="12"/>
      <c r="I21" s="9">
        <v>72</v>
      </c>
      <c r="J21" s="61">
        <v>65</v>
      </c>
      <c r="K21" s="222"/>
      <c r="L21" s="226"/>
      <c r="M21" s="11">
        <f t="shared" ref="M21:M31" si="4">I23</f>
        <v>31</v>
      </c>
      <c r="N21" s="11">
        <f t="shared" ref="N21:N31" si="5">J23</f>
        <v>40</v>
      </c>
    </row>
    <row r="22" spans="1:14" s="11" customFormat="1" x14ac:dyDescent="0.2">
      <c r="A22" s="8">
        <v>43767</v>
      </c>
      <c r="B22" s="12" t="s">
        <v>6</v>
      </c>
      <c r="C22" s="113">
        <v>55100</v>
      </c>
      <c r="D22" s="12" t="s">
        <v>2681</v>
      </c>
      <c r="E22" s="12" t="s">
        <v>6</v>
      </c>
      <c r="F22" s="12" t="s">
        <v>15</v>
      </c>
      <c r="G22" s="12" t="s">
        <v>151</v>
      </c>
      <c r="H22" s="12"/>
      <c r="I22" s="9">
        <v>76</v>
      </c>
      <c r="J22" s="61">
        <v>82</v>
      </c>
      <c r="K22" s="222"/>
      <c r="L22" s="226"/>
      <c r="M22" s="11">
        <f t="shared" si="4"/>
        <v>38</v>
      </c>
      <c r="N22" s="11">
        <f t="shared" si="5"/>
        <v>33</v>
      </c>
    </row>
    <row r="23" spans="1:14" s="11" customFormat="1" x14ac:dyDescent="0.2">
      <c r="A23" s="8">
        <v>43744</v>
      </c>
      <c r="B23" s="12" t="s">
        <v>3</v>
      </c>
      <c r="C23" s="113">
        <v>5405</v>
      </c>
      <c r="D23" s="12" t="s">
        <v>2447</v>
      </c>
      <c r="E23" s="12" t="s">
        <v>4</v>
      </c>
      <c r="F23" s="12" t="s">
        <v>5</v>
      </c>
      <c r="G23" s="12" t="s">
        <v>194</v>
      </c>
      <c r="H23" s="12"/>
      <c r="I23" s="9">
        <v>31</v>
      </c>
      <c r="J23" s="61">
        <v>40</v>
      </c>
      <c r="K23" s="222"/>
      <c r="L23" s="226"/>
      <c r="M23" s="11">
        <f t="shared" si="4"/>
        <v>22</v>
      </c>
      <c r="N23" s="11">
        <f t="shared" si="5"/>
        <v>26</v>
      </c>
    </row>
    <row r="24" spans="1:14" s="11" customFormat="1" x14ac:dyDescent="0.2">
      <c r="A24" s="8">
        <v>43766</v>
      </c>
      <c r="B24" s="12" t="s">
        <v>3</v>
      </c>
      <c r="C24" s="113">
        <v>1217</v>
      </c>
      <c r="D24" s="12" t="s">
        <v>2675</v>
      </c>
      <c r="E24" s="12" t="s">
        <v>6</v>
      </c>
      <c r="F24" s="12" t="s">
        <v>15</v>
      </c>
      <c r="G24" s="12" t="s">
        <v>37</v>
      </c>
      <c r="H24" s="12"/>
      <c r="I24" s="9">
        <v>38</v>
      </c>
      <c r="J24" s="61">
        <v>33</v>
      </c>
      <c r="K24" s="222"/>
      <c r="L24" s="226"/>
      <c r="M24" s="11">
        <f t="shared" si="4"/>
        <v>23</v>
      </c>
      <c r="N24" s="11">
        <f t="shared" si="5"/>
        <v>26</v>
      </c>
    </row>
    <row r="25" spans="1:14" s="11" customFormat="1" x14ac:dyDescent="0.2">
      <c r="A25" s="8">
        <v>43744</v>
      </c>
      <c r="B25" s="12" t="s">
        <v>3</v>
      </c>
      <c r="C25" s="113">
        <v>3321</v>
      </c>
      <c r="D25" s="12" t="s">
        <v>1040</v>
      </c>
      <c r="E25" s="12" t="s">
        <v>15</v>
      </c>
      <c r="F25" s="12" t="s">
        <v>2514</v>
      </c>
      <c r="G25" s="12" t="s">
        <v>2515</v>
      </c>
      <c r="H25" s="12"/>
      <c r="I25" s="9">
        <v>22</v>
      </c>
      <c r="J25" s="61">
        <v>26</v>
      </c>
      <c r="K25" s="222"/>
      <c r="L25" s="226"/>
      <c r="M25" s="11">
        <f t="shared" si="4"/>
        <v>27</v>
      </c>
      <c r="N25" s="11">
        <f t="shared" si="5"/>
        <v>34</v>
      </c>
    </row>
    <row r="26" spans="1:14" s="11" customFormat="1" x14ac:dyDescent="0.2">
      <c r="A26" s="218">
        <v>43768</v>
      </c>
      <c r="B26" s="12" t="s">
        <v>3</v>
      </c>
      <c r="C26" s="113">
        <v>3321</v>
      </c>
      <c r="D26" s="12" t="s">
        <v>1040</v>
      </c>
      <c r="E26" s="12" t="s">
        <v>11</v>
      </c>
      <c r="F26" s="12" t="s">
        <v>15</v>
      </c>
      <c r="G26" s="12" t="s">
        <v>151</v>
      </c>
      <c r="H26" s="12"/>
      <c r="I26" s="9">
        <v>23</v>
      </c>
      <c r="J26" s="61">
        <v>26</v>
      </c>
      <c r="K26" s="222"/>
      <c r="L26" s="226"/>
      <c r="M26" s="11">
        <f t="shared" si="4"/>
        <v>33</v>
      </c>
      <c r="N26" s="11">
        <f t="shared" si="5"/>
        <v>33</v>
      </c>
    </row>
    <row r="27" spans="1:14" s="11" customFormat="1" x14ac:dyDescent="0.2">
      <c r="A27" s="8">
        <v>43744</v>
      </c>
      <c r="B27" s="12" t="s">
        <v>3</v>
      </c>
      <c r="C27" s="113">
        <v>7216</v>
      </c>
      <c r="D27" s="12" t="s">
        <v>56</v>
      </c>
      <c r="E27" s="12" t="s">
        <v>2519</v>
      </c>
      <c r="F27" s="12" t="s">
        <v>15</v>
      </c>
      <c r="G27" s="12" t="s">
        <v>477</v>
      </c>
      <c r="H27" s="12"/>
      <c r="I27" s="9">
        <v>27</v>
      </c>
      <c r="J27" s="61">
        <v>34</v>
      </c>
      <c r="K27" s="222"/>
      <c r="L27" s="226"/>
      <c r="M27" s="11">
        <f t="shared" si="4"/>
        <v>40</v>
      </c>
      <c r="N27" s="11">
        <f t="shared" si="5"/>
        <v>32</v>
      </c>
    </row>
    <row r="28" spans="1:14" s="11" customFormat="1" x14ac:dyDescent="0.2">
      <c r="A28" s="8">
        <v>43761</v>
      </c>
      <c r="B28" s="12" t="s">
        <v>3</v>
      </c>
      <c r="C28" s="113">
        <v>7243</v>
      </c>
      <c r="D28" s="12" t="s">
        <v>56</v>
      </c>
      <c r="E28" s="12" t="s">
        <v>15</v>
      </c>
      <c r="F28" s="12" t="s">
        <v>6</v>
      </c>
      <c r="G28" s="12" t="s">
        <v>2576</v>
      </c>
      <c r="H28" s="12"/>
      <c r="I28" s="9">
        <v>33</v>
      </c>
      <c r="J28" s="61">
        <v>33</v>
      </c>
      <c r="K28" s="222"/>
      <c r="L28" s="226"/>
      <c r="M28" s="11">
        <f t="shared" si="4"/>
        <v>65</v>
      </c>
      <c r="N28" s="11">
        <f t="shared" si="5"/>
        <v>90</v>
      </c>
    </row>
    <row r="29" spans="1:14" s="11" customFormat="1" x14ac:dyDescent="0.2">
      <c r="A29" s="8">
        <v>43767</v>
      </c>
      <c r="B29" s="12" t="s">
        <v>3</v>
      </c>
      <c r="C29" s="113">
        <v>7254</v>
      </c>
      <c r="D29" s="12" t="s">
        <v>56</v>
      </c>
      <c r="E29" s="12" t="s">
        <v>6</v>
      </c>
      <c r="F29" s="12" t="s">
        <v>221</v>
      </c>
      <c r="G29" s="12" t="s">
        <v>37</v>
      </c>
      <c r="H29" s="12"/>
      <c r="I29" s="9">
        <v>40</v>
      </c>
      <c r="J29" s="61">
        <v>32</v>
      </c>
      <c r="K29" s="222"/>
      <c r="L29" s="226"/>
      <c r="M29" s="11">
        <f t="shared" si="4"/>
        <v>22</v>
      </c>
      <c r="N29" s="11">
        <f t="shared" si="5"/>
        <v>19</v>
      </c>
    </row>
    <row r="30" spans="1:14" s="11" customFormat="1" x14ac:dyDescent="0.2">
      <c r="A30" s="8">
        <v>43767</v>
      </c>
      <c r="B30" s="12" t="s">
        <v>14</v>
      </c>
      <c r="C30" s="113">
        <v>6687</v>
      </c>
      <c r="D30" s="12" t="s">
        <v>2688</v>
      </c>
      <c r="E30" s="12" t="s">
        <v>6</v>
      </c>
      <c r="F30" s="12" t="s">
        <v>15</v>
      </c>
      <c r="G30" s="12" t="s">
        <v>2689</v>
      </c>
      <c r="H30" s="12"/>
      <c r="I30" s="9">
        <v>65</v>
      </c>
      <c r="J30" s="61">
        <v>90</v>
      </c>
      <c r="K30" s="222"/>
      <c r="L30" s="226"/>
      <c r="M30" s="11">
        <f t="shared" si="4"/>
        <v>22</v>
      </c>
      <c r="N30" s="11">
        <f t="shared" si="5"/>
        <v>19</v>
      </c>
    </row>
    <row r="31" spans="1:14" s="11" customFormat="1" x14ac:dyDescent="0.2">
      <c r="A31" s="8">
        <v>43744</v>
      </c>
      <c r="B31" s="12" t="s">
        <v>3</v>
      </c>
      <c r="C31" s="113">
        <v>8079</v>
      </c>
      <c r="D31" s="12" t="s">
        <v>41</v>
      </c>
      <c r="E31" s="12" t="s">
        <v>15</v>
      </c>
      <c r="F31" s="12" t="s">
        <v>6</v>
      </c>
      <c r="G31" s="12" t="s">
        <v>258</v>
      </c>
      <c r="H31" s="12"/>
      <c r="I31" s="9">
        <v>22</v>
      </c>
      <c r="J31" s="61">
        <v>19</v>
      </c>
      <c r="K31" s="222"/>
      <c r="L31" s="226"/>
      <c r="M31" s="11">
        <f t="shared" si="4"/>
        <v>25</v>
      </c>
      <c r="N31" s="11">
        <f t="shared" si="5"/>
        <v>20</v>
      </c>
    </row>
    <row r="32" spans="1:14" s="11" customFormat="1" x14ac:dyDescent="0.2">
      <c r="A32" s="8">
        <v>43744</v>
      </c>
      <c r="B32" s="12" t="s">
        <v>3</v>
      </c>
      <c r="C32" s="113">
        <v>8079</v>
      </c>
      <c r="D32" s="12" t="s">
        <v>41</v>
      </c>
      <c r="E32" s="12" t="s">
        <v>6</v>
      </c>
      <c r="F32" s="12" t="s">
        <v>234</v>
      </c>
      <c r="G32" s="12" t="s">
        <v>262</v>
      </c>
      <c r="H32" s="12"/>
      <c r="I32" s="9">
        <v>22</v>
      </c>
      <c r="J32" s="61">
        <v>19</v>
      </c>
      <c r="K32" s="222"/>
      <c r="L32" s="226"/>
      <c r="M32" s="11">
        <f t="shared" ref="M32:M57" si="6">I36</f>
        <v>26</v>
      </c>
      <c r="N32" s="11">
        <f t="shared" ref="N32:N57" si="7">J36</f>
        <v>27</v>
      </c>
    </row>
    <row r="33" spans="1:14" s="11" customFormat="1" x14ac:dyDescent="0.2">
      <c r="A33" s="8">
        <v>43744</v>
      </c>
      <c r="B33" s="12" t="s">
        <v>3</v>
      </c>
      <c r="C33" s="113">
        <v>8053</v>
      </c>
      <c r="D33" s="12" t="s">
        <v>41</v>
      </c>
      <c r="E33" s="12" t="s">
        <v>6</v>
      </c>
      <c r="F33" s="12" t="s">
        <v>15</v>
      </c>
      <c r="G33" s="12" t="s">
        <v>262</v>
      </c>
      <c r="H33" s="12"/>
      <c r="I33" s="9">
        <v>25</v>
      </c>
      <c r="J33" s="61">
        <v>20</v>
      </c>
      <c r="K33" s="222"/>
      <c r="L33" s="226"/>
      <c r="M33" s="11">
        <f t="shared" si="6"/>
        <v>21</v>
      </c>
      <c r="N33" s="11">
        <f t="shared" si="7"/>
        <v>25</v>
      </c>
    </row>
    <row r="34" spans="1:14" s="11" customFormat="1" x14ac:dyDescent="0.2">
      <c r="A34" s="8">
        <v>43744</v>
      </c>
      <c r="B34" s="12" t="s">
        <v>3</v>
      </c>
      <c r="C34" s="113">
        <v>8074</v>
      </c>
      <c r="D34" s="12" t="s">
        <v>41</v>
      </c>
      <c r="E34" s="12" t="s">
        <v>6</v>
      </c>
      <c r="F34" s="12" t="s">
        <v>15</v>
      </c>
      <c r="G34" s="12" t="s">
        <v>194</v>
      </c>
      <c r="H34" s="12"/>
      <c r="I34" s="9">
        <v>24</v>
      </c>
      <c r="J34" s="61">
        <v>19</v>
      </c>
      <c r="K34" s="222"/>
      <c r="L34" s="226"/>
      <c r="M34" s="11">
        <f t="shared" si="6"/>
        <v>20</v>
      </c>
      <c r="N34" s="11">
        <f t="shared" si="7"/>
        <v>25</v>
      </c>
    </row>
    <row r="35" spans="1:14" s="11" customFormat="1" x14ac:dyDescent="0.2">
      <c r="A35" s="8">
        <v>43757</v>
      </c>
      <c r="B35" s="12" t="s">
        <v>3</v>
      </c>
      <c r="C35" s="113">
        <v>8092</v>
      </c>
      <c r="D35" s="12" t="s">
        <v>41</v>
      </c>
      <c r="E35" s="12" t="s">
        <v>6</v>
      </c>
      <c r="F35" s="12" t="s">
        <v>15</v>
      </c>
      <c r="G35" s="12" t="s">
        <v>1897</v>
      </c>
      <c r="H35" s="12"/>
      <c r="I35" s="9">
        <v>24</v>
      </c>
      <c r="J35" s="61">
        <v>20</v>
      </c>
      <c r="K35" s="222"/>
      <c r="L35" s="226"/>
      <c r="M35" s="11">
        <f t="shared" si="6"/>
        <v>31</v>
      </c>
      <c r="N35" s="11">
        <f t="shared" si="7"/>
        <v>22</v>
      </c>
    </row>
    <row r="36" spans="1:14" s="11" customFormat="1" x14ac:dyDescent="0.2">
      <c r="A36" s="8">
        <v>43761</v>
      </c>
      <c r="B36" s="12" t="s">
        <v>3</v>
      </c>
      <c r="C36" s="113">
        <v>8049</v>
      </c>
      <c r="D36" s="12" t="s">
        <v>41</v>
      </c>
      <c r="E36" s="12" t="s">
        <v>1656</v>
      </c>
      <c r="F36" s="12" t="s">
        <v>15</v>
      </c>
      <c r="G36" s="12" t="s">
        <v>23</v>
      </c>
      <c r="H36" s="12"/>
      <c r="I36" s="9">
        <v>26</v>
      </c>
      <c r="J36" s="61">
        <v>27</v>
      </c>
      <c r="K36" s="222"/>
      <c r="L36" s="226"/>
      <c r="M36" s="11">
        <f t="shared" si="6"/>
        <v>61</v>
      </c>
      <c r="N36" s="11">
        <f t="shared" si="7"/>
        <v>83</v>
      </c>
    </row>
    <row r="37" spans="1:14" s="11" customFormat="1" x14ac:dyDescent="0.2">
      <c r="A37" s="8">
        <v>43765</v>
      </c>
      <c r="B37" s="12" t="s">
        <v>3</v>
      </c>
      <c r="C37" s="113">
        <v>8077</v>
      </c>
      <c r="D37" s="12" t="s">
        <v>41</v>
      </c>
      <c r="E37" s="12" t="s">
        <v>10</v>
      </c>
      <c r="F37" s="12" t="s">
        <v>4</v>
      </c>
      <c r="G37" s="12" t="s">
        <v>163</v>
      </c>
      <c r="H37" s="12"/>
      <c r="I37" s="9">
        <v>21</v>
      </c>
      <c r="J37" s="61">
        <v>25</v>
      </c>
      <c r="K37" s="222"/>
      <c r="L37" s="226"/>
      <c r="M37" s="11">
        <f t="shared" si="6"/>
        <v>19</v>
      </c>
      <c r="N37" s="11">
        <f t="shared" si="7"/>
        <v>14</v>
      </c>
    </row>
    <row r="38" spans="1:14" s="11" customFormat="1" x14ac:dyDescent="0.2">
      <c r="A38" s="8">
        <v>43765</v>
      </c>
      <c r="B38" s="12" t="s">
        <v>3</v>
      </c>
      <c r="C38" s="113">
        <v>8080</v>
      </c>
      <c r="D38" s="12" t="s">
        <v>41</v>
      </c>
      <c r="E38" s="12" t="s">
        <v>8</v>
      </c>
      <c r="F38" s="12" t="s">
        <v>15</v>
      </c>
      <c r="G38" s="12" t="s">
        <v>477</v>
      </c>
      <c r="H38" s="12"/>
      <c r="I38" s="9">
        <v>20</v>
      </c>
      <c r="J38" s="61">
        <v>25</v>
      </c>
      <c r="K38" s="222"/>
      <c r="L38" s="226"/>
      <c r="M38" s="11">
        <f t="shared" si="6"/>
        <v>19</v>
      </c>
      <c r="N38" s="11">
        <f t="shared" si="7"/>
        <v>14</v>
      </c>
    </row>
    <row r="39" spans="1:14" s="11" customFormat="1" x14ac:dyDescent="0.2">
      <c r="A39" s="8">
        <v>43767</v>
      </c>
      <c r="B39" s="12" t="s">
        <v>3</v>
      </c>
      <c r="C39" s="113">
        <v>8075</v>
      </c>
      <c r="D39" s="12" t="s">
        <v>41</v>
      </c>
      <c r="E39" s="12" t="s">
        <v>6</v>
      </c>
      <c r="F39" s="12" t="s">
        <v>15</v>
      </c>
      <c r="G39" s="12" t="s">
        <v>151</v>
      </c>
      <c r="H39" s="12"/>
      <c r="I39" s="9">
        <v>31</v>
      </c>
      <c r="J39" s="61">
        <v>22</v>
      </c>
      <c r="K39" s="222"/>
      <c r="L39" s="226"/>
      <c r="M39" s="11">
        <f t="shared" si="6"/>
        <v>18</v>
      </c>
      <c r="N39" s="11">
        <f t="shared" si="7"/>
        <v>20</v>
      </c>
    </row>
    <row r="40" spans="1:14" s="11" customFormat="1" x14ac:dyDescent="0.2">
      <c r="A40" s="8">
        <v>43765</v>
      </c>
      <c r="B40" s="12" t="s">
        <v>14</v>
      </c>
      <c r="C40" s="113">
        <v>6880</v>
      </c>
      <c r="D40" s="12" t="s">
        <v>2653</v>
      </c>
      <c r="E40" s="12" t="s">
        <v>6</v>
      </c>
      <c r="F40" s="12" t="s">
        <v>6</v>
      </c>
      <c r="G40" s="12" t="s">
        <v>23</v>
      </c>
      <c r="H40" s="12"/>
      <c r="I40" s="9">
        <v>61</v>
      </c>
      <c r="J40" s="61">
        <v>83</v>
      </c>
      <c r="K40" s="222"/>
      <c r="L40" s="226"/>
      <c r="M40" s="11">
        <f t="shared" si="6"/>
        <v>23</v>
      </c>
      <c r="N40" s="11">
        <f t="shared" si="7"/>
        <v>24</v>
      </c>
    </row>
    <row r="41" spans="1:14" s="11" customFormat="1" x14ac:dyDescent="0.2">
      <c r="A41" s="8">
        <v>43767</v>
      </c>
      <c r="B41" s="12" t="s">
        <v>3</v>
      </c>
      <c r="C41" s="113">
        <v>4976</v>
      </c>
      <c r="D41" s="12" t="s">
        <v>87</v>
      </c>
      <c r="E41" s="12" t="s">
        <v>8</v>
      </c>
      <c r="F41" s="12" t="s">
        <v>6</v>
      </c>
      <c r="G41" s="12" t="s">
        <v>37</v>
      </c>
      <c r="H41" s="12"/>
      <c r="I41" s="9">
        <v>19</v>
      </c>
      <c r="J41" s="61">
        <v>14</v>
      </c>
      <c r="K41" s="222"/>
      <c r="L41" s="226"/>
      <c r="M41" s="11">
        <f t="shared" si="6"/>
        <v>23</v>
      </c>
      <c r="N41" s="11">
        <f t="shared" si="7"/>
        <v>21</v>
      </c>
    </row>
    <row r="42" spans="1:14" s="11" customFormat="1" x14ac:dyDescent="0.2">
      <c r="A42" s="8">
        <v>43767</v>
      </c>
      <c r="B42" s="12" t="s">
        <v>3</v>
      </c>
      <c r="C42" s="113">
        <v>4976</v>
      </c>
      <c r="D42" s="12" t="s">
        <v>87</v>
      </c>
      <c r="E42" s="12" t="s">
        <v>6</v>
      </c>
      <c r="F42" s="12" t="s">
        <v>3</v>
      </c>
      <c r="G42" s="12" t="s">
        <v>23</v>
      </c>
      <c r="H42" s="12"/>
      <c r="I42" s="9">
        <v>19</v>
      </c>
      <c r="J42" s="61">
        <v>14</v>
      </c>
      <c r="K42" s="222"/>
      <c r="L42" s="226"/>
      <c r="M42" s="11">
        <f t="shared" si="6"/>
        <v>40</v>
      </c>
      <c r="N42" s="11">
        <f t="shared" si="7"/>
        <v>56</v>
      </c>
    </row>
    <row r="43" spans="1:14" s="11" customFormat="1" x14ac:dyDescent="0.2">
      <c r="A43" s="8">
        <v>43756</v>
      </c>
      <c r="B43" s="12" t="s">
        <v>3</v>
      </c>
      <c r="C43" s="113">
        <v>3235</v>
      </c>
      <c r="D43" s="12" t="s">
        <v>131</v>
      </c>
      <c r="E43" s="12" t="s">
        <v>3</v>
      </c>
      <c r="F43" s="12" t="s">
        <v>2580</v>
      </c>
      <c r="G43" s="12" t="s">
        <v>177</v>
      </c>
      <c r="H43" s="12"/>
      <c r="I43" s="9">
        <v>18</v>
      </c>
      <c r="J43" s="61">
        <v>20</v>
      </c>
      <c r="K43" s="222"/>
      <c r="L43" s="226"/>
      <c r="M43" s="11">
        <f t="shared" si="6"/>
        <v>42</v>
      </c>
      <c r="N43" s="11">
        <f t="shared" si="7"/>
        <v>55</v>
      </c>
    </row>
    <row r="44" spans="1:14" s="11" customFormat="1" x14ac:dyDescent="0.2">
      <c r="A44" s="8">
        <v>43760</v>
      </c>
      <c r="B44" s="12" t="s">
        <v>3</v>
      </c>
      <c r="C44" s="113">
        <v>3260</v>
      </c>
      <c r="D44" s="12" t="s">
        <v>131</v>
      </c>
      <c r="E44" s="12" t="s">
        <v>6</v>
      </c>
      <c r="F44" s="12" t="s">
        <v>15</v>
      </c>
      <c r="G44" s="12" t="s">
        <v>1114</v>
      </c>
      <c r="H44" s="12"/>
      <c r="I44" s="9">
        <v>23</v>
      </c>
      <c r="J44" s="61">
        <v>24</v>
      </c>
      <c r="K44" s="222"/>
      <c r="L44" s="226"/>
      <c r="M44" s="11">
        <f t="shared" si="6"/>
        <v>62</v>
      </c>
      <c r="N44" s="11">
        <f t="shared" si="7"/>
        <v>94</v>
      </c>
    </row>
    <row r="45" spans="1:14" s="11" customFormat="1" x14ac:dyDescent="0.2">
      <c r="A45" s="218">
        <v>43768</v>
      </c>
      <c r="B45" s="12" t="s">
        <v>3</v>
      </c>
      <c r="C45" s="113">
        <v>3217</v>
      </c>
      <c r="D45" s="12" t="s">
        <v>131</v>
      </c>
      <c r="E45" s="12" t="s">
        <v>6</v>
      </c>
      <c r="F45" s="12" t="s">
        <v>6</v>
      </c>
      <c r="G45" s="12" t="s">
        <v>151</v>
      </c>
      <c r="H45" s="12"/>
      <c r="I45" s="9">
        <v>23</v>
      </c>
      <c r="J45" s="61">
        <v>21</v>
      </c>
      <c r="K45" s="222"/>
      <c r="L45" s="226"/>
      <c r="M45" s="11">
        <f t="shared" si="6"/>
        <v>33</v>
      </c>
      <c r="N45" s="11">
        <f t="shared" si="7"/>
        <v>38</v>
      </c>
    </row>
    <row r="46" spans="1:14" s="11" customFormat="1" x14ac:dyDescent="0.2">
      <c r="A46" s="8">
        <v>43744</v>
      </c>
      <c r="B46" s="12" t="s">
        <v>3</v>
      </c>
      <c r="C46" s="113">
        <v>7782</v>
      </c>
      <c r="D46" s="12" t="s">
        <v>47</v>
      </c>
      <c r="E46" s="12" t="s">
        <v>2530</v>
      </c>
      <c r="F46" s="12" t="s">
        <v>15</v>
      </c>
      <c r="G46" s="12" t="s">
        <v>2531</v>
      </c>
      <c r="H46" s="12"/>
      <c r="I46" s="9">
        <v>40</v>
      </c>
      <c r="J46" s="61">
        <v>56</v>
      </c>
      <c r="K46" s="222"/>
      <c r="L46" s="226"/>
      <c r="M46" s="11">
        <f t="shared" si="6"/>
        <v>22</v>
      </c>
      <c r="N46" s="11">
        <f t="shared" si="7"/>
        <v>27</v>
      </c>
    </row>
    <row r="47" spans="1:14" s="11" customFormat="1" x14ac:dyDescent="0.2">
      <c r="A47" s="8">
        <v>43767</v>
      </c>
      <c r="B47" s="12" t="s">
        <v>3</v>
      </c>
      <c r="C47" s="113">
        <v>7764</v>
      </c>
      <c r="D47" s="12" t="s">
        <v>47</v>
      </c>
      <c r="E47" s="12" t="s">
        <v>3</v>
      </c>
      <c r="F47" s="12" t="s">
        <v>3</v>
      </c>
      <c r="G47" s="12" t="s">
        <v>151</v>
      </c>
      <c r="H47" s="12"/>
      <c r="I47" s="9">
        <v>42</v>
      </c>
      <c r="J47" s="61">
        <v>55</v>
      </c>
      <c r="K47" s="222"/>
      <c r="L47" s="226"/>
      <c r="M47" s="11">
        <f t="shared" si="6"/>
        <v>60</v>
      </c>
      <c r="N47" s="11">
        <f t="shared" si="7"/>
        <v>68</v>
      </c>
    </row>
    <row r="48" spans="1:14" s="11" customFormat="1" x14ac:dyDescent="0.2">
      <c r="A48" s="8">
        <v>43750</v>
      </c>
      <c r="B48" s="12" t="s">
        <v>5</v>
      </c>
      <c r="C48" s="113">
        <v>54634</v>
      </c>
      <c r="D48" s="12" t="s">
        <v>1692</v>
      </c>
      <c r="E48" s="12" t="s">
        <v>5</v>
      </c>
      <c r="F48" s="12" t="s">
        <v>5</v>
      </c>
      <c r="G48" s="12" t="s">
        <v>989</v>
      </c>
      <c r="H48" s="12"/>
      <c r="I48" s="9">
        <v>62</v>
      </c>
      <c r="J48" s="61">
        <v>94</v>
      </c>
      <c r="K48" s="222"/>
      <c r="L48" s="226"/>
      <c r="M48" s="11">
        <f t="shared" si="6"/>
        <v>0</v>
      </c>
      <c r="N48" s="11">
        <f t="shared" si="7"/>
        <v>0</v>
      </c>
    </row>
    <row r="49" spans="1:14" s="11" customFormat="1" x14ac:dyDescent="0.2">
      <c r="A49" s="8">
        <v>43758</v>
      </c>
      <c r="B49" s="12" t="s">
        <v>3</v>
      </c>
      <c r="C49" s="113">
        <v>7364</v>
      </c>
      <c r="D49" s="12" t="s">
        <v>239</v>
      </c>
      <c r="E49" s="12" t="s">
        <v>159</v>
      </c>
      <c r="F49" s="12" t="s">
        <v>15</v>
      </c>
      <c r="G49" s="12" t="s">
        <v>477</v>
      </c>
      <c r="H49" s="12"/>
      <c r="I49" s="9">
        <v>33</v>
      </c>
      <c r="J49" s="61">
        <v>38</v>
      </c>
      <c r="K49" s="222"/>
      <c r="L49" s="226"/>
      <c r="M49" s="11">
        <f t="shared" si="6"/>
        <v>28</v>
      </c>
      <c r="N49" s="11">
        <f t="shared" si="7"/>
        <v>27</v>
      </c>
    </row>
    <row r="50" spans="1:14" s="11" customFormat="1" x14ac:dyDescent="0.2">
      <c r="A50" s="8">
        <v>43744</v>
      </c>
      <c r="B50" s="12" t="s">
        <v>3</v>
      </c>
      <c r="C50" s="113">
        <v>2611</v>
      </c>
      <c r="D50" s="12" t="s">
        <v>2516</v>
      </c>
      <c r="E50" s="12" t="s">
        <v>6</v>
      </c>
      <c r="F50" s="12" t="s">
        <v>15</v>
      </c>
      <c r="G50" s="12" t="s">
        <v>37</v>
      </c>
      <c r="H50" s="12"/>
      <c r="I50" s="9">
        <v>22</v>
      </c>
      <c r="J50" s="61">
        <v>27</v>
      </c>
      <c r="K50" s="222"/>
      <c r="L50" s="226"/>
      <c r="M50" s="11">
        <f t="shared" si="6"/>
        <v>30</v>
      </c>
      <c r="N50" s="11">
        <f t="shared" si="7"/>
        <v>27</v>
      </c>
    </row>
    <row r="51" spans="1:14" s="11" customFormat="1" x14ac:dyDescent="0.2">
      <c r="A51" s="8">
        <v>43767</v>
      </c>
      <c r="B51" s="12" t="s">
        <v>3</v>
      </c>
      <c r="C51" s="113">
        <v>6660</v>
      </c>
      <c r="D51" s="12" t="s">
        <v>1910</v>
      </c>
      <c r="E51" s="12" t="s">
        <v>15</v>
      </c>
      <c r="F51" s="12" t="s">
        <v>15</v>
      </c>
      <c r="G51" s="12" t="s">
        <v>37</v>
      </c>
      <c r="H51" s="12"/>
      <c r="I51" s="9">
        <v>60</v>
      </c>
      <c r="J51" s="61">
        <v>68</v>
      </c>
      <c r="K51" s="222"/>
      <c r="L51" s="226"/>
      <c r="M51" s="11">
        <f t="shared" si="6"/>
        <v>40</v>
      </c>
      <c r="N51" s="11">
        <f t="shared" si="7"/>
        <v>45</v>
      </c>
    </row>
    <row r="52" spans="1:14" s="11" customFormat="1" x14ac:dyDescent="0.2">
      <c r="A52" s="218">
        <v>43768</v>
      </c>
      <c r="B52" s="12" t="s">
        <v>6</v>
      </c>
      <c r="C52" s="113">
        <v>80200</v>
      </c>
      <c r="D52" s="12" t="s">
        <v>2693</v>
      </c>
      <c r="E52" s="12" t="s">
        <v>6</v>
      </c>
      <c r="F52" s="12" t="s">
        <v>6</v>
      </c>
      <c r="G52" s="12" t="s">
        <v>477</v>
      </c>
      <c r="H52" s="217"/>
      <c r="I52" s="31"/>
      <c r="J52" s="219"/>
      <c r="K52" s="222"/>
      <c r="L52" s="226"/>
      <c r="M52" s="11">
        <f t="shared" si="6"/>
        <v>37</v>
      </c>
      <c r="N52" s="11">
        <f t="shared" si="7"/>
        <v>45</v>
      </c>
    </row>
    <row r="53" spans="1:14" s="11" customFormat="1" x14ac:dyDescent="0.2">
      <c r="A53" s="8">
        <v>43759</v>
      </c>
      <c r="B53" s="12" t="s">
        <v>6</v>
      </c>
      <c r="C53" s="113">
        <v>57655</v>
      </c>
      <c r="D53" s="12" t="s">
        <v>266</v>
      </c>
      <c r="E53" s="12" t="s">
        <v>6</v>
      </c>
      <c r="F53" s="12" t="s">
        <v>8</v>
      </c>
      <c r="G53" s="12" t="s">
        <v>23</v>
      </c>
      <c r="H53" s="12"/>
      <c r="I53" s="9">
        <v>28</v>
      </c>
      <c r="J53" s="61">
        <v>27</v>
      </c>
      <c r="K53" s="222"/>
      <c r="L53" s="226"/>
      <c r="M53" s="11">
        <f t="shared" si="6"/>
        <v>42</v>
      </c>
      <c r="N53" s="11">
        <f t="shared" si="7"/>
        <v>59</v>
      </c>
    </row>
    <row r="54" spans="1:14" s="11" customFormat="1" x14ac:dyDescent="0.2">
      <c r="A54" s="8">
        <v>43762</v>
      </c>
      <c r="B54" s="12" t="s">
        <v>6</v>
      </c>
      <c r="C54" s="113">
        <v>57655</v>
      </c>
      <c r="D54" s="12" t="s">
        <v>266</v>
      </c>
      <c r="E54" s="12" t="s">
        <v>6</v>
      </c>
      <c r="F54" s="12" t="s">
        <v>15</v>
      </c>
      <c r="G54" s="12" t="s">
        <v>194</v>
      </c>
      <c r="H54" s="12"/>
      <c r="I54" s="9">
        <v>30</v>
      </c>
      <c r="J54" s="61">
        <v>27</v>
      </c>
      <c r="K54" s="222"/>
      <c r="L54" s="226"/>
      <c r="M54" s="11">
        <f t="shared" si="6"/>
        <v>43</v>
      </c>
      <c r="N54" s="11">
        <f t="shared" si="7"/>
        <v>38</v>
      </c>
    </row>
    <row r="55" spans="1:14" s="11" customFormat="1" x14ac:dyDescent="0.2">
      <c r="A55" s="8">
        <v>43766</v>
      </c>
      <c r="B55" s="12" t="s">
        <v>3</v>
      </c>
      <c r="C55" s="113">
        <v>6161</v>
      </c>
      <c r="D55" s="12" t="s">
        <v>158</v>
      </c>
      <c r="E55" s="12" t="s">
        <v>15</v>
      </c>
      <c r="F55" s="12" t="s">
        <v>6</v>
      </c>
      <c r="G55" s="12" t="s">
        <v>194</v>
      </c>
      <c r="H55" s="12"/>
      <c r="I55" s="9">
        <v>40</v>
      </c>
      <c r="J55" s="61">
        <v>45</v>
      </c>
      <c r="K55" s="222"/>
      <c r="L55" s="226"/>
      <c r="M55" s="11">
        <f t="shared" si="6"/>
        <v>59</v>
      </c>
      <c r="N55" s="11">
        <f t="shared" si="7"/>
        <v>68</v>
      </c>
    </row>
    <row r="56" spans="1:14" s="11" customFormat="1" x14ac:dyDescent="0.2">
      <c r="A56" s="218">
        <v>43768</v>
      </c>
      <c r="B56" s="12" t="s">
        <v>3</v>
      </c>
      <c r="C56" s="113">
        <v>6163</v>
      </c>
      <c r="D56" s="12" t="s">
        <v>158</v>
      </c>
      <c r="E56" s="12" t="s">
        <v>3</v>
      </c>
      <c r="F56" s="12" t="s">
        <v>5</v>
      </c>
      <c r="G56" s="12" t="s">
        <v>151</v>
      </c>
      <c r="H56" s="217"/>
      <c r="I56" s="9">
        <v>37</v>
      </c>
      <c r="J56" s="61">
        <v>45</v>
      </c>
      <c r="K56" s="222"/>
      <c r="L56" s="226"/>
      <c r="M56" s="11">
        <f t="shared" si="6"/>
        <v>0</v>
      </c>
      <c r="N56" s="11">
        <f t="shared" si="7"/>
        <v>0</v>
      </c>
    </row>
    <row r="57" spans="1:14" s="11" customFormat="1" x14ac:dyDescent="0.2">
      <c r="A57" s="8">
        <v>43744</v>
      </c>
      <c r="B57" s="12" t="s">
        <v>6</v>
      </c>
      <c r="C57" s="113">
        <v>57310</v>
      </c>
      <c r="D57" s="12" t="s">
        <v>219</v>
      </c>
      <c r="E57" s="12" t="s">
        <v>6</v>
      </c>
      <c r="F57" s="12" t="s">
        <v>9</v>
      </c>
      <c r="G57" s="12" t="s">
        <v>222</v>
      </c>
      <c r="H57" s="12"/>
      <c r="I57" s="9">
        <v>42</v>
      </c>
      <c r="J57" s="61">
        <v>59</v>
      </c>
      <c r="K57" s="222"/>
      <c r="L57" s="226"/>
      <c r="M57" s="11">
        <f t="shared" si="6"/>
        <v>66</v>
      </c>
      <c r="N57" s="11">
        <f t="shared" si="7"/>
        <v>70</v>
      </c>
    </row>
    <row r="58" spans="1:14" s="11" customFormat="1" x14ac:dyDescent="0.2">
      <c r="A58" s="8">
        <v>43758</v>
      </c>
      <c r="B58" s="12" t="s">
        <v>6</v>
      </c>
      <c r="C58" s="113">
        <v>57310</v>
      </c>
      <c r="D58" s="12" t="s">
        <v>219</v>
      </c>
      <c r="E58" s="12" t="s">
        <v>6</v>
      </c>
      <c r="F58" s="12" t="s">
        <v>15</v>
      </c>
      <c r="G58" s="12" t="s">
        <v>151</v>
      </c>
      <c r="H58" s="12"/>
      <c r="I58" s="9">
        <v>43</v>
      </c>
      <c r="J58" s="61">
        <v>38</v>
      </c>
      <c r="K58" s="222"/>
      <c r="L58" s="226"/>
      <c r="M58" s="11">
        <f t="shared" ref="M58:N61" si="8">I63</f>
        <v>134</v>
      </c>
      <c r="N58" s="11">
        <f t="shared" si="8"/>
        <v>205</v>
      </c>
    </row>
    <row r="59" spans="1:14" s="11" customFormat="1" x14ac:dyDescent="0.2">
      <c r="A59" s="8">
        <v>43744</v>
      </c>
      <c r="B59" s="12" t="s">
        <v>3</v>
      </c>
      <c r="C59" s="113">
        <v>57320</v>
      </c>
      <c r="D59" s="12" t="s">
        <v>2520</v>
      </c>
      <c r="E59" s="12" t="s">
        <v>6</v>
      </c>
      <c r="F59" s="12" t="s">
        <v>5</v>
      </c>
      <c r="G59" s="12" t="s">
        <v>151</v>
      </c>
      <c r="H59" s="12"/>
      <c r="I59" s="9">
        <v>59</v>
      </c>
      <c r="J59" s="61">
        <v>68</v>
      </c>
      <c r="K59" s="222"/>
      <c r="L59" s="226"/>
      <c r="M59" s="11">
        <f t="shared" si="8"/>
        <v>8</v>
      </c>
      <c r="N59" s="11">
        <f t="shared" si="8"/>
        <v>100</v>
      </c>
    </row>
    <row r="60" spans="1:14" s="11" customFormat="1" x14ac:dyDescent="0.2">
      <c r="A60" s="8">
        <v>43746</v>
      </c>
      <c r="B60" s="12" t="s">
        <v>5</v>
      </c>
      <c r="C60" s="113">
        <v>28205</v>
      </c>
      <c r="D60" s="12" t="s">
        <v>2554</v>
      </c>
      <c r="E60" s="12" t="s">
        <v>5</v>
      </c>
      <c r="F60" s="12" t="s">
        <v>15</v>
      </c>
      <c r="G60" s="12" t="s">
        <v>151</v>
      </c>
      <c r="H60" s="12"/>
      <c r="I60" s="31"/>
      <c r="J60" s="219"/>
      <c r="K60" s="222"/>
      <c r="L60" s="226"/>
      <c r="M60" s="11">
        <f t="shared" si="8"/>
        <v>0</v>
      </c>
      <c r="N60" s="11">
        <f t="shared" si="8"/>
        <v>0</v>
      </c>
    </row>
    <row r="61" spans="1:14" s="11" customFormat="1" x14ac:dyDescent="0.2">
      <c r="A61" s="8">
        <v>43767</v>
      </c>
      <c r="B61" s="12" t="s">
        <v>6</v>
      </c>
      <c r="C61" s="113">
        <v>57320</v>
      </c>
      <c r="D61" s="12" t="s">
        <v>1994</v>
      </c>
      <c r="E61" s="12" t="s">
        <v>6</v>
      </c>
      <c r="F61" s="12" t="s">
        <v>15</v>
      </c>
      <c r="G61" s="12" t="s">
        <v>23</v>
      </c>
      <c r="H61" s="12"/>
      <c r="I61" s="9">
        <v>66</v>
      </c>
      <c r="J61" s="61">
        <v>70</v>
      </c>
      <c r="K61" s="222"/>
      <c r="L61" s="226"/>
      <c r="M61" s="11">
        <f t="shared" si="8"/>
        <v>27</v>
      </c>
      <c r="N61" s="11">
        <f t="shared" si="8"/>
        <v>21</v>
      </c>
    </row>
    <row r="62" spans="1:14" s="11" customFormat="1" x14ac:dyDescent="0.2">
      <c r="A62" s="8">
        <v>43746</v>
      </c>
      <c r="B62" s="12" t="s">
        <v>5</v>
      </c>
      <c r="C62" s="113">
        <v>68782</v>
      </c>
      <c r="D62" s="12" t="s">
        <v>2547</v>
      </c>
      <c r="E62" s="12" t="s">
        <v>5</v>
      </c>
      <c r="F62" s="12" t="s">
        <v>15</v>
      </c>
      <c r="G62" s="12" t="s">
        <v>2548</v>
      </c>
      <c r="H62" s="12"/>
      <c r="I62" s="31"/>
      <c r="J62" s="219"/>
      <c r="K62" s="222"/>
      <c r="L62" s="226"/>
      <c r="M62" s="11">
        <f t="shared" ref="M62:M80" si="9">I67</f>
        <v>28</v>
      </c>
      <c r="N62" s="11">
        <f t="shared" ref="N62:N80" si="10">J67</f>
        <v>21</v>
      </c>
    </row>
    <row r="63" spans="1:14" s="11" customFormat="1" x14ac:dyDescent="0.2">
      <c r="A63" s="8">
        <v>43765</v>
      </c>
      <c r="B63" s="12" t="s">
        <v>14</v>
      </c>
      <c r="C63" s="113">
        <v>1050</v>
      </c>
      <c r="D63" s="12" t="s">
        <v>250</v>
      </c>
      <c r="E63" s="12" t="s">
        <v>1656</v>
      </c>
      <c r="F63" s="12" t="s">
        <v>6</v>
      </c>
      <c r="G63" s="12" t="s">
        <v>151</v>
      </c>
      <c r="H63" s="12"/>
      <c r="I63" s="9">
        <v>134</v>
      </c>
      <c r="J63" s="61">
        <v>205</v>
      </c>
      <c r="K63" s="222"/>
      <c r="L63" s="226"/>
      <c r="M63" s="11">
        <f t="shared" si="9"/>
        <v>21</v>
      </c>
      <c r="N63" s="11">
        <f t="shared" si="10"/>
        <v>22</v>
      </c>
    </row>
    <row r="64" spans="1:14" s="11" customFormat="1" x14ac:dyDescent="0.2">
      <c r="A64" s="8">
        <v>43746</v>
      </c>
      <c r="B64" s="12" t="s">
        <v>5</v>
      </c>
      <c r="C64" s="113">
        <v>54426</v>
      </c>
      <c r="D64" s="12" t="s">
        <v>2552</v>
      </c>
      <c r="E64" s="12" t="s">
        <v>5</v>
      </c>
      <c r="F64" s="12" t="s">
        <v>5</v>
      </c>
      <c r="G64" s="12" t="s">
        <v>23</v>
      </c>
      <c r="H64" s="12"/>
      <c r="I64" s="9">
        <v>8</v>
      </c>
      <c r="J64" s="61">
        <v>100</v>
      </c>
      <c r="K64" s="222"/>
      <c r="L64" s="226"/>
      <c r="M64" s="11">
        <f t="shared" si="9"/>
        <v>114</v>
      </c>
      <c r="N64" s="11">
        <f t="shared" si="10"/>
        <v>160</v>
      </c>
    </row>
    <row r="65" spans="1:14" s="11" customFormat="1" x14ac:dyDescent="0.2">
      <c r="A65" s="8">
        <v>43762</v>
      </c>
      <c r="B65" s="12" t="s">
        <v>6</v>
      </c>
      <c r="C65" s="113">
        <v>69300</v>
      </c>
      <c r="D65" s="12" t="s">
        <v>2633</v>
      </c>
      <c r="E65" s="12" t="s">
        <v>6</v>
      </c>
      <c r="F65" s="12" t="s">
        <v>8</v>
      </c>
      <c r="G65" s="12" t="s">
        <v>177</v>
      </c>
      <c r="H65" s="12"/>
      <c r="I65" s="31"/>
      <c r="J65" s="219"/>
      <c r="K65" s="222"/>
      <c r="L65" s="226"/>
      <c r="M65" s="11">
        <f t="shared" si="9"/>
        <v>113</v>
      </c>
      <c r="N65" s="11">
        <f t="shared" si="10"/>
        <v>160</v>
      </c>
    </row>
    <row r="66" spans="1:14" s="11" customFormat="1" x14ac:dyDescent="0.2">
      <c r="A66" s="8">
        <v>43744</v>
      </c>
      <c r="B66" s="12" t="s">
        <v>3</v>
      </c>
      <c r="C66" s="113">
        <v>8313</v>
      </c>
      <c r="D66" s="12" t="s">
        <v>196</v>
      </c>
      <c r="E66" s="12" t="s">
        <v>6</v>
      </c>
      <c r="F66" s="12" t="s">
        <v>15</v>
      </c>
      <c r="G66" s="12" t="s">
        <v>37</v>
      </c>
      <c r="H66" s="12"/>
      <c r="I66" s="9">
        <v>27</v>
      </c>
      <c r="J66" s="61">
        <v>21</v>
      </c>
      <c r="K66" s="222"/>
      <c r="L66" s="226"/>
      <c r="M66" s="11">
        <f t="shared" si="9"/>
        <v>67</v>
      </c>
      <c r="N66" s="11">
        <f t="shared" si="10"/>
        <v>92</v>
      </c>
    </row>
    <row r="67" spans="1:14" s="11" customFormat="1" x14ac:dyDescent="0.2">
      <c r="A67" s="218">
        <v>43768</v>
      </c>
      <c r="B67" s="12" t="s">
        <v>3</v>
      </c>
      <c r="C67" s="113">
        <v>2210</v>
      </c>
      <c r="D67" s="12" t="s">
        <v>196</v>
      </c>
      <c r="E67" s="12" t="s">
        <v>6</v>
      </c>
      <c r="F67" s="12" t="s">
        <v>6</v>
      </c>
      <c r="G67" s="12" t="s">
        <v>319</v>
      </c>
      <c r="H67" s="12"/>
      <c r="I67" s="9">
        <v>28</v>
      </c>
      <c r="J67" s="61">
        <v>21</v>
      </c>
      <c r="K67" s="222"/>
      <c r="L67" s="226"/>
      <c r="M67" s="11">
        <f t="shared" si="9"/>
        <v>64</v>
      </c>
      <c r="N67" s="11">
        <f t="shared" si="10"/>
        <v>81</v>
      </c>
    </row>
    <row r="68" spans="1:14" s="11" customFormat="1" x14ac:dyDescent="0.2">
      <c r="A68" s="8">
        <v>43766</v>
      </c>
      <c r="B68" s="12" t="s">
        <v>3</v>
      </c>
      <c r="C68" s="113">
        <v>1323</v>
      </c>
      <c r="D68" s="12" t="s">
        <v>2664</v>
      </c>
      <c r="E68" s="12" t="s">
        <v>6</v>
      </c>
      <c r="F68" s="12" t="s">
        <v>15</v>
      </c>
      <c r="G68" s="12" t="s">
        <v>151</v>
      </c>
      <c r="H68" s="12"/>
      <c r="I68" s="9">
        <v>21</v>
      </c>
      <c r="J68" s="61">
        <v>22</v>
      </c>
      <c r="K68" s="222"/>
      <c r="L68" s="226"/>
      <c r="M68" s="11">
        <f t="shared" si="9"/>
        <v>71</v>
      </c>
      <c r="N68" s="11">
        <f t="shared" si="10"/>
        <v>94</v>
      </c>
    </row>
    <row r="69" spans="1:14" s="11" customFormat="1" x14ac:dyDescent="0.2">
      <c r="A69" s="218">
        <v>43768</v>
      </c>
      <c r="B69" s="12" t="s">
        <v>6</v>
      </c>
      <c r="C69" s="113">
        <v>55100</v>
      </c>
      <c r="D69" s="12" t="s">
        <v>2691</v>
      </c>
      <c r="E69" s="12" t="s">
        <v>6</v>
      </c>
      <c r="F69" s="12" t="s">
        <v>6</v>
      </c>
      <c r="G69" s="12" t="s">
        <v>23</v>
      </c>
      <c r="H69" s="217"/>
      <c r="I69" s="9">
        <v>114</v>
      </c>
      <c r="J69" s="61">
        <v>160</v>
      </c>
      <c r="K69" s="222"/>
      <c r="L69" s="226"/>
      <c r="M69" s="11">
        <f t="shared" si="9"/>
        <v>38</v>
      </c>
      <c r="N69" s="11">
        <f t="shared" si="10"/>
        <v>42</v>
      </c>
    </row>
    <row r="70" spans="1:14" s="11" customFormat="1" x14ac:dyDescent="0.2">
      <c r="A70" s="8">
        <v>43766</v>
      </c>
      <c r="B70" s="12" t="s">
        <v>6</v>
      </c>
      <c r="C70" s="113">
        <v>55100</v>
      </c>
      <c r="D70" s="12" t="s">
        <v>2667</v>
      </c>
      <c r="E70" s="12" t="s">
        <v>2668</v>
      </c>
      <c r="F70" s="12" t="s">
        <v>6</v>
      </c>
      <c r="G70" s="12" t="s">
        <v>151</v>
      </c>
      <c r="H70" s="12"/>
      <c r="I70" s="9">
        <v>113</v>
      </c>
      <c r="J70" s="61">
        <v>160</v>
      </c>
      <c r="K70" s="222"/>
      <c r="L70" s="226"/>
      <c r="M70" s="11">
        <f t="shared" si="9"/>
        <v>32</v>
      </c>
      <c r="N70" s="11">
        <f t="shared" si="10"/>
        <v>37</v>
      </c>
    </row>
    <row r="71" spans="1:14" s="11" customFormat="1" x14ac:dyDescent="0.2">
      <c r="A71" s="8">
        <v>43767</v>
      </c>
      <c r="B71" s="12" t="s">
        <v>6</v>
      </c>
      <c r="C71" s="113">
        <v>57580</v>
      </c>
      <c r="D71" s="12" t="s">
        <v>2683</v>
      </c>
      <c r="E71" s="12" t="s">
        <v>6</v>
      </c>
      <c r="F71" s="12" t="s">
        <v>15</v>
      </c>
      <c r="G71" s="12" t="s">
        <v>23</v>
      </c>
      <c r="H71" s="12"/>
      <c r="I71" s="9">
        <v>67</v>
      </c>
      <c r="J71" s="61">
        <v>92</v>
      </c>
      <c r="K71" s="222"/>
      <c r="L71" s="226"/>
      <c r="M71" s="11">
        <f t="shared" si="9"/>
        <v>69</v>
      </c>
      <c r="N71" s="11">
        <f t="shared" si="10"/>
        <v>81</v>
      </c>
    </row>
    <row r="72" spans="1:14" s="11" customFormat="1" x14ac:dyDescent="0.2">
      <c r="A72" s="218">
        <v>43768</v>
      </c>
      <c r="B72" s="12" t="s">
        <v>3</v>
      </c>
      <c r="C72" s="113">
        <v>57420</v>
      </c>
      <c r="D72" s="12" t="s">
        <v>730</v>
      </c>
      <c r="E72" s="12" t="s">
        <v>6</v>
      </c>
      <c r="F72" s="12" t="s">
        <v>15</v>
      </c>
      <c r="G72" s="12" t="s">
        <v>23</v>
      </c>
      <c r="H72" s="217"/>
      <c r="I72" s="9">
        <v>64</v>
      </c>
      <c r="J72" s="61">
        <v>81</v>
      </c>
      <c r="K72" s="222"/>
      <c r="L72" s="226"/>
      <c r="M72" s="11">
        <f t="shared" si="9"/>
        <v>25</v>
      </c>
      <c r="N72" s="11">
        <f t="shared" si="10"/>
        <v>20</v>
      </c>
    </row>
    <row r="73" spans="1:14" s="11" customFormat="1" x14ac:dyDescent="0.2">
      <c r="A73" s="218">
        <v>43768</v>
      </c>
      <c r="B73" s="12" t="s">
        <v>6</v>
      </c>
      <c r="C73" s="113">
        <v>54610</v>
      </c>
      <c r="D73" s="12" t="s">
        <v>669</v>
      </c>
      <c r="E73" s="12" t="s">
        <v>6</v>
      </c>
      <c r="F73" s="12" t="s">
        <v>6</v>
      </c>
      <c r="G73" s="12" t="s">
        <v>23</v>
      </c>
      <c r="H73" s="12"/>
      <c r="I73" s="9">
        <v>71</v>
      </c>
      <c r="J73" s="61">
        <v>94</v>
      </c>
      <c r="K73" s="222"/>
      <c r="L73" s="226"/>
      <c r="M73" s="11">
        <f t="shared" si="9"/>
        <v>27</v>
      </c>
      <c r="N73" s="11">
        <f t="shared" si="10"/>
        <v>20</v>
      </c>
    </row>
    <row r="74" spans="1:14" s="11" customFormat="1" x14ac:dyDescent="0.2">
      <c r="A74" s="218">
        <v>43768</v>
      </c>
      <c r="B74" s="12" t="s">
        <v>3</v>
      </c>
      <c r="C74" s="113">
        <v>5312</v>
      </c>
      <c r="D74" s="12" t="s">
        <v>280</v>
      </c>
      <c r="E74" s="12" t="s">
        <v>3</v>
      </c>
      <c r="F74" s="12" t="s">
        <v>5</v>
      </c>
      <c r="G74" s="12" t="s">
        <v>151</v>
      </c>
      <c r="H74" s="12"/>
      <c r="I74" s="9">
        <v>38</v>
      </c>
      <c r="J74" s="61">
        <v>42</v>
      </c>
      <c r="K74" s="222"/>
      <c r="L74" s="226"/>
      <c r="M74" s="11">
        <f t="shared" si="9"/>
        <v>27</v>
      </c>
      <c r="N74" s="11">
        <f t="shared" si="10"/>
        <v>20</v>
      </c>
    </row>
    <row r="75" spans="1:14" s="11" customFormat="1" x14ac:dyDescent="0.2">
      <c r="A75" s="218">
        <v>43768</v>
      </c>
      <c r="B75" s="12" t="s">
        <v>3</v>
      </c>
      <c r="C75" s="113">
        <v>5310</v>
      </c>
      <c r="D75" s="12" t="s">
        <v>280</v>
      </c>
      <c r="E75" s="12" t="s">
        <v>2695</v>
      </c>
      <c r="F75" s="12" t="s">
        <v>15</v>
      </c>
      <c r="G75" s="12" t="s">
        <v>151</v>
      </c>
      <c r="H75" s="12"/>
      <c r="I75" s="9">
        <v>32</v>
      </c>
      <c r="J75" s="61">
        <v>37</v>
      </c>
      <c r="K75" s="222"/>
      <c r="L75" s="226"/>
      <c r="M75" s="11">
        <f t="shared" si="9"/>
        <v>22</v>
      </c>
      <c r="N75" s="11">
        <f t="shared" si="10"/>
        <v>20</v>
      </c>
    </row>
    <row r="76" spans="1:14" s="11" customFormat="1" x14ac:dyDescent="0.2">
      <c r="A76" s="8">
        <v>43763</v>
      </c>
      <c r="B76" s="12" t="s">
        <v>6</v>
      </c>
      <c r="C76" s="113">
        <v>57680</v>
      </c>
      <c r="D76" s="12" t="s">
        <v>2635</v>
      </c>
      <c r="E76" s="12" t="s">
        <v>6</v>
      </c>
      <c r="F76" s="12" t="s">
        <v>15</v>
      </c>
      <c r="G76" s="12" t="s">
        <v>23</v>
      </c>
      <c r="H76" s="12"/>
      <c r="I76" s="9">
        <v>69</v>
      </c>
      <c r="J76" s="61">
        <v>81</v>
      </c>
      <c r="K76" s="222"/>
      <c r="L76" s="226"/>
      <c r="M76" s="11">
        <f t="shared" si="9"/>
        <v>22</v>
      </c>
      <c r="N76" s="11">
        <f t="shared" si="10"/>
        <v>20</v>
      </c>
    </row>
    <row r="77" spans="1:14" s="11" customFormat="1" x14ac:dyDescent="0.2">
      <c r="A77" s="8">
        <v>43750</v>
      </c>
      <c r="B77" s="12" t="s">
        <v>6</v>
      </c>
      <c r="C77" s="113">
        <v>54400</v>
      </c>
      <c r="D77" s="12" t="s">
        <v>1640</v>
      </c>
      <c r="E77" s="12" t="s">
        <v>6</v>
      </c>
      <c r="F77" s="12" t="s">
        <v>6</v>
      </c>
      <c r="G77" s="12" t="s">
        <v>477</v>
      </c>
      <c r="H77" s="12"/>
      <c r="I77" s="9">
        <v>25</v>
      </c>
      <c r="J77" s="61">
        <v>20</v>
      </c>
      <c r="K77" s="222"/>
      <c r="L77" s="226"/>
      <c r="M77" s="11">
        <f t="shared" si="9"/>
        <v>26</v>
      </c>
      <c r="N77" s="11">
        <f t="shared" si="10"/>
        <v>20</v>
      </c>
    </row>
    <row r="78" spans="1:14" s="11" customFormat="1" x14ac:dyDescent="0.2">
      <c r="A78" s="8">
        <v>43761</v>
      </c>
      <c r="B78" s="12" t="s">
        <v>6</v>
      </c>
      <c r="C78" s="113">
        <v>54400</v>
      </c>
      <c r="D78" s="12" t="s">
        <v>1640</v>
      </c>
      <c r="E78" s="12" t="s">
        <v>6</v>
      </c>
      <c r="F78" s="12" t="s">
        <v>15</v>
      </c>
      <c r="G78" s="12" t="s">
        <v>151</v>
      </c>
      <c r="H78" s="12"/>
      <c r="I78" s="9">
        <v>27</v>
      </c>
      <c r="J78" s="61">
        <v>20</v>
      </c>
      <c r="K78" s="222"/>
      <c r="L78" s="226"/>
      <c r="M78" s="11">
        <f t="shared" si="9"/>
        <v>26</v>
      </c>
      <c r="N78" s="11">
        <f t="shared" si="10"/>
        <v>20</v>
      </c>
    </row>
    <row r="79" spans="1:14" s="11" customFormat="1" x14ac:dyDescent="0.2">
      <c r="A79" s="8">
        <v>43761</v>
      </c>
      <c r="B79" s="12" t="s">
        <v>6</v>
      </c>
      <c r="C79" s="113">
        <v>54400</v>
      </c>
      <c r="D79" s="12" t="s">
        <v>1640</v>
      </c>
      <c r="E79" s="12" t="s">
        <v>6</v>
      </c>
      <c r="F79" s="12" t="s">
        <v>10</v>
      </c>
      <c r="G79" s="12" t="s">
        <v>151</v>
      </c>
      <c r="H79" s="12"/>
      <c r="I79" s="9">
        <v>27</v>
      </c>
      <c r="J79" s="61">
        <v>20</v>
      </c>
      <c r="K79" s="222"/>
      <c r="L79" s="226"/>
      <c r="M79" s="11">
        <f t="shared" si="9"/>
        <v>26</v>
      </c>
      <c r="N79" s="11">
        <f t="shared" si="10"/>
        <v>21</v>
      </c>
    </row>
    <row r="80" spans="1:14" s="11" customFormat="1" x14ac:dyDescent="0.2">
      <c r="A80" s="8">
        <v>43765</v>
      </c>
      <c r="B80" s="12" t="s">
        <v>6</v>
      </c>
      <c r="C80" s="113">
        <v>54400</v>
      </c>
      <c r="D80" s="12" t="s">
        <v>1640</v>
      </c>
      <c r="E80" s="12" t="s">
        <v>6</v>
      </c>
      <c r="F80" s="12" t="s">
        <v>15</v>
      </c>
      <c r="G80" s="12" t="s">
        <v>151</v>
      </c>
      <c r="H80" s="12"/>
      <c r="I80" s="9">
        <v>22</v>
      </c>
      <c r="J80" s="61">
        <v>20</v>
      </c>
      <c r="K80" s="222"/>
      <c r="L80" s="226"/>
      <c r="M80" s="11">
        <f t="shared" si="9"/>
        <v>26</v>
      </c>
      <c r="N80" s="11">
        <f t="shared" si="10"/>
        <v>21</v>
      </c>
    </row>
    <row r="81" spans="1:14" s="11" customFormat="1" x14ac:dyDescent="0.2">
      <c r="A81" s="8">
        <v>43765</v>
      </c>
      <c r="B81" s="12" t="s">
        <v>6</v>
      </c>
      <c r="C81" s="113">
        <v>54400</v>
      </c>
      <c r="D81" s="12" t="s">
        <v>1640</v>
      </c>
      <c r="E81" s="12" t="s">
        <v>6</v>
      </c>
      <c r="F81" s="12" t="s">
        <v>15</v>
      </c>
      <c r="G81" s="12" t="s">
        <v>151</v>
      </c>
      <c r="H81" s="12"/>
      <c r="I81" s="9">
        <v>22</v>
      </c>
      <c r="J81" s="61">
        <v>20</v>
      </c>
      <c r="K81" s="222"/>
      <c r="L81" s="226"/>
      <c r="M81" s="11">
        <f t="shared" ref="M81:M97" si="11">I87</f>
        <v>65</v>
      </c>
      <c r="N81" s="11">
        <f t="shared" ref="N81:N97" si="12">J87</f>
        <v>99</v>
      </c>
    </row>
    <row r="82" spans="1:14" s="11" customFormat="1" x14ac:dyDescent="0.2">
      <c r="A82" s="8">
        <v>43766</v>
      </c>
      <c r="B82" s="12" t="s">
        <v>6</v>
      </c>
      <c r="C82" s="113">
        <v>54400</v>
      </c>
      <c r="D82" s="12" t="s">
        <v>1640</v>
      </c>
      <c r="E82" s="12" t="s">
        <v>6</v>
      </c>
      <c r="F82" s="12" t="s">
        <v>2479</v>
      </c>
      <c r="G82" s="12" t="s">
        <v>23</v>
      </c>
      <c r="H82" s="12"/>
      <c r="I82" s="9">
        <v>26</v>
      </c>
      <c r="J82" s="61">
        <v>20</v>
      </c>
      <c r="K82" s="222"/>
      <c r="L82" s="226"/>
      <c r="M82" s="11">
        <f t="shared" si="11"/>
        <v>30</v>
      </c>
      <c r="N82" s="11">
        <f t="shared" si="12"/>
        <v>21</v>
      </c>
    </row>
    <row r="83" spans="1:14" s="11" customFormat="1" x14ac:dyDescent="0.2">
      <c r="A83" s="218">
        <v>43768</v>
      </c>
      <c r="B83" s="12" t="s">
        <v>6</v>
      </c>
      <c r="C83" s="113">
        <v>54400</v>
      </c>
      <c r="D83" s="12" t="s">
        <v>1640</v>
      </c>
      <c r="E83" s="12" t="s">
        <v>6</v>
      </c>
      <c r="F83" s="12" t="s">
        <v>3</v>
      </c>
      <c r="G83" s="12" t="s">
        <v>151</v>
      </c>
      <c r="H83" s="12"/>
      <c r="I83" s="9">
        <v>26</v>
      </c>
      <c r="J83" s="61">
        <v>20</v>
      </c>
      <c r="K83" s="222"/>
      <c r="L83" s="226"/>
      <c r="M83" s="11">
        <f t="shared" si="11"/>
        <v>30</v>
      </c>
      <c r="N83" s="11">
        <f t="shared" si="12"/>
        <v>21</v>
      </c>
    </row>
    <row r="84" spans="1:14" s="11" customFormat="1" x14ac:dyDescent="0.2">
      <c r="A84" s="218">
        <v>43768</v>
      </c>
      <c r="B84" s="12" t="s">
        <v>6</v>
      </c>
      <c r="C84" s="113">
        <v>54400</v>
      </c>
      <c r="D84" s="12" t="s">
        <v>1640</v>
      </c>
      <c r="E84" s="12" t="s">
        <v>6</v>
      </c>
      <c r="F84" s="12" t="s">
        <v>15</v>
      </c>
      <c r="G84" s="12" t="s">
        <v>151</v>
      </c>
      <c r="H84" s="217"/>
      <c r="I84" s="9">
        <v>26</v>
      </c>
      <c r="J84" s="61">
        <v>21</v>
      </c>
      <c r="K84" s="222"/>
      <c r="L84" s="226"/>
      <c r="M84" s="11">
        <f t="shared" si="11"/>
        <v>31</v>
      </c>
      <c r="N84" s="11">
        <f t="shared" si="12"/>
        <v>21</v>
      </c>
    </row>
    <row r="85" spans="1:14" s="11" customFormat="1" x14ac:dyDescent="0.2">
      <c r="A85" s="218">
        <v>43768</v>
      </c>
      <c r="B85" s="12" t="s">
        <v>6</v>
      </c>
      <c r="C85" s="113">
        <v>54400</v>
      </c>
      <c r="D85" s="12" t="s">
        <v>1640</v>
      </c>
      <c r="E85" s="12" t="s">
        <v>6</v>
      </c>
      <c r="F85" s="12" t="s">
        <v>15</v>
      </c>
      <c r="G85" s="12" t="s">
        <v>23</v>
      </c>
      <c r="H85" s="217"/>
      <c r="I85" s="9">
        <v>26</v>
      </c>
      <c r="J85" s="61">
        <v>21</v>
      </c>
      <c r="K85" s="222"/>
      <c r="L85" s="226"/>
      <c r="M85" s="11">
        <f t="shared" si="11"/>
        <v>31</v>
      </c>
      <c r="N85" s="11">
        <f t="shared" si="12"/>
        <v>21</v>
      </c>
    </row>
    <row r="86" spans="1:14" s="11" customFormat="1" x14ac:dyDescent="0.2">
      <c r="A86" s="8">
        <v>43763</v>
      </c>
      <c r="B86" s="12" t="s">
        <v>6</v>
      </c>
      <c r="C86" s="113">
        <v>57150</v>
      </c>
      <c r="D86" s="12" t="s">
        <v>984</v>
      </c>
      <c r="E86" s="12" t="s">
        <v>6</v>
      </c>
      <c r="F86" s="12" t="s">
        <v>6</v>
      </c>
      <c r="G86" s="12" t="s">
        <v>319</v>
      </c>
      <c r="H86" s="12"/>
      <c r="I86" s="9">
        <v>70</v>
      </c>
      <c r="J86" s="61">
        <v>100</v>
      </c>
      <c r="K86" s="222"/>
      <c r="L86" s="226"/>
      <c r="M86" s="11">
        <f t="shared" si="11"/>
        <v>33</v>
      </c>
      <c r="N86" s="11">
        <f t="shared" si="12"/>
        <v>22</v>
      </c>
    </row>
    <row r="87" spans="1:14" s="11" customFormat="1" x14ac:dyDescent="0.2">
      <c r="A87" s="8">
        <v>43765</v>
      </c>
      <c r="B87" s="12" t="s">
        <v>6</v>
      </c>
      <c r="C87" s="113">
        <v>57150</v>
      </c>
      <c r="D87" s="12" t="s">
        <v>984</v>
      </c>
      <c r="E87" s="12" t="s">
        <v>6</v>
      </c>
      <c r="F87" s="12" t="s">
        <v>9</v>
      </c>
      <c r="G87" s="12" t="s">
        <v>422</v>
      </c>
      <c r="H87" s="12"/>
      <c r="I87" s="9">
        <v>65</v>
      </c>
      <c r="J87" s="61">
        <v>99</v>
      </c>
      <c r="K87" s="222"/>
      <c r="L87" s="226"/>
      <c r="M87" s="11">
        <f t="shared" si="11"/>
        <v>33</v>
      </c>
      <c r="N87" s="11">
        <f t="shared" si="12"/>
        <v>22</v>
      </c>
    </row>
    <row r="88" spans="1:14" s="11" customFormat="1" x14ac:dyDescent="0.2">
      <c r="A88" s="8">
        <v>43751</v>
      </c>
      <c r="B88" s="12" t="s">
        <v>6</v>
      </c>
      <c r="C88" s="113">
        <v>54720</v>
      </c>
      <c r="D88" s="12" t="s">
        <v>240</v>
      </c>
      <c r="E88" s="12" t="s">
        <v>6</v>
      </c>
      <c r="F88" s="12" t="s">
        <v>15</v>
      </c>
      <c r="G88" s="12" t="s">
        <v>262</v>
      </c>
      <c r="H88" s="12"/>
      <c r="I88" s="9">
        <v>30</v>
      </c>
      <c r="J88" s="61">
        <v>21</v>
      </c>
      <c r="K88" s="222"/>
      <c r="L88" s="226"/>
      <c r="M88" s="11">
        <f t="shared" si="11"/>
        <v>190</v>
      </c>
      <c r="N88" s="11">
        <f t="shared" si="12"/>
        <v>300</v>
      </c>
    </row>
    <row r="89" spans="1:14" s="11" customFormat="1" x14ac:dyDescent="0.2">
      <c r="A89" s="8">
        <v>43751</v>
      </c>
      <c r="B89" s="12" t="s">
        <v>6</v>
      </c>
      <c r="C89" s="113">
        <v>54720</v>
      </c>
      <c r="D89" s="12" t="s">
        <v>240</v>
      </c>
      <c r="E89" s="12" t="s">
        <v>6</v>
      </c>
      <c r="F89" s="12" t="s">
        <v>15</v>
      </c>
      <c r="G89" s="12" t="s">
        <v>151</v>
      </c>
      <c r="H89" s="12"/>
      <c r="I89" s="9">
        <v>30</v>
      </c>
      <c r="J89" s="61">
        <v>21</v>
      </c>
      <c r="K89" s="222"/>
      <c r="L89" s="226"/>
      <c r="M89" s="11">
        <f t="shared" si="11"/>
        <v>47</v>
      </c>
      <c r="N89" s="11">
        <f t="shared" si="12"/>
        <v>67</v>
      </c>
    </row>
    <row r="90" spans="1:14" s="11" customFormat="1" x14ac:dyDescent="0.2">
      <c r="A90" s="8">
        <v>43759</v>
      </c>
      <c r="B90" s="12" t="s">
        <v>6</v>
      </c>
      <c r="C90" s="113">
        <v>54720</v>
      </c>
      <c r="D90" s="12" t="s">
        <v>240</v>
      </c>
      <c r="E90" s="12" t="s">
        <v>6</v>
      </c>
      <c r="F90" s="12" t="s">
        <v>6</v>
      </c>
      <c r="G90" s="12" t="s">
        <v>194</v>
      </c>
      <c r="H90" s="12"/>
      <c r="I90" s="9">
        <v>31</v>
      </c>
      <c r="J90" s="61">
        <v>21</v>
      </c>
      <c r="K90" s="222"/>
      <c r="L90" s="226"/>
      <c r="M90" s="11">
        <f t="shared" si="11"/>
        <v>50</v>
      </c>
      <c r="N90" s="11">
        <f t="shared" si="12"/>
        <v>68</v>
      </c>
    </row>
    <row r="91" spans="1:14" s="11" customFormat="1" x14ac:dyDescent="0.2">
      <c r="A91" s="8">
        <v>43759</v>
      </c>
      <c r="B91" s="12" t="s">
        <v>6</v>
      </c>
      <c r="C91" s="113">
        <v>54720</v>
      </c>
      <c r="D91" s="12" t="s">
        <v>240</v>
      </c>
      <c r="E91" s="12" t="s">
        <v>6</v>
      </c>
      <c r="F91" s="12" t="s">
        <v>15</v>
      </c>
      <c r="G91" s="12" t="s">
        <v>151</v>
      </c>
      <c r="H91" s="12"/>
      <c r="I91" s="9">
        <v>31</v>
      </c>
      <c r="J91" s="61">
        <v>21</v>
      </c>
      <c r="K91" s="222"/>
      <c r="L91" s="226"/>
      <c r="M91" s="11">
        <f t="shared" si="11"/>
        <v>150</v>
      </c>
      <c r="N91" s="11">
        <f t="shared" si="12"/>
        <v>233</v>
      </c>
    </row>
    <row r="92" spans="1:14" s="11" customFormat="1" x14ac:dyDescent="0.2">
      <c r="A92" s="8">
        <v>43762</v>
      </c>
      <c r="B92" s="12" t="s">
        <v>6</v>
      </c>
      <c r="C92" s="113">
        <v>54720</v>
      </c>
      <c r="D92" s="12" t="s">
        <v>240</v>
      </c>
      <c r="E92" s="12" t="s">
        <v>6</v>
      </c>
      <c r="F92" s="12" t="s">
        <v>6</v>
      </c>
      <c r="G92" s="12" t="s">
        <v>319</v>
      </c>
      <c r="H92" s="12"/>
      <c r="I92" s="9">
        <v>33</v>
      </c>
      <c r="J92" s="61">
        <v>22</v>
      </c>
      <c r="K92" s="222"/>
      <c r="L92" s="226"/>
      <c r="M92" s="11">
        <f t="shared" si="11"/>
        <v>2</v>
      </c>
      <c r="N92" s="11">
        <f t="shared" si="12"/>
        <v>2</v>
      </c>
    </row>
    <row r="93" spans="1:14" s="11" customFormat="1" x14ac:dyDescent="0.2">
      <c r="A93" s="8">
        <v>43762</v>
      </c>
      <c r="B93" s="12" t="s">
        <v>6</v>
      </c>
      <c r="C93" s="113">
        <v>54720</v>
      </c>
      <c r="D93" s="12" t="s">
        <v>240</v>
      </c>
      <c r="E93" s="12" t="s">
        <v>6</v>
      </c>
      <c r="F93" s="12" t="s">
        <v>15</v>
      </c>
      <c r="G93" s="12" t="s">
        <v>177</v>
      </c>
      <c r="H93" s="12"/>
      <c r="I93" s="9">
        <v>33</v>
      </c>
      <c r="J93" s="61">
        <v>22</v>
      </c>
      <c r="K93" s="222"/>
      <c r="L93" s="226"/>
      <c r="M93" s="11">
        <f t="shared" si="11"/>
        <v>5</v>
      </c>
      <c r="N93" s="11">
        <f t="shared" si="12"/>
        <v>3</v>
      </c>
    </row>
    <row r="94" spans="1:14" s="11" customFormat="1" x14ac:dyDescent="0.2">
      <c r="A94" s="8">
        <v>43759</v>
      </c>
      <c r="B94" s="12" t="s">
        <v>6</v>
      </c>
      <c r="C94" s="113">
        <v>59268</v>
      </c>
      <c r="D94" s="12" t="s">
        <v>2609</v>
      </c>
      <c r="E94" s="12" t="s">
        <v>6</v>
      </c>
      <c r="F94" s="12" t="s">
        <v>15</v>
      </c>
      <c r="G94" s="12" t="s">
        <v>292</v>
      </c>
      <c r="H94" s="12"/>
      <c r="I94" s="9">
        <v>190</v>
      </c>
      <c r="J94" s="61">
        <v>300</v>
      </c>
      <c r="K94" s="222"/>
      <c r="L94" s="226"/>
      <c r="M94" s="11">
        <f t="shared" si="11"/>
        <v>3</v>
      </c>
      <c r="N94" s="11">
        <f t="shared" si="12"/>
        <v>2</v>
      </c>
    </row>
    <row r="95" spans="1:14" s="11" customFormat="1" x14ac:dyDescent="0.2">
      <c r="A95" s="8">
        <v>43751</v>
      </c>
      <c r="B95" s="12" t="s">
        <v>3</v>
      </c>
      <c r="C95" s="113">
        <v>9261</v>
      </c>
      <c r="D95" s="12" t="s">
        <v>88</v>
      </c>
      <c r="E95" s="12" t="s">
        <v>4</v>
      </c>
      <c r="F95" s="12" t="s">
        <v>6</v>
      </c>
      <c r="G95" s="12" t="s">
        <v>194</v>
      </c>
      <c r="H95" s="12"/>
      <c r="I95" s="9">
        <v>47</v>
      </c>
      <c r="J95" s="61">
        <v>67</v>
      </c>
      <c r="K95" s="222"/>
      <c r="L95" s="226"/>
      <c r="M95" s="11">
        <f t="shared" si="11"/>
        <v>2</v>
      </c>
      <c r="N95" s="11">
        <f t="shared" si="12"/>
        <v>2</v>
      </c>
    </row>
    <row r="96" spans="1:14" s="11" customFormat="1" x14ac:dyDescent="0.2">
      <c r="A96" s="8">
        <v>43758</v>
      </c>
      <c r="B96" s="12" t="s">
        <v>3</v>
      </c>
      <c r="C96" s="113">
        <v>9232</v>
      </c>
      <c r="D96" s="12" t="s">
        <v>88</v>
      </c>
      <c r="E96" s="12" t="s">
        <v>3</v>
      </c>
      <c r="F96" s="12" t="s">
        <v>5</v>
      </c>
      <c r="G96" s="12" t="s">
        <v>151</v>
      </c>
      <c r="H96" s="12"/>
      <c r="I96" s="9">
        <v>50</v>
      </c>
      <c r="J96" s="61">
        <v>68</v>
      </c>
      <c r="K96" s="222"/>
      <c r="L96" s="226"/>
      <c r="M96" s="11">
        <f t="shared" si="11"/>
        <v>4</v>
      </c>
      <c r="N96" s="11">
        <f t="shared" si="12"/>
        <v>2</v>
      </c>
    </row>
    <row r="97" spans="1:14" s="11" customFormat="1" x14ac:dyDescent="0.2">
      <c r="A97" s="8">
        <v>43740</v>
      </c>
      <c r="B97" s="12" t="s">
        <v>5</v>
      </c>
      <c r="C97" s="113">
        <v>56269</v>
      </c>
      <c r="D97" s="12" t="s">
        <v>2499</v>
      </c>
      <c r="E97" s="12" t="s">
        <v>5</v>
      </c>
      <c r="F97" s="12" t="s">
        <v>15</v>
      </c>
      <c r="G97" s="12" t="s">
        <v>477</v>
      </c>
      <c r="H97" s="12"/>
      <c r="I97" s="9">
        <v>150</v>
      </c>
      <c r="J97" s="61">
        <v>233</v>
      </c>
      <c r="K97" s="222"/>
      <c r="L97" s="226"/>
      <c r="M97" s="11">
        <f t="shared" si="11"/>
        <v>3</v>
      </c>
      <c r="N97" s="11">
        <f t="shared" si="12"/>
        <v>3</v>
      </c>
    </row>
    <row r="98" spans="1:14" s="11" customFormat="1" x14ac:dyDescent="0.2">
      <c r="A98" s="8">
        <v>43743</v>
      </c>
      <c r="B98" s="12" t="s">
        <v>3</v>
      </c>
      <c r="C98" s="113">
        <v>4601</v>
      </c>
      <c r="D98" s="12" t="s">
        <v>40</v>
      </c>
      <c r="E98" s="12" t="s">
        <v>4</v>
      </c>
      <c r="F98" s="12" t="s">
        <v>6</v>
      </c>
      <c r="G98" s="12" t="s">
        <v>194</v>
      </c>
      <c r="H98" s="12"/>
      <c r="I98" s="9">
        <v>2</v>
      </c>
      <c r="J98" s="61">
        <v>2</v>
      </c>
      <c r="K98" s="222"/>
      <c r="L98" s="226"/>
      <c r="M98" s="11">
        <f t="shared" ref="M98:M123" si="13">I105</f>
        <v>2</v>
      </c>
      <c r="N98" s="11">
        <f t="shared" ref="N98:N123" si="14">J105</f>
        <v>1</v>
      </c>
    </row>
    <row r="99" spans="1:14" s="11" customFormat="1" x14ac:dyDescent="0.2">
      <c r="A99" s="8">
        <v>43743</v>
      </c>
      <c r="B99" s="12" t="s">
        <v>3</v>
      </c>
      <c r="C99" s="113">
        <v>4645</v>
      </c>
      <c r="D99" s="12" t="s">
        <v>40</v>
      </c>
      <c r="E99" s="12" t="s">
        <v>9</v>
      </c>
      <c r="F99" s="12" t="s">
        <v>6</v>
      </c>
      <c r="G99" s="12" t="s">
        <v>2483</v>
      </c>
      <c r="H99" s="12"/>
      <c r="I99" s="9">
        <v>5</v>
      </c>
      <c r="J99" s="61">
        <v>3</v>
      </c>
      <c r="K99" s="222"/>
      <c r="L99" s="226"/>
      <c r="M99" s="11">
        <f t="shared" si="13"/>
        <v>3</v>
      </c>
      <c r="N99" s="11" t="str">
        <f t="shared" si="14"/>
        <v>0,75</v>
      </c>
    </row>
    <row r="100" spans="1:14" s="11" customFormat="1" x14ac:dyDescent="0.2">
      <c r="A100" s="8">
        <v>43744</v>
      </c>
      <c r="B100" s="12" t="s">
        <v>3</v>
      </c>
      <c r="C100" s="113">
        <v>4688</v>
      </c>
      <c r="D100" s="12" t="s">
        <v>40</v>
      </c>
      <c r="E100" s="12" t="s">
        <v>4</v>
      </c>
      <c r="F100" s="12" t="s">
        <v>6</v>
      </c>
      <c r="G100" s="12" t="s">
        <v>488</v>
      </c>
      <c r="H100" s="12"/>
      <c r="I100" s="9">
        <v>3</v>
      </c>
      <c r="J100" s="61">
        <v>2</v>
      </c>
      <c r="K100" s="222"/>
      <c r="L100" s="226"/>
      <c r="M100" s="11">
        <f t="shared" si="13"/>
        <v>7</v>
      </c>
      <c r="N100" s="11">
        <f t="shared" si="14"/>
        <v>3</v>
      </c>
    </row>
    <row r="101" spans="1:14" s="11" customFormat="1" x14ac:dyDescent="0.2">
      <c r="A101" s="8">
        <v>43744</v>
      </c>
      <c r="B101" s="12" t="s">
        <v>3</v>
      </c>
      <c r="C101" s="113">
        <v>4583</v>
      </c>
      <c r="D101" s="12" t="s">
        <v>40</v>
      </c>
      <c r="E101" s="12" t="s">
        <v>4</v>
      </c>
      <c r="F101" s="12" t="s">
        <v>5</v>
      </c>
      <c r="G101" s="12" t="s">
        <v>488</v>
      </c>
      <c r="H101" s="12"/>
      <c r="I101" s="9">
        <v>2</v>
      </c>
      <c r="J101" s="61">
        <v>2</v>
      </c>
      <c r="K101" s="222"/>
      <c r="L101" s="226"/>
      <c r="M101" s="11">
        <f t="shared" si="13"/>
        <v>3</v>
      </c>
      <c r="N101" s="11">
        <f t="shared" si="14"/>
        <v>1</v>
      </c>
    </row>
    <row r="102" spans="1:14" s="11" customFormat="1" x14ac:dyDescent="0.2">
      <c r="A102" s="8">
        <v>43744</v>
      </c>
      <c r="B102" s="12" t="s">
        <v>3</v>
      </c>
      <c r="C102" s="113">
        <v>4514</v>
      </c>
      <c r="D102" s="12" t="s">
        <v>40</v>
      </c>
      <c r="E102" s="12" t="s">
        <v>4</v>
      </c>
      <c r="F102" s="12" t="s">
        <v>6</v>
      </c>
      <c r="G102" s="12" t="s">
        <v>488</v>
      </c>
      <c r="H102" s="12"/>
      <c r="I102" s="9">
        <v>4</v>
      </c>
      <c r="J102" s="61">
        <v>2</v>
      </c>
      <c r="K102" s="222"/>
      <c r="L102" s="226"/>
      <c r="M102" s="11">
        <f t="shared" si="13"/>
        <v>4</v>
      </c>
      <c r="N102" s="11">
        <f t="shared" si="14"/>
        <v>1</v>
      </c>
    </row>
    <row r="103" spans="1:14" s="11" customFormat="1" x14ac:dyDescent="0.2">
      <c r="A103" s="8">
        <v>43744</v>
      </c>
      <c r="B103" s="12" t="s">
        <v>3</v>
      </c>
      <c r="C103" s="113">
        <v>4681</v>
      </c>
      <c r="D103" s="12" t="s">
        <v>40</v>
      </c>
      <c r="E103" s="12" t="s">
        <v>6</v>
      </c>
      <c r="F103" s="12" t="s">
        <v>15</v>
      </c>
      <c r="G103" s="12" t="s">
        <v>194</v>
      </c>
      <c r="H103" s="12"/>
      <c r="I103" s="9">
        <v>3</v>
      </c>
      <c r="J103" s="61">
        <v>3</v>
      </c>
      <c r="K103" s="222"/>
      <c r="L103" s="226"/>
      <c r="M103" s="11">
        <f t="shared" si="13"/>
        <v>3</v>
      </c>
      <c r="N103" s="11">
        <f t="shared" si="14"/>
        <v>1</v>
      </c>
    </row>
    <row r="104" spans="1:14" s="11" customFormat="1" x14ac:dyDescent="0.2">
      <c r="A104" s="8">
        <v>43757</v>
      </c>
      <c r="B104" s="12" t="s">
        <v>3</v>
      </c>
      <c r="C104" s="113">
        <v>4599</v>
      </c>
      <c r="D104" s="12" t="s">
        <v>40</v>
      </c>
      <c r="E104" s="12" t="s">
        <v>6</v>
      </c>
      <c r="F104" s="12" t="s">
        <v>4</v>
      </c>
      <c r="G104" s="12" t="s">
        <v>23</v>
      </c>
      <c r="H104" s="12"/>
      <c r="I104" s="9">
        <v>2</v>
      </c>
      <c r="J104" s="61">
        <v>1</v>
      </c>
      <c r="K104" s="222"/>
      <c r="L104" s="226"/>
      <c r="M104" s="11">
        <f t="shared" si="13"/>
        <v>4</v>
      </c>
      <c r="N104" s="11">
        <f t="shared" si="14"/>
        <v>1</v>
      </c>
    </row>
    <row r="105" spans="1:14" s="11" customFormat="1" x14ac:dyDescent="0.2">
      <c r="A105" s="8">
        <v>43758</v>
      </c>
      <c r="B105" s="12" t="s">
        <v>3</v>
      </c>
      <c r="C105" s="113">
        <v>4548</v>
      </c>
      <c r="D105" s="12" t="s">
        <v>40</v>
      </c>
      <c r="E105" s="12" t="s">
        <v>3</v>
      </c>
      <c r="F105" s="12" t="s">
        <v>99</v>
      </c>
      <c r="G105" s="12" t="s">
        <v>2602</v>
      </c>
      <c r="H105" s="12"/>
      <c r="I105" s="9">
        <v>2</v>
      </c>
      <c r="J105" s="61">
        <v>1</v>
      </c>
      <c r="K105" s="222"/>
      <c r="L105" s="226"/>
      <c r="M105" s="11">
        <f t="shared" si="13"/>
        <v>5</v>
      </c>
      <c r="N105" s="11">
        <f t="shared" si="14"/>
        <v>2</v>
      </c>
    </row>
    <row r="106" spans="1:14" s="11" customFormat="1" x14ac:dyDescent="0.2">
      <c r="A106" s="8">
        <v>43764</v>
      </c>
      <c r="B106" s="12" t="s">
        <v>3</v>
      </c>
      <c r="C106" s="113">
        <v>4540</v>
      </c>
      <c r="D106" s="12" t="s">
        <v>40</v>
      </c>
      <c r="E106" s="12" t="s">
        <v>18</v>
      </c>
      <c r="F106" s="12" t="s">
        <v>15</v>
      </c>
      <c r="G106" s="12" t="s">
        <v>2648</v>
      </c>
      <c r="H106" s="12"/>
      <c r="I106" s="9">
        <v>3</v>
      </c>
      <c r="J106" s="61" t="s">
        <v>828</v>
      </c>
      <c r="K106" s="222"/>
      <c r="L106" s="226"/>
      <c r="M106" s="11">
        <f t="shared" si="13"/>
        <v>8</v>
      </c>
      <c r="N106" s="11">
        <f t="shared" si="14"/>
        <v>4</v>
      </c>
    </row>
    <row r="107" spans="1:14" s="11" customFormat="1" x14ac:dyDescent="0.2">
      <c r="A107" s="8">
        <v>43767</v>
      </c>
      <c r="B107" s="12" t="s">
        <v>3</v>
      </c>
      <c r="C107" s="113">
        <v>4522</v>
      </c>
      <c r="D107" s="12" t="s">
        <v>40</v>
      </c>
      <c r="E107" s="12" t="s">
        <v>6</v>
      </c>
      <c r="F107" s="12" t="s">
        <v>3</v>
      </c>
      <c r="G107" s="12" t="s">
        <v>151</v>
      </c>
      <c r="H107" s="12"/>
      <c r="I107" s="9">
        <v>7</v>
      </c>
      <c r="J107" s="61">
        <v>3</v>
      </c>
      <c r="K107" s="222"/>
      <c r="L107" s="226"/>
      <c r="M107" s="11">
        <f t="shared" si="13"/>
        <v>127</v>
      </c>
      <c r="N107" s="11">
        <f t="shared" si="14"/>
        <v>180</v>
      </c>
    </row>
    <row r="108" spans="1:14" s="11" customFormat="1" x14ac:dyDescent="0.2">
      <c r="A108" s="8">
        <v>43767</v>
      </c>
      <c r="B108" s="12" t="s">
        <v>3</v>
      </c>
      <c r="C108" s="113">
        <v>4602</v>
      </c>
      <c r="D108" s="12" t="s">
        <v>40</v>
      </c>
      <c r="E108" s="12" t="s">
        <v>5</v>
      </c>
      <c r="F108" s="12" t="s">
        <v>15</v>
      </c>
      <c r="G108" s="12" t="s">
        <v>151</v>
      </c>
      <c r="H108" s="12"/>
      <c r="I108" s="9">
        <v>3</v>
      </c>
      <c r="J108" s="61">
        <v>1</v>
      </c>
      <c r="K108" s="222"/>
      <c r="L108" s="226"/>
      <c r="M108" s="11">
        <f t="shared" si="13"/>
        <v>65</v>
      </c>
      <c r="N108" s="11">
        <f t="shared" si="14"/>
        <v>77</v>
      </c>
    </row>
    <row r="109" spans="1:14" s="11" customFormat="1" x14ac:dyDescent="0.2">
      <c r="A109" s="218">
        <v>43768</v>
      </c>
      <c r="B109" s="12" t="s">
        <v>3</v>
      </c>
      <c r="C109" s="113">
        <v>4580</v>
      </c>
      <c r="D109" s="12" t="s">
        <v>40</v>
      </c>
      <c r="E109" s="12" t="s">
        <v>3</v>
      </c>
      <c r="F109" s="12" t="s">
        <v>6</v>
      </c>
      <c r="G109" s="12" t="s">
        <v>194</v>
      </c>
      <c r="H109" s="12"/>
      <c r="I109" s="9">
        <v>4</v>
      </c>
      <c r="J109" s="61">
        <v>1</v>
      </c>
      <c r="K109" s="222"/>
      <c r="L109" s="226"/>
      <c r="M109" s="11">
        <f t="shared" si="13"/>
        <v>22</v>
      </c>
      <c r="N109" s="11">
        <f t="shared" si="14"/>
        <v>21</v>
      </c>
    </row>
    <row r="110" spans="1:14" s="11" customFormat="1" x14ac:dyDescent="0.2">
      <c r="A110" s="218">
        <v>43768</v>
      </c>
      <c r="B110" s="12" t="s">
        <v>3</v>
      </c>
      <c r="C110" s="113">
        <v>4667</v>
      </c>
      <c r="D110" s="12" t="s">
        <v>40</v>
      </c>
      <c r="E110" s="12" t="s">
        <v>16</v>
      </c>
      <c r="F110" s="12" t="s">
        <v>6</v>
      </c>
      <c r="G110" s="12" t="s">
        <v>23</v>
      </c>
      <c r="H110" s="12"/>
      <c r="I110" s="9">
        <v>3</v>
      </c>
      <c r="J110" s="61">
        <v>1</v>
      </c>
      <c r="K110" s="222"/>
      <c r="L110" s="226"/>
      <c r="M110" s="11">
        <f t="shared" si="13"/>
        <v>17</v>
      </c>
      <c r="N110" s="11">
        <f t="shared" si="14"/>
        <v>19</v>
      </c>
    </row>
    <row r="111" spans="1:14" s="11" customFormat="1" x14ac:dyDescent="0.2">
      <c r="A111" s="218">
        <v>43768</v>
      </c>
      <c r="B111" s="12" t="s">
        <v>3</v>
      </c>
      <c r="C111" s="113">
        <v>4677</v>
      </c>
      <c r="D111" s="12" t="s">
        <v>40</v>
      </c>
      <c r="E111" s="12" t="s">
        <v>6</v>
      </c>
      <c r="F111" s="12" t="s">
        <v>15</v>
      </c>
      <c r="G111" s="12" t="s">
        <v>194</v>
      </c>
      <c r="H111" s="12"/>
      <c r="I111" s="9">
        <v>4</v>
      </c>
      <c r="J111" s="61">
        <v>1</v>
      </c>
      <c r="K111" s="222"/>
      <c r="L111" s="226"/>
      <c r="M111" s="11">
        <f t="shared" si="13"/>
        <v>19</v>
      </c>
      <c r="N111" s="11">
        <f t="shared" si="14"/>
        <v>20</v>
      </c>
    </row>
    <row r="112" spans="1:14" s="11" customFormat="1" x14ac:dyDescent="0.2">
      <c r="A112" s="218">
        <v>43768</v>
      </c>
      <c r="B112" s="12" t="s">
        <v>3</v>
      </c>
      <c r="C112" s="113">
        <v>4631</v>
      </c>
      <c r="D112" s="12" t="s">
        <v>40</v>
      </c>
      <c r="E112" s="12" t="s">
        <v>16</v>
      </c>
      <c r="F112" s="12" t="s">
        <v>3</v>
      </c>
      <c r="G112" s="12" t="s">
        <v>37</v>
      </c>
      <c r="H112" s="217"/>
      <c r="I112" s="9">
        <v>5</v>
      </c>
      <c r="J112" s="61">
        <v>2</v>
      </c>
      <c r="K112" s="222"/>
      <c r="L112" s="226"/>
      <c r="M112" s="11">
        <f t="shared" si="13"/>
        <v>19</v>
      </c>
      <c r="N112" s="11">
        <f t="shared" si="14"/>
        <v>10</v>
      </c>
    </row>
    <row r="113" spans="1:14" s="11" customFormat="1" x14ac:dyDescent="0.2">
      <c r="A113" s="8">
        <v>43767</v>
      </c>
      <c r="B113" s="12" t="s">
        <v>3</v>
      </c>
      <c r="C113" s="113">
        <v>4762</v>
      </c>
      <c r="D113" s="12" t="s">
        <v>941</v>
      </c>
      <c r="E113" s="12" t="s">
        <v>16</v>
      </c>
      <c r="F113" s="12" t="s">
        <v>6</v>
      </c>
      <c r="G113" s="12" t="s">
        <v>151</v>
      </c>
      <c r="H113" s="12"/>
      <c r="I113" s="9">
        <v>8</v>
      </c>
      <c r="J113" s="61">
        <v>4</v>
      </c>
      <c r="K113" s="222"/>
      <c r="L113" s="226"/>
      <c r="M113" s="11">
        <f t="shared" si="13"/>
        <v>24</v>
      </c>
      <c r="N113" s="11">
        <f t="shared" si="14"/>
        <v>20</v>
      </c>
    </row>
    <row r="114" spans="1:14" s="11" customFormat="1" x14ac:dyDescent="0.2">
      <c r="A114" s="8">
        <v>43757</v>
      </c>
      <c r="B114" s="12" t="s">
        <v>6</v>
      </c>
      <c r="C114" s="113">
        <v>88500</v>
      </c>
      <c r="D114" s="12" t="s">
        <v>2581</v>
      </c>
      <c r="E114" s="12" t="s">
        <v>6</v>
      </c>
      <c r="F114" s="12" t="s">
        <v>15</v>
      </c>
      <c r="G114" s="12" t="s">
        <v>23</v>
      </c>
      <c r="H114" s="12"/>
      <c r="I114" s="9">
        <v>127</v>
      </c>
      <c r="J114" s="61">
        <v>180</v>
      </c>
      <c r="K114" s="222"/>
      <c r="L114" s="226"/>
      <c r="M114" s="11">
        <f t="shared" si="13"/>
        <v>24</v>
      </c>
      <c r="N114" s="11">
        <f t="shared" si="14"/>
        <v>20</v>
      </c>
    </row>
    <row r="115" spans="1:14" s="11" customFormat="1" x14ac:dyDescent="0.2">
      <c r="A115" s="8">
        <v>43762</v>
      </c>
      <c r="B115" s="12" t="s">
        <v>6</v>
      </c>
      <c r="C115" s="113">
        <v>57130</v>
      </c>
      <c r="D115" s="12" t="s">
        <v>597</v>
      </c>
      <c r="E115" s="12" t="s">
        <v>6</v>
      </c>
      <c r="F115" s="12" t="s">
        <v>15</v>
      </c>
      <c r="G115" s="12" t="s">
        <v>23</v>
      </c>
      <c r="H115" s="12"/>
      <c r="I115" s="9">
        <v>65</v>
      </c>
      <c r="J115" s="61">
        <v>77</v>
      </c>
      <c r="K115" s="222"/>
      <c r="L115" s="226"/>
      <c r="M115" s="11">
        <f t="shared" si="13"/>
        <v>23</v>
      </c>
      <c r="N115" s="11">
        <f t="shared" si="14"/>
        <v>21</v>
      </c>
    </row>
    <row r="116" spans="1:14" s="11" customFormat="1" x14ac:dyDescent="0.2">
      <c r="A116" s="8">
        <v>43749</v>
      </c>
      <c r="B116" s="12" t="s">
        <v>3</v>
      </c>
      <c r="C116" s="113">
        <v>3412</v>
      </c>
      <c r="D116" s="12" t="s">
        <v>67</v>
      </c>
      <c r="E116" s="12" t="s">
        <v>4</v>
      </c>
      <c r="F116" s="12" t="s">
        <v>22</v>
      </c>
      <c r="G116" s="12" t="s">
        <v>151</v>
      </c>
      <c r="H116" s="12"/>
      <c r="I116" s="9">
        <v>22</v>
      </c>
      <c r="J116" s="61">
        <v>21</v>
      </c>
      <c r="K116" s="222"/>
      <c r="L116" s="226"/>
      <c r="M116" s="11">
        <f t="shared" si="13"/>
        <v>24</v>
      </c>
      <c r="N116" s="11">
        <f t="shared" si="14"/>
        <v>25</v>
      </c>
    </row>
    <row r="117" spans="1:14" s="11" customFormat="1" x14ac:dyDescent="0.2">
      <c r="A117" s="8">
        <v>43750</v>
      </c>
      <c r="B117" s="12" t="s">
        <v>3</v>
      </c>
      <c r="C117" s="113">
        <v>3442</v>
      </c>
      <c r="D117" s="12" t="s">
        <v>67</v>
      </c>
      <c r="E117" s="12" t="s">
        <v>16</v>
      </c>
      <c r="F117" s="12" t="s">
        <v>4</v>
      </c>
      <c r="G117" s="12" t="s">
        <v>893</v>
      </c>
      <c r="H117" s="12"/>
      <c r="I117" s="9">
        <v>17</v>
      </c>
      <c r="J117" s="61">
        <v>19</v>
      </c>
      <c r="K117" s="222"/>
      <c r="L117" s="226"/>
      <c r="M117" s="11">
        <f t="shared" si="13"/>
        <v>22</v>
      </c>
      <c r="N117" s="11">
        <f t="shared" si="14"/>
        <v>20</v>
      </c>
    </row>
    <row r="118" spans="1:14" s="11" customFormat="1" x14ac:dyDescent="0.2">
      <c r="A118" s="8">
        <v>43758</v>
      </c>
      <c r="B118" s="12" t="s">
        <v>3</v>
      </c>
      <c r="C118" s="113">
        <v>3445</v>
      </c>
      <c r="D118" s="12" t="s">
        <v>67</v>
      </c>
      <c r="E118" s="12" t="s">
        <v>3</v>
      </c>
      <c r="F118" s="12" t="s">
        <v>6</v>
      </c>
      <c r="G118" s="12" t="s">
        <v>23</v>
      </c>
      <c r="H118" s="12"/>
      <c r="I118" s="9">
        <v>19</v>
      </c>
      <c r="J118" s="61">
        <v>20</v>
      </c>
      <c r="K118" s="222"/>
      <c r="L118" s="226"/>
      <c r="M118" s="11">
        <f t="shared" si="13"/>
        <v>52</v>
      </c>
      <c r="N118" s="11">
        <f t="shared" si="14"/>
        <v>63</v>
      </c>
    </row>
    <row r="119" spans="1:14" s="11" customFormat="1" x14ac:dyDescent="0.2">
      <c r="A119" s="8">
        <v>43765</v>
      </c>
      <c r="B119" s="12" t="s">
        <v>3</v>
      </c>
      <c r="C119" s="113">
        <v>3541</v>
      </c>
      <c r="D119" s="12" t="s">
        <v>67</v>
      </c>
      <c r="E119" s="12" t="s">
        <v>16</v>
      </c>
      <c r="F119" s="12" t="s">
        <v>4</v>
      </c>
      <c r="G119" s="12" t="s">
        <v>222</v>
      </c>
      <c r="H119" s="12"/>
      <c r="I119" s="9">
        <v>19</v>
      </c>
      <c r="J119" s="61">
        <v>10</v>
      </c>
      <c r="K119" s="222"/>
      <c r="L119" s="226"/>
      <c r="M119" s="11">
        <f t="shared" si="13"/>
        <v>59</v>
      </c>
      <c r="N119" s="11">
        <f t="shared" si="14"/>
        <v>62</v>
      </c>
    </row>
    <row r="120" spans="1:14" s="11" customFormat="1" x14ac:dyDescent="0.2">
      <c r="A120" s="8">
        <v>43766</v>
      </c>
      <c r="B120" s="12" t="s">
        <v>3</v>
      </c>
      <c r="C120" s="113">
        <v>3422</v>
      </c>
      <c r="D120" s="12" t="s">
        <v>67</v>
      </c>
      <c r="E120" s="12" t="s">
        <v>16</v>
      </c>
      <c r="F120" s="12" t="s">
        <v>6</v>
      </c>
      <c r="G120" s="12" t="s">
        <v>194</v>
      </c>
      <c r="H120" s="12"/>
      <c r="I120" s="9">
        <v>24</v>
      </c>
      <c r="J120" s="61">
        <v>20</v>
      </c>
      <c r="K120" s="222"/>
      <c r="L120" s="226"/>
      <c r="M120" s="11">
        <f t="shared" si="13"/>
        <v>32</v>
      </c>
      <c r="N120" s="11">
        <f t="shared" si="14"/>
        <v>38</v>
      </c>
    </row>
    <row r="121" spans="1:14" s="11" customFormat="1" x14ac:dyDescent="0.2">
      <c r="A121" s="8">
        <v>43767</v>
      </c>
      <c r="B121" s="12" t="s">
        <v>3</v>
      </c>
      <c r="C121" s="113">
        <v>3429</v>
      </c>
      <c r="D121" s="12" t="s">
        <v>67</v>
      </c>
      <c r="E121" s="12" t="s">
        <v>3</v>
      </c>
      <c r="F121" s="12" t="s">
        <v>5</v>
      </c>
      <c r="G121" s="12" t="s">
        <v>151</v>
      </c>
      <c r="H121" s="12"/>
      <c r="I121" s="9">
        <v>24</v>
      </c>
      <c r="J121" s="61">
        <v>20</v>
      </c>
      <c r="K121" s="222"/>
      <c r="L121" s="226"/>
      <c r="M121" s="11">
        <f t="shared" si="13"/>
        <v>26</v>
      </c>
      <c r="N121" s="11">
        <f t="shared" si="14"/>
        <v>30</v>
      </c>
    </row>
    <row r="122" spans="1:14" s="11" customFormat="1" x14ac:dyDescent="0.2">
      <c r="A122" s="218">
        <v>43768</v>
      </c>
      <c r="B122" s="12" t="s">
        <v>3</v>
      </c>
      <c r="C122" s="113">
        <v>3510</v>
      </c>
      <c r="D122" s="12" t="s">
        <v>67</v>
      </c>
      <c r="E122" s="12" t="s">
        <v>16</v>
      </c>
      <c r="F122" s="12" t="s">
        <v>3</v>
      </c>
      <c r="G122" s="12" t="s">
        <v>23</v>
      </c>
      <c r="H122" s="217"/>
      <c r="I122" s="9">
        <v>23</v>
      </c>
      <c r="J122" s="61">
        <v>21</v>
      </c>
      <c r="K122" s="222"/>
      <c r="L122" s="226"/>
      <c r="M122" s="11">
        <f t="shared" si="13"/>
        <v>28</v>
      </c>
      <c r="N122" s="11">
        <f t="shared" si="14"/>
        <v>30</v>
      </c>
    </row>
    <row r="123" spans="1:14" s="11" customFormat="1" x14ac:dyDescent="0.2">
      <c r="A123" s="218">
        <v>43768</v>
      </c>
      <c r="B123" s="12" t="s">
        <v>3</v>
      </c>
      <c r="C123" s="113">
        <v>3468</v>
      </c>
      <c r="D123" s="12" t="s">
        <v>67</v>
      </c>
      <c r="E123" s="12" t="s">
        <v>6</v>
      </c>
      <c r="F123" s="12" t="s">
        <v>3</v>
      </c>
      <c r="G123" s="12" t="s">
        <v>194</v>
      </c>
      <c r="H123" s="12"/>
      <c r="I123" s="9">
        <v>24</v>
      </c>
      <c r="J123" s="61">
        <v>25</v>
      </c>
      <c r="K123" s="222"/>
      <c r="L123" s="226"/>
      <c r="M123" s="11">
        <f t="shared" si="13"/>
        <v>13</v>
      </c>
      <c r="N123" s="11">
        <f t="shared" si="14"/>
        <v>7</v>
      </c>
    </row>
    <row r="124" spans="1:14" s="11" customFormat="1" x14ac:dyDescent="0.2">
      <c r="A124" s="218">
        <v>43768</v>
      </c>
      <c r="B124" s="12" t="s">
        <v>3</v>
      </c>
      <c r="C124" s="113">
        <v>3486</v>
      </c>
      <c r="D124" s="12" t="s">
        <v>67</v>
      </c>
      <c r="E124" s="12" t="s">
        <v>3</v>
      </c>
      <c r="F124" s="12" t="s">
        <v>6</v>
      </c>
      <c r="G124" s="12" t="s">
        <v>194</v>
      </c>
      <c r="H124" s="12"/>
      <c r="I124" s="9">
        <v>22</v>
      </c>
      <c r="J124" s="61">
        <v>20</v>
      </c>
      <c r="K124" s="222"/>
      <c r="L124" s="226"/>
      <c r="M124" s="11">
        <f t="shared" ref="M124:M126" si="15">I131</f>
        <v>14</v>
      </c>
      <c r="N124" s="11">
        <f t="shared" ref="N124:N126" si="16">J131</f>
        <v>9</v>
      </c>
    </row>
    <row r="125" spans="1:14" s="11" customFormat="1" x14ac:dyDescent="0.2">
      <c r="A125" s="8">
        <v>43766</v>
      </c>
      <c r="B125" s="12" t="s">
        <v>3</v>
      </c>
      <c r="C125" s="113">
        <v>6440</v>
      </c>
      <c r="D125" s="12" t="s">
        <v>60</v>
      </c>
      <c r="E125" s="12" t="s">
        <v>18</v>
      </c>
      <c r="F125" s="12" t="s">
        <v>15</v>
      </c>
      <c r="G125" s="12" t="s">
        <v>319</v>
      </c>
      <c r="H125" s="12"/>
      <c r="I125" s="9">
        <v>52</v>
      </c>
      <c r="J125" s="61">
        <v>63</v>
      </c>
      <c r="K125" s="222"/>
      <c r="L125" s="226"/>
      <c r="M125" s="11">
        <f t="shared" si="15"/>
        <v>11</v>
      </c>
      <c r="N125" s="11">
        <f t="shared" si="16"/>
        <v>7</v>
      </c>
    </row>
    <row r="126" spans="1:14" s="11" customFormat="1" x14ac:dyDescent="0.2">
      <c r="A126" s="218">
        <v>43768</v>
      </c>
      <c r="B126" s="12" t="s">
        <v>3</v>
      </c>
      <c r="C126" s="113">
        <v>6416</v>
      </c>
      <c r="D126" s="12" t="s">
        <v>60</v>
      </c>
      <c r="E126" s="12" t="s">
        <v>3</v>
      </c>
      <c r="F126" s="12" t="s">
        <v>3</v>
      </c>
      <c r="G126" s="12" t="s">
        <v>319</v>
      </c>
      <c r="H126" s="12"/>
      <c r="I126" s="9">
        <v>59</v>
      </c>
      <c r="J126" s="61">
        <v>62</v>
      </c>
      <c r="K126" s="222"/>
      <c r="L126" s="226"/>
      <c r="M126" s="11">
        <f t="shared" si="15"/>
        <v>13</v>
      </c>
      <c r="N126" s="11">
        <f t="shared" si="16"/>
        <v>7</v>
      </c>
    </row>
    <row r="127" spans="1:14" s="11" customFormat="1" x14ac:dyDescent="0.2">
      <c r="A127" s="8">
        <v>43767</v>
      </c>
      <c r="B127" s="12" t="s">
        <v>3</v>
      </c>
      <c r="C127" s="113">
        <v>5695</v>
      </c>
      <c r="D127" s="12" t="s">
        <v>2679</v>
      </c>
      <c r="E127" s="12" t="s">
        <v>3</v>
      </c>
      <c r="F127" s="12" t="s">
        <v>6</v>
      </c>
      <c r="G127" s="12" t="s">
        <v>23</v>
      </c>
      <c r="H127" s="12"/>
      <c r="I127" s="9">
        <v>32</v>
      </c>
      <c r="J127" s="61">
        <v>38</v>
      </c>
      <c r="K127" s="222"/>
      <c r="L127" s="226"/>
      <c r="M127" s="11">
        <f t="shared" ref="M127:M137" si="17">I136</f>
        <v>16</v>
      </c>
      <c r="N127" s="11">
        <f t="shared" ref="N127:N137" si="18">J136</f>
        <v>10</v>
      </c>
    </row>
    <row r="128" spans="1:14" s="11" customFormat="1" x14ac:dyDescent="0.2">
      <c r="A128" s="8">
        <v>43759</v>
      </c>
      <c r="B128" s="12" t="s">
        <v>6</v>
      </c>
      <c r="C128" s="113">
        <v>57330</v>
      </c>
      <c r="D128" s="12" t="s">
        <v>182</v>
      </c>
      <c r="E128" s="12" t="s">
        <v>6</v>
      </c>
      <c r="F128" s="12" t="s">
        <v>6</v>
      </c>
      <c r="G128" s="12" t="s">
        <v>151</v>
      </c>
      <c r="H128" s="12"/>
      <c r="I128" s="9">
        <v>26</v>
      </c>
      <c r="J128" s="61">
        <v>30</v>
      </c>
      <c r="K128" s="222"/>
      <c r="L128" s="226"/>
      <c r="M128" s="11">
        <f t="shared" si="17"/>
        <v>14</v>
      </c>
      <c r="N128" s="11">
        <f t="shared" si="18"/>
        <v>9</v>
      </c>
    </row>
    <row r="129" spans="1:26" s="11" customFormat="1" x14ac:dyDescent="0.2">
      <c r="A129" s="8">
        <v>43760</v>
      </c>
      <c r="B129" s="12" t="s">
        <v>6</v>
      </c>
      <c r="C129" s="113">
        <v>57330</v>
      </c>
      <c r="D129" s="12" t="s">
        <v>182</v>
      </c>
      <c r="E129" s="12" t="s">
        <v>6</v>
      </c>
      <c r="F129" s="12" t="s">
        <v>6</v>
      </c>
      <c r="G129" s="12" t="s">
        <v>177</v>
      </c>
      <c r="H129" s="12"/>
      <c r="I129" s="9">
        <v>28</v>
      </c>
      <c r="J129" s="61">
        <v>30</v>
      </c>
      <c r="K129" s="222"/>
      <c r="L129" s="226"/>
      <c r="M129" s="11">
        <f t="shared" si="17"/>
        <v>14</v>
      </c>
      <c r="N129" s="11">
        <f t="shared" si="18"/>
        <v>7</v>
      </c>
    </row>
    <row r="130" spans="1:26" s="11" customFormat="1" x14ac:dyDescent="0.2">
      <c r="A130" s="8">
        <v>43743</v>
      </c>
      <c r="B130" s="12" t="s">
        <v>3</v>
      </c>
      <c r="C130" s="113">
        <v>4361</v>
      </c>
      <c r="D130" s="12" t="s">
        <v>506</v>
      </c>
      <c r="E130" s="12" t="s">
        <v>585</v>
      </c>
      <c r="F130" s="12" t="s">
        <v>15</v>
      </c>
      <c r="G130" s="12" t="s">
        <v>151</v>
      </c>
      <c r="H130" s="12"/>
      <c r="I130" s="9">
        <v>13</v>
      </c>
      <c r="J130" s="61">
        <v>7</v>
      </c>
      <c r="K130" s="222"/>
      <c r="L130" s="226"/>
      <c r="M130" s="11">
        <f t="shared" si="17"/>
        <v>17</v>
      </c>
      <c r="N130" s="11">
        <f t="shared" si="18"/>
        <v>9</v>
      </c>
    </row>
    <row r="131" spans="1:26" s="11" customFormat="1" x14ac:dyDescent="0.2">
      <c r="A131" s="8">
        <v>43743</v>
      </c>
      <c r="B131" s="12" t="s">
        <v>3</v>
      </c>
      <c r="C131" s="113">
        <v>4340</v>
      </c>
      <c r="D131" s="12" t="s">
        <v>506</v>
      </c>
      <c r="E131" s="12" t="s">
        <v>6</v>
      </c>
      <c r="F131" s="12" t="s">
        <v>15</v>
      </c>
      <c r="G131" s="12" t="s">
        <v>477</v>
      </c>
      <c r="H131" s="12"/>
      <c r="I131" s="9">
        <v>14</v>
      </c>
      <c r="J131" s="61">
        <v>9</v>
      </c>
      <c r="K131" s="222"/>
      <c r="L131" s="226"/>
      <c r="M131" s="11">
        <f t="shared" si="17"/>
        <v>60</v>
      </c>
      <c r="N131" s="11">
        <f t="shared" si="18"/>
        <v>54</v>
      </c>
    </row>
    <row r="132" spans="1:26" s="11" customFormat="1" x14ac:dyDescent="0.2">
      <c r="A132" s="8">
        <v>43751</v>
      </c>
      <c r="B132" s="12" t="s">
        <v>3</v>
      </c>
      <c r="C132" s="113">
        <v>4026</v>
      </c>
      <c r="D132" s="12" t="s">
        <v>506</v>
      </c>
      <c r="E132" s="12" t="s">
        <v>6</v>
      </c>
      <c r="F132" s="12" t="s">
        <v>15</v>
      </c>
      <c r="G132" s="12" t="s">
        <v>37</v>
      </c>
      <c r="H132" s="12"/>
      <c r="I132" s="9">
        <v>11</v>
      </c>
      <c r="J132" s="61">
        <v>7</v>
      </c>
      <c r="K132" s="222"/>
      <c r="L132" s="226"/>
      <c r="M132" s="11">
        <f t="shared" si="17"/>
        <v>37</v>
      </c>
      <c r="N132" s="11">
        <f t="shared" si="18"/>
        <v>43</v>
      </c>
    </row>
    <row r="133" spans="1:26" s="11" customFormat="1" x14ac:dyDescent="0.2">
      <c r="A133" s="8">
        <v>43751</v>
      </c>
      <c r="B133" s="12" t="s">
        <v>3</v>
      </c>
      <c r="C133" s="113">
        <v>4361</v>
      </c>
      <c r="D133" s="12" t="s">
        <v>506</v>
      </c>
      <c r="E133" s="12" t="s">
        <v>10</v>
      </c>
      <c r="F133" s="12" t="s">
        <v>6</v>
      </c>
      <c r="G133" s="12" t="s">
        <v>222</v>
      </c>
      <c r="H133" s="12"/>
      <c r="I133" s="9">
        <v>13</v>
      </c>
      <c r="J133" s="61">
        <v>7</v>
      </c>
      <c r="K133" s="222"/>
      <c r="L133" s="226"/>
      <c r="M133" s="11">
        <f t="shared" si="17"/>
        <v>37</v>
      </c>
      <c r="N133" s="11">
        <f t="shared" si="18"/>
        <v>37</v>
      </c>
    </row>
    <row r="134" spans="1:26" s="11" customFormat="1" x14ac:dyDescent="0.2">
      <c r="A134" s="8">
        <v>43751</v>
      </c>
      <c r="B134" s="12" t="s">
        <v>6</v>
      </c>
      <c r="C134" s="113">
        <v>4206</v>
      </c>
      <c r="D134" s="12" t="s">
        <v>506</v>
      </c>
      <c r="E134" s="12" t="s">
        <v>4</v>
      </c>
      <c r="F134" s="12" t="s">
        <v>6</v>
      </c>
      <c r="G134" s="12" t="s">
        <v>37</v>
      </c>
      <c r="H134" s="12"/>
      <c r="I134" s="9">
        <v>16</v>
      </c>
      <c r="J134" s="61">
        <v>12</v>
      </c>
      <c r="K134" s="222"/>
      <c r="L134" s="226"/>
      <c r="M134" s="11">
        <f t="shared" si="17"/>
        <v>45</v>
      </c>
      <c r="N134" s="11">
        <f t="shared" si="18"/>
        <v>62</v>
      </c>
    </row>
    <row r="135" spans="1:26" s="11" customFormat="1" x14ac:dyDescent="0.2">
      <c r="A135" s="109">
        <v>43753</v>
      </c>
      <c r="B135" s="34" t="s">
        <v>3</v>
      </c>
      <c r="C135" s="211">
        <v>4004</v>
      </c>
      <c r="D135" s="34" t="s">
        <v>506</v>
      </c>
      <c r="E135" s="34" t="s">
        <v>6</v>
      </c>
      <c r="F135" s="34" t="s">
        <v>4</v>
      </c>
      <c r="G135" s="34" t="s">
        <v>1661</v>
      </c>
      <c r="H135" s="34"/>
      <c r="I135" s="211">
        <v>14</v>
      </c>
      <c r="J135" s="229">
        <v>10</v>
      </c>
      <c r="K135" s="222"/>
      <c r="L135" s="226"/>
      <c r="M135" s="11">
        <f t="shared" si="17"/>
        <v>32</v>
      </c>
      <c r="N135" s="11">
        <f t="shared" si="18"/>
        <v>37</v>
      </c>
    </row>
    <row r="136" spans="1:26" s="11" customFormat="1" x14ac:dyDescent="0.2">
      <c r="A136" s="8">
        <v>43765</v>
      </c>
      <c r="B136" s="12" t="s">
        <v>3</v>
      </c>
      <c r="C136" s="113">
        <v>4031</v>
      </c>
      <c r="D136" s="12" t="s">
        <v>506</v>
      </c>
      <c r="E136" s="12" t="s">
        <v>4</v>
      </c>
      <c r="F136" s="12" t="s">
        <v>6</v>
      </c>
      <c r="G136" s="12" t="s">
        <v>1818</v>
      </c>
      <c r="H136" s="12"/>
      <c r="I136" s="9">
        <v>16</v>
      </c>
      <c r="J136" s="61">
        <v>10</v>
      </c>
      <c r="K136" s="222"/>
      <c r="L136" s="226"/>
      <c r="M136" s="11">
        <f t="shared" si="17"/>
        <v>36</v>
      </c>
      <c r="N136" s="11">
        <f t="shared" si="18"/>
        <v>38</v>
      </c>
    </row>
    <row r="137" spans="1:26" s="11" customFormat="1" x14ac:dyDescent="0.2">
      <c r="A137" s="8">
        <v>43765</v>
      </c>
      <c r="B137" s="12" t="s">
        <v>3</v>
      </c>
      <c r="C137" s="113">
        <v>4171</v>
      </c>
      <c r="D137" s="12" t="s">
        <v>506</v>
      </c>
      <c r="E137" s="12" t="s">
        <v>11</v>
      </c>
      <c r="F137" s="12" t="s">
        <v>4</v>
      </c>
      <c r="G137" s="12" t="s">
        <v>151</v>
      </c>
      <c r="H137" s="12"/>
      <c r="I137" s="9">
        <v>14</v>
      </c>
      <c r="J137" s="61">
        <v>9</v>
      </c>
      <c r="K137" s="222"/>
      <c r="L137" s="226"/>
      <c r="M137" s="11">
        <f t="shared" si="17"/>
        <v>34</v>
      </c>
      <c r="N137" s="11">
        <f t="shared" si="18"/>
        <v>38</v>
      </c>
    </row>
    <row r="138" spans="1:26" s="11" customFormat="1" x14ac:dyDescent="0.2">
      <c r="A138" s="218">
        <v>43768</v>
      </c>
      <c r="B138" s="12" t="s">
        <v>3</v>
      </c>
      <c r="C138" s="113">
        <v>4564</v>
      </c>
      <c r="D138" s="12" t="s">
        <v>506</v>
      </c>
      <c r="E138" s="12" t="s">
        <v>6</v>
      </c>
      <c r="F138" s="12" t="s">
        <v>8</v>
      </c>
      <c r="G138" s="12" t="s">
        <v>163</v>
      </c>
      <c r="H138" s="12"/>
      <c r="I138" s="9">
        <v>14</v>
      </c>
      <c r="J138" s="61">
        <v>7</v>
      </c>
      <c r="K138" s="222"/>
      <c r="L138" s="226"/>
      <c r="M138" s="11">
        <f t="shared" ref="M138:M161" si="19">I148</f>
        <v>31</v>
      </c>
      <c r="N138" s="11">
        <f t="shared" ref="N138:N161" si="20">J148</f>
        <v>31</v>
      </c>
    </row>
    <row r="139" spans="1:26" x14ac:dyDescent="0.2">
      <c r="A139" s="218">
        <v>43768</v>
      </c>
      <c r="B139" s="62" t="s">
        <v>3</v>
      </c>
      <c r="C139" s="213">
        <v>4130</v>
      </c>
      <c r="D139" s="62" t="s">
        <v>506</v>
      </c>
      <c r="E139" s="62" t="s">
        <v>6</v>
      </c>
      <c r="F139" s="62" t="s">
        <v>6</v>
      </c>
      <c r="G139" s="62" t="s">
        <v>151</v>
      </c>
      <c r="H139" s="62"/>
      <c r="I139" s="207">
        <v>17</v>
      </c>
      <c r="J139" s="231">
        <v>9</v>
      </c>
      <c r="K139" s="223"/>
      <c r="L139" s="227"/>
      <c r="M139" s="11">
        <f t="shared" si="19"/>
        <v>26</v>
      </c>
      <c r="N139" s="11">
        <f t="shared" si="20"/>
        <v>26</v>
      </c>
      <c r="O139" s="206"/>
      <c r="P139" s="206"/>
      <c r="Q139" s="206"/>
      <c r="R139" s="206"/>
      <c r="S139" s="206"/>
      <c r="T139" s="206"/>
      <c r="U139" s="206"/>
      <c r="V139" s="206"/>
      <c r="W139" s="206"/>
      <c r="X139" s="206"/>
      <c r="Y139" s="206"/>
      <c r="Z139" s="206"/>
    </row>
    <row r="140" spans="1:26" x14ac:dyDescent="0.2">
      <c r="A140" s="208">
        <v>43765</v>
      </c>
      <c r="B140" s="209" t="s">
        <v>3</v>
      </c>
      <c r="C140" s="212">
        <v>9151</v>
      </c>
      <c r="D140" s="209" t="s">
        <v>315</v>
      </c>
      <c r="E140" s="209" t="s">
        <v>4</v>
      </c>
      <c r="F140" s="209" t="s">
        <v>6</v>
      </c>
      <c r="G140" s="209" t="s">
        <v>151</v>
      </c>
      <c r="H140" s="209"/>
      <c r="I140" s="210">
        <v>60</v>
      </c>
      <c r="J140" s="230">
        <v>54</v>
      </c>
      <c r="K140" s="223"/>
      <c r="L140" s="227"/>
      <c r="M140" s="11">
        <f t="shared" si="19"/>
        <v>25</v>
      </c>
      <c r="N140" s="11">
        <f t="shared" si="20"/>
        <v>28</v>
      </c>
      <c r="O140" s="206"/>
      <c r="P140" s="206"/>
      <c r="Q140" s="206"/>
      <c r="R140" s="206"/>
      <c r="S140" s="206"/>
      <c r="T140" s="206"/>
      <c r="U140" s="206"/>
      <c r="V140" s="206"/>
      <c r="W140" s="206"/>
      <c r="X140" s="206"/>
      <c r="Y140" s="206"/>
      <c r="Z140" s="206"/>
    </row>
    <row r="141" spans="1:26" s="11" customFormat="1" x14ac:dyDescent="0.2">
      <c r="A141" s="8">
        <v>43758</v>
      </c>
      <c r="B141" s="12" t="s">
        <v>14</v>
      </c>
      <c r="C141" s="113">
        <v>6740</v>
      </c>
      <c r="D141" s="12" t="s">
        <v>181</v>
      </c>
      <c r="E141" s="12" t="s">
        <v>6</v>
      </c>
      <c r="F141" s="12" t="s">
        <v>3</v>
      </c>
      <c r="G141" s="12" t="s">
        <v>151</v>
      </c>
      <c r="H141" s="12"/>
      <c r="I141" s="9">
        <v>37</v>
      </c>
      <c r="J141" s="61">
        <v>43</v>
      </c>
      <c r="K141" s="222"/>
      <c r="L141" s="226"/>
      <c r="M141" s="11">
        <f t="shared" si="19"/>
        <v>62</v>
      </c>
      <c r="N141" s="11">
        <f t="shared" si="20"/>
        <v>71</v>
      </c>
    </row>
    <row r="142" spans="1:26" s="11" customFormat="1" x14ac:dyDescent="0.2">
      <c r="A142" s="8">
        <v>43765</v>
      </c>
      <c r="B142" s="12" t="s">
        <v>14</v>
      </c>
      <c r="C142" s="113">
        <v>6740</v>
      </c>
      <c r="D142" s="12" t="s">
        <v>181</v>
      </c>
      <c r="E142" s="12" t="s">
        <v>6</v>
      </c>
      <c r="F142" s="12" t="s">
        <v>4</v>
      </c>
      <c r="G142" s="12" t="s">
        <v>2576</v>
      </c>
      <c r="H142" s="12"/>
      <c r="I142" s="9">
        <v>37</v>
      </c>
      <c r="J142" s="61">
        <v>37</v>
      </c>
      <c r="K142" s="222"/>
      <c r="L142" s="226"/>
      <c r="M142" s="11" t="str">
        <f t="shared" si="19"/>
        <v>188</v>
      </c>
      <c r="N142" s="11" t="str">
        <f t="shared" si="20"/>
        <v>300</v>
      </c>
    </row>
    <row r="143" spans="1:26" s="11" customFormat="1" x14ac:dyDescent="0.2">
      <c r="A143" s="8">
        <v>43757</v>
      </c>
      <c r="B143" s="12" t="s">
        <v>3</v>
      </c>
      <c r="C143" s="113">
        <v>9048</v>
      </c>
      <c r="D143" s="12" t="s">
        <v>63</v>
      </c>
      <c r="E143" s="12" t="s">
        <v>1978</v>
      </c>
      <c r="F143" s="12" t="s">
        <v>15</v>
      </c>
      <c r="G143" s="12" t="s">
        <v>177</v>
      </c>
      <c r="H143" s="12"/>
      <c r="I143" s="9">
        <v>45</v>
      </c>
      <c r="J143" s="61">
        <v>62</v>
      </c>
      <c r="K143" s="222"/>
      <c r="L143" s="226"/>
      <c r="M143" s="11">
        <f t="shared" si="19"/>
        <v>113</v>
      </c>
      <c r="N143" s="11">
        <f t="shared" si="20"/>
        <v>182</v>
      </c>
    </row>
    <row r="144" spans="1:26" s="11" customFormat="1" x14ac:dyDescent="0.2">
      <c r="A144" s="8">
        <v>43755</v>
      </c>
      <c r="B144" s="12" t="s">
        <v>6</v>
      </c>
      <c r="C144" s="113">
        <v>57290</v>
      </c>
      <c r="D144" s="12" t="s">
        <v>138</v>
      </c>
      <c r="E144" s="12" t="s">
        <v>6</v>
      </c>
      <c r="F144" s="12" t="s">
        <v>15</v>
      </c>
      <c r="G144" s="12" t="s">
        <v>2576</v>
      </c>
      <c r="H144" s="12"/>
      <c r="I144" s="9">
        <v>32</v>
      </c>
      <c r="J144" s="61">
        <v>37</v>
      </c>
      <c r="K144" s="222"/>
      <c r="L144" s="226"/>
      <c r="M144" s="11">
        <f t="shared" si="19"/>
        <v>56</v>
      </c>
      <c r="N144" s="11">
        <f t="shared" si="20"/>
        <v>87</v>
      </c>
    </row>
    <row r="145" spans="1:14" s="11" customFormat="1" x14ac:dyDescent="0.2">
      <c r="A145" s="8">
        <v>43762</v>
      </c>
      <c r="B145" s="12" t="s">
        <v>6</v>
      </c>
      <c r="C145" s="113">
        <v>57290</v>
      </c>
      <c r="D145" s="12" t="s">
        <v>138</v>
      </c>
      <c r="E145" s="12" t="s">
        <v>6</v>
      </c>
      <c r="F145" s="12" t="s">
        <v>15</v>
      </c>
      <c r="G145" s="12" t="s">
        <v>319</v>
      </c>
      <c r="H145" s="12"/>
      <c r="I145" s="9">
        <v>36</v>
      </c>
      <c r="J145" s="61">
        <v>38</v>
      </c>
      <c r="K145" s="222"/>
      <c r="L145" s="226"/>
      <c r="M145" s="11">
        <f t="shared" si="19"/>
        <v>57</v>
      </c>
      <c r="N145" s="11">
        <f t="shared" si="20"/>
        <v>57</v>
      </c>
    </row>
    <row r="146" spans="1:14" s="11" customFormat="1" x14ac:dyDescent="0.2">
      <c r="A146" s="8">
        <v>43765</v>
      </c>
      <c r="B146" s="12" t="s">
        <v>6</v>
      </c>
      <c r="C146" s="113">
        <v>57290</v>
      </c>
      <c r="D146" s="12" t="s">
        <v>138</v>
      </c>
      <c r="E146" s="12" t="s">
        <v>31</v>
      </c>
      <c r="F146" s="12" t="s">
        <v>15</v>
      </c>
      <c r="G146" s="12" t="s">
        <v>37</v>
      </c>
      <c r="H146" s="12"/>
      <c r="I146" s="9">
        <v>34</v>
      </c>
      <c r="J146" s="61">
        <v>38</v>
      </c>
      <c r="K146" s="222"/>
      <c r="L146" s="226"/>
      <c r="M146" s="11">
        <f t="shared" si="19"/>
        <v>20</v>
      </c>
      <c r="N146" s="11">
        <f t="shared" si="20"/>
        <v>27</v>
      </c>
    </row>
    <row r="147" spans="1:14" s="11" customFormat="1" x14ac:dyDescent="0.2">
      <c r="A147" s="8">
        <v>43744</v>
      </c>
      <c r="B147" s="12" t="s">
        <v>5</v>
      </c>
      <c r="C147" s="113">
        <v>54341</v>
      </c>
      <c r="D147" s="12" t="s">
        <v>1917</v>
      </c>
      <c r="E147" s="12" t="s">
        <v>5</v>
      </c>
      <c r="F147" s="12" t="s">
        <v>6</v>
      </c>
      <c r="G147" s="12" t="s">
        <v>477</v>
      </c>
      <c r="H147" s="12"/>
      <c r="I147" s="9">
        <v>56</v>
      </c>
      <c r="J147" s="61">
        <v>88</v>
      </c>
      <c r="K147" s="222"/>
      <c r="L147" s="226"/>
      <c r="M147" s="11">
        <f t="shared" si="19"/>
        <v>39</v>
      </c>
      <c r="N147" s="11">
        <f t="shared" si="20"/>
        <v>43</v>
      </c>
    </row>
    <row r="148" spans="1:14" s="11" customFormat="1" x14ac:dyDescent="0.2">
      <c r="A148" s="8">
        <v>43762</v>
      </c>
      <c r="B148" s="12" t="s">
        <v>3</v>
      </c>
      <c r="C148" s="113">
        <v>5861</v>
      </c>
      <c r="D148" s="12" t="s">
        <v>78</v>
      </c>
      <c r="E148" s="12" t="s">
        <v>6</v>
      </c>
      <c r="F148" s="12" t="s">
        <v>6</v>
      </c>
      <c r="G148" s="12" t="s">
        <v>319</v>
      </c>
      <c r="H148" s="12"/>
      <c r="I148" s="9">
        <v>31</v>
      </c>
      <c r="J148" s="61">
        <v>31</v>
      </c>
      <c r="K148" s="222"/>
      <c r="L148" s="226"/>
      <c r="M148" s="11">
        <f t="shared" si="19"/>
        <v>20</v>
      </c>
      <c r="N148" s="11">
        <f t="shared" si="20"/>
        <v>14</v>
      </c>
    </row>
    <row r="149" spans="1:14" s="11" customFormat="1" x14ac:dyDescent="0.2">
      <c r="A149" s="8">
        <v>43766</v>
      </c>
      <c r="B149" s="12" t="s">
        <v>3</v>
      </c>
      <c r="C149" s="113">
        <v>5823</v>
      </c>
      <c r="D149" s="12" t="s">
        <v>78</v>
      </c>
      <c r="E149" s="12" t="s">
        <v>8</v>
      </c>
      <c r="F149" s="12" t="s">
        <v>33</v>
      </c>
      <c r="G149" s="12" t="s">
        <v>319</v>
      </c>
      <c r="H149" s="12"/>
      <c r="I149" s="9">
        <v>26</v>
      </c>
      <c r="J149" s="61">
        <v>26</v>
      </c>
      <c r="K149" s="222"/>
      <c r="L149" s="226"/>
      <c r="M149" s="11">
        <f t="shared" si="19"/>
        <v>0</v>
      </c>
      <c r="N149" s="11">
        <f t="shared" si="20"/>
        <v>0</v>
      </c>
    </row>
    <row r="150" spans="1:14" s="11" customFormat="1" x14ac:dyDescent="0.2">
      <c r="A150" s="8">
        <v>43766</v>
      </c>
      <c r="B150" s="12" t="s">
        <v>3</v>
      </c>
      <c r="C150" s="113">
        <v>5891</v>
      </c>
      <c r="D150" s="12" t="s">
        <v>78</v>
      </c>
      <c r="E150" s="12" t="s">
        <v>3</v>
      </c>
      <c r="F150" s="12" t="s">
        <v>5</v>
      </c>
      <c r="G150" s="12" t="s">
        <v>151</v>
      </c>
      <c r="H150" s="12"/>
      <c r="I150" s="9">
        <v>25</v>
      </c>
      <c r="J150" s="61">
        <v>28</v>
      </c>
      <c r="K150" s="222"/>
      <c r="L150" s="226"/>
      <c r="M150" s="11">
        <f t="shared" si="19"/>
        <v>28</v>
      </c>
      <c r="N150" s="11">
        <f t="shared" si="20"/>
        <v>21</v>
      </c>
    </row>
    <row r="151" spans="1:14" s="11" customFormat="1" x14ac:dyDescent="0.2">
      <c r="A151" s="8">
        <v>43767</v>
      </c>
      <c r="B151" s="12" t="s">
        <v>6</v>
      </c>
      <c r="C151" s="113">
        <v>9340</v>
      </c>
      <c r="D151" s="12" t="s">
        <v>2684</v>
      </c>
      <c r="E151" s="12" t="s">
        <v>6</v>
      </c>
      <c r="F151" s="12" t="s">
        <v>6</v>
      </c>
      <c r="G151" s="12" t="s">
        <v>319</v>
      </c>
      <c r="H151" s="12"/>
      <c r="I151" s="9">
        <v>62</v>
      </c>
      <c r="J151" s="61">
        <v>71</v>
      </c>
      <c r="K151" s="222"/>
      <c r="L151" s="226"/>
      <c r="M151" s="11">
        <f t="shared" si="19"/>
        <v>27</v>
      </c>
      <c r="N151" s="11">
        <f t="shared" si="20"/>
        <v>20</v>
      </c>
    </row>
    <row r="152" spans="1:14" s="11" customFormat="1" x14ac:dyDescent="0.2">
      <c r="A152" s="8">
        <v>43763</v>
      </c>
      <c r="B152" s="12" t="s">
        <v>6</v>
      </c>
      <c r="C152" s="113">
        <v>59267</v>
      </c>
      <c r="D152" s="12" t="s">
        <v>2634</v>
      </c>
      <c r="E152" s="12" t="s">
        <v>6</v>
      </c>
      <c r="F152" s="12" t="s">
        <v>15</v>
      </c>
      <c r="G152" s="12" t="s">
        <v>292</v>
      </c>
      <c r="H152" s="12"/>
      <c r="I152" s="87" t="s">
        <v>2639</v>
      </c>
      <c r="J152" s="220" t="s">
        <v>2640</v>
      </c>
      <c r="K152" s="222"/>
      <c r="L152" s="226"/>
      <c r="M152" s="11">
        <f t="shared" si="19"/>
        <v>29</v>
      </c>
      <c r="N152" s="11">
        <f t="shared" si="20"/>
        <v>22</v>
      </c>
    </row>
    <row r="153" spans="1:14" s="11" customFormat="1" x14ac:dyDescent="0.2">
      <c r="A153" s="8">
        <v>43767</v>
      </c>
      <c r="B153" s="12" t="s">
        <v>14</v>
      </c>
      <c r="C153" s="113">
        <v>6224</v>
      </c>
      <c r="D153" s="12" t="s">
        <v>2685</v>
      </c>
      <c r="E153" s="12" t="s">
        <v>6</v>
      </c>
      <c r="F153" s="12" t="s">
        <v>6</v>
      </c>
      <c r="G153" s="12" t="s">
        <v>151</v>
      </c>
      <c r="H153" s="12"/>
      <c r="I153" s="9">
        <v>113</v>
      </c>
      <c r="J153" s="61">
        <v>182</v>
      </c>
      <c r="K153" s="222"/>
      <c r="L153" s="226"/>
      <c r="M153" s="11">
        <f t="shared" si="19"/>
        <v>27</v>
      </c>
      <c r="N153" s="11">
        <f t="shared" si="20"/>
        <v>20</v>
      </c>
    </row>
    <row r="154" spans="1:14" s="11" customFormat="1" x14ac:dyDescent="0.2">
      <c r="A154" s="8">
        <v>43744</v>
      </c>
      <c r="B154" s="12" t="s">
        <v>5</v>
      </c>
      <c r="C154" s="113">
        <v>54343</v>
      </c>
      <c r="D154" s="12" t="s">
        <v>595</v>
      </c>
      <c r="E154" s="12" t="s">
        <v>5</v>
      </c>
      <c r="F154" s="12" t="s">
        <v>2525</v>
      </c>
      <c r="G154" s="12" t="s">
        <v>319</v>
      </c>
      <c r="H154" s="12"/>
      <c r="I154" s="9">
        <v>56</v>
      </c>
      <c r="J154" s="61">
        <v>87</v>
      </c>
      <c r="K154" s="222"/>
      <c r="L154" s="226"/>
      <c r="M154" s="11">
        <f t="shared" si="19"/>
        <v>34</v>
      </c>
      <c r="N154" s="11">
        <f t="shared" si="20"/>
        <v>27</v>
      </c>
    </row>
    <row r="155" spans="1:14" s="11" customFormat="1" x14ac:dyDescent="0.2">
      <c r="A155" s="8">
        <v>43765</v>
      </c>
      <c r="B155" s="12" t="s">
        <v>5</v>
      </c>
      <c r="C155" s="113">
        <v>54343</v>
      </c>
      <c r="D155" s="12" t="s">
        <v>595</v>
      </c>
      <c r="E155" s="12" t="s">
        <v>5</v>
      </c>
      <c r="F155" s="12" t="s">
        <v>15</v>
      </c>
      <c r="G155" s="12" t="s">
        <v>422</v>
      </c>
      <c r="H155" s="12"/>
      <c r="I155" s="9">
        <v>57</v>
      </c>
      <c r="J155" s="61">
        <v>57</v>
      </c>
      <c r="K155" s="222"/>
      <c r="L155" s="226"/>
      <c r="M155" s="11">
        <f t="shared" si="19"/>
        <v>40</v>
      </c>
      <c r="N155" s="11">
        <f t="shared" si="20"/>
        <v>53</v>
      </c>
    </row>
    <row r="156" spans="1:14" s="11" customFormat="1" x14ac:dyDescent="0.2">
      <c r="A156" s="8">
        <v>43750</v>
      </c>
      <c r="B156" s="12" t="s">
        <v>3</v>
      </c>
      <c r="C156" s="113">
        <v>5756</v>
      </c>
      <c r="D156" s="12" t="s">
        <v>128</v>
      </c>
      <c r="E156" s="12" t="s">
        <v>4</v>
      </c>
      <c r="F156" s="12" t="s">
        <v>5</v>
      </c>
      <c r="G156" s="12" t="s">
        <v>194</v>
      </c>
      <c r="H156" s="12"/>
      <c r="I156" s="9">
        <v>20</v>
      </c>
      <c r="J156" s="61">
        <v>27</v>
      </c>
      <c r="K156" s="222"/>
      <c r="L156" s="226"/>
      <c r="M156" s="11">
        <f t="shared" si="19"/>
        <v>39</v>
      </c>
      <c r="N156" s="11">
        <f t="shared" si="20"/>
        <v>55</v>
      </c>
    </row>
    <row r="157" spans="1:14" s="11" customFormat="1" x14ac:dyDescent="0.2">
      <c r="A157" s="218">
        <v>43768</v>
      </c>
      <c r="B157" s="12" t="s">
        <v>6</v>
      </c>
      <c r="C157" s="113">
        <v>57175</v>
      </c>
      <c r="D157" s="12" t="s">
        <v>2697</v>
      </c>
      <c r="E157" s="12" t="s">
        <v>6</v>
      </c>
      <c r="F157" s="12" t="s">
        <v>22</v>
      </c>
      <c r="G157" s="12" t="s">
        <v>23</v>
      </c>
      <c r="H157" s="12"/>
      <c r="I157" s="9">
        <v>39</v>
      </c>
      <c r="J157" s="61">
        <v>43</v>
      </c>
      <c r="K157" s="222"/>
      <c r="L157" s="226"/>
      <c r="M157" s="11">
        <f t="shared" si="19"/>
        <v>34</v>
      </c>
      <c r="N157" s="11">
        <f t="shared" si="20"/>
        <v>43</v>
      </c>
    </row>
    <row r="158" spans="1:14" s="11" customFormat="1" x14ac:dyDescent="0.2">
      <c r="A158" s="8">
        <v>43744</v>
      </c>
      <c r="B158" s="12" t="s">
        <v>3</v>
      </c>
      <c r="C158" s="113">
        <v>8355</v>
      </c>
      <c r="D158" s="12" t="s">
        <v>112</v>
      </c>
      <c r="E158" s="12" t="s">
        <v>1656</v>
      </c>
      <c r="F158" s="12" t="s">
        <v>15</v>
      </c>
      <c r="G158" s="12" t="s">
        <v>477</v>
      </c>
      <c r="H158" s="12"/>
      <c r="I158" s="9">
        <v>20</v>
      </c>
      <c r="J158" s="61">
        <v>14</v>
      </c>
      <c r="K158" s="222"/>
      <c r="L158" s="226"/>
      <c r="M158" s="11">
        <f t="shared" si="19"/>
        <v>58</v>
      </c>
      <c r="N158" s="11">
        <f t="shared" si="20"/>
        <v>55</v>
      </c>
    </row>
    <row r="159" spans="1:14" s="11" customFormat="1" x14ac:dyDescent="0.2">
      <c r="A159" s="8">
        <v>43739</v>
      </c>
      <c r="B159" s="12" t="s">
        <v>2492</v>
      </c>
      <c r="C159" s="113">
        <v>2600</v>
      </c>
      <c r="D159" s="12" t="s">
        <v>2493</v>
      </c>
      <c r="E159" s="12" t="s">
        <v>187</v>
      </c>
      <c r="F159" s="12" t="s">
        <v>15</v>
      </c>
      <c r="G159" s="12" t="s">
        <v>151</v>
      </c>
      <c r="H159" s="12"/>
      <c r="I159" s="31"/>
      <c r="J159" s="219"/>
      <c r="K159" s="222"/>
      <c r="L159" s="226"/>
      <c r="M159" s="11">
        <f t="shared" si="19"/>
        <v>78</v>
      </c>
      <c r="N159" s="11">
        <f t="shared" si="20"/>
        <v>100</v>
      </c>
    </row>
    <row r="160" spans="1:14" s="11" customFormat="1" x14ac:dyDescent="0.2">
      <c r="A160" s="8">
        <v>43766</v>
      </c>
      <c r="B160" s="12" t="s">
        <v>3</v>
      </c>
      <c r="C160" s="113">
        <v>8358</v>
      </c>
      <c r="D160" s="12" t="s">
        <v>2659</v>
      </c>
      <c r="E160" s="12" t="s">
        <v>3</v>
      </c>
      <c r="F160" s="12" t="s">
        <v>15</v>
      </c>
      <c r="G160" s="12" t="s">
        <v>151</v>
      </c>
      <c r="H160" s="12"/>
      <c r="I160" s="9">
        <v>28</v>
      </c>
      <c r="J160" s="61">
        <v>21</v>
      </c>
      <c r="K160" s="222"/>
      <c r="L160" s="226"/>
      <c r="M160" s="11">
        <f t="shared" si="19"/>
        <v>96</v>
      </c>
      <c r="N160" s="11">
        <f t="shared" si="20"/>
        <v>142</v>
      </c>
    </row>
    <row r="161" spans="1:14" s="11" customFormat="1" x14ac:dyDescent="0.2">
      <c r="A161" s="8">
        <v>43767</v>
      </c>
      <c r="B161" s="12" t="s">
        <v>3</v>
      </c>
      <c r="C161" s="113">
        <v>8358</v>
      </c>
      <c r="D161" s="12" t="s">
        <v>2659</v>
      </c>
      <c r="E161" s="12" t="s">
        <v>3</v>
      </c>
      <c r="F161" s="12" t="s">
        <v>3</v>
      </c>
      <c r="G161" s="12" t="s">
        <v>151</v>
      </c>
      <c r="H161" s="12"/>
      <c r="I161" s="9">
        <v>27</v>
      </c>
      <c r="J161" s="61">
        <v>20</v>
      </c>
      <c r="K161" s="222"/>
      <c r="L161" s="226"/>
      <c r="M161" s="11">
        <f t="shared" si="19"/>
        <v>25</v>
      </c>
      <c r="N161" s="11">
        <f t="shared" si="20"/>
        <v>19</v>
      </c>
    </row>
    <row r="162" spans="1:14" s="11" customFormat="1" x14ac:dyDescent="0.2">
      <c r="A162" s="8">
        <v>43766</v>
      </c>
      <c r="B162" s="12" t="s">
        <v>3</v>
      </c>
      <c r="C162" s="113">
        <v>8361</v>
      </c>
      <c r="D162" s="12" t="s">
        <v>2672</v>
      </c>
      <c r="E162" s="12" t="s">
        <v>10</v>
      </c>
      <c r="F162" s="12" t="s">
        <v>3</v>
      </c>
      <c r="G162" s="12" t="s">
        <v>151</v>
      </c>
      <c r="H162" s="12"/>
      <c r="I162" s="9">
        <v>29</v>
      </c>
      <c r="J162" s="61">
        <v>22</v>
      </c>
      <c r="K162" s="222"/>
      <c r="L162" s="226"/>
      <c r="M162" s="11">
        <f t="shared" ref="M162:M182" si="21">I174</f>
        <v>39</v>
      </c>
      <c r="N162" s="11">
        <f t="shared" ref="N162:N182" si="22">J174</f>
        <v>37</v>
      </c>
    </row>
    <row r="163" spans="1:14" s="11" customFormat="1" x14ac:dyDescent="0.2">
      <c r="A163" s="8">
        <v>43767</v>
      </c>
      <c r="B163" s="12" t="s">
        <v>3</v>
      </c>
      <c r="C163" s="113">
        <v>8361</v>
      </c>
      <c r="D163" s="12" t="s">
        <v>2672</v>
      </c>
      <c r="E163" s="12" t="s">
        <v>3</v>
      </c>
      <c r="F163" s="12" t="s">
        <v>3</v>
      </c>
      <c r="G163" s="12" t="s">
        <v>151</v>
      </c>
      <c r="H163" s="12"/>
      <c r="I163" s="9">
        <v>27</v>
      </c>
      <c r="J163" s="61">
        <v>20</v>
      </c>
      <c r="K163" s="222"/>
      <c r="L163" s="226"/>
      <c r="M163" s="11">
        <f t="shared" si="21"/>
        <v>37</v>
      </c>
      <c r="N163" s="11">
        <f t="shared" si="22"/>
        <v>36</v>
      </c>
    </row>
    <row r="164" spans="1:14" s="11" customFormat="1" x14ac:dyDescent="0.2">
      <c r="A164" s="8">
        <v>43749</v>
      </c>
      <c r="B164" s="12" t="s">
        <v>3</v>
      </c>
      <c r="C164" s="113">
        <v>8363</v>
      </c>
      <c r="D164" s="12" t="s">
        <v>2561</v>
      </c>
      <c r="E164" s="12" t="s">
        <v>4</v>
      </c>
      <c r="F164" s="12" t="s">
        <v>99</v>
      </c>
      <c r="G164" s="12" t="s">
        <v>2562</v>
      </c>
      <c r="H164" s="12"/>
      <c r="I164" s="9">
        <v>34</v>
      </c>
      <c r="J164" s="61">
        <v>27</v>
      </c>
      <c r="K164" s="222"/>
      <c r="L164" s="226"/>
      <c r="M164" s="11">
        <f t="shared" si="21"/>
        <v>36</v>
      </c>
      <c r="N164" s="11">
        <f t="shared" si="22"/>
        <v>36</v>
      </c>
    </row>
    <row r="165" spans="1:14" s="11" customFormat="1" x14ac:dyDescent="0.2">
      <c r="A165" s="8">
        <v>43740</v>
      </c>
      <c r="B165" s="12" t="s">
        <v>3</v>
      </c>
      <c r="C165" s="113">
        <v>6743</v>
      </c>
      <c r="D165" s="12" t="s">
        <v>49</v>
      </c>
      <c r="E165" s="12" t="s">
        <v>5</v>
      </c>
      <c r="F165" s="12" t="s">
        <v>4</v>
      </c>
      <c r="G165" s="12" t="s">
        <v>1830</v>
      </c>
      <c r="H165" s="12"/>
      <c r="I165" s="9">
        <v>40</v>
      </c>
      <c r="J165" s="61">
        <v>53</v>
      </c>
      <c r="K165" s="222"/>
      <c r="L165" s="226"/>
      <c r="M165" s="11">
        <f t="shared" si="21"/>
        <v>40</v>
      </c>
      <c r="N165" s="11">
        <f t="shared" si="22"/>
        <v>37</v>
      </c>
    </row>
    <row r="166" spans="1:14" s="11" customFormat="1" x14ac:dyDescent="0.2">
      <c r="A166" s="8">
        <v>43766</v>
      </c>
      <c r="B166" s="12" t="s">
        <v>3</v>
      </c>
      <c r="C166" s="113">
        <v>6793</v>
      </c>
      <c r="D166" s="12" t="s">
        <v>49</v>
      </c>
      <c r="E166" s="12" t="s">
        <v>3</v>
      </c>
      <c r="F166" s="12" t="s">
        <v>5</v>
      </c>
      <c r="G166" s="12" t="s">
        <v>194</v>
      </c>
      <c r="H166" s="12"/>
      <c r="I166" s="9">
        <v>39</v>
      </c>
      <c r="J166" s="61">
        <v>55</v>
      </c>
      <c r="K166" s="222"/>
      <c r="L166" s="226"/>
      <c r="M166" s="11">
        <f t="shared" si="21"/>
        <v>0</v>
      </c>
      <c r="N166" s="11">
        <f t="shared" si="22"/>
        <v>0</v>
      </c>
    </row>
    <row r="167" spans="1:14" s="11" customFormat="1" x14ac:dyDescent="0.2">
      <c r="A167" s="8">
        <v>43766</v>
      </c>
      <c r="B167" s="12" t="s">
        <v>3</v>
      </c>
      <c r="C167" s="113">
        <v>6183</v>
      </c>
      <c r="D167" s="12" t="s">
        <v>49</v>
      </c>
      <c r="E167" s="12" t="s">
        <v>16</v>
      </c>
      <c r="F167" s="12" t="s">
        <v>6</v>
      </c>
      <c r="G167" s="12" t="s">
        <v>319</v>
      </c>
      <c r="H167" s="12"/>
      <c r="I167" s="9">
        <v>34</v>
      </c>
      <c r="J167" s="61">
        <v>43</v>
      </c>
      <c r="K167" s="222"/>
      <c r="L167" s="226"/>
      <c r="M167" s="11">
        <f t="shared" si="21"/>
        <v>43</v>
      </c>
      <c r="N167" s="11">
        <f t="shared" si="22"/>
        <v>42</v>
      </c>
    </row>
    <row r="168" spans="1:14" s="11" customFormat="1" x14ac:dyDescent="0.2">
      <c r="A168" s="218">
        <v>43768</v>
      </c>
      <c r="B168" s="12" t="s">
        <v>3</v>
      </c>
      <c r="C168" s="113">
        <v>6730</v>
      </c>
      <c r="D168" s="12" t="s">
        <v>49</v>
      </c>
      <c r="E168" s="12" t="s">
        <v>6</v>
      </c>
      <c r="F168" s="12" t="s">
        <v>15</v>
      </c>
      <c r="G168" s="12" t="s">
        <v>319</v>
      </c>
      <c r="H168" s="217"/>
      <c r="I168" s="9">
        <v>58</v>
      </c>
      <c r="J168" s="61">
        <v>55</v>
      </c>
      <c r="K168" s="222"/>
      <c r="L168" s="226"/>
      <c r="M168" s="11">
        <f t="shared" si="21"/>
        <v>40</v>
      </c>
      <c r="N168" s="11">
        <f t="shared" si="22"/>
        <v>42</v>
      </c>
    </row>
    <row r="169" spans="1:14" s="11" customFormat="1" x14ac:dyDescent="0.2">
      <c r="A169" s="8">
        <v>43760</v>
      </c>
      <c r="B169" s="12" t="s">
        <v>6</v>
      </c>
      <c r="C169" s="113">
        <v>57380</v>
      </c>
      <c r="D169" s="12" t="s">
        <v>2619</v>
      </c>
      <c r="E169" s="12" t="s">
        <v>6</v>
      </c>
      <c r="F169" s="12" t="s">
        <v>15</v>
      </c>
      <c r="G169" s="12" t="s">
        <v>319</v>
      </c>
      <c r="H169" s="12"/>
      <c r="I169" s="9">
        <v>78</v>
      </c>
      <c r="J169" s="61">
        <v>100</v>
      </c>
      <c r="K169" s="222"/>
      <c r="L169" s="226"/>
      <c r="M169" s="11">
        <f t="shared" si="21"/>
        <v>41</v>
      </c>
      <c r="N169" s="11">
        <f t="shared" si="22"/>
        <v>42</v>
      </c>
    </row>
    <row r="170" spans="1:14" s="11" customFormat="1" x14ac:dyDescent="0.2">
      <c r="A170" s="8">
        <v>43763</v>
      </c>
      <c r="B170" s="12" t="s">
        <v>6</v>
      </c>
      <c r="C170" s="113">
        <v>54113</v>
      </c>
      <c r="D170" s="12" t="s">
        <v>2638</v>
      </c>
      <c r="E170" s="12" t="s">
        <v>6</v>
      </c>
      <c r="F170" s="12" t="s">
        <v>15</v>
      </c>
      <c r="G170" s="12" t="s">
        <v>319</v>
      </c>
      <c r="H170" s="12"/>
      <c r="I170" s="9">
        <v>96</v>
      </c>
      <c r="J170" s="61">
        <v>142</v>
      </c>
      <c r="K170" s="222"/>
      <c r="L170" s="226"/>
      <c r="M170" s="11">
        <f t="shared" si="21"/>
        <v>42</v>
      </c>
      <c r="N170" s="11">
        <f t="shared" si="22"/>
        <v>42</v>
      </c>
    </row>
    <row r="171" spans="1:14" s="11" customFormat="1" x14ac:dyDescent="0.2">
      <c r="A171" s="8">
        <v>43744</v>
      </c>
      <c r="B171" s="12" t="s">
        <v>3</v>
      </c>
      <c r="C171" s="113">
        <v>8364</v>
      </c>
      <c r="D171" s="12" t="s">
        <v>72</v>
      </c>
      <c r="E171" s="12" t="s">
        <v>4</v>
      </c>
      <c r="F171" s="12" t="s">
        <v>5</v>
      </c>
      <c r="G171" s="12" t="s">
        <v>2045</v>
      </c>
      <c r="H171" s="12"/>
      <c r="I171" s="9">
        <v>25</v>
      </c>
      <c r="J171" s="61">
        <v>19</v>
      </c>
      <c r="K171" s="222"/>
      <c r="L171" s="226"/>
      <c r="M171" s="11">
        <f t="shared" si="21"/>
        <v>17</v>
      </c>
      <c r="N171" s="11">
        <f t="shared" si="22"/>
        <v>22</v>
      </c>
    </row>
    <row r="172" spans="1:14" s="11" customFormat="1" x14ac:dyDescent="0.2">
      <c r="A172" s="8">
        <v>43760</v>
      </c>
      <c r="B172" s="12" t="s">
        <v>6</v>
      </c>
      <c r="C172" s="113">
        <v>57570</v>
      </c>
      <c r="D172" s="12" t="s">
        <v>72</v>
      </c>
      <c r="E172" s="12" t="s">
        <v>6</v>
      </c>
      <c r="F172" s="12" t="s">
        <v>15</v>
      </c>
      <c r="G172" s="12" t="s">
        <v>194</v>
      </c>
      <c r="H172" s="12"/>
      <c r="I172" s="9">
        <v>40</v>
      </c>
      <c r="J172" s="61">
        <v>37</v>
      </c>
      <c r="K172" s="224"/>
      <c r="L172" s="228"/>
      <c r="M172" s="11">
        <f t="shared" si="21"/>
        <v>39</v>
      </c>
      <c r="N172" s="11">
        <f t="shared" si="22"/>
        <v>46</v>
      </c>
    </row>
    <row r="173" spans="1:14" s="11" customFormat="1" x14ac:dyDescent="0.2">
      <c r="A173" s="8">
        <v>43763</v>
      </c>
      <c r="B173" s="12" t="s">
        <v>6</v>
      </c>
      <c r="C173" s="113">
        <v>57570</v>
      </c>
      <c r="D173" s="12" t="s">
        <v>72</v>
      </c>
      <c r="E173" s="12" t="s">
        <v>6</v>
      </c>
      <c r="F173" s="12" t="s">
        <v>248</v>
      </c>
      <c r="G173" s="12" t="s">
        <v>151</v>
      </c>
      <c r="H173" s="12"/>
      <c r="I173" s="9">
        <v>38</v>
      </c>
      <c r="J173" s="61">
        <v>37</v>
      </c>
      <c r="K173" s="224"/>
      <c r="L173" s="228"/>
      <c r="M173" s="11">
        <f t="shared" si="21"/>
        <v>33</v>
      </c>
      <c r="N173" s="11">
        <f t="shared" si="22"/>
        <v>45</v>
      </c>
    </row>
    <row r="174" spans="1:14" s="11" customFormat="1" x14ac:dyDescent="0.2">
      <c r="A174" s="8">
        <v>43763</v>
      </c>
      <c r="B174" s="12" t="s">
        <v>6</v>
      </c>
      <c r="C174" s="113">
        <v>57570</v>
      </c>
      <c r="D174" s="12" t="s">
        <v>72</v>
      </c>
      <c r="E174" s="12" t="s">
        <v>6</v>
      </c>
      <c r="F174" s="12" t="s">
        <v>6</v>
      </c>
      <c r="G174" s="12" t="s">
        <v>177</v>
      </c>
      <c r="H174" s="12"/>
      <c r="I174" s="9">
        <v>39</v>
      </c>
      <c r="J174" s="30">
        <v>37</v>
      </c>
      <c r="K174" s="222"/>
      <c r="L174" s="226"/>
      <c r="M174" s="11">
        <f t="shared" si="21"/>
        <v>35</v>
      </c>
      <c r="N174" s="11">
        <f t="shared" si="22"/>
        <v>45</v>
      </c>
    </row>
    <row r="175" spans="1:14" s="11" customFormat="1" x14ac:dyDescent="0.2">
      <c r="A175" s="8">
        <v>43765</v>
      </c>
      <c r="B175" s="12" t="s">
        <v>6</v>
      </c>
      <c r="C175" s="113">
        <v>57570</v>
      </c>
      <c r="D175" s="12" t="s">
        <v>72</v>
      </c>
      <c r="E175" s="12" t="s">
        <v>6</v>
      </c>
      <c r="F175" s="12" t="s">
        <v>15</v>
      </c>
      <c r="G175" s="12" t="s">
        <v>151</v>
      </c>
      <c r="H175" s="12"/>
      <c r="I175" s="9">
        <v>37</v>
      </c>
      <c r="J175" s="61">
        <v>36</v>
      </c>
      <c r="K175" s="222"/>
      <c r="L175" s="226"/>
      <c r="M175" s="11">
        <f t="shared" si="21"/>
        <v>34</v>
      </c>
      <c r="N175" s="11">
        <f t="shared" si="22"/>
        <v>45</v>
      </c>
    </row>
    <row r="176" spans="1:14" s="11" customFormat="1" x14ac:dyDescent="0.2">
      <c r="A176" s="8">
        <v>43765</v>
      </c>
      <c r="B176" s="12" t="s">
        <v>6</v>
      </c>
      <c r="C176" s="113">
        <v>57570</v>
      </c>
      <c r="D176" s="12" t="s">
        <v>72</v>
      </c>
      <c r="E176" s="12" t="s">
        <v>6</v>
      </c>
      <c r="F176" s="12" t="s">
        <v>15</v>
      </c>
      <c r="G176" s="12" t="s">
        <v>151</v>
      </c>
      <c r="H176" s="12"/>
      <c r="I176" s="9">
        <v>36</v>
      </c>
      <c r="J176" s="61">
        <v>36</v>
      </c>
      <c r="K176" s="222"/>
      <c r="L176" s="226"/>
      <c r="M176" s="11">
        <f t="shared" si="21"/>
        <v>34</v>
      </c>
      <c r="N176" s="11">
        <f t="shared" si="22"/>
        <v>45</v>
      </c>
    </row>
    <row r="177" spans="1:14" s="11" customFormat="1" x14ac:dyDescent="0.2">
      <c r="A177" s="218">
        <v>43768</v>
      </c>
      <c r="B177" s="12" t="s">
        <v>6</v>
      </c>
      <c r="C177" s="113">
        <v>57570</v>
      </c>
      <c r="D177" s="12" t="s">
        <v>72</v>
      </c>
      <c r="E177" s="12" t="s">
        <v>6</v>
      </c>
      <c r="F177" s="12" t="s">
        <v>5</v>
      </c>
      <c r="G177" s="12" t="s">
        <v>37</v>
      </c>
      <c r="H177" s="217"/>
      <c r="I177" s="9">
        <v>40</v>
      </c>
      <c r="J177" s="61">
        <v>37</v>
      </c>
      <c r="K177" s="222"/>
      <c r="L177" s="226"/>
      <c r="M177" s="11">
        <f t="shared" si="21"/>
        <v>30</v>
      </c>
      <c r="N177" s="11">
        <f t="shared" si="22"/>
        <v>35</v>
      </c>
    </row>
    <row r="178" spans="1:14" s="11" customFormat="1" x14ac:dyDescent="0.2">
      <c r="A178" s="8">
        <v>43743</v>
      </c>
      <c r="B178" s="12" t="s">
        <v>5</v>
      </c>
      <c r="C178" s="113">
        <v>38820</v>
      </c>
      <c r="D178" s="12" t="s">
        <v>2505</v>
      </c>
      <c r="E178" s="12" t="s">
        <v>5</v>
      </c>
      <c r="F178" s="12" t="s">
        <v>15</v>
      </c>
      <c r="G178" s="12" t="s">
        <v>151</v>
      </c>
      <c r="H178" s="12"/>
      <c r="I178" s="31"/>
      <c r="J178" s="219"/>
      <c r="K178" s="222"/>
      <c r="L178" s="226"/>
      <c r="M178" s="11">
        <f t="shared" si="21"/>
        <v>31</v>
      </c>
      <c r="N178" s="11">
        <f t="shared" si="22"/>
        <v>35</v>
      </c>
    </row>
    <row r="179" spans="1:14" s="11" customFormat="1" x14ac:dyDescent="0.2">
      <c r="A179" s="8">
        <v>43762</v>
      </c>
      <c r="B179" s="12" t="s">
        <v>6</v>
      </c>
      <c r="C179" s="113">
        <v>57700</v>
      </c>
      <c r="D179" s="12" t="s">
        <v>178</v>
      </c>
      <c r="E179" s="12" t="s">
        <v>6</v>
      </c>
      <c r="F179" s="12" t="s">
        <v>6</v>
      </c>
      <c r="G179" s="12" t="s">
        <v>177</v>
      </c>
      <c r="H179" s="12"/>
      <c r="I179" s="9">
        <v>43</v>
      </c>
      <c r="J179" s="61">
        <v>42</v>
      </c>
      <c r="K179" s="222"/>
      <c r="L179" s="226"/>
      <c r="M179" s="11">
        <f t="shared" si="21"/>
        <v>30</v>
      </c>
      <c r="N179" s="11">
        <f t="shared" si="22"/>
        <v>35</v>
      </c>
    </row>
    <row r="180" spans="1:14" s="11" customFormat="1" x14ac:dyDescent="0.2">
      <c r="A180" s="8">
        <v>43765</v>
      </c>
      <c r="B180" s="12" t="s">
        <v>6</v>
      </c>
      <c r="C180" s="113">
        <v>57700</v>
      </c>
      <c r="D180" s="12" t="s">
        <v>178</v>
      </c>
      <c r="E180" s="12" t="s">
        <v>6</v>
      </c>
      <c r="F180" s="12" t="s">
        <v>15</v>
      </c>
      <c r="G180" s="12" t="s">
        <v>2657</v>
      </c>
      <c r="H180" s="12"/>
      <c r="I180" s="9">
        <v>40</v>
      </c>
      <c r="J180" s="61">
        <v>42</v>
      </c>
      <c r="K180" s="222"/>
      <c r="L180" s="226"/>
      <c r="M180" s="11">
        <f t="shared" si="21"/>
        <v>39</v>
      </c>
      <c r="N180" s="11">
        <f t="shared" si="22"/>
        <v>33</v>
      </c>
    </row>
    <row r="181" spans="1:14" s="11" customFormat="1" x14ac:dyDescent="0.2">
      <c r="A181" s="8">
        <v>43766</v>
      </c>
      <c r="B181" s="12" t="s">
        <v>6</v>
      </c>
      <c r="C181" s="113">
        <v>57700</v>
      </c>
      <c r="D181" s="12" t="s">
        <v>178</v>
      </c>
      <c r="E181" s="12" t="s">
        <v>6</v>
      </c>
      <c r="F181" s="12" t="s">
        <v>8</v>
      </c>
      <c r="G181" s="12" t="s">
        <v>23</v>
      </c>
      <c r="H181" s="12"/>
      <c r="I181" s="9">
        <v>41</v>
      </c>
      <c r="J181" s="61">
        <v>42</v>
      </c>
      <c r="K181" s="222"/>
      <c r="L181" s="226"/>
      <c r="M181" s="11">
        <f t="shared" si="21"/>
        <v>23</v>
      </c>
      <c r="N181" s="11">
        <f t="shared" si="22"/>
        <v>25</v>
      </c>
    </row>
    <row r="182" spans="1:14" s="11" customFormat="1" x14ac:dyDescent="0.2">
      <c r="A182" s="218">
        <v>43768</v>
      </c>
      <c r="B182" s="12" t="s">
        <v>6</v>
      </c>
      <c r="C182" s="113">
        <v>57700</v>
      </c>
      <c r="D182" s="12" t="s">
        <v>178</v>
      </c>
      <c r="E182" s="12" t="s">
        <v>6</v>
      </c>
      <c r="F182" s="12" t="s">
        <v>6</v>
      </c>
      <c r="G182" s="12" t="s">
        <v>151</v>
      </c>
      <c r="H182" s="217"/>
      <c r="I182" s="9">
        <v>42</v>
      </c>
      <c r="J182" s="61">
        <v>42</v>
      </c>
      <c r="K182" s="222"/>
      <c r="L182" s="226"/>
      <c r="M182" s="11">
        <f t="shared" si="21"/>
        <v>61</v>
      </c>
      <c r="N182" s="11">
        <f t="shared" si="22"/>
        <v>98</v>
      </c>
    </row>
    <row r="183" spans="1:14" s="11" customFormat="1" x14ac:dyDescent="0.2">
      <c r="A183" s="8">
        <v>43741</v>
      </c>
      <c r="B183" s="12" t="s">
        <v>3</v>
      </c>
      <c r="C183" s="113">
        <v>3333</v>
      </c>
      <c r="D183" s="12" t="s">
        <v>338</v>
      </c>
      <c r="E183" s="12" t="s">
        <v>5</v>
      </c>
      <c r="F183" s="12" t="s">
        <v>15</v>
      </c>
      <c r="G183" s="12" t="s">
        <v>319</v>
      </c>
      <c r="H183" s="12"/>
      <c r="I183" s="9">
        <v>17</v>
      </c>
      <c r="J183" s="61">
        <v>22</v>
      </c>
      <c r="K183" s="222"/>
      <c r="L183" s="226"/>
      <c r="M183" s="11">
        <f t="shared" ref="M183:M204" si="23">I195</f>
        <v>31</v>
      </c>
      <c r="N183" s="11">
        <f t="shared" ref="N183:N204" si="24">J195</f>
        <v>24</v>
      </c>
    </row>
    <row r="184" spans="1:14" s="11" customFormat="1" x14ac:dyDescent="0.2">
      <c r="A184" s="8">
        <v>43739</v>
      </c>
      <c r="B184" s="12" t="s">
        <v>3</v>
      </c>
      <c r="C184" s="113">
        <v>7357</v>
      </c>
      <c r="D184" s="12" t="s">
        <v>1165</v>
      </c>
      <c r="E184" s="12" t="s">
        <v>4</v>
      </c>
      <c r="F184" s="12" t="s">
        <v>6</v>
      </c>
      <c r="G184" s="12" t="s">
        <v>151</v>
      </c>
      <c r="H184" s="12"/>
      <c r="I184" s="9">
        <v>39</v>
      </c>
      <c r="J184" s="61">
        <v>46</v>
      </c>
      <c r="K184" s="222"/>
      <c r="L184" s="226"/>
      <c r="M184" s="11">
        <f t="shared" si="23"/>
        <v>156</v>
      </c>
      <c r="N184" s="11">
        <f t="shared" si="24"/>
        <v>270</v>
      </c>
    </row>
    <row r="185" spans="1:14" s="11" customFormat="1" x14ac:dyDescent="0.2">
      <c r="A185" s="8">
        <v>43744</v>
      </c>
      <c r="B185" s="12" t="s">
        <v>3</v>
      </c>
      <c r="C185" s="113">
        <v>7360</v>
      </c>
      <c r="D185" s="12" t="s">
        <v>1165</v>
      </c>
      <c r="E185" s="12" t="s">
        <v>187</v>
      </c>
      <c r="F185" s="12" t="s">
        <v>2524</v>
      </c>
      <c r="G185" s="12" t="s">
        <v>258</v>
      </c>
      <c r="H185" s="12"/>
      <c r="I185" s="9">
        <v>33</v>
      </c>
      <c r="J185" s="61">
        <v>45</v>
      </c>
      <c r="K185" s="222"/>
      <c r="L185" s="226"/>
      <c r="M185" s="11">
        <f t="shared" si="23"/>
        <v>22</v>
      </c>
      <c r="N185" s="11">
        <f t="shared" si="24"/>
        <v>24</v>
      </c>
    </row>
    <row r="186" spans="1:14" s="11" customFormat="1" x14ac:dyDescent="0.2">
      <c r="A186" s="8">
        <v>43764</v>
      </c>
      <c r="B186" s="12" t="s">
        <v>3</v>
      </c>
      <c r="C186" s="113">
        <v>7360</v>
      </c>
      <c r="D186" s="12" t="s">
        <v>1165</v>
      </c>
      <c r="E186" s="12" t="s">
        <v>6</v>
      </c>
      <c r="F186" s="12" t="s">
        <v>2646</v>
      </c>
      <c r="G186" s="12" t="s">
        <v>151</v>
      </c>
      <c r="H186" s="12"/>
      <c r="I186" s="9">
        <v>35</v>
      </c>
      <c r="J186" s="61">
        <v>45</v>
      </c>
      <c r="K186" s="222"/>
      <c r="L186" s="226"/>
      <c r="M186" s="11">
        <f t="shared" si="23"/>
        <v>82</v>
      </c>
      <c r="N186" s="11">
        <f t="shared" si="24"/>
        <v>132</v>
      </c>
    </row>
    <row r="187" spans="1:14" s="11" customFormat="1" x14ac:dyDescent="0.2">
      <c r="A187" s="8">
        <v>43765</v>
      </c>
      <c r="B187" s="12" t="s">
        <v>3</v>
      </c>
      <c r="C187" s="113">
        <v>7360</v>
      </c>
      <c r="D187" s="12" t="s">
        <v>1165</v>
      </c>
      <c r="E187" s="12" t="s">
        <v>157</v>
      </c>
      <c r="F187" s="12" t="s">
        <v>15</v>
      </c>
      <c r="G187" s="12" t="s">
        <v>151</v>
      </c>
      <c r="H187" s="12"/>
      <c r="I187" s="9">
        <v>34</v>
      </c>
      <c r="J187" s="61">
        <v>45</v>
      </c>
      <c r="K187" s="222"/>
      <c r="L187" s="226"/>
      <c r="M187" s="11">
        <f t="shared" si="23"/>
        <v>46</v>
      </c>
      <c r="N187" s="11">
        <f t="shared" si="24"/>
        <v>44</v>
      </c>
    </row>
    <row r="188" spans="1:14" s="11" customFormat="1" x14ac:dyDescent="0.2">
      <c r="A188" s="8">
        <v>43765</v>
      </c>
      <c r="B188" s="12" t="s">
        <v>3</v>
      </c>
      <c r="C188" s="113">
        <v>7360</v>
      </c>
      <c r="D188" s="12" t="s">
        <v>1165</v>
      </c>
      <c r="E188" s="12" t="s">
        <v>169</v>
      </c>
      <c r="F188" s="12" t="s">
        <v>15</v>
      </c>
      <c r="G188" s="12" t="s">
        <v>151</v>
      </c>
      <c r="H188" s="12"/>
      <c r="I188" s="9">
        <v>34</v>
      </c>
      <c r="J188" s="61">
        <v>45</v>
      </c>
      <c r="K188" s="222"/>
      <c r="L188" s="226"/>
      <c r="M188" s="11">
        <f t="shared" si="23"/>
        <v>27</v>
      </c>
      <c r="N188" s="11">
        <f t="shared" si="24"/>
        <v>27</v>
      </c>
    </row>
    <row r="189" spans="1:14" s="11" customFormat="1" x14ac:dyDescent="0.2">
      <c r="A189" s="8">
        <v>43743</v>
      </c>
      <c r="B189" s="12" t="s">
        <v>3</v>
      </c>
      <c r="C189" s="113">
        <v>7250</v>
      </c>
      <c r="D189" s="12" t="s">
        <v>59</v>
      </c>
      <c r="E189" s="12" t="s">
        <v>6</v>
      </c>
      <c r="F189" s="12" t="s">
        <v>8</v>
      </c>
      <c r="G189" s="12" t="s">
        <v>23</v>
      </c>
      <c r="H189" s="12"/>
      <c r="I189" s="9">
        <v>30</v>
      </c>
      <c r="J189" s="30">
        <v>35</v>
      </c>
      <c r="K189" s="222"/>
      <c r="L189" s="226"/>
      <c r="M189" s="11">
        <f t="shared" si="23"/>
        <v>23</v>
      </c>
      <c r="N189" s="11">
        <f t="shared" si="24"/>
        <v>26</v>
      </c>
    </row>
    <row r="190" spans="1:14" s="11" customFormat="1" x14ac:dyDescent="0.2">
      <c r="A190" s="8">
        <v>43750</v>
      </c>
      <c r="B190" s="12" t="s">
        <v>3</v>
      </c>
      <c r="C190" s="113">
        <v>7246</v>
      </c>
      <c r="D190" s="12" t="s">
        <v>59</v>
      </c>
      <c r="E190" s="12" t="s">
        <v>15</v>
      </c>
      <c r="F190" s="12" t="s">
        <v>6</v>
      </c>
      <c r="G190" s="12" t="s">
        <v>477</v>
      </c>
      <c r="H190" s="12"/>
      <c r="I190" s="9">
        <v>31</v>
      </c>
      <c r="J190" s="61">
        <v>35</v>
      </c>
      <c r="K190" s="222"/>
      <c r="L190" s="226"/>
      <c r="M190" s="11">
        <f t="shared" si="23"/>
        <v>22</v>
      </c>
      <c r="N190" s="11">
        <f t="shared" si="24"/>
        <v>26</v>
      </c>
    </row>
    <row r="191" spans="1:14" s="11" customFormat="1" x14ac:dyDescent="0.2">
      <c r="A191" s="8">
        <v>43765</v>
      </c>
      <c r="B191" s="12" t="s">
        <v>3</v>
      </c>
      <c r="C191" s="113">
        <v>7270</v>
      </c>
      <c r="D191" s="12" t="s">
        <v>59</v>
      </c>
      <c r="E191" s="12" t="s">
        <v>585</v>
      </c>
      <c r="F191" s="12" t="s">
        <v>15</v>
      </c>
      <c r="G191" s="12" t="s">
        <v>151</v>
      </c>
      <c r="H191" s="12"/>
      <c r="I191" s="9">
        <v>30</v>
      </c>
      <c r="J191" s="61">
        <v>35</v>
      </c>
      <c r="K191" s="222"/>
      <c r="L191" s="226"/>
      <c r="M191" s="11">
        <f t="shared" si="23"/>
        <v>25</v>
      </c>
      <c r="N191" s="11">
        <f t="shared" si="24"/>
        <v>27</v>
      </c>
    </row>
    <row r="192" spans="1:14" s="11" customFormat="1" x14ac:dyDescent="0.2">
      <c r="A192" s="218">
        <v>43768</v>
      </c>
      <c r="B192" s="12" t="s">
        <v>3</v>
      </c>
      <c r="C192" s="113">
        <v>7251</v>
      </c>
      <c r="D192" s="12" t="s">
        <v>59</v>
      </c>
      <c r="E192" s="12" t="s">
        <v>6</v>
      </c>
      <c r="F192" s="12" t="s">
        <v>15</v>
      </c>
      <c r="G192" s="12" t="s">
        <v>151</v>
      </c>
      <c r="H192" s="12"/>
      <c r="I192" s="9">
        <v>39</v>
      </c>
      <c r="J192" s="61">
        <v>33</v>
      </c>
      <c r="K192" s="222"/>
      <c r="L192" s="226"/>
      <c r="M192" s="11">
        <f t="shared" si="23"/>
        <v>23</v>
      </c>
      <c r="N192" s="11">
        <f t="shared" si="24"/>
        <v>26</v>
      </c>
    </row>
    <row r="193" spans="1:14" s="11" customFormat="1" x14ac:dyDescent="0.2">
      <c r="A193" s="8">
        <v>43765</v>
      </c>
      <c r="B193" s="12" t="s">
        <v>3</v>
      </c>
      <c r="C193" s="113">
        <v>5810</v>
      </c>
      <c r="D193" s="12" t="s">
        <v>118</v>
      </c>
      <c r="E193" s="12" t="s">
        <v>15</v>
      </c>
      <c r="F193" s="12" t="s">
        <v>6</v>
      </c>
      <c r="G193" s="12" t="s">
        <v>37</v>
      </c>
      <c r="H193" s="12"/>
      <c r="I193" s="9">
        <v>23</v>
      </c>
      <c r="J193" s="61">
        <v>25</v>
      </c>
      <c r="K193" s="222"/>
      <c r="L193" s="226"/>
      <c r="M193" s="11">
        <f t="shared" si="23"/>
        <v>10</v>
      </c>
      <c r="N193" s="11">
        <f t="shared" si="24"/>
        <v>9</v>
      </c>
    </row>
    <row r="194" spans="1:14" s="11" customFormat="1" x14ac:dyDescent="0.2">
      <c r="A194" s="8">
        <v>43741</v>
      </c>
      <c r="B194" s="12" t="s">
        <v>5</v>
      </c>
      <c r="C194" s="113">
        <v>66265</v>
      </c>
      <c r="D194" s="12" t="s">
        <v>2502</v>
      </c>
      <c r="E194" s="12" t="s">
        <v>5</v>
      </c>
      <c r="F194" s="12" t="s">
        <v>15</v>
      </c>
      <c r="G194" s="12" t="s">
        <v>319</v>
      </c>
      <c r="H194" s="12"/>
      <c r="I194" s="9">
        <v>61</v>
      </c>
      <c r="J194" s="61">
        <v>98</v>
      </c>
      <c r="K194" s="222"/>
      <c r="L194" s="226"/>
      <c r="M194" s="11">
        <f t="shared" si="23"/>
        <v>84</v>
      </c>
      <c r="N194" s="11">
        <f t="shared" si="24"/>
        <v>126</v>
      </c>
    </row>
    <row r="195" spans="1:14" s="11" customFormat="1" x14ac:dyDescent="0.2">
      <c r="A195" s="8">
        <v>43766</v>
      </c>
      <c r="B195" s="12" t="s">
        <v>3</v>
      </c>
      <c r="C195" s="113">
        <v>8370</v>
      </c>
      <c r="D195" s="12" t="s">
        <v>57</v>
      </c>
      <c r="E195" s="12" t="s">
        <v>15</v>
      </c>
      <c r="F195" s="12" t="s">
        <v>6</v>
      </c>
      <c r="G195" s="12" t="s">
        <v>194</v>
      </c>
      <c r="H195" s="12"/>
      <c r="I195" s="9">
        <v>31</v>
      </c>
      <c r="J195" s="61">
        <v>24</v>
      </c>
      <c r="K195" s="222"/>
      <c r="L195" s="226"/>
      <c r="M195" s="11">
        <f t="shared" si="23"/>
        <v>58</v>
      </c>
      <c r="N195" s="11">
        <f t="shared" si="24"/>
        <v>71</v>
      </c>
    </row>
    <row r="196" spans="1:14" s="11" customFormat="1" x14ac:dyDescent="0.2">
      <c r="A196" s="8">
        <v>43744</v>
      </c>
      <c r="B196" s="12" t="s">
        <v>5</v>
      </c>
      <c r="C196" s="113">
        <v>65719</v>
      </c>
      <c r="D196" s="12" t="s">
        <v>2521</v>
      </c>
      <c r="E196" s="12" t="s">
        <v>5</v>
      </c>
      <c r="F196" s="12" t="s">
        <v>15</v>
      </c>
      <c r="G196" s="12" t="s">
        <v>2522</v>
      </c>
      <c r="H196" s="12"/>
      <c r="I196" s="9">
        <v>156</v>
      </c>
      <c r="J196" s="61">
        <v>270</v>
      </c>
      <c r="K196" s="222"/>
      <c r="L196" s="226"/>
      <c r="M196" s="11">
        <f t="shared" si="23"/>
        <v>58</v>
      </c>
      <c r="N196" s="11">
        <f t="shared" si="24"/>
        <v>71</v>
      </c>
    </row>
    <row r="197" spans="1:14" s="11" customFormat="1" x14ac:dyDescent="0.2">
      <c r="A197" s="8">
        <v>43760</v>
      </c>
      <c r="B197" s="12" t="s">
        <v>3</v>
      </c>
      <c r="C197" s="48" t="s">
        <v>1265</v>
      </c>
      <c r="D197" s="12" t="s">
        <v>2621</v>
      </c>
      <c r="E197" s="12" t="s">
        <v>6</v>
      </c>
      <c r="F197" s="12" t="s">
        <v>15</v>
      </c>
      <c r="G197" s="12" t="s">
        <v>151</v>
      </c>
      <c r="H197" s="12"/>
      <c r="I197" s="9">
        <v>22</v>
      </c>
      <c r="J197" s="61">
        <v>24</v>
      </c>
      <c r="K197" s="222"/>
      <c r="L197" s="226"/>
      <c r="M197" s="11">
        <f t="shared" si="23"/>
        <v>0</v>
      </c>
      <c r="N197" s="11">
        <f t="shared" si="24"/>
        <v>0</v>
      </c>
    </row>
    <row r="198" spans="1:14" s="11" customFormat="1" x14ac:dyDescent="0.2">
      <c r="A198" s="8">
        <v>43741</v>
      </c>
      <c r="B198" s="12" t="s">
        <v>5</v>
      </c>
      <c r="C198" s="113">
        <v>66424</v>
      </c>
      <c r="D198" s="12" t="s">
        <v>2501</v>
      </c>
      <c r="E198" s="12" t="s">
        <v>5</v>
      </c>
      <c r="F198" s="12" t="s">
        <v>22</v>
      </c>
      <c r="G198" s="12" t="s">
        <v>319</v>
      </c>
      <c r="H198" s="12"/>
      <c r="I198" s="9">
        <v>82</v>
      </c>
      <c r="J198" s="61">
        <v>132</v>
      </c>
      <c r="K198" s="222"/>
      <c r="L198" s="226"/>
      <c r="M198" s="11">
        <f t="shared" si="23"/>
        <v>73</v>
      </c>
      <c r="N198" s="11">
        <f t="shared" si="24"/>
        <v>95</v>
      </c>
    </row>
    <row r="199" spans="1:14" s="11" customFormat="1" x14ac:dyDescent="0.2">
      <c r="A199" s="218">
        <v>43768</v>
      </c>
      <c r="B199" s="12" t="s">
        <v>6</v>
      </c>
      <c r="C199" s="113">
        <v>54310</v>
      </c>
      <c r="D199" s="12" t="s">
        <v>323</v>
      </c>
      <c r="E199" s="12" t="s">
        <v>6</v>
      </c>
      <c r="F199" s="12" t="s">
        <v>15</v>
      </c>
      <c r="G199" s="12" t="s">
        <v>151</v>
      </c>
      <c r="H199" s="217"/>
      <c r="I199" s="9">
        <v>46</v>
      </c>
      <c r="J199" s="61">
        <v>44</v>
      </c>
      <c r="K199" s="222"/>
      <c r="L199" s="226"/>
      <c r="M199" s="11">
        <f t="shared" si="23"/>
        <v>14</v>
      </c>
      <c r="N199" s="11">
        <f t="shared" si="24"/>
        <v>11</v>
      </c>
    </row>
    <row r="200" spans="1:14" s="11" customFormat="1" x14ac:dyDescent="0.2">
      <c r="A200" s="8">
        <v>43745</v>
      </c>
      <c r="B200" s="12" t="s">
        <v>3</v>
      </c>
      <c r="C200" s="113">
        <v>2317</v>
      </c>
      <c r="D200" s="12" t="s">
        <v>43</v>
      </c>
      <c r="E200" s="12" t="s">
        <v>2545</v>
      </c>
      <c r="F200" s="12" t="s">
        <v>6</v>
      </c>
      <c r="G200" s="12" t="s">
        <v>222</v>
      </c>
      <c r="H200" s="12"/>
      <c r="I200" s="9">
        <v>27</v>
      </c>
      <c r="J200" s="61">
        <v>27</v>
      </c>
      <c r="K200" s="222"/>
      <c r="L200" s="226"/>
      <c r="M200" s="11">
        <f t="shared" si="23"/>
        <v>11</v>
      </c>
      <c r="N200" s="11">
        <f t="shared" si="24"/>
        <v>9</v>
      </c>
    </row>
    <row r="201" spans="1:14" s="11" customFormat="1" x14ac:dyDescent="0.2">
      <c r="A201" s="8">
        <v>43750</v>
      </c>
      <c r="B201" s="12" t="s">
        <v>3</v>
      </c>
      <c r="C201" s="113">
        <v>1228</v>
      </c>
      <c r="D201" s="12" t="s">
        <v>43</v>
      </c>
      <c r="E201" s="12" t="s">
        <v>18</v>
      </c>
      <c r="F201" s="12" t="s">
        <v>15</v>
      </c>
      <c r="G201" s="12" t="s">
        <v>194</v>
      </c>
      <c r="H201" s="12"/>
      <c r="I201" s="9">
        <v>23</v>
      </c>
      <c r="J201" s="61">
        <v>26</v>
      </c>
      <c r="K201" s="222"/>
      <c r="L201" s="226"/>
      <c r="M201" s="11">
        <f t="shared" si="23"/>
        <v>11</v>
      </c>
      <c r="N201" s="11">
        <f t="shared" si="24"/>
        <v>8</v>
      </c>
    </row>
    <row r="202" spans="1:14" s="11" customFormat="1" x14ac:dyDescent="0.2">
      <c r="A202" s="8">
        <v>43750</v>
      </c>
      <c r="B202" s="12" t="s">
        <v>3</v>
      </c>
      <c r="C202" s="113">
        <v>1363</v>
      </c>
      <c r="D202" s="12" t="s">
        <v>43</v>
      </c>
      <c r="E202" s="12" t="s">
        <v>4</v>
      </c>
      <c r="F202" s="12" t="s">
        <v>15</v>
      </c>
      <c r="G202" s="12" t="s">
        <v>37</v>
      </c>
      <c r="H202" s="12"/>
      <c r="I202" s="9">
        <v>22</v>
      </c>
      <c r="J202" s="61">
        <v>26</v>
      </c>
      <c r="K202" s="222"/>
      <c r="L202" s="226"/>
      <c r="M202" s="11">
        <f t="shared" si="23"/>
        <v>10</v>
      </c>
      <c r="N202" s="11">
        <f t="shared" si="24"/>
        <v>6</v>
      </c>
    </row>
    <row r="203" spans="1:14" s="11" customFormat="1" x14ac:dyDescent="0.2">
      <c r="A203" s="8">
        <v>43764</v>
      </c>
      <c r="B203" s="12" t="s">
        <v>3</v>
      </c>
      <c r="C203" s="113">
        <v>1749</v>
      </c>
      <c r="D203" s="12" t="s">
        <v>43</v>
      </c>
      <c r="E203" s="12" t="s">
        <v>31</v>
      </c>
      <c r="F203" s="12" t="s">
        <v>5</v>
      </c>
      <c r="G203" s="12" t="s">
        <v>2643</v>
      </c>
      <c r="H203" s="12"/>
      <c r="I203" s="9">
        <v>25</v>
      </c>
      <c r="J203" s="61">
        <v>27</v>
      </c>
      <c r="K203" s="222"/>
      <c r="L203" s="226"/>
      <c r="M203" s="11">
        <f t="shared" si="23"/>
        <v>10</v>
      </c>
      <c r="N203" s="11">
        <f t="shared" si="24"/>
        <v>6</v>
      </c>
    </row>
    <row r="204" spans="1:14" s="11" customFormat="1" x14ac:dyDescent="0.2">
      <c r="A204" s="8">
        <v>43764</v>
      </c>
      <c r="B204" s="12" t="s">
        <v>3</v>
      </c>
      <c r="C204" s="113">
        <v>2611</v>
      </c>
      <c r="D204" s="12" t="s">
        <v>43</v>
      </c>
      <c r="E204" s="12" t="s">
        <v>6</v>
      </c>
      <c r="F204" s="12" t="s">
        <v>15</v>
      </c>
      <c r="G204" s="12" t="s">
        <v>222</v>
      </c>
      <c r="H204" s="12"/>
      <c r="I204" s="9">
        <v>23</v>
      </c>
      <c r="J204" s="61">
        <v>26</v>
      </c>
      <c r="K204" s="222"/>
      <c r="L204" s="226"/>
      <c r="M204" s="11">
        <f t="shared" si="23"/>
        <v>14</v>
      </c>
      <c r="N204" s="11">
        <f t="shared" si="24"/>
        <v>7</v>
      </c>
    </row>
    <row r="205" spans="1:14" s="11" customFormat="1" x14ac:dyDescent="0.2">
      <c r="A205" s="8">
        <v>43758</v>
      </c>
      <c r="B205" s="12" t="s">
        <v>6</v>
      </c>
      <c r="C205" s="113">
        <v>54590</v>
      </c>
      <c r="D205" s="12" t="s">
        <v>2596</v>
      </c>
      <c r="E205" s="12" t="s">
        <v>6</v>
      </c>
      <c r="F205" s="12" t="s">
        <v>15</v>
      </c>
      <c r="G205" s="12" t="s">
        <v>151</v>
      </c>
      <c r="H205" s="12"/>
      <c r="I205" s="9">
        <v>10</v>
      </c>
      <c r="J205" s="61">
        <v>9</v>
      </c>
      <c r="K205" s="222"/>
      <c r="L205" s="226"/>
      <c r="M205" s="11">
        <f t="shared" ref="M205:M233" si="25">I219</f>
        <v>14</v>
      </c>
      <c r="N205" s="11">
        <f t="shared" ref="N205:N233" si="26">J219</f>
        <v>16</v>
      </c>
    </row>
    <row r="206" spans="1:14" s="11" customFormat="1" x14ac:dyDescent="0.2">
      <c r="A206" s="8">
        <v>43744</v>
      </c>
      <c r="B206" s="12" t="s">
        <v>6</v>
      </c>
      <c r="C206" s="113">
        <v>57990</v>
      </c>
      <c r="D206" s="12" t="s">
        <v>2528</v>
      </c>
      <c r="E206" s="12" t="s">
        <v>6</v>
      </c>
      <c r="F206" s="12" t="s">
        <v>15</v>
      </c>
      <c r="G206" s="12" t="s">
        <v>319</v>
      </c>
      <c r="H206" s="12"/>
      <c r="I206" s="9">
        <v>84</v>
      </c>
      <c r="J206" s="61">
        <v>126</v>
      </c>
      <c r="K206" s="222"/>
      <c r="L206" s="226"/>
      <c r="M206" s="11">
        <f t="shared" si="25"/>
        <v>19</v>
      </c>
      <c r="N206" s="11">
        <f t="shared" si="26"/>
        <v>17</v>
      </c>
    </row>
    <row r="207" spans="1:14" s="11" customFormat="1" x14ac:dyDescent="0.2">
      <c r="A207" s="8">
        <v>43746</v>
      </c>
      <c r="B207" s="12" t="s">
        <v>5</v>
      </c>
      <c r="C207" s="113">
        <v>54451</v>
      </c>
      <c r="D207" s="12" t="s">
        <v>2551</v>
      </c>
      <c r="E207" s="12" t="s">
        <v>5</v>
      </c>
      <c r="F207" s="12" t="s">
        <v>15</v>
      </c>
      <c r="G207" s="12" t="s">
        <v>151</v>
      </c>
      <c r="H207" s="12"/>
      <c r="I207" s="9">
        <v>58</v>
      </c>
      <c r="J207" s="61">
        <v>71</v>
      </c>
      <c r="K207" s="222"/>
      <c r="L207" s="226"/>
      <c r="M207" s="11">
        <f t="shared" si="25"/>
        <v>18</v>
      </c>
      <c r="N207" s="11">
        <f t="shared" si="26"/>
        <v>18</v>
      </c>
    </row>
    <row r="208" spans="1:14" s="11" customFormat="1" x14ac:dyDescent="0.2">
      <c r="A208" s="8">
        <v>43746</v>
      </c>
      <c r="B208" s="12" t="s">
        <v>5</v>
      </c>
      <c r="C208" s="113">
        <v>54451</v>
      </c>
      <c r="D208" s="12" t="s">
        <v>2551</v>
      </c>
      <c r="E208" s="12" t="s">
        <v>5</v>
      </c>
      <c r="F208" s="12" t="s">
        <v>15</v>
      </c>
      <c r="G208" s="12" t="s">
        <v>319</v>
      </c>
      <c r="H208" s="12"/>
      <c r="I208" s="9">
        <v>58</v>
      </c>
      <c r="J208" s="61">
        <v>71</v>
      </c>
      <c r="K208" s="222"/>
      <c r="L208" s="226"/>
      <c r="M208" s="11">
        <f t="shared" si="25"/>
        <v>32</v>
      </c>
      <c r="N208" s="11">
        <f t="shared" si="26"/>
        <v>26</v>
      </c>
    </row>
    <row r="209" spans="1:14" s="11" customFormat="1" x14ac:dyDescent="0.2">
      <c r="A209" s="8">
        <v>43767</v>
      </c>
      <c r="B209" s="12" t="s">
        <v>6</v>
      </c>
      <c r="C209" s="113">
        <v>87170</v>
      </c>
      <c r="D209" s="12" t="s">
        <v>2682</v>
      </c>
      <c r="E209" s="12" t="s">
        <v>6</v>
      </c>
      <c r="F209" s="12" t="s">
        <v>6</v>
      </c>
      <c r="G209" s="12" t="s">
        <v>151</v>
      </c>
      <c r="H209" s="12"/>
      <c r="I209" s="31"/>
      <c r="J209" s="219"/>
      <c r="K209" s="222"/>
      <c r="L209" s="226"/>
      <c r="M209" s="11">
        <f t="shared" si="25"/>
        <v>0</v>
      </c>
      <c r="N209" s="11">
        <f t="shared" si="26"/>
        <v>0</v>
      </c>
    </row>
    <row r="210" spans="1:14" s="11" customFormat="1" x14ac:dyDescent="0.2">
      <c r="A210" s="218">
        <v>43768</v>
      </c>
      <c r="B210" s="12" t="s">
        <v>6</v>
      </c>
      <c r="C210" s="113">
        <v>54700</v>
      </c>
      <c r="D210" s="12" t="s">
        <v>2698</v>
      </c>
      <c r="E210" s="12" t="s">
        <v>6</v>
      </c>
      <c r="F210" s="12" t="s">
        <v>6</v>
      </c>
      <c r="G210" s="12" t="s">
        <v>151</v>
      </c>
      <c r="H210" s="217"/>
      <c r="I210" s="9">
        <v>73</v>
      </c>
      <c r="J210" s="61">
        <v>95</v>
      </c>
      <c r="K210" s="222"/>
      <c r="L210" s="226"/>
      <c r="M210" s="11">
        <f t="shared" si="25"/>
        <v>0</v>
      </c>
      <c r="N210" s="11">
        <f t="shared" si="26"/>
        <v>0</v>
      </c>
    </row>
    <row r="211" spans="1:14" s="11" customFormat="1" x14ac:dyDescent="0.2">
      <c r="A211" s="8">
        <v>43755</v>
      </c>
      <c r="B211" s="12" t="s">
        <v>3</v>
      </c>
      <c r="C211" s="113">
        <v>4949</v>
      </c>
      <c r="D211" s="12" t="s">
        <v>265</v>
      </c>
      <c r="E211" s="12" t="s">
        <v>3</v>
      </c>
      <c r="F211" s="12" t="s">
        <v>22</v>
      </c>
      <c r="G211" s="12" t="s">
        <v>177</v>
      </c>
      <c r="H211" s="12"/>
      <c r="I211" s="9">
        <v>14</v>
      </c>
      <c r="J211" s="61">
        <v>11</v>
      </c>
      <c r="K211" s="222"/>
      <c r="L211" s="226"/>
      <c r="M211" s="11">
        <f t="shared" si="25"/>
        <v>33</v>
      </c>
      <c r="N211" s="11">
        <f t="shared" si="26"/>
        <v>36</v>
      </c>
    </row>
    <row r="212" spans="1:14" s="11" customFormat="1" x14ac:dyDescent="0.2">
      <c r="A212" s="8">
        <v>43756</v>
      </c>
      <c r="B212" s="12" t="s">
        <v>3</v>
      </c>
      <c r="C212" s="113">
        <v>4939</v>
      </c>
      <c r="D212" s="12" t="s">
        <v>265</v>
      </c>
      <c r="E212" s="12" t="s">
        <v>3</v>
      </c>
      <c r="F212" s="12" t="s">
        <v>22</v>
      </c>
      <c r="G212" s="12" t="s">
        <v>37</v>
      </c>
      <c r="H212" s="12"/>
      <c r="I212" s="9">
        <v>11</v>
      </c>
      <c r="J212" s="61">
        <v>9</v>
      </c>
      <c r="K212" s="222"/>
      <c r="L212" s="226"/>
      <c r="M212" s="11">
        <f t="shared" si="25"/>
        <v>22</v>
      </c>
      <c r="N212" s="11">
        <f t="shared" si="26"/>
        <v>16</v>
      </c>
    </row>
    <row r="213" spans="1:14" s="11" customFormat="1" x14ac:dyDescent="0.2">
      <c r="A213" s="8">
        <v>43758</v>
      </c>
      <c r="B213" s="12" t="s">
        <v>3</v>
      </c>
      <c r="C213" s="113">
        <v>4932</v>
      </c>
      <c r="D213" s="12" t="s">
        <v>265</v>
      </c>
      <c r="E213" s="12" t="s">
        <v>6</v>
      </c>
      <c r="F213" s="12" t="s">
        <v>6</v>
      </c>
      <c r="G213" s="12" t="s">
        <v>151</v>
      </c>
      <c r="H213" s="12"/>
      <c r="I213" s="9">
        <v>11</v>
      </c>
      <c r="J213" s="61">
        <v>8</v>
      </c>
      <c r="K213" s="222"/>
      <c r="L213" s="226"/>
      <c r="M213" s="11">
        <f t="shared" si="25"/>
        <v>36</v>
      </c>
      <c r="N213" s="11">
        <f t="shared" si="26"/>
        <v>32</v>
      </c>
    </row>
    <row r="214" spans="1:14" s="11" customFormat="1" x14ac:dyDescent="0.2">
      <c r="A214" s="8">
        <v>43758</v>
      </c>
      <c r="B214" s="12" t="s">
        <v>3</v>
      </c>
      <c r="C214" s="113">
        <v>4925</v>
      </c>
      <c r="D214" s="12" t="s">
        <v>265</v>
      </c>
      <c r="E214" s="12" t="s">
        <v>3</v>
      </c>
      <c r="F214" s="12" t="s">
        <v>2598</v>
      </c>
      <c r="G214" s="12" t="s">
        <v>37</v>
      </c>
      <c r="H214" s="12"/>
      <c r="I214" s="9">
        <v>10</v>
      </c>
      <c r="J214" s="61">
        <v>6</v>
      </c>
      <c r="K214" s="222"/>
      <c r="L214" s="226"/>
      <c r="M214" s="11">
        <f t="shared" si="25"/>
        <v>46</v>
      </c>
      <c r="N214" s="11">
        <f t="shared" si="26"/>
        <v>49</v>
      </c>
    </row>
    <row r="215" spans="1:14" s="11" customFormat="1" x14ac:dyDescent="0.2">
      <c r="A215" s="8">
        <v>43765</v>
      </c>
      <c r="B215" s="12" t="s">
        <v>3</v>
      </c>
      <c r="C215" s="113">
        <v>4922</v>
      </c>
      <c r="D215" s="12" t="s">
        <v>265</v>
      </c>
      <c r="E215" s="12" t="s">
        <v>8</v>
      </c>
      <c r="F215" s="12" t="s">
        <v>4</v>
      </c>
      <c r="G215" s="12" t="s">
        <v>151</v>
      </c>
      <c r="H215" s="12"/>
      <c r="I215" s="9">
        <v>10</v>
      </c>
      <c r="J215" s="61">
        <v>6</v>
      </c>
      <c r="K215" s="222"/>
      <c r="L215" s="226"/>
      <c r="M215" s="11">
        <f t="shared" si="25"/>
        <v>25</v>
      </c>
      <c r="N215" s="11">
        <f t="shared" si="26"/>
        <v>20</v>
      </c>
    </row>
    <row r="216" spans="1:14" s="11" customFormat="1" x14ac:dyDescent="0.2">
      <c r="A216" s="8">
        <v>43766</v>
      </c>
      <c r="B216" s="12" t="s">
        <v>3</v>
      </c>
      <c r="C216" s="113">
        <v>4924</v>
      </c>
      <c r="D216" s="12" t="s">
        <v>265</v>
      </c>
      <c r="E216" s="12" t="s">
        <v>3</v>
      </c>
      <c r="F216" s="12" t="s">
        <v>5</v>
      </c>
      <c r="G216" s="12" t="s">
        <v>194</v>
      </c>
      <c r="H216" s="12"/>
      <c r="I216" s="9">
        <v>14</v>
      </c>
      <c r="J216" s="61">
        <v>7</v>
      </c>
      <c r="K216" s="222"/>
      <c r="L216" s="226"/>
      <c r="M216" s="11">
        <f t="shared" si="25"/>
        <v>157</v>
      </c>
      <c r="N216" s="11">
        <f t="shared" si="26"/>
        <v>242</v>
      </c>
    </row>
    <row r="217" spans="1:14" s="11" customFormat="1" x14ac:dyDescent="0.2">
      <c r="A217" s="8">
        <v>43767</v>
      </c>
      <c r="B217" s="12" t="s">
        <v>3</v>
      </c>
      <c r="C217" s="113">
        <v>4912</v>
      </c>
      <c r="D217" s="12" t="s">
        <v>265</v>
      </c>
      <c r="E217" s="12" t="s">
        <v>6</v>
      </c>
      <c r="F217" s="12" t="s">
        <v>2479</v>
      </c>
      <c r="G217" s="12" t="s">
        <v>151</v>
      </c>
      <c r="H217" s="12"/>
      <c r="I217" s="9">
        <v>12</v>
      </c>
      <c r="J217" s="61">
        <v>6</v>
      </c>
      <c r="K217" s="222"/>
      <c r="L217" s="226"/>
      <c r="M217" s="11">
        <f t="shared" si="25"/>
        <v>62</v>
      </c>
      <c r="N217" s="11">
        <f t="shared" si="26"/>
        <v>76</v>
      </c>
    </row>
    <row r="218" spans="1:14" s="11" customFormat="1" x14ac:dyDescent="0.2">
      <c r="A218" s="218">
        <v>43768</v>
      </c>
      <c r="B218" s="12" t="s">
        <v>3</v>
      </c>
      <c r="C218" s="113">
        <v>4979</v>
      </c>
      <c r="D218" s="12" t="s">
        <v>265</v>
      </c>
      <c r="E218" s="12" t="s">
        <v>3</v>
      </c>
      <c r="F218" s="12" t="s">
        <v>5</v>
      </c>
      <c r="G218" s="12" t="s">
        <v>37</v>
      </c>
      <c r="H218" s="12"/>
      <c r="I218" s="9">
        <v>15</v>
      </c>
      <c r="J218" s="61">
        <v>8</v>
      </c>
      <c r="K218" s="224"/>
      <c r="L218" s="228"/>
      <c r="M218" s="11">
        <f t="shared" si="25"/>
        <v>63</v>
      </c>
      <c r="N218" s="11">
        <f t="shared" si="26"/>
        <v>85</v>
      </c>
    </row>
    <row r="219" spans="1:14" s="11" customFormat="1" x14ac:dyDescent="0.2">
      <c r="A219" s="8">
        <v>43765</v>
      </c>
      <c r="B219" s="12" t="s">
        <v>3</v>
      </c>
      <c r="C219" s="113">
        <v>3670</v>
      </c>
      <c r="D219" s="12" t="s">
        <v>76</v>
      </c>
      <c r="E219" s="12" t="s">
        <v>6</v>
      </c>
      <c r="F219" s="12" t="s">
        <v>6</v>
      </c>
      <c r="G219" s="12" t="s">
        <v>222</v>
      </c>
      <c r="H219" s="12"/>
      <c r="I219" s="9">
        <v>14</v>
      </c>
      <c r="J219" s="61">
        <v>16</v>
      </c>
      <c r="K219" s="222"/>
      <c r="L219" s="226"/>
      <c r="M219" s="11">
        <f t="shared" si="25"/>
        <v>177</v>
      </c>
      <c r="N219" s="11">
        <f t="shared" si="26"/>
        <v>283</v>
      </c>
    </row>
    <row r="220" spans="1:14" s="11" customFormat="1" x14ac:dyDescent="0.2">
      <c r="A220" s="8">
        <v>43767</v>
      </c>
      <c r="B220" s="12" t="s">
        <v>3</v>
      </c>
      <c r="C220" s="113">
        <v>3670</v>
      </c>
      <c r="D220" s="12" t="s">
        <v>76</v>
      </c>
      <c r="E220" s="12" t="s">
        <v>10</v>
      </c>
      <c r="F220" s="12" t="s">
        <v>5</v>
      </c>
      <c r="G220" s="12" t="s">
        <v>151</v>
      </c>
      <c r="H220" s="12"/>
      <c r="I220" s="9">
        <v>19</v>
      </c>
      <c r="J220" s="61">
        <v>17</v>
      </c>
      <c r="K220" s="222"/>
      <c r="L220" s="226"/>
      <c r="M220" s="11">
        <f t="shared" si="25"/>
        <v>133</v>
      </c>
      <c r="N220" s="11">
        <f t="shared" si="26"/>
        <v>197</v>
      </c>
    </row>
    <row r="221" spans="1:14" s="11" customFormat="1" x14ac:dyDescent="0.2">
      <c r="A221" s="218">
        <v>43768</v>
      </c>
      <c r="B221" s="12" t="s">
        <v>3</v>
      </c>
      <c r="C221" s="113">
        <v>3653</v>
      </c>
      <c r="D221" s="12" t="s">
        <v>76</v>
      </c>
      <c r="E221" s="12" t="s">
        <v>3</v>
      </c>
      <c r="F221" s="12" t="s">
        <v>6</v>
      </c>
      <c r="G221" s="12" t="s">
        <v>2655</v>
      </c>
      <c r="H221" s="12"/>
      <c r="I221" s="9">
        <v>18</v>
      </c>
      <c r="J221" s="61">
        <v>18</v>
      </c>
      <c r="K221" s="222"/>
      <c r="L221" s="226"/>
      <c r="M221" s="11">
        <f t="shared" si="25"/>
        <v>0</v>
      </c>
      <c r="N221" s="11">
        <f t="shared" si="26"/>
        <v>0</v>
      </c>
    </row>
    <row r="222" spans="1:14" s="11" customFormat="1" x14ac:dyDescent="0.2">
      <c r="A222" s="218">
        <v>43768</v>
      </c>
      <c r="B222" s="12" t="s">
        <v>3</v>
      </c>
      <c r="C222" s="113">
        <v>8282</v>
      </c>
      <c r="D222" s="12" t="s">
        <v>229</v>
      </c>
      <c r="E222" s="12" t="s">
        <v>3</v>
      </c>
      <c r="F222" s="12" t="s">
        <v>6</v>
      </c>
      <c r="G222" s="12" t="s">
        <v>2690</v>
      </c>
      <c r="H222" s="12"/>
      <c r="I222" s="9">
        <v>32</v>
      </c>
      <c r="J222" s="61">
        <v>26</v>
      </c>
      <c r="K222" s="222"/>
      <c r="L222" s="226"/>
      <c r="M222" s="11">
        <f t="shared" si="25"/>
        <v>0</v>
      </c>
      <c r="N222" s="11">
        <f t="shared" si="26"/>
        <v>0</v>
      </c>
    </row>
    <row r="223" spans="1:14" s="11" customFormat="1" x14ac:dyDescent="0.2">
      <c r="A223" s="8">
        <v>43764</v>
      </c>
      <c r="B223" s="12" t="s">
        <v>1755</v>
      </c>
      <c r="C223" s="113">
        <v>61033</v>
      </c>
      <c r="D223" s="12" t="s">
        <v>2642</v>
      </c>
      <c r="E223" s="12" t="s">
        <v>10</v>
      </c>
      <c r="F223" s="12" t="s">
        <v>275</v>
      </c>
      <c r="G223" s="12" t="s">
        <v>163</v>
      </c>
      <c r="H223" s="12"/>
      <c r="I223" s="31"/>
      <c r="J223" s="219"/>
      <c r="K223" s="222"/>
      <c r="L223" s="226"/>
      <c r="M223" s="11">
        <f t="shared" si="25"/>
        <v>0</v>
      </c>
      <c r="N223" s="11">
        <f t="shared" si="26"/>
        <v>0</v>
      </c>
    </row>
    <row r="224" spans="1:14" s="11" customFormat="1" x14ac:dyDescent="0.2">
      <c r="A224" s="8">
        <v>43764</v>
      </c>
      <c r="B224" s="12" t="s">
        <v>1755</v>
      </c>
      <c r="C224" s="113">
        <v>61033</v>
      </c>
      <c r="D224" s="12" t="s">
        <v>2642</v>
      </c>
      <c r="E224" s="12" t="s">
        <v>10</v>
      </c>
      <c r="F224" s="12" t="s">
        <v>275</v>
      </c>
      <c r="G224" s="12" t="s">
        <v>163</v>
      </c>
      <c r="H224" s="12"/>
      <c r="I224" s="31"/>
      <c r="J224" s="219"/>
      <c r="K224" s="222"/>
      <c r="L224" s="226"/>
      <c r="M224" s="11">
        <f t="shared" si="25"/>
        <v>39</v>
      </c>
      <c r="N224" s="11">
        <f t="shared" si="26"/>
        <v>46</v>
      </c>
    </row>
    <row r="225" spans="1:14" s="11" customFormat="1" x14ac:dyDescent="0.2">
      <c r="A225" s="8">
        <v>43766</v>
      </c>
      <c r="B225" s="12" t="s">
        <v>3</v>
      </c>
      <c r="C225" s="113">
        <v>1159</v>
      </c>
      <c r="D225" s="12" t="s">
        <v>2674</v>
      </c>
      <c r="E225" s="12" t="s">
        <v>3</v>
      </c>
      <c r="F225" s="12" t="s">
        <v>6</v>
      </c>
      <c r="G225" s="12" t="s">
        <v>151</v>
      </c>
      <c r="H225" s="12"/>
      <c r="I225" s="9">
        <v>33</v>
      </c>
      <c r="J225" s="61">
        <v>36</v>
      </c>
      <c r="K225" s="222"/>
      <c r="L225" s="226"/>
      <c r="M225" s="11">
        <f t="shared" si="25"/>
        <v>44</v>
      </c>
      <c r="N225" s="11">
        <f t="shared" si="26"/>
        <v>41</v>
      </c>
    </row>
    <row r="226" spans="1:14" s="11" customFormat="1" x14ac:dyDescent="0.2">
      <c r="A226" s="8">
        <v>43766</v>
      </c>
      <c r="B226" s="12" t="s">
        <v>3</v>
      </c>
      <c r="C226" s="113">
        <v>8378</v>
      </c>
      <c r="D226" s="12" t="s">
        <v>959</v>
      </c>
      <c r="E226" s="12" t="s">
        <v>3</v>
      </c>
      <c r="F226" s="12" t="s">
        <v>2660</v>
      </c>
      <c r="G226" s="12" t="s">
        <v>177</v>
      </c>
      <c r="H226" s="12"/>
      <c r="I226" s="9">
        <v>22</v>
      </c>
      <c r="J226" s="61">
        <v>16</v>
      </c>
      <c r="K226" s="222"/>
      <c r="L226" s="226"/>
      <c r="M226" s="11">
        <f t="shared" si="25"/>
        <v>15</v>
      </c>
      <c r="N226" s="11">
        <f t="shared" si="26"/>
        <v>17</v>
      </c>
    </row>
    <row r="227" spans="1:14" s="11" customFormat="1" x14ac:dyDescent="0.2">
      <c r="A227" s="218">
        <v>43768</v>
      </c>
      <c r="B227" s="12" t="s">
        <v>6</v>
      </c>
      <c r="C227" s="113">
        <v>57240</v>
      </c>
      <c r="D227" s="12" t="s">
        <v>2696</v>
      </c>
      <c r="E227" s="12" t="s">
        <v>6</v>
      </c>
      <c r="F227" s="12" t="s">
        <v>18</v>
      </c>
      <c r="G227" s="12" t="s">
        <v>37</v>
      </c>
      <c r="H227" s="217"/>
      <c r="I227" s="9">
        <v>36</v>
      </c>
      <c r="J227" s="61">
        <v>32</v>
      </c>
      <c r="K227" s="222"/>
      <c r="L227" s="226"/>
      <c r="M227" s="11">
        <f t="shared" si="25"/>
        <v>21</v>
      </c>
      <c r="N227" s="11">
        <f t="shared" si="26"/>
        <v>18</v>
      </c>
    </row>
    <row r="228" spans="1:14" s="11" customFormat="1" x14ac:dyDescent="0.2">
      <c r="A228" s="8">
        <v>43767</v>
      </c>
      <c r="B228" s="12" t="s">
        <v>6</v>
      </c>
      <c r="C228" s="113">
        <v>57370</v>
      </c>
      <c r="D228" s="12" t="s">
        <v>651</v>
      </c>
      <c r="E228" s="12" t="s">
        <v>6</v>
      </c>
      <c r="F228" s="12" t="s">
        <v>3</v>
      </c>
      <c r="G228" s="12" t="s">
        <v>319</v>
      </c>
      <c r="H228" s="12"/>
      <c r="I228" s="9">
        <v>46</v>
      </c>
      <c r="J228" s="61">
        <v>49</v>
      </c>
      <c r="K228" s="222"/>
      <c r="L228" s="226"/>
      <c r="M228" s="11">
        <f t="shared" si="25"/>
        <v>26</v>
      </c>
      <c r="N228" s="11">
        <f t="shared" si="26"/>
        <v>18</v>
      </c>
    </row>
    <row r="229" spans="1:14" s="11" customFormat="1" x14ac:dyDescent="0.2">
      <c r="A229" s="8">
        <v>43765</v>
      </c>
      <c r="B229" s="12" t="s">
        <v>3</v>
      </c>
      <c r="C229" s="113">
        <v>8384</v>
      </c>
      <c r="D229" s="12" t="s">
        <v>117</v>
      </c>
      <c r="E229" s="12" t="s">
        <v>6</v>
      </c>
      <c r="F229" s="12" t="s">
        <v>15</v>
      </c>
      <c r="G229" s="12" t="s">
        <v>151</v>
      </c>
      <c r="H229" s="12"/>
      <c r="I229" s="9">
        <v>25</v>
      </c>
      <c r="J229" s="61">
        <v>20</v>
      </c>
      <c r="K229" s="222"/>
      <c r="L229" s="226"/>
      <c r="M229" s="11">
        <f t="shared" si="25"/>
        <v>17</v>
      </c>
      <c r="N229" s="11">
        <f t="shared" si="26"/>
        <v>18</v>
      </c>
    </row>
    <row r="230" spans="1:14" s="11" customFormat="1" x14ac:dyDescent="0.2">
      <c r="A230" s="8">
        <v>43744</v>
      </c>
      <c r="B230" s="12" t="s">
        <v>5</v>
      </c>
      <c r="C230" s="113">
        <v>51067</v>
      </c>
      <c r="D230" s="12" t="s">
        <v>1896</v>
      </c>
      <c r="E230" s="12" t="s">
        <v>5</v>
      </c>
      <c r="F230" s="12" t="s">
        <v>6</v>
      </c>
      <c r="G230" s="12" t="s">
        <v>319</v>
      </c>
      <c r="H230" s="12"/>
      <c r="I230" s="9">
        <v>157</v>
      </c>
      <c r="J230" s="61">
        <v>242</v>
      </c>
      <c r="K230" s="222"/>
      <c r="L230" s="226"/>
      <c r="M230" s="11">
        <f t="shared" si="25"/>
        <v>29</v>
      </c>
      <c r="N230" s="11">
        <f t="shared" si="26"/>
        <v>30</v>
      </c>
    </row>
    <row r="231" spans="1:14" s="11" customFormat="1" x14ac:dyDescent="0.2">
      <c r="A231" s="8">
        <v>43744</v>
      </c>
      <c r="B231" s="12" t="s">
        <v>5</v>
      </c>
      <c r="C231" s="113">
        <v>54329</v>
      </c>
      <c r="D231" s="12" t="s">
        <v>224</v>
      </c>
      <c r="E231" s="12" t="s">
        <v>5</v>
      </c>
      <c r="F231" s="12" t="s">
        <v>15</v>
      </c>
      <c r="G231" s="12" t="s">
        <v>151</v>
      </c>
      <c r="H231" s="12"/>
      <c r="I231" s="9">
        <v>62</v>
      </c>
      <c r="J231" s="61">
        <v>76</v>
      </c>
      <c r="K231" s="222"/>
      <c r="L231" s="226"/>
      <c r="M231" s="11">
        <f t="shared" si="25"/>
        <v>30</v>
      </c>
      <c r="N231" s="11">
        <f t="shared" si="26"/>
        <v>28</v>
      </c>
    </row>
    <row r="232" spans="1:14" s="11" customFormat="1" x14ac:dyDescent="0.2">
      <c r="A232" s="8">
        <v>43750</v>
      </c>
      <c r="B232" s="12" t="s">
        <v>5</v>
      </c>
      <c r="C232" s="113">
        <v>54306</v>
      </c>
      <c r="D232" s="12" t="s">
        <v>2567</v>
      </c>
      <c r="E232" s="12" t="s">
        <v>18</v>
      </c>
      <c r="F232" s="12" t="s">
        <v>15</v>
      </c>
      <c r="G232" s="12" t="s">
        <v>151</v>
      </c>
      <c r="H232" s="12"/>
      <c r="I232" s="9">
        <v>63</v>
      </c>
      <c r="J232" s="61">
        <v>85</v>
      </c>
      <c r="K232" s="222"/>
      <c r="L232" s="226"/>
      <c r="M232" s="11">
        <f t="shared" si="25"/>
        <v>27</v>
      </c>
      <c r="N232" s="11">
        <f t="shared" si="26"/>
        <v>34</v>
      </c>
    </row>
    <row r="233" spans="1:14" s="11" customFormat="1" x14ac:dyDescent="0.2">
      <c r="A233" s="8">
        <v>43758</v>
      </c>
      <c r="B233" s="12" t="s">
        <v>5</v>
      </c>
      <c r="C233" s="113">
        <v>47809</v>
      </c>
      <c r="D233" s="12" t="s">
        <v>2590</v>
      </c>
      <c r="E233" s="12" t="s">
        <v>11</v>
      </c>
      <c r="F233" s="12" t="s">
        <v>5</v>
      </c>
      <c r="G233" s="12" t="s">
        <v>319</v>
      </c>
      <c r="H233" s="12"/>
      <c r="I233" s="9">
        <v>177</v>
      </c>
      <c r="J233" s="61">
        <v>283</v>
      </c>
      <c r="K233" s="222"/>
      <c r="L233" s="226"/>
      <c r="M233" s="11">
        <f t="shared" si="25"/>
        <v>23</v>
      </c>
      <c r="N233" s="11">
        <f t="shared" si="26"/>
        <v>23</v>
      </c>
    </row>
    <row r="234" spans="1:14" s="11" customFormat="1" x14ac:dyDescent="0.2">
      <c r="A234" s="8">
        <v>43745</v>
      </c>
      <c r="B234" s="12" t="s">
        <v>5</v>
      </c>
      <c r="C234" s="113">
        <v>67466</v>
      </c>
      <c r="D234" s="12" t="s">
        <v>2546</v>
      </c>
      <c r="E234" s="12" t="s">
        <v>5</v>
      </c>
      <c r="F234" s="12" t="s">
        <v>10</v>
      </c>
      <c r="G234" s="12" t="s">
        <v>292</v>
      </c>
      <c r="H234" s="12"/>
      <c r="I234" s="9">
        <v>133</v>
      </c>
      <c r="J234" s="61">
        <v>197</v>
      </c>
      <c r="K234" s="222"/>
      <c r="L234" s="226"/>
      <c r="M234" s="207">
        <v>48</v>
      </c>
      <c r="N234" s="9">
        <v>51</v>
      </c>
    </row>
    <row r="235" spans="1:14" s="11" customFormat="1" x14ac:dyDescent="0.2">
      <c r="A235" s="8">
        <v>43744</v>
      </c>
      <c r="B235" s="12" t="s">
        <v>6</v>
      </c>
      <c r="C235" s="113">
        <v>71580</v>
      </c>
      <c r="D235" s="12" t="s">
        <v>2527</v>
      </c>
      <c r="E235" s="12" t="s">
        <v>6</v>
      </c>
      <c r="F235" s="12" t="s">
        <v>15</v>
      </c>
      <c r="G235" s="12" t="s">
        <v>292</v>
      </c>
      <c r="H235" s="12"/>
      <c r="I235" s="31"/>
      <c r="J235" s="219"/>
      <c r="K235" s="222"/>
      <c r="L235" s="226"/>
      <c r="M235" s="207">
        <v>29</v>
      </c>
      <c r="N235" s="9">
        <v>25</v>
      </c>
    </row>
    <row r="236" spans="1:14" s="11" customFormat="1" x14ac:dyDescent="0.2">
      <c r="A236" s="8">
        <v>43759</v>
      </c>
      <c r="B236" s="12" t="s">
        <v>234</v>
      </c>
      <c r="C236" s="48" t="s">
        <v>2611</v>
      </c>
      <c r="D236" s="12" t="s">
        <v>2612</v>
      </c>
      <c r="E236" s="12" t="s">
        <v>234</v>
      </c>
      <c r="F236" s="12" t="s">
        <v>15</v>
      </c>
      <c r="G236" s="12" t="s">
        <v>292</v>
      </c>
      <c r="H236" s="12"/>
      <c r="I236" s="31"/>
      <c r="J236" s="219"/>
      <c r="K236" s="222"/>
      <c r="L236" s="226"/>
      <c r="M236" s="207">
        <v>65</v>
      </c>
      <c r="N236" s="9">
        <v>77</v>
      </c>
    </row>
    <row r="237" spans="1:14" s="11" customFormat="1" x14ac:dyDescent="0.2">
      <c r="A237" s="8">
        <v>43761</v>
      </c>
      <c r="B237" s="12" t="s">
        <v>234</v>
      </c>
      <c r="C237" s="48" t="s">
        <v>2626</v>
      </c>
      <c r="D237" s="12" t="s">
        <v>2627</v>
      </c>
      <c r="E237" s="12" t="s">
        <v>1676</v>
      </c>
      <c r="F237" s="12" t="s">
        <v>15</v>
      </c>
      <c r="G237" s="12" t="s">
        <v>292</v>
      </c>
      <c r="H237" s="12"/>
      <c r="I237" s="31"/>
      <c r="J237" s="219"/>
      <c r="K237" s="222"/>
      <c r="L237" s="226"/>
      <c r="M237" s="207">
        <v>72</v>
      </c>
      <c r="N237" s="9">
        <v>101</v>
      </c>
    </row>
    <row r="238" spans="1:14" s="11" customFormat="1" x14ac:dyDescent="0.2">
      <c r="A238" s="8">
        <v>43766</v>
      </c>
      <c r="B238" s="12" t="s">
        <v>3</v>
      </c>
      <c r="C238" s="113">
        <v>5431</v>
      </c>
      <c r="D238" s="12" t="s">
        <v>2366</v>
      </c>
      <c r="E238" s="12" t="s">
        <v>3</v>
      </c>
      <c r="F238" s="12" t="s">
        <v>3</v>
      </c>
      <c r="G238" s="12" t="s">
        <v>319</v>
      </c>
      <c r="H238" s="12"/>
      <c r="I238" s="9">
        <v>39</v>
      </c>
      <c r="J238" s="61">
        <v>46</v>
      </c>
      <c r="K238" s="222"/>
      <c r="L238" s="226"/>
      <c r="M238" s="207">
        <v>31</v>
      </c>
      <c r="N238" s="9">
        <v>31</v>
      </c>
    </row>
    <row r="239" spans="1:14" s="11" customFormat="1" x14ac:dyDescent="0.2">
      <c r="A239" s="8">
        <v>43760</v>
      </c>
      <c r="B239" s="12" t="s">
        <v>6</v>
      </c>
      <c r="C239" s="113">
        <v>54150</v>
      </c>
      <c r="D239" s="12" t="s">
        <v>699</v>
      </c>
      <c r="E239" s="12" t="s">
        <v>6</v>
      </c>
      <c r="F239" s="12" t="s">
        <v>8</v>
      </c>
      <c r="G239" s="12" t="s">
        <v>37</v>
      </c>
      <c r="H239" s="12"/>
      <c r="I239" s="9">
        <v>44</v>
      </c>
      <c r="J239" s="61">
        <v>41</v>
      </c>
      <c r="K239" s="222"/>
      <c r="L239" s="226"/>
      <c r="M239" s="207">
        <v>42</v>
      </c>
      <c r="N239" s="9">
        <v>42</v>
      </c>
    </row>
    <row r="240" spans="1:14" s="11" customFormat="1" x14ac:dyDescent="0.2">
      <c r="A240" s="8">
        <v>43740</v>
      </c>
      <c r="B240" s="12" t="s">
        <v>3</v>
      </c>
      <c r="C240" s="113">
        <v>3346</v>
      </c>
      <c r="D240" s="12" t="s">
        <v>54</v>
      </c>
      <c r="E240" s="12" t="s">
        <v>5</v>
      </c>
      <c r="F240" s="12" t="s">
        <v>15</v>
      </c>
      <c r="G240" s="12" t="s">
        <v>37</v>
      </c>
      <c r="H240" s="12"/>
      <c r="I240" s="9">
        <v>15</v>
      </c>
      <c r="J240" s="61">
        <v>17</v>
      </c>
      <c r="K240" s="222"/>
      <c r="L240" s="226"/>
      <c r="M240" s="207">
        <v>43</v>
      </c>
      <c r="N240" s="9">
        <v>42</v>
      </c>
    </row>
    <row r="241" spans="1:14" s="11" customFormat="1" x14ac:dyDescent="0.2">
      <c r="A241" s="8">
        <v>43765</v>
      </c>
      <c r="B241" s="12" t="s">
        <v>3</v>
      </c>
      <c r="C241" s="113">
        <v>3375</v>
      </c>
      <c r="D241" s="12" t="s">
        <v>54</v>
      </c>
      <c r="E241" s="12" t="s">
        <v>1656</v>
      </c>
      <c r="F241" s="12" t="s">
        <v>6</v>
      </c>
      <c r="G241" s="12" t="s">
        <v>151</v>
      </c>
      <c r="H241" s="12"/>
      <c r="I241" s="9">
        <v>21</v>
      </c>
      <c r="J241" s="61">
        <v>18</v>
      </c>
      <c r="K241" s="222"/>
      <c r="L241" s="226"/>
      <c r="M241" s="207">
        <v>30</v>
      </c>
      <c r="N241" s="9">
        <v>27</v>
      </c>
    </row>
    <row r="242" spans="1:14" s="11" customFormat="1" x14ac:dyDescent="0.2">
      <c r="A242" s="8">
        <v>43767</v>
      </c>
      <c r="B242" s="12" t="s">
        <v>3</v>
      </c>
      <c r="C242" s="113">
        <v>3374</v>
      </c>
      <c r="D242" s="12" t="s">
        <v>54</v>
      </c>
      <c r="E242" s="12" t="s">
        <v>169</v>
      </c>
      <c r="F242" s="12" t="s">
        <v>15</v>
      </c>
      <c r="G242" s="12" t="s">
        <v>1265</v>
      </c>
      <c r="H242" s="12"/>
      <c r="I242" s="9">
        <v>26</v>
      </c>
      <c r="J242" s="61">
        <v>18</v>
      </c>
      <c r="K242" s="222"/>
      <c r="L242" s="226"/>
      <c r="M242" s="207">
        <v>33</v>
      </c>
      <c r="N242" s="9">
        <v>22</v>
      </c>
    </row>
    <row r="243" spans="1:14" s="11" customFormat="1" x14ac:dyDescent="0.2">
      <c r="A243" s="218">
        <v>43768</v>
      </c>
      <c r="B243" s="12" t="s">
        <v>3</v>
      </c>
      <c r="C243" s="113">
        <v>3350</v>
      </c>
      <c r="D243" s="12" t="s">
        <v>54</v>
      </c>
      <c r="E243" s="12" t="s">
        <v>3</v>
      </c>
      <c r="F243" s="12" t="s">
        <v>6</v>
      </c>
      <c r="G243" s="12" t="s">
        <v>151</v>
      </c>
      <c r="H243" s="217"/>
      <c r="I243" s="9">
        <v>17</v>
      </c>
      <c r="J243" s="61">
        <v>18</v>
      </c>
      <c r="K243" s="222"/>
      <c r="L243" s="226"/>
      <c r="M243" s="207">
        <v>36</v>
      </c>
      <c r="N243" s="9">
        <v>38</v>
      </c>
    </row>
    <row r="244" spans="1:14" s="11" customFormat="1" x14ac:dyDescent="0.2">
      <c r="A244" s="8">
        <v>43757</v>
      </c>
      <c r="B244" s="12" t="s">
        <v>6</v>
      </c>
      <c r="C244" s="113">
        <v>57650</v>
      </c>
      <c r="D244" s="12" t="s">
        <v>711</v>
      </c>
      <c r="E244" s="12" t="s">
        <v>6</v>
      </c>
      <c r="F244" s="12" t="s">
        <v>2583</v>
      </c>
      <c r="G244" s="12" t="s">
        <v>194</v>
      </c>
      <c r="H244" s="12"/>
      <c r="I244" s="9">
        <v>29</v>
      </c>
      <c r="J244" s="61">
        <v>30</v>
      </c>
      <c r="K244" s="222"/>
      <c r="L244" s="226"/>
      <c r="M244" s="207">
        <v>45</v>
      </c>
      <c r="N244" s="9">
        <v>52</v>
      </c>
    </row>
    <row r="245" spans="1:14" s="11" customFormat="1" x14ac:dyDescent="0.2">
      <c r="A245" s="8">
        <v>43763</v>
      </c>
      <c r="B245" s="12" t="s">
        <v>6</v>
      </c>
      <c r="C245" s="113">
        <v>57650</v>
      </c>
      <c r="D245" s="12" t="s">
        <v>711</v>
      </c>
      <c r="E245" s="12" t="s">
        <v>6</v>
      </c>
      <c r="F245" s="12" t="s">
        <v>2637</v>
      </c>
      <c r="G245" s="12" t="s">
        <v>151</v>
      </c>
      <c r="H245" s="12"/>
      <c r="I245" s="9">
        <v>30</v>
      </c>
      <c r="J245" s="61">
        <v>28</v>
      </c>
      <c r="K245" s="222"/>
      <c r="L245" s="226"/>
      <c r="M245" s="207">
        <v>58</v>
      </c>
      <c r="N245" s="9">
        <v>67</v>
      </c>
    </row>
    <row r="246" spans="1:14" s="11" customFormat="1" x14ac:dyDescent="0.2">
      <c r="A246" s="8">
        <v>43744</v>
      </c>
      <c r="B246" s="12" t="s">
        <v>1190</v>
      </c>
      <c r="C246" s="48" t="s">
        <v>2518</v>
      </c>
      <c r="D246" s="12" t="s">
        <v>285</v>
      </c>
      <c r="E246" s="12" t="s">
        <v>8</v>
      </c>
      <c r="F246" s="12" t="s">
        <v>15</v>
      </c>
      <c r="G246" s="12" t="s">
        <v>292</v>
      </c>
      <c r="H246" s="12"/>
      <c r="I246" s="9">
        <v>27</v>
      </c>
      <c r="J246" s="61">
        <v>34</v>
      </c>
      <c r="K246" s="222"/>
      <c r="L246" s="226"/>
      <c r="M246" s="207">
        <v>33</v>
      </c>
      <c r="N246" s="9">
        <v>22</v>
      </c>
    </row>
    <row r="247" spans="1:14" s="11" customFormat="1" x14ac:dyDescent="0.2">
      <c r="A247" s="8">
        <v>43739</v>
      </c>
      <c r="B247" s="12" t="s">
        <v>3</v>
      </c>
      <c r="C247" s="113">
        <v>2432</v>
      </c>
      <c r="D247" s="12" t="s">
        <v>92</v>
      </c>
      <c r="E247" s="12" t="s">
        <v>9</v>
      </c>
      <c r="F247" s="12" t="s">
        <v>6</v>
      </c>
      <c r="G247" s="12" t="s">
        <v>2494</v>
      </c>
      <c r="H247" s="12"/>
      <c r="I247" s="9">
        <v>23</v>
      </c>
      <c r="J247" s="61">
        <v>23</v>
      </c>
      <c r="K247" s="222"/>
      <c r="L247" s="226"/>
      <c r="M247" s="207">
        <v>70</v>
      </c>
      <c r="N247" s="9">
        <v>100</v>
      </c>
    </row>
    <row r="248" spans="1:14" s="11" customFormat="1" x14ac:dyDescent="0.2">
      <c r="A248" s="8">
        <v>43741</v>
      </c>
      <c r="B248" s="12" t="s">
        <v>3</v>
      </c>
      <c r="C248" s="113">
        <v>1948</v>
      </c>
      <c r="D248" s="12" t="s">
        <v>92</v>
      </c>
      <c r="E248" s="12" t="s">
        <v>6</v>
      </c>
      <c r="F248" s="12" t="s">
        <v>15</v>
      </c>
      <c r="G248" s="12" t="s">
        <v>37</v>
      </c>
      <c r="H248" s="12"/>
      <c r="I248" s="9">
        <v>20</v>
      </c>
      <c r="J248" s="61">
        <v>24</v>
      </c>
      <c r="K248" s="222"/>
      <c r="L248" s="226"/>
      <c r="M248" s="207">
        <v>38</v>
      </c>
      <c r="N248" s="9">
        <v>37</v>
      </c>
    </row>
    <row r="249" spans="1:14" s="11" customFormat="1" x14ac:dyDescent="0.2">
      <c r="A249" s="8">
        <v>43743</v>
      </c>
      <c r="B249" s="12" t="s">
        <v>3</v>
      </c>
      <c r="C249" s="113">
        <v>1456</v>
      </c>
      <c r="D249" s="12" t="s">
        <v>92</v>
      </c>
      <c r="E249" s="12" t="s">
        <v>159</v>
      </c>
      <c r="F249" s="12" t="s">
        <v>15</v>
      </c>
      <c r="G249" s="12" t="s">
        <v>151</v>
      </c>
      <c r="H249" s="12"/>
      <c r="I249" s="9">
        <v>25</v>
      </c>
      <c r="J249" s="61">
        <v>28</v>
      </c>
      <c r="K249" s="222"/>
      <c r="L249" s="226"/>
      <c r="M249" s="207">
        <v>37</v>
      </c>
      <c r="N249" s="9">
        <v>42</v>
      </c>
    </row>
    <row r="250" spans="1:14" s="11" customFormat="1" x14ac:dyDescent="0.2">
      <c r="A250" s="8">
        <v>43743</v>
      </c>
      <c r="B250" s="12" t="s">
        <v>3</v>
      </c>
      <c r="C250" s="113">
        <v>1311</v>
      </c>
      <c r="D250" s="12" t="s">
        <v>92</v>
      </c>
      <c r="E250" s="12" t="s">
        <v>2506</v>
      </c>
      <c r="F250" s="12" t="s">
        <v>15</v>
      </c>
      <c r="G250" s="12" t="s">
        <v>194</v>
      </c>
      <c r="H250" s="12"/>
      <c r="I250" s="9">
        <v>19</v>
      </c>
      <c r="J250" s="61">
        <v>24</v>
      </c>
      <c r="K250" s="222"/>
      <c r="L250" s="226"/>
      <c r="M250" s="207">
        <v>69</v>
      </c>
      <c r="N250" s="9">
        <v>81</v>
      </c>
    </row>
    <row r="251" spans="1:14" s="11" customFormat="1" x14ac:dyDescent="0.2">
      <c r="A251" s="8">
        <v>43743</v>
      </c>
      <c r="B251" s="12" t="s">
        <v>3</v>
      </c>
      <c r="C251" s="113">
        <v>1550</v>
      </c>
      <c r="D251" s="12" t="s">
        <v>92</v>
      </c>
      <c r="E251" s="12" t="s">
        <v>6</v>
      </c>
      <c r="F251" s="12" t="s">
        <v>15</v>
      </c>
      <c r="G251" s="12" t="s">
        <v>37</v>
      </c>
      <c r="H251" s="12"/>
      <c r="I251" s="9">
        <v>26</v>
      </c>
      <c r="J251" s="61">
        <v>27</v>
      </c>
      <c r="K251" s="222"/>
      <c r="L251" s="226"/>
      <c r="M251" s="207">
        <v>24</v>
      </c>
      <c r="N251" s="9">
        <v>15</v>
      </c>
    </row>
    <row r="252" spans="1:14" s="11" customFormat="1" x14ac:dyDescent="0.2">
      <c r="A252" s="8">
        <v>43744</v>
      </c>
      <c r="B252" s="12" t="s">
        <v>3</v>
      </c>
      <c r="C252" s="113">
        <v>2444</v>
      </c>
      <c r="D252" s="12" t="s">
        <v>92</v>
      </c>
      <c r="E252" s="12" t="s">
        <v>18</v>
      </c>
      <c r="F252" s="12" t="s">
        <v>6</v>
      </c>
      <c r="G252" s="12" t="s">
        <v>262</v>
      </c>
      <c r="H252" s="12"/>
      <c r="I252" s="9">
        <v>22</v>
      </c>
      <c r="J252" s="61">
        <v>27</v>
      </c>
      <c r="K252" s="222"/>
      <c r="L252" s="226"/>
      <c r="M252" s="207">
        <v>97</v>
      </c>
      <c r="N252" s="9">
        <v>116</v>
      </c>
    </row>
    <row r="253" spans="1:14" s="11" customFormat="1" x14ac:dyDescent="0.2">
      <c r="A253" s="8">
        <v>43744</v>
      </c>
      <c r="B253" s="12" t="s">
        <v>3</v>
      </c>
      <c r="C253" s="113">
        <v>2132</v>
      </c>
      <c r="D253" s="12" t="s">
        <v>92</v>
      </c>
      <c r="E253" s="12" t="s">
        <v>31</v>
      </c>
      <c r="F253" s="12" t="s">
        <v>15</v>
      </c>
      <c r="G253" s="12" t="s">
        <v>37</v>
      </c>
      <c r="H253" s="12"/>
      <c r="I253" s="9">
        <v>21</v>
      </c>
      <c r="J253" s="61">
        <v>25</v>
      </c>
      <c r="K253" s="222"/>
      <c r="L253" s="226"/>
      <c r="M253" s="207">
        <v>29</v>
      </c>
      <c r="N253" s="9">
        <v>25</v>
      </c>
    </row>
    <row r="254" spans="1:14" s="11" customFormat="1" x14ac:dyDescent="0.2">
      <c r="A254" s="8">
        <v>43744</v>
      </c>
      <c r="B254" s="12" t="s">
        <v>3</v>
      </c>
      <c r="C254" s="113">
        <v>1254</v>
      </c>
      <c r="D254" s="12" t="s">
        <v>92</v>
      </c>
      <c r="E254" s="12" t="s">
        <v>15</v>
      </c>
      <c r="F254" s="12" t="s">
        <v>2481</v>
      </c>
      <c r="G254" s="12" t="s">
        <v>477</v>
      </c>
      <c r="H254" s="12"/>
      <c r="I254" s="9">
        <v>18</v>
      </c>
      <c r="J254" s="61">
        <v>24</v>
      </c>
      <c r="K254" s="222"/>
      <c r="L254" s="226"/>
      <c r="M254" s="207">
        <v>36</v>
      </c>
      <c r="N254" s="9">
        <v>26</v>
      </c>
    </row>
    <row r="255" spans="1:14" s="11" customFormat="1" x14ac:dyDescent="0.2">
      <c r="A255" s="8">
        <v>43744</v>
      </c>
      <c r="B255" s="12" t="s">
        <v>3</v>
      </c>
      <c r="C255" s="113">
        <v>2353</v>
      </c>
      <c r="D255" s="12" t="s">
        <v>92</v>
      </c>
      <c r="E255" s="12" t="s">
        <v>6</v>
      </c>
      <c r="F255" s="12" t="s">
        <v>15</v>
      </c>
      <c r="G255" s="12" t="s">
        <v>2529</v>
      </c>
      <c r="H255" s="12"/>
      <c r="I255" s="9">
        <v>20</v>
      </c>
      <c r="J255" s="61">
        <v>23</v>
      </c>
      <c r="K255" s="222"/>
      <c r="L255" s="226"/>
      <c r="M255" s="207">
        <v>39</v>
      </c>
      <c r="N255" s="9">
        <v>37</v>
      </c>
    </row>
    <row r="256" spans="1:14" s="11" customFormat="1" x14ac:dyDescent="0.2">
      <c r="A256" s="8">
        <v>43744</v>
      </c>
      <c r="B256" s="12" t="s">
        <v>3</v>
      </c>
      <c r="C256" s="113">
        <v>2713</v>
      </c>
      <c r="D256" s="12" t="s">
        <v>92</v>
      </c>
      <c r="E256" s="12" t="s">
        <v>6</v>
      </c>
      <c r="F256" s="12" t="s">
        <v>157</v>
      </c>
      <c r="G256" s="12" t="s">
        <v>151</v>
      </c>
      <c r="H256" s="12"/>
      <c r="I256" s="9">
        <v>23</v>
      </c>
      <c r="J256" s="61">
        <v>25</v>
      </c>
      <c r="K256" s="222"/>
      <c r="L256" s="226"/>
      <c r="M256" s="207">
        <v>30</v>
      </c>
      <c r="N256" s="9">
        <v>28</v>
      </c>
    </row>
    <row r="257" spans="1:14" s="11" customFormat="1" x14ac:dyDescent="0.2">
      <c r="A257" s="8">
        <v>43744</v>
      </c>
      <c r="B257" s="12" t="s">
        <v>3</v>
      </c>
      <c r="C257" s="113">
        <v>2166</v>
      </c>
      <c r="D257" s="12" t="s">
        <v>92</v>
      </c>
      <c r="E257" s="12" t="s">
        <v>6</v>
      </c>
      <c r="F257" s="12" t="s">
        <v>4</v>
      </c>
      <c r="G257" s="12" t="s">
        <v>2045</v>
      </c>
      <c r="H257" s="12"/>
      <c r="I257" s="9">
        <v>21</v>
      </c>
      <c r="J257" s="61">
        <v>2</v>
      </c>
      <c r="K257" s="222"/>
      <c r="L257" s="226"/>
      <c r="M257" s="207">
        <v>96</v>
      </c>
      <c r="N257" s="9">
        <v>142</v>
      </c>
    </row>
    <row r="258" spans="1:14" s="11" customFormat="1" x14ac:dyDescent="0.2">
      <c r="A258" s="8">
        <v>43744</v>
      </c>
      <c r="B258" s="12" t="s">
        <v>3</v>
      </c>
      <c r="C258" s="113">
        <v>2550</v>
      </c>
      <c r="D258" s="12" t="s">
        <v>92</v>
      </c>
      <c r="E258" s="12" t="s">
        <v>15</v>
      </c>
      <c r="F258" s="12" t="s">
        <v>6</v>
      </c>
      <c r="G258" s="12" t="s">
        <v>477</v>
      </c>
      <c r="H258" s="12"/>
      <c r="I258" s="9">
        <v>21</v>
      </c>
      <c r="J258" s="61">
        <v>25</v>
      </c>
      <c r="K258" s="222"/>
      <c r="L258" s="226"/>
      <c r="M258" s="207">
        <v>33</v>
      </c>
      <c r="N258" s="9">
        <v>42</v>
      </c>
    </row>
    <row r="259" spans="1:14" s="11" customFormat="1" x14ac:dyDescent="0.2">
      <c r="A259" s="8">
        <v>43745</v>
      </c>
      <c r="B259" s="12" t="s">
        <v>3</v>
      </c>
      <c r="C259" s="113">
        <v>1146</v>
      </c>
      <c r="D259" s="12" t="s">
        <v>92</v>
      </c>
      <c r="E259" s="12" t="s">
        <v>19</v>
      </c>
      <c r="F259" s="12" t="s">
        <v>15</v>
      </c>
      <c r="G259" s="12" t="s">
        <v>258</v>
      </c>
      <c r="H259" s="12"/>
      <c r="I259" s="9">
        <v>24</v>
      </c>
      <c r="J259" s="61">
        <v>26</v>
      </c>
      <c r="K259" s="222"/>
      <c r="L259" s="226"/>
      <c r="M259" s="207">
        <v>46</v>
      </c>
      <c r="N259" s="9">
        <v>62</v>
      </c>
    </row>
    <row r="260" spans="1:14" s="11" customFormat="1" x14ac:dyDescent="0.2">
      <c r="A260" s="8">
        <v>43747</v>
      </c>
      <c r="B260" s="12" t="s">
        <v>3</v>
      </c>
      <c r="C260" s="113">
        <v>1338</v>
      </c>
      <c r="D260" s="12" t="s">
        <v>92</v>
      </c>
      <c r="E260" s="12" t="s">
        <v>5</v>
      </c>
      <c r="F260" s="12" t="s">
        <v>4</v>
      </c>
      <c r="G260" s="12" t="s">
        <v>2558</v>
      </c>
      <c r="H260" s="12"/>
      <c r="I260" s="9">
        <v>25</v>
      </c>
      <c r="J260" s="61">
        <v>27</v>
      </c>
      <c r="K260" s="222"/>
      <c r="L260" s="226"/>
      <c r="M260" s="207">
        <v>31</v>
      </c>
      <c r="N260" s="9">
        <v>36</v>
      </c>
    </row>
    <row r="261" spans="1:14" s="11" customFormat="1" x14ac:dyDescent="0.2">
      <c r="A261" s="8">
        <v>43750</v>
      </c>
      <c r="B261" s="12" t="s">
        <v>3</v>
      </c>
      <c r="C261" s="113">
        <v>1255</v>
      </c>
      <c r="D261" s="12" t="s">
        <v>92</v>
      </c>
      <c r="E261" s="12" t="s">
        <v>2566</v>
      </c>
      <c r="F261" s="12" t="s">
        <v>15</v>
      </c>
      <c r="G261" s="12" t="s">
        <v>1800</v>
      </c>
      <c r="H261" s="12"/>
      <c r="I261" s="9">
        <v>21</v>
      </c>
      <c r="J261" s="61">
        <v>25</v>
      </c>
      <c r="K261" s="222"/>
      <c r="L261" s="226"/>
      <c r="M261" s="207">
        <v>25</v>
      </c>
      <c r="N261" s="9">
        <v>27</v>
      </c>
    </row>
    <row r="262" spans="1:14" s="11" customFormat="1" x14ac:dyDescent="0.2">
      <c r="A262" s="8">
        <v>43755</v>
      </c>
      <c r="B262" s="12" t="s">
        <v>3</v>
      </c>
      <c r="C262" s="113">
        <v>1948</v>
      </c>
      <c r="D262" s="12" t="s">
        <v>92</v>
      </c>
      <c r="E262" s="12" t="s">
        <v>3</v>
      </c>
      <c r="F262" s="12" t="s">
        <v>22</v>
      </c>
      <c r="G262" s="12" t="s">
        <v>2584</v>
      </c>
      <c r="H262" s="12"/>
      <c r="I262" s="9">
        <v>19</v>
      </c>
      <c r="J262" s="61">
        <v>24</v>
      </c>
      <c r="K262" s="224"/>
      <c r="L262" s="228"/>
      <c r="M262" s="207">
        <v>51</v>
      </c>
      <c r="N262" s="9">
        <v>63</v>
      </c>
    </row>
    <row r="263" spans="1:14" s="11" customFormat="1" x14ac:dyDescent="0.2">
      <c r="A263" s="8">
        <v>43757</v>
      </c>
      <c r="B263" s="12" t="s">
        <v>3</v>
      </c>
      <c r="C263" s="113">
        <v>1234</v>
      </c>
      <c r="D263" s="12" t="s">
        <v>92</v>
      </c>
      <c r="E263" s="12" t="s">
        <v>3</v>
      </c>
      <c r="F263" s="12" t="s">
        <v>5</v>
      </c>
      <c r="G263" s="12" t="s">
        <v>23</v>
      </c>
      <c r="H263" s="12"/>
      <c r="I263" s="9">
        <v>23</v>
      </c>
      <c r="J263" s="61">
        <v>27</v>
      </c>
      <c r="K263" s="222"/>
      <c r="L263" s="226"/>
      <c r="M263" s="207">
        <v>10</v>
      </c>
      <c r="N263" s="9">
        <v>6</v>
      </c>
    </row>
    <row r="264" spans="1:14" s="11" customFormat="1" x14ac:dyDescent="0.2">
      <c r="A264" s="8">
        <v>43757</v>
      </c>
      <c r="B264" s="12" t="s">
        <v>3</v>
      </c>
      <c r="C264" s="113">
        <v>2210</v>
      </c>
      <c r="D264" s="12" t="s">
        <v>92</v>
      </c>
      <c r="E264" s="12" t="s">
        <v>2579</v>
      </c>
      <c r="F264" s="12" t="s">
        <v>6</v>
      </c>
      <c r="G264" s="12" t="s">
        <v>258</v>
      </c>
      <c r="H264" s="12"/>
      <c r="I264" s="9">
        <v>24</v>
      </c>
      <c r="J264" s="61">
        <v>26</v>
      </c>
      <c r="K264" s="222"/>
      <c r="L264" s="226"/>
      <c r="M264" s="207">
        <v>35</v>
      </c>
      <c r="N264" s="9">
        <v>45</v>
      </c>
    </row>
    <row r="265" spans="1:14" s="11" customFormat="1" x14ac:dyDescent="0.2">
      <c r="A265" s="8">
        <v>43757</v>
      </c>
      <c r="B265" s="12" t="s">
        <v>3</v>
      </c>
      <c r="C265" s="113">
        <v>2210</v>
      </c>
      <c r="D265" s="12" t="s">
        <v>92</v>
      </c>
      <c r="E265" s="12" t="s">
        <v>2579</v>
      </c>
      <c r="F265" s="12" t="s">
        <v>6</v>
      </c>
      <c r="G265" s="12" t="s">
        <v>258</v>
      </c>
      <c r="H265" s="12"/>
      <c r="I265" s="9">
        <v>24</v>
      </c>
      <c r="J265" s="61">
        <v>26</v>
      </c>
      <c r="K265" s="222"/>
      <c r="L265" s="226"/>
      <c r="M265" s="207">
        <v>3</v>
      </c>
      <c r="N265" s="9" t="s">
        <v>828</v>
      </c>
    </row>
    <row r="266" spans="1:14" s="11" customFormat="1" x14ac:dyDescent="0.2">
      <c r="A266" s="8">
        <v>43757</v>
      </c>
      <c r="B266" s="12" t="s">
        <v>3</v>
      </c>
      <c r="C266" s="113">
        <v>2334</v>
      </c>
      <c r="D266" s="12" t="s">
        <v>92</v>
      </c>
      <c r="E266" s="12" t="s">
        <v>585</v>
      </c>
      <c r="F266" s="12" t="s">
        <v>5</v>
      </c>
      <c r="G266" s="12" t="s">
        <v>177</v>
      </c>
      <c r="H266" s="12"/>
      <c r="I266" s="9">
        <v>20</v>
      </c>
      <c r="J266" s="61">
        <v>24</v>
      </c>
      <c r="K266" s="222"/>
      <c r="L266" s="226"/>
      <c r="M266" s="207">
        <v>17</v>
      </c>
      <c r="N266" s="9">
        <v>18</v>
      </c>
    </row>
    <row r="267" spans="1:14" s="11" customFormat="1" x14ac:dyDescent="0.2">
      <c r="A267" s="8">
        <v>43758</v>
      </c>
      <c r="B267" s="12" t="s">
        <v>3</v>
      </c>
      <c r="C267" s="113">
        <v>1477</v>
      </c>
      <c r="D267" s="12" t="s">
        <v>92</v>
      </c>
      <c r="E267" s="12" t="s">
        <v>3</v>
      </c>
      <c r="F267" s="12" t="s">
        <v>5</v>
      </c>
      <c r="G267" s="12" t="s">
        <v>2603</v>
      </c>
      <c r="H267" s="12"/>
      <c r="I267" s="9">
        <v>21</v>
      </c>
      <c r="J267" s="61">
        <v>25</v>
      </c>
      <c r="K267" s="222"/>
      <c r="L267" s="226"/>
      <c r="M267" s="207">
        <v>16</v>
      </c>
      <c r="N267" s="9">
        <v>13</v>
      </c>
    </row>
    <row r="268" spans="1:14" s="11" customFormat="1" x14ac:dyDescent="0.2">
      <c r="A268" s="8">
        <v>43758</v>
      </c>
      <c r="B268" s="12" t="s">
        <v>3</v>
      </c>
      <c r="C268" s="113">
        <v>2134</v>
      </c>
      <c r="D268" s="12" t="s">
        <v>92</v>
      </c>
      <c r="E268" s="12" t="s">
        <v>2597</v>
      </c>
      <c r="F268" s="12" t="s">
        <v>15</v>
      </c>
      <c r="G268" s="12" t="s">
        <v>422</v>
      </c>
      <c r="H268" s="12"/>
      <c r="I268" s="9">
        <v>19</v>
      </c>
      <c r="J268" s="61">
        <v>23</v>
      </c>
      <c r="K268" s="222"/>
      <c r="L268" s="226"/>
      <c r="M268" s="207">
        <v>75</v>
      </c>
      <c r="N268" s="9">
        <v>119</v>
      </c>
    </row>
    <row r="269" spans="1:14" s="11" customFormat="1" x14ac:dyDescent="0.2">
      <c r="A269" s="8">
        <v>43758</v>
      </c>
      <c r="B269" s="12" t="s">
        <v>3</v>
      </c>
      <c r="C269" s="113">
        <v>1541</v>
      </c>
      <c r="D269" s="12" t="s">
        <v>92</v>
      </c>
      <c r="E269" s="12" t="s">
        <v>6</v>
      </c>
      <c r="F269" s="12" t="s">
        <v>3</v>
      </c>
      <c r="G269" s="12" t="s">
        <v>151</v>
      </c>
      <c r="H269" s="12"/>
      <c r="I269" s="9">
        <v>23</v>
      </c>
      <c r="J269" s="61">
        <v>27</v>
      </c>
      <c r="K269" s="222"/>
      <c r="L269" s="226"/>
      <c r="M269" s="207">
        <v>51</v>
      </c>
      <c r="N269" s="9">
        <v>63</v>
      </c>
    </row>
    <row r="270" spans="1:14" s="11" customFormat="1" x14ac:dyDescent="0.2">
      <c r="A270" s="8">
        <v>43759</v>
      </c>
      <c r="B270" s="12" t="s">
        <v>6</v>
      </c>
      <c r="C270" s="113">
        <v>1371</v>
      </c>
      <c r="D270" s="12" t="s">
        <v>92</v>
      </c>
      <c r="E270" s="12" t="s">
        <v>3</v>
      </c>
      <c r="F270" s="12" t="s">
        <v>5</v>
      </c>
      <c r="G270" s="12" t="s">
        <v>1114</v>
      </c>
      <c r="H270" s="12"/>
      <c r="I270" s="9">
        <v>23</v>
      </c>
      <c r="J270" s="61">
        <v>26</v>
      </c>
      <c r="K270" s="222"/>
      <c r="L270" s="226"/>
      <c r="M270" s="207">
        <v>23</v>
      </c>
      <c r="N270" s="9">
        <v>26</v>
      </c>
    </row>
    <row r="271" spans="1:14" s="11" customFormat="1" x14ac:dyDescent="0.2">
      <c r="A271" s="8">
        <v>43765</v>
      </c>
      <c r="B271" s="12" t="s">
        <v>3</v>
      </c>
      <c r="C271" s="113">
        <v>1254</v>
      </c>
      <c r="D271" s="12" t="s">
        <v>92</v>
      </c>
      <c r="E271" s="12" t="s">
        <v>15</v>
      </c>
      <c r="F271" s="12" t="s">
        <v>2481</v>
      </c>
      <c r="G271" s="12" t="s">
        <v>194</v>
      </c>
      <c r="H271" s="12"/>
      <c r="I271" s="9">
        <v>19</v>
      </c>
      <c r="J271" s="61">
        <v>24</v>
      </c>
      <c r="K271" s="222"/>
      <c r="L271" s="226"/>
      <c r="M271" s="207">
        <v>27</v>
      </c>
      <c r="N271" s="9">
        <v>34</v>
      </c>
    </row>
    <row r="272" spans="1:14" s="11" customFormat="1" x14ac:dyDescent="0.2">
      <c r="A272" s="8">
        <v>43765</v>
      </c>
      <c r="B272" s="12" t="s">
        <v>3</v>
      </c>
      <c r="C272" s="113">
        <v>1130</v>
      </c>
      <c r="D272" s="12" t="s">
        <v>92</v>
      </c>
      <c r="E272" s="12" t="s">
        <v>6</v>
      </c>
      <c r="F272" s="12" t="s">
        <v>15</v>
      </c>
      <c r="G272" s="12" t="s">
        <v>194</v>
      </c>
      <c r="H272" s="12"/>
      <c r="I272" s="9">
        <v>24</v>
      </c>
      <c r="J272" s="61">
        <v>26</v>
      </c>
      <c r="K272" s="222"/>
      <c r="L272" s="226"/>
      <c r="M272" s="207">
        <v>14</v>
      </c>
      <c r="N272" s="9">
        <v>16</v>
      </c>
    </row>
    <row r="273" spans="1:14" s="11" customFormat="1" x14ac:dyDescent="0.2">
      <c r="A273" s="8">
        <v>43765</v>
      </c>
      <c r="B273" s="12" t="s">
        <v>3</v>
      </c>
      <c r="C273" s="113">
        <v>1311</v>
      </c>
      <c r="D273" s="12" t="s">
        <v>92</v>
      </c>
      <c r="E273" s="12" t="s">
        <v>169</v>
      </c>
      <c r="F273" s="12" t="s">
        <v>15</v>
      </c>
      <c r="G273" s="12" t="s">
        <v>2562</v>
      </c>
      <c r="H273" s="12"/>
      <c r="I273" s="9">
        <v>19</v>
      </c>
      <c r="J273" s="61">
        <v>24</v>
      </c>
      <c r="K273" s="222"/>
      <c r="L273" s="226"/>
      <c r="M273" s="207">
        <v>41</v>
      </c>
      <c r="N273" s="9">
        <v>48</v>
      </c>
    </row>
    <row r="274" spans="1:14" s="11" customFormat="1" x14ac:dyDescent="0.2">
      <c r="A274" s="8">
        <v>43765</v>
      </c>
      <c r="B274" s="12" t="s">
        <v>3</v>
      </c>
      <c r="C274" s="113">
        <v>1221</v>
      </c>
      <c r="D274" s="12" t="s">
        <v>92</v>
      </c>
      <c r="E274" s="12" t="s">
        <v>8</v>
      </c>
      <c r="F274" s="12" t="s">
        <v>6</v>
      </c>
      <c r="G274" s="12" t="s">
        <v>151</v>
      </c>
      <c r="H274" s="12"/>
      <c r="I274" s="9">
        <v>29</v>
      </c>
      <c r="J274" s="61">
        <v>35</v>
      </c>
      <c r="K274" s="222"/>
      <c r="L274" s="226"/>
      <c r="M274" s="207">
        <v>37</v>
      </c>
      <c r="N274" s="9">
        <v>36</v>
      </c>
    </row>
    <row r="275" spans="1:14" s="11" customFormat="1" x14ac:dyDescent="0.2">
      <c r="A275" s="8">
        <v>43765</v>
      </c>
      <c r="B275" s="12" t="s">
        <v>3</v>
      </c>
      <c r="C275" s="113">
        <v>2542</v>
      </c>
      <c r="D275" s="12" t="s">
        <v>92</v>
      </c>
      <c r="E275" s="12" t="s">
        <v>159</v>
      </c>
      <c r="F275" s="12" t="s">
        <v>6</v>
      </c>
      <c r="G275" s="12" t="s">
        <v>151</v>
      </c>
      <c r="H275" s="12"/>
      <c r="I275" s="9">
        <v>31</v>
      </c>
      <c r="J275" s="61">
        <v>30</v>
      </c>
      <c r="K275" s="222"/>
      <c r="L275" s="226"/>
      <c r="M275" s="207">
        <v>27</v>
      </c>
      <c r="N275" s="9">
        <v>23</v>
      </c>
    </row>
    <row r="276" spans="1:14" s="11" customFormat="1" x14ac:dyDescent="0.2">
      <c r="A276" s="8">
        <v>43765</v>
      </c>
      <c r="B276" s="12" t="s">
        <v>3</v>
      </c>
      <c r="C276" s="113">
        <v>1335</v>
      </c>
      <c r="D276" s="12" t="s">
        <v>92</v>
      </c>
      <c r="E276" s="12" t="s">
        <v>6</v>
      </c>
      <c r="F276" s="12" t="s">
        <v>15</v>
      </c>
      <c r="G276" s="12" t="s">
        <v>477</v>
      </c>
      <c r="H276" s="12"/>
      <c r="I276" s="9">
        <v>22</v>
      </c>
      <c r="J276" s="61">
        <v>25</v>
      </c>
      <c r="K276" s="222"/>
      <c r="L276" s="226"/>
      <c r="M276" s="207">
        <v>7</v>
      </c>
      <c r="N276" s="9">
        <v>4</v>
      </c>
    </row>
    <row r="277" spans="1:14" s="11" customFormat="1" x14ac:dyDescent="0.2">
      <c r="A277" s="8">
        <v>43765</v>
      </c>
      <c r="B277" s="12" t="s">
        <v>3</v>
      </c>
      <c r="C277" s="113">
        <v>2145</v>
      </c>
      <c r="D277" s="12" t="s">
        <v>92</v>
      </c>
      <c r="E277" s="12" t="s">
        <v>18</v>
      </c>
      <c r="F277" s="12" t="s">
        <v>15</v>
      </c>
      <c r="G277" s="12" t="s">
        <v>292</v>
      </c>
      <c r="H277" s="12"/>
      <c r="I277" s="9">
        <v>30</v>
      </c>
      <c r="J277" s="61">
        <v>35</v>
      </c>
      <c r="K277" s="222"/>
      <c r="L277" s="226"/>
      <c r="M277" s="207">
        <v>134</v>
      </c>
      <c r="N277" s="9">
        <v>205</v>
      </c>
    </row>
    <row r="278" spans="1:14" s="11" customFormat="1" x14ac:dyDescent="0.2">
      <c r="A278" s="8">
        <v>43765</v>
      </c>
      <c r="B278" s="12" t="s">
        <v>3</v>
      </c>
      <c r="C278" s="113">
        <v>1221</v>
      </c>
      <c r="D278" s="12" t="s">
        <v>92</v>
      </c>
      <c r="E278" s="12" t="s">
        <v>15</v>
      </c>
      <c r="F278" s="12" t="s">
        <v>2656</v>
      </c>
      <c r="G278" s="12" t="s">
        <v>151</v>
      </c>
      <c r="H278" s="12"/>
      <c r="I278" s="9">
        <v>29</v>
      </c>
      <c r="J278" s="61">
        <v>35</v>
      </c>
      <c r="K278" s="222"/>
      <c r="L278" s="226"/>
      <c r="M278" s="207">
        <v>21</v>
      </c>
      <c r="N278" s="9">
        <v>18</v>
      </c>
    </row>
    <row r="279" spans="1:14" s="11" customFormat="1" x14ac:dyDescent="0.2">
      <c r="A279" s="8">
        <v>43767</v>
      </c>
      <c r="B279" s="12" t="s">
        <v>3</v>
      </c>
      <c r="C279" s="113">
        <v>1620</v>
      </c>
      <c r="D279" s="12" t="s">
        <v>92</v>
      </c>
      <c r="E279" s="12" t="s">
        <v>3</v>
      </c>
      <c r="F279" s="12" t="s">
        <v>6</v>
      </c>
      <c r="G279" s="12" t="s">
        <v>37</v>
      </c>
      <c r="H279" s="12"/>
      <c r="I279" s="9">
        <v>33</v>
      </c>
      <c r="J279" s="61">
        <v>27</v>
      </c>
      <c r="K279" s="222"/>
      <c r="L279" s="226"/>
      <c r="M279" s="207">
        <v>21</v>
      </c>
      <c r="N279" s="9">
        <v>25</v>
      </c>
    </row>
    <row r="280" spans="1:14" s="11" customFormat="1" x14ac:dyDescent="0.2">
      <c r="A280" s="8">
        <v>43767</v>
      </c>
      <c r="B280" s="12" t="s">
        <v>3</v>
      </c>
      <c r="C280" s="113">
        <v>1742</v>
      </c>
      <c r="D280" s="12" t="s">
        <v>92</v>
      </c>
      <c r="E280" s="12" t="s">
        <v>6</v>
      </c>
      <c r="F280" s="12" t="s">
        <v>15</v>
      </c>
      <c r="G280" s="12" t="s">
        <v>319</v>
      </c>
      <c r="H280" s="12"/>
      <c r="I280" s="9">
        <v>39</v>
      </c>
      <c r="J280" s="61">
        <v>26</v>
      </c>
      <c r="K280" s="222"/>
      <c r="L280" s="226"/>
      <c r="M280" s="207">
        <v>50</v>
      </c>
      <c r="N280" s="9">
        <v>63</v>
      </c>
    </row>
    <row r="281" spans="1:14" s="11" customFormat="1" x14ac:dyDescent="0.2">
      <c r="A281" s="8">
        <v>43767</v>
      </c>
      <c r="B281" s="12" t="s">
        <v>3</v>
      </c>
      <c r="C281" s="113">
        <v>2359</v>
      </c>
      <c r="D281" s="12" t="s">
        <v>92</v>
      </c>
      <c r="E281" s="12" t="s">
        <v>3</v>
      </c>
      <c r="F281" s="12" t="s">
        <v>6</v>
      </c>
      <c r="G281" s="12" t="s">
        <v>151</v>
      </c>
      <c r="H281" s="12"/>
      <c r="I281" s="9">
        <v>41</v>
      </c>
      <c r="J281" s="61">
        <v>33</v>
      </c>
      <c r="K281" s="222"/>
      <c r="L281" s="226"/>
      <c r="M281" s="207">
        <v>30</v>
      </c>
      <c r="N281" s="9">
        <v>26</v>
      </c>
    </row>
    <row r="282" spans="1:14" s="11" customFormat="1" x14ac:dyDescent="0.2">
      <c r="A282" s="8">
        <v>43767</v>
      </c>
      <c r="B282" s="12" t="s">
        <v>3</v>
      </c>
      <c r="C282" s="113">
        <v>1932</v>
      </c>
      <c r="D282" s="12" t="s">
        <v>92</v>
      </c>
      <c r="E282" s="12" t="s">
        <v>5</v>
      </c>
      <c r="F282" s="12" t="s">
        <v>6</v>
      </c>
      <c r="G282" s="12" t="s">
        <v>2690</v>
      </c>
      <c r="H282" s="12"/>
      <c r="I282" s="9">
        <v>40</v>
      </c>
      <c r="J282" s="61">
        <v>26</v>
      </c>
      <c r="K282" s="222"/>
      <c r="L282" s="226"/>
      <c r="M282" s="207">
        <v>23</v>
      </c>
      <c r="N282" s="9">
        <v>25</v>
      </c>
    </row>
    <row r="283" spans="1:14" s="11" customFormat="1" x14ac:dyDescent="0.2">
      <c r="A283" s="218">
        <v>43768</v>
      </c>
      <c r="B283" s="12" t="s">
        <v>3</v>
      </c>
      <c r="C283" s="113">
        <v>1549</v>
      </c>
      <c r="D283" s="12" t="s">
        <v>92</v>
      </c>
      <c r="E283" s="12" t="s">
        <v>2692</v>
      </c>
      <c r="F283" s="12" t="s">
        <v>15</v>
      </c>
      <c r="G283" s="12" t="s">
        <v>23</v>
      </c>
      <c r="H283" s="217"/>
      <c r="I283" s="9">
        <v>26</v>
      </c>
      <c r="J283" s="61">
        <v>26</v>
      </c>
      <c r="K283" s="222"/>
      <c r="L283" s="226"/>
      <c r="M283" s="207">
        <v>30</v>
      </c>
      <c r="N283" s="9">
        <v>35</v>
      </c>
    </row>
    <row r="284" spans="1:14" s="11" customFormat="1" x14ac:dyDescent="0.2">
      <c r="A284" s="218">
        <v>43768</v>
      </c>
      <c r="B284" s="12" t="s">
        <v>3</v>
      </c>
      <c r="C284" s="113">
        <v>1742</v>
      </c>
      <c r="D284" s="12" t="s">
        <v>92</v>
      </c>
      <c r="E284" s="12" t="s">
        <v>2694</v>
      </c>
      <c r="F284" s="12" t="s">
        <v>15</v>
      </c>
      <c r="G284" s="12" t="s">
        <v>194</v>
      </c>
      <c r="H284" s="12"/>
      <c r="I284" s="9">
        <v>28</v>
      </c>
      <c r="J284" s="61">
        <v>30</v>
      </c>
      <c r="K284" s="222"/>
      <c r="L284" s="226"/>
      <c r="M284" s="207">
        <v>20</v>
      </c>
      <c r="N284" s="9">
        <v>25</v>
      </c>
    </row>
    <row r="285" spans="1:14" s="11" customFormat="1" x14ac:dyDescent="0.2">
      <c r="A285" s="218">
        <v>43768</v>
      </c>
      <c r="B285" s="12" t="s">
        <v>3</v>
      </c>
      <c r="C285" s="113">
        <v>1550</v>
      </c>
      <c r="D285" s="12" t="s">
        <v>92</v>
      </c>
      <c r="E285" s="12" t="s">
        <v>10</v>
      </c>
      <c r="F285" s="12" t="s">
        <v>15</v>
      </c>
      <c r="G285" s="12" t="s">
        <v>989</v>
      </c>
      <c r="H285" s="217"/>
      <c r="I285" s="9">
        <v>31</v>
      </c>
      <c r="J285" s="61">
        <v>23</v>
      </c>
      <c r="K285" s="222"/>
      <c r="L285" s="226"/>
      <c r="M285" s="207">
        <v>14</v>
      </c>
      <c r="N285" s="9">
        <v>10</v>
      </c>
    </row>
    <row r="286" spans="1:14" s="11" customFormat="1" x14ac:dyDescent="0.2">
      <c r="A286" s="218">
        <v>43768</v>
      </c>
      <c r="B286" s="12" t="s">
        <v>3</v>
      </c>
      <c r="C286" s="113">
        <v>2435</v>
      </c>
      <c r="D286" s="12" t="s">
        <v>92</v>
      </c>
      <c r="E286" s="12" t="s">
        <v>2406</v>
      </c>
      <c r="F286" s="12" t="s">
        <v>15</v>
      </c>
      <c r="G286" s="12" t="s">
        <v>151</v>
      </c>
      <c r="H286" s="12"/>
      <c r="I286" s="9">
        <v>41</v>
      </c>
      <c r="J286" s="61">
        <v>30</v>
      </c>
      <c r="K286" s="222"/>
      <c r="L286" s="226"/>
      <c r="M286" s="207">
        <v>16</v>
      </c>
      <c r="N286" s="9">
        <v>10</v>
      </c>
    </row>
    <row r="287" spans="1:14" s="11" customFormat="1" x14ac:dyDescent="0.2">
      <c r="A287" s="8">
        <v>43759</v>
      </c>
      <c r="B287" s="12" t="s">
        <v>6</v>
      </c>
      <c r="C287" s="113">
        <v>57640</v>
      </c>
      <c r="D287" s="12" t="s">
        <v>991</v>
      </c>
      <c r="E287" s="12" t="s">
        <v>6</v>
      </c>
      <c r="F287" s="12" t="s">
        <v>6</v>
      </c>
      <c r="G287" s="12" t="s">
        <v>23</v>
      </c>
      <c r="H287" s="12"/>
      <c r="I287" s="9">
        <v>56</v>
      </c>
      <c r="J287" s="61">
        <v>67</v>
      </c>
      <c r="K287" s="222"/>
      <c r="L287" s="226"/>
      <c r="M287" s="207">
        <v>19</v>
      </c>
      <c r="N287" s="9">
        <v>24</v>
      </c>
    </row>
    <row r="288" spans="1:14" s="11" customFormat="1" x14ac:dyDescent="0.2">
      <c r="A288" s="8">
        <v>43759</v>
      </c>
      <c r="B288" s="12" t="s">
        <v>6</v>
      </c>
      <c r="C288" s="113">
        <v>57640</v>
      </c>
      <c r="D288" s="12" t="s">
        <v>991</v>
      </c>
      <c r="E288" s="12" t="s">
        <v>6</v>
      </c>
      <c r="F288" s="12" t="s">
        <v>6</v>
      </c>
      <c r="G288" s="12" t="s">
        <v>151</v>
      </c>
      <c r="H288" s="12"/>
      <c r="I288" s="9">
        <v>56</v>
      </c>
      <c r="J288" s="61">
        <v>67</v>
      </c>
      <c r="K288" s="222"/>
      <c r="L288" s="226"/>
      <c r="M288" s="207">
        <v>24</v>
      </c>
      <c r="N288" s="9">
        <v>26</v>
      </c>
    </row>
    <row r="289" spans="1:14" s="11" customFormat="1" x14ac:dyDescent="0.2">
      <c r="A289" s="8">
        <v>43760</v>
      </c>
      <c r="B289" s="12" t="s">
        <v>6</v>
      </c>
      <c r="C289" s="113">
        <v>57640</v>
      </c>
      <c r="D289" s="12" t="s">
        <v>991</v>
      </c>
      <c r="E289" s="12" t="s">
        <v>6</v>
      </c>
      <c r="F289" s="12" t="s">
        <v>15</v>
      </c>
      <c r="G289" s="12" t="s">
        <v>151</v>
      </c>
      <c r="H289" s="12"/>
      <c r="I289" s="9">
        <v>57</v>
      </c>
      <c r="J289" s="61">
        <v>67</v>
      </c>
      <c r="K289" s="222"/>
      <c r="L289" s="226"/>
      <c r="M289" s="207">
        <v>65</v>
      </c>
      <c r="N289" s="9">
        <v>99</v>
      </c>
    </row>
    <row r="290" spans="1:14" s="11" customFormat="1" x14ac:dyDescent="0.2">
      <c r="A290" s="8">
        <v>43762</v>
      </c>
      <c r="B290" s="12" t="s">
        <v>6</v>
      </c>
      <c r="C290" s="113">
        <v>57640</v>
      </c>
      <c r="D290" s="12" t="s">
        <v>991</v>
      </c>
      <c r="E290" s="12" t="s">
        <v>6</v>
      </c>
      <c r="F290" s="12" t="s">
        <v>15</v>
      </c>
      <c r="G290" s="12" t="s">
        <v>177</v>
      </c>
      <c r="H290" s="12"/>
      <c r="I290" s="9">
        <v>58</v>
      </c>
      <c r="J290" s="61">
        <v>67</v>
      </c>
      <c r="K290" s="222"/>
      <c r="L290" s="226"/>
      <c r="M290" s="207">
        <v>38</v>
      </c>
      <c r="N290" s="9">
        <v>43</v>
      </c>
    </row>
    <row r="291" spans="1:14" s="11" customFormat="1" x14ac:dyDescent="0.2">
      <c r="A291" s="8">
        <v>43743</v>
      </c>
      <c r="B291" s="12" t="s">
        <v>3</v>
      </c>
      <c r="C291" s="113">
        <v>8224</v>
      </c>
      <c r="D291" s="12" t="s">
        <v>64</v>
      </c>
      <c r="E291" s="12" t="s">
        <v>169</v>
      </c>
      <c r="F291" s="12" t="s">
        <v>33</v>
      </c>
      <c r="G291" s="12" t="s">
        <v>222</v>
      </c>
      <c r="H291" s="12"/>
      <c r="I291" s="9">
        <v>24</v>
      </c>
      <c r="J291" s="61">
        <v>18</v>
      </c>
      <c r="K291" s="222"/>
      <c r="L291" s="226"/>
      <c r="M291" s="207">
        <v>8</v>
      </c>
      <c r="N291" s="9">
        <v>5</v>
      </c>
    </row>
    <row r="292" spans="1:14" s="11" customFormat="1" x14ac:dyDescent="0.2">
      <c r="A292" s="8">
        <v>43757</v>
      </c>
      <c r="B292" s="12" t="s">
        <v>3</v>
      </c>
      <c r="C292" s="113">
        <v>8265</v>
      </c>
      <c r="D292" s="12" t="s">
        <v>64</v>
      </c>
      <c r="E292" s="12" t="s">
        <v>16</v>
      </c>
      <c r="F292" s="12" t="s">
        <v>6</v>
      </c>
      <c r="G292" s="12" t="s">
        <v>194</v>
      </c>
      <c r="H292" s="12"/>
      <c r="I292" s="9">
        <v>26</v>
      </c>
      <c r="J292" s="61">
        <v>19</v>
      </c>
      <c r="K292" s="222"/>
      <c r="L292" s="226"/>
      <c r="M292" s="207">
        <v>37</v>
      </c>
      <c r="N292" s="9">
        <v>37</v>
      </c>
    </row>
    <row r="293" spans="1:14" s="11" customFormat="1" x14ac:dyDescent="0.2">
      <c r="A293" s="8">
        <v>43766</v>
      </c>
      <c r="B293" s="12" t="s">
        <v>3</v>
      </c>
      <c r="C293" s="114">
        <v>8272</v>
      </c>
      <c r="D293" s="12" t="s">
        <v>64</v>
      </c>
      <c r="E293" s="12" t="s">
        <v>6</v>
      </c>
      <c r="F293" s="12" t="s">
        <v>6</v>
      </c>
      <c r="G293" s="12" t="s">
        <v>2661</v>
      </c>
      <c r="H293" s="12"/>
      <c r="I293" s="9">
        <v>27</v>
      </c>
      <c r="J293" s="61">
        <v>21</v>
      </c>
      <c r="K293" s="222"/>
      <c r="L293" s="226"/>
      <c r="M293" s="207">
        <v>19</v>
      </c>
      <c r="N293" s="9">
        <v>24</v>
      </c>
    </row>
    <row r="294" spans="1:14" s="11" customFormat="1" x14ac:dyDescent="0.2">
      <c r="A294" s="218">
        <v>43768</v>
      </c>
      <c r="B294" s="12" t="s">
        <v>3</v>
      </c>
      <c r="C294" s="113">
        <v>8227</v>
      </c>
      <c r="D294" s="12" t="s">
        <v>64</v>
      </c>
      <c r="E294" s="12" t="s">
        <v>3</v>
      </c>
      <c r="F294" s="12" t="s">
        <v>5</v>
      </c>
      <c r="G294" s="12" t="s">
        <v>23</v>
      </c>
      <c r="H294" s="12"/>
      <c r="I294" s="9">
        <v>31</v>
      </c>
      <c r="J294" s="61">
        <v>21</v>
      </c>
      <c r="K294" s="222"/>
      <c r="L294" s="226"/>
      <c r="M294" s="207">
        <v>10</v>
      </c>
      <c r="N294" s="9">
        <v>6</v>
      </c>
    </row>
    <row r="295" spans="1:14" s="11" customFormat="1" x14ac:dyDescent="0.2">
      <c r="A295" s="218">
        <v>43768</v>
      </c>
      <c r="B295" s="12" t="s">
        <v>3</v>
      </c>
      <c r="C295" s="113">
        <v>8334</v>
      </c>
      <c r="D295" s="12" t="s">
        <v>64</v>
      </c>
      <c r="E295" s="12" t="s">
        <v>3</v>
      </c>
      <c r="F295" s="12" t="s">
        <v>3</v>
      </c>
      <c r="G295" s="12" t="s">
        <v>151</v>
      </c>
      <c r="H295" s="12"/>
      <c r="I295" s="9">
        <v>31</v>
      </c>
      <c r="J295" s="61">
        <v>22</v>
      </c>
      <c r="K295" s="222"/>
      <c r="L295" s="226"/>
      <c r="M295" s="207">
        <v>29</v>
      </c>
      <c r="N295" s="9">
        <v>35</v>
      </c>
    </row>
    <row r="296" spans="1:14" s="11" customFormat="1" x14ac:dyDescent="0.2">
      <c r="A296" s="218">
        <v>43768</v>
      </c>
      <c r="B296" s="12" t="s">
        <v>3</v>
      </c>
      <c r="C296" s="113">
        <v>8230</v>
      </c>
      <c r="D296" s="12" t="s">
        <v>64</v>
      </c>
      <c r="E296" s="12" t="s">
        <v>157</v>
      </c>
      <c r="F296" s="12" t="s">
        <v>6</v>
      </c>
      <c r="G296" s="12" t="s">
        <v>194</v>
      </c>
      <c r="H296" s="12"/>
      <c r="I296" s="9">
        <v>28</v>
      </c>
      <c r="J296" s="61">
        <v>20</v>
      </c>
      <c r="K296" s="222"/>
      <c r="L296" s="226"/>
      <c r="M296" s="207">
        <v>31</v>
      </c>
      <c r="N296" s="9">
        <v>30</v>
      </c>
    </row>
    <row r="297" spans="1:14" s="11" customFormat="1" x14ac:dyDescent="0.2">
      <c r="A297" s="218">
        <v>43768</v>
      </c>
      <c r="B297" s="12" t="s">
        <v>3</v>
      </c>
      <c r="C297" s="113">
        <v>8245</v>
      </c>
      <c r="D297" s="12" t="s">
        <v>64</v>
      </c>
      <c r="E297" s="12" t="s">
        <v>3</v>
      </c>
      <c r="F297" s="12" t="s">
        <v>5</v>
      </c>
      <c r="G297" s="12" t="s">
        <v>194</v>
      </c>
      <c r="H297" s="12"/>
      <c r="I297" s="9">
        <v>28</v>
      </c>
      <c r="J297" s="61">
        <v>20</v>
      </c>
      <c r="K297" s="222"/>
      <c r="L297" s="226"/>
      <c r="M297" s="207">
        <v>45</v>
      </c>
      <c r="N297" s="9">
        <v>51</v>
      </c>
    </row>
    <row r="298" spans="1:14" s="11" customFormat="1" x14ac:dyDescent="0.2">
      <c r="A298" s="8">
        <v>43766</v>
      </c>
      <c r="B298" s="12" t="s">
        <v>14</v>
      </c>
      <c r="C298" s="113">
        <v>6900</v>
      </c>
      <c r="D298" s="12" t="s">
        <v>2671</v>
      </c>
      <c r="E298" s="12" t="s">
        <v>12</v>
      </c>
      <c r="F298" s="12" t="s">
        <v>6</v>
      </c>
      <c r="G298" s="12" t="s">
        <v>151</v>
      </c>
      <c r="H298" s="12"/>
      <c r="I298" s="9">
        <v>85</v>
      </c>
      <c r="J298" s="61">
        <v>122</v>
      </c>
      <c r="K298" s="222"/>
      <c r="L298" s="226"/>
      <c r="M298" s="207">
        <v>57</v>
      </c>
      <c r="N298" s="9">
        <v>57</v>
      </c>
    </row>
    <row r="299" spans="1:14" s="11" customFormat="1" x14ac:dyDescent="0.2">
      <c r="A299" s="8">
        <v>43765</v>
      </c>
      <c r="B299" s="33" t="s">
        <v>3</v>
      </c>
      <c r="C299" s="113">
        <v>7562</v>
      </c>
      <c r="D299" s="12" t="s">
        <v>162</v>
      </c>
      <c r="E299" s="12" t="s">
        <v>2406</v>
      </c>
      <c r="F299" s="12" t="s">
        <v>6</v>
      </c>
      <c r="G299" s="12" t="s">
        <v>151</v>
      </c>
      <c r="H299" s="12"/>
      <c r="I299" s="9">
        <v>38</v>
      </c>
      <c r="J299" s="61">
        <v>43</v>
      </c>
      <c r="K299" s="222"/>
      <c r="L299" s="226"/>
      <c r="M299" s="207">
        <v>22</v>
      </c>
      <c r="N299" s="9">
        <v>25</v>
      </c>
    </row>
    <row r="300" spans="1:14" s="11" customFormat="1" x14ac:dyDescent="0.2">
      <c r="A300" s="218">
        <v>43768</v>
      </c>
      <c r="B300" s="12" t="s">
        <v>3</v>
      </c>
      <c r="C300" s="113">
        <v>9165</v>
      </c>
      <c r="D300" s="12" t="s">
        <v>729</v>
      </c>
      <c r="E300" s="12" t="s">
        <v>6</v>
      </c>
      <c r="F300" s="12" t="s">
        <v>3</v>
      </c>
      <c r="G300" s="12" t="s">
        <v>151</v>
      </c>
      <c r="H300" s="12"/>
      <c r="I300" s="9">
        <v>63</v>
      </c>
      <c r="J300" s="61">
        <v>70</v>
      </c>
      <c r="K300" s="222"/>
      <c r="L300" s="226"/>
      <c r="M300" s="207">
        <v>25</v>
      </c>
      <c r="N300" s="9">
        <v>20</v>
      </c>
    </row>
    <row r="301" spans="1:14" s="11" customFormat="1" x14ac:dyDescent="0.2">
      <c r="A301" s="8">
        <v>43761</v>
      </c>
      <c r="B301" s="12" t="s">
        <v>6</v>
      </c>
      <c r="C301" s="113">
        <v>57550</v>
      </c>
      <c r="D301" s="12" t="s">
        <v>2628</v>
      </c>
      <c r="E301" s="12" t="s">
        <v>6</v>
      </c>
      <c r="F301" s="12" t="s">
        <v>99</v>
      </c>
      <c r="G301" s="12" t="s">
        <v>151</v>
      </c>
      <c r="H301" s="12"/>
      <c r="I301" s="9">
        <v>70</v>
      </c>
      <c r="J301" s="61">
        <v>94</v>
      </c>
      <c r="K301" s="222"/>
      <c r="L301" s="226"/>
      <c r="M301" s="207">
        <v>60</v>
      </c>
      <c r="N301" s="9">
        <v>54</v>
      </c>
    </row>
    <row r="302" spans="1:14" s="11" customFormat="1" x14ac:dyDescent="0.2">
      <c r="A302" s="8">
        <v>43766</v>
      </c>
      <c r="B302" s="12" t="s">
        <v>3</v>
      </c>
      <c r="C302" s="113">
        <v>1266</v>
      </c>
      <c r="D302" s="12" t="s">
        <v>232</v>
      </c>
      <c r="E302" s="12" t="s">
        <v>1668</v>
      </c>
      <c r="F302" s="12" t="s">
        <v>3</v>
      </c>
      <c r="G302" s="12" t="s">
        <v>151</v>
      </c>
      <c r="H302" s="12"/>
      <c r="I302" s="9">
        <v>40</v>
      </c>
      <c r="J302" s="61">
        <v>58</v>
      </c>
      <c r="K302" s="222"/>
      <c r="L302" s="226"/>
      <c r="M302" s="207">
        <v>61</v>
      </c>
      <c r="N302" s="9">
        <v>83</v>
      </c>
    </row>
    <row r="303" spans="1:14" s="11" customFormat="1" x14ac:dyDescent="0.2">
      <c r="A303" s="8">
        <v>43744</v>
      </c>
      <c r="B303" s="12" t="s">
        <v>3</v>
      </c>
      <c r="C303" s="113">
        <v>9167</v>
      </c>
      <c r="D303" s="12" t="s">
        <v>191</v>
      </c>
      <c r="E303" s="12" t="s">
        <v>4</v>
      </c>
      <c r="F303" s="12" t="s">
        <v>140</v>
      </c>
      <c r="G303" s="12" t="s">
        <v>2513</v>
      </c>
      <c r="H303" s="12"/>
      <c r="I303" s="9">
        <v>48</v>
      </c>
      <c r="J303" s="61">
        <v>63</v>
      </c>
      <c r="K303" s="222"/>
      <c r="L303" s="226"/>
      <c r="M303" s="207">
        <v>19</v>
      </c>
      <c r="N303" s="9">
        <v>10</v>
      </c>
    </row>
    <row r="304" spans="1:14" s="11" customFormat="1" x14ac:dyDescent="0.2">
      <c r="A304" s="218">
        <v>43768</v>
      </c>
      <c r="B304" s="12" t="s">
        <v>3</v>
      </c>
      <c r="C304" s="113">
        <v>9167</v>
      </c>
      <c r="D304" s="12" t="s">
        <v>191</v>
      </c>
      <c r="E304" s="12" t="s">
        <v>16</v>
      </c>
      <c r="F304" s="12" t="s">
        <v>3</v>
      </c>
      <c r="G304" s="12" t="s">
        <v>23</v>
      </c>
      <c r="H304" s="217"/>
      <c r="I304" s="9">
        <v>58</v>
      </c>
      <c r="J304" s="61">
        <v>63</v>
      </c>
      <c r="K304" s="222"/>
      <c r="L304" s="226"/>
      <c r="M304" s="207">
        <v>14</v>
      </c>
      <c r="N304" s="9">
        <v>9</v>
      </c>
    </row>
    <row r="305" spans="1:14" s="11" customFormat="1" x14ac:dyDescent="0.2">
      <c r="A305" s="218">
        <v>43768</v>
      </c>
      <c r="B305" s="12" t="s">
        <v>3</v>
      </c>
      <c r="C305" s="113">
        <v>9170</v>
      </c>
      <c r="D305" s="12" t="s">
        <v>191</v>
      </c>
      <c r="E305" s="12" t="s">
        <v>16</v>
      </c>
      <c r="F305" s="12" t="s">
        <v>3</v>
      </c>
      <c r="G305" s="12" t="s">
        <v>151</v>
      </c>
      <c r="H305" s="217"/>
      <c r="I305" s="9">
        <v>55</v>
      </c>
      <c r="J305" s="61">
        <v>46</v>
      </c>
      <c r="K305" s="222"/>
      <c r="L305" s="226"/>
      <c r="M305" s="207">
        <v>34</v>
      </c>
      <c r="N305" s="9">
        <v>38</v>
      </c>
    </row>
    <row r="306" spans="1:14" s="11" customFormat="1" x14ac:dyDescent="0.2">
      <c r="A306" s="8">
        <v>43758</v>
      </c>
      <c r="B306" s="12" t="s">
        <v>5</v>
      </c>
      <c r="C306" s="113">
        <v>66663</v>
      </c>
      <c r="D306" s="12" t="s">
        <v>623</v>
      </c>
      <c r="E306" s="12" t="s">
        <v>5</v>
      </c>
      <c r="F306" s="12" t="s">
        <v>5</v>
      </c>
      <c r="G306" s="12" t="s">
        <v>151</v>
      </c>
      <c r="H306" s="12"/>
      <c r="I306" s="9">
        <v>43</v>
      </c>
      <c r="J306" s="61">
        <v>65</v>
      </c>
      <c r="K306" s="222"/>
      <c r="L306" s="226"/>
      <c r="M306" s="207">
        <v>30</v>
      </c>
      <c r="N306" s="9">
        <v>35</v>
      </c>
    </row>
    <row r="307" spans="1:14" s="11" customFormat="1" x14ac:dyDescent="0.2">
      <c r="A307" s="8">
        <v>43751</v>
      </c>
      <c r="B307" s="12" t="s">
        <v>14</v>
      </c>
      <c r="C307" s="113">
        <v>6780</v>
      </c>
      <c r="D307" s="12" t="s">
        <v>142</v>
      </c>
      <c r="E307" s="12" t="s">
        <v>6</v>
      </c>
      <c r="F307" s="12" t="s">
        <v>15</v>
      </c>
      <c r="G307" s="12" t="s">
        <v>292</v>
      </c>
      <c r="H307" s="12"/>
      <c r="I307" s="9">
        <v>24</v>
      </c>
      <c r="J307" s="61">
        <v>8</v>
      </c>
      <c r="K307" s="222"/>
      <c r="L307" s="226"/>
      <c r="M307" s="207">
        <v>15</v>
      </c>
      <c r="N307" s="9">
        <v>14</v>
      </c>
    </row>
    <row r="308" spans="1:14" s="11" customFormat="1" x14ac:dyDescent="0.2">
      <c r="A308" s="8">
        <v>43747</v>
      </c>
      <c r="B308" s="12" t="s">
        <v>5</v>
      </c>
      <c r="C308" s="113">
        <v>54634</v>
      </c>
      <c r="D308" s="12" t="s">
        <v>2557</v>
      </c>
      <c r="E308" s="12" t="s">
        <v>5</v>
      </c>
      <c r="F308" s="12" t="s">
        <v>15</v>
      </c>
      <c r="G308" s="12" t="s">
        <v>325</v>
      </c>
      <c r="H308" s="12"/>
      <c r="I308" s="9">
        <v>67</v>
      </c>
      <c r="J308" s="61">
        <v>94</v>
      </c>
      <c r="K308" s="222"/>
      <c r="L308" s="226"/>
      <c r="M308" s="207">
        <v>36</v>
      </c>
      <c r="N308" s="9">
        <v>36</v>
      </c>
    </row>
    <row r="309" spans="1:14" s="11" customFormat="1" x14ac:dyDescent="0.2">
      <c r="A309" s="8">
        <v>43751</v>
      </c>
      <c r="B309" s="12" t="s">
        <v>5</v>
      </c>
      <c r="C309" s="113">
        <v>66693</v>
      </c>
      <c r="D309" s="12" t="s">
        <v>734</v>
      </c>
      <c r="E309" s="12" t="s">
        <v>5</v>
      </c>
      <c r="F309" s="12" t="s">
        <v>15</v>
      </c>
      <c r="G309" s="12" t="s">
        <v>2555</v>
      </c>
      <c r="H309" s="12"/>
      <c r="I309" s="9">
        <v>46</v>
      </c>
      <c r="J309" s="61">
        <v>67</v>
      </c>
      <c r="K309" s="222"/>
      <c r="L309" s="226"/>
      <c r="M309" s="207">
        <v>40</v>
      </c>
      <c r="N309" s="9">
        <v>42</v>
      </c>
    </row>
    <row r="310" spans="1:14" s="11" customFormat="1" x14ac:dyDescent="0.2">
      <c r="A310" s="8">
        <v>43757</v>
      </c>
      <c r="B310" s="12" t="s">
        <v>6</v>
      </c>
      <c r="C310" s="113">
        <v>57000</v>
      </c>
      <c r="D310" s="12" t="s">
        <v>211</v>
      </c>
      <c r="E310" s="12" t="s">
        <v>6</v>
      </c>
      <c r="F310" s="12" t="s">
        <v>15</v>
      </c>
      <c r="G310" s="12" t="s">
        <v>177</v>
      </c>
      <c r="H310" s="12"/>
      <c r="I310" s="9">
        <v>52</v>
      </c>
      <c r="J310" s="61">
        <v>63</v>
      </c>
      <c r="K310" s="222"/>
      <c r="L310" s="226"/>
      <c r="M310" s="207">
        <v>45</v>
      </c>
      <c r="N310" s="9">
        <v>44</v>
      </c>
    </row>
    <row r="311" spans="1:14" s="11" customFormat="1" x14ac:dyDescent="0.2">
      <c r="A311" s="8">
        <v>43761</v>
      </c>
      <c r="B311" s="12" t="s">
        <v>6</v>
      </c>
      <c r="C311" s="113">
        <v>57000</v>
      </c>
      <c r="D311" s="12" t="s">
        <v>211</v>
      </c>
      <c r="E311" s="12" t="s">
        <v>6</v>
      </c>
      <c r="F311" s="12" t="s">
        <v>317</v>
      </c>
      <c r="G311" s="12" t="s">
        <v>23</v>
      </c>
      <c r="H311" s="12"/>
      <c r="I311" s="9">
        <v>51</v>
      </c>
      <c r="J311" s="61">
        <v>62</v>
      </c>
      <c r="K311" s="222"/>
      <c r="L311" s="226"/>
      <c r="M311" s="207">
        <v>22</v>
      </c>
      <c r="N311" s="9">
        <v>20</v>
      </c>
    </row>
    <row r="312" spans="1:14" s="11" customFormat="1" x14ac:dyDescent="0.2">
      <c r="A312" s="8">
        <v>43761</v>
      </c>
      <c r="B312" s="12" t="s">
        <v>6</v>
      </c>
      <c r="C312" s="113">
        <v>57070</v>
      </c>
      <c r="D312" s="12" t="s">
        <v>211</v>
      </c>
      <c r="E312" s="12" t="s">
        <v>6</v>
      </c>
      <c r="F312" s="12" t="s">
        <v>15</v>
      </c>
      <c r="G312" s="12" t="s">
        <v>151</v>
      </c>
      <c r="H312" s="12"/>
      <c r="I312" s="9">
        <v>54</v>
      </c>
      <c r="J312" s="61">
        <v>65</v>
      </c>
      <c r="K312" s="222"/>
      <c r="L312" s="226"/>
      <c r="M312" s="207">
        <v>30</v>
      </c>
      <c r="N312" s="9">
        <v>35</v>
      </c>
    </row>
    <row r="313" spans="1:14" s="11" customFormat="1" x14ac:dyDescent="0.2">
      <c r="A313" s="8">
        <v>43761</v>
      </c>
      <c r="B313" s="12" t="s">
        <v>6</v>
      </c>
      <c r="C313" s="113">
        <v>57070</v>
      </c>
      <c r="D313" s="12" t="s">
        <v>211</v>
      </c>
      <c r="E313" s="12" t="s">
        <v>6</v>
      </c>
      <c r="F313" s="12" t="s">
        <v>15</v>
      </c>
      <c r="G313" s="12" t="s">
        <v>2576</v>
      </c>
      <c r="H313" s="12"/>
      <c r="I313" s="9">
        <v>55</v>
      </c>
      <c r="J313" s="61">
        <v>65</v>
      </c>
      <c r="K313" s="222"/>
      <c r="L313" s="226"/>
      <c r="M313" s="207">
        <v>18</v>
      </c>
      <c r="N313" s="9">
        <v>18</v>
      </c>
    </row>
    <row r="314" spans="1:14" s="11" customFormat="1" x14ac:dyDescent="0.2">
      <c r="A314" s="8">
        <v>43764</v>
      </c>
      <c r="B314" s="12" t="s">
        <v>6</v>
      </c>
      <c r="C314" s="113">
        <v>57000</v>
      </c>
      <c r="D314" s="12" t="s">
        <v>211</v>
      </c>
      <c r="E314" s="12" t="s">
        <v>9</v>
      </c>
      <c r="F314" s="12" t="s">
        <v>6</v>
      </c>
      <c r="G314" s="12" t="s">
        <v>2645</v>
      </c>
      <c r="H314" s="12"/>
      <c r="I314" s="9">
        <v>51</v>
      </c>
      <c r="J314" s="61">
        <v>63</v>
      </c>
      <c r="K314" s="222"/>
      <c r="L314" s="226"/>
      <c r="M314" s="207">
        <v>29</v>
      </c>
      <c r="N314" s="9">
        <v>35</v>
      </c>
    </row>
    <row r="315" spans="1:14" s="11" customFormat="1" x14ac:dyDescent="0.2">
      <c r="A315" s="8">
        <v>43764</v>
      </c>
      <c r="B315" s="12" t="s">
        <v>6</v>
      </c>
      <c r="C315" s="113">
        <v>57000</v>
      </c>
      <c r="D315" s="12" t="s">
        <v>211</v>
      </c>
      <c r="E315" s="12" t="s">
        <v>6</v>
      </c>
      <c r="F315" s="12" t="s">
        <v>15</v>
      </c>
      <c r="G315" s="12" t="s">
        <v>23</v>
      </c>
      <c r="H315" s="12"/>
      <c r="I315" s="9">
        <v>51</v>
      </c>
      <c r="J315" s="61">
        <v>63</v>
      </c>
      <c r="K315" s="222"/>
      <c r="L315" s="226"/>
      <c r="M315" s="207">
        <v>22</v>
      </c>
      <c r="N315" s="9">
        <v>20</v>
      </c>
    </row>
    <row r="316" spans="1:14" s="11" customFormat="1" x14ac:dyDescent="0.2">
      <c r="A316" s="8">
        <v>43765</v>
      </c>
      <c r="B316" s="12" t="s">
        <v>6</v>
      </c>
      <c r="C316" s="113">
        <v>57000</v>
      </c>
      <c r="D316" s="12" t="s">
        <v>211</v>
      </c>
      <c r="E316" s="12" t="s">
        <v>6</v>
      </c>
      <c r="F316" s="12" t="s">
        <v>15</v>
      </c>
      <c r="G316" s="12" t="s">
        <v>477</v>
      </c>
      <c r="H316" s="12"/>
      <c r="I316" s="9">
        <v>50</v>
      </c>
      <c r="J316" s="61">
        <v>63</v>
      </c>
      <c r="K316" s="222"/>
      <c r="L316" s="226"/>
      <c r="M316" s="207">
        <v>34</v>
      </c>
      <c r="N316" s="9">
        <v>45</v>
      </c>
    </row>
    <row r="317" spans="1:14" s="11" customFormat="1" x14ac:dyDescent="0.2">
      <c r="A317" s="8">
        <v>43766</v>
      </c>
      <c r="B317" s="12" t="s">
        <v>6</v>
      </c>
      <c r="C317" s="113">
        <v>57070</v>
      </c>
      <c r="D317" s="12" t="s">
        <v>211</v>
      </c>
      <c r="E317" s="12" t="s">
        <v>6</v>
      </c>
      <c r="F317" s="12" t="s">
        <v>15</v>
      </c>
      <c r="G317" s="12" t="s">
        <v>151</v>
      </c>
      <c r="H317" s="12"/>
      <c r="I317" s="9">
        <v>55</v>
      </c>
      <c r="J317" s="61">
        <v>65</v>
      </c>
      <c r="K317" s="222"/>
      <c r="L317" s="226"/>
      <c r="M317" s="207">
        <v>34</v>
      </c>
      <c r="N317" s="9">
        <v>45</v>
      </c>
    </row>
    <row r="318" spans="1:14" s="11" customFormat="1" x14ac:dyDescent="0.2">
      <c r="A318" s="218">
        <v>43768</v>
      </c>
      <c r="B318" s="12" t="s">
        <v>6</v>
      </c>
      <c r="C318" s="113">
        <v>57070</v>
      </c>
      <c r="D318" s="12" t="s">
        <v>211</v>
      </c>
      <c r="E318" s="12" t="s">
        <v>6</v>
      </c>
      <c r="F318" s="12" t="s">
        <v>15</v>
      </c>
      <c r="G318" s="12" t="s">
        <v>23</v>
      </c>
      <c r="H318" s="217"/>
      <c r="I318" s="9">
        <v>56</v>
      </c>
      <c r="J318" s="61">
        <v>65</v>
      </c>
      <c r="K318" s="222"/>
      <c r="L318" s="226"/>
      <c r="M318" s="207">
        <v>22</v>
      </c>
      <c r="N318" s="9">
        <v>27</v>
      </c>
    </row>
    <row r="319" spans="1:14" s="11" customFormat="1" x14ac:dyDescent="0.2">
      <c r="A319" s="218">
        <v>43768</v>
      </c>
      <c r="B319" s="12" t="s">
        <v>6</v>
      </c>
      <c r="C319" s="113">
        <v>57070</v>
      </c>
      <c r="D319" s="12" t="s">
        <v>211</v>
      </c>
      <c r="E319" s="12" t="s">
        <v>6</v>
      </c>
      <c r="F319" s="12" t="s">
        <v>15</v>
      </c>
      <c r="G319" s="12" t="s">
        <v>2185</v>
      </c>
      <c r="H319" s="12"/>
      <c r="I319" s="9">
        <v>56</v>
      </c>
      <c r="J319" s="61">
        <v>65</v>
      </c>
      <c r="K319" s="222"/>
      <c r="L319" s="226"/>
      <c r="M319" s="207">
        <v>28</v>
      </c>
      <c r="N319" s="9">
        <v>28</v>
      </c>
    </row>
    <row r="320" spans="1:14" s="11" customFormat="1" x14ac:dyDescent="0.2">
      <c r="A320" s="8">
        <v>43751</v>
      </c>
      <c r="B320" s="12" t="s">
        <v>6</v>
      </c>
      <c r="C320" s="113">
        <v>54135</v>
      </c>
      <c r="D320" s="12" t="s">
        <v>1106</v>
      </c>
      <c r="E320" s="12" t="s">
        <v>6</v>
      </c>
      <c r="F320" s="12" t="s">
        <v>15</v>
      </c>
      <c r="G320" s="12" t="s">
        <v>163</v>
      </c>
      <c r="H320" s="12"/>
      <c r="I320" s="9">
        <v>21</v>
      </c>
      <c r="J320" s="61">
        <v>16</v>
      </c>
      <c r="K320" s="222"/>
      <c r="L320" s="226"/>
      <c r="M320" s="207">
        <v>5</v>
      </c>
      <c r="N320" s="9">
        <v>2</v>
      </c>
    </row>
    <row r="321" spans="1:14" s="11" customFormat="1" x14ac:dyDescent="0.2">
      <c r="A321" s="8">
        <v>43765</v>
      </c>
      <c r="B321" s="12" t="s">
        <v>6</v>
      </c>
      <c r="C321" s="113">
        <v>41200</v>
      </c>
      <c r="D321" s="12" t="s">
        <v>2654</v>
      </c>
      <c r="E321" s="12" t="s">
        <v>6</v>
      </c>
      <c r="F321" s="12" t="s">
        <v>15</v>
      </c>
      <c r="G321" s="12" t="s">
        <v>151</v>
      </c>
      <c r="H321" s="12"/>
      <c r="I321" s="31"/>
      <c r="J321" s="219"/>
      <c r="K321" s="222"/>
      <c r="L321" s="226"/>
      <c r="M321" s="207">
        <v>93</v>
      </c>
      <c r="N321" s="9">
        <v>116</v>
      </c>
    </row>
    <row r="322" spans="1:14" s="11" customFormat="1" x14ac:dyDescent="0.2">
      <c r="A322" s="8">
        <v>43757</v>
      </c>
      <c r="B322" s="12" t="s">
        <v>3</v>
      </c>
      <c r="C322" s="113">
        <v>3931</v>
      </c>
      <c r="D322" s="12" t="s">
        <v>71</v>
      </c>
      <c r="E322" s="12" t="s">
        <v>3</v>
      </c>
      <c r="F322" s="12" t="s">
        <v>15</v>
      </c>
      <c r="G322" s="12" t="s">
        <v>177</v>
      </c>
      <c r="H322" s="12"/>
      <c r="I322" s="9">
        <v>13</v>
      </c>
      <c r="J322" s="61">
        <v>11</v>
      </c>
      <c r="K322" s="222"/>
      <c r="L322" s="226"/>
      <c r="M322" s="207">
        <v>15</v>
      </c>
      <c r="N322" s="9">
        <v>12</v>
      </c>
    </row>
    <row r="323" spans="1:14" s="11" customFormat="1" x14ac:dyDescent="0.2">
      <c r="A323" s="8">
        <v>43767</v>
      </c>
      <c r="B323" s="12" t="s">
        <v>3</v>
      </c>
      <c r="C323" s="113">
        <v>3932</v>
      </c>
      <c r="D323" s="12" t="s">
        <v>71</v>
      </c>
      <c r="E323" s="12" t="s">
        <v>10</v>
      </c>
      <c r="F323" s="12" t="s">
        <v>5</v>
      </c>
      <c r="G323" s="12" t="s">
        <v>194</v>
      </c>
      <c r="H323" s="12"/>
      <c r="I323" s="9">
        <v>15</v>
      </c>
      <c r="J323" s="61">
        <v>11</v>
      </c>
      <c r="K323" s="222"/>
      <c r="L323" s="226"/>
      <c r="M323" s="207">
        <v>16</v>
      </c>
      <c r="N323" s="9">
        <v>10</v>
      </c>
    </row>
    <row r="324" spans="1:14" s="11" customFormat="1" x14ac:dyDescent="0.2">
      <c r="A324" s="8">
        <v>43744</v>
      </c>
      <c r="B324" s="12" t="s">
        <v>3</v>
      </c>
      <c r="C324" s="113">
        <v>5653</v>
      </c>
      <c r="D324" s="12" t="s">
        <v>2511</v>
      </c>
      <c r="E324" s="12" t="s">
        <v>214</v>
      </c>
      <c r="F324" s="12" t="s">
        <v>6</v>
      </c>
      <c r="G324" s="12" t="s">
        <v>2512</v>
      </c>
      <c r="H324" s="12"/>
      <c r="I324" s="9">
        <v>26</v>
      </c>
      <c r="J324" s="61">
        <v>35</v>
      </c>
      <c r="K324" s="222"/>
      <c r="L324" s="226"/>
      <c r="M324" s="207">
        <v>28</v>
      </c>
      <c r="N324" s="9">
        <v>21</v>
      </c>
    </row>
    <row r="325" spans="1:14" s="11" customFormat="1" x14ac:dyDescent="0.2">
      <c r="A325" s="8">
        <v>43758</v>
      </c>
      <c r="B325" s="12" t="s">
        <v>6</v>
      </c>
      <c r="C325" s="113">
        <v>57950</v>
      </c>
      <c r="D325" s="12" t="s">
        <v>1132</v>
      </c>
      <c r="E325" s="12" t="s">
        <v>6</v>
      </c>
      <c r="F325" s="12" t="s">
        <v>15</v>
      </c>
      <c r="G325" s="12" t="s">
        <v>2589</v>
      </c>
      <c r="H325" s="12"/>
      <c r="I325" s="9">
        <v>53</v>
      </c>
      <c r="J325" s="61">
        <v>72</v>
      </c>
      <c r="K325" s="222"/>
      <c r="L325" s="226"/>
      <c r="M325" s="207">
        <v>39</v>
      </c>
      <c r="N325" s="9">
        <v>55</v>
      </c>
    </row>
    <row r="326" spans="1:14" s="11" customFormat="1" x14ac:dyDescent="0.2">
      <c r="A326" s="218">
        <v>43768</v>
      </c>
      <c r="B326" s="12" t="s">
        <v>6</v>
      </c>
      <c r="C326" s="113">
        <v>57950</v>
      </c>
      <c r="D326" s="12" t="s">
        <v>2362</v>
      </c>
      <c r="E326" s="12" t="s">
        <v>6</v>
      </c>
      <c r="F326" s="12" t="s">
        <v>15</v>
      </c>
      <c r="G326" s="12" t="s">
        <v>37</v>
      </c>
      <c r="H326" s="217"/>
      <c r="I326" s="9">
        <v>56</v>
      </c>
      <c r="J326" s="61">
        <v>66</v>
      </c>
      <c r="K326" s="222"/>
      <c r="L326" s="226"/>
      <c r="M326" s="207">
        <v>22</v>
      </c>
      <c r="N326" s="9">
        <v>16</v>
      </c>
    </row>
    <row r="327" spans="1:14" s="11" customFormat="1" x14ac:dyDescent="0.2">
      <c r="A327" s="218">
        <v>43768</v>
      </c>
      <c r="B327" s="12" t="s">
        <v>3</v>
      </c>
      <c r="C327" s="113">
        <v>57950</v>
      </c>
      <c r="D327" s="12" t="s">
        <v>2362</v>
      </c>
      <c r="E327" s="12" t="s">
        <v>6</v>
      </c>
      <c r="F327" s="12" t="s">
        <v>15</v>
      </c>
      <c r="G327" s="12" t="s">
        <v>23</v>
      </c>
      <c r="H327" s="217"/>
      <c r="I327" s="9">
        <v>57</v>
      </c>
      <c r="J327" s="61">
        <v>66</v>
      </c>
      <c r="K327" s="222"/>
      <c r="L327" s="226"/>
      <c r="M327" s="207">
        <v>27</v>
      </c>
      <c r="N327" s="9">
        <v>21</v>
      </c>
    </row>
    <row r="328" spans="1:14" s="11" customFormat="1" x14ac:dyDescent="0.2">
      <c r="A328" s="8">
        <v>43757</v>
      </c>
      <c r="B328" s="12" t="s">
        <v>3</v>
      </c>
      <c r="C328" s="113">
        <v>2168</v>
      </c>
      <c r="D328" s="12" t="s">
        <v>2587</v>
      </c>
      <c r="E328" s="12" t="s">
        <v>21</v>
      </c>
      <c r="F328" s="12" t="s">
        <v>5</v>
      </c>
      <c r="G328" s="12" t="s">
        <v>1897</v>
      </c>
      <c r="H328" s="12"/>
      <c r="I328" s="9">
        <v>30</v>
      </c>
      <c r="J328" s="61">
        <v>29</v>
      </c>
      <c r="K328" s="222"/>
      <c r="L328" s="226"/>
      <c r="M328" s="207">
        <v>39</v>
      </c>
      <c r="N328" s="9">
        <v>46</v>
      </c>
    </row>
    <row r="329" spans="1:14" s="11" customFormat="1" x14ac:dyDescent="0.2">
      <c r="A329" s="8">
        <v>43747</v>
      </c>
      <c r="B329" s="12" t="s">
        <v>5</v>
      </c>
      <c r="C329" s="113">
        <v>80333</v>
      </c>
      <c r="D329" s="12" t="s">
        <v>2559</v>
      </c>
      <c r="E329" s="12" t="s">
        <v>5</v>
      </c>
      <c r="F329" s="12" t="s">
        <v>15</v>
      </c>
      <c r="G329" s="12" t="s">
        <v>319</v>
      </c>
      <c r="H329" s="12"/>
      <c r="I329" s="31"/>
      <c r="J329" s="219"/>
      <c r="K329" s="222"/>
      <c r="L329" s="226"/>
      <c r="M329" s="207">
        <v>34</v>
      </c>
      <c r="N329" s="9">
        <v>43</v>
      </c>
    </row>
    <row r="330" spans="1:14" s="11" customFormat="1" x14ac:dyDescent="0.2">
      <c r="A330" s="8">
        <v>43763</v>
      </c>
      <c r="B330" s="12" t="s">
        <v>6</v>
      </c>
      <c r="C330" s="113">
        <v>54000</v>
      </c>
      <c r="D330" s="12" t="s">
        <v>210</v>
      </c>
      <c r="E330" s="12" t="s">
        <v>6</v>
      </c>
      <c r="F330" s="12" t="s">
        <v>6</v>
      </c>
      <c r="G330" s="12" t="s">
        <v>177</v>
      </c>
      <c r="H330" s="12"/>
      <c r="I330" s="9">
        <v>97</v>
      </c>
      <c r="J330" s="61">
        <v>116</v>
      </c>
      <c r="K330" s="222"/>
      <c r="L330" s="226"/>
      <c r="M330" s="207">
        <v>35</v>
      </c>
      <c r="N330" s="9">
        <v>26</v>
      </c>
    </row>
    <row r="331" spans="1:14" s="11" customFormat="1" x14ac:dyDescent="0.2">
      <c r="A331" s="8">
        <v>43766</v>
      </c>
      <c r="B331" s="12" t="s">
        <v>6</v>
      </c>
      <c r="C331" s="113">
        <v>54000</v>
      </c>
      <c r="D331" s="12" t="s">
        <v>210</v>
      </c>
      <c r="E331" s="12" t="s">
        <v>6</v>
      </c>
      <c r="F331" s="12" t="s">
        <v>6</v>
      </c>
      <c r="G331" s="12" t="s">
        <v>319</v>
      </c>
      <c r="H331" s="12"/>
      <c r="I331" s="9">
        <v>93</v>
      </c>
      <c r="J331" s="61">
        <v>116</v>
      </c>
      <c r="K331" s="222"/>
      <c r="L331" s="226"/>
      <c r="M331" s="207">
        <v>55</v>
      </c>
      <c r="N331" s="9">
        <v>65</v>
      </c>
    </row>
    <row r="332" spans="1:14" s="11" customFormat="1" x14ac:dyDescent="0.2">
      <c r="A332" s="8">
        <v>43759</v>
      </c>
      <c r="B332" s="12" t="s">
        <v>6</v>
      </c>
      <c r="C332" s="113">
        <v>57700</v>
      </c>
      <c r="D332" s="12" t="s">
        <v>264</v>
      </c>
      <c r="E332" s="12" t="s">
        <v>6</v>
      </c>
      <c r="F332" s="12" t="s">
        <v>248</v>
      </c>
      <c r="G332" s="12" t="s">
        <v>151</v>
      </c>
      <c r="H332" s="12"/>
      <c r="I332" s="9">
        <v>40</v>
      </c>
      <c r="J332" s="61">
        <v>42</v>
      </c>
      <c r="K332" s="222"/>
      <c r="L332" s="226"/>
      <c r="M332" s="207">
        <v>26</v>
      </c>
      <c r="N332" s="9">
        <v>26</v>
      </c>
    </row>
    <row r="333" spans="1:14" s="11" customFormat="1" x14ac:dyDescent="0.2">
      <c r="A333" s="8">
        <v>43764</v>
      </c>
      <c r="B333" s="12" t="s">
        <v>3</v>
      </c>
      <c r="C333" s="113">
        <v>5290</v>
      </c>
      <c r="D333" s="12" t="s">
        <v>2641</v>
      </c>
      <c r="E333" s="12" t="s">
        <v>5</v>
      </c>
      <c r="F333" s="12" t="s">
        <v>6</v>
      </c>
      <c r="G333" s="12" t="s">
        <v>151</v>
      </c>
      <c r="H333" s="12"/>
      <c r="I333" s="9">
        <v>31</v>
      </c>
      <c r="J333" s="61">
        <v>36</v>
      </c>
      <c r="K333" s="222"/>
      <c r="L333" s="226"/>
      <c r="M333" s="207">
        <v>13</v>
      </c>
      <c r="N333" s="9">
        <v>10</v>
      </c>
    </row>
    <row r="334" spans="1:14" s="11" customFormat="1" x14ac:dyDescent="0.2">
      <c r="A334" s="8">
        <v>43766</v>
      </c>
      <c r="B334" s="12" t="s">
        <v>6</v>
      </c>
      <c r="C334" s="113">
        <v>74200</v>
      </c>
      <c r="D334" s="12" t="s">
        <v>2673</v>
      </c>
      <c r="E334" s="12" t="s">
        <v>6</v>
      </c>
      <c r="F334" s="12" t="s">
        <v>15</v>
      </c>
      <c r="G334" s="12" t="s">
        <v>151</v>
      </c>
      <c r="H334" s="12"/>
      <c r="I334" s="87" t="s">
        <v>2677</v>
      </c>
      <c r="J334" s="220" t="s">
        <v>2676</v>
      </c>
      <c r="K334" s="222"/>
      <c r="L334" s="226"/>
      <c r="M334" s="207">
        <v>41</v>
      </c>
      <c r="N334" s="9">
        <v>42</v>
      </c>
    </row>
    <row r="335" spans="1:14" s="11" customFormat="1" x14ac:dyDescent="0.2">
      <c r="A335" s="8">
        <v>43757</v>
      </c>
      <c r="B335" s="12" t="s">
        <v>5</v>
      </c>
      <c r="C335" s="113">
        <v>54309</v>
      </c>
      <c r="D335" s="12" t="s">
        <v>320</v>
      </c>
      <c r="E335" s="12" t="s">
        <v>3</v>
      </c>
      <c r="F335" s="12" t="s">
        <v>5</v>
      </c>
      <c r="G335" s="12" t="s">
        <v>2586</v>
      </c>
      <c r="H335" s="12"/>
      <c r="I335" s="9">
        <v>49</v>
      </c>
      <c r="J335" s="61">
        <v>75</v>
      </c>
      <c r="K335" s="222"/>
      <c r="L335" s="226"/>
      <c r="M335" s="207">
        <v>81</v>
      </c>
      <c r="N335" s="9">
        <v>106</v>
      </c>
    </row>
    <row r="336" spans="1:14" s="11" customFormat="1" x14ac:dyDescent="0.2">
      <c r="A336" s="8">
        <v>43757</v>
      </c>
      <c r="B336" s="12" t="s">
        <v>3</v>
      </c>
      <c r="C336" s="113">
        <v>5433</v>
      </c>
      <c r="D336" s="12" t="s">
        <v>412</v>
      </c>
      <c r="E336" s="12" t="s">
        <v>169</v>
      </c>
      <c r="F336" s="12" t="s">
        <v>6</v>
      </c>
      <c r="G336" s="12" t="s">
        <v>194</v>
      </c>
      <c r="H336" s="12"/>
      <c r="I336" s="9">
        <v>37</v>
      </c>
      <c r="J336" s="61">
        <v>52</v>
      </c>
      <c r="K336" s="222"/>
      <c r="L336" s="226"/>
      <c r="M336" s="207">
        <v>21</v>
      </c>
      <c r="N336" s="9">
        <v>22</v>
      </c>
    </row>
    <row r="337" spans="1:14" s="11" customFormat="1" x14ac:dyDescent="0.2">
      <c r="A337" s="8">
        <v>43750</v>
      </c>
      <c r="B337" s="12" t="s">
        <v>5</v>
      </c>
      <c r="C337" s="113">
        <v>66625</v>
      </c>
      <c r="D337" s="12" t="s">
        <v>2564</v>
      </c>
      <c r="E337" s="12" t="s">
        <v>5</v>
      </c>
      <c r="F337" s="12" t="s">
        <v>5</v>
      </c>
      <c r="G337" s="12" t="s">
        <v>2565</v>
      </c>
      <c r="H337" s="12"/>
      <c r="I337" s="9">
        <v>83</v>
      </c>
      <c r="J337" s="61">
        <v>128</v>
      </c>
      <c r="K337" s="222"/>
      <c r="L337" s="226"/>
      <c r="M337" s="207">
        <v>31</v>
      </c>
      <c r="N337" s="9">
        <v>40</v>
      </c>
    </row>
    <row r="338" spans="1:14" s="11" customFormat="1" x14ac:dyDescent="0.2">
      <c r="A338" s="8">
        <v>43749</v>
      </c>
      <c r="B338" s="12" t="s">
        <v>5</v>
      </c>
      <c r="C338" s="113">
        <v>54675</v>
      </c>
      <c r="D338" s="12" t="s">
        <v>2563</v>
      </c>
      <c r="E338" s="12" t="s">
        <v>5</v>
      </c>
      <c r="F338" s="12" t="s">
        <v>5</v>
      </c>
      <c r="G338" s="12" t="s">
        <v>2562</v>
      </c>
      <c r="H338" s="12"/>
      <c r="I338" s="9">
        <v>74</v>
      </c>
      <c r="J338" s="61">
        <v>87</v>
      </c>
      <c r="K338" s="222"/>
      <c r="L338" s="226"/>
      <c r="M338" s="207">
        <v>113</v>
      </c>
      <c r="N338" s="9">
        <v>160</v>
      </c>
    </row>
    <row r="339" spans="1:14" s="11" customFormat="1" x14ac:dyDescent="0.2">
      <c r="A339" s="218">
        <v>43768</v>
      </c>
      <c r="B339" s="12" t="s">
        <v>3</v>
      </c>
      <c r="C339" s="113">
        <v>5353</v>
      </c>
      <c r="D339" s="12" t="s">
        <v>1058</v>
      </c>
      <c r="E339" s="12" t="s">
        <v>16</v>
      </c>
      <c r="F339" s="12" t="s">
        <v>22</v>
      </c>
      <c r="G339" s="12" t="s">
        <v>151</v>
      </c>
      <c r="H339" s="217"/>
      <c r="I339" s="9">
        <v>32</v>
      </c>
      <c r="J339" s="61">
        <v>39</v>
      </c>
      <c r="K339" s="222"/>
      <c r="L339" s="226"/>
      <c r="M339" s="207">
        <v>37</v>
      </c>
      <c r="N339" s="9">
        <v>47</v>
      </c>
    </row>
    <row r="340" spans="1:14" s="11" customFormat="1" x14ac:dyDescent="0.2">
      <c r="A340" s="8">
        <v>43766</v>
      </c>
      <c r="B340" s="12" t="s">
        <v>3</v>
      </c>
      <c r="C340" s="113">
        <v>6950</v>
      </c>
      <c r="D340" s="12" t="s">
        <v>1246</v>
      </c>
      <c r="E340" s="12" t="s">
        <v>3</v>
      </c>
      <c r="F340" s="12" t="s">
        <v>5</v>
      </c>
      <c r="G340" s="12" t="s">
        <v>2643</v>
      </c>
      <c r="H340" s="12"/>
      <c r="I340" s="9">
        <v>37</v>
      </c>
      <c r="J340" s="61">
        <v>47</v>
      </c>
      <c r="K340" s="222"/>
      <c r="L340" s="226"/>
      <c r="M340" s="207">
        <v>25</v>
      </c>
      <c r="N340" s="9">
        <v>28</v>
      </c>
    </row>
    <row r="341" spans="1:14" s="11" customFormat="1" x14ac:dyDescent="0.2">
      <c r="A341" s="8">
        <v>43744</v>
      </c>
      <c r="B341" s="12" t="s">
        <v>5</v>
      </c>
      <c r="C341" s="113">
        <v>54317</v>
      </c>
      <c r="D341" s="12" t="s">
        <v>1008</v>
      </c>
      <c r="E341" s="12" t="s">
        <v>4</v>
      </c>
      <c r="F341" s="12" t="s">
        <v>5</v>
      </c>
      <c r="G341" s="12" t="s">
        <v>222</v>
      </c>
      <c r="H341" s="12"/>
      <c r="I341" s="9">
        <v>58</v>
      </c>
      <c r="J341" s="61">
        <v>92</v>
      </c>
      <c r="K341" s="222"/>
      <c r="L341" s="226"/>
      <c r="M341" s="207">
        <v>31</v>
      </c>
      <c r="N341" s="9">
        <v>40</v>
      </c>
    </row>
    <row r="342" spans="1:14" s="11" customFormat="1" x14ac:dyDescent="0.2">
      <c r="A342" s="8">
        <v>43767</v>
      </c>
      <c r="B342" s="12" t="s">
        <v>6</v>
      </c>
      <c r="C342" s="113">
        <v>57530</v>
      </c>
      <c r="D342" s="12" t="s">
        <v>2686</v>
      </c>
      <c r="E342" s="12" t="s">
        <v>6</v>
      </c>
      <c r="F342" s="12" t="s">
        <v>3</v>
      </c>
      <c r="G342" s="12" t="s">
        <v>151</v>
      </c>
      <c r="H342" s="12"/>
      <c r="I342" s="9">
        <v>66</v>
      </c>
      <c r="J342" s="61">
        <v>192</v>
      </c>
      <c r="K342" s="222"/>
      <c r="L342" s="226"/>
      <c r="M342" s="207">
        <v>40</v>
      </c>
      <c r="N342" s="9">
        <v>58</v>
      </c>
    </row>
    <row r="343" spans="1:14" s="11" customFormat="1" x14ac:dyDescent="0.2">
      <c r="A343" s="8">
        <v>43767</v>
      </c>
      <c r="B343" s="12" t="s">
        <v>6</v>
      </c>
      <c r="C343" s="113">
        <v>57970</v>
      </c>
      <c r="D343" s="12" t="s">
        <v>471</v>
      </c>
      <c r="E343" s="12" t="s">
        <v>18</v>
      </c>
      <c r="F343" s="12" t="s">
        <v>6</v>
      </c>
      <c r="G343" s="12" t="s">
        <v>23</v>
      </c>
      <c r="H343" s="12"/>
      <c r="I343" s="9">
        <v>54</v>
      </c>
      <c r="J343" s="61">
        <v>59</v>
      </c>
      <c r="K343" s="222"/>
      <c r="L343" s="226"/>
      <c r="M343" s="207">
        <v>54</v>
      </c>
      <c r="N343" s="9">
        <v>74</v>
      </c>
    </row>
    <row r="344" spans="1:14" s="11" customFormat="1" x14ac:dyDescent="0.2">
      <c r="A344" s="218">
        <v>43768</v>
      </c>
      <c r="B344" s="12" t="s">
        <v>6</v>
      </c>
      <c r="C344" s="113">
        <v>57970</v>
      </c>
      <c r="D344" s="12" t="s">
        <v>471</v>
      </c>
      <c r="E344" s="12" t="s">
        <v>6</v>
      </c>
      <c r="F344" s="12" t="s">
        <v>5</v>
      </c>
      <c r="G344" s="12" t="s">
        <v>151</v>
      </c>
      <c r="H344" s="12"/>
      <c r="I344" s="9">
        <v>51</v>
      </c>
      <c r="J344" s="61">
        <v>59</v>
      </c>
      <c r="K344" s="222"/>
      <c r="L344" s="226"/>
      <c r="M344" s="207">
        <v>54</v>
      </c>
      <c r="N344" s="9">
        <v>74</v>
      </c>
    </row>
    <row r="345" spans="1:14" s="11" customFormat="1" x14ac:dyDescent="0.2">
      <c r="A345" s="8">
        <v>43744</v>
      </c>
      <c r="B345" s="12" t="s">
        <v>8</v>
      </c>
      <c r="C345" s="113">
        <v>35020</v>
      </c>
      <c r="D345" s="12" t="s">
        <v>2535</v>
      </c>
      <c r="E345" s="12" t="s">
        <v>8</v>
      </c>
      <c r="F345" s="12" t="s">
        <v>15</v>
      </c>
      <c r="G345" s="12" t="s">
        <v>151</v>
      </c>
      <c r="H345" s="12"/>
      <c r="I345" s="31"/>
      <c r="J345" s="219"/>
      <c r="K345" s="222"/>
      <c r="L345" s="226"/>
      <c r="M345" s="207">
        <v>52</v>
      </c>
      <c r="N345" s="9">
        <v>63</v>
      </c>
    </row>
    <row r="346" spans="1:14" s="11" customFormat="1" x14ac:dyDescent="0.2">
      <c r="A346" s="8">
        <v>43755</v>
      </c>
      <c r="B346" s="12" t="s">
        <v>1190</v>
      </c>
      <c r="C346" s="48" t="s">
        <v>2577</v>
      </c>
      <c r="D346" s="12" t="s">
        <v>2578</v>
      </c>
      <c r="E346" s="12" t="s">
        <v>2579</v>
      </c>
      <c r="F346" s="12" t="s">
        <v>22</v>
      </c>
      <c r="G346" s="12"/>
      <c r="H346" s="12"/>
      <c r="I346" s="31"/>
      <c r="J346" s="219"/>
      <c r="K346" s="222"/>
      <c r="L346" s="226"/>
      <c r="M346" s="207">
        <v>24</v>
      </c>
      <c r="N346" s="9">
        <v>15</v>
      </c>
    </row>
    <row r="347" spans="1:14" s="11" customFormat="1" x14ac:dyDescent="0.2">
      <c r="A347" s="8">
        <v>43758</v>
      </c>
      <c r="B347" s="12" t="s">
        <v>6</v>
      </c>
      <c r="C347" s="113">
        <v>75011</v>
      </c>
      <c r="D347" s="12" t="s">
        <v>1928</v>
      </c>
      <c r="E347" s="12" t="s">
        <v>6</v>
      </c>
      <c r="F347" s="12" t="s">
        <v>15</v>
      </c>
      <c r="G347" s="12" t="s">
        <v>292</v>
      </c>
      <c r="H347" s="12"/>
      <c r="I347" s="87" t="s">
        <v>2103</v>
      </c>
      <c r="J347" s="220" t="s">
        <v>2605</v>
      </c>
      <c r="K347" s="222"/>
      <c r="L347" s="226"/>
      <c r="M347" s="207">
        <v>85</v>
      </c>
      <c r="N347" s="9">
        <v>122</v>
      </c>
    </row>
    <row r="348" spans="1:14" s="11" customFormat="1" x14ac:dyDescent="0.2">
      <c r="A348" s="8">
        <v>43766</v>
      </c>
      <c r="B348" s="12" t="s">
        <v>6</v>
      </c>
      <c r="C348" s="113">
        <v>75010</v>
      </c>
      <c r="D348" s="12" t="s">
        <v>1928</v>
      </c>
      <c r="E348" s="12" t="s">
        <v>6</v>
      </c>
      <c r="F348" s="12" t="s">
        <v>6</v>
      </c>
      <c r="G348" s="12" t="s">
        <v>319</v>
      </c>
      <c r="H348" s="12"/>
      <c r="I348" s="31"/>
      <c r="J348" s="219"/>
      <c r="K348" s="222"/>
      <c r="L348" s="226"/>
      <c r="M348" s="207">
        <v>29</v>
      </c>
      <c r="N348" s="9">
        <v>22</v>
      </c>
    </row>
    <row r="349" spans="1:14" s="11" customFormat="1" x14ac:dyDescent="0.2">
      <c r="A349" s="8">
        <v>43744</v>
      </c>
      <c r="B349" s="12" t="s">
        <v>5</v>
      </c>
      <c r="C349" s="113">
        <v>66706</v>
      </c>
      <c r="D349" s="12" t="s">
        <v>97</v>
      </c>
      <c r="E349" s="12" t="s">
        <v>4</v>
      </c>
      <c r="F349" s="12" t="s">
        <v>15</v>
      </c>
      <c r="G349" s="12" t="s">
        <v>2526</v>
      </c>
      <c r="H349" s="12"/>
      <c r="I349" s="9">
        <v>32</v>
      </c>
      <c r="J349" s="61">
        <v>45</v>
      </c>
      <c r="K349" s="222"/>
      <c r="L349" s="226"/>
      <c r="M349" s="207">
        <v>26</v>
      </c>
      <c r="N349" s="9">
        <v>17</v>
      </c>
    </row>
    <row r="350" spans="1:14" s="11" customFormat="1" x14ac:dyDescent="0.2">
      <c r="A350" s="8">
        <v>43746</v>
      </c>
      <c r="B350" s="12" t="s">
        <v>5</v>
      </c>
      <c r="C350" s="113">
        <v>66706</v>
      </c>
      <c r="D350" s="12" t="s">
        <v>97</v>
      </c>
      <c r="E350" s="12" t="s">
        <v>4</v>
      </c>
      <c r="F350" s="12" t="s">
        <v>5</v>
      </c>
      <c r="G350" s="12" t="s">
        <v>319</v>
      </c>
      <c r="H350" s="12"/>
      <c r="I350" s="9">
        <v>35</v>
      </c>
      <c r="J350" s="61">
        <v>45</v>
      </c>
      <c r="K350" s="222"/>
      <c r="L350" s="226"/>
      <c r="M350" s="207">
        <v>27</v>
      </c>
      <c r="N350" s="9">
        <v>26</v>
      </c>
    </row>
    <row r="351" spans="1:14" s="11" customFormat="1" x14ac:dyDescent="0.2">
      <c r="A351" s="8">
        <v>43764</v>
      </c>
      <c r="B351" s="12" t="s">
        <v>3</v>
      </c>
      <c r="C351" s="113">
        <v>4781</v>
      </c>
      <c r="D351" s="12" t="s">
        <v>75</v>
      </c>
      <c r="E351" s="12" t="s">
        <v>16</v>
      </c>
      <c r="F351" s="12" t="s">
        <v>4</v>
      </c>
      <c r="G351" s="12" t="s">
        <v>37</v>
      </c>
      <c r="H351" s="12"/>
      <c r="I351" s="9">
        <v>10</v>
      </c>
      <c r="J351" s="61">
        <v>6</v>
      </c>
      <c r="K351" s="222"/>
      <c r="L351" s="226"/>
      <c r="M351" s="207">
        <v>31</v>
      </c>
      <c r="N351" s="9">
        <v>24</v>
      </c>
    </row>
    <row r="352" spans="1:14" s="11" customFormat="1" x14ac:dyDescent="0.2">
      <c r="A352" s="218">
        <v>43768</v>
      </c>
      <c r="B352" s="12" t="s">
        <v>3</v>
      </c>
      <c r="C352" s="113">
        <v>4720</v>
      </c>
      <c r="D352" s="12" t="s">
        <v>75</v>
      </c>
      <c r="E352" s="12" t="s">
        <v>6</v>
      </c>
      <c r="F352" s="12" t="s">
        <v>3</v>
      </c>
      <c r="G352" s="12" t="s">
        <v>37</v>
      </c>
      <c r="H352" s="12"/>
      <c r="I352" s="9">
        <v>10</v>
      </c>
      <c r="J352" s="61">
        <v>5</v>
      </c>
      <c r="K352" s="222"/>
      <c r="L352" s="226"/>
      <c r="M352" s="207">
        <v>40</v>
      </c>
      <c r="N352" s="9">
        <v>45</v>
      </c>
    </row>
    <row r="353" spans="1:14" s="11" customFormat="1" x14ac:dyDescent="0.2">
      <c r="A353" s="8">
        <v>43767</v>
      </c>
      <c r="B353" s="12" t="s">
        <v>6</v>
      </c>
      <c r="C353" s="113">
        <v>54530</v>
      </c>
      <c r="D353" s="12" t="s">
        <v>2413</v>
      </c>
      <c r="E353" s="12" t="s">
        <v>6</v>
      </c>
      <c r="F353" s="12" t="s">
        <v>221</v>
      </c>
      <c r="G353" s="12" t="s">
        <v>23</v>
      </c>
      <c r="H353" s="12"/>
      <c r="I353" s="9">
        <v>71</v>
      </c>
      <c r="J353" s="61">
        <v>85</v>
      </c>
      <c r="K353" s="222"/>
      <c r="L353" s="226"/>
      <c r="M353" s="207">
        <v>24</v>
      </c>
      <c r="N353" s="9">
        <v>20</v>
      </c>
    </row>
    <row r="354" spans="1:14" s="11" customFormat="1" x14ac:dyDescent="0.2">
      <c r="A354" s="8">
        <v>43746</v>
      </c>
      <c r="B354" s="12" t="s">
        <v>5</v>
      </c>
      <c r="C354" s="113">
        <v>66346</v>
      </c>
      <c r="D354" s="12" t="s">
        <v>2549</v>
      </c>
      <c r="E354" s="12" t="s">
        <v>5</v>
      </c>
      <c r="F354" s="12" t="s">
        <v>15</v>
      </c>
      <c r="G354" s="12" t="s">
        <v>2555</v>
      </c>
      <c r="H354" s="12"/>
      <c r="I354" s="9">
        <v>79</v>
      </c>
      <c r="J354" s="61">
        <v>97</v>
      </c>
      <c r="K354" s="222"/>
      <c r="L354" s="226"/>
      <c r="M354" s="207">
        <v>14</v>
      </c>
      <c r="N354" s="9">
        <v>7</v>
      </c>
    </row>
    <row r="355" spans="1:14" s="11" customFormat="1" x14ac:dyDescent="0.2">
      <c r="A355" s="8">
        <v>43761</v>
      </c>
      <c r="B355" s="12" t="s">
        <v>6</v>
      </c>
      <c r="C355" s="113">
        <v>54430</v>
      </c>
      <c r="D355" s="12" t="s">
        <v>2622</v>
      </c>
      <c r="E355" s="12" t="s">
        <v>6</v>
      </c>
      <c r="F355" s="12" t="s">
        <v>6</v>
      </c>
      <c r="G355" s="12" t="s">
        <v>172</v>
      </c>
      <c r="H355" s="12"/>
      <c r="I355" s="9">
        <v>27</v>
      </c>
      <c r="J355" s="61">
        <v>18</v>
      </c>
      <c r="K355" s="222"/>
      <c r="L355" s="226"/>
      <c r="M355" s="207">
        <v>26</v>
      </c>
      <c r="N355" s="9">
        <v>20</v>
      </c>
    </row>
    <row r="356" spans="1:14" s="11" customFormat="1" x14ac:dyDescent="0.2">
      <c r="A356" s="8">
        <v>43758</v>
      </c>
      <c r="B356" s="12" t="s">
        <v>3</v>
      </c>
      <c r="C356" s="113">
        <v>5560</v>
      </c>
      <c r="D356" s="12" t="s">
        <v>283</v>
      </c>
      <c r="E356" s="12" t="s">
        <v>6</v>
      </c>
      <c r="F356" s="12" t="s">
        <v>2594</v>
      </c>
      <c r="G356" s="12" t="s">
        <v>2045</v>
      </c>
      <c r="H356" s="12"/>
      <c r="I356" s="9">
        <v>30</v>
      </c>
      <c r="J356" s="61">
        <v>41</v>
      </c>
      <c r="K356" s="222"/>
      <c r="L356" s="226"/>
      <c r="M356" s="207">
        <v>33</v>
      </c>
      <c r="N356" s="9">
        <v>36</v>
      </c>
    </row>
    <row r="357" spans="1:14" s="11" customFormat="1" x14ac:dyDescent="0.2">
      <c r="A357" s="8">
        <v>43767</v>
      </c>
      <c r="B357" s="12" t="s">
        <v>6</v>
      </c>
      <c r="C357" s="113">
        <v>8500</v>
      </c>
      <c r="D357" s="12" t="s">
        <v>2680</v>
      </c>
      <c r="E357" s="12" t="s">
        <v>6</v>
      </c>
      <c r="F357" s="12" t="s">
        <v>6</v>
      </c>
      <c r="G357" s="12" t="s">
        <v>23</v>
      </c>
      <c r="H357" s="12"/>
      <c r="I357" s="9">
        <v>134</v>
      </c>
      <c r="J357" s="61">
        <v>169</v>
      </c>
      <c r="K357" s="222"/>
      <c r="L357" s="226"/>
      <c r="M357" s="207">
        <v>38</v>
      </c>
      <c r="N357" s="9">
        <v>33</v>
      </c>
    </row>
    <row r="358" spans="1:14" s="11" customFormat="1" x14ac:dyDescent="0.2">
      <c r="A358" s="8">
        <v>43765</v>
      </c>
      <c r="B358" s="12" t="s">
        <v>6</v>
      </c>
      <c r="C358" s="113">
        <v>57840</v>
      </c>
      <c r="D358" s="12" t="s">
        <v>293</v>
      </c>
      <c r="E358" s="12" t="s">
        <v>19</v>
      </c>
      <c r="F358" s="12" t="s">
        <v>15</v>
      </c>
      <c r="G358" s="12" t="s">
        <v>151</v>
      </c>
      <c r="H358" s="12"/>
      <c r="I358" s="9">
        <v>27</v>
      </c>
      <c r="J358" s="61">
        <v>23</v>
      </c>
      <c r="K358" s="222"/>
      <c r="L358" s="226"/>
      <c r="M358" s="207">
        <v>7</v>
      </c>
      <c r="N358" s="9">
        <v>3</v>
      </c>
    </row>
    <row r="359" spans="1:14" s="11" customFormat="1" x14ac:dyDescent="0.2">
      <c r="A359" s="218">
        <v>43768</v>
      </c>
      <c r="B359" s="12" t="s">
        <v>3</v>
      </c>
      <c r="C359" s="113">
        <v>4849</v>
      </c>
      <c r="D359" s="12" t="s">
        <v>113</v>
      </c>
      <c r="E359" s="12" t="s">
        <v>6</v>
      </c>
      <c r="F359" s="12" t="s">
        <v>15</v>
      </c>
      <c r="G359" s="12" t="s">
        <v>151</v>
      </c>
      <c r="H359" s="217"/>
      <c r="I359" s="9">
        <v>12</v>
      </c>
      <c r="J359" s="61">
        <v>8</v>
      </c>
      <c r="K359" s="222"/>
      <c r="L359" s="226"/>
      <c r="M359" s="207">
        <v>66</v>
      </c>
      <c r="N359" s="9">
        <v>70</v>
      </c>
    </row>
    <row r="360" spans="1:14" s="11" customFormat="1" x14ac:dyDescent="0.2">
      <c r="A360" s="8">
        <v>43766</v>
      </c>
      <c r="B360" s="12" t="s">
        <v>6</v>
      </c>
      <c r="C360" s="113">
        <v>54460</v>
      </c>
      <c r="D360" s="12" t="s">
        <v>2663</v>
      </c>
      <c r="E360" s="12" t="s">
        <v>6</v>
      </c>
      <c r="F360" s="12" t="s">
        <v>22</v>
      </c>
      <c r="G360" s="12" t="s">
        <v>23</v>
      </c>
      <c r="H360" s="12"/>
      <c r="I360" s="9">
        <v>81</v>
      </c>
      <c r="J360" s="61">
        <v>106</v>
      </c>
      <c r="K360" s="222"/>
      <c r="L360" s="226"/>
      <c r="M360" s="207">
        <v>19</v>
      </c>
      <c r="N360" s="9">
        <v>14</v>
      </c>
    </row>
    <row r="361" spans="1:14" s="11" customFormat="1" x14ac:dyDescent="0.2">
      <c r="A361" s="8">
        <v>43760</v>
      </c>
      <c r="B361" s="12" t="s">
        <v>6</v>
      </c>
      <c r="C361" s="113">
        <v>57860</v>
      </c>
      <c r="D361" s="12" t="s">
        <v>1072</v>
      </c>
      <c r="E361" s="12" t="s">
        <v>6</v>
      </c>
      <c r="F361" s="12" t="s">
        <v>15</v>
      </c>
      <c r="G361" s="12" t="s">
        <v>2620</v>
      </c>
      <c r="H361" s="12"/>
      <c r="I361" s="9">
        <v>47</v>
      </c>
      <c r="J361" s="61">
        <v>55</v>
      </c>
      <c r="K361" s="222"/>
      <c r="L361" s="226"/>
      <c r="M361" s="207">
        <v>15</v>
      </c>
      <c r="N361" s="9">
        <v>11</v>
      </c>
    </row>
    <row r="362" spans="1:14" s="11" customFormat="1" x14ac:dyDescent="0.2">
      <c r="A362" s="8">
        <v>43758</v>
      </c>
      <c r="B362" s="12" t="s">
        <v>6</v>
      </c>
      <c r="C362" s="113">
        <v>93110</v>
      </c>
      <c r="D362" s="12" t="s">
        <v>2588</v>
      </c>
      <c r="E362" s="12" t="s">
        <v>6</v>
      </c>
      <c r="F362" s="12" t="s">
        <v>15</v>
      </c>
      <c r="G362" s="12" t="s">
        <v>292</v>
      </c>
      <c r="H362" s="12"/>
      <c r="I362" s="87" t="s">
        <v>2604</v>
      </c>
      <c r="J362" s="220" t="s">
        <v>2606</v>
      </c>
      <c r="K362" s="222"/>
      <c r="L362" s="226"/>
      <c r="M362" s="207">
        <v>19</v>
      </c>
      <c r="N362" s="9">
        <v>17</v>
      </c>
    </row>
    <row r="363" spans="1:14" s="11" customFormat="1" x14ac:dyDescent="0.2">
      <c r="A363" s="8">
        <v>43766</v>
      </c>
      <c r="B363" s="12" t="s">
        <v>3</v>
      </c>
      <c r="C363" s="113">
        <v>6583</v>
      </c>
      <c r="D363" s="12" t="s">
        <v>1803</v>
      </c>
      <c r="E363" s="12" t="s">
        <v>3</v>
      </c>
      <c r="F363" s="12" t="s">
        <v>5</v>
      </c>
      <c r="G363" s="12" t="s">
        <v>151</v>
      </c>
      <c r="H363" s="12"/>
      <c r="I363" s="9">
        <v>54</v>
      </c>
      <c r="J363" s="61">
        <v>74</v>
      </c>
      <c r="K363" s="222"/>
      <c r="L363" s="226"/>
      <c r="M363" s="207">
        <v>32</v>
      </c>
      <c r="N363" s="9">
        <v>38</v>
      </c>
    </row>
    <row r="364" spans="1:14" s="11" customFormat="1" x14ac:dyDescent="0.2">
      <c r="A364" s="8">
        <v>43766</v>
      </c>
      <c r="B364" s="12" t="s">
        <v>3</v>
      </c>
      <c r="C364" s="113">
        <v>6582</v>
      </c>
      <c r="D364" s="12" t="s">
        <v>1803</v>
      </c>
      <c r="E364" s="12" t="s">
        <v>3</v>
      </c>
      <c r="F364" s="12" t="s">
        <v>5</v>
      </c>
      <c r="G364" s="12" t="s">
        <v>177</v>
      </c>
      <c r="H364" s="12"/>
      <c r="I364" s="9">
        <v>54</v>
      </c>
      <c r="J364" s="61">
        <v>74</v>
      </c>
      <c r="K364" s="222"/>
      <c r="L364" s="226"/>
      <c r="M364" s="207">
        <v>134</v>
      </c>
      <c r="N364" s="9">
        <v>169</v>
      </c>
    </row>
    <row r="365" spans="1:14" s="11" customFormat="1" x14ac:dyDescent="0.2">
      <c r="A365" s="8">
        <v>43760</v>
      </c>
      <c r="B365" s="12" t="s">
        <v>6</v>
      </c>
      <c r="C365" s="113">
        <v>57160</v>
      </c>
      <c r="D365" s="12" t="s">
        <v>2617</v>
      </c>
      <c r="E365" s="12" t="s">
        <v>6</v>
      </c>
      <c r="F365" s="12" t="s">
        <v>6</v>
      </c>
      <c r="G365" s="12" t="s">
        <v>2618</v>
      </c>
      <c r="H365" s="12"/>
      <c r="I365" s="9">
        <v>56</v>
      </c>
      <c r="J365" s="61">
        <v>71</v>
      </c>
      <c r="K365" s="222"/>
      <c r="L365" s="226"/>
      <c r="M365" s="207">
        <v>33</v>
      </c>
      <c r="N365" s="9">
        <v>27</v>
      </c>
    </row>
    <row r="366" spans="1:14" s="11" customFormat="1" x14ac:dyDescent="0.2">
      <c r="A366" s="8">
        <v>43767</v>
      </c>
      <c r="B366" s="12" t="s">
        <v>6</v>
      </c>
      <c r="C366" s="113">
        <v>57160</v>
      </c>
      <c r="D366" s="12" t="s">
        <v>2617</v>
      </c>
      <c r="E366" s="12" t="s">
        <v>6</v>
      </c>
      <c r="F366" s="12" t="s">
        <v>15</v>
      </c>
      <c r="G366" s="12" t="s">
        <v>23</v>
      </c>
      <c r="H366" s="12"/>
      <c r="I366" s="9">
        <v>56</v>
      </c>
      <c r="J366" s="61">
        <v>71</v>
      </c>
      <c r="K366" s="222"/>
      <c r="L366" s="226"/>
      <c r="M366" s="207">
        <v>19</v>
      </c>
      <c r="N366" s="9">
        <v>14</v>
      </c>
    </row>
    <row r="367" spans="1:14" s="11" customFormat="1" x14ac:dyDescent="0.2">
      <c r="A367" s="8">
        <v>43758</v>
      </c>
      <c r="B367" s="12" t="s">
        <v>3</v>
      </c>
      <c r="C367" s="113">
        <v>3730</v>
      </c>
      <c r="D367" s="12" t="s">
        <v>83</v>
      </c>
      <c r="E367" s="12" t="s">
        <v>3</v>
      </c>
      <c r="F367" s="12" t="s">
        <v>2595</v>
      </c>
      <c r="G367" s="12" t="s">
        <v>151</v>
      </c>
      <c r="H367" s="12"/>
      <c r="I367" s="9">
        <v>22</v>
      </c>
      <c r="J367" s="61">
        <v>17</v>
      </c>
      <c r="K367" s="222"/>
      <c r="L367" s="226"/>
      <c r="M367" s="207">
        <v>76</v>
      </c>
      <c r="N367" s="9">
        <v>82</v>
      </c>
    </row>
    <row r="368" spans="1:14" s="11" customFormat="1" x14ac:dyDescent="0.2">
      <c r="A368" s="8">
        <v>43766</v>
      </c>
      <c r="B368" s="12" t="s">
        <v>3</v>
      </c>
      <c r="C368" s="113">
        <v>3714</v>
      </c>
      <c r="D368" s="12" t="s">
        <v>83</v>
      </c>
      <c r="E368" s="12" t="s">
        <v>3</v>
      </c>
      <c r="F368" s="12" t="s">
        <v>6</v>
      </c>
      <c r="G368" s="12" t="s">
        <v>151</v>
      </c>
      <c r="H368" s="12"/>
      <c r="I368" s="9">
        <v>26</v>
      </c>
      <c r="J368" s="61">
        <v>17</v>
      </c>
      <c r="K368" s="222"/>
      <c r="L368" s="226"/>
      <c r="M368" s="207">
        <v>23</v>
      </c>
      <c r="N368" s="9">
        <v>19</v>
      </c>
    </row>
    <row r="369" spans="1:14" s="11" customFormat="1" x14ac:dyDescent="0.2">
      <c r="A369" s="8">
        <v>43747</v>
      </c>
      <c r="B369" s="12" t="s">
        <v>5</v>
      </c>
      <c r="C369" s="113">
        <v>66119</v>
      </c>
      <c r="D369" s="12" t="s">
        <v>1915</v>
      </c>
      <c r="E369" s="12" t="s">
        <v>5</v>
      </c>
      <c r="F369" s="12" t="s">
        <v>15</v>
      </c>
      <c r="G369" s="12" t="s">
        <v>2550</v>
      </c>
      <c r="H369" s="12"/>
      <c r="I369" s="9">
        <v>81</v>
      </c>
      <c r="J369" s="61">
        <v>110</v>
      </c>
      <c r="K369" s="222"/>
      <c r="L369" s="226"/>
      <c r="M369" s="207">
        <v>27</v>
      </c>
      <c r="N369" s="9">
        <v>20</v>
      </c>
    </row>
    <row r="370" spans="1:14" s="11" customFormat="1" x14ac:dyDescent="0.2">
      <c r="A370" s="8">
        <v>43754</v>
      </c>
      <c r="B370" s="12" t="s">
        <v>5</v>
      </c>
      <c r="C370" s="113">
        <v>66125</v>
      </c>
      <c r="D370" s="12" t="s">
        <v>1915</v>
      </c>
      <c r="E370" s="12" t="s">
        <v>5</v>
      </c>
      <c r="F370" s="12" t="s">
        <v>15</v>
      </c>
      <c r="G370" s="12" t="s">
        <v>319</v>
      </c>
      <c r="H370" s="12"/>
      <c r="I370" s="9">
        <v>73</v>
      </c>
      <c r="J370" s="61">
        <v>116</v>
      </c>
      <c r="K370" s="222"/>
      <c r="L370" s="226"/>
      <c r="M370" s="207">
        <v>27</v>
      </c>
      <c r="N370" s="9">
        <v>20</v>
      </c>
    </row>
    <row r="371" spans="1:14" s="11" customFormat="1" x14ac:dyDescent="0.2">
      <c r="A371" s="8">
        <v>43762</v>
      </c>
      <c r="B371" s="12" t="s">
        <v>6</v>
      </c>
      <c r="C371" s="113">
        <v>57500</v>
      </c>
      <c r="D371" s="12" t="s">
        <v>728</v>
      </c>
      <c r="E371" s="12" t="s">
        <v>6</v>
      </c>
      <c r="F371" s="12" t="s">
        <v>5</v>
      </c>
      <c r="G371" s="12" t="s">
        <v>319</v>
      </c>
      <c r="H371" s="12"/>
      <c r="I371" s="9">
        <v>72</v>
      </c>
      <c r="J371" s="61">
        <v>101</v>
      </c>
      <c r="K371" s="222"/>
      <c r="L371" s="226"/>
      <c r="M371" s="207">
        <v>46</v>
      </c>
      <c r="N371" s="9">
        <v>49</v>
      </c>
    </row>
    <row r="372" spans="1:14" s="11" customFormat="1" x14ac:dyDescent="0.2">
      <c r="A372" s="8">
        <v>43762</v>
      </c>
      <c r="B372" s="12" t="s">
        <v>6</v>
      </c>
      <c r="C372" s="113">
        <v>54560</v>
      </c>
      <c r="D372" s="12" t="s">
        <v>417</v>
      </c>
      <c r="E372" s="12" t="s">
        <v>6</v>
      </c>
      <c r="F372" s="12" t="s">
        <v>6</v>
      </c>
      <c r="G372" s="12" t="s">
        <v>976</v>
      </c>
      <c r="H372" s="12"/>
      <c r="I372" s="9">
        <v>29</v>
      </c>
      <c r="J372" s="61">
        <v>25</v>
      </c>
      <c r="K372" s="222"/>
      <c r="L372" s="226"/>
      <c r="M372" s="207">
        <v>67</v>
      </c>
      <c r="N372" s="9">
        <v>92</v>
      </c>
    </row>
    <row r="373" spans="1:14" s="11" customFormat="1" x14ac:dyDescent="0.2">
      <c r="A373" s="8">
        <v>43763</v>
      </c>
      <c r="B373" s="12" t="s">
        <v>6</v>
      </c>
      <c r="C373" s="113">
        <v>54560</v>
      </c>
      <c r="D373" s="12" t="s">
        <v>417</v>
      </c>
      <c r="E373" s="12" t="s">
        <v>6</v>
      </c>
      <c r="F373" s="12" t="s">
        <v>15</v>
      </c>
      <c r="G373" s="12" t="s">
        <v>23</v>
      </c>
      <c r="H373" s="12"/>
      <c r="I373" s="9">
        <v>29</v>
      </c>
      <c r="J373" s="61">
        <v>25</v>
      </c>
      <c r="K373" s="222"/>
      <c r="L373" s="226"/>
      <c r="M373" s="207">
        <v>62</v>
      </c>
      <c r="N373" s="9">
        <v>71</v>
      </c>
    </row>
    <row r="374" spans="1:14" s="11" customFormat="1" x14ac:dyDescent="0.2">
      <c r="A374" s="218">
        <v>43768</v>
      </c>
      <c r="B374" s="12" t="s">
        <v>6</v>
      </c>
      <c r="C374" s="113">
        <v>54560</v>
      </c>
      <c r="D374" s="12" t="s">
        <v>417</v>
      </c>
      <c r="E374" s="12" t="s">
        <v>5</v>
      </c>
      <c r="F374" s="12" t="s">
        <v>6</v>
      </c>
      <c r="G374" s="12" t="s">
        <v>100</v>
      </c>
      <c r="H374" s="217"/>
      <c r="I374" s="9">
        <v>28</v>
      </c>
      <c r="J374" s="61">
        <v>25</v>
      </c>
      <c r="K374" s="224"/>
      <c r="L374" s="228"/>
      <c r="M374" s="207">
        <v>113</v>
      </c>
      <c r="N374" s="9">
        <v>182</v>
      </c>
    </row>
    <row r="375" spans="1:14" s="11" customFormat="1" x14ac:dyDescent="0.2">
      <c r="A375" s="8">
        <v>43761</v>
      </c>
      <c r="B375" s="12" t="s">
        <v>3</v>
      </c>
      <c r="C375" s="113">
        <v>5222</v>
      </c>
      <c r="D375" s="12" t="s">
        <v>66</v>
      </c>
      <c r="E375" s="12" t="s">
        <v>6</v>
      </c>
      <c r="F375" s="12" t="s">
        <v>6</v>
      </c>
      <c r="G375" s="12" t="s">
        <v>23</v>
      </c>
      <c r="H375" s="12"/>
      <c r="I375" s="9">
        <v>42</v>
      </c>
      <c r="J375" s="61">
        <v>36</v>
      </c>
      <c r="K375" s="222"/>
      <c r="L375" s="226"/>
      <c r="M375" s="207">
        <v>28</v>
      </c>
      <c r="N375" s="9">
        <v>21</v>
      </c>
    </row>
    <row r="376" spans="1:14" s="11" customFormat="1" x14ac:dyDescent="0.2">
      <c r="A376" s="8">
        <v>43765</v>
      </c>
      <c r="B376" s="12" t="s">
        <v>3</v>
      </c>
      <c r="C376" s="113">
        <v>5241</v>
      </c>
      <c r="D376" s="12" t="s">
        <v>66</v>
      </c>
      <c r="E376" s="12" t="s">
        <v>2451</v>
      </c>
      <c r="F376" s="12" t="s">
        <v>2649</v>
      </c>
      <c r="G376" s="12" t="s">
        <v>222</v>
      </c>
      <c r="H376" s="12"/>
      <c r="I376" s="9">
        <v>27</v>
      </c>
      <c r="J376" s="61">
        <v>34</v>
      </c>
      <c r="K376" s="222"/>
      <c r="L376" s="226"/>
      <c r="M376" s="207">
        <v>66</v>
      </c>
      <c r="N376" s="9">
        <v>192</v>
      </c>
    </row>
    <row r="377" spans="1:14" s="11" customFormat="1" x14ac:dyDescent="0.2">
      <c r="A377" s="8">
        <v>43743</v>
      </c>
      <c r="B377" s="12" t="s">
        <v>3</v>
      </c>
      <c r="C377" s="113">
        <v>4435</v>
      </c>
      <c r="D377" s="12" t="s">
        <v>61</v>
      </c>
      <c r="E377" s="12" t="s">
        <v>4</v>
      </c>
      <c r="F377" s="12" t="s">
        <v>6</v>
      </c>
      <c r="G377" s="12" t="s">
        <v>1480</v>
      </c>
      <c r="H377" s="12"/>
      <c r="I377" s="9">
        <v>7</v>
      </c>
      <c r="J377" s="61">
        <v>4</v>
      </c>
      <c r="K377" s="222"/>
      <c r="L377" s="226"/>
      <c r="M377" s="207">
        <v>60</v>
      </c>
      <c r="N377" s="9">
        <v>68</v>
      </c>
    </row>
    <row r="378" spans="1:14" s="11" customFormat="1" x14ac:dyDescent="0.2">
      <c r="A378" s="8">
        <v>43744</v>
      </c>
      <c r="B378" s="12" t="s">
        <v>3</v>
      </c>
      <c r="C378" s="113">
        <v>4437</v>
      </c>
      <c r="D378" s="12" t="s">
        <v>61</v>
      </c>
      <c r="E378" s="12" t="s">
        <v>4</v>
      </c>
      <c r="F378" s="12" t="s">
        <v>6</v>
      </c>
      <c r="G378" s="12" t="s">
        <v>194</v>
      </c>
      <c r="H378" s="12"/>
      <c r="I378" s="9">
        <v>5</v>
      </c>
      <c r="J378" s="61">
        <v>3</v>
      </c>
      <c r="K378" s="222"/>
      <c r="L378" s="226"/>
      <c r="M378" s="207">
        <v>71</v>
      </c>
      <c r="N378" s="9">
        <v>85</v>
      </c>
    </row>
    <row r="379" spans="1:14" s="11" customFormat="1" x14ac:dyDescent="0.2">
      <c r="A379" s="8">
        <v>43749</v>
      </c>
      <c r="B379" s="12" t="s">
        <v>3</v>
      </c>
      <c r="C379" s="113">
        <v>4492</v>
      </c>
      <c r="D379" s="12" t="s">
        <v>61</v>
      </c>
      <c r="E379" s="12" t="s">
        <v>4</v>
      </c>
      <c r="F379" s="12" t="s">
        <v>22</v>
      </c>
      <c r="G379" s="12" t="s">
        <v>151</v>
      </c>
      <c r="H379" s="12"/>
      <c r="I379" s="9">
        <v>8</v>
      </c>
      <c r="J379" s="61">
        <v>5</v>
      </c>
      <c r="K379" s="222"/>
      <c r="L379" s="226"/>
      <c r="M379" s="207">
        <v>3</v>
      </c>
      <c r="N379" s="9">
        <v>1</v>
      </c>
    </row>
    <row r="380" spans="1:14" s="11" customFormat="1" x14ac:dyDescent="0.2">
      <c r="A380" s="8">
        <v>43757</v>
      </c>
      <c r="B380" s="12" t="s">
        <v>3</v>
      </c>
      <c r="C380" s="113">
        <v>4408</v>
      </c>
      <c r="D380" s="12" t="s">
        <v>61</v>
      </c>
      <c r="E380" s="12" t="s">
        <v>3</v>
      </c>
      <c r="F380" s="12" t="s">
        <v>5</v>
      </c>
      <c r="G380" s="12" t="s">
        <v>37</v>
      </c>
      <c r="H380" s="12"/>
      <c r="I380" s="9">
        <v>9</v>
      </c>
      <c r="J380" s="61">
        <v>5</v>
      </c>
      <c r="K380" s="222"/>
      <c r="L380" s="226"/>
      <c r="M380" s="207">
        <v>12</v>
      </c>
      <c r="N380" s="9">
        <v>6</v>
      </c>
    </row>
    <row r="381" spans="1:14" s="11" customFormat="1" x14ac:dyDescent="0.2">
      <c r="A381" s="8">
        <v>43758</v>
      </c>
      <c r="B381" s="12" t="s">
        <v>3</v>
      </c>
      <c r="C381" s="113">
        <v>4418</v>
      </c>
      <c r="D381" s="12" t="s">
        <v>61</v>
      </c>
      <c r="E381" s="12" t="s">
        <v>3</v>
      </c>
      <c r="F381" s="12" t="s">
        <v>2592</v>
      </c>
      <c r="G381" s="12" t="s">
        <v>2593</v>
      </c>
      <c r="H381" s="12"/>
      <c r="I381" s="9">
        <v>6</v>
      </c>
      <c r="J381" s="61">
        <v>4</v>
      </c>
      <c r="K381" s="222"/>
      <c r="L381" s="226"/>
      <c r="M381" s="207">
        <v>39</v>
      </c>
      <c r="N381" s="9">
        <v>26</v>
      </c>
    </row>
    <row r="382" spans="1:14" s="11" customFormat="1" x14ac:dyDescent="0.2">
      <c r="A382" s="8">
        <v>43758</v>
      </c>
      <c r="B382" s="12" t="s">
        <v>3</v>
      </c>
      <c r="C382" s="113">
        <v>4435</v>
      </c>
      <c r="D382" s="12" t="s">
        <v>61</v>
      </c>
      <c r="E382" s="12" t="s">
        <v>3</v>
      </c>
      <c r="F382" s="12" t="s">
        <v>6</v>
      </c>
      <c r="G382" s="12" t="s">
        <v>194</v>
      </c>
      <c r="H382" s="12"/>
      <c r="I382" s="9">
        <v>7</v>
      </c>
      <c r="J382" s="61">
        <v>5</v>
      </c>
      <c r="K382" s="222"/>
      <c r="L382" s="226"/>
      <c r="M382" s="207">
        <v>41</v>
      </c>
      <c r="N382" s="9">
        <v>39</v>
      </c>
    </row>
    <row r="383" spans="1:14" s="11" customFormat="1" x14ac:dyDescent="0.2">
      <c r="A383" s="8">
        <v>43759</v>
      </c>
      <c r="B383" s="12" t="s">
        <v>3</v>
      </c>
      <c r="C383" s="113">
        <v>4408</v>
      </c>
      <c r="D383" s="12" t="s">
        <v>61</v>
      </c>
      <c r="E383" s="12" t="s">
        <v>3</v>
      </c>
      <c r="F383" s="12" t="s">
        <v>15</v>
      </c>
      <c r="G383" s="12" t="s">
        <v>151</v>
      </c>
      <c r="H383" s="12"/>
      <c r="I383" s="9">
        <v>9</v>
      </c>
      <c r="J383" s="61">
        <v>5</v>
      </c>
      <c r="K383" s="222"/>
      <c r="L383" s="226"/>
      <c r="M383" s="207">
        <v>24</v>
      </c>
      <c r="N383" s="9">
        <v>20</v>
      </c>
    </row>
    <row r="384" spans="1:14" s="11" customFormat="1" x14ac:dyDescent="0.2">
      <c r="A384" s="8">
        <v>43765</v>
      </c>
      <c r="B384" s="12" t="s">
        <v>3</v>
      </c>
      <c r="C384" s="113">
        <v>4989</v>
      </c>
      <c r="D384" s="12" t="s">
        <v>61</v>
      </c>
      <c r="E384" s="12" t="s">
        <v>4</v>
      </c>
      <c r="F384" s="12" t="s">
        <v>5</v>
      </c>
      <c r="G384" s="12" t="s">
        <v>23</v>
      </c>
      <c r="H384" s="12"/>
      <c r="I384" s="9">
        <v>7</v>
      </c>
      <c r="J384" s="61">
        <v>4</v>
      </c>
      <c r="K384" s="222"/>
      <c r="L384" s="226"/>
      <c r="M384" s="207">
        <v>42</v>
      </c>
      <c r="N384" s="9">
        <v>55</v>
      </c>
    </row>
    <row r="385" spans="1:14" s="11" customFormat="1" x14ac:dyDescent="0.2">
      <c r="A385" s="8">
        <v>43765</v>
      </c>
      <c r="B385" s="12" t="s">
        <v>3</v>
      </c>
      <c r="C385" s="113">
        <v>4489</v>
      </c>
      <c r="D385" s="12" t="s">
        <v>61</v>
      </c>
      <c r="E385" s="12" t="s">
        <v>4</v>
      </c>
      <c r="F385" s="12" t="s">
        <v>6</v>
      </c>
      <c r="G385" s="12" t="s">
        <v>319</v>
      </c>
      <c r="H385" s="12"/>
      <c r="I385" s="9">
        <v>8</v>
      </c>
      <c r="J385" s="61">
        <v>5</v>
      </c>
      <c r="K385" s="222"/>
      <c r="L385" s="226"/>
      <c r="M385" s="207">
        <v>54</v>
      </c>
      <c r="N385" s="9">
        <v>59</v>
      </c>
    </row>
    <row r="386" spans="1:14" s="11" customFormat="1" x14ac:dyDescent="0.2">
      <c r="A386" s="218">
        <v>43768</v>
      </c>
      <c r="B386" s="12" t="s">
        <v>3</v>
      </c>
      <c r="C386" s="113">
        <v>4451</v>
      </c>
      <c r="D386" s="12" t="s">
        <v>61</v>
      </c>
      <c r="E386" s="12" t="s">
        <v>1668</v>
      </c>
      <c r="F386" s="12" t="s">
        <v>6</v>
      </c>
      <c r="G386" s="12" t="s">
        <v>929</v>
      </c>
      <c r="H386" s="12"/>
      <c r="I386" s="9">
        <v>8</v>
      </c>
      <c r="J386" s="61">
        <v>5</v>
      </c>
      <c r="K386" s="222"/>
      <c r="L386" s="226"/>
      <c r="M386" s="207">
        <v>56</v>
      </c>
      <c r="N386" s="9">
        <v>71</v>
      </c>
    </row>
    <row r="387" spans="1:14" s="11" customFormat="1" x14ac:dyDescent="0.2">
      <c r="A387" s="218">
        <v>43768</v>
      </c>
      <c r="B387" s="12" t="s">
        <v>3</v>
      </c>
      <c r="C387" s="113">
        <v>4989</v>
      </c>
      <c r="D387" s="12" t="s">
        <v>61</v>
      </c>
      <c r="E387" s="12" t="s">
        <v>6</v>
      </c>
      <c r="F387" s="12" t="s">
        <v>8</v>
      </c>
      <c r="G387" s="12" t="s">
        <v>151</v>
      </c>
      <c r="H387" s="217"/>
      <c r="I387" s="9">
        <v>8</v>
      </c>
      <c r="J387" s="61">
        <v>4</v>
      </c>
      <c r="K387" s="222"/>
      <c r="L387" s="226"/>
      <c r="M387" s="207">
        <v>38</v>
      </c>
      <c r="N387" s="9">
        <v>30</v>
      </c>
    </row>
    <row r="388" spans="1:14" s="11" customFormat="1" x14ac:dyDescent="0.2">
      <c r="A388" s="218">
        <v>43768</v>
      </c>
      <c r="B388" s="12" t="s">
        <v>3</v>
      </c>
      <c r="C388" s="113">
        <v>4383</v>
      </c>
      <c r="D388" s="12" t="s">
        <v>61</v>
      </c>
      <c r="E388" s="12" t="s">
        <v>3</v>
      </c>
      <c r="F388" s="12" t="s">
        <v>5</v>
      </c>
      <c r="G388" s="12" t="s">
        <v>151</v>
      </c>
      <c r="H388" s="12"/>
      <c r="I388" s="9">
        <v>13</v>
      </c>
      <c r="J388" s="61">
        <v>8</v>
      </c>
      <c r="K388" s="222"/>
      <c r="L388" s="226"/>
      <c r="M388" s="207">
        <v>41</v>
      </c>
      <c r="N388" s="9">
        <v>33</v>
      </c>
    </row>
    <row r="389" spans="1:14" s="11" customFormat="1" x14ac:dyDescent="0.2">
      <c r="A389" s="8">
        <v>43764</v>
      </c>
      <c r="B389" s="12" t="s">
        <v>5</v>
      </c>
      <c r="C389" s="113">
        <v>66386</v>
      </c>
      <c r="D389" s="12" t="s">
        <v>2647</v>
      </c>
      <c r="E389" s="12" t="s">
        <v>5</v>
      </c>
      <c r="F389" s="12" t="s">
        <v>15</v>
      </c>
      <c r="G389" s="12" t="s">
        <v>151</v>
      </c>
      <c r="H389" s="12"/>
      <c r="I389" s="9">
        <v>75</v>
      </c>
      <c r="J389" s="61">
        <v>119</v>
      </c>
      <c r="K389" s="222"/>
      <c r="L389" s="226"/>
      <c r="M389" s="207">
        <v>8</v>
      </c>
      <c r="N389" s="9">
        <v>4</v>
      </c>
    </row>
    <row r="390" spans="1:14" s="11" customFormat="1" x14ac:dyDescent="0.2">
      <c r="A390" s="8">
        <v>43744</v>
      </c>
      <c r="B390" s="12" t="s">
        <v>6</v>
      </c>
      <c r="C390" s="113">
        <v>54650</v>
      </c>
      <c r="D390" s="12" t="s">
        <v>175</v>
      </c>
      <c r="E390" s="12" t="s">
        <v>6</v>
      </c>
      <c r="F390" s="12" t="s">
        <v>15</v>
      </c>
      <c r="G390" s="12" t="s">
        <v>163</v>
      </c>
      <c r="H390" s="12"/>
      <c r="I390" s="9">
        <v>12</v>
      </c>
      <c r="J390" s="61">
        <v>10</v>
      </c>
      <c r="K390" s="222"/>
      <c r="L390" s="226"/>
      <c r="M390" s="207">
        <v>65</v>
      </c>
      <c r="N390" s="9">
        <v>90</v>
      </c>
    </row>
    <row r="391" spans="1:14" s="11" customFormat="1" x14ac:dyDescent="0.2">
      <c r="A391" s="8">
        <v>43767</v>
      </c>
      <c r="B391" s="12" t="s">
        <v>6</v>
      </c>
      <c r="C391" s="113">
        <v>54650</v>
      </c>
      <c r="D391" s="12" t="s">
        <v>175</v>
      </c>
      <c r="E391" s="12" t="s">
        <v>6</v>
      </c>
      <c r="F391" s="12" t="s">
        <v>6</v>
      </c>
      <c r="G391" s="12" t="s">
        <v>23</v>
      </c>
      <c r="H391" s="12"/>
      <c r="I391" s="9">
        <v>14</v>
      </c>
      <c r="J391" s="61">
        <v>10</v>
      </c>
      <c r="K391" s="222"/>
      <c r="L391" s="226"/>
      <c r="M391" s="207">
        <v>31</v>
      </c>
      <c r="N391" s="9">
        <v>22</v>
      </c>
    </row>
    <row r="392" spans="1:14" s="11" customFormat="1" x14ac:dyDescent="0.2">
      <c r="A392" s="8">
        <v>43764</v>
      </c>
      <c r="B392" s="12" t="s">
        <v>3</v>
      </c>
      <c r="C392" s="113">
        <v>5445</v>
      </c>
      <c r="D392" s="12" t="s">
        <v>486</v>
      </c>
      <c r="E392" s="12" t="s">
        <v>4</v>
      </c>
      <c r="F392" s="12" t="s">
        <v>5</v>
      </c>
      <c r="G392" s="12" t="s">
        <v>37</v>
      </c>
      <c r="H392" s="12"/>
      <c r="I392" s="9">
        <v>33</v>
      </c>
      <c r="J392" s="61">
        <v>42</v>
      </c>
      <c r="K392" s="222"/>
      <c r="L392" s="226"/>
      <c r="M392" s="207">
        <v>72</v>
      </c>
      <c r="N392" s="9">
        <v>65</v>
      </c>
    </row>
    <row r="393" spans="1:14" s="11" customFormat="1" x14ac:dyDescent="0.2">
      <c r="A393" s="8">
        <v>43764</v>
      </c>
      <c r="B393" s="12" t="s">
        <v>3</v>
      </c>
      <c r="C393" s="113">
        <v>9132</v>
      </c>
      <c r="D393" s="12" t="s">
        <v>121</v>
      </c>
      <c r="E393" s="12" t="s">
        <v>4</v>
      </c>
      <c r="F393" s="12" t="s">
        <v>5</v>
      </c>
      <c r="G393" s="12" t="s">
        <v>194</v>
      </c>
      <c r="H393" s="12"/>
      <c r="I393" s="9">
        <v>46</v>
      </c>
      <c r="J393" s="61">
        <v>62</v>
      </c>
      <c r="K393" s="222"/>
      <c r="L393" s="226"/>
      <c r="M393" s="207">
        <v>40</v>
      </c>
      <c r="N393" s="9">
        <v>32</v>
      </c>
    </row>
    <row r="394" spans="1:14" s="11" customFormat="1" x14ac:dyDescent="0.2">
      <c r="A394" s="218">
        <v>43768</v>
      </c>
      <c r="B394" s="12" t="s">
        <v>3</v>
      </c>
      <c r="C394" s="113">
        <v>9132</v>
      </c>
      <c r="D394" s="12" t="s">
        <v>121</v>
      </c>
      <c r="E394" s="12" t="s">
        <v>3</v>
      </c>
      <c r="F394" s="12" t="s">
        <v>6</v>
      </c>
      <c r="G394" s="12" t="s">
        <v>194</v>
      </c>
      <c r="H394" s="12"/>
      <c r="I394" s="9">
        <v>58</v>
      </c>
      <c r="J394" s="61">
        <v>56</v>
      </c>
      <c r="K394" s="222"/>
      <c r="L394" s="226"/>
      <c r="M394" s="207">
        <v>40</v>
      </c>
      <c r="N394" s="9">
        <v>26</v>
      </c>
    </row>
    <row r="395" spans="1:14" s="11" customFormat="1" x14ac:dyDescent="0.2">
      <c r="A395" s="8">
        <v>43745</v>
      </c>
      <c r="B395" s="12" t="s">
        <v>3</v>
      </c>
      <c r="C395" s="113">
        <v>3843</v>
      </c>
      <c r="D395" s="12" t="s">
        <v>116</v>
      </c>
      <c r="E395" s="12" t="s">
        <v>15</v>
      </c>
      <c r="F395" s="12" t="s">
        <v>6</v>
      </c>
      <c r="G395" s="12" t="s">
        <v>151</v>
      </c>
      <c r="H395" s="12"/>
      <c r="I395" s="9">
        <v>18</v>
      </c>
      <c r="J395" s="61">
        <v>14</v>
      </c>
      <c r="K395" s="222"/>
      <c r="L395" s="226"/>
      <c r="M395" s="207">
        <v>26</v>
      </c>
      <c r="N395" s="9">
        <v>18</v>
      </c>
    </row>
    <row r="396" spans="1:14" s="11" customFormat="1" x14ac:dyDescent="0.2">
      <c r="A396" s="8">
        <v>43757</v>
      </c>
      <c r="B396" s="12" t="s">
        <v>3</v>
      </c>
      <c r="C396" s="113">
        <v>3877</v>
      </c>
      <c r="D396" s="12" t="s">
        <v>116</v>
      </c>
      <c r="E396" s="12" t="s">
        <v>3</v>
      </c>
      <c r="F396" s="12" t="s">
        <v>6</v>
      </c>
      <c r="G396" s="12" t="s">
        <v>37</v>
      </c>
      <c r="H396" s="12"/>
      <c r="I396" s="9">
        <v>13</v>
      </c>
      <c r="J396" s="61">
        <v>13</v>
      </c>
      <c r="K396" s="222"/>
      <c r="L396" s="226"/>
      <c r="M396" s="207">
        <v>14</v>
      </c>
      <c r="N396" s="9">
        <v>10</v>
      </c>
    </row>
    <row r="397" spans="1:14" s="11" customFormat="1" x14ac:dyDescent="0.2">
      <c r="A397" s="8">
        <v>43764</v>
      </c>
      <c r="B397" s="12" t="s">
        <v>3</v>
      </c>
      <c r="C397" s="113">
        <v>3854</v>
      </c>
      <c r="D397" s="12" t="s">
        <v>116</v>
      </c>
      <c r="E397" s="12" t="s">
        <v>5</v>
      </c>
      <c r="F397" s="12" t="s">
        <v>15</v>
      </c>
      <c r="G397" s="12" t="s">
        <v>319</v>
      </c>
      <c r="H397" s="12"/>
      <c r="I397" s="9">
        <v>16</v>
      </c>
      <c r="J397" s="61">
        <v>13</v>
      </c>
      <c r="K397" s="222"/>
      <c r="L397" s="226"/>
      <c r="M397" s="207">
        <v>114</v>
      </c>
      <c r="N397" s="9">
        <v>160</v>
      </c>
    </row>
    <row r="398" spans="1:14" s="11" customFormat="1" x14ac:dyDescent="0.2">
      <c r="A398" s="8">
        <v>43765</v>
      </c>
      <c r="B398" s="12" t="s">
        <v>3</v>
      </c>
      <c r="C398" s="113">
        <v>3863</v>
      </c>
      <c r="D398" s="12" t="s">
        <v>116</v>
      </c>
      <c r="E398" s="12" t="s">
        <v>6</v>
      </c>
      <c r="F398" s="12" t="s">
        <v>15</v>
      </c>
      <c r="G398" s="12" t="s">
        <v>151</v>
      </c>
      <c r="H398" s="12"/>
      <c r="I398" s="9">
        <v>15</v>
      </c>
      <c r="J398" s="61">
        <v>14</v>
      </c>
      <c r="K398" s="222"/>
      <c r="L398" s="226"/>
      <c r="M398" s="207">
        <v>28</v>
      </c>
      <c r="N398" s="9">
        <v>21</v>
      </c>
    </row>
    <row r="399" spans="1:14" s="11" customFormat="1" x14ac:dyDescent="0.2">
      <c r="A399" s="8">
        <v>43766</v>
      </c>
      <c r="B399" s="12" t="s">
        <v>3</v>
      </c>
      <c r="C399" s="113">
        <v>3850</v>
      </c>
      <c r="D399" s="12" t="s">
        <v>116</v>
      </c>
      <c r="E399" s="12" t="s">
        <v>6</v>
      </c>
      <c r="F399" s="12" t="s">
        <v>15</v>
      </c>
      <c r="G399" s="12" t="s">
        <v>319</v>
      </c>
      <c r="H399" s="12"/>
      <c r="I399" s="9">
        <v>15</v>
      </c>
      <c r="J399" s="61">
        <v>12</v>
      </c>
      <c r="K399" s="222"/>
      <c r="L399" s="226"/>
      <c r="M399" s="207">
        <v>23</v>
      </c>
      <c r="N399" s="9">
        <v>21</v>
      </c>
    </row>
    <row r="400" spans="1:14" s="11" customFormat="1" x14ac:dyDescent="0.2">
      <c r="A400" s="8">
        <v>43744</v>
      </c>
      <c r="B400" s="12" t="s">
        <v>3</v>
      </c>
      <c r="C400" s="113">
        <v>4968</v>
      </c>
      <c r="D400" s="12" t="s">
        <v>2041</v>
      </c>
      <c r="E400" s="12" t="s">
        <v>16</v>
      </c>
      <c r="F400" s="12" t="s">
        <v>4</v>
      </c>
      <c r="G400" s="12" t="s">
        <v>37</v>
      </c>
      <c r="H400" s="12"/>
      <c r="I400" s="9">
        <v>14</v>
      </c>
      <c r="J400" s="61">
        <v>10</v>
      </c>
      <c r="K400" s="222"/>
      <c r="L400" s="226"/>
      <c r="M400" s="207">
        <v>37</v>
      </c>
      <c r="N400" s="9">
        <v>36</v>
      </c>
    </row>
    <row r="401" spans="1:14" s="11" customFormat="1" x14ac:dyDescent="0.2">
      <c r="A401" s="8">
        <v>43743</v>
      </c>
      <c r="B401" s="12" t="s">
        <v>3</v>
      </c>
      <c r="C401" s="113">
        <v>5373</v>
      </c>
      <c r="D401" s="12" t="s">
        <v>58</v>
      </c>
      <c r="E401" s="12" t="s">
        <v>31</v>
      </c>
      <c r="F401" s="12" t="s">
        <v>15</v>
      </c>
      <c r="G401" s="33" t="s">
        <v>23</v>
      </c>
      <c r="H401" s="12"/>
      <c r="I401" s="9">
        <v>30</v>
      </c>
      <c r="J401" s="61">
        <v>39</v>
      </c>
      <c r="K401" s="222"/>
      <c r="L401" s="226"/>
      <c r="M401" s="207">
        <v>51</v>
      </c>
      <c r="N401" s="9">
        <v>59</v>
      </c>
    </row>
    <row r="402" spans="1:14" s="11" customFormat="1" x14ac:dyDescent="0.2">
      <c r="A402" s="8">
        <v>43750</v>
      </c>
      <c r="B402" s="12" t="s">
        <v>3</v>
      </c>
      <c r="C402" s="113">
        <v>5371</v>
      </c>
      <c r="D402" s="12" t="s">
        <v>58</v>
      </c>
      <c r="E402" s="12" t="s">
        <v>5</v>
      </c>
      <c r="F402" s="12" t="s">
        <v>15</v>
      </c>
      <c r="G402" s="12" t="s">
        <v>2569</v>
      </c>
      <c r="H402" s="12"/>
      <c r="I402" s="9">
        <v>31</v>
      </c>
      <c r="J402" s="61">
        <v>38</v>
      </c>
      <c r="K402" s="222"/>
      <c r="L402" s="226"/>
      <c r="M402" s="207">
        <v>26</v>
      </c>
      <c r="N402" s="9">
        <v>26</v>
      </c>
    </row>
    <row r="403" spans="1:14" s="11" customFormat="1" x14ac:dyDescent="0.2">
      <c r="A403" s="8">
        <v>43740</v>
      </c>
      <c r="B403" s="12" t="s">
        <v>5</v>
      </c>
      <c r="C403" s="113">
        <v>54338</v>
      </c>
      <c r="D403" s="12" t="s">
        <v>1967</v>
      </c>
      <c r="E403" s="12" t="s">
        <v>5</v>
      </c>
      <c r="F403" s="12" t="s">
        <v>15</v>
      </c>
      <c r="G403" s="12" t="s">
        <v>222</v>
      </c>
      <c r="H403" s="12"/>
      <c r="I403" s="9">
        <v>57</v>
      </c>
      <c r="J403" s="61">
        <v>83</v>
      </c>
      <c r="K403" s="222"/>
      <c r="L403" s="226"/>
      <c r="M403" s="207">
        <v>12</v>
      </c>
      <c r="N403" s="9">
        <v>8</v>
      </c>
    </row>
    <row r="404" spans="1:14" s="11" customFormat="1" x14ac:dyDescent="0.2">
      <c r="A404" s="8">
        <v>43765</v>
      </c>
      <c r="B404" s="12" t="s">
        <v>2072</v>
      </c>
      <c r="C404" s="113">
        <v>98201</v>
      </c>
      <c r="D404" s="12" t="s">
        <v>1110</v>
      </c>
      <c r="E404" s="12" t="s">
        <v>18</v>
      </c>
      <c r="F404" s="12" t="s">
        <v>15</v>
      </c>
      <c r="G404" s="12" t="s">
        <v>151</v>
      </c>
      <c r="H404" s="12"/>
      <c r="I404" s="31"/>
      <c r="J404" s="219"/>
      <c r="K404" s="222"/>
      <c r="L404" s="226"/>
      <c r="M404" s="207">
        <v>56</v>
      </c>
      <c r="N404" s="9">
        <v>66</v>
      </c>
    </row>
    <row r="405" spans="1:14" s="11" customFormat="1" x14ac:dyDescent="0.2">
      <c r="A405" s="8">
        <v>43744</v>
      </c>
      <c r="B405" s="12" t="s">
        <v>5</v>
      </c>
      <c r="C405" s="113">
        <v>63500</v>
      </c>
      <c r="D405" s="12" t="s">
        <v>2523</v>
      </c>
      <c r="E405" s="12" t="s">
        <v>5</v>
      </c>
      <c r="F405" s="12" t="s">
        <v>15</v>
      </c>
      <c r="G405" s="12" t="s">
        <v>151</v>
      </c>
      <c r="H405" s="12"/>
      <c r="I405" s="9">
        <v>166</v>
      </c>
      <c r="J405" s="61">
        <v>297</v>
      </c>
      <c r="K405" s="222"/>
      <c r="L405" s="226"/>
      <c r="M405" s="207">
        <v>26</v>
      </c>
      <c r="N405" s="9">
        <v>20</v>
      </c>
    </row>
    <row r="406" spans="1:14" s="11" customFormat="1" x14ac:dyDescent="0.2">
      <c r="A406" s="8">
        <v>43766</v>
      </c>
      <c r="B406" s="12" t="s">
        <v>3</v>
      </c>
      <c r="C406" s="113">
        <v>6962</v>
      </c>
      <c r="D406" s="12" t="s">
        <v>2669</v>
      </c>
      <c r="E406" s="12" t="s">
        <v>31</v>
      </c>
      <c r="F406" s="12" t="s">
        <v>2670</v>
      </c>
      <c r="G406" s="12" t="s">
        <v>151</v>
      </c>
      <c r="H406" s="12"/>
      <c r="I406" s="9">
        <v>31</v>
      </c>
      <c r="J406" s="61">
        <v>40</v>
      </c>
      <c r="K406" s="222"/>
      <c r="L406" s="226"/>
      <c r="M406" s="207">
        <v>18</v>
      </c>
      <c r="N406" s="9">
        <v>18</v>
      </c>
    </row>
    <row r="407" spans="1:14" s="11" customFormat="1" x14ac:dyDescent="0.2">
      <c r="A407" s="8">
        <v>43744</v>
      </c>
      <c r="B407" s="12" t="s">
        <v>3</v>
      </c>
      <c r="C407" s="113">
        <v>2357</v>
      </c>
      <c r="D407" s="12" t="s">
        <v>190</v>
      </c>
      <c r="E407" s="12" t="s">
        <v>6</v>
      </c>
      <c r="F407" s="12" t="s">
        <v>15</v>
      </c>
      <c r="G407" s="12" t="s">
        <v>2534</v>
      </c>
      <c r="H407" s="12"/>
      <c r="I407" s="9">
        <v>30</v>
      </c>
      <c r="J407" s="61">
        <v>38</v>
      </c>
      <c r="K407" s="222"/>
      <c r="L407" s="226"/>
      <c r="M407" s="207">
        <v>24</v>
      </c>
      <c r="N407" s="9">
        <v>15</v>
      </c>
    </row>
    <row r="408" spans="1:14" s="11" customFormat="1" x14ac:dyDescent="0.2">
      <c r="A408" s="8">
        <v>43751</v>
      </c>
      <c r="B408" s="12" t="s">
        <v>2571</v>
      </c>
      <c r="C408" s="48" t="s">
        <v>2572</v>
      </c>
      <c r="D408" s="12" t="s">
        <v>2573</v>
      </c>
      <c r="E408" s="12" t="s">
        <v>8</v>
      </c>
      <c r="F408" s="12" t="s">
        <v>15</v>
      </c>
      <c r="G408" s="12" t="s">
        <v>477</v>
      </c>
      <c r="H408" s="12"/>
      <c r="I408" s="31"/>
      <c r="J408" s="219"/>
      <c r="K408" s="222"/>
      <c r="L408" s="226"/>
      <c r="M408" s="207">
        <v>38</v>
      </c>
      <c r="N408" s="9">
        <v>42</v>
      </c>
    </row>
    <row r="409" spans="1:14" s="11" customFormat="1" x14ac:dyDescent="0.2">
      <c r="A409" s="8">
        <v>43751</v>
      </c>
      <c r="B409" s="33" t="s">
        <v>2571</v>
      </c>
      <c r="C409" s="48" t="s">
        <v>2572</v>
      </c>
      <c r="D409" s="12" t="s">
        <v>2573</v>
      </c>
      <c r="E409" s="12" t="s">
        <v>18</v>
      </c>
      <c r="F409" s="12" t="s">
        <v>15</v>
      </c>
      <c r="G409" s="12" t="s">
        <v>477</v>
      </c>
      <c r="H409" s="12"/>
      <c r="I409" s="31"/>
      <c r="J409" s="219"/>
      <c r="K409" s="222"/>
      <c r="L409" s="226"/>
      <c r="M409" s="207">
        <v>71</v>
      </c>
      <c r="N409" s="9">
        <v>94</v>
      </c>
    </row>
    <row r="410" spans="1:14" s="11" customFormat="1" x14ac:dyDescent="0.2">
      <c r="A410" s="8">
        <v>43765</v>
      </c>
      <c r="B410" s="12" t="s">
        <v>3</v>
      </c>
      <c r="C410" s="113">
        <v>4405</v>
      </c>
      <c r="D410" s="12" t="s">
        <v>46</v>
      </c>
      <c r="E410" s="12" t="s">
        <v>1668</v>
      </c>
      <c r="F410" s="12" t="s">
        <v>4</v>
      </c>
      <c r="G410" s="12" t="s">
        <v>163</v>
      </c>
      <c r="H410" s="12"/>
      <c r="I410" s="9">
        <v>5</v>
      </c>
      <c r="J410" s="61">
        <v>2</v>
      </c>
      <c r="K410" s="222"/>
      <c r="L410" s="226"/>
      <c r="M410" s="207">
        <v>8</v>
      </c>
      <c r="N410" s="9">
        <v>5</v>
      </c>
    </row>
    <row r="411" spans="1:14" s="11" customFormat="1" x14ac:dyDescent="0.2">
      <c r="A411" s="8">
        <v>43746</v>
      </c>
      <c r="B411" s="12" t="s">
        <v>5</v>
      </c>
      <c r="C411" s="113">
        <v>54529</v>
      </c>
      <c r="D411" s="12" t="s">
        <v>1894</v>
      </c>
      <c r="E411" s="12" t="s">
        <v>15</v>
      </c>
      <c r="F411" s="12" t="s">
        <v>18</v>
      </c>
      <c r="G411" s="12" t="s">
        <v>23</v>
      </c>
      <c r="H411" s="12"/>
      <c r="I411" s="9">
        <v>83</v>
      </c>
      <c r="J411" s="61">
        <v>101</v>
      </c>
      <c r="K411" s="222"/>
      <c r="L411" s="226"/>
      <c r="M411" s="207">
        <v>40</v>
      </c>
      <c r="N411" s="9">
        <v>37</v>
      </c>
    </row>
    <row r="412" spans="1:14" s="11" customFormat="1" x14ac:dyDescent="0.2">
      <c r="A412" s="8">
        <v>43739</v>
      </c>
      <c r="B412" s="12" t="s">
        <v>3</v>
      </c>
      <c r="C412" s="113">
        <v>4999</v>
      </c>
      <c r="D412" s="12" t="s">
        <v>199</v>
      </c>
      <c r="E412" s="12" t="s">
        <v>4</v>
      </c>
      <c r="F412" s="12" t="s">
        <v>6</v>
      </c>
      <c r="G412" s="12" t="s">
        <v>151</v>
      </c>
      <c r="H412" s="12"/>
      <c r="I412" s="9">
        <v>17</v>
      </c>
      <c r="J412" s="61">
        <v>10</v>
      </c>
      <c r="K412" s="222"/>
      <c r="L412" s="226"/>
      <c r="M412" s="207">
        <v>51</v>
      </c>
      <c r="N412" s="9">
        <v>52</v>
      </c>
    </row>
    <row r="413" spans="1:14" s="11" customFormat="1" x14ac:dyDescent="0.2">
      <c r="A413" s="8">
        <v>43750</v>
      </c>
      <c r="B413" s="12" t="s">
        <v>3</v>
      </c>
      <c r="C413" s="113">
        <v>4994</v>
      </c>
      <c r="D413" s="12" t="s">
        <v>199</v>
      </c>
      <c r="E413" s="12" t="s">
        <v>12</v>
      </c>
      <c r="F413" s="12" t="s">
        <v>15</v>
      </c>
      <c r="G413" s="12" t="s">
        <v>319</v>
      </c>
      <c r="H413" s="12"/>
      <c r="I413" s="9">
        <v>15</v>
      </c>
      <c r="J413" s="61">
        <v>10</v>
      </c>
      <c r="K413" s="222"/>
      <c r="L413" s="226"/>
      <c r="M413" s="207">
        <v>31</v>
      </c>
      <c r="N413" s="9">
        <v>21</v>
      </c>
    </row>
    <row r="414" spans="1:14" s="11" customFormat="1" x14ac:dyDescent="0.2">
      <c r="A414" s="8">
        <v>43765</v>
      </c>
      <c r="B414" s="12" t="s">
        <v>3</v>
      </c>
      <c r="C414" s="113">
        <v>4999</v>
      </c>
      <c r="D414" s="12" t="s">
        <v>199</v>
      </c>
      <c r="E414" s="12" t="s">
        <v>4</v>
      </c>
      <c r="F414" s="12" t="s">
        <v>140</v>
      </c>
      <c r="G414" s="12" t="s">
        <v>2652</v>
      </c>
      <c r="H414" s="12"/>
      <c r="I414" s="9">
        <v>14</v>
      </c>
      <c r="J414" s="61">
        <v>10</v>
      </c>
      <c r="K414" s="222"/>
      <c r="L414" s="226"/>
      <c r="M414" s="207">
        <v>28</v>
      </c>
      <c r="N414" s="9">
        <v>33</v>
      </c>
    </row>
    <row r="415" spans="1:14" s="11" customFormat="1" x14ac:dyDescent="0.2">
      <c r="A415" s="8">
        <v>43766</v>
      </c>
      <c r="B415" s="12" t="s">
        <v>3</v>
      </c>
      <c r="C415" s="113">
        <v>4947</v>
      </c>
      <c r="D415" s="33" t="s">
        <v>199</v>
      </c>
      <c r="E415" s="12" t="s">
        <v>3</v>
      </c>
      <c r="F415" s="12" t="s">
        <v>6</v>
      </c>
      <c r="G415" s="12" t="s">
        <v>194</v>
      </c>
      <c r="H415" s="12"/>
      <c r="I415" s="9">
        <v>16</v>
      </c>
      <c r="J415" s="61">
        <v>10</v>
      </c>
      <c r="K415" s="222"/>
      <c r="L415" s="226"/>
      <c r="M415" s="207">
        <v>31</v>
      </c>
      <c r="N415" s="9">
        <v>22</v>
      </c>
    </row>
    <row r="416" spans="1:14" s="11" customFormat="1" x14ac:dyDescent="0.2">
      <c r="A416" s="8">
        <v>43758</v>
      </c>
      <c r="B416" s="12" t="s">
        <v>3</v>
      </c>
      <c r="C416" s="113">
        <v>6587</v>
      </c>
      <c r="D416" s="12" t="s">
        <v>235</v>
      </c>
      <c r="E416" s="12" t="s">
        <v>3</v>
      </c>
      <c r="F416" s="12" t="s">
        <v>6</v>
      </c>
      <c r="G416" s="12" t="s">
        <v>194</v>
      </c>
      <c r="H416" s="12"/>
      <c r="I416" s="9">
        <v>54</v>
      </c>
      <c r="J416" s="61">
        <v>67</v>
      </c>
      <c r="K416" s="222"/>
      <c r="L416" s="226"/>
      <c r="M416" s="207">
        <v>26</v>
      </c>
      <c r="N416" s="9">
        <v>21</v>
      </c>
    </row>
    <row r="417" spans="1:14" s="11" customFormat="1" x14ac:dyDescent="0.2">
      <c r="A417" s="8">
        <v>43765</v>
      </c>
      <c r="B417" s="12" t="s">
        <v>3</v>
      </c>
      <c r="C417" s="113">
        <v>7307</v>
      </c>
      <c r="D417" s="12" t="s">
        <v>39</v>
      </c>
      <c r="E417" s="12" t="s">
        <v>12</v>
      </c>
      <c r="F417" s="12" t="s">
        <v>6</v>
      </c>
      <c r="G417" s="12" t="s">
        <v>23</v>
      </c>
      <c r="H417" s="12"/>
      <c r="I417" s="9">
        <v>30</v>
      </c>
      <c r="J417" s="61">
        <v>35</v>
      </c>
      <c r="K417" s="222"/>
      <c r="L417" s="226"/>
      <c r="M417" s="207">
        <v>28</v>
      </c>
      <c r="N417" s="9">
        <v>30</v>
      </c>
    </row>
    <row r="418" spans="1:14" s="11" customFormat="1" x14ac:dyDescent="0.2">
      <c r="A418" s="8">
        <v>43744</v>
      </c>
      <c r="B418" s="12" t="s">
        <v>3</v>
      </c>
      <c r="C418" s="113">
        <v>8110</v>
      </c>
      <c r="D418" s="12" t="s">
        <v>42</v>
      </c>
      <c r="E418" s="12" t="s">
        <v>15</v>
      </c>
      <c r="F418" s="12" t="s">
        <v>6</v>
      </c>
      <c r="G418" s="12" t="s">
        <v>13</v>
      </c>
      <c r="H418" s="12"/>
      <c r="I418" s="9">
        <v>21</v>
      </c>
      <c r="J418" s="61">
        <v>26</v>
      </c>
      <c r="K418" s="222"/>
      <c r="L418" s="226"/>
      <c r="M418" s="207">
        <v>23</v>
      </c>
      <c r="N418" s="9">
        <v>21</v>
      </c>
    </row>
    <row r="419" spans="1:14" s="11" customFormat="1" x14ac:dyDescent="0.2">
      <c r="A419" s="8">
        <v>43750</v>
      </c>
      <c r="B419" s="12" t="s">
        <v>3</v>
      </c>
      <c r="C419" s="113">
        <v>8026</v>
      </c>
      <c r="D419" s="12" t="s">
        <v>42</v>
      </c>
      <c r="E419" s="12" t="s">
        <v>6</v>
      </c>
      <c r="F419" s="12" t="s">
        <v>4</v>
      </c>
      <c r="G419" s="12" t="s">
        <v>37</v>
      </c>
      <c r="H419" s="12"/>
      <c r="I419" s="9">
        <v>23</v>
      </c>
      <c r="J419" s="61">
        <v>27</v>
      </c>
      <c r="K419" s="222"/>
      <c r="L419" s="226"/>
      <c r="M419" s="207">
        <v>17</v>
      </c>
      <c r="N419" s="9">
        <v>18</v>
      </c>
    </row>
    <row r="420" spans="1:14" s="11" customFormat="1" x14ac:dyDescent="0.2">
      <c r="A420" s="8">
        <v>43750</v>
      </c>
      <c r="B420" s="12" t="s">
        <v>3</v>
      </c>
      <c r="C420" s="113">
        <v>8030</v>
      </c>
      <c r="D420" s="12" t="s">
        <v>42</v>
      </c>
      <c r="E420" s="12" t="s">
        <v>2568</v>
      </c>
      <c r="F420" s="12" t="s">
        <v>15</v>
      </c>
      <c r="G420" s="12" t="s">
        <v>292</v>
      </c>
      <c r="H420" s="12"/>
      <c r="I420" s="9">
        <v>22</v>
      </c>
      <c r="J420" s="61">
        <v>27</v>
      </c>
      <c r="K420" s="222"/>
      <c r="L420" s="226"/>
      <c r="M420" s="207">
        <v>32</v>
      </c>
      <c r="N420" s="9">
        <v>37</v>
      </c>
    </row>
    <row r="421" spans="1:14" s="11" customFormat="1" x14ac:dyDescent="0.2">
      <c r="A421" s="8">
        <v>43758</v>
      </c>
      <c r="B421" s="12" t="s">
        <v>3</v>
      </c>
      <c r="C421" s="113">
        <v>8320</v>
      </c>
      <c r="D421" s="12" t="s">
        <v>42</v>
      </c>
      <c r="E421" s="12" t="s">
        <v>2601</v>
      </c>
      <c r="F421" s="12" t="s">
        <v>15</v>
      </c>
      <c r="G421" s="12" t="s">
        <v>292</v>
      </c>
      <c r="H421" s="12"/>
      <c r="I421" s="9">
        <v>23</v>
      </c>
      <c r="J421" s="61">
        <v>26</v>
      </c>
      <c r="K421" s="222"/>
      <c r="L421" s="226"/>
      <c r="M421" s="207">
        <v>8</v>
      </c>
      <c r="N421" s="9">
        <v>4</v>
      </c>
    </row>
    <row r="422" spans="1:14" s="11" customFormat="1" x14ac:dyDescent="0.2">
      <c r="A422" s="8">
        <v>43765</v>
      </c>
      <c r="B422" s="12" t="s">
        <v>3</v>
      </c>
      <c r="C422" s="113">
        <v>8041</v>
      </c>
      <c r="D422" s="12" t="s">
        <v>42</v>
      </c>
      <c r="E422" s="12" t="s">
        <v>169</v>
      </c>
      <c r="F422" s="12" t="s">
        <v>6</v>
      </c>
      <c r="G422" s="12" t="s">
        <v>151</v>
      </c>
      <c r="H422" s="12"/>
      <c r="I422" s="9">
        <v>22</v>
      </c>
      <c r="J422" s="61">
        <v>27</v>
      </c>
      <c r="K422" s="222"/>
      <c r="L422" s="226"/>
      <c r="M422" s="207">
        <v>23</v>
      </c>
      <c r="N422" s="9">
        <v>26</v>
      </c>
    </row>
    <row r="423" spans="1:14" s="11" customFormat="1" x14ac:dyDescent="0.2">
      <c r="A423" s="8">
        <v>43766</v>
      </c>
      <c r="B423" s="12" t="s">
        <v>3</v>
      </c>
      <c r="C423" s="113">
        <v>8320</v>
      </c>
      <c r="D423" s="12" t="s">
        <v>42</v>
      </c>
      <c r="E423" s="12" t="s">
        <v>3</v>
      </c>
      <c r="F423" s="12" t="s">
        <v>5</v>
      </c>
      <c r="G423" s="12" t="s">
        <v>319</v>
      </c>
      <c r="H423" s="12"/>
      <c r="I423" s="9">
        <v>27</v>
      </c>
      <c r="J423" s="61">
        <v>26</v>
      </c>
      <c r="K423" s="222"/>
      <c r="L423" s="226"/>
      <c r="M423" s="207">
        <v>32</v>
      </c>
      <c r="N423" s="9">
        <v>39</v>
      </c>
    </row>
    <row r="424" spans="1:14" s="11" customFormat="1" x14ac:dyDescent="0.2">
      <c r="A424" s="8">
        <v>43767</v>
      </c>
      <c r="B424" s="12" t="s">
        <v>3</v>
      </c>
      <c r="C424" s="113">
        <v>8010</v>
      </c>
      <c r="D424" s="12" t="s">
        <v>42</v>
      </c>
      <c r="E424" s="12" t="s">
        <v>6</v>
      </c>
      <c r="F424" s="12" t="s">
        <v>15</v>
      </c>
      <c r="G424" s="12" t="s">
        <v>319</v>
      </c>
      <c r="H424" s="12"/>
      <c r="I424" s="9">
        <v>28</v>
      </c>
      <c r="J424" s="61">
        <v>21</v>
      </c>
      <c r="K424" s="222"/>
      <c r="L424" s="226"/>
      <c r="M424" s="207">
        <v>26</v>
      </c>
      <c r="N424" s="9">
        <v>21</v>
      </c>
    </row>
    <row r="425" spans="1:14" s="11" customFormat="1" x14ac:dyDescent="0.2">
      <c r="A425" s="218">
        <v>43768</v>
      </c>
      <c r="B425" s="12" t="s">
        <v>3</v>
      </c>
      <c r="C425" s="113">
        <v>8111</v>
      </c>
      <c r="D425" s="12" t="s">
        <v>42</v>
      </c>
      <c r="E425" s="12" t="s">
        <v>169</v>
      </c>
      <c r="F425" s="12" t="s">
        <v>6</v>
      </c>
      <c r="G425" s="12" t="s">
        <v>477</v>
      </c>
      <c r="H425" s="217"/>
      <c r="I425" s="9">
        <v>29</v>
      </c>
      <c r="J425" s="61">
        <v>22</v>
      </c>
      <c r="K425" s="222"/>
      <c r="L425" s="226"/>
      <c r="M425" s="207">
        <v>37</v>
      </c>
      <c r="N425" s="9">
        <v>45</v>
      </c>
    </row>
    <row r="426" spans="1:14" s="11" customFormat="1" x14ac:dyDescent="0.2">
      <c r="A426" s="8">
        <v>43756</v>
      </c>
      <c r="B426" s="12" t="s">
        <v>6</v>
      </c>
      <c r="C426" s="113">
        <v>57970</v>
      </c>
      <c r="D426" s="12" t="s">
        <v>316</v>
      </c>
      <c r="E426" s="12" t="s">
        <v>6</v>
      </c>
      <c r="F426" s="12" t="s">
        <v>6</v>
      </c>
      <c r="G426" s="12" t="s">
        <v>2585</v>
      </c>
      <c r="H426" s="12"/>
      <c r="I426" s="9">
        <v>35</v>
      </c>
      <c r="J426" s="61">
        <v>48</v>
      </c>
      <c r="K426" s="222"/>
      <c r="L426" s="226"/>
      <c r="M426" s="207">
        <v>15</v>
      </c>
      <c r="N426" s="9">
        <v>8</v>
      </c>
    </row>
    <row r="427" spans="1:14" s="11" customFormat="1" x14ac:dyDescent="0.2">
      <c r="A427" s="8">
        <v>43739</v>
      </c>
      <c r="B427" s="12" t="s">
        <v>5</v>
      </c>
      <c r="C427" s="113">
        <v>54456</v>
      </c>
      <c r="D427" s="12" t="s">
        <v>1064</v>
      </c>
      <c r="E427" s="12" t="s">
        <v>5</v>
      </c>
      <c r="F427" s="12" t="s">
        <v>15</v>
      </c>
      <c r="G427" s="12" t="s">
        <v>151</v>
      </c>
      <c r="H427" s="12"/>
      <c r="I427" s="9">
        <v>58</v>
      </c>
      <c r="J427" s="61">
        <v>62</v>
      </c>
      <c r="K427" s="222"/>
      <c r="L427" s="226"/>
      <c r="M427" s="207">
        <v>28</v>
      </c>
      <c r="N427" s="9">
        <v>20</v>
      </c>
    </row>
    <row r="428" spans="1:14" s="11" customFormat="1" x14ac:dyDescent="0.2">
      <c r="A428" s="8">
        <v>43758</v>
      </c>
      <c r="B428" s="12" t="s">
        <v>6</v>
      </c>
      <c r="C428" s="113">
        <v>54260</v>
      </c>
      <c r="D428" s="12" t="s">
        <v>672</v>
      </c>
      <c r="E428" s="12" t="s">
        <v>6</v>
      </c>
      <c r="F428" s="12" t="s">
        <v>15</v>
      </c>
      <c r="G428" s="12" t="s">
        <v>2599</v>
      </c>
      <c r="H428" s="12"/>
      <c r="I428" s="9">
        <v>42</v>
      </c>
      <c r="J428" s="61">
        <v>37</v>
      </c>
      <c r="K428" s="222"/>
      <c r="L428" s="226"/>
      <c r="M428" s="207">
        <v>36</v>
      </c>
      <c r="N428" s="9">
        <v>32</v>
      </c>
    </row>
    <row r="429" spans="1:14" s="11" customFormat="1" x14ac:dyDescent="0.2">
      <c r="A429" s="8">
        <v>43760</v>
      </c>
      <c r="B429" s="12" t="s">
        <v>6</v>
      </c>
      <c r="C429" s="113">
        <v>54260</v>
      </c>
      <c r="D429" s="12" t="s">
        <v>672</v>
      </c>
      <c r="E429" s="12" t="s">
        <v>6</v>
      </c>
      <c r="F429" s="12" t="s">
        <v>6</v>
      </c>
      <c r="G429" s="12" t="s">
        <v>151</v>
      </c>
      <c r="H429" s="12"/>
      <c r="I429" s="9">
        <v>46</v>
      </c>
      <c r="J429" s="61">
        <v>37</v>
      </c>
      <c r="K429" s="222"/>
      <c r="L429" s="226"/>
      <c r="M429" s="207">
        <v>42</v>
      </c>
      <c r="N429" s="9">
        <v>42</v>
      </c>
    </row>
    <row r="430" spans="1:14" s="11" customFormat="1" x14ac:dyDescent="0.2">
      <c r="A430" s="8">
        <v>43740</v>
      </c>
      <c r="B430" s="12" t="s">
        <v>5</v>
      </c>
      <c r="C430" s="113">
        <v>54441</v>
      </c>
      <c r="D430" s="12" t="s">
        <v>1989</v>
      </c>
      <c r="E430" s="12" t="s">
        <v>5</v>
      </c>
      <c r="F430" s="12" t="s">
        <v>15</v>
      </c>
      <c r="G430" s="12" t="s">
        <v>2500</v>
      </c>
      <c r="H430" s="12"/>
      <c r="I430" s="9">
        <v>54</v>
      </c>
      <c r="J430" s="61">
        <v>66</v>
      </c>
      <c r="K430" s="222"/>
      <c r="L430" s="226"/>
      <c r="M430" s="207">
        <v>63</v>
      </c>
      <c r="N430" s="9">
        <v>70</v>
      </c>
    </row>
    <row r="431" spans="1:14" s="11" customFormat="1" x14ac:dyDescent="0.2">
      <c r="A431" s="8">
        <v>43764</v>
      </c>
      <c r="B431" s="12" t="s">
        <v>3</v>
      </c>
      <c r="C431" s="113">
        <v>3761</v>
      </c>
      <c r="D431" s="12" t="s">
        <v>82</v>
      </c>
      <c r="E431" s="12" t="s">
        <v>4</v>
      </c>
      <c r="F431" s="12" t="s">
        <v>5</v>
      </c>
      <c r="G431" s="12" t="s">
        <v>151</v>
      </c>
      <c r="H431" s="12"/>
      <c r="I431" s="9">
        <v>17</v>
      </c>
      <c r="J431" s="61">
        <v>18</v>
      </c>
      <c r="K431" s="222"/>
      <c r="L431" s="226"/>
      <c r="M431" s="207">
        <v>39</v>
      </c>
      <c r="N431" s="9">
        <v>43</v>
      </c>
    </row>
    <row r="432" spans="1:14" s="11" customFormat="1" x14ac:dyDescent="0.2">
      <c r="A432" s="8">
        <v>43765</v>
      </c>
      <c r="B432" s="12" t="s">
        <v>3</v>
      </c>
      <c r="C432" s="113">
        <v>3780</v>
      </c>
      <c r="D432" s="12" t="s">
        <v>82</v>
      </c>
      <c r="E432" s="12" t="s">
        <v>6</v>
      </c>
      <c r="F432" s="12" t="s">
        <v>5</v>
      </c>
      <c r="G432" s="12" t="s">
        <v>163</v>
      </c>
      <c r="H432" s="12"/>
      <c r="I432" s="9">
        <v>18</v>
      </c>
      <c r="J432" s="61">
        <v>18</v>
      </c>
      <c r="K432" s="222"/>
      <c r="L432" s="226"/>
      <c r="M432" s="207">
        <v>10</v>
      </c>
      <c r="N432" s="9">
        <v>5</v>
      </c>
    </row>
    <row r="433" spans="1:14" s="11" customFormat="1" x14ac:dyDescent="0.2">
      <c r="A433" s="8">
        <v>43767</v>
      </c>
      <c r="B433" s="12" t="s">
        <v>3</v>
      </c>
      <c r="C433" s="113">
        <v>3782</v>
      </c>
      <c r="D433" s="12" t="s">
        <v>82</v>
      </c>
      <c r="E433" s="12" t="s">
        <v>6</v>
      </c>
      <c r="F433" s="12" t="s">
        <v>15</v>
      </c>
      <c r="G433" s="12" t="s">
        <v>13</v>
      </c>
      <c r="H433" s="12"/>
      <c r="I433" s="9">
        <v>23</v>
      </c>
      <c r="J433" s="61">
        <v>19</v>
      </c>
      <c r="K433" s="222"/>
      <c r="L433" s="226"/>
      <c r="M433" s="207">
        <v>29</v>
      </c>
      <c r="N433" s="9">
        <v>22</v>
      </c>
    </row>
    <row r="434" spans="1:14" s="11" customFormat="1" x14ac:dyDescent="0.2">
      <c r="A434" s="8">
        <v>43743</v>
      </c>
      <c r="B434" s="12" t="s">
        <v>6</v>
      </c>
      <c r="C434" s="113">
        <v>57100</v>
      </c>
      <c r="D434" s="12" t="s">
        <v>141</v>
      </c>
      <c r="E434" s="12" t="s">
        <v>6</v>
      </c>
      <c r="F434" s="12" t="s">
        <v>15</v>
      </c>
      <c r="G434" s="12" t="s">
        <v>37</v>
      </c>
      <c r="H434" s="12"/>
      <c r="I434" s="9">
        <v>37</v>
      </c>
      <c r="J434" s="61">
        <v>41</v>
      </c>
      <c r="K434" s="222"/>
      <c r="L434" s="226"/>
      <c r="M434" s="207">
        <v>73</v>
      </c>
      <c r="N434" s="9">
        <v>95</v>
      </c>
    </row>
    <row r="435" spans="1:14" s="11" customFormat="1" x14ac:dyDescent="0.2">
      <c r="A435" s="8">
        <v>43751</v>
      </c>
      <c r="B435" s="12" t="s">
        <v>6</v>
      </c>
      <c r="C435" s="113">
        <v>57100</v>
      </c>
      <c r="D435" s="12" t="s">
        <v>141</v>
      </c>
      <c r="E435" s="12" t="s">
        <v>6</v>
      </c>
      <c r="F435" s="12" t="s">
        <v>15</v>
      </c>
      <c r="G435" s="12" t="s">
        <v>2570</v>
      </c>
      <c r="H435" s="12"/>
      <c r="I435" s="9">
        <v>36</v>
      </c>
      <c r="J435" s="61">
        <v>41</v>
      </c>
      <c r="K435" s="222"/>
      <c r="L435" s="226"/>
      <c r="M435" s="207">
        <v>58</v>
      </c>
      <c r="N435" s="9">
        <v>63</v>
      </c>
    </row>
    <row r="436" spans="1:14" s="11" customFormat="1" x14ac:dyDescent="0.2">
      <c r="A436" s="8">
        <v>43757</v>
      </c>
      <c r="B436" s="12" t="s">
        <v>6</v>
      </c>
      <c r="C436" s="113">
        <v>57100</v>
      </c>
      <c r="D436" s="12" t="s">
        <v>141</v>
      </c>
      <c r="E436" s="12" t="s">
        <v>6</v>
      </c>
      <c r="F436" s="12" t="s">
        <v>5</v>
      </c>
      <c r="G436" s="12" t="s">
        <v>177</v>
      </c>
      <c r="H436" s="12"/>
      <c r="I436" s="9">
        <v>36</v>
      </c>
      <c r="J436" s="61">
        <v>41</v>
      </c>
      <c r="K436" s="222"/>
      <c r="L436" s="226"/>
      <c r="M436" s="207">
        <v>31</v>
      </c>
      <c r="N436" s="9">
        <v>23</v>
      </c>
    </row>
    <row r="437" spans="1:14" s="11" customFormat="1" x14ac:dyDescent="0.2">
      <c r="A437" s="8">
        <v>43759</v>
      </c>
      <c r="B437" s="12" t="s">
        <v>6</v>
      </c>
      <c r="C437" s="113">
        <v>57100</v>
      </c>
      <c r="D437" s="12" t="s">
        <v>141</v>
      </c>
      <c r="E437" s="12" t="s">
        <v>6</v>
      </c>
      <c r="F437" s="12" t="s">
        <v>18</v>
      </c>
      <c r="G437" s="12" t="s">
        <v>319</v>
      </c>
      <c r="H437" s="12"/>
      <c r="I437" s="9">
        <v>37</v>
      </c>
      <c r="J437" s="61">
        <v>42</v>
      </c>
      <c r="K437" s="222"/>
      <c r="L437" s="226"/>
      <c r="M437" s="10">
        <v>46</v>
      </c>
      <c r="N437" s="9">
        <v>44</v>
      </c>
    </row>
    <row r="438" spans="1:14" s="11" customFormat="1" x14ac:dyDescent="0.2">
      <c r="A438" s="8">
        <v>43759</v>
      </c>
      <c r="B438" s="12" t="s">
        <v>6</v>
      </c>
      <c r="C438" s="113">
        <v>57100</v>
      </c>
      <c r="D438" s="12" t="s">
        <v>141</v>
      </c>
      <c r="E438" s="12" t="s">
        <v>6</v>
      </c>
      <c r="F438" s="12" t="s">
        <v>15</v>
      </c>
      <c r="G438" s="12" t="s">
        <v>319</v>
      </c>
      <c r="H438" s="12"/>
      <c r="I438" s="9">
        <v>37</v>
      </c>
      <c r="J438" s="61">
        <v>42</v>
      </c>
      <c r="K438" s="222"/>
      <c r="L438" s="226"/>
      <c r="M438" s="207">
        <v>4</v>
      </c>
      <c r="N438" s="9">
        <v>1</v>
      </c>
    </row>
    <row r="439" spans="1:14" s="11" customFormat="1" x14ac:dyDescent="0.2">
      <c r="A439" s="8">
        <v>43762</v>
      </c>
      <c r="B439" s="12" t="s">
        <v>6</v>
      </c>
      <c r="C439" s="113">
        <v>57100</v>
      </c>
      <c r="D439" s="12" t="s">
        <v>141</v>
      </c>
      <c r="E439" s="12" t="s">
        <v>6</v>
      </c>
      <c r="F439" s="12" t="s">
        <v>6</v>
      </c>
      <c r="G439" s="12" t="s">
        <v>151</v>
      </c>
      <c r="H439" s="12"/>
      <c r="I439" s="9">
        <v>42</v>
      </c>
      <c r="J439" s="61">
        <v>42</v>
      </c>
      <c r="K439" s="222"/>
      <c r="L439" s="226"/>
      <c r="M439" s="207">
        <v>59</v>
      </c>
      <c r="N439" s="9">
        <v>62</v>
      </c>
    </row>
    <row r="440" spans="1:14" s="11" customFormat="1" x14ac:dyDescent="0.2">
      <c r="A440" s="8">
        <v>43763</v>
      </c>
      <c r="B440" s="12" t="s">
        <v>6</v>
      </c>
      <c r="C440" s="113">
        <v>57100</v>
      </c>
      <c r="D440" s="12" t="s">
        <v>141</v>
      </c>
      <c r="E440" s="12" t="s">
        <v>6</v>
      </c>
      <c r="F440" s="12" t="s">
        <v>15</v>
      </c>
      <c r="G440" s="12" t="s">
        <v>37</v>
      </c>
      <c r="H440" s="12"/>
      <c r="I440" s="9">
        <v>37</v>
      </c>
      <c r="J440" s="61">
        <v>42</v>
      </c>
      <c r="K440" s="222"/>
      <c r="L440" s="226"/>
      <c r="M440" s="207">
        <v>41</v>
      </c>
      <c r="N440" s="9">
        <v>30</v>
      </c>
    </row>
    <row r="441" spans="1:14" s="11" customFormat="1" x14ac:dyDescent="0.2">
      <c r="A441" s="8">
        <v>43767</v>
      </c>
      <c r="B441" s="12" t="s">
        <v>6</v>
      </c>
      <c r="C441" s="113">
        <v>57100</v>
      </c>
      <c r="D441" s="12" t="s">
        <v>141</v>
      </c>
      <c r="E441" s="12" t="s">
        <v>6</v>
      </c>
      <c r="F441" s="12" t="s">
        <v>6</v>
      </c>
      <c r="G441" s="12" t="s">
        <v>194</v>
      </c>
      <c r="H441" s="12"/>
      <c r="I441" s="9">
        <v>41</v>
      </c>
      <c r="J441" s="61">
        <v>39</v>
      </c>
      <c r="K441" s="222"/>
      <c r="L441" s="226"/>
      <c r="M441" s="207">
        <v>3</v>
      </c>
      <c r="N441" s="9">
        <v>1</v>
      </c>
    </row>
    <row r="442" spans="1:14" s="11" customFormat="1" x14ac:dyDescent="0.2">
      <c r="A442" s="8">
        <v>43758</v>
      </c>
      <c r="B442" s="12" t="s">
        <v>6</v>
      </c>
      <c r="C442" s="113">
        <v>57710</v>
      </c>
      <c r="D442" s="12" t="s">
        <v>268</v>
      </c>
      <c r="E442" s="12" t="s">
        <v>6</v>
      </c>
      <c r="F442" s="12" t="s">
        <v>15</v>
      </c>
      <c r="G442" s="12" t="s">
        <v>151</v>
      </c>
      <c r="H442" s="12"/>
      <c r="I442" s="9">
        <v>30</v>
      </c>
      <c r="J442" s="61">
        <v>26</v>
      </c>
      <c r="K442" s="222"/>
      <c r="L442" s="226"/>
      <c r="M442" s="207">
        <v>13</v>
      </c>
      <c r="N442" s="9">
        <v>8</v>
      </c>
    </row>
    <row r="443" spans="1:14" s="11" customFormat="1" x14ac:dyDescent="0.2">
      <c r="A443" s="8">
        <v>43757</v>
      </c>
      <c r="B443" s="12" t="s">
        <v>5</v>
      </c>
      <c r="C443" s="113">
        <v>54294</v>
      </c>
      <c r="D443" s="12" t="s">
        <v>2582</v>
      </c>
      <c r="E443" s="12" t="s">
        <v>585</v>
      </c>
      <c r="F443" s="12" t="s">
        <v>15</v>
      </c>
      <c r="G443" s="12" t="s">
        <v>23</v>
      </c>
      <c r="H443" s="12"/>
      <c r="I443" s="9">
        <v>54</v>
      </c>
      <c r="J443" s="61">
        <v>69</v>
      </c>
      <c r="K443" s="222"/>
      <c r="L443" s="226"/>
      <c r="M443" s="207">
        <v>4</v>
      </c>
      <c r="N443" s="9">
        <v>1</v>
      </c>
    </row>
    <row r="444" spans="1:14" s="11" customFormat="1" x14ac:dyDescent="0.2">
      <c r="A444" s="8">
        <v>43758</v>
      </c>
      <c r="B444" s="12" t="s">
        <v>5</v>
      </c>
      <c r="C444" s="113">
        <v>54292</v>
      </c>
      <c r="D444" s="12" t="s">
        <v>2582</v>
      </c>
      <c r="E444" s="12" t="s">
        <v>5</v>
      </c>
      <c r="F444" s="12" t="s">
        <v>22</v>
      </c>
      <c r="G444" s="12" t="s">
        <v>151</v>
      </c>
      <c r="H444" s="12"/>
      <c r="I444" s="9">
        <v>58</v>
      </c>
      <c r="J444" s="61">
        <v>78</v>
      </c>
      <c r="K444" s="222"/>
      <c r="L444" s="226"/>
      <c r="M444" s="207">
        <v>32</v>
      </c>
      <c r="N444" s="9">
        <v>26</v>
      </c>
    </row>
    <row r="445" spans="1:14" s="11" customFormat="1" x14ac:dyDescent="0.2">
      <c r="A445" s="8">
        <v>43758</v>
      </c>
      <c r="B445" s="12" t="s">
        <v>5</v>
      </c>
      <c r="C445" s="113">
        <v>54292</v>
      </c>
      <c r="D445" s="12" t="s">
        <v>2582</v>
      </c>
      <c r="E445" s="12" t="s">
        <v>31</v>
      </c>
      <c r="F445" s="12" t="s">
        <v>5</v>
      </c>
      <c r="G445" s="12" t="s">
        <v>151</v>
      </c>
      <c r="H445" s="12"/>
      <c r="I445" s="9">
        <v>58</v>
      </c>
      <c r="J445" s="61">
        <v>78</v>
      </c>
      <c r="K445" s="222"/>
      <c r="L445" s="226"/>
      <c r="M445" s="207">
        <v>28</v>
      </c>
      <c r="N445" s="9">
        <v>20</v>
      </c>
    </row>
    <row r="446" spans="1:14" s="11" customFormat="1" x14ac:dyDescent="0.2">
      <c r="A446" s="8">
        <v>43744</v>
      </c>
      <c r="B446" s="12" t="s">
        <v>5</v>
      </c>
      <c r="C446" s="113">
        <v>54295</v>
      </c>
      <c r="D446" s="12" t="s">
        <v>154</v>
      </c>
      <c r="E446" s="12" t="s">
        <v>5</v>
      </c>
      <c r="F446" s="12" t="s">
        <v>15</v>
      </c>
      <c r="G446" s="12" t="s">
        <v>422</v>
      </c>
      <c r="H446" s="12"/>
      <c r="I446" s="9">
        <v>56</v>
      </c>
      <c r="J446" s="61">
        <v>76</v>
      </c>
      <c r="K446" s="222"/>
      <c r="L446" s="226"/>
      <c r="M446" s="207">
        <v>40</v>
      </c>
      <c r="N446" s="9">
        <v>33</v>
      </c>
    </row>
    <row r="447" spans="1:14" s="11" customFormat="1" x14ac:dyDescent="0.2">
      <c r="A447" s="8">
        <v>43744</v>
      </c>
      <c r="B447" s="12" t="s">
        <v>5</v>
      </c>
      <c r="C447" s="113">
        <v>54295</v>
      </c>
      <c r="D447" s="12" t="s">
        <v>154</v>
      </c>
      <c r="E447" s="12" t="s">
        <v>5</v>
      </c>
      <c r="F447" s="12" t="s">
        <v>5</v>
      </c>
      <c r="G447" s="12" t="s">
        <v>422</v>
      </c>
      <c r="H447" s="12"/>
      <c r="I447" s="9">
        <v>56</v>
      </c>
      <c r="J447" s="61">
        <v>76</v>
      </c>
      <c r="K447" s="222"/>
      <c r="L447" s="226"/>
      <c r="M447" s="207">
        <v>39</v>
      </c>
      <c r="N447" s="9">
        <v>33</v>
      </c>
    </row>
    <row r="448" spans="1:14" s="11" customFormat="1" x14ac:dyDescent="0.2">
      <c r="A448" s="8">
        <v>43744</v>
      </c>
      <c r="B448" s="12" t="s">
        <v>5</v>
      </c>
      <c r="C448" s="113">
        <v>54296</v>
      </c>
      <c r="D448" s="12" t="s">
        <v>154</v>
      </c>
      <c r="E448" s="12" t="s">
        <v>5</v>
      </c>
      <c r="F448" s="12" t="s">
        <v>6</v>
      </c>
      <c r="G448" s="12" t="s">
        <v>151</v>
      </c>
      <c r="H448" s="12"/>
      <c r="I448" s="9">
        <v>61</v>
      </c>
      <c r="J448" s="61">
        <v>79</v>
      </c>
      <c r="K448" s="222"/>
      <c r="L448" s="226"/>
      <c r="M448" s="207">
        <v>58</v>
      </c>
      <c r="N448" s="9">
        <v>56</v>
      </c>
    </row>
    <row r="449" spans="1:14" s="11" customFormat="1" x14ac:dyDescent="0.2">
      <c r="A449" s="8">
        <v>43751</v>
      </c>
      <c r="B449" s="12" t="s">
        <v>5</v>
      </c>
      <c r="C449" s="113">
        <v>54292</v>
      </c>
      <c r="D449" s="12" t="s">
        <v>154</v>
      </c>
      <c r="E449" s="12" t="s">
        <v>5</v>
      </c>
      <c r="F449" s="12" t="s">
        <v>15</v>
      </c>
      <c r="G449" s="12" t="s">
        <v>151</v>
      </c>
      <c r="H449" s="12"/>
      <c r="I449" s="9">
        <v>58</v>
      </c>
      <c r="J449" s="61">
        <v>77</v>
      </c>
      <c r="K449" s="222"/>
      <c r="L449" s="226"/>
      <c r="M449" s="207">
        <v>24</v>
      </c>
      <c r="N449" s="9">
        <v>25</v>
      </c>
    </row>
    <row r="450" spans="1:14" s="11" customFormat="1" x14ac:dyDescent="0.2">
      <c r="A450" s="8">
        <v>43758</v>
      </c>
      <c r="B450" s="12" t="s">
        <v>5</v>
      </c>
      <c r="C450" s="113">
        <v>54311</v>
      </c>
      <c r="D450" s="12" t="s">
        <v>2591</v>
      </c>
      <c r="E450" s="12" t="s">
        <v>5</v>
      </c>
      <c r="F450" s="12" t="s">
        <v>15</v>
      </c>
      <c r="G450" s="12" t="s">
        <v>23</v>
      </c>
      <c r="H450" s="12"/>
      <c r="I450" s="9">
        <v>51</v>
      </c>
      <c r="J450" s="61">
        <v>75</v>
      </c>
      <c r="K450" s="222"/>
      <c r="L450" s="226"/>
      <c r="M450" s="207">
        <v>22</v>
      </c>
      <c r="N450" s="9">
        <v>20</v>
      </c>
    </row>
    <row r="451" spans="1:14" s="11" customFormat="1" x14ac:dyDescent="0.2">
      <c r="A451" s="8">
        <v>43757</v>
      </c>
      <c r="B451" s="12" t="s">
        <v>6</v>
      </c>
      <c r="C451" s="113">
        <v>57270</v>
      </c>
      <c r="D451" s="12" t="s">
        <v>161</v>
      </c>
      <c r="E451" s="12" t="s">
        <v>6</v>
      </c>
      <c r="F451" s="12" t="s">
        <v>15</v>
      </c>
      <c r="G451" s="12" t="s">
        <v>194</v>
      </c>
      <c r="H451" s="12"/>
      <c r="I451" s="9">
        <v>38</v>
      </c>
      <c r="J451" s="61">
        <v>45</v>
      </c>
      <c r="K451" s="222"/>
      <c r="L451" s="226"/>
      <c r="M451" s="207">
        <v>14</v>
      </c>
      <c r="N451" s="9">
        <v>7</v>
      </c>
    </row>
    <row r="452" spans="1:14" s="11" customFormat="1" x14ac:dyDescent="0.2">
      <c r="A452" s="8">
        <v>43758</v>
      </c>
      <c r="B452" s="12" t="s">
        <v>6</v>
      </c>
      <c r="C452" s="113">
        <v>54870</v>
      </c>
      <c r="D452" s="12" t="s">
        <v>713</v>
      </c>
      <c r="E452" s="12" t="s">
        <v>6</v>
      </c>
      <c r="F452" s="12" t="s">
        <v>6</v>
      </c>
      <c r="G452" s="12" t="s">
        <v>151</v>
      </c>
      <c r="H452" s="12"/>
      <c r="I452" s="9">
        <v>31</v>
      </c>
      <c r="J452" s="61">
        <v>26</v>
      </c>
      <c r="K452" s="222"/>
      <c r="L452" s="226"/>
      <c r="M452" s="207">
        <v>56</v>
      </c>
      <c r="N452" s="9">
        <v>65</v>
      </c>
    </row>
    <row r="453" spans="1:14" s="11" customFormat="1" x14ac:dyDescent="0.2">
      <c r="A453" s="8">
        <v>43744</v>
      </c>
      <c r="B453" s="12" t="s">
        <v>5</v>
      </c>
      <c r="C453" s="113">
        <v>54675</v>
      </c>
      <c r="D453" s="12" t="s">
        <v>500</v>
      </c>
      <c r="E453" s="12" t="s">
        <v>5</v>
      </c>
      <c r="F453" s="12" t="s">
        <v>4</v>
      </c>
      <c r="G453" s="12" t="s">
        <v>2532</v>
      </c>
      <c r="H453" s="12"/>
      <c r="I453" s="9">
        <v>65</v>
      </c>
      <c r="J453" s="61">
        <v>78</v>
      </c>
      <c r="K453" s="222"/>
      <c r="L453" s="226"/>
      <c r="M453" s="207">
        <v>56</v>
      </c>
      <c r="N453" s="9">
        <v>65</v>
      </c>
    </row>
    <row r="454" spans="1:14" s="11" customFormat="1" x14ac:dyDescent="0.2">
      <c r="A454" s="8">
        <v>43765</v>
      </c>
      <c r="B454" s="12" t="s">
        <v>6</v>
      </c>
      <c r="C454" s="113">
        <v>54910</v>
      </c>
      <c r="D454" s="12" t="s">
        <v>660</v>
      </c>
      <c r="E454" s="12" t="s">
        <v>6</v>
      </c>
      <c r="F454" s="12" t="s">
        <v>15</v>
      </c>
      <c r="G454" s="12" t="s">
        <v>151</v>
      </c>
      <c r="H454" s="12"/>
      <c r="I454" s="9">
        <v>45</v>
      </c>
      <c r="J454" s="61">
        <v>44</v>
      </c>
      <c r="K454" s="222"/>
      <c r="L454" s="226"/>
      <c r="M454" s="207">
        <v>64</v>
      </c>
      <c r="N454" s="9">
        <v>81</v>
      </c>
    </row>
    <row r="455" spans="1:14" s="11" customFormat="1" x14ac:dyDescent="0.2">
      <c r="A455" s="8">
        <v>43744</v>
      </c>
      <c r="B455" s="12" t="s">
        <v>8</v>
      </c>
      <c r="C455" s="113">
        <v>21022</v>
      </c>
      <c r="D455" s="12" t="s">
        <v>2509</v>
      </c>
      <c r="E455" s="12" t="s">
        <v>8</v>
      </c>
      <c r="F455" s="12" t="s">
        <v>15</v>
      </c>
      <c r="G455" s="12" t="s">
        <v>2510</v>
      </c>
      <c r="H455" s="12"/>
      <c r="I455" s="31"/>
      <c r="J455" s="219"/>
      <c r="K455" s="222"/>
      <c r="L455" s="226"/>
      <c r="M455" s="207">
        <v>57</v>
      </c>
      <c r="N455" s="9">
        <v>66</v>
      </c>
    </row>
    <row r="456" spans="1:14" s="11" customFormat="1" x14ac:dyDescent="0.2">
      <c r="A456" s="8">
        <v>43750</v>
      </c>
      <c r="B456" s="12" t="s">
        <v>3</v>
      </c>
      <c r="C456" s="113">
        <v>9189</v>
      </c>
      <c r="D456" s="12" t="s">
        <v>51</v>
      </c>
      <c r="E456" s="12" t="s">
        <v>5</v>
      </c>
      <c r="F456" s="12" t="s">
        <v>4</v>
      </c>
      <c r="G456" s="12" t="s">
        <v>151</v>
      </c>
      <c r="H456" s="12"/>
      <c r="I456" s="9">
        <v>44</v>
      </c>
      <c r="J456" s="61">
        <v>61</v>
      </c>
      <c r="K456" s="222"/>
      <c r="L456" s="226"/>
      <c r="M456" s="207">
        <v>58</v>
      </c>
      <c r="N456" s="9">
        <v>55</v>
      </c>
    </row>
    <row r="457" spans="1:14" s="11" customFormat="1" x14ac:dyDescent="0.2">
      <c r="A457" s="8">
        <v>43758</v>
      </c>
      <c r="B457" s="12" t="s">
        <v>14</v>
      </c>
      <c r="C457" s="113">
        <v>6690</v>
      </c>
      <c r="D457" s="12" t="s">
        <v>2600</v>
      </c>
      <c r="E457" s="12" t="s">
        <v>6</v>
      </c>
      <c r="F457" s="12" t="s">
        <v>5</v>
      </c>
      <c r="G457" s="12" t="s">
        <v>151</v>
      </c>
      <c r="H457" s="12"/>
      <c r="I457" s="9">
        <v>80</v>
      </c>
      <c r="J457" s="61">
        <v>113</v>
      </c>
      <c r="K457" s="222"/>
      <c r="L457" s="226"/>
      <c r="M457" s="207">
        <v>17</v>
      </c>
      <c r="N457" s="9">
        <v>9</v>
      </c>
    </row>
    <row r="458" spans="1:14" s="11" customFormat="1" x14ac:dyDescent="0.2">
      <c r="A458" s="8">
        <v>43767</v>
      </c>
      <c r="B458" s="12" t="s">
        <v>6</v>
      </c>
      <c r="C458" s="113">
        <v>54730</v>
      </c>
      <c r="D458" s="12" t="s">
        <v>2687</v>
      </c>
      <c r="E458" s="12" t="s">
        <v>6</v>
      </c>
      <c r="F458" s="12" t="s">
        <v>3</v>
      </c>
      <c r="G458" s="12" t="s">
        <v>294</v>
      </c>
      <c r="H458" s="12"/>
      <c r="I458" s="9">
        <v>38</v>
      </c>
      <c r="J458" s="61">
        <v>30</v>
      </c>
      <c r="K458" s="222"/>
      <c r="L458" s="226"/>
      <c r="M458" s="207">
        <v>55</v>
      </c>
      <c r="N458" s="9">
        <v>46</v>
      </c>
    </row>
    <row r="459" spans="1:14" s="11" customFormat="1" x14ac:dyDescent="0.2">
      <c r="A459" s="8">
        <v>43766</v>
      </c>
      <c r="B459" s="12" t="s">
        <v>6</v>
      </c>
      <c r="C459" s="113">
        <v>54730</v>
      </c>
      <c r="D459" s="12" t="s">
        <v>2662</v>
      </c>
      <c r="E459" s="12" t="s">
        <v>6</v>
      </c>
      <c r="F459" s="12" t="s">
        <v>6</v>
      </c>
      <c r="G459" s="12" t="s">
        <v>151</v>
      </c>
      <c r="H459" s="12"/>
      <c r="I459" s="9">
        <v>35</v>
      </c>
      <c r="J459" s="61">
        <v>26</v>
      </c>
      <c r="K459" s="222"/>
      <c r="L459" s="226"/>
      <c r="M459" s="207">
        <v>5</v>
      </c>
      <c r="N459" s="9">
        <v>2</v>
      </c>
    </row>
    <row r="460" spans="1:14" s="11" customFormat="1" x14ac:dyDescent="0.2">
      <c r="A460" s="8">
        <v>43763</v>
      </c>
      <c r="B460" s="12" t="s">
        <v>6</v>
      </c>
      <c r="C460" s="113">
        <v>54730</v>
      </c>
      <c r="D460" s="12" t="s">
        <v>2636</v>
      </c>
      <c r="E460" s="12" t="s">
        <v>6</v>
      </c>
      <c r="F460" s="12" t="s">
        <v>5</v>
      </c>
      <c r="G460" s="12" t="s">
        <v>194</v>
      </c>
      <c r="H460" s="12"/>
      <c r="I460" s="9">
        <v>36</v>
      </c>
      <c r="J460" s="61">
        <v>26</v>
      </c>
      <c r="K460" s="222"/>
      <c r="L460" s="226"/>
      <c r="M460" s="207">
        <v>28</v>
      </c>
      <c r="N460" s="9">
        <v>25</v>
      </c>
    </row>
    <row r="461" spans="1:14" s="11" customFormat="1" x14ac:dyDescent="0.2">
      <c r="A461" s="8">
        <v>43760</v>
      </c>
      <c r="B461" s="12" t="s">
        <v>6</v>
      </c>
      <c r="C461" s="113">
        <v>54190</v>
      </c>
      <c r="D461" s="12" t="s">
        <v>277</v>
      </c>
      <c r="E461" s="12" t="s">
        <v>6</v>
      </c>
      <c r="F461" s="12" t="s">
        <v>6</v>
      </c>
      <c r="G461" s="12" t="s">
        <v>23</v>
      </c>
      <c r="H461" s="12"/>
      <c r="I461" s="9">
        <v>24</v>
      </c>
      <c r="J461" s="61">
        <v>15</v>
      </c>
      <c r="K461" s="222"/>
      <c r="L461" s="226"/>
    </row>
    <row r="462" spans="1:14" s="11" customFormat="1" x14ac:dyDescent="0.2">
      <c r="A462" s="8">
        <v>43763</v>
      </c>
      <c r="B462" s="12" t="s">
        <v>6</v>
      </c>
      <c r="C462" s="113">
        <v>54190</v>
      </c>
      <c r="D462" s="12" t="s">
        <v>277</v>
      </c>
      <c r="E462" s="12" t="s">
        <v>6</v>
      </c>
      <c r="F462" s="12" t="s">
        <v>3</v>
      </c>
      <c r="G462" s="12" t="s">
        <v>151</v>
      </c>
      <c r="H462" s="12"/>
      <c r="I462" s="9">
        <v>24</v>
      </c>
      <c r="J462" s="61">
        <v>15</v>
      </c>
      <c r="K462" s="222"/>
      <c r="L462" s="226"/>
    </row>
    <row r="463" spans="1:14" s="11" customFormat="1" x14ac:dyDescent="0.2">
      <c r="A463" s="8">
        <v>43766</v>
      </c>
      <c r="B463" s="12" t="s">
        <v>6</v>
      </c>
      <c r="C463" s="113">
        <v>54190</v>
      </c>
      <c r="D463" s="12" t="s">
        <v>277</v>
      </c>
      <c r="E463" s="12" t="s">
        <v>6</v>
      </c>
      <c r="F463" s="12" t="s">
        <v>15</v>
      </c>
      <c r="G463" s="12" t="s">
        <v>151</v>
      </c>
      <c r="H463" s="12"/>
      <c r="I463" s="30">
        <v>24</v>
      </c>
      <c r="J463" s="61">
        <v>15</v>
      </c>
      <c r="K463" s="222"/>
      <c r="L463" s="226"/>
    </row>
    <row r="464" spans="1:14" s="11" customFormat="1" x14ac:dyDescent="0.2">
      <c r="A464" s="218">
        <v>43768</v>
      </c>
      <c r="B464" s="12" t="s">
        <v>6</v>
      </c>
      <c r="C464" s="113">
        <v>54190</v>
      </c>
      <c r="D464" s="12" t="s">
        <v>277</v>
      </c>
      <c r="E464" s="12" t="s">
        <v>6</v>
      </c>
      <c r="F464" s="12" t="s">
        <v>15</v>
      </c>
      <c r="G464" s="12" t="s">
        <v>37</v>
      </c>
      <c r="H464" s="217"/>
      <c r="I464" s="9">
        <v>24</v>
      </c>
      <c r="J464" s="61">
        <v>15</v>
      </c>
      <c r="K464" s="222"/>
      <c r="L464" s="226"/>
    </row>
    <row r="465" spans="1:12" s="11" customFormat="1" x14ac:dyDescent="0.2">
      <c r="A465" s="8">
        <v>43761</v>
      </c>
      <c r="B465" s="12" t="s">
        <v>1190</v>
      </c>
      <c r="C465" s="48" t="s">
        <v>2623</v>
      </c>
      <c r="D465" s="12" t="s">
        <v>2624</v>
      </c>
      <c r="E465" s="12" t="s">
        <v>15</v>
      </c>
      <c r="F465" s="12" t="s">
        <v>6</v>
      </c>
      <c r="G465" s="12" t="s">
        <v>2576</v>
      </c>
      <c r="H465" s="12"/>
      <c r="I465" s="31"/>
      <c r="J465" s="219"/>
      <c r="K465" s="222"/>
      <c r="L465" s="226"/>
    </row>
    <row r="466" spans="1:12" s="11" customFormat="1" x14ac:dyDescent="0.2">
      <c r="A466" s="8">
        <v>43761</v>
      </c>
      <c r="B466" s="12" t="s">
        <v>6</v>
      </c>
      <c r="C466" s="113">
        <v>54586</v>
      </c>
      <c r="D466" s="12" t="s">
        <v>2629</v>
      </c>
      <c r="E466" s="12" t="s">
        <v>6</v>
      </c>
      <c r="F466" s="12" t="s">
        <v>15</v>
      </c>
      <c r="G466" s="12" t="s">
        <v>151</v>
      </c>
      <c r="H466" s="12"/>
      <c r="I466" s="9">
        <v>100</v>
      </c>
      <c r="J466" s="61">
        <v>143</v>
      </c>
      <c r="K466" s="222"/>
      <c r="L466" s="226"/>
    </row>
    <row r="467" spans="1:12" s="11" customFormat="1" x14ac:dyDescent="0.2">
      <c r="A467" s="8">
        <v>43749</v>
      </c>
      <c r="B467" s="12" t="s">
        <v>5</v>
      </c>
      <c r="C467" s="113">
        <v>66333</v>
      </c>
      <c r="D467" s="12" t="s">
        <v>1855</v>
      </c>
      <c r="E467" s="12" t="s">
        <v>5</v>
      </c>
      <c r="F467" s="12" t="s">
        <v>6</v>
      </c>
      <c r="G467" s="12" t="s">
        <v>516</v>
      </c>
      <c r="H467" s="12"/>
      <c r="I467" s="9">
        <v>65</v>
      </c>
      <c r="J467" s="61">
        <v>96</v>
      </c>
      <c r="K467" s="222"/>
      <c r="L467" s="226"/>
    </row>
    <row r="468" spans="1:12" s="11" customFormat="1" x14ac:dyDescent="0.2">
      <c r="A468" s="8">
        <v>43758</v>
      </c>
      <c r="B468" s="12" t="s">
        <v>6</v>
      </c>
      <c r="C468" s="113">
        <v>57940</v>
      </c>
      <c r="D468" s="12" t="s">
        <v>220</v>
      </c>
      <c r="E468" s="12" t="s">
        <v>6</v>
      </c>
      <c r="F468" s="12" t="s">
        <v>15</v>
      </c>
      <c r="G468" s="12" t="s">
        <v>23</v>
      </c>
      <c r="H468" s="12"/>
      <c r="I468" s="9">
        <v>39</v>
      </c>
      <c r="J468" s="61">
        <v>52</v>
      </c>
      <c r="K468" s="222"/>
      <c r="L468" s="226"/>
    </row>
    <row r="469" spans="1:12" s="11" customFormat="1" x14ac:dyDescent="0.2">
      <c r="A469" s="8">
        <v>43762</v>
      </c>
      <c r="B469" s="12" t="s">
        <v>6</v>
      </c>
      <c r="C469" s="113">
        <v>57940</v>
      </c>
      <c r="D469" s="12" t="s">
        <v>220</v>
      </c>
      <c r="E469" s="12" t="s">
        <v>6</v>
      </c>
      <c r="F469" s="12" t="s">
        <v>3</v>
      </c>
      <c r="G469" s="12" t="s">
        <v>2620</v>
      </c>
      <c r="H469" s="12"/>
      <c r="I469" s="9">
        <v>45</v>
      </c>
      <c r="J469" s="61">
        <v>52</v>
      </c>
      <c r="K469" s="222"/>
      <c r="L469" s="226"/>
    </row>
    <row r="470" spans="1:12" s="11" customFormat="1" x14ac:dyDescent="0.2">
      <c r="A470" s="8">
        <v>43746</v>
      </c>
      <c r="B470" s="12" t="s">
        <v>5</v>
      </c>
      <c r="C470" s="113">
        <v>54320</v>
      </c>
      <c r="D470" s="12" t="s">
        <v>2553</v>
      </c>
      <c r="E470" s="12" t="s">
        <v>5</v>
      </c>
      <c r="F470" s="12" t="s">
        <v>15</v>
      </c>
      <c r="G470" s="12" t="s">
        <v>23</v>
      </c>
      <c r="H470" s="12"/>
      <c r="I470" s="9">
        <v>75</v>
      </c>
      <c r="J470" s="61">
        <v>93</v>
      </c>
      <c r="K470" s="222"/>
      <c r="L470" s="226"/>
    </row>
    <row r="471" spans="1:12" s="11" customFormat="1" x14ac:dyDescent="0.2">
      <c r="A471" s="8">
        <v>43765</v>
      </c>
      <c r="B471" s="12" t="s">
        <v>6</v>
      </c>
      <c r="C471" s="113">
        <v>57480</v>
      </c>
      <c r="D471" s="12" t="s">
        <v>656</v>
      </c>
      <c r="E471" s="12" t="s">
        <v>6</v>
      </c>
      <c r="F471" s="12" t="s">
        <v>6</v>
      </c>
      <c r="G471" s="12" t="s">
        <v>2045</v>
      </c>
      <c r="H471" s="12"/>
      <c r="I471" s="9">
        <v>45</v>
      </c>
      <c r="J471" s="61">
        <v>51</v>
      </c>
      <c r="K471" s="222"/>
      <c r="L471" s="226"/>
    </row>
    <row r="472" spans="1:12" s="11" customFormat="1" x14ac:dyDescent="0.2">
      <c r="A472" s="218">
        <v>43768</v>
      </c>
      <c r="B472" s="12" t="s">
        <v>6</v>
      </c>
      <c r="C472" s="113">
        <v>57480</v>
      </c>
      <c r="D472" s="12" t="s">
        <v>656</v>
      </c>
      <c r="E472" s="12" t="s">
        <v>6</v>
      </c>
      <c r="F472" s="12" t="s">
        <v>3</v>
      </c>
      <c r="G472" s="12" t="s">
        <v>37</v>
      </c>
      <c r="H472" s="217"/>
      <c r="I472" s="9">
        <v>51</v>
      </c>
      <c r="J472" s="61">
        <v>52</v>
      </c>
      <c r="K472" s="222"/>
      <c r="L472" s="226"/>
    </row>
    <row r="473" spans="1:12" s="11" customFormat="1" x14ac:dyDescent="0.2">
      <c r="A473" s="8">
        <v>43744</v>
      </c>
      <c r="B473" s="12" t="s">
        <v>3</v>
      </c>
      <c r="C473" s="113">
        <v>7220</v>
      </c>
      <c r="D473" s="12" t="s">
        <v>120</v>
      </c>
      <c r="E473" s="12" t="s">
        <v>2533</v>
      </c>
      <c r="F473" s="12" t="s">
        <v>15</v>
      </c>
      <c r="G473" s="12" t="s">
        <v>151</v>
      </c>
      <c r="H473" s="12"/>
      <c r="I473" s="9">
        <v>31</v>
      </c>
      <c r="J473" s="61">
        <v>36</v>
      </c>
      <c r="K473" s="222"/>
      <c r="L473" s="226"/>
    </row>
    <row r="474" spans="1:12" s="11" customFormat="1" x14ac:dyDescent="0.2">
      <c r="A474" s="8">
        <v>43745</v>
      </c>
      <c r="B474" s="12" t="s">
        <v>3</v>
      </c>
      <c r="C474" s="113">
        <v>7220</v>
      </c>
      <c r="D474" s="12" t="s">
        <v>120</v>
      </c>
      <c r="E474" s="12" t="s">
        <v>16</v>
      </c>
      <c r="F474" s="12" t="s">
        <v>15</v>
      </c>
      <c r="G474" s="12" t="s">
        <v>327</v>
      </c>
      <c r="H474" s="12"/>
      <c r="I474" s="9">
        <v>36</v>
      </c>
      <c r="J474" s="61">
        <v>36</v>
      </c>
      <c r="K474" s="222"/>
      <c r="L474" s="226"/>
    </row>
    <row r="475" spans="1:12" s="11" customFormat="1" x14ac:dyDescent="0.2">
      <c r="A475" s="218">
        <v>43768</v>
      </c>
      <c r="B475" s="12" t="s">
        <v>3</v>
      </c>
      <c r="C475" s="113">
        <v>7238</v>
      </c>
      <c r="D475" s="12" t="s">
        <v>120</v>
      </c>
      <c r="E475" s="12" t="s">
        <v>2406</v>
      </c>
      <c r="F475" s="12" t="s">
        <v>15</v>
      </c>
      <c r="G475" s="12" t="s">
        <v>23</v>
      </c>
      <c r="H475" s="12"/>
      <c r="I475" s="9">
        <v>40</v>
      </c>
      <c r="J475" s="61">
        <v>33</v>
      </c>
      <c r="K475" s="222"/>
      <c r="L475" s="226"/>
    </row>
    <row r="476" spans="1:12" s="11" customFormat="1" x14ac:dyDescent="0.2">
      <c r="A476" s="109">
        <v>43753</v>
      </c>
      <c r="B476" s="34" t="s">
        <v>5</v>
      </c>
      <c r="C476" s="211">
        <v>66798</v>
      </c>
      <c r="D476" s="34" t="s">
        <v>2574</v>
      </c>
      <c r="E476" s="34" t="s">
        <v>5</v>
      </c>
      <c r="F476" s="34" t="s">
        <v>15</v>
      </c>
      <c r="G476" s="34" t="s">
        <v>23</v>
      </c>
      <c r="H476" s="34"/>
      <c r="I476" s="211">
        <v>66</v>
      </c>
      <c r="J476" s="229">
        <v>84</v>
      </c>
      <c r="K476" s="222"/>
      <c r="L476" s="226"/>
    </row>
    <row r="477" spans="1:12" s="11" customFormat="1" x14ac:dyDescent="0.2">
      <c r="A477" s="8">
        <v>43765</v>
      </c>
      <c r="B477" s="12" t="s">
        <v>1190</v>
      </c>
      <c r="C477" s="48" t="s">
        <v>2650</v>
      </c>
      <c r="D477" s="12" t="s">
        <v>2651</v>
      </c>
      <c r="E477" s="12" t="s">
        <v>1190</v>
      </c>
      <c r="F477" s="12" t="s">
        <v>6</v>
      </c>
      <c r="G477" s="12" t="s">
        <v>151</v>
      </c>
      <c r="H477" s="12"/>
      <c r="I477" s="31"/>
      <c r="J477" s="219"/>
      <c r="K477" s="222"/>
      <c r="L477" s="226"/>
    </row>
    <row r="478" spans="1:12" s="11" customFormat="1" x14ac:dyDescent="0.2">
      <c r="A478" s="8">
        <v>43751</v>
      </c>
      <c r="B478" s="12" t="s">
        <v>5</v>
      </c>
      <c r="C478" s="113">
        <v>54441</v>
      </c>
      <c r="D478" s="12" t="s">
        <v>484</v>
      </c>
      <c r="E478" s="12" t="s">
        <v>5</v>
      </c>
      <c r="F478" s="12" t="s">
        <v>15</v>
      </c>
      <c r="G478" s="12" t="s">
        <v>319</v>
      </c>
      <c r="H478" s="12"/>
      <c r="I478" s="9">
        <v>48</v>
      </c>
      <c r="J478" s="61">
        <v>66</v>
      </c>
      <c r="K478" s="222"/>
      <c r="L478" s="226"/>
    </row>
    <row r="479" spans="1:12" s="11" customFormat="1" x14ac:dyDescent="0.2">
      <c r="A479" s="8">
        <v>43759</v>
      </c>
      <c r="B479" s="12" t="s">
        <v>234</v>
      </c>
      <c r="C479" s="48" t="s">
        <v>2613</v>
      </c>
      <c r="D479" s="12" t="s">
        <v>2614</v>
      </c>
      <c r="E479" s="12" t="s">
        <v>234</v>
      </c>
      <c r="F479" s="12" t="s">
        <v>15</v>
      </c>
      <c r="G479" s="12" t="s">
        <v>319</v>
      </c>
      <c r="H479" s="12"/>
      <c r="I479" s="87" t="s">
        <v>2615</v>
      </c>
      <c r="J479" s="220" t="s">
        <v>2616</v>
      </c>
      <c r="K479" s="222"/>
      <c r="L479" s="226"/>
    </row>
    <row r="480" spans="1:12" s="11" customFormat="1" x14ac:dyDescent="0.2">
      <c r="A480" s="8">
        <v>43754</v>
      </c>
      <c r="B480" s="12" t="s">
        <v>5</v>
      </c>
      <c r="C480" s="113">
        <v>66709</v>
      </c>
      <c r="D480" s="12" t="s">
        <v>2575</v>
      </c>
      <c r="E480" s="12" t="s">
        <v>5</v>
      </c>
      <c r="F480" s="12" t="s">
        <v>4</v>
      </c>
      <c r="G480" s="12" t="s">
        <v>151</v>
      </c>
      <c r="H480" s="12"/>
      <c r="I480" s="9">
        <v>78</v>
      </c>
      <c r="J480" s="61">
        <v>91</v>
      </c>
      <c r="K480" s="222"/>
      <c r="L480" s="226"/>
    </row>
    <row r="481" spans="1:14" s="11" customFormat="1" x14ac:dyDescent="0.2">
      <c r="A481" s="8">
        <v>43754</v>
      </c>
      <c r="B481" s="12" t="s">
        <v>5</v>
      </c>
      <c r="C481" s="113">
        <v>66709</v>
      </c>
      <c r="D481" s="12" t="s">
        <v>2575</v>
      </c>
      <c r="E481" s="12" t="s">
        <v>5</v>
      </c>
      <c r="F481" s="12" t="s">
        <v>4</v>
      </c>
      <c r="G481" s="12" t="s">
        <v>23</v>
      </c>
      <c r="H481" s="12"/>
      <c r="I481" s="9">
        <v>78</v>
      </c>
      <c r="J481" s="61">
        <v>91</v>
      </c>
      <c r="K481" s="222"/>
      <c r="L481" s="226"/>
    </row>
    <row r="482" spans="1:14" s="11" customFormat="1" x14ac:dyDescent="0.2">
      <c r="A482" s="8">
        <v>43742</v>
      </c>
      <c r="B482" s="12" t="s">
        <v>5</v>
      </c>
      <c r="C482" s="113">
        <v>65189</v>
      </c>
      <c r="D482" s="12" t="s">
        <v>2503</v>
      </c>
      <c r="E482" s="12" t="s">
        <v>140</v>
      </c>
      <c r="F482" s="12" t="s">
        <v>15</v>
      </c>
      <c r="G482" s="12" t="s">
        <v>292</v>
      </c>
      <c r="H482" s="12"/>
      <c r="I482" s="9">
        <v>148</v>
      </c>
      <c r="J482" s="61">
        <v>262</v>
      </c>
      <c r="K482" s="222"/>
      <c r="L482" s="226"/>
    </row>
    <row r="483" spans="1:14" s="11" customFormat="1" x14ac:dyDescent="0.2">
      <c r="A483" s="8">
        <v>43766</v>
      </c>
      <c r="B483" s="12" t="s">
        <v>3</v>
      </c>
      <c r="C483" s="113">
        <v>5495</v>
      </c>
      <c r="D483" s="12" t="s">
        <v>2665</v>
      </c>
      <c r="E483" s="12" t="s">
        <v>2666</v>
      </c>
      <c r="F483" s="12" t="s">
        <v>15</v>
      </c>
      <c r="G483" s="12" t="s">
        <v>23</v>
      </c>
      <c r="H483" s="12"/>
      <c r="I483" s="9">
        <v>31</v>
      </c>
      <c r="J483" s="61">
        <v>40</v>
      </c>
      <c r="K483" s="222"/>
      <c r="L483" s="226"/>
    </row>
    <row r="484" spans="1:14" s="11" customFormat="1" x14ac:dyDescent="0.2">
      <c r="A484" s="8">
        <v>43762</v>
      </c>
      <c r="B484" s="12" t="s">
        <v>3</v>
      </c>
      <c r="C484" s="113">
        <v>5485</v>
      </c>
      <c r="D484" s="12" t="s">
        <v>129</v>
      </c>
      <c r="E484" s="12" t="s">
        <v>3</v>
      </c>
      <c r="F484" s="12" t="s">
        <v>15</v>
      </c>
      <c r="G484" s="12" t="s">
        <v>319</v>
      </c>
      <c r="H484" s="12"/>
      <c r="I484" s="9">
        <v>48</v>
      </c>
      <c r="J484" s="61">
        <v>51</v>
      </c>
      <c r="K484" s="222"/>
      <c r="L484" s="226"/>
    </row>
    <row r="485" spans="1:14" s="11" customFormat="1" x14ac:dyDescent="0.2">
      <c r="A485" s="8">
        <v>43765</v>
      </c>
      <c r="B485" s="12" t="s">
        <v>3</v>
      </c>
      <c r="C485" s="113">
        <v>5488</v>
      </c>
      <c r="D485" s="12" t="s">
        <v>129</v>
      </c>
      <c r="E485" s="12" t="s">
        <v>4</v>
      </c>
      <c r="F485" s="12" t="s">
        <v>5</v>
      </c>
      <c r="G485" s="12" t="s">
        <v>151</v>
      </c>
      <c r="H485" s="12"/>
      <c r="I485" s="9">
        <v>41</v>
      </c>
      <c r="J485" s="61">
        <v>48</v>
      </c>
      <c r="K485" s="222"/>
      <c r="L485" s="226"/>
      <c r="M485"/>
      <c r="N485"/>
    </row>
    <row r="486" spans="1:14" s="11" customFormat="1" x14ac:dyDescent="0.2">
      <c r="A486" s="8">
        <v>43743</v>
      </c>
      <c r="B486" s="12" t="s">
        <v>6</v>
      </c>
      <c r="C486" s="113">
        <v>57970</v>
      </c>
      <c r="D486" s="12" t="s">
        <v>206</v>
      </c>
      <c r="E486" s="12" t="s">
        <v>6</v>
      </c>
      <c r="F486" s="12" t="s">
        <v>15</v>
      </c>
      <c r="G486" s="12" t="s">
        <v>477</v>
      </c>
      <c r="H486" s="12"/>
      <c r="I486" s="9">
        <v>46</v>
      </c>
      <c r="J486" s="61">
        <v>58</v>
      </c>
      <c r="K486" s="222"/>
      <c r="L486" s="226"/>
      <c r="M486"/>
      <c r="N486"/>
    </row>
    <row r="487" spans="1:14" s="11" customFormat="1" x14ac:dyDescent="0.2">
      <c r="A487" s="218">
        <v>43769</v>
      </c>
      <c r="B487" s="12" t="s">
        <v>3</v>
      </c>
      <c r="C487" s="113">
        <v>7526</v>
      </c>
      <c r="D487" s="12" t="s">
        <v>162</v>
      </c>
      <c r="E487" s="12" t="s">
        <v>4</v>
      </c>
      <c r="F487" s="12" t="s">
        <v>6</v>
      </c>
      <c r="G487" s="12" t="s">
        <v>151</v>
      </c>
      <c r="H487" s="12"/>
      <c r="I487" s="9">
        <v>41</v>
      </c>
      <c r="J487" s="9">
        <v>52</v>
      </c>
      <c r="K487" s="30"/>
      <c r="L487" s="30"/>
      <c r="M487">
        <f>MEDIAN(M2:M460)</f>
        <v>30</v>
      </c>
      <c r="N487">
        <f>MEDIAN(N2:N357)</f>
        <v>28</v>
      </c>
    </row>
    <row r="488" spans="1:14" s="11" customFormat="1" x14ac:dyDescent="0.2">
      <c r="A488" s="218">
        <v>43769</v>
      </c>
      <c r="B488" s="12" t="s">
        <v>3</v>
      </c>
      <c r="C488" s="113">
        <v>1851</v>
      </c>
      <c r="D488" s="12" t="s">
        <v>92</v>
      </c>
      <c r="E488" s="12" t="s">
        <v>4</v>
      </c>
      <c r="F488" s="12" t="s">
        <v>6</v>
      </c>
      <c r="G488" s="12" t="s">
        <v>194</v>
      </c>
      <c r="H488" s="12"/>
      <c r="I488" s="9">
        <v>24</v>
      </c>
      <c r="J488" s="9">
        <v>25</v>
      </c>
      <c r="K488" s="30"/>
      <c r="L488" s="30"/>
      <c r="M488"/>
      <c r="N488"/>
    </row>
    <row r="489" spans="1:14" s="11" customFormat="1" x14ac:dyDescent="0.2">
      <c r="A489" s="218">
        <v>43769</v>
      </c>
      <c r="B489" s="12" t="s">
        <v>6</v>
      </c>
      <c r="C489" s="113">
        <v>54400</v>
      </c>
      <c r="D489" s="12" t="s">
        <v>1640</v>
      </c>
      <c r="E489" s="12" t="s">
        <v>6</v>
      </c>
      <c r="F489" s="12" t="s">
        <v>6</v>
      </c>
      <c r="G489" s="12" t="s">
        <v>151</v>
      </c>
      <c r="H489" s="12"/>
      <c r="I489" s="9">
        <v>27</v>
      </c>
      <c r="J489" s="9">
        <v>20</v>
      </c>
    </row>
    <row r="490" spans="1:14" s="11" customFormat="1" x14ac:dyDescent="0.2">
      <c r="A490" s="218">
        <v>43769</v>
      </c>
      <c r="B490" s="12" t="s">
        <v>3</v>
      </c>
      <c r="C490" s="113">
        <v>5811</v>
      </c>
      <c r="D490" s="12" t="s">
        <v>118</v>
      </c>
      <c r="E490" s="12" t="s">
        <v>18</v>
      </c>
      <c r="F490" s="12" t="s">
        <v>6</v>
      </c>
      <c r="G490" s="12" t="s">
        <v>151</v>
      </c>
      <c r="H490" s="12"/>
      <c r="I490" s="9">
        <v>27</v>
      </c>
      <c r="J490" s="9">
        <v>28</v>
      </c>
    </row>
    <row r="491" spans="1:14" s="11" customFormat="1" x14ac:dyDescent="0.2">
      <c r="A491" s="218">
        <v>43769</v>
      </c>
      <c r="B491" s="12" t="s">
        <v>3</v>
      </c>
      <c r="C491" s="113">
        <v>8099</v>
      </c>
      <c r="D491" s="12" t="s">
        <v>42</v>
      </c>
      <c r="E491" s="12" t="s">
        <v>6</v>
      </c>
      <c r="F491" s="12" t="s">
        <v>15</v>
      </c>
      <c r="G491" s="12" t="s">
        <v>422</v>
      </c>
      <c r="H491" s="12"/>
      <c r="I491" s="9">
        <v>26</v>
      </c>
      <c r="J491" s="9">
        <v>21</v>
      </c>
    </row>
    <row r="492" spans="1:14" s="11" customFormat="1" x14ac:dyDescent="0.2">
      <c r="A492" s="218">
        <v>43769</v>
      </c>
      <c r="B492" s="12" t="s">
        <v>3</v>
      </c>
      <c r="C492" s="113">
        <v>7233</v>
      </c>
      <c r="D492" s="12" t="s">
        <v>56</v>
      </c>
      <c r="E492" s="12" t="s">
        <v>16</v>
      </c>
      <c r="F492" s="12" t="s">
        <v>6</v>
      </c>
      <c r="G492" s="12" t="s">
        <v>163</v>
      </c>
      <c r="H492" s="12"/>
      <c r="I492" s="9">
        <v>31</v>
      </c>
      <c r="J492" s="9">
        <v>34</v>
      </c>
    </row>
    <row r="493" spans="1:14" s="11" customFormat="1" x14ac:dyDescent="0.2">
      <c r="A493" s="218">
        <v>43769</v>
      </c>
      <c r="B493" s="12" t="s">
        <v>14</v>
      </c>
      <c r="C493" s="113">
        <v>6780</v>
      </c>
      <c r="D493" s="12" t="s">
        <v>142</v>
      </c>
      <c r="E493" s="12" t="s">
        <v>188</v>
      </c>
      <c r="F493" s="12" t="s">
        <v>6</v>
      </c>
      <c r="G493" s="12" t="s">
        <v>2699</v>
      </c>
      <c r="H493" s="12"/>
      <c r="I493" s="9">
        <v>24</v>
      </c>
      <c r="J493" s="9">
        <v>17</v>
      </c>
    </row>
    <row r="494" spans="1:14" s="11" customFormat="1" x14ac:dyDescent="0.2">
      <c r="A494" s="218">
        <v>43769</v>
      </c>
      <c r="B494" s="12" t="s">
        <v>6</v>
      </c>
      <c r="C494" s="113">
        <v>54430</v>
      </c>
      <c r="D494" s="12" t="s">
        <v>218</v>
      </c>
      <c r="E494" s="12" t="s">
        <v>6</v>
      </c>
      <c r="F494" s="12" t="s">
        <v>6</v>
      </c>
      <c r="G494" s="12" t="s">
        <v>23</v>
      </c>
      <c r="H494" s="12"/>
      <c r="I494" s="9">
        <v>25</v>
      </c>
      <c r="J494" s="9">
        <v>19</v>
      </c>
    </row>
    <row r="495" spans="1:14" s="11" customFormat="1" x14ac:dyDescent="0.2">
      <c r="A495" s="218">
        <v>43769</v>
      </c>
      <c r="B495" s="12" t="s">
        <v>3</v>
      </c>
      <c r="C495" s="113">
        <v>7542</v>
      </c>
      <c r="D495" s="12" t="s">
        <v>162</v>
      </c>
      <c r="E495" s="12" t="s">
        <v>12</v>
      </c>
      <c r="F495" s="12" t="s">
        <v>15</v>
      </c>
      <c r="G495" s="12" t="s">
        <v>23</v>
      </c>
      <c r="H495" s="12"/>
      <c r="I495" s="9">
        <v>40</v>
      </c>
      <c r="J495" s="9">
        <v>43</v>
      </c>
    </row>
    <row r="496" spans="1:14" s="11" customFormat="1" x14ac:dyDescent="0.2">
      <c r="A496" s="218">
        <v>43769</v>
      </c>
      <c r="B496" s="12" t="s">
        <v>3</v>
      </c>
      <c r="C496" s="113">
        <v>3940</v>
      </c>
      <c r="D496" s="12" t="s">
        <v>71</v>
      </c>
      <c r="E496" s="12" t="s">
        <v>4</v>
      </c>
      <c r="F496" s="12" t="s">
        <v>6</v>
      </c>
      <c r="G496" s="12" t="s">
        <v>222</v>
      </c>
      <c r="H496" s="12"/>
      <c r="I496" s="9">
        <v>16</v>
      </c>
      <c r="J496" s="9">
        <v>10</v>
      </c>
    </row>
    <row r="497" spans="1:10" s="11" customFormat="1" x14ac:dyDescent="0.2">
      <c r="A497" s="218">
        <v>43769</v>
      </c>
      <c r="B497" s="12" t="s">
        <v>3</v>
      </c>
      <c r="C497" s="113">
        <v>8049</v>
      </c>
      <c r="D497" s="12" t="s">
        <v>42</v>
      </c>
      <c r="E497" s="12" t="s">
        <v>1656</v>
      </c>
      <c r="F497" s="12" t="s">
        <v>15</v>
      </c>
      <c r="G497" s="12" t="s">
        <v>151</v>
      </c>
      <c r="H497" s="12"/>
      <c r="I497" s="9">
        <v>25</v>
      </c>
      <c r="J497" s="9">
        <v>21</v>
      </c>
    </row>
    <row r="498" spans="1:10" s="11" customFormat="1" x14ac:dyDescent="0.2">
      <c r="A498" s="218">
        <v>43769</v>
      </c>
      <c r="B498" s="12" t="s">
        <v>6</v>
      </c>
      <c r="C498" s="113">
        <v>54350</v>
      </c>
      <c r="D498" s="12" t="s">
        <v>1749</v>
      </c>
      <c r="E498" s="12" t="s">
        <v>6</v>
      </c>
      <c r="F498" s="12" t="s">
        <v>15</v>
      </c>
      <c r="G498" s="12" t="s">
        <v>23</v>
      </c>
      <c r="H498" s="12"/>
      <c r="I498" s="9">
        <v>23</v>
      </c>
      <c r="J498" s="9">
        <v>13</v>
      </c>
    </row>
    <row r="499" spans="1:10" s="11" customFormat="1" x14ac:dyDescent="0.2">
      <c r="A499" s="218">
        <v>43769</v>
      </c>
      <c r="B499" s="12" t="s">
        <v>6</v>
      </c>
      <c r="C499" s="113">
        <v>54510</v>
      </c>
      <c r="D499" s="12" t="s">
        <v>2700</v>
      </c>
      <c r="E499" s="12" t="s">
        <v>6</v>
      </c>
      <c r="F499" s="12" t="s">
        <v>15</v>
      </c>
      <c r="G499" s="12" t="s">
        <v>2701</v>
      </c>
      <c r="H499" s="12"/>
      <c r="I499" s="9">
        <v>92</v>
      </c>
      <c r="J499" s="9">
        <v>125</v>
      </c>
    </row>
    <row r="500" spans="1:10" s="11" customFormat="1" x14ac:dyDescent="0.2">
      <c r="A500" s="218">
        <v>43769</v>
      </c>
      <c r="B500" s="12" t="s">
        <v>3</v>
      </c>
      <c r="C500" s="113">
        <v>2184</v>
      </c>
      <c r="D500" s="12" t="s">
        <v>92</v>
      </c>
      <c r="E500" s="12" t="s">
        <v>1656</v>
      </c>
      <c r="F500" s="12" t="s">
        <v>15</v>
      </c>
      <c r="G500" s="12" t="s">
        <v>37</v>
      </c>
      <c r="H500" s="12"/>
      <c r="I500" s="9">
        <v>26</v>
      </c>
      <c r="J500" s="9">
        <v>28</v>
      </c>
    </row>
    <row r="501" spans="1:10" s="11" customFormat="1" x14ac:dyDescent="0.2">
      <c r="A501" s="218">
        <v>43769</v>
      </c>
      <c r="B501" s="12" t="s">
        <v>3</v>
      </c>
      <c r="C501" s="113">
        <v>2120</v>
      </c>
      <c r="D501" s="12" t="s">
        <v>92</v>
      </c>
      <c r="E501" s="12" t="s">
        <v>188</v>
      </c>
      <c r="F501" s="12" t="s">
        <v>15</v>
      </c>
      <c r="G501" s="12" t="s">
        <v>151</v>
      </c>
      <c r="H501" s="12"/>
      <c r="I501" s="9">
        <v>25</v>
      </c>
      <c r="J501" s="9">
        <v>26</v>
      </c>
    </row>
    <row r="502" spans="1:10" s="11" customFormat="1" x14ac:dyDescent="0.2">
      <c r="A502" s="218">
        <v>43769</v>
      </c>
      <c r="B502" s="12" t="s">
        <v>3</v>
      </c>
      <c r="C502" s="113">
        <v>5341</v>
      </c>
      <c r="D502" s="12" t="s">
        <v>122</v>
      </c>
      <c r="E502" s="12" t="s">
        <v>187</v>
      </c>
      <c r="F502" s="12" t="s">
        <v>15</v>
      </c>
      <c r="G502" s="12" t="s">
        <v>2702</v>
      </c>
      <c r="H502" s="12"/>
      <c r="I502" s="9">
        <v>34</v>
      </c>
      <c r="J502" s="9">
        <v>37</v>
      </c>
    </row>
    <row r="503" spans="1:10" s="11" customFormat="1" x14ac:dyDescent="0.2">
      <c r="A503" s="218">
        <v>43769</v>
      </c>
      <c r="B503" s="12" t="s">
        <v>3</v>
      </c>
      <c r="C503" s="113">
        <v>4590</v>
      </c>
      <c r="D503" s="12" t="s">
        <v>40</v>
      </c>
      <c r="E503" s="12" t="s">
        <v>16</v>
      </c>
      <c r="F503" s="12" t="s">
        <v>4</v>
      </c>
      <c r="G503" s="12" t="s">
        <v>37</v>
      </c>
      <c r="H503" s="12"/>
      <c r="I503" s="9">
        <v>4</v>
      </c>
      <c r="J503" s="9" t="s">
        <v>399</v>
      </c>
    </row>
    <row r="504" spans="1:10" s="11" customFormat="1" x14ac:dyDescent="0.2">
      <c r="A504" s="218">
        <v>43769</v>
      </c>
      <c r="B504" s="12" t="s">
        <v>3</v>
      </c>
      <c r="C504" s="113">
        <v>9674</v>
      </c>
      <c r="D504" s="12" t="s">
        <v>2703</v>
      </c>
      <c r="E504" s="12" t="s">
        <v>4</v>
      </c>
      <c r="F504" s="12" t="s">
        <v>99</v>
      </c>
      <c r="G504" s="12" t="s">
        <v>151</v>
      </c>
      <c r="H504" s="12"/>
      <c r="I504" s="9">
        <v>71</v>
      </c>
      <c r="J504" s="9">
        <v>85</v>
      </c>
    </row>
    <row r="505" spans="1:10" s="11" customFormat="1" x14ac:dyDescent="0.2">
      <c r="A505" s="218">
        <v>43769</v>
      </c>
      <c r="B505" s="12" t="s">
        <v>3</v>
      </c>
      <c r="C505" s="113">
        <v>5221</v>
      </c>
      <c r="D505" s="12" t="s">
        <v>66</v>
      </c>
      <c r="E505" s="12" t="s">
        <v>2406</v>
      </c>
      <c r="F505" s="12" t="s">
        <v>15</v>
      </c>
      <c r="G505" s="12" t="s">
        <v>37</v>
      </c>
      <c r="H505" s="12"/>
      <c r="I505" s="9">
        <v>29</v>
      </c>
      <c r="J505" s="9">
        <v>32</v>
      </c>
    </row>
    <row r="506" spans="1:10" s="11" customFormat="1" x14ac:dyDescent="0.2">
      <c r="A506" s="218">
        <v>43769</v>
      </c>
      <c r="B506" s="12" t="s">
        <v>3</v>
      </c>
      <c r="C506" s="113">
        <v>4125</v>
      </c>
      <c r="D506" s="12" t="s">
        <v>506</v>
      </c>
      <c r="E506" s="12" t="s">
        <v>16</v>
      </c>
      <c r="F506" s="12" t="s">
        <v>6</v>
      </c>
      <c r="G506" s="12" t="s">
        <v>163</v>
      </c>
      <c r="H506" s="12"/>
      <c r="I506" s="9">
        <v>15</v>
      </c>
      <c r="J506" s="9">
        <v>8</v>
      </c>
    </row>
    <row r="507" spans="1:10" s="11" customFormat="1" x14ac:dyDescent="0.2">
      <c r="A507" s="218">
        <v>43769</v>
      </c>
      <c r="B507" s="12" t="s">
        <v>6</v>
      </c>
      <c r="C507" s="113">
        <v>55100</v>
      </c>
      <c r="D507" s="12" t="s">
        <v>2704</v>
      </c>
      <c r="E507" s="12" t="s">
        <v>6</v>
      </c>
      <c r="F507" s="12" t="s">
        <v>15</v>
      </c>
      <c r="G507" s="12" t="s">
        <v>151</v>
      </c>
      <c r="H507" s="12"/>
      <c r="I507" s="9">
        <v>80</v>
      </c>
      <c r="J507" s="9">
        <v>82</v>
      </c>
    </row>
    <row r="508" spans="1:10" s="11" customFormat="1" x14ac:dyDescent="0.2">
      <c r="A508" s="218">
        <v>43769</v>
      </c>
      <c r="B508" s="12" t="s">
        <v>3</v>
      </c>
      <c r="C508" s="113">
        <v>1457</v>
      </c>
      <c r="D508" s="12" t="s">
        <v>92</v>
      </c>
      <c r="E508" s="12" t="s">
        <v>169</v>
      </c>
      <c r="F508" s="12" t="s">
        <v>6</v>
      </c>
      <c r="G508" s="12" t="s">
        <v>37</v>
      </c>
      <c r="H508" s="12"/>
      <c r="I508" s="9">
        <v>32</v>
      </c>
      <c r="J508" s="9">
        <v>29</v>
      </c>
    </row>
    <row r="509" spans="1:10" s="11" customFormat="1" x14ac:dyDescent="0.2">
      <c r="A509" s="218">
        <v>43769</v>
      </c>
      <c r="B509" s="12" t="s">
        <v>3</v>
      </c>
      <c r="C509" s="113">
        <v>4845</v>
      </c>
      <c r="D509" s="12" t="s">
        <v>113</v>
      </c>
      <c r="E509" s="12" t="s">
        <v>4</v>
      </c>
      <c r="F509" s="12" t="s">
        <v>5</v>
      </c>
      <c r="G509" s="12" t="s">
        <v>37</v>
      </c>
      <c r="H509" s="12"/>
      <c r="I509" s="9">
        <v>11</v>
      </c>
      <c r="J509" s="9">
        <v>8</v>
      </c>
    </row>
    <row r="510" spans="1:10" s="11" customFormat="1" x14ac:dyDescent="0.2">
      <c r="A510" s="218">
        <v>43769</v>
      </c>
      <c r="B510" s="12" t="s">
        <v>6</v>
      </c>
      <c r="C510" s="113">
        <v>57940</v>
      </c>
      <c r="D510" s="12" t="s">
        <v>328</v>
      </c>
      <c r="E510" s="12" t="s">
        <v>6</v>
      </c>
      <c r="F510" s="12" t="s">
        <v>15</v>
      </c>
      <c r="G510" s="12" t="s">
        <v>422</v>
      </c>
      <c r="H510" s="12"/>
      <c r="I510" s="9">
        <v>44</v>
      </c>
      <c r="J510" s="9">
        <v>51</v>
      </c>
    </row>
    <row r="511" spans="1:10" s="11" customFormat="1" x14ac:dyDescent="0.2">
      <c r="A511" s="218">
        <v>43769</v>
      </c>
      <c r="B511" s="12" t="s">
        <v>3</v>
      </c>
      <c r="C511" s="113">
        <v>8024</v>
      </c>
      <c r="D511" s="12" t="s">
        <v>42</v>
      </c>
      <c r="E511" s="12" t="s">
        <v>5</v>
      </c>
      <c r="F511" s="12" t="s">
        <v>15</v>
      </c>
      <c r="G511" s="12" t="s">
        <v>37</v>
      </c>
      <c r="H511" s="12"/>
      <c r="I511" s="9">
        <v>27</v>
      </c>
      <c r="J511" s="9">
        <v>21</v>
      </c>
    </row>
    <row r="512" spans="1:10" s="11" customFormat="1" x14ac:dyDescent="0.2">
      <c r="A512" s="218">
        <v>43769</v>
      </c>
      <c r="B512" s="12" t="s">
        <v>3</v>
      </c>
      <c r="C512" s="113">
        <v>7348</v>
      </c>
      <c r="D512" s="12" t="s">
        <v>65</v>
      </c>
      <c r="E512" s="12" t="s">
        <v>16</v>
      </c>
      <c r="F512" s="12" t="s">
        <v>4</v>
      </c>
      <c r="G512" s="12" t="s">
        <v>37</v>
      </c>
      <c r="H512" s="12"/>
      <c r="I512" s="9">
        <v>40</v>
      </c>
      <c r="J512" s="9">
        <v>47</v>
      </c>
    </row>
    <row r="513" spans="1:14" s="11" customFormat="1" x14ac:dyDescent="0.2"/>
    <row r="514" spans="1:14" s="11" customFormat="1" x14ac:dyDescent="0.2"/>
    <row r="515" spans="1:14" s="11" customFormat="1" x14ac:dyDescent="0.2">
      <c r="A515" s="86"/>
      <c r="B515" s="33"/>
      <c r="C515" s="114"/>
      <c r="D515" s="33"/>
      <c r="E515" s="33"/>
      <c r="F515" s="33"/>
      <c r="G515" s="33"/>
      <c r="H515" s="33"/>
      <c r="I515" s="30"/>
      <c r="J515" s="30"/>
      <c r="K515" s="30"/>
      <c r="L515" s="30"/>
      <c r="M515"/>
      <c r="N515"/>
    </row>
    <row r="516" spans="1:14" x14ac:dyDescent="0.2">
      <c r="I516">
        <f>SUM(I2:I512)</f>
        <v>18162</v>
      </c>
      <c r="J516">
        <f>SUM(J2:J512)</f>
        <v>21357</v>
      </c>
    </row>
    <row r="517" spans="1:14" x14ac:dyDescent="0.2">
      <c r="I517">
        <f>512-32</f>
        <v>480</v>
      </c>
      <c r="J517">
        <f>512-32</f>
        <v>480</v>
      </c>
    </row>
    <row r="518" spans="1:14" x14ac:dyDescent="0.2">
      <c r="H518" t="s">
        <v>2630</v>
      </c>
      <c r="I518" s="140">
        <f>I516/I517</f>
        <v>37.837499999999999</v>
      </c>
      <c r="J518" s="140">
        <f>J516/J517</f>
        <v>44.493749999999999</v>
      </c>
      <c r="K518" s="140"/>
      <c r="L518" s="140"/>
    </row>
    <row r="519" spans="1:14" x14ac:dyDescent="0.2">
      <c r="H519" t="s">
        <v>2631</v>
      </c>
      <c r="I519">
        <f>MEDIAN(I2:I247)</f>
        <v>30</v>
      </c>
      <c r="J519">
        <f>MEDIAN(J2:J247)</f>
        <v>27.5</v>
      </c>
    </row>
  </sheetData>
  <sortState ref="A2:J486">
    <sortCondition ref="D486"/>
  </sortState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6C49A-A017-614C-89FE-16E206F3E1D2}">
  <dimension ref="A2:X527"/>
  <sheetViews>
    <sheetView zoomScale="154" zoomScaleNormal="154" workbookViewId="0">
      <pane xSplit="1" topLeftCell="B1" activePane="topRight" state="frozen"/>
      <selection pane="topRight" activeCell="I512" sqref="I2:I512"/>
    </sheetView>
  </sheetViews>
  <sheetFormatPr baseColWidth="10" defaultRowHeight="15" x14ac:dyDescent="0.2"/>
  <sheetData>
    <row r="2" spans="2:11" s="11" customFormat="1" x14ac:dyDescent="0.2">
      <c r="B2" s="8">
        <v>43744</v>
      </c>
      <c r="C2" s="12" t="s">
        <v>3</v>
      </c>
      <c r="D2" s="113">
        <v>3321</v>
      </c>
      <c r="E2" s="12" t="s">
        <v>1040</v>
      </c>
      <c r="F2" s="12" t="s">
        <v>15</v>
      </c>
      <c r="G2" s="12" t="s">
        <v>2514</v>
      </c>
      <c r="H2" s="12" t="s">
        <v>2515</v>
      </c>
      <c r="I2" s="12"/>
      <c r="J2" s="9">
        <v>22</v>
      </c>
      <c r="K2" s="9">
        <v>26</v>
      </c>
    </row>
    <row r="3" spans="2:11" s="11" customFormat="1" x14ac:dyDescent="0.2">
      <c r="B3" s="8">
        <v>43744</v>
      </c>
      <c r="C3" s="12" t="s">
        <v>3</v>
      </c>
      <c r="D3" s="113">
        <v>8079</v>
      </c>
      <c r="E3" s="12" t="s">
        <v>41</v>
      </c>
      <c r="F3" s="12" t="s">
        <v>15</v>
      </c>
      <c r="G3" s="12" t="s">
        <v>6</v>
      </c>
      <c r="H3" s="12" t="s">
        <v>258</v>
      </c>
      <c r="I3" s="12"/>
      <c r="J3" s="9">
        <v>22</v>
      </c>
      <c r="K3" s="9">
        <v>19</v>
      </c>
    </row>
    <row r="4" spans="2:11" s="11" customFormat="1" x14ac:dyDescent="0.2">
      <c r="B4" s="8">
        <v>43744</v>
      </c>
      <c r="C4" s="12" t="s">
        <v>3</v>
      </c>
      <c r="D4" s="113">
        <v>1254</v>
      </c>
      <c r="E4" s="12" t="s">
        <v>92</v>
      </c>
      <c r="F4" s="12" t="s">
        <v>15</v>
      </c>
      <c r="G4" s="12" t="s">
        <v>2481</v>
      </c>
      <c r="H4" s="12" t="s">
        <v>477</v>
      </c>
      <c r="I4" s="12"/>
      <c r="J4" s="9">
        <v>18</v>
      </c>
      <c r="K4" s="9">
        <v>24</v>
      </c>
    </row>
    <row r="5" spans="2:11" s="11" customFormat="1" x14ac:dyDescent="0.2">
      <c r="B5" s="8">
        <v>43744</v>
      </c>
      <c r="C5" s="12" t="s">
        <v>3</v>
      </c>
      <c r="D5" s="113">
        <v>2550</v>
      </c>
      <c r="E5" s="12" t="s">
        <v>92</v>
      </c>
      <c r="F5" s="12" t="s">
        <v>15</v>
      </c>
      <c r="G5" s="12" t="s">
        <v>6</v>
      </c>
      <c r="H5" s="12" t="s">
        <v>477</v>
      </c>
      <c r="I5" s="12"/>
      <c r="J5" s="9">
        <v>21</v>
      </c>
      <c r="K5" s="9">
        <v>25</v>
      </c>
    </row>
    <row r="6" spans="2:11" s="11" customFormat="1" x14ac:dyDescent="0.2">
      <c r="B6" s="8">
        <v>43744</v>
      </c>
      <c r="C6" s="12" t="s">
        <v>3</v>
      </c>
      <c r="D6" s="113">
        <v>8110</v>
      </c>
      <c r="E6" s="12" t="s">
        <v>42</v>
      </c>
      <c r="F6" s="12" t="s">
        <v>15</v>
      </c>
      <c r="G6" s="12" t="s">
        <v>6</v>
      </c>
      <c r="H6" s="12" t="s">
        <v>13</v>
      </c>
      <c r="I6" s="12"/>
      <c r="J6" s="9">
        <v>21</v>
      </c>
      <c r="K6" s="9">
        <v>26</v>
      </c>
    </row>
    <row r="7" spans="2:11" s="11" customFormat="1" x14ac:dyDescent="0.2">
      <c r="B7" s="8">
        <v>43745</v>
      </c>
      <c r="C7" s="12" t="s">
        <v>3</v>
      </c>
      <c r="D7" s="113">
        <v>3843</v>
      </c>
      <c r="E7" s="12" t="s">
        <v>116</v>
      </c>
      <c r="F7" s="12" t="s">
        <v>15</v>
      </c>
      <c r="G7" s="12" t="s">
        <v>6</v>
      </c>
      <c r="H7" s="12" t="s">
        <v>151</v>
      </c>
      <c r="I7" s="12"/>
      <c r="J7" s="9">
        <v>18</v>
      </c>
      <c r="K7" s="9">
        <v>14</v>
      </c>
    </row>
    <row r="8" spans="2:11" s="11" customFormat="1" x14ac:dyDescent="0.2">
      <c r="B8" s="8">
        <v>43746</v>
      </c>
      <c r="C8" s="12" t="s">
        <v>5</v>
      </c>
      <c r="D8" s="113">
        <v>54529</v>
      </c>
      <c r="E8" s="12" t="s">
        <v>1894</v>
      </c>
      <c r="F8" s="12" t="s">
        <v>15</v>
      </c>
      <c r="G8" s="12" t="s">
        <v>18</v>
      </c>
      <c r="H8" s="12" t="s">
        <v>23</v>
      </c>
      <c r="I8" s="12"/>
      <c r="J8" s="9">
        <v>83</v>
      </c>
      <c r="K8" s="9">
        <v>101</v>
      </c>
    </row>
    <row r="9" spans="2:11" s="11" customFormat="1" x14ac:dyDescent="0.2">
      <c r="B9" s="8">
        <v>43750</v>
      </c>
      <c r="C9" s="12" t="s">
        <v>3</v>
      </c>
      <c r="D9" s="113">
        <v>7246</v>
      </c>
      <c r="E9" s="12" t="s">
        <v>59</v>
      </c>
      <c r="F9" s="12" t="s">
        <v>15</v>
      </c>
      <c r="G9" s="12" t="s">
        <v>6</v>
      </c>
      <c r="H9" s="12" t="s">
        <v>477</v>
      </c>
      <c r="I9" s="12"/>
      <c r="J9" s="9">
        <v>31</v>
      </c>
      <c r="K9" s="9">
        <v>35</v>
      </c>
    </row>
    <row r="10" spans="2:11" s="11" customFormat="1" x14ac:dyDescent="0.2">
      <c r="B10" s="8">
        <v>43755</v>
      </c>
      <c r="C10" s="12" t="s">
        <v>1190</v>
      </c>
      <c r="D10" s="48" t="s">
        <v>2577</v>
      </c>
      <c r="E10" s="12" t="s">
        <v>2578</v>
      </c>
      <c r="F10" s="12" t="s">
        <v>15</v>
      </c>
      <c r="G10" s="12" t="s">
        <v>22</v>
      </c>
      <c r="H10" s="12"/>
      <c r="I10" s="12"/>
      <c r="J10" s="31"/>
      <c r="K10" s="31"/>
    </row>
    <row r="11" spans="2:11" s="11" customFormat="1" x14ac:dyDescent="0.2">
      <c r="B11" s="8">
        <v>43757</v>
      </c>
      <c r="C11" s="12" t="s">
        <v>3</v>
      </c>
      <c r="D11" s="113">
        <v>2210</v>
      </c>
      <c r="E11" s="12" t="s">
        <v>92</v>
      </c>
      <c r="F11" s="12" t="s">
        <v>15</v>
      </c>
      <c r="G11" s="12" t="s">
        <v>6</v>
      </c>
      <c r="H11" s="12" t="s">
        <v>258</v>
      </c>
      <c r="I11" s="12"/>
      <c r="J11" s="9">
        <v>24</v>
      </c>
      <c r="K11" s="9">
        <v>26</v>
      </c>
    </row>
    <row r="12" spans="2:11" s="11" customFormat="1" x14ac:dyDescent="0.2">
      <c r="B12" s="8">
        <v>43757</v>
      </c>
      <c r="C12" s="12" t="s">
        <v>3</v>
      </c>
      <c r="D12" s="113">
        <v>2210</v>
      </c>
      <c r="E12" s="12" t="s">
        <v>92</v>
      </c>
      <c r="F12" s="12" t="s">
        <v>15</v>
      </c>
      <c r="G12" s="12" t="s">
        <v>6</v>
      </c>
      <c r="H12" s="12" t="s">
        <v>258</v>
      </c>
      <c r="I12" s="12"/>
      <c r="J12" s="9">
        <v>24</v>
      </c>
      <c r="K12" s="9">
        <v>26</v>
      </c>
    </row>
    <row r="13" spans="2:11" s="11" customFormat="1" x14ac:dyDescent="0.2">
      <c r="B13" s="8">
        <v>43758</v>
      </c>
      <c r="C13" s="12" t="s">
        <v>3</v>
      </c>
      <c r="D13" s="113">
        <v>5836</v>
      </c>
      <c r="E13" s="12" t="s">
        <v>261</v>
      </c>
      <c r="F13" s="12" t="s">
        <v>15</v>
      </c>
      <c r="G13" s="12" t="s">
        <v>3</v>
      </c>
      <c r="H13" s="12" t="s">
        <v>151</v>
      </c>
      <c r="I13" s="12"/>
      <c r="J13" s="9">
        <v>27</v>
      </c>
      <c r="K13" s="9">
        <v>29</v>
      </c>
    </row>
    <row r="14" spans="2:11" x14ac:dyDescent="0.2">
      <c r="B14" s="8">
        <v>43759</v>
      </c>
      <c r="C14" s="12" t="s">
        <v>1190</v>
      </c>
      <c r="D14" s="48" t="s">
        <v>2607</v>
      </c>
      <c r="E14" s="12" t="s">
        <v>2608</v>
      </c>
      <c r="F14" s="12" t="s">
        <v>15</v>
      </c>
      <c r="G14" s="12" t="s">
        <v>6</v>
      </c>
      <c r="H14" s="12" t="s">
        <v>151</v>
      </c>
      <c r="I14" s="12"/>
      <c r="J14" s="31"/>
      <c r="K14" s="31"/>
    </row>
    <row r="15" spans="2:11" x14ac:dyDescent="0.2">
      <c r="B15" s="8">
        <v>43761</v>
      </c>
      <c r="C15" s="12" t="s">
        <v>1190</v>
      </c>
      <c r="D15" s="48" t="s">
        <v>2623</v>
      </c>
      <c r="E15" s="12" t="s">
        <v>2624</v>
      </c>
      <c r="F15" s="12" t="s">
        <v>15</v>
      </c>
      <c r="G15" s="12" t="s">
        <v>6</v>
      </c>
      <c r="H15" s="12" t="s">
        <v>2576</v>
      </c>
      <c r="I15" s="12"/>
      <c r="J15" s="9"/>
      <c r="K15" s="9"/>
    </row>
    <row r="16" spans="2:11" s="11" customFormat="1" x14ac:dyDescent="0.2">
      <c r="B16" s="8">
        <v>43761</v>
      </c>
      <c r="C16" s="12" t="s">
        <v>3</v>
      </c>
      <c r="D16" s="113">
        <v>7243</v>
      </c>
      <c r="E16" s="12" t="s">
        <v>56</v>
      </c>
      <c r="F16" s="12" t="s">
        <v>15</v>
      </c>
      <c r="G16" s="12" t="s">
        <v>6</v>
      </c>
      <c r="H16" s="12" t="s">
        <v>2576</v>
      </c>
      <c r="I16" s="12"/>
      <c r="J16" s="9">
        <v>33</v>
      </c>
      <c r="K16" s="9">
        <v>33</v>
      </c>
    </row>
    <row r="17" spans="2:11" s="11" customFormat="1" x14ac:dyDescent="0.2">
      <c r="B17" s="8">
        <v>43765</v>
      </c>
      <c r="C17" s="12" t="s">
        <v>3</v>
      </c>
      <c r="D17" s="113">
        <v>5810</v>
      </c>
      <c r="E17" s="12" t="s">
        <v>118</v>
      </c>
      <c r="F17" s="12" t="s">
        <v>15</v>
      </c>
      <c r="G17" s="12" t="s">
        <v>6</v>
      </c>
      <c r="H17" s="12" t="s">
        <v>37</v>
      </c>
      <c r="I17" s="12"/>
      <c r="J17" s="9">
        <v>23</v>
      </c>
      <c r="K17" s="9">
        <v>25</v>
      </c>
    </row>
    <row r="18" spans="2:11" s="11" customFormat="1" x14ac:dyDescent="0.2">
      <c r="B18" s="8">
        <v>43765</v>
      </c>
      <c r="C18" s="12" t="s">
        <v>3</v>
      </c>
      <c r="D18" s="113">
        <v>1254</v>
      </c>
      <c r="E18" s="12" t="s">
        <v>92</v>
      </c>
      <c r="F18" s="12" t="s">
        <v>15</v>
      </c>
      <c r="G18" s="12" t="s">
        <v>2481</v>
      </c>
      <c r="H18" s="12" t="s">
        <v>194</v>
      </c>
      <c r="I18" s="12"/>
      <c r="J18" s="9">
        <v>19</v>
      </c>
      <c r="K18" s="9">
        <v>24</v>
      </c>
    </row>
    <row r="19" spans="2:11" s="11" customFormat="1" x14ac:dyDescent="0.2">
      <c r="B19" s="8">
        <v>43765</v>
      </c>
      <c r="C19" s="12" t="s">
        <v>3</v>
      </c>
      <c r="D19" s="113">
        <v>1221</v>
      </c>
      <c r="E19" s="12" t="s">
        <v>92</v>
      </c>
      <c r="F19" s="12" t="s">
        <v>15</v>
      </c>
      <c r="G19" s="12" t="s">
        <v>2656</v>
      </c>
      <c r="H19" s="12" t="s">
        <v>151</v>
      </c>
      <c r="I19" s="12"/>
      <c r="J19" s="9">
        <v>29</v>
      </c>
      <c r="K19" s="9">
        <v>35</v>
      </c>
    </row>
    <row r="20" spans="2:11" s="11" customFormat="1" x14ac:dyDescent="0.2">
      <c r="B20" s="8">
        <v>43765</v>
      </c>
      <c r="C20" s="12" t="s">
        <v>1190</v>
      </c>
      <c r="D20" s="48" t="s">
        <v>2650</v>
      </c>
      <c r="E20" s="12" t="s">
        <v>2651</v>
      </c>
      <c r="F20" s="12" t="s">
        <v>15</v>
      </c>
      <c r="G20" s="12" t="s">
        <v>6</v>
      </c>
      <c r="H20" s="12" t="s">
        <v>151</v>
      </c>
      <c r="I20" s="12"/>
      <c r="J20" s="31"/>
      <c r="K20" s="31"/>
    </row>
    <row r="21" spans="2:11" s="11" customFormat="1" x14ac:dyDescent="0.2">
      <c r="B21" s="8">
        <v>43745</v>
      </c>
      <c r="C21" s="12" t="s">
        <v>3</v>
      </c>
      <c r="D21" s="113">
        <v>2317</v>
      </c>
      <c r="E21" s="12" t="s">
        <v>43</v>
      </c>
      <c r="F21" s="12" t="s">
        <v>2545</v>
      </c>
      <c r="G21" s="12" t="s">
        <v>6</v>
      </c>
      <c r="H21" s="12" t="s">
        <v>222</v>
      </c>
      <c r="I21" s="12"/>
      <c r="J21" s="9">
        <v>27</v>
      </c>
      <c r="K21" s="9">
        <v>27</v>
      </c>
    </row>
    <row r="22" spans="2:11" s="11" customFormat="1" x14ac:dyDescent="0.2">
      <c r="B22" s="8">
        <v>43739</v>
      </c>
      <c r="C22" s="12" t="s">
        <v>3</v>
      </c>
      <c r="D22" s="113">
        <v>2432</v>
      </c>
      <c r="E22" s="12" t="s">
        <v>92</v>
      </c>
      <c r="F22" s="12" t="s">
        <v>9</v>
      </c>
      <c r="G22" s="12" t="s">
        <v>6</v>
      </c>
      <c r="H22" s="12" t="s">
        <v>2494</v>
      </c>
      <c r="I22" s="12"/>
      <c r="J22" s="9">
        <v>23</v>
      </c>
      <c r="K22" s="9">
        <v>23</v>
      </c>
    </row>
    <row r="23" spans="2:11" s="11" customFormat="1" x14ac:dyDescent="0.2">
      <c r="B23" s="8">
        <v>43743</v>
      </c>
      <c r="C23" s="12" t="s">
        <v>3</v>
      </c>
      <c r="D23" s="113">
        <v>4645</v>
      </c>
      <c r="E23" s="12" t="s">
        <v>40</v>
      </c>
      <c r="F23" s="12" t="s">
        <v>9</v>
      </c>
      <c r="G23" s="12" t="s">
        <v>6</v>
      </c>
      <c r="H23" s="12" t="s">
        <v>2483</v>
      </c>
      <c r="I23" s="12"/>
      <c r="J23" s="9">
        <v>5</v>
      </c>
      <c r="K23" s="9">
        <v>3</v>
      </c>
    </row>
    <row r="24" spans="2:11" s="11" customFormat="1" x14ac:dyDescent="0.2">
      <c r="B24" s="8">
        <v>43764</v>
      </c>
      <c r="C24" s="12" t="s">
        <v>6</v>
      </c>
      <c r="D24" s="113">
        <v>57000</v>
      </c>
      <c r="E24" s="12" t="s">
        <v>211</v>
      </c>
      <c r="F24" s="12" t="s">
        <v>9</v>
      </c>
      <c r="G24" s="12" t="s">
        <v>6</v>
      </c>
      <c r="H24" s="12" t="s">
        <v>2645</v>
      </c>
      <c r="I24" s="12"/>
      <c r="J24" s="9">
        <v>51</v>
      </c>
      <c r="K24" s="9">
        <v>63</v>
      </c>
    </row>
    <row r="25" spans="2:11" s="11" customFormat="1" x14ac:dyDescent="0.2">
      <c r="B25" s="8">
        <v>43765</v>
      </c>
      <c r="C25" s="12" t="s">
        <v>3</v>
      </c>
      <c r="D25" s="113">
        <v>4405</v>
      </c>
      <c r="E25" s="12" t="s">
        <v>46</v>
      </c>
      <c r="F25" s="12" t="s">
        <v>1668</v>
      </c>
      <c r="G25" s="12" t="s">
        <v>4</v>
      </c>
      <c r="H25" s="12" t="s">
        <v>163</v>
      </c>
      <c r="I25" s="12"/>
      <c r="J25" s="9">
        <v>5</v>
      </c>
      <c r="K25" s="9">
        <v>2</v>
      </c>
    </row>
    <row r="26" spans="2:11" s="11" customFormat="1" x14ac:dyDescent="0.2">
      <c r="B26" s="8">
        <v>43743</v>
      </c>
      <c r="C26" s="12" t="s">
        <v>3</v>
      </c>
      <c r="D26" s="113">
        <v>1456</v>
      </c>
      <c r="E26" s="12" t="s">
        <v>92</v>
      </c>
      <c r="F26" s="12" t="s">
        <v>159</v>
      </c>
      <c r="G26" s="12" t="s">
        <v>15</v>
      </c>
      <c r="H26" s="12" t="s">
        <v>151</v>
      </c>
      <c r="I26" s="12"/>
      <c r="J26" s="9">
        <v>25</v>
      </c>
      <c r="K26" s="9">
        <v>28</v>
      </c>
    </row>
    <row r="27" spans="2:11" s="11" customFormat="1" x14ac:dyDescent="0.2">
      <c r="B27" s="8">
        <v>43758</v>
      </c>
      <c r="C27" s="12" t="s">
        <v>3</v>
      </c>
      <c r="D27" s="113">
        <v>7364</v>
      </c>
      <c r="E27" s="12" t="s">
        <v>239</v>
      </c>
      <c r="F27" s="12" t="s">
        <v>159</v>
      </c>
      <c r="G27" s="12" t="s">
        <v>15</v>
      </c>
      <c r="H27" s="12" t="s">
        <v>477</v>
      </c>
      <c r="I27" s="12"/>
      <c r="J27" s="9">
        <v>33</v>
      </c>
      <c r="K27" s="9">
        <v>38</v>
      </c>
    </row>
    <row r="28" spans="2:11" s="11" customFormat="1" x14ac:dyDescent="0.2">
      <c r="B28" s="8">
        <v>43765</v>
      </c>
      <c r="C28" s="12" t="s">
        <v>3</v>
      </c>
      <c r="D28" s="113">
        <v>2542</v>
      </c>
      <c r="E28" s="12" t="s">
        <v>92</v>
      </c>
      <c r="F28" s="12" t="s">
        <v>159</v>
      </c>
      <c r="G28" s="12" t="s">
        <v>6</v>
      </c>
      <c r="H28" s="12" t="s">
        <v>151</v>
      </c>
      <c r="I28" s="12"/>
      <c r="J28" s="9">
        <v>31</v>
      </c>
      <c r="K28" s="9">
        <v>30</v>
      </c>
    </row>
    <row r="29" spans="2:11" s="11" customFormat="1" x14ac:dyDescent="0.2">
      <c r="B29" s="8">
        <v>43758</v>
      </c>
      <c r="C29" s="12" t="s">
        <v>5</v>
      </c>
      <c r="D29" s="113">
        <v>47809</v>
      </c>
      <c r="E29" s="12" t="s">
        <v>2590</v>
      </c>
      <c r="F29" s="12" t="s">
        <v>11</v>
      </c>
      <c r="G29" s="12" t="s">
        <v>5</v>
      </c>
      <c r="H29" s="12" t="s">
        <v>319</v>
      </c>
      <c r="I29" s="12"/>
      <c r="J29" s="9">
        <v>177</v>
      </c>
      <c r="K29" s="9">
        <v>283</v>
      </c>
    </row>
    <row r="30" spans="2:11" s="11" customFormat="1" x14ac:dyDescent="0.2">
      <c r="B30" s="8">
        <v>43765</v>
      </c>
      <c r="C30" s="12" t="s">
        <v>3</v>
      </c>
      <c r="D30" s="113">
        <v>4171</v>
      </c>
      <c r="E30" s="12" t="s">
        <v>506</v>
      </c>
      <c r="F30" s="12" t="s">
        <v>11</v>
      </c>
      <c r="G30" s="12" t="s">
        <v>4</v>
      </c>
      <c r="H30" s="12" t="s">
        <v>151</v>
      </c>
      <c r="I30" s="12"/>
      <c r="J30" s="9">
        <v>14</v>
      </c>
      <c r="K30" s="9">
        <v>9</v>
      </c>
    </row>
    <row r="31" spans="2:11" s="11" customFormat="1" x14ac:dyDescent="0.2">
      <c r="B31" s="8">
        <v>43757</v>
      </c>
      <c r="C31" s="12" t="s">
        <v>3</v>
      </c>
      <c r="D31" s="113">
        <v>9048</v>
      </c>
      <c r="E31" s="12" t="s">
        <v>63</v>
      </c>
      <c r="F31" s="12" t="s">
        <v>1978</v>
      </c>
      <c r="G31" s="12" t="s">
        <v>15</v>
      </c>
      <c r="H31" s="12" t="s">
        <v>177</v>
      </c>
      <c r="I31" s="12"/>
      <c r="J31" s="9">
        <v>45</v>
      </c>
      <c r="K31" s="9">
        <v>62</v>
      </c>
    </row>
    <row r="32" spans="2:11" s="11" customFormat="1" x14ac:dyDescent="0.2">
      <c r="B32" s="8">
        <v>43739</v>
      </c>
      <c r="C32" s="12" t="s">
        <v>2492</v>
      </c>
      <c r="D32" s="113">
        <v>2600</v>
      </c>
      <c r="E32" s="12" t="s">
        <v>2493</v>
      </c>
      <c r="F32" s="12" t="s">
        <v>187</v>
      </c>
      <c r="G32" s="12" t="s">
        <v>15</v>
      </c>
      <c r="H32" s="12" t="s">
        <v>151</v>
      </c>
      <c r="I32" s="12"/>
      <c r="J32" s="31"/>
      <c r="K32" s="31"/>
    </row>
    <row r="33" spans="2:11" s="11" customFormat="1" x14ac:dyDescent="0.2">
      <c r="B33" s="8">
        <v>43744</v>
      </c>
      <c r="C33" s="12" t="s">
        <v>3</v>
      </c>
      <c r="D33" s="113">
        <v>7360</v>
      </c>
      <c r="E33" s="12" t="s">
        <v>1165</v>
      </c>
      <c r="F33" s="12" t="s">
        <v>187</v>
      </c>
      <c r="G33" s="12" t="s">
        <v>2524</v>
      </c>
      <c r="H33" s="12" t="s">
        <v>258</v>
      </c>
      <c r="I33" s="12"/>
      <c r="J33" s="9">
        <v>33</v>
      </c>
      <c r="K33" s="9">
        <v>45</v>
      </c>
    </row>
    <row r="34" spans="2:11" s="11" customFormat="1" x14ac:dyDescent="0.2">
      <c r="B34" s="8">
        <v>43739</v>
      </c>
      <c r="C34" s="12" t="s">
        <v>5</v>
      </c>
      <c r="D34" s="113">
        <v>54456</v>
      </c>
      <c r="E34" s="12" t="s">
        <v>1064</v>
      </c>
      <c r="F34" s="12" t="s">
        <v>5</v>
      </c>
      <c r="G34" s="12" t="s">
        <v>15</v>
      </c>
      <c r="H34" s="12" t="s">
        <v>151</v>
      </c>
      <c r="I34" s="12"/>
      <c r="J34" s="9">
        <v>58</v>
      </c>
      <c r="K34" s="9">
        <v>62</v>
      </c>
    </row>
    <row r="35" spans="2:11" s="11" customFormat="1" x14ac:dyDescent="0.2">
      <c r="B35" s="8">
        <v>43740</v>
      </c>
      <c r="C35" s="12" t="s">
        <v>3</v>
      </c>
      <c r="D35" s="113">
        <v>6743</v>
      </c>
      <c r="E35" s="12" t="s">
        <v>49</v>
      </c>
      <c r="F35" s="12" t="s">
        <v>5</v>
      </c>
      <c r="G35" s="12" t="s">
        <v>4</v>
      </c>
      <c r="H35" s="12" t="s">
        <v>1830</v>
      </c>
      <c r="I35" s="12"/>
      <c r="J35" s="9">
        <v>40</v>
      </c>
      <c r="K35" s="9">
        <v>53</v>
      </c>
    </row>
    <row r="36" spans="2:11" s="11" customFormat="1" x14ac:dyDescent="0.2">
      <c r="B36" s="8">
        <v>43740</v>
      </c>
      <c r="C36" s="12" t="s">
        <v>3</v>
      </c>
      <c r="D36" s="113">
        <v>3346</v>
      </c>
      <c r="E36" s="12" t="s">
        <v>54</v>
      </c>
      <c r="F36" s="12" t="s">
        <v>5</v>
      </c>
      <c r="G36" s="12" t="s">
        <v>15</v>
      </c>
      <c r="H36" s="12" t="s">
        <v>37</v>
      </c>
      <c r="I36" s="12"/>
      <c r="J36" s="9">
        <v>15</v>
      </c>
      <c r="K36" s="9">
        <v>17</v>
      </c>
    </row>
    <row r="37" spans="2:11" s="11" customFormat="1" x14ac:dyDescent="0.2">
      <c r="B37" s="8">
        <v>43740</v>
      </c>
      <c r="C37" s="12" t="s">
        <v>5</v>
      </c>
      <c r="D37" s="113">
        <v>54338</v>
      </c>
      <c r="E37" s="12" t="s">
        <v>1967</v>
      </c>
      <c r="F37" s="12" t="s">
        <v>5</v>
      </c>
      <c r="G37" s="12" t="s">
        <v>15</v>
      </c>
      <c r="H37" s="12" t="s">
        <v>222</v>
      </c>
      <c r="I37" s="12"/>
      <c r="J37" s="9">
        <v>57</v>
      </c>
      <c r="K37" s="9">
        <v>83</v>
      </c>
    </row>
    <row r="38" spans="2:11" s="11" customFormat="1" x14ac:dyDescent="0.2">
      <c r="B38" s="8">
        <v>43740</v>
      </c>
      <c r="C38" s="12" t="s">
        <v>5</v>
      </c>
      <c r="D38" s="113">
        <v>54441</v>
      </c>
      <c r="E38" s="12" t="s">
        <v>1989</v>
      </c>
      <c r="F38" s="12" t="s">
        <v>5</v>
      </c>
      <c r="G38" s="12" t="s">
        <v>15</v>
      </c>
      <c r="H38" s="12" t="s">
        <v>2500</v>
      </c>
      <c r="I38" s="12"/>
      <c r="J38" s="9">
        <v>54</v>
      </c>
      <c r="K38" s="9">
        <v>66</v>
      </c>
    </row>
    <row r="39" spans="2:11" s="11" customFormat="1" x14ac:dyDescent="0.2">
      <c r="B39" s="8">
        <v>43740</v>
      </c>
      <c r="C39" s="12" t="s">
        <v>5</v>
      </c>
      <c r="D39" s="113">
        <v>56269</v>
      </c>
      <c r="E39" s="12" t="s">
        <v>2499</v>
      </c>
      <c r="F39" s="12" t="s">
        <v>5</v>
      </c>
      <c r="G39" s="12" t="s">
        <v>15</v>
      </c>
      <c r="H39" s="12" t="s">
        <v>477</v>
      </c>
      <c r="I39" s="12"/>
      <c r="J39" s="9">
        <v>150</v>
      </c>
      <c r="K39" s="9">
        <v>233</v>
      </c>
    </row>
    <row r="40" spans="2:11" s="11" customFormat="1" x14ac:dyDescent="0.2">
      <c r="B40" s="8">
        <v>43741</v>
      </c>
      <c r="C40" s="12" t="s">
        <v>5</v>
      </c>
      <c r="D40" s="113">
        <v>66424</v>
      </c>
      <c r="E40" s="12" t="s">
        <v>2501</v>
      </c>
      <c r="F40" s="12" t="s">
        <v>5</v>
      </c>
      <c r="G40" s="12" t="s">
        <v>22</v>
      </c>
      <c r="H40" s="12" t="s">
        <v>319</v>
      </c>
      <c r="I40" s="12"/>
      <c r="J40" s="9">
        <v>82</v>
      </c>
      <c r="K40" s="9">
        <v>132</v>
      </c>
    </row>
    <row r="41" spans="2:11" s="11" customFormat="1" x14ac:dyDescent="0.2">
      <c r="B41" s="8">
        <v>43741</v>
      </c>
      <c r="C41" s="12" t="s">
        <v>5</v>
      </c>
      <c r="D41" s="113">
        <v>66265</v>
      </c>
      <c r="E41" s="12" t="s">
        <v>2502</v>
      </c>
      <c r="F41" s="12" t="s">
        <v>5</v>
      </c>
      <c r="G41" s="12" t="s">
        <v>15</v>
      </c>
      <c r="H41" s="12" t="s">
        <v>319</v>
      </c>
      <c r="I41" s="12"/>
      <c r="J41" s="9">
        <v>61</v>
      </c>
      <c r="K41" s="9">
        <v>98</v>
      </c>
    </row>
    <row r="42" spans="2:11" s="11" customFormat="1" x14ac:dyDescent="0.2">
      <c r="B42" s="8">
        <v>43741</v>
      </c>
      <c r="C42" s="12" t="s">
        <v>3</v>
      </c>
      <c r="D42" s="113">
        <v>3333</v>
      </c>
      <c r="E42" s="12" t="s">
        <v>338</v>
      </c>
      <c r="F42" s="12" t="s">
        <v>5</v>
      </c>
      <c r="G42" s="12" t="s">
        <v>15</v>
      </c>
      <c r="H42" s="12" t="s">
        <v>319</v>
      </c>
      <c r="I42" s="12"/>
      <c r="J42" s="9">
        <v>17</v>
      </c>
      <c r="K42" s="9">
        <v>22</v>
      </c>
    </row>
    <row r="43" spans="2:11" s="11" customFormat="1" x14ac:dyDescent="0.2">
      <c r="B43" s="8">
        <v>43743</v>
      </c>
      <c r="C43" s="12" t="s">
        <v>5</v>
      </c>
      <c r="D43" s="113">
        <v>38820</v>
      </c>
      <c r="E43" s="12" t="s">
        <v>2505</v>
      </c>
      <c r="F43" s="12" t="s">
        <v>5</v>
      </c>
      <c r="G43" s="12" t="s">
        <v>15</v>
      </c>
      <c r="H43" s="12" t="s">
        <v>151</v>
      </c>
      <c r="I43" s="12"/>
      <c r="J43" s="31"/>
      <c r="K43" s="31"/>
    </row>
    <row r="44" spans="2:11" s="11" customFormat="1" x14ac:dyDescent="0.2">
      <c r="B44" s="8">
        <v>43744</v>
      </c>
      <c r="C44" s="12" t="s">
        <v>5</v>
      </c>
      <c r="D44" s="113">
        <v>75382</v>
      </c>
      <c r="E44" s="12" t="s">
        <v>2507</v>
      </c>
      <c r="F44" s="12" t="s">
        <v>5</v>
      </c>
      <c r="G44" s="12" t="s">
        <v>15</v>
      </c>
      <c r="H44" s="12" t="s">
        <v>2508</v>
      </c>
      <c r="I44" s="12"/>
      <c r="J44" s="31"/>
      <c r="K44" s="31"/>
    </row>
    <row r="45" spans="2:11" s="11" customFormat="1" x14ac:dyDescent="0.2">
      <c r="B45" s="8">
        <v>43744</v>
      </c>
      <c r="C45" s="12" t="s">
        <v>5</v>
      </c>
      <c r="D45" s="113">
        <v>65719</v>
      </c>
      <c r="E45" s="12" t="s">
        <v>2521</v>
      </c>
      <c r="F45" s="12" t="s">
        <v>5</v>
      </c>
      <c r="G45" s="12" t="s">
        <v>15</v>
      </c>
      <c r="H45" s="12" t="s">
        <v>2522</v>
      </c>
      <c r="I45" s="12"/>
      <c r="J45" s="9">
        <v>156</v>
      </c>
      <c r="K45" s="9">
        <v>270</v>
      </c>
    </row>
    <row r="46" spans="2:11" s="11" customFormat="1" x14ac:dyDescent="0.2">
      <c r="B46" s="8">
        <v>43744</v>
      </c>
      <c r="C46" s="12" t="s">
        <v>5</v>
      </c>
      <c r="D46" s="113">
        <v>54341</v>
      </c>
      <c r="E46" s="12" t="s">
        <v>1917</v>
      </c>
      <c r="F46" s="12" t="s">
        <v>5</v>
      </c>
      <c r="G46" s="12" t="s">
        <v>6</v>
      </c>
      <c r="H46" s="12" t="s">
        <v>477</v>
      </c>
      <c r="I46" s="12"/>
      <c r="J46" s="9">
        <v>56</v>
      </c>
      <c r="K46" s="9">
        <v>88</v>
      </c>
    </row>
    <row r="47" spans="2:11" s="11" customFormat="1" x14ac:dyDescent="0.2">
      <c r="B47" s="8">
        <v>43744</v>
      </c>
      <c r="C47" s="12" t="s">
        <v>5</v>
      </c>
      <c r="D47" s="113">
        <v>63500</v>
      </c>
      <c r="E47" s="12" t="s">
        <v>2523</v>
      </c>
      <c r="F47" s="12" t="s">
        <v>5</v>
      </c>
      <c r="G47" s="12" t="s">
        <v>15</v>
      </c>
      <c r="H47" s="12" t="s">
        <v>151</v>
      </c>
      <c r="I47" s="12"/>
      <c r="J47" s="9">
        <v>166</v>
      </c>
      <c r="K47" s="9">
        <v>297</v>
      </c>
    </row>
    <row r="48" spans="2:11" s="11" customFormat="1" x14ac:dyDescent="0.2">
      <c r="B48" s="8">
        <v>43744</v>
      </c>
      <c r="C48" s="12" t="s">
        <v>5</v>
      </c>
      <c r="D48" s="113">
        <v>54295</v>
      </c>
      <c r="E48" s="12" t="s">
        <v>154</v>
      </c>
      <c r="F48" s="12" t="s">
        <v>5</v>
      </c>
      <c r="G48" s="12" t="s">
        <v>15</v>
      </c>
      <c r="H48" s="12" t="s">
        <v>422</v>
      </c>
      <c r="I48" s="12"/>
      <c r="J48" s="9">
        <v>56</v>
      </c>
      <c r="K48" s="9">
        <v>76</v>
      </c>
    </row>
    <row r="49" spans="2:11" s="11" customFormat="1" x14ac:dyDescent="0.2">
      <c r="B49" s="8">
        <v>43744</v>
      </c>
      <c r="C49" s="12" t="s">
        <v>5</v>
      </c>
      <c r="D49" s="113">
        <v>54295</v>
      </c>
      <c r="E49" s="12" t="s">
        <v>154</v>
      </c>
      <c r="F49" s="12" t="s">
        <v>5</v>
      </c>
      <c r="G49" s="12" t="s">
        <v>5</v>
      </c>
      <c r="H49" s="12" t="s">
        <v>422</v>
      </c>
      <c r="I49" s="12"/>
      <c r="J49" s="9">
        <v>56</v>
      </c>
      <c r="K49" s="9">
        <v>76</v>
      </c>
    </row>
    <row r="50" spans="2:11" s="11" customFormat="1" x14ac:dyDescent="0.2">
      <c r="B50" s="8">
        <v>43744</v>
      </c>
      <c r="C50" s="12" t="s">
        <v>5</v>
      </c>
      <c r="D50" s="113">
        <v>54296</v>
      </c>
      <c r="E50" s="12" t="s">
        <v>154</v>
      </c>
      <c r="F50" s="12" t="s">
        <v>5</v>
      </c>
      <c r="G50" s="12" t="s">
        <v>6</v>
      </c>
      <c r="H50" s="12" t="s">
        <v>151</v>
      </c>
      <c r="I50" s="12"/>
      <c r="J50" s="9">
        <v>61</v>
      </c>
      <c r="K50" s="9">
        <v>79</v>
      </c>
    </row>
    <row r="51" spans="2:11" s="11" customFormat="1" x14ac:dyDescent="0.2">
      <c r="B51" s="8">
        <v>43744</v>
      </c>
      <c r="C51" s="12" t="s">
        <v>5</v>
      </c>
      <c r="D51" s="113">
        <v>51067</v>
      </c>
      <c r="E51" s="12" t="s">
        <v>1896</v>
      </c>
      <c r="F51" s="12" t="s">
        <v>5</v>
      </c>
      <c r="G51" s="12" t="s">
        <v>6</v>
      </c>
      <c r="H51" s="12" t="s">
        <v>319</v>
      </c>
      <c r="I51" s="12"/>
      <c r="J51" s="9">
        <v>157</v>
      </c>
      <c r="K51" s="9">
        <v>242</v>
      </c>
    </row>
    <row r="52" spans="2:11" s="11" customFormat="1" x14ac:dyDescent="0.2">
      <c r="B52" s="8">
        <v>43744</v>
      </c>
      <c r="C52" s="12" t="s">
        <v>5</v>
      </c>
      <c r="D52" s="113">
        <v>54343</v>
      </c>
      <c r="E52" s="12" t="s">
        <v>595</v>
      </c>
      <c r="F52" s="12" t="s">
        <v>5</v>
      </c>
      <c r="G52" s="12" t="s">
        <v>2525</v>
      </c>
      <c r="H52" s="12" t="s">
        <v>319</v>
      </c>
      <c r="I52" s="12"/>
      <c r="J52" s="9">
        <v>56</v>
      </c>
      <c r="K52" s="9">
        <v>87</v>
      </c>
    </row>
    <row r="53" spans="2:11" s="11" customFormat="1" x14ac:dyDescent="0.2">
      <c r="B53" s="8">
        <v>43744</v>
      </c>
      <c r="C53" s="12" t="s">
        <v>5</v>
      </c>
      <c r="D53" s="113">
        <v>54329</v>
      </c>
      <c r="E53" s="12" t="s">
        <v>224</v>
      </c>
      <c r="F53" s="12" t="s">
        <v>5</v>
      </c>
      <c r="G53" s="12" t="s">
        <v>15</v>
      </c>
      <c r="H53" s="12" t="s">
        <v>151</v>
      </c>
      <c r="I53" s="12"/>
      <c r="J53" s="9">
        <v>62</v>
      </c>
      <c r="K53" s="9">
        <v>76</v>
      </c>
    </row>
    <row r="54" spans="2:11" s="11" customFormat="1" x14ac:dyDescent="0.2">
      <c r="B54" s="8">
        <v>43744</v>
      </c>
      <c r="C54" s="12" t="s">
        <v>5</v>
      </c>
      <c r="D54" s="113">
        <v>54675</v>
      </c>
      <c r="E54" s="12" t="s">
        <v>500</v>
      </c>
      <c r="F54" s="12" t="s">
        <v>5</v>
      </c>
      <c r="G54" s="12" t="s">
        <v>4</v>
      </c>
      <c r="H54" s="12" t="s">
        <v>2532</v>
      </c>
      <c r="I54" s="12"/>
      <c r="J54" s="9">
        <v>65</v>
      </c>
      <c r="K54" s="9">
        <v>78</v>
      </c>
    </row>
    <row r="55" spans="2:11" s="11" customFormat="1" x14ac:dyDescent="0.2">
      <c r="B55" s="8">
        <v>43745</v>
      </c>
      <c r="C55" s="12" t="s">
        <v>5</v>
      </c>
      <c r="D55" s="113">
        <v>67466</v>
      </c>
      <c r="E55" s="12" t="s">
        <v>2546</v>
      </c>
      <c r="F55" s="12" t="s">
        <v>5</v>
      </c>
      <c r="G55" s="12" t="s">
        <v>10</v>
      </c>
      <c r="H55" s="12" t="s">
        <v>292</v>
      </c>
      <c r="I55" s="12"/>
      <c r="J55" s="9">
        <v>133</v>
      </c>
      <c r="K55" s="9">
        <v>197</v>
      </c>
    </row>
    <row r="56" spans="2:11" s="11" customFormat="1" x14ac:dyDescent="0.2">
      <c r="B56" s="8">
        <v>43746</v>
      </c>
      <c r="C56" s="12" t="s">
        <v>5</v>
      </c>
      <c r="D56" s="113">
        <v>68782</v>
      </c>
      <c r="E56" s="12" t="s">
        <v>2547</v>
      </c>
      <c r="F56" s="12" t="s">
        <v>5</v>
      </c>
      <c r="G56" s="12" t="s">
        <v>15</v>
      </c>
      <c r="H56" s="12" t="s">
        <v>2548</v>
      </c>
      <c r="I56" s="12"/>
      <c r="J56" s="9"/>
      <c r="K56" s="9"/>
    </row>
    <row r="57" spans="2:11" s="11" customFormat="1" x14ac:dyDescent="0.2">
      <c r="B57" s="8">
        <v>43746</v>
      </c>
      <c r="C57" s="12" t="s">
        <v>5</v>
      </c>
      <c r="D57" s="113">
        <v>66346</v>
      </c>
      <c r="E57" s="12" t="s">
        <v>2549</v>
      </c>
      <c r="F57" s="12" t="s">
        <v>5</v>
      </c>
      <c r="G57" s="12" t="s">
        <v>15</v>
      </c>
      <c r="H57" s="12" t="s">
        <v>2555</v>
      </c>
      <c r="I57" s="12"/>
      <c r="J57" s="9">
        <v>79</v>
      </c>
      <c r="K57" s="9">
        <v>97</v>
      </c>
    </row>
    <row r="58" spans="2:11" s="11" customFormat="1" x14ac:dyDescent="0.2">
      <c r="B58" s="8">
        <v>43746</v>
      </c>
      <c r="C58" s="12" t="s">
        <v>5</v>
      </c>
      <c r="D58" s="113">
        <v>54451</v>
      </c>
      <c r="E58" s="12" t="s">
        <v>2551</v>
      </c>
      <c r="F58" s="12" t="s">
        <v>5</v>
      </c>
      <c r="G58" s="12" t="s">
        <v>15</v>
      </c>
      <c r="H58" s="12" t="s">
        <v>151</v>
      </c>
      <c r="I58" s="12"/>
      <c r="J58" s="9">
        <v>58</v>
      </c>
      <c r="K58" s="9">
        <v>71</v>
      </c>
    </row>
    <row r="59" spans="2:11" s="11" customFormat="1" x14ac:dyDescent="0.2">
      <c r="B59" s="8">
        <v>43746</v>
      </c>
      <c r="C59" s="12" t="s">
        <v>5</v>
      </c>
      <c r="D59" s="113">
        <v>54451</v>
      </c>
      <c r="E59" s="12" t="s">
        <v>2551</v>
      </c>
      <c r="F59" s="12" t="s">
        <v>5</v>
      </c>
      <c r="G59" s="12" t="s">
        <v>15</v>
      </c>
      <c r="H59" s="12" t="s">
        <v>319</v>
      </c>
      <c r="I59" s="12"/>
      <c r="J59" s="9">
        <v>58</v>
      </c>
      <c r="K59" s="9">
        <v>71</v>
      </c>
    </row>
    <row r="60" spans="2:11" s="11" customFormat="1" x14ac:dyDescent="0.2">
      <c r="B60" s="8">
        <v>43746</v>
      </c>
      <c r="C60" s="12" t="s">
        <v>5</v>
      </c>
      <c r="D60" s="113">
        <v>54426</v>
      </c>
      <c r="E60" s="12" t="s">
        <v>2552</v>
      </c>
      <c r="F60" s="12" t="s">
        <v>5</v>
      </c>
      <c r="G60" s="12" t="s">
        <v>5</v>
      </c>
      <c r="H60" s="12" t="s">
        <v>23</v>
      </c>
      <c r="I60" s="12"/>
      <c r="J60" s="9">
        <v>8</v>
      </c>
      <c r="K60" s="9">
        <v>100</v>
      </c>
    </row>
    <row r="61" spans="2:11" s="11" customFormat="1" x14ac:dyDescent="0.2">
      <c r="B61" s="8">
        <v>43746</v>
      </c>
      <c r="C61" s="12" t="s">
        <v>5</v>
      </c>
      <c r="D61" s="113">
        <v>54320</v>
      </c>
      <c r="E61" s="12" t="s">
        <v>2553</v>
      </c>
      <c r="F61" s="12" t="s">
        <v>5</v>
      </c>
      <c r="G61" s="12" t="s">
        <v>15</v>
      </c>
      <c r="H61" s="12" t="s">
        <v>23</v>
      </c>
      <c r="I61" s="12"/>
      <c r="J61" s="9">
        <v>75</v>
      </c>
      <c r="K61" s="9">
        <v>93</v>
      </c>
    </row>
    <row r="62" spans="2:11" s="11" customFormat="1" x14ac:dyDescent="0.2">
      <c r="B62" s="8">
        <v>43746</v>
      </c>
      <c r="C62" s="12" t="s">
        <v>5</v>
      </c>
      <c r="D62" s="113">
        <v>28205</v>
      </c>
      <c r="E62" s="12" t="s">
        <v>2554</v>
      </c>
      <c r="F62" s="12" t="s">
        <v>5</v>
      </c>
      <c r="G62" s="12" t="s">
        <v>15</v>
      </c>
      <c r="H62" s="12" t="s">
        <v>151</v>
      </c>
      <c r="I62" s="12"/>
      <c r="J62" s="31"/>
      <c r="K62" s="31"/>
    </row>
    <row r="63" spans="2:11" s="11" customFormat="1" x14ac:dyDescent="0.2">
      <c r="B63" s="8">
        <v>43747</v>
      </c>
      <c r="C63" s="12" t="s">
        <v>5</v>
      </c>
      <c r="D63" s="113">
        <v>54634</v>
      </c>
      <c r="E63" s="12" t="s">
        <v>2557</v>
      </c>
      <c r="F63" s="12" t="s">
        <v>5</v>
      </c>
      <c r="G63" s="12" t="s">
        <v>15</v>
      </c>
      <c r="H63" s="12" t="s">
        <v>325</v>
      </c>
      <c r="I63" s="12"/>
      <c r="J63" s="9">
        <v>67</v>
      </c>
      <c r="K63" s="9">
        <v>94</v>
      </c>
    </row>
    <row r="64" spans="2:11" s="11" customFormat="1" x14ac:dyDescent="0.2">
      <c r="B64" s="8">
        <v>43747</v>
      </c>
      <c r="C64" s="12" t="s">
        <v>3</v>
      </c>
      <c r="D64" s="113">
        <v>1338</v>
      </c>
      <c r="E64" s="12" t="s">
        <v>92</v>
      </c>
      <c r="F64" s="12" t="s">
        <v>5</v>
      </c>
      <c r="G64" s="12" t="s">
        <v>4</v>
      </c>
      <c r="H64" s="12" t="s">
        <v>2558</v>
      </c>
      <c r="I64" s="12"/>
      <c r="J64" s="9">
        <v>25</v>
      </c>
      <c r="K64" s="9">
        <v>27</v>
      </c>
    </row>
    <row r="65" spans="2:11" s="11" customFormat="1" x14ac:dyDescent="0.2">
      <c r="B65" s="8">
        <v>43747</v>
      </c>
      <c r="C65" s="12" t="s">
        <v>5</v>
      </c>
      <c r="D65" s="113">
        <v>66119</v>
      </c>
      <c r="E65" s="12" t="s">
        <v>1915</v>
      </c>
      <c r="F65" s="12" t="s">
        <v>5</v>
      </c>
      <c r="G65" s="12" t="s">
        <v>15</v>
      </c>
      <c r="H65" s="12" t="s">
        <v>2550</v>
      </c>
      <c r="I65" s="12"/>
      <c r="J65" s="9">
        <v>81</v>
      </c>
      <c r="K65" s="9">
        <v>110</v>
      </c>
    </row>
    <row r="66" spans="2:11" s="11" customFormat="1" x14ac:dyDescent="0.2">
      <c r="B66" s="8">
        <v>43747</v>
      </c>
      <c r="C66" s="12" t="s">
        <v>5</v>
      </c>
      <c r="D66" s="113">
        <v>80333</v>
      </c>
      <c r="E66" s="12" t="s">
        <v>2559</v>
      </c>
      <c r="F66" s="12" t="s">
        <v>5</v>
      </c>
      <c r="G66" s="12" t="s">
        <v>15</v>
      </c>
      <c r="H66" s="12" t="s">
        <v>319</v>
      </c>
      <c r="I66" s="12"/>
      <c r="J66" s="31"/>
      <c r="K66" s="31"/>
    </row>
    <row r="67" spans="2:11" s="11" customFormat="1" x14ac:dyDescent="0.2">
      <c r="B67" s="8">
        <v>43749</v>
      </c>
      <c r="C67" s="12" t="s">
        <v>5</v>
      </c>
      <c r="D67" s="113">
        <v>66333</v>
      </c>
      <c r="E67" s="12" t="s">
        <v>1855</v>
      </c>
      <c r="F67" s="12" t="s">
        <v>5</v>
      </c>
      <c r="G67" s="12" t="s">
        <v>6</v>
      </c>
      <c r="H67" s="12" t="s">
        <v>516</v>
      </c>
      <c r="I67" s="12"/>
      <c r="J67" s="9">
        <v>65</v>
      </c>
      <c r="K67" s="9">
        <v>96</v>
      </c>
    </row>
    <row r="68" spans="2:11" s="11" customFormat="1" x14ac:dyDescent="0.2">
      <c r="B68" s="8">
        <v>43749</v>
      </c>
      <c r="C68" s="12" t="s">
        <v>5</v>
      </c>
      <c r="D68" s="113">
        <v>54675</v>
      </c>
      <c r="E68" s="12" t="s">
        <v>2563</v>
      </c>
      <c r="F68" s="12" t="s">
        <v>5</v>
      </c>
      <c r="G68" s="12" t="s">
        <v>5</v>
      </c>
      <c r="H68" s="12" t="s">
        <v>2562</v>
      </c>
      <c r="I68" s="12"/>
      <c r="J68" s="9">
        <v>74</v>
      </c>
      <c r="K68" s="9">
        <v>87</v>
      </c>
    </row>
    <row r="69" spans="2:11" s="11" customFormat="1" x14ac:dyDescent="0.2">
      <c r="B69" s="8">
        <v>43750</v>
      </c>
      <c r="C69" s="12" t="s">
        <v>3</v>
      </c>
      <c r="D69" s="113">
        <v>5371</v>
      </c>
      <c r="E69" s="12" t="s">
        <v>58</v>
      </c>
      <c r="F69" s="12" t="s">
        <v>5</v>
      </c>
      <c r="G69" s="12" t="s">
        <v>15</v>
      </c>
      <c r="H69" s="12" t="s">
        <v>2569</v>
      </c>
      <c r="I69" s="12"/>
      <c r="J69" s="9">
        <v>31</v>
      </c>
      <c r="K69" s="9">
        <v>38</v>
      </c>
    </row>
    <row r="70" spans="2:11" s="11" customFormat="1" x14ac:dyDescent="0.2">
      <c r="B70" s="8">
        <v>43750</v>
      </c>
      <c r="C70" s="12" t="s">
        <v>5</v>
      </c>
      <c r="D70" s="113">
        <v>54634</v>
      </c>
      <c r="E70" s="12" t="s">
        <v>1692</v>
      </c>
      <c r="F70" s="12" t="s">
        <v>5</v>
      </c>
      <c r="G70" s="12" t="s">
        <v>5</v>
      </c>
      <c r="H70" s="12" t="s">
        <v>989</v>
      </c>
      <c r="I70" s="12"/>
      <c r="J70" s="9">
        <v>62</v>
      </c>
      <c r="K70" s="9">
        <v>94</v>
      </c>
    </row>
    <row r="71" spans="2:11" s="11" customFormat="1" x14ac:dyDescent="0.2">
      <c r="B71" s="8">
        <v>43750</v>
      </c>
      <c r="C71" s="12" t="s">
        <v>3</v>
      </c>
      <c r="D71" s="113">
        <v>9189</v>
      </c>
      <c r="E71" s="12" t="s">
        <v>51</v>
      </c>
      <c r="F71" s="12" t="s">
        <v>5</v>
      </c>
      <c r="G71" s="12" t="s">
        <v>4</v>
      </c>
      <c r="H71" s="12" t="s">
        <v>151</v>
      </c>
      <c r="I71" s="12"/>
      <c r="J71" s="9">
        <v>44</v>
      </c>
      <c r="K71" s="9">
        <v>61</v>
      </c>
    </row>
    <row r="72" spans="2:11" s="11" customFormat="1" x14ac:dyDescent="0.2">
      <c r="B72" s="8">
        <v>43750</v>
      </c>
      <c r="C72" s="12" t="s">
        <v>5</v>
      </c>
      <c r="D72" s="113">
        <v>66625</v>
      </c>
      <c r="E72" s="12" t="s">
        <v>2564</v>
      </c>
      <c r="F72" s="12" t="s">
        <v>5</v>
      </c>
      <c r="G72" s="12" t="s">
        <v>5</v>
      </c>
      <c r="H72" s="12" t="s">
        <v>2565</v>
      </c>
      <c r="I72" s="12"/>
      <c r="J72" s="9">
        <v>83</v>
      </c>
      <c r="K72" s="9">
        <v>128</v>
      </c>
    </row>
    <row r="73" spans="2:11" s="11" customFormat="1" x14ac:dyDescent="0.2">
      <c r="B73" s="8">
        <v>43751</v>
      </c>
      <c r="C73" s="12" t="s">
        <v>5</v>
      </c>
      <c r="D73" s="113">
        <v>54441</v>
      </c>
      <c r="E73" s="12" t="s">
        <v>484</v>
      </c>
      <c r="F73" s="12" t="s">
        <v>5</v>
      </c>
      <c r="G73" s="12" t="s">
        <v>15</v>
      </c>
      <c r="H73" s="12" t="s">
        <v>319</v>
      </c>
      <c r="I73" s="12"/>
      <c r="J73" s="9">
        <v>48</v>
      </c>
      <c r="K73" s="9">
        <v>66</v>
      </c>
    </row>
    <row r="74" spans="2:11" s="11" customFormat="1" x14ac:dyDescent="0.2">
      <c r="B74" s="8">
        <v>43751</v>
      </c>
      <c r="C74" s="12" t="s">
        <v>5</v>
      </c>
      <c r="D74" s="113">
        <v>66693</v>
      </c>
      <c r="E74" s="12" t="s">
        <v>734</v>
      </c>
      <c r="F74" s="12" t="s">
        <v>5</v>
      </c>
      <c r="G74" s="12" t="s">
        <v>15</v>
      </c>
      <c r="H74" s="12" t="s">
        <v>2555</v>
      </c>
      <c r="I74" s="12"/>
      <c r="J74" s="9">
        <v>46</v>
      </c>
      <c r="K74" s="9">
        <v>67</v>
      </c>
    </row>
    <row r="75" spans="2:11" s="11" customFormat="1" x14ac:dyDescent="0.2">
      <c r="B75" s="8">
        <v>43751</v>
      </c>
      <c r="C75" s="12" t="s">
        <v>5</v>
      </c>
      <c r="D75" s="113">
        <v>54292</v>
      </c>
      <c r="E75" s="12" t="s">
        <v>154</v>
      </c>
      <c r="F75" s="12" t="s">
        <v>5</v>
      </c>
      <c r="G75" s="12" t="s">
        <v>15</v>
      </c>
      <c r="H75" s="12" t="s">
        <v>151</v>
      </c>
      <c r="I75" s="12"/>
      <c r="J75" s="9">
        <v>58</v>
      </c>
      <c r="K75" s="9">
        <v>77</v>
      </c>
    </row>
    <row r="76" spans="2:11" s="11" customFormat="1" x14ac:dyDescent="0.2">
      <c r="B76" s="109">
        <v>43753</v>
      </c>
      <c r="C76" s="34" t="s">
        <v>5</v>
      </c>
      <c r="D76" s="211">
        <v>66798</v>
      </c>
      <c r="E76" s="34" t="s">
        <v>2574</v>
      </c>
      <c r="F76" s="34" t="s">
        <v>5</v>
      </c>
      <c r="G76" s="34" t="s">
        <v>15</v>
      </c>
      <c r="H76" s="34" t="s">
        <v>23</v>
      </c>
      <c r="I76" s="34"/>
      <c r="J76" s="211">
        <v>66</v>
      </c>
      <c r="K76" s="211">
        <v>84</v>
      </c>
    </row>
    <row r="77" spans="2:11" s="11" customFormat="1" x14ac:dyDescent="0.2">
      <c r="B77" s="109">
        <v>43754</v>
      </c>
      <c r="C77" s="34" t="s">
        <v>5</v>
      </c>
      <c r="D77" s="211">
        <v>66709</v>
      </c>
      <c r="E77" s="34" t="s">
        <v>2575</v>
      </c>
      <c r="F77" s="34" t="s">
        <v>5</v>
      </c>
      <c r="G77" s="34" t="s">
        <v>4</v>
      </c>
      <c r="H77" s="34" t="s">
        <v>151</v>
      </c>
      <c r="I77" s="34"/>
      <c r="J77" s="211">
        <v>78</v>
      </c>
      <c r="K77" s="211">
        <v>91</v>
      </c>
    </row>
    <row r="78" spans="2:11" s="11" customFormat="1" x14ac:dyDescent="0.2">
      <c r="B78" s="109">
        <v>43754</v>
      </c>
      <c r="C78" s="34" t="s">
        <v>5</v>
      </c>
      <c r="D78" s="211">
        <v>66709</v>
      </c>
      <c r="E78" s="34" t="s">
        <v>2575</v>
      </c>
      <c r="F78" s="34" t="s">
        <v>5</v>
      </c>
      <c r="G78" s="34" t="s">
        <v>4</v>
      </c>
      <c r="H78" s="34" t="s">
        <v>23</v>
      </c>
      <c r="I78" s="34"/>
      <c r="J78" s="211">
        <v>78</v>
      </c>
      <c r="K78" s="211">
        <v>91</v>
      </c>
    </row>
    <row r="79" spans="2:11" s="11" customFormat="1" x14ac:dyDescent="0.2">
      <c r="B79" s="109">
        <v>43754</v>
      </c>
      <c r="C79" s="34" t="s">
        <v>5</v>
      </c>
      <c r="D79" s="211">
        <v>66125</v>
      </c>
      <c r="E79" s="34" t="s">
        <v>1915</v>
      </c>
      <c r="F79" s="34" t="s">
        <v>5</v>
      </c>
      <c r="G79" s="34" t="s">
        <v>15</v>
      </c>
      <c r="H79" s="34" t="s">
        <v>319</v>
      </c>
      <c r="I79" s="34"/>
      <c r="J79" s="211">
        <v>73</v>
      </c>
      <c r="K79" s="211">
        <v>116</v>
      </c>
    </row>
    <row r="80" spans="2:11" s="11" customFormat="1" x14ac:dyDescent="0.2">
      <c r="B80" s="8">
        <v>43758</v>
      </c>
      <c r="C80" s="12" t="s">
        <v>5</v>
      </c>
      <c r="D80" s="113">
        <v>66663</v>
      </c>
      <c r="E80" s="12" t="s">
        <v>623</v>
      </c>
      <c r="F80" s="12" t="s">
        <v>5</v>
      </c>
      <c r="G80" s="12" t="s">
        <v>5</v>
      </c>
      <c r="H80" s="12" t="s">
        <v>151</v>
      </c>
      <c r="I80" s="12"/>
      <c r="J80" s="9">
        <v>43</v>
      </c>
      <c r="K80" s="9">
        <v>65</v>
      </c>
    </row>
    <row r="81" spans="2:11" s="11" customFormat="1" x14ac:dyDescent="0.2">
      <c r="B81" s="8">
        <v>43758</v>
      </c>
      <c r="C81" s="12" t="s">
        <v>5</v>
      </c>
      <c r="D81" s="113">
        <v>54292</v>
      </c>
      <c r="E81" s="12" t="s">
        <v>2582</v>
      </c>
      <c r="F81" s="12" t="s">
        <v>5</v>
      </c>
      <c r="G81" s="12" t="s">
        <v>22</v>
      </c>
      <c r="H81" s="12" t="s">
        <v>151</v>
      </c>
      <c r="I81" s="12"/>
      <c r="J81" s="9">
        <v>58</v>
      </c>
      <c r="K81" s="9">
        <v>78</v>
      </c>
    </row>
    <row r="82" spans="2:11" s="11" customFormat="1" x14ac:dyDescent="0.2">
      <c r="B82" s="8">
        <v>43758</v>
      </c>
      <c r="C82" s="12" t="s">
        <v>5</v>
      </c>
      <c r="D82" s="113">
        <v>54311</v>
      </c>
      <c r="E82" s="12" t="s">
        <v>2591</v>
      </c>
      <c r="F82" s="12" t="s">
        <v>5</v>
      </c>
      <c r="G82" s="12" t="s">
        <v>15</v>
      </c>
      <c r="H82" s="12" t="s">
        <v>23</v>
      </c>
      <c r="I82" s="12"/>
      <c r="J82" s="9">
        <v>51</v>
      </c>
      <c r="K82" s="9">
        <v>75</v>
      </c>
    </row>
    <row r="83" spans="2:11" s="11" customFormat="1" x14ac:dyDescent="0.2">
      <c r="B83" s="8">
        <v>43764</v>
      </c>
      <c r="C83" s="12" t="s">
        <v>3</v>
      </c>
      <c r="D83" s="113">
        <v>5290</v>
      </c>
      <c r="E83" s="12" t="s">
        <v>2641</v>
      </c>
      <c r="F83" s="12" t="s">
        <v>5</v>
      </c>
      <c r="G83" s="12" t="s">
        <v>6</v>
      </c>
      <c r="H83" s="12" t="s">
        <v>151</v>
      </c>
      <c r="I83" s="12"/>
      <c r="J83" s="9">
        <v>31</v>
      </c>
      <c r="K83" s="9">
        <v>36</v>
      </c>
    </row>
    <row r="84" spans="2:11" s="11" customFormat="1" x14ac:dyDescent="0.2">
      <c r="B84" s="8">
        <v>43764</v>
      </c>
      <c r="C84" s="12" t="s">
        <v>3</v>
      </c>
      <c r="D84" s="113">
        <v>3854</v>
      </c>
      <c r="E84" s="12" t="s">
        <v>116</v>
      </c>
      <c r="F84" s="12" t="s">
        <v>5</v>
      </c>
      <c r="G84" s="12" t="s">
        <v>15</v>
      </c>
      <c r="H84" s="12" t="s">
        <v>319</v>
      </c>
      <c r="I84" s="12"/>
      <c r="J84" s="9">
        <v>16</v>
      </c>
      <c r="K84" s="9">
        <v>13</v>
      </c>
    </row>
    <row r="85" spans="2:11" s="11" customFormat="1" x14ac:dyDescent="0.2">
      <c r="B85" s="8">
        <v>43764</v>
      </c>
      <c r="C85" s="12" t="s">
        <v>5</v>
      </c>
      <c r="D85" s="113">
        <v>66386</v>
      </c>
      <c r="E85" s="12" t="s">
        <v>2647</v>
      </c>
      <c r="F85" s="12" t="s">
        <v>5</v>
      </c>
      <c r="G85" s="12" t="s">
        <v>15</v>
      </c>
      <c r="H85" s="12" t="s">
        <v>151</v>
      </c>
      <c r="I85" s="12"/>
      <c r="J85" s="9">
        <v>75</v>
      </c>
      <c r="K85" s="9">
        <v>119</v>
      </c>
    </row>
    <row r="86" spans="2:11" s="11" customFormat="1" x14ac:dyDescent="0.2">
      <c r="B86" s="8">
        <v>43765</v>
      </c>
      <c r="C86" s="12" t="s">
        <v>3</v>
      </c>
      <c r="D86" s="113">
        <v>6700</v>
      </c>
      <c r="E86" s="12" t="s">
        <v>127</v>
      </c>
      <c r="F86" s="12" t="s">
        <v>5</v>
      </c>
      <c r="G86" s="12" t="s">
        <v>6</v>
      </c>
      <c r="H86" s="12" t="s">
        <v>163</v>
      </c>
      <c r="I86" s="12"/>
      <c r="J86" s="9">
        <v>30</v>
      </c>
      <c r="K86" s="9">
        <v>26</v>
      </c>
    </row>
    <row r="87" spans="2:11" s="11" customFormat="1" x14ac:dyDescent="0.2">
      <c r="B87" s="8">
        <v>43765</v>
      </c>
      <c r="C87" s="12" t="s">
        <v>5</v>
      </c>
      <c r="D87" s="113">
        <v>54343</v>
      </c>
      <c r="E87" s="12" t="s">
        <v>595</v>
      </c>
      <c r="F87" s="12" t="s">
        <v>5</v>
      </c>
      <c r="G87" s="12" t="s">
        <v>15</v>
      </c>
      <c r="H87" s="12" t="s">
        <v>422</v>
      </c>
      <c r="I87" s="12"/>
      <c r="J87" s="9">
        <v>57</v>
      </c>
      <c r="K87" s="9">
        <v>57</v>
      </c>
    </row>
    <row r="88" spans="2:11" s="11" customFormat="1" x14ac:dyDescent="0.2">
      <c r="B88" s="8">
        <v>43742</v>
      </c>
      <c r="C88" s="12" t="s">
        <v>5</v>
      </c>
      <c r="D88" s="113">
        <v>65189</v>
      </c>
      <c r="E88" s="12" t="s">
        <v>2503</v>
      </c>
      <c r="F88" s="12" t="s">
        <v>140</v>
      </c>
      <c r="G88" s="12" t="s">
        <v>15</v>
      </c>
      <c r="H88" s="12" t="s">
        <v>292</v>
      </c>
      <c r="I88" s="12"/>
      <c r="J88" s="9">
        <v>148</v>
      </c>
      <c r="K88" s="9">
        <v>262</v>
      </c>
    </row>
    <row r="89" spans="2:11" s="11" customFormat="1" x14ac:dyDescent="0.2">
      <c r="B89" s="8">
        <v>43761</v>
      </c>
      <c r="C89" s="12" t="s">
        <v>234</v>
      </c>
      <c r="D89" s="48" t="s">
        <v>2626</v>
      </c>
      <c r="E89" s="12" t="s">
        <v>2627</v>
      </c>
      <c r="F89" s="12" t="s">
        <v>1676</v>
      </c>
      <c r="G89" s="12" t="s">
        <v>15</v>
      </c>
      <c r="H89" s="12" t="s">
        <v>292</v>
      </c>
      <c r="I89" s="12"/>
      <c r="J89" s="9"/>
      <c r="K89" s="9"/>
    </row>
    <row r="90" spans="2:11" s="11" customFormat="1" x14ac:dyDescent="0.2">
      <c r="B90" s="8">
        <v>43744</v>
      </c>
      <c r="C90" s="12" t="s">
        <v>3</v>
      </c>
      <c r="D90" s="113">
        <v>2444</v>
      </c>
      <c r="E90" s="12" t="s">
        <v>92</v>
      </c>
      <c r="F90" s="12" t="s">
        <v>18</v>
      </c>
      <c r="G90" s="12" t="s">
        <v>6</v>
      </c>
      <c r="H90" s="12" t="s">
        <v>262</v>
      </c>
      <c r="I90" s="12"/>
      <c r="J90" s="9">
        <v>22</v>
      </c>
      <c r="K90" s="9">
        <v>27</v>
      </c>
    </row>
    <row r="91" spans="2:11" s="11" customFormat="1" x14ac:dyDescent="0.2">
      <c r="B91" s="8">
        <v>43750</v>
      </c>
      <c r="C91" s="12" t="s">
        <v>3</v>
      </c>
      <c r="D91" s="113">
        <v>1228</v>
      </c>
      <c r="E91" s="12" t="s">
        <v>43</v>
      </c>
      <c r="F91" s="12" t="s">
        <v>18</v>
      </c>
      <c r="G91" s="12" t="s">
        <v>15</v>
      </c>
      <c r="H91" s="12" t="s">
        <v>194</v>
      </c>
      <c r="I91" s="12"/>
      <c r="J91" s="9">
        <v>23</v>
      </c>
      <c r="K91" s="9">
        <v>26</v>
      </c>
    </row>
    <row r="92" spans="2:11" s="11" customFormat="1" x14ac:dyDescent="0.2">
      <c r="B92" s="8">
        <v>43750</v>
      </c>
      <c r="C92" s="12" t="s">
        <v>5</v>
      </c>
      <c r="D92" s="113">
        <v>54306</v>
      </c>
      <c r="E92" s="12" t="s">
        <v>2567</v>
      </c>
      <c r="F92" s="12" t="s">
        <v>18</v>
      </c>
      <c r="G92" s="12" t="s">
        <v>15</v>
      </c>
      <c r="H92" s="12" t="s">
        <v>151</v>
      </c>
      <c r="I92" s="12"/>
      <c r="J92" s="9">
        <v>63</v>
      </c>
      <c r="K92" s="9">
        <v>85</v>
      </c>
    </row>
    <row r="93" spans="2:11" s="11" customFormat="1" x14ac:dyDescent="0.2">
      <c r="B93" s="8">
        <v>43751</v>
      </c>
      <c r="C93" s="12" t="s">
        <v>2571</v>
      </c>
      <c r="D93" s="48" t="s">
        <v>2572</v>
      </c>
      <c r="E93" s="12" t="s">
        <v>2573</v>
      </c>
      <c r="F93" s="12" t="s">
        <v>18</v>
      </c>
      <c r="G93" s="12" t="s">
        <v>15</v>
      </c>
      <c r="H93" s="12" t="s">
        <v>477</v>
      </c>
      <c r="I93" s="12"/>
      <c r="J93" s="9"/>
      <c r="K93" s="9"/>
    </row>
    <row r="94" spans="2:11" s="11" customFormat="1" x14ac:dyDescent="0.2">
      <c r="B94" s="8">
        <v>43764</v>
      </c>
      <c r="C94" s="12" t="s">
        <v>3</v>
      </c>
      <c r="D94" s="113">
        <v>4540</v>
      </c>
      <c r="E94" s="12" t="s">
        <v>40</v>
      </c>
      <c r="F94" s="12" t="s">
        <v>18</v>
      </c>
      <c r="G94" s="12" t="s">
        <v>15</v>
      </c>
      <c r="H94" s="12" t="s">
        <v>2648</v>
      </c>
      <c r="I94" s="12"/>
      <c r="J94" s="9">
        <v>3</v>
      </c>
      <c r="K94" s="9" t="s">
        <v>828</v>
      </c>
    </row>
    <row r="95" spans="2:11" s="11" customFormat="1" x14ac:dyDescent="0.2">
      <c r="B95" s="8">
        <v>43765</v>
      </c>
      <c r="C95" s="12" t="s">
        <v>3</v>
      </c>
      <c r="D95" s="113">
        <v>2145</v>
      </c>
      <c r="E95" s="12" t="s">
        <v>92</v>
      </c>
      <c r="F95" s="12" t="s">
        <v>18</v>
      </c>
      <c r="G95" s="12" t="s">
        <v>15</v>
      </c>
      <c r="H95" s="12" t="s">
        <v>292</v>
      </c>
      <c r="I95" s="12"/>
      <c r="J95" s="9">
        <v>30</v>
      </c>
      <c r="K95" s="9">
        <v>35</v>
      </c>
    </row>
    <row r="96" spans="2:11" s="11" customFormat="1" x14ac:dyDescent="0.2">
      <c r="B96" s="8">
        <v>43765</v>
      </c>
      <c r="C96" s="12" t="s">
        <v>2072</v>
      </c>
      <c r="D96" s="113">
        <v>98201</v>
      </c>
      <c r="E96" s="12" t="s">
        <v>1110</v>
      </c>
      <c r="F96" s="12" t="s">
        <v>18</v>
      </c>
      <c r="G96" s="12" t="s">
        <v>15</v>
      </c>
      <c r="H96" s="12" t="s">
        <v>151</v>
      </c>
      <c r="I96" s="12"/>
      <c r="J96" s="31"/>
      <c r="K96" s="31"/>
    </row>
    <row r="97" spans="2:11" s="11" customFormat="1" x14ac:dyDescent="0.2">
      <c r="B97" s="8">
        <v>43765</v>
      </c>
      <c r="C97" s="12" t="s">
        <v>3</v>
      </c>
      <c r="D97" s="113">
        <v>7562</v>
      </c>
      <c r="E97" s="12" t="s">
        <v>162</v>
      </c>
      <c r="F97" s="12" t="s">
        <v>2406</v>
      </c>
      <c r="G97" s="12" t="s">
        <v>6</v>
      </c>
      <c r="H97" s="12" t="s">
        <v>151</v>
      </c>
      <c r="I97" s="12"/>
      <c r="J97" s="9">
        <v>38</v>
      </c>
      <c r="K97" s="9">
        <v>43</v>
      </c>
    </row>
    <row r="98" spans="2:11" s="11" customFormat="1" x14ac:dyDescent="0.2">
      <c r="B98" s="8">
        <v>43765</v>
      </c>
      <c r="C98" s="12" t="s">
        <v>3</v>
      </c>
      <c r="D98" s="113">
        <v>5241</v>
      </c>
      <c r="E98" s="12" t="s">
        <v>66</v>
      </c>
      <c r="F98" s="12" t="s">
        <v>2451</v>
      </c>
      <c r="G98" s="12" t="s">
        <v>2649</v>
      </c>
      <c r="H98" s="12" t="s">
        <v>222</v>
      </c>
      <c r="I98" s="12"/>
      <c r="J98" s="9">
        <v>27</v>
      </c>
      <c r="K98" s="9">
        <v>34</v>
      </c>
    </row>
    <row r="99" spans="2:11" s="11" customFormat="1" x14ac:dyDescent="0.2">
      <c r="B99" s="8">
        <v>43739</v>
      </c>
      <c r="C99" s="12" t="s">
        <v>6</v>
      </c>
      <c r="D99" s="113">
        <v>57390</v>
      </c>
      <c r="E99" s="12" t="s">
        <v>137</v>
      </c>
      <c r="F99" s="12" t="s">
        <v>6</v>
      </c>
      <c r="G99" s="12" t="s">
        <v>6</v>
      </c>
      <c r="H99" s="12" t="s">
        <v>477</v>
      </c>
      <c r="I99" s="12"/>
      <c r="J99" s="9">
        <v>16</v>
      </c>
      <c r="K99" s="9">
        <v>11</v>
      </c>
    </row>
    <row r="100" spans="2:11" s="11" customFormat="1" x14ac:dyDescent="0.2">
      <c r="B100" s="8">
        <v>43741</v>
      </c>
      <c r="C100" s="12" t="s">
        <v>3</v>
      </c>
      <c r="D100" s="113">
        <v>1948</v>
      </c>
      <c r="E100" s="12" t="s">
        <v>92</v>
      </c>
      <c r="F100" s="12" t="s">
        <v>6</v>
      </c>
      <c r="G100" s="12" t="s">
        <v>15</v>
      </c>
      <c r="H100" s="12" t="s">
        <v>37</v>
      </c>
      <c r="I100" s="12"/>
      <c r="J100" s="9">
        <v>20</v>
      </c>
      <c r="K100" s="9">
        <v>24</v>
      </c>
    </row>
    <row r="101" spans="2:11" s="11" customFormat="1" x14ac:dyDescent="0.2">
      <c r="B101" s="8">
        <v>43743</v>
      </c>
      <c r="C101" s="12" t="s">
        <v>14</v>
      </c>
      <c r="D101" s="113">
        <v>6791</v>
      </c>
      <c r="E101" s="12" t="s">
        <v>136</v>
      </c>
      <c r="F101" s="12" t="s">
        <v>6</v>
      </c>
      <c r="G101" s="12" t="s">
        <v>15</v>
      </c>
      <c r="H101" s="12" t="s">
        <v>2504</v>
      </c>
      <c r="I101" s="12"/>
      <c r="J101" s="9">
        <v>16</v>
      </c>
      <c r="K101" s="9">
        <v>10</v>
      </c>
    </row>
    <row r="102" spans="2:11" x14ac:dyDescent="0.2">
      <c r="B102" s="8">
        <v>43743</v>
      </c>
      <c r="C102" s="12" t="s">
        <v>6</v>
      </c>
      <c r="D102" s="113">
        <v>57100</v>
      </c>
      <c r="E102" s="12" t="s">
        <v>141</v>
      </c>
      <c r="F102" s="12" t="s">
        <v>6</v>
      </c>
      <c r="G102" s="12" t="s">
        <v>15</v>
      </c>
      <c r="H102" s="12" t="s">
        <v>37</v>
      </c>
      <c r="I102" s="12"/>
      <c r="J102" s="9">
        <v>37</v>
      </c>
      <c r="K102" s="9">
        <v>41</v>
      </c>
    </row>
    <row r="103" spans="2:11" s="11" customFormat="1" x14ac:dyDescent="0.2">
      <c r="B103" s="8">
        <v>43743</v>
      </c>
      <c r="C103" s="12" t="s">
        <v>3</v>
      </c>
      <c r="D103" s="113">
        <v>1550</v>
      </c>
      <c r="E103" s="12" t="s">
        <v>92</v>
      </c>
      <c r="F103" s="12" t="s">
        <v>6</v>
      </c>
      <c r="G103" s="12" t="s">
        <v>15</v>
      </c>
      <c r="H103" s="12" t="s">
        <v>37</v>
      </c>
      <c r="I103" s="12"/>
      <c r="J103" s="9">
        <v>26</v>
      </c>
      <c r="K103" s="9">
        <v>27</v>
      </c>
    </row>
    <row r="104" spans="2:11" s="11" customFormat="1" x14ac:dyDescent="0.2">
      <c r="B104" s="8">
        <v>43743</v>
      </c>
      <c r="C104" s="12" t="s">
        <v>6</v>
      </c>
      <c r="D104" s="113">
        <v>57970</v>
      </c>
      <c r="E104" s="12" t="s">
        <v>206</v>
      </c>
      <c r="F104" s="12" t="s">
        <v>6</v>
      </c>
      <c r="G104" s="12" t="s">
        <v>15</v>
      </c>
      <c r="H104" s="12" t="s">
        <v>477</v>
      </c>
      <c r="I104" s="12"/>
      <c r="J104" s="9">
        <v>46</v>
      </c>
      <c r="K104" s="9">
        <v>58</v>
      </c>
    </row>
    <row r="105" spans="2:11" s="11" customFormat="1" x14ac:dyDescent="0.2">
      <c r="B105" s="8">
        <v>43743</v>
      </c>
      <c r="C105" s="12" t="s">
        <v>3</v>
      </c>
      <c r="D105" s="113">
        <v>7250</v>
      </c>
      <c r="E105" s="12" t="s">
        <v>59</v>
      </c>
      <c r="F105" s="12" t="s">
        <v>6</v>
      </c>
      <c r="G105" s="12" t="s">
        <v>8</v>
      </c>
      <c r="H105" s="12" t="s">
        <v>23</v>
      </c>
      <c r="I105" s="12"/>
      <c r="J105" s="9">
        <v>30</v>
      </c>
      <c r="K105" s="9">
        <v>35</v>
      </c>
    </row>
    <row r="106" spans="2:11" s="11" customFormat="1" x14ac:dyDescent="0.2">
      <c r="B106" s="8">
        <v>43743</v>
      </c>
      <c r="C106" s="12" t="s">
        <v>3</v>
      </c>
      <c r="D106" s="113">
        <v>4340</v>
      </c>
      <c r="E106" s="12" t="s">
        <v>506</v>
      </c>
      <c r="F106" s="12" t="s">
        <v>6</v>
      </c>
      <c r="G106" s="12" t="s">
        <v>15</v>
      </c>
      <c r="H106" s="12" t="s">
        <v>477</v>
      </c>
      <c r="I106" s="12"/>
      <c r="J106" s="9">
        <v>14</v>
      </c>
      <c r="K106" s="9">
        <v>9</v>
      </c>
    </row>
    <row r="107" spans="2:11" s="11" customFormat="1" x14ac:dyDescent="0.2">
      <c r="B107" s="8">
        <v>43744</v>
      </c>
      <c r="C107" s="12" t="s">
        <v>3</v>
      </c>
      <c r="D107" s="113">
        <v>2611</v>
      </c>
      <c r="E107" s="12" t="s">
        <v>2516</v>
      </c>
      <c r="F107" s="12" t="s">
        <v>6</v>
      </c>
      <c r="G107" s="12" t="s">
        <v>15</v>
      </c>
      <c r="H107" s="12" t="s">
        <v>37</v>
      </c>
      <c r="I107" s="12"/>
      <c r="J107" s="9">
        <v>22</v>
      </c>
      <c r="K107" s="9">
        <v>27</v>
      </c>
    </row>
    <row r="108" spans="2:11" s="11" customFormat="1" x14ac:dyDescent="0.2">
      <c r="B108" s="8">
        <v>43744</v>
      </c>
      <c r="C108" s="12" t="s">
        <v>6</v>
      </c>
      <c r="D108" s="113">
        <v>8000</v>
      </c>
      <c r="E108" s="12" t="s">
        <v>2517</v>
      </c>
      <c r="F108" s="12" t="s">
        <v>6</v>
      </c>
      <c r="G108" s="12" t="s">
        <v>15</v>
      </c>
      <c r="H108" s="12" t="s">
        <v>477</v>
      </c>
      <c r="I108" s="12"/>
      <c r="J108" s="9">
        <v>94</v>
      </c>
      <c r="K108" s="9">
        <v>137</v>
      </c>
    </row>
    <row r="109" spans="2:11" s="11" customFormat="1" x14ac:dyDescent="0.2">
      <c r="B109" s="8">
        <v>43744</v>
      </c>
      <c r="C109" s="12" t="s">
        <v>3</v>
      </c>
      <c r="D109" s="113">
        <v>57320</v>
      </c>
      <c r="E109" s="12" t="s">
        <v>2520</v>
      </c>
      <c r="F109" s="12" t="s">
        <v>6</v>
      </c>
      <c r="G109" s="12" t="s">
        <v>5</v>
      </c>
      <c r="H109" s="12" t="s">
        <v>151</v>
      </c>
      <c r="I109" s="12"/>
      <c r="J109" s="9">
        <v>59</v>
      </c>
      <c r="K109" s="9">
        <v>68</v>
      </c>
    </row>
    <row r="110" spans="2:11" s="11" customFormat="1" x14ac:dyDescent="0.2">
      <c r="B110" s="8">
        <v>43744</v>
      </c>
      <c r="C110" s="12" t="s">
        <v>3</v>
      </c>
      <c r="D110" s="113">
        <v>8079</v>
      </c>
      <c r="E110" s="12" t="s">
        <v>41</v>
      </c>
      <c r="F110" s="12" t="s">
        <v>6</v>
      </c>
      <c r="G110" s="12" t="s">
        <v>234</v>
      </c>
      <c r="H110" s="12" t="s">
        <v>262</v>
      </c>
      <c r="I110" s="12"/>
      <c r="J110" s="9">
        <v>22</v>
      </c>
      <c r="K110" s="9">
        <v>19</v>
      </c>
    </row>
    <row r="111" spans="2:11" s="11" customFormat="1" x14ac:dyDescent="0.2">
      <c r="B111" s="8">
        <v>43744</v>
      </c>
      <c r="C111" s="12" t="s">
        <v>3</v>
      </c>
      <c r="D111" s="113">
        <v>8053</v>
      </c>
      <c r="E111" s="12" t="s">
        <v>41</v>
      </c>
      <c r="F111" s="12" t="s">
        <v>6</v>
      </c>
      <c r="G111" s="12" t="s">
        <v>15</v>
      </c>
      <c r="H111" s="12" t="s">
        <v>262</v>
      </c>
      <c r="I111" s="12"/>
      <c r="J111" s="9">
        <v>25</v>
      </c>
      <c r="K111" s="9">
        <v>20</v>
      </c>
    </row>
    <row r="112" spans="2:11" s="11" customFormat="1" x14ac:dyDescent="0.2">
      <c r="B112" s="8">
        <v>43744</v>
      </c>
      <c r="C112" s="12" t="s">
        <v>6</v>
      </c>
      <c r="D112" s="113">
        <v>71580</v>
      </c>
      <c r="E112" s="12" t="s">
        <v>2527</v>
      </c>
      <c r="F112" s="12" t="s">
        <v>6</v>
      </c>
      <c r="G112" s="12" t="s">
        <v>15</v>
      </c>
      <c r="H112" s="12" t="s">
        <v>292</v>
      </c>
      <c r="I112" s="12"/>
      <c r="J112" s="31"/>
      <c r="K112" s="31"/>
    </row>
    <row r="113" spans="2:11" s="11" customFormat="1" x14ac:dyDescent="0.2">
      <c r="B113" s="8">
        <v>43744</v>
      </c>
      <c r="C113" s="12" t="s">
        <v>6</v>
      </c>
      <c r="D113" s="113">
        <v>57990</v>
      </c>
      <c r="E113" s="12" t="s">
        <v>2528</v>
      </c>
      <c r="F113" s="12" t="s">
        <v>6</v>
      </c>
      <c r="G113" s="12" t="s">
        <v>15</v>
      </c>
      <c r="H113" s="12" t="s">
        <v>319</v>
      </c>
      <c r="I113" s="12"/>
      <c r="J113" s="9">
        <v>84</v>
      </c>
      <c r="K113" s="9">
        <v>126</v>
      </c>
    </row>
    <row r="114" spans="2:11" s="11" customFormat="1" x14ac:dyDescent="0.2">
      <c r="B114" s="8">
        <v>43744</v>
      </c>
      <c r="C114" s="12" t="s">
        <v>3</v>
      </c>
      <c r="D114" s="113">
        <v>2353</v>
      </c>
      <c r="E114" s="12" t="s">
        <v>92</v>
      </c>
      <c r="F114" s="12" t="s">
        <v>6</v>
      </c>
      <c r="G114" s="12" t="s">
        <v>15</v>
      </c>
      <c r="H114" s="12" t="s">
        <v>2529</v>
      </c>
      <c r="I114" s="12"/>
      <c r="J114" s="9">
        <v>20</v>
      </c>
      <c r="K114" s="9">
        <v>23</v>
      </c>
    </row>
    <row r="115" spans="2:11" s="11" customFormat="1" x14ac:dyDescent="0.2">
      <c r="B115" s="8">
        <v>43744</v>
      </c>
      <c r="C115" s="12" t="s">
        <v>6</v>
      </c>
      <c r="D115" s="113">
        <v>54650</v>
      </c>
      <c r="E115" s="12" t="s">
        <v>175</v>
      </c>
      <c r="F115" s="12" t="s">
        <v>6</v>
      </c>
      <c r="G115" s="12" t="s">
        <v>15</v>
      </c>
      <c r="H115" s="12" t="s">
        <v>163</v>
      </c>
      <c r="I115" s="12"/>
      <c r="J115" s="9">
        <v>12</v>
      </c>
      <c r="K115" s="9">
        <v>10</v>
      </c>
    </row>
    <row r="116" spans="2:11" s="11" customFormat="1" x14ac:dyDescent="0.2">
      <c r="B116" s="8">
        <v>43744</v>
      </c>
      <c r="C116" s="12" t="s">
        <v>3</v>
      </c>
      <c r="D116" s="113">
        <v>8313</v>
      </c>
      <c r="E116" s="12" t="s">
        <v>196</v>
      </c>
      <c r="F116" s="12" t="s">
        <v>6</v>
      </c>
      <c r="G116" s="12" t="s">
        <v>15</v>
      </c>
      <c r="H116" s="12" t="s">
        <v>37</v>
      </c>
      <c r="I116" s="12"/>
      <c r="J116" s="9">
        <v>27</v>
      </c>
      <c r="K116" s="9">
        <v>21</v>
      </c>
    </row>
    <row r="117" spans="2:11" s="11" customFormat="1" x14ac:dyDescent="0.2">
      <c r="B117" s="8">
        <v>43744</v>
      </c>
      <c r="C117" s="12" t="s">
        <v>6</v>
      </c>
      <c r="D117" s="113">
        <v>57310</v>
      </c>
      <c r="E117" s="12" t="s">
        <v>219</v>
      </c>
      <c r="F117" s="12" t="s">
        <v>6</v>
      </c>
      <c r="G117" s="12" t="s">
        <v>9</v>
      </c>
      <c r="H117" s="12" t="s">
        <v>222</v>
      </c>
      <c r="I117" s="12"/>
      <c r="J117" s="9">
        <v>42</v>
      </c>
      <c r="K117" s="9">
        <v>59</v>
      </c>
    </row>
    <row r="118" spans="2:11" s="11" customFormat="1" x14ac:dyDescent="0.2">
      <c r="B118" s="8">
        <v>43744</v>
      </c>
      <c r="C118" s="12" t="s">
        <v>3</v>
      </c>
      <c r="D118" s="113">
        <v>8074</v>
      </c>
      <c r="E118" s="12" t="s">
        <v>41</v>
      </c>
      <c r="F118" s="12" t="s">
        <v>6</v>
      </c>
      <c r="G118" s="12" t="s">
        <v>15</v>
      </c>
      <c r="H118" s="12" t="s">
        <v>194</v>
      </c>
      <c r="I118" s="12"/>
      <c r="J118" s="9">
        <v>24</v>
      </c>
      <c r="K118" s="9">
        <v>19</v>
      </c>
    </row>
    <row r="119" spans="2:11" s="11" customFormat="1" x14ac:dyDescent="0.2">
      <c r="B119" s="8">
        <v>43744</v>
      </c>
      <c r="C119" s="12" t="s">
        <v>3</v>
      </c>
      <c r="D119" s="113">
        <v>2713</v>
      </c>
      <c r="E119" s="12" t="s">
        <v>92</v>
      </c>
      <c r="F119" s="12" t="s">
        <v>6</v>
      </c>
      <c r="G119" s="12" t="s">
        <v>157</v>
      </c>
      <c r="H119" s="12" t="s">
        <v>151</v>
      </c>
      <c r="I119" s="12"/>
      <c r="J119" s="9">
        <v>23</v>
      </c>
      <c r="K119" s="9">
        <v>25</v>
      </c>
    </row>
    <row r="120" spans="2:11" s="11" customFormat="1" x14ac:dyDescent="0.2">
      <c r="B120" s="8">
        <v>43744</v>
      </c>
      <c r="C120" s="12" t="s">
        <v>3</v>
      </c>
      <c r="D120" s="113">
        <v>2166</v>
      </c>
      <c r="E120" s="12" t="s">
        <v>92</v>
      </c>
      <c r="F120" s="12" t="s">
        <v>6</v>
      </c>
      <c r="G120" s="12" t="s">
        <v>4</v>
      </c>
      <c r="H120" s="12" t="s">
        <v>2045</v>
      </c>
      <c r="I120" s="12"/>
      <c r="J120" s="9">
        <v>21</v>
      </c>
      <c r="K120" s="9">
        <v>2</v>
      </c>
    </row>
    <row r="121" spans="2:11" s="11" customFormat="1" x14ac:dyDescent="0.2">
      <c r="B121" s="8">
        <v>43744</v>
      </c>
      <c r="C121" s="12" t="s">
        <v>3</v>
      </c>
      <c r="D121" s="113">
        <v>2357</v>
      </c>
      <c r="E121" s="12" t="s">
        <v>190</v>
      </c>
      <c r="F121" s="12" t="s">
        <v>6</v>
      </c>
      <c r="G121" s="12" t="s">
        <v>15</v>
      </c>
      <c r="H121" s="12" t="s">
        <v>2534</v>
      </c>
      <c r="I121" s="12"/>
      <c r="J121" s="9">
        <v>30</v>
      </c>
      <c r="K121" s="9">
        <v>38</v>
      </c>
    </row>
    <row r="122" spans="2:11" s="11" customFormat="1" x14ac:dyDescent="0.2">
      <c r="B122" s="8">
        <v>43744</v>
      </c>
      <c r="C122" s="12" t="s">
        <v>3</v>
      </c>
      <c r="D122" s="113">
        <v>4681</v>
      </c>
      <c r="E122" s="12" t="s">
        <v>40</v>
      </c>
      <c r="F122" s="12" t="s">
        <v>6</v>
      </c>
      <c r="G122" s="12" t="s">
        <v>15</v>
      </c>
      <c r="H122" s="12" t="s">
        <v>194</v>
      </c>
      <c r="I122" s="12"/>
      <c r="J122" s="9">
        <v>3</v>
      </c>
      <c r="K122" s="9">
        <v>3</v>
      </c>
    </row>
    <row r="123" spans="2:11" s="11" customFormat="1" x14ac:dyDescent="0.2">
      <c r="B123" s="8">
        <v>43750</v>
      </c>
      <c r="C123" s="12" t="s">
        <v>6</v>
      </c>
      <c r="D123" s="113">
        <v>54400</v>
      </c>
      <c r="E123" s="12" t="s">
        <v>1640</v>
      </c>
      <c r="F123" s="12" t="s">
        <v>6</v>
      </c>
      <c r="G123" s="12" t="s">
        <v>6</v>
      </c>
      <c r="H123" s="12" t="s">
        <v>477</v>
      </c>
      <c r="I123" s="12"/>
      <c r="J123" s="9">
        <v>25</v>
      </c>
      <c r="K123" s="9">
        <v>20</v>
      </c>
    </row>
    <row r="124" spans="2:11" s="11" customFormat="1" x14ac:dyDescent="0.2">
      <c r="B124" s="8">
        <v>43750</v>
      </c>
      <c r="C124" s="12" t="s">
        <v>3</v>
      </c>
      <c r="D124" s="113">
        <v>8026</v>
      </c>
      <c r="E124" s="12" t="s">
        <v>42</v>
      </c>
      <c r="F124" s="12" t="s">
        <v>6</v>
      </c>
      <c r="G124" s="12" t="s">
        <v>4</v>
      </c>
      <c r="H124" s="12" t="s">
        <v>37</v>
      </c>
      <c r="I124" s="12"/>
      <c r="J124" s="9">
        <v>23</v>
      </c>
      <c r="K124" s="9">
        <v>27</v>
      </c>
    </row>
    <row r="125" spans="2:11" s="11" customFormat="1" x14ac:dyDescent="0.2">
      <c r="B125" s="8">
        <v>43751</v>
      </c>
      <c r="C125" s="12" t="s">
        <v>6</v>
      </c>
      <c r="D125" s="113">
        <v>57100</v>
      </c>
      <c r="E125" s="12" t="s">
        <v>141</v>
      </c>
      <c r="F125" s="12" t="s">
        <v>6</v>
      </c>
      <c r="G125" s="12" t="s">
        <v>15</v>
      </c>
      <c r="H125" s="12" t="s">
        <v>2570</v>
      </c>
      <c r="I125" s="12"/>
      <c r="J125" s="9">
        <v>36</v>
      </c>
      <c r="K125" s="9">
        <v>41</v>
      </c>
    </row>
    <row r="126" spans="2:11" s="11" customFormat="1" x14ac:dyDescent="0.2">
      <c r="B126" s="8">
        <v>43751</v>
      </c>
      <c r="C126" s="12" t="s">
        <v>3</v>
      </c>
      <c r="D126" s="113">
        <v>4026</v>
      </c>
      <c r="E126" s="12" t="s">
        <v>506</v>
      </c>
      <c r="F126" s="12" t="s">
        <v>6</v>
      </c>
      <c r="G126" s="12" t="s">
        <v>15</v>
      </c>
      <c r="H126" s="12" t="s">
        <v>37</v>
      </c>
      <c r="I126" s="12"/>
      <c r="J126" s="9">
        <v>11</v>
      </c>
      <c r="K126" s="9">
        <v>7</v>
      </c>
    </row>
    <row r="127" spans="2:11" s="11" customFormat="1" x14ac:dyDescent="0.2">
      <c r="B127" s="8">
        <v>43751</v>
      </c>
      <c r="C127" s="12" t="s">
        <v>6</v>
      </c>
      <c r="D127" s="113">
        <v>54720</v>
      </c>
      <c r="E127" s="12" t="s">
        <v>240</v>
      </c>
      <c r="F127" s="12" t="s">
        <v>6</v>
      </c>
      <c r="G127" s="12" t="s">
        <v>15</v>
      </c>
      <c r="H127" s="12" t="s">
        <v>262</v>
      </c>
      <c r="I127" s="12"/>
      <c r="J127" s="9">
        <v>30</v>
      </c>
      <c r="K127" s="9">
        <v>21</v>
      </c>
    </row>
    <row r="128" spans="2:11" s="11" customFormat="1" x14ac:dyDescent="0.2">
      <c r="B128" s="8">
        <v>43751</v>
      </c>
      <c r="C128" s="12" t="s">
        <v>6</v>
      </c>
      <c r="D128" s="113">
        <v>54720</v>
      </c>
      <c r="E128" s="12" t="s">
        <v>240</v>
      </c>
      <c r="F128" s="12" t="s">
        <v>6</v>
      </c>
      <c r="G128" s="12" t="s">
        <v>15</v>
      </c>
      <c r="H128" s="12" t="s">
        <v>151</v>
      </c>
      <c r="I128" s="12"/>
      <c r="J128" s="9">
        <v>30</v>
      </c>
      <c r="K128" s="9">
        <v>21</v>
      </c>
    </row>
    <row r="129" spans="2:24" s="11" customFormat="1" x14ac:dyDescent="0.2">
      <c r="B129" s="8">
        <v>43751</v>
      </c>
      <c r="C129" s="12" t="s">
        <v>6</v>
      </c>
      <c r="D129" s="113">
        <v>54135</v>
      </c>
      <c r="E129" s="12" t="s">
        <v>1106</v>
      </c>
      <c r="F129" s="12" t="s">
        <v>6</v>
      </c>
      <c r="G129" s="12" t="s">
        <v>15</v>
      </c>
      <c r="H129" s="12" t="s">
        <v>163</v>
      </c>
      <c r="I129" s="12"/>
      <c r="J129" s="9">
        <v>21</v>
      </c>
      <c r="K129" s="9">
        <v>16</v>
      </c>
    </row>
    <row r="130" spans="2:24" s="11" customFormat="1" x14ac:dyDescent="0.2">
      <c r="B130" s="8">
        <v>43751</v>
      </c>
      <c r="C130" s="12" t="s">
        <v>14</v>
      </c>
      <c r="D130" s="113">
        <v>6780</v>
      </c>
      <c r="E130" s="12" t="s">
        <v>142</v>
      </c>
      <c r="F130" s="12" t="s">
        <v>6</v>
      </c>
      <c r="G130" s="12" t="s">
        <v>15</v>
      </c>
      <c r="H130" s="12" t="s">
        <v>292</v>
      </c>
      <c r="I130" s="12"/>
      <c r="J130" s="9">
        <v>24</v>
      </c>
      <c r="K130" s="9">
        <v>8</v>
      </c>
    </row>
    <row r="131" spans="2:24" s="11" customFormat="1" x14ac:dyDescent="0.2">
      <c r="B131" s="109">
        <v>43753</v>
      </c>
      <c r="C131" s="34" t="s">
        <v>3</v>
      </c>
      <c r="D131" s="211">
        <v>4004</v>
      </c>
      <c r="E131" s="34" t="s">
        <v>506</v>
      </c>
      <c r="F131" s="34" t="s">
        <v>6</v>
      </c>
      <c r="G131" s="34" t="s">
        <v>4</v>
      </c>
      <c r="H131" s="34" t="s">
        <v>1661</v>
      </c>
      <c r="I131" s="34"/>
      <c r="J131" s="211">
        <v>14</v>
      </c>
      <c r="K131" s="211">
        <v>10</v>
      </c>
    </row>
    <row r="132" spans="2:24" s="11" customFormat="1" x14ac:dyDescent="0.2">
      <c r="B132" s="8">
        <v>43755</v>
      </c>
      <c r="C132" s="12" t="s">
        <v>6</v>
      </c>
      <c r="D132" s="113">
        <v>57290</v>
      </c>
      <c r="E132" s="12" t="s">
        <v>138</v>
      </c>
      <c r="F132" s="12" t="s">
        <v>6</v>
      </c>
      <c r="G132" s="12" t="s">
        <v>15</v>
      </c>
      <c r="H132" s="12" t="s">
        <v>2576</v>
      </c>
      <c r="I132" s="12"/>
      <c r="J132" s="9">
        <v>32</v>
      </c>
      <c r="K132" s="9">
        <v>37</v>
      </c>
    </row>
    <row r="133" spans="2:24" s="11" customFormat="1" x14ac:dyDescent="0.2">
      <c r="B133" s="8">
        <v>43756</v>
      </c>
      <c r="C133" s="12" t="s">
        <v>6</v>
      </c>
      <c r="D133" s="113">
        <v>57970</v>
      </c>
      <c r="E133" s="12" t="s">
        <v>316</v>
      </c>
      <c r="F133" s="12" t="s">
        <v>6</v>
      </c>
      <c r="G133" s="12" t="s">
        <v>6</v>
      </c>
      <c r="H133" s="12" t="s">
        <v>2585</v>
      </c>
      <c r="I133" s="12"/>
      <c r="J133" s="9">
        <v>35</v>
      </c>
      <c r="K133" s="9">
        <v>48</v>
      </c>
    </row>
    <row r="134" spans="2:24" s="11" customFormat="1" x14ac:dyDescent="0.2">
      <c r="B134" s="8">
        <v>43757</v>
      </c>
      <c r="C134" s="12" t="s">
        <v>6</v>
      </c>
      <c r="D134" s="113">
        <v>57270</v>
      </c>
      <c r="E134" s="12" t="s">
        <v>161</v>
      </c>
      <c r="F134" s="12" t="s">
        <v>6</v>
      </c>
      <c r="G134" s="12" t="s">
        <v>15</v>
      </c>
      <c r="H134" s="12" t="s">
        <v>194</v>
      </c>
      <c r="I134" s="12"/>
      <c r="J134" s="9">
        <v>38</v>
      </c>
      <c r="K134" s="9">
        <v>45</v>
      </c>
    </row>
    <row r="135" spans="2:24" s="11" customFormat="1" x14ac:dyDescent="0.2">
      <c r="B135" s="8">
        <v>43757</v>
      </c>
      <c r="C135" s="12" t="s">
        <v>6</v>
      </c>
      <c r="D135" s="113">
        <v>57100</v>
      </c>
      <c r="E135" s="12" t="s">
        <v>141</v>
      </c>
      <c r="F135" s="12" t="s">
        <v>6</v>
      </c>
      <c r="G135" s="12" t="s">
        <v>5</v>
      </c>
      <c r="H135" s="12" t="s">
        <v>177</v>
      </c>
      <c r="I135" s="12"/>
      <c r="J135" s="9">
        <v>36</v>
      </c>
      <c r="K135" s="9">
        <v>41</v>
      </c>
    </row>
    <row r="136" spans="2:24" s="11" customFormat="1" x14ac:dyDescent="0.2">
      <c r="B136" s="8">
        <v>43757</v>
      </c>
      <c r="C136" s="12" t="s">
        <v>3</v>
      </c>
      <c r="D136" s="113">
        <v>8092</v>
      </c>
      <c r="E136" s="12" t="s">
        <v>41</v>
      </c>
      <c r="F136" s="12" t="s">
        <v>6</v>
      </c>
      <c r="G136" s="12" t="s">
        <v>15</v>
      </c>
      <c r="H136" s="12" t="s">
        <v>1897</v>
      </c>
      <c r="I136" s="12"/>
      <c r="J136" s="9">
        <v>24</v>
      </c>
      <c r="K136" s="9">
        <v>20</v>
      </c>
    </row>
    <row r="137" spans="2:24" s="11" customFormat="1" x14ac:dyDescent="0.2">
      <c r="B137" s="8">
        <v>43757</v>
      </c>
      <c r="C137" s="12" t="s">
        <v>6</v>
      </c>
      <c r="D137" s="113">
        <v>88500</v>
      </c>
      <c r="E137" s="12" t="s">
        <v>2581</v>
      </c>
      <c r="F137" s="12" t="s">
        <v>6</v>
      </c>
      <c r="G137" s="12" t="s">
        <v>15</v>
      </c>
      <c r="H137" s="12" t="s">
        <v>23</v>
      </c>
      <c r="I137" s="12"/>
      <c r="J137" s="9">
        <v>127</v>
      </c>
      <c r="K137" s="9">
        <v>180</v>
      </c>
    </row>
    <row r="138" spans="2:24" s="11" customFormat="1" x14ac:dyDescent="0.2">
      <c r="B138" s="8">
        <v>43757</v>
      </c>
      <c r="C138" s="12" t="s">
        <v>6</v>
      </c>
      <c r="D138" s="113">
        <v>57000</v>
      </c>
      <c r="E138" s="12" t="s">
        <v>211</v>
      </c>
      <c r="F138" s="12" t="s">
        <v>6</v>
      </c>
      <c r="G138" s="12" t="s">
        <v>15</v>
      </c>
      <c r="H138" s="12" t="s">
        <v>177</v>
      </c>
      <c r="I138" s="12"/>
      <c r="J138" s="9">
        <v>52</v>
      </c>
      <c r="K138" s="9">
        <v>63</v>
      </c>
    </row>
    <row r="139" spans="2:24" s="11" customFormat="1" x14ac:dyDescent="0.2">
      <c r="B139" s="8">
        <v>43757</v>
      </c>
      <c r="C139" s="62" t="s">
        <v>3</v>
      </c>
      <c r="D139" s="213">
        <v>4599</v>
      </c>
      <c r="E139" s="62" t="s">
        <v>40</v>
      </c>
      <c r="F139" s="62" t="s">
        <v>6</v>
      </c>
      <c r="G139" s="62" t="s">
        <v>4</v>
      </c>
      <c r="H139" s="62" t="s">
        <v>23</v>
      </c>
      <c r="I139" s="62"/>
      <c r="J139" s="207">
        <v>2</v>
      </c>
      <c r="K139" s="207">
        <v>1</v>
      </c>
    </row>
    <row r="140" spans="2:24" s="11" customFormat="1" x14ac:dyDescent="0.2">
      <c r="B140" s="208">
        <v>43757</v>
      </c>
      <c r="C140" s="209" t="s">
        <v>6</v>
      </c>
      <c r="D140" s="212">
        <v>57650</v>
      </c>
      <c r="E140" s="209" t="s">
        <v>711</v>
      </c>
      <c r="F140" s="209" t="s">
        <v>6</v>
      </c>
      <c r="G140" s="209" t="s">
        <v>2583</v>
      </c>
      <c r="H140" s="209" t="s">
        <v>194</v>
      </c>
      <c r="I140" s="209"/>
      <c r="J140" s="210">
        <v>29</v>
      </c>
      <c r="K140" s="210">
        <v>30</v>
      </c>
      <c r="L140" s="206"/>
      <c r="M140" s="206"/>
      <c r="N140" s="206"/>
      <c r="O140" s="206"/>
      <c r="P140" s="206"/>
      <c r="Q140" s="206"/>
      <c r="R140" s="206"/>
      <c r="S140" s="206"/>
      <c r="T140" s="206"/>
      <c r="U140" s="206"/>
      <c r="V140" s="206"/>
      <c r="W140" s="206"/>
      <c r="X140" s="206"/>
    </row>
    <row r="141" spans="2:24" s="11" customFormat="1" x14ac:dyDescent="0.2">
      <c r="B141" s="8">
        <v>43758</v>
      </c>
      <c r="C141" s="62" t="s">
        <v>6</v>
      </c>
      <c r="D141" s="213">
        <v>93110</v>
      </c>
      <c r="E141" s="62" t="s">
        <v>2588</v>
      </c>
      <c r="F141" s="62" t="s">
        <v>6</v>
      </c>
      <c r="G141" s="62" t="s">
        <v>15</v>
      </c>
      <c r="H141" s="62" t="s">
        <v>292</v>
      </c>
      <c r="I141" s="62"/>
      <c r="J141" s="215" t="s">
        <v>2604</v>
      </c>
      <c r="K141" s="215" t="s">
        <v>2606</v>
      </c>
      <c r="L141" s="206"/>
      <c r="M141" s="206"/>
      <c r="N141" s="206"/>
      <c r="O141" s="206"/>
      <c r="P141" s="206"/>
      <c r="Q141" s="206"/>
      <c r="R141" s="206"/>
      <c r="S141" s="206"/>
      <c r="T141" s="206"/>
      <c r="U141" s="206"/>
      <c r="V141" s="206"/>
      <c r="W141" s="206"/>
      <c r="X141" s="206"/>
    </row>
    <row r="142" spans="2:24" s="11" customFormat="1" x14ac:dyDescent="0.2">
      <c r="B142" s="208">
        <v>43758</v>
      </c>
      <c r="C142" s="209" t="s">
        <v>6</v>
      </c>
      <c r="D142" s="212">
        <v>75011</v>
      </c>
      <c r="E142" s="209" t="s">
        <v>1928</v>
      </c>
      <c r="F142" s="209" t="s">
        <v>6</v>
      </c>
      <c r="G142" s="209" t="s">
        <v>15</v>
      </c>
      <c r="H142" s="209" t="s">
        <v>292</v>
      </c>
      <c r="I142" s="209"/>
      <c r="J142" s="216" t="s">
        <v>2103</v>
      </c>
      <c r="K142" s="216" t="s">
        <v>2605</v>
      </c>
    </row>
    <row r="143" spans="2:24" s="11" customFormat="1" x14ac:dyDescent="0.2">
      <c r="B143" s="208">
        <v>43758</v>
      </c>
      <c r="C143" s="209" t="s">
        <v>6</v>
      </c>
      <c r="D143" s="212">
        <v>57950</v>
      </c>
      <c r="E143" s="209" t="s">
        <v>1132</v>
      </c>
      <c r="F143" s="209" t="s">
        <v>6</v>
      </c>
      <c r="G143" s="209" t="s">
        <v>15</v>
      </c>
      <c r="H143" s="209" t="s">
        <v>2589</v>
      </c>
      <c r="I143" s="209"/>
      <c r="J143" s="210">
        <v>53</v>
      </c>
      <c r="K143" s="210">
        <v>72</v>
      </c>
    </row>
    <row r="144" spans="2:24" s="11" customFormat="1" x14ac:dyDescent="0.2">
      <c r="B144" s="8">
        <v>43758</v>
      </c>
      <c r="C144" s="12" t="s">
        <v>6</v>
      </c>
      <c r="D144" s="113">
        <v>57310</v>
      </c>
      <c r="E144" s="12" t="s">
        <v>219</v>
      </c>
      <c r="F144" s="12" t="s">
        <v>6</v>
      </c>
      <c r="G144" s="12" t="s">
        <v>15</v>
      </c>
      <c r="H144" s="12" t="s">
        <v>151</v>
      </c>
      <c r="I144" s="12"/>
      <c r="J144" s="9">
        <v>43</v>
      </c>
      <c r="K144" s="9">
        <v>38</v>
      </c>
    </row>
    <row r="145" spans="2:11" s="11" customFormat="1" x14ac:dyDescent="0.2">
      <c r="B145" s="8">
        <v>43758</v>
      </c>
      <c r="C145" s="12" t="s">
        <v>14</v>
      </c>
      <c r="D145" s="113">
        <v>6717</v>
      </c>
      <c r="E145" s="12" t="s">
        <v>1783</v>
      </c>
      <c r="F145" s="12" t="s">
        <v>6</v>
      </c>
      <c r="G145" s="12" t="s">
        <v>15</v>
      </c>
      <c r="H145" s="12" t="s">
        <v>151</v>
      </c>
      <c r="I145" s="12"/>
      <c r="J145" s="9">
        <v>36</v>
      </c>
      <c r="K145" s="9">
        <v>33</v>
      </c>
    </row>
    <row r="146" spans="2:11" s="11" customFormat="1" x14ac:dyDescent="0.2">
      <c r="B146" s="8">
        <v>43758</v>
      </c>
      <c r="C146" s="12" t="s">
        <v>14</v>
      </c>
      <c r="D146" s="113">
        <v>6740</v>
      </c>
      <c r="E146" s="12" t="s">
        <v>181</v>
      </c>
      <c r="F146" s="12" t="s">
        <v>6</v>
      </c>
      <c r="G146" s="12" t="s">
        <v>3</v>
      </c>
      <c r="H146" s="12" t="s">
        <v>151</v>
      </c>
      <c r="I146" s="12"/>
      <c r="J146" s="9">
        <v>37</v>
      </c>
      <c r="K146" s="9">
        <v>43</v>
      </c>
    </row>
    <row r="147" spans="2:11" s="11" customFormat="1" x14ac:dyDescent="0.2">
      <c r="B147" s="8">
        <v>43758</v>
      </c>
      <c r="C147" s="12" t="s">
        <v>6</v>
      </c>
      <c r="D147" s="113">
        <v>57710</v>
      </c>
      <c r="E147" s="12" t="s">
        <v>268</v>
      </c>
      <c r="F147" s="12" t="s">
        <v>6</v>
      </c>
      <c r="G147" s="12" t="s">
        <v>15</v>
      </c>
      <c r="H147" s="12" t="s">
        <v>151</v>
      </c>
      <c r="I147" s="12"/>
      <c r="J147" s="9">
        <v>30</v>
      </c>
      <c r="K147" s="9">
        <v>26</v>
      </c>
    </row>
    <row r="148" spans="2:11" s="11" customFormat="1" x14ac:dyDescent="0.2">
      <c r="B148" s="8">
        <v>43758</v>
      </c>
      <c r="C148" s="12" t="s">
        <v>3</v>
      </c>
      <c r="D148" s="113">
        <v>4932</v>
      </c>
      <c r="E148" s="12" t="s">
        <v>265</v>
      </c>
      <c r="F148" s="12" t="s">
        <v>6</v>
      </c>
      <c r="G148" s="12" t="s">
        <v>6</v>
      </c>
      <c r="H148" s="12" t="s">
        <v>151</v>
      </c>
      <c r="I148" s="12"/>
      <c r="J148" s="9">
        <v>11</v>
      </c>
      <c r="K148" s="9">
        <v>8</v>
      </c>
    </row>
    <row r="149" spans="2:11" s="11" customFormat="1" x14ac:dyDescent="0.2">
      <c r="B149" s="8">
        <v>43758</v>
      </c>
      <c r="C149" s="12" t="s">
        <v>3</v>
      </c>
      <c r="D149" s="113">
        <v>5560</v>
      </c>
      <c r="E149" s="12" t="s">
        <v>283</v>
      </c>
      <c r="F149" s="12" t="s">
        <v>6</v>
      </c>
      <c r="G149" s="12" t="s">
        <v>2594</v>
      </c>
      <c r="H149" s="12" t="s">
        <v>2045</v>
      </c>
      <c r="I149" s="12"/>
      <c r="J149" s="9">
        <v>30</v>
      </c>
      <c r="K149" s="9">
        <v>41</v>
      </c>
    </row>
    <row r="150" spans="2:11" s="11" customFormat="1" x14ac:dyDescent="0.2">
      <c r="B150" s="8">
        <v>43758</v>
      </c>
      <c r="C150" s="12" t="s">
        <v>6</v>
      </c>
      <c r="D150" s="113">
        <v>54590</v>
      </c>
      <c r="E150" s="12" t="s">
        <v>2596</v>
      </c>
      <c r="F150" s="12" t="s">
        <v>6</v>
      </c>
      <c r="G150" s="12" t="s">
        <v>15</v>
      </c>
      <c r="H150" s="12" t="s">
        <v>151</v>
      </c>
      <c r="I150" s="12"/>
      <c r="J150" s="9">
        <v>10</v>
      </c>
      <c r="K150" s="9">
        <v>9</v>
      </c>
    </row>
    <row r="151" spans="2:11" s="11" customFormat="1" x14ac:dyDescent="0.2">
      <c r="B151" s="8">
        <v>43758</v>
      </c>
      <c r="C151" s="12" t="s">
        <v>6</v>
      </c>
      <c r="D151" s="113">
        <v>57940</v>
      </c>
      <c r="E151" s="12" t="s">
        <v>220</v>
      </c>
      <c r="F151" s="12" t="s">
        <v>6</v>
      </c>
      <c r="G151" s="12" t="s">
        <v>15</v>
      </c>
      <c r="H151" s="12" t="s">
        <v>23</v>
      </c>
      <c r="I151" s="12"/>
      <c r="J151" s="9">
        <v>39</v>
      </c>
      <c r="K151" s="9">
        <v>52</v>
      </c>
    </row>
    <row r="152" spans="2:11" s="11" customFormat="1" x14ac:dyDescent="0.2">
      <c r="B152" s="8">
        <v>43758</v>
      </c>
      <c r="C152" s="12" t="s">
        <v>3</v>
      </c>
      <c r="D152" s="113">
        <v>1541</v>
      </c>
      <c r="E152" s="12" t="s">
        <v>92</v>
      </c>
      <c r="F152" s="12" t="s">
        <v>6</v>
      </c>
      <c r="G152" s="12" t="s">
        <v>3</v>
      </c>
      <c r="H152" s="12" t="s">
        <v>151</v>
      </c>
      <c r="I152" s="12"/>
      <c r="J152" s="9">
        <v>23</v>
      </c>
      <c r="K152" s="9">
        <v>27</v>
      </c>
    </row>
    <row r="153" spans="2:11" s="11" customFormat="1" x14ac:dyDescent="0.2">
      <c r="B153" s="8">
        <v>43758</v>
      </c>
      <c r="C153" s="12" t="s">
        <v>6</v>
      </c>
      <c r="D153" s="113">
        <v>54870</v>
      </c>
      <c r="E153" s="12" t="s">
        <v>713</v>
      </c>
      <c r="F153" s="12" t="s">
        <v>6</v>
      </c>
      <c r="G153" s="12" t="s">
        <v>6</v>
      </c>
      <c r="H153" s="12" t="s">
        <v>151</v>
      </c>
      <c r="I153" s="12"/>
      <c r="J153" s="9">
        <v>31</v>
      </c>
      <c r="K153" s="9">
        <v>26</v>
      </c>
    </row>
    <row r="154" spans="2:11" s="11" customFormat="1" x14ac:dyDescent="0.2">
      <c r="B154" s="8">
        <v>43758</v>
      </c>
      <c r="C154" s="12" t="s">
        <v>6</v>
      </c>
      <c r="D154" s="113">
        <v>54260</v>
      </c>
      <c r="E154" s="12" t="s">
        <v>672</v>
      </c>
      <c r="F154" s="12" t="s">
        <v>6</v>
      </c>
      <c r="G154" s="12" t="s">
        <v>15</v>
      </c>
      <c r="H154" s="12" t="s">
        <v>2599</v>
      </c>
      <c r="I154" s="12"/>
      <c r="J154" s="9">
        <v>42</v>
      </c>
      <c r="K154" s="9">
        <v>37</v>
      </c>
    </row>
    <row r="155" spans="2:11" s="11" customFormat="1" x14ac:dyDescent="0.2">
      <c r="B155" s="8">
        <v>43758</v>
      </c>
      <c r="C155" s="12" t="s">
        <v>14</v>
      </c>
      <c r="D155" s="113">
        <v>6690</v>
      </c>
      <c r="E155" s="12" t="s">
        <v>2600</v>
      </c>
      <c r="F155" s="12" t="s">
        <v>6</v>
      </c>
      <c r="G155" s="12" t="s">
        <v>5</v>
      </c>
      <c r="H155" s="12" t="s">
        <v>151</v>
      </c>
      <c r="I155" s="12"/>
      <c r="J155" s="9">
        <v>80</v>
      </c>
      <c r="K155" s="9">
        <v>113</v>
      </c>
    </row>
    <row r="156" spans="2:11" s="11" customFormat="1" x14ac:dyDescent="0.2">
      <c r="B156" s="8">
        <v>43759</v>
      </c>
      <c r="C156" s="12" t="s">
        <v>6</v>
      </c>
      <c r="D156" s="113">
        <v>59268</v>
      </c>
      <c r="E156" s="12" t="s">
        <v>2609</v>
      </c>
      <c r="F156" s="12" t="s">
        <v>6</v>
      </c>
      <c r="G156" s="12" t="s">
        <v>15</v>
      </c>
      <c r="H156" s="12" t="s">
        <v>292</v>
      </c>
      <c r="I156" s="12"/>
      <c r="J156" s="9">
        <v>190</v>
      </c>
      <c r="K156" s="9">
        <v>300</v>
      </c>
    </row>
    <row r="157" spans="2:11" s="11" customFormat="1" x14ac:dyDescent="0.2">
      <c r="B157" s="8">
        <v>43759</v>
      </c>
      <c r="C157" s="12" t="s">
        <v>6</v>
      </c>
      <c r="D157" s="113">
        <v>57100</v>
      </c>
      <c r="E157" s="12" t="s">
        <v>141</v>
      </c>
      <c r="F157" s="12" t="s">
        <v>6</v>
      </c>
      <c r="G157" s="12" t="s">
        <v>18</v>
      </c>
      <c r="H157" s="12" t="s">
        <v>319</v>
      </c>
      <c r="I157" s="12"/>
      <c r="J157" s="9">
        <v>37</v>
      </c>
      <c r="K157" s="9">
        <v>42</v>
      </c>
    </row>
    <row r="158" spans="2:11" s="11" customFormat="1" x14ac:dyDescent="0.2">
      <c r="B158" s="8">
        <v>43759</v>
      </c>
      <c r="C158" s="12" t="s">
        <v>6</v>
      </c>
      <c r="D158" s="113">
        <v>57100</v>
      </c>
      <c r="E158" s="12" t="s">
        <v>141</v>
      </c>
      <c r="F158" s="12" t="s">
        <v>6</v>
      </c>
      <c r="G158" s="12" t="s">
        <v>15</v>
      </c>
      <c r="H158" s="12" t="s">
        <v>319</v>
      </c>
      <c r="I158" s="12"/>
      <c r="J158" s="9">
        <v>37</v>
      </c>
      <c r="K158" s="9">
        <v>42</v>
      </c>
    </row>
    <row r="159" spans="2:11" s="11" customFormat="1" x14ac:dyDescent="0.2">
      <c r="B159" s="8">
        <v>43759</v>
      </c>
      <c r="C159" s="12" t="s">
        <v>6</v>
      </c>
      <c r="D159" s="113">
        <v>57655</v>
      </c>
      <c r="E159" s="12" t="s">
        <v>266</v>
      </c>
      <c r="F159" s="12" t="s">
        <v>6</v>
      </c>
      <c r="G159" s="12" t="s">
        <v>8</v>
      </c>
      <c r="H159" s="12" t="s">
        <v>23</v>
      </c>
      <c r="I159" s="12"/>
      <c r="J159" s="9">
        <v>28</v>
      </c>
      <c r="K159" s="9">
        <v>27</v>
      </c>
    </row>
    <row r="160" spans="2:11" s="11" customFormat="1" x14ac:dyDescent="0.2">
      <c r="B160" s="8">
        <v>43759</v>
      </c>
      <c r="C160" s="12" t="s">
        <v>6</v>
      </c>
      <c r="D160" s="113">
        <v>57330</v>
      </c>
      <c r="E160" s="12" t="s">
        <v>182</v>
      </c>
      <c r="F160" s="12" t="s">
        <v>6</v>
      </c>
      <c r="G160" s="12" t="s">
        <v>6</v>
      </c>
      <c r="H160" s="12" t="s">
        <v>151</v>
      </c>
      <c r="I160" s="12"/>
      <c r="J160" s="9">
        <v>26</v>
      </c>
      <c r="K160" s="9">
        <v>30</v>
      </c>
    </row>
    <row r="161" spans="2:11" s="11" customFormat="1" x14ac:dyDescent="0.2">
      <c r="B161" s="8">
        <v>43759</v>
      </c>
      <c r="C161" s="12" t="s">
        <v>6</v>
      </c>
      <c r="D161" s="113">
        <v>57640</v>
      </c>
      <c r="E161" s="12" t="s">
        <v>991</v>
      </c>
      <c r="F161" s="12" t="s">
        <v>6</v>
      </c>
      <c r="G161" s="12" t="s">
        <v>6</v>
      </c>
      <c r="H161" s="12" t="s">
        <v>23</v>
      </c>
      <c r="I161" s="12"/>
      <c r="J161" s="9">
        <v>56</v>
      </c>
      <c r="K161" s="9">
        <v>67</v>
      </c>
    </row>
    <row r="162" spans="2:11" s="11" customFormat="1" x14ac:dyDescent="0.2">
      <c r="B162" s="8">
        <v>43759</v>
      </c>
      <c r="C162" s="12" t="s">
        <v>6</v>
      </c>
      <c r="D162" s="113">
        <v>57640</v>
      </c>
      <c r="E162" s="12" t="s">
        <v>991</v>
      </c>
      <c r="F162" s="12" t="s">
        <v>6</v>
      </c>
      <c r="G162" s="12" t="s">
        <v>6</v>
      </c>
      <c r="H162" s="12" t="s">
        <v>151</v>
      </c>
      <c r="I162" s="12"/>
      <c r="J162" s="9">
        <v>56</v>
      </c>
      <c r="K162" s="9">
        <v>67</v>
      </c>
    </row>
    <row r="163" spans="2:11" s="11" customFormat="1" x14ac:dyDescent="0.2">
      <c r="B163" s="8">
        <v>43759</v>
      </c>
      <c r="C163" s="12" t="s">
        <v>6</v>
      </c>
      <c r="D163" s="113">
        <v>54720</v>
      </c>
      <c r="E163" s="12" t="s">
        <v>240</v>
      </c>
      <c r="F163" s="12" t="s">
        <v>6</v>
      </c>
      <c r="G163" s="12" t="s">
        <v>6</v>
      </c>
      <c r="H163" s="12" t="s">
        <v>194</v>
      </c>
      <c r="I163" s="12"/>
      <c r="J163" s="9">
        <v>31</v>
      </c>
      <c r="K163" s="9">
        <v>21</v>
      </c>
    </row>
    <row r="164" spans="2:11" s="11" customFormat="1" x14ac:dyDescent="0.2">
      <c r="B164" s="8">
        <v>43759</v>
      </c>
      <c r="C164" s="12" t="s">
        <v>6</v>
      </c>
      <c r="D164" s="113">
        <v>78240</v>
      </c>
      <c r="E164" s="12" t="s">
        <v>2610</v>
      </c>
      <c r="F164" s="12" t="s">
        <v>6</v>
      </c>
      <c r="G164" s="12" t="s">
        <v>15</v>
      </c>
      <c r="H164" s="12" t="s">
        <v>151</v>
      </c>
      <c r="I164" s="12"/>
      <c r="J164" s="31"/>
      <c r="K164" s="31"/>
    </row>
    <row r="165" spans="2:11" s="11" customFormat="1" x14ac:dyDescent="0.2">
      <c r="B165" s="8">
        <v>43759</v>
      </c>
      <c r="C165" s="12" t="s">
        <v>6</v>
      </c>
      <c r="D165" s="113">
        <v>54720</v>
      </c>
      <c r="E165" s="12" t="s">
        <v>240</v>
      </c>
      <c r="F165" s="12" t="s">
        <v>6</v>
      </c>
      <c r="G165" s="12" t="s">
        <v>15</v>
      </c>
      <c r="H165" s="12" t="s">
        <v>151</v>
      </c>
      <c r="I165" s="12"/>
      <c r="J165" s="9">
        <v>31</v>
      </c>
      <c r="K165" s="9">
        <v>21</v>
      </c>
    </row>
    <row r="166" spans="2:11" s="11" customFormat="1" x14ac:dyDescent="0.2">
      <c r="B166" s="8">
        <v>43759</v>
      </c>
      <c r="C166" s="12" t="s">
        <v>6</v>
      </c>
      <c r="D166" s="113">
        <v>57700</v>
      </c>
      <c r="E166" s="12" t="s">
        <v>264</v>
      </c>
      <c r="F166" s="12" t="s">
        <v>6</v>
      </c>
      <c r="G166" s="12" t="s">
        <v>248</v>
      </c>
      <c r="H166" s="12" t="s">
        <v>151</v>
      </c>
      <c r="I166" s="12"/>
      <c r="J166" s="9">
        <v>40</v>
      </c>
      <c r="K166" s="9">
        <v>42</v>
      </c>
    </row>
    <row r="167" spans="2:11" s="11" customFormat="1" x14ac:dyDescent="0.2">
      <c r="B167" s="8">
        <v>43760</v>
      </c>
      <c r="C167" s="12" t="s">
        <v>6</v>
      </c>
      <c r="D167" s="113">
        <v>57570</v>
      </c>
      <c r="E167" s="12" t="s">
        <v>72</v>
      </c>
      <c r="F167" s="12" t="s">
        <v>6</v>
      </c>
      <c r="G167" s="12" t="s">
        <v>15</v>
      </c>
      <c r="H167" s="12" t="s">
        <v>194</v>
      </c>
      <c r="I167" s="12"/>
      <c r="J167" s="9">
        <v>40</v>
      </c>
      <c r="K167" s="9">
        <v>37</v>
      </c>
    </row>
    <row r="168" spans="2:11" s="11" customFormat="1" x14ac:dyDescent="0.2">
      <c r="B168" s="8">
        <v>43760</v>
      </c>
      <c r="C168" s="12" t="s">
        <v>6</v>
      </c>
      <c r="D168" s="113">
        <v>57160</v>
      </c>
      <c r="E168" s="12" t="s">
        <v>2617</v>
      </c>
      <c r="F168" s="12" t="s">
        <v>6</v>
      </c>
      <c r="G168" s="12" t="s">
        <v>6</v>
      </c>
      <c r="H168" s="12" t="s">
        <v>2618</v>
      </c>
      <c r="I168" s="12"/>
      <c r="J168" s="9">
        <v>56</v>
      </c>
      <c r="K168" s="9">
        <v>71</v>
      </c>
    </row>
    <row r="169" spans="2:11" s="11" customFormat="1" x14ac:dyDescent="0.2">
      <c r="B169" s="8">
        <v>43760</v>
      </c>
      <c r="C169" s="12" t="s">
        <v>6</v>
      </c>
      <c r="D169" s="113">
        <v>57640</v>
      </c>
      <c r="E169" s="12" t="s">
        <v>991</v>
      </c>
      <c r="F169" s="12" t="s">
        <v>6</v>
      </c>
      <c r="G169" s="12" t="s">
        <v>15</v>
      </c>
      <c r="H169" s="12" t="s">
        <v>151</v>
      </c>
      <c r="I169" s="12"/>
      <c r="J169" s="9">
        <v>57</v>
      </c>
      <c r="K169" s="9">
        <v>67</v>
      </c>
    </row>
    <row r="170" spans="2:11" s="11" customFormat="1" x14ac:dyDescent="0.2">
      <c r="B170" s="8">
        <v>43760</v>
      </c>
      <c r="C170" s="12" t="s">
        <v>6</v>
      </c>
      <c r="D170" s="113">
        <v>57380</v>
      </c>
      <c r="E170" s="12" t="s">
        <v>2619</v>
      </c>
      <c r="F170" s="12" t="s">
        <v>6</v>
      </c>
      <c r="G170" s="12" t="s">
        <v>15</v>
      </c>
      <c r="H170" s="12" t="s">
        <v>319</v>
      </c>
      <c r="I170" s="12"/>
      <c r="J170" s="9">
        <v>78</v>
      </c>
      <c r="K170" s="9">
        <v>100</v>
      </c>
    </row>
    <row r="171" spans="2:11" s="11" customFormat="1" x14ac:dyDescent="0.2">
      <c r="B171" s="8">
        <v>43760</v>
      </c>
      <c r="C171" s="12" t="s">
        <v>6</v>
      </c>
      <c r="D171" s="113">
        <v>54260</v>
      </c>
      <c r="E171" s="12" t="s">
        <v>672</v>
      </c>
      <c r="F171" s="12" t="s">
        <v>6</v>
      </c>
      <c r="G171" s="12" t="s">
        <v>6</v>
      </c>
      <c r="H171" s="12" t="s">
        <v>151</v>
      </c>
      <c r="I171" s="12"/>
      <c r="J171" s="9">
        <v>46</v>
      </c>
      <c r="K171" s="9">
        <v>37</v>
      </c>
    </row>
    <row r="172" spans="2:11" s="11" customFormat="1" x14ac:dyDescent="0.2">
      <c r="B172" s="8">
        <v>43760</v>
      </c>
      <c r="C172" s="12" t="s">
        <v>6</v>
      </c>
      <c r="D172" s="113">
        <v>57860</v>
      </c>
      <c r="E172" s="12" t="s">
        <v>1072</v>
      </c>
      <c r="F172" s="12" t="s">
        <v>6</v>
      </c>
      <c r="G172" s="12" t="s">
        <v>15</v>
      </c>
      <c r="H172" s="12" t="s">
        <v>2620</v>
      </c>
      <c r="I172" s="12"/>
      <c r="J172" s="9">
        <v>47</v>
      </c>
      <c r="K172" s="9">
        <v>55</v>
      </c>
    </row>
    <row r="173" spans="2:11" s="11" customFormat="1" x14ac:dyDescent="0.2">
      <c r="B173" s="8">
        <v>43760</v>
      </c>
      <c r="C173" s="12" t="s">
        <v>3</v>
      </c>
      <c r="D173" s="48" t="s">
        <v>1265</v>
      </c>
      <c r="E173" s="12" t="s">
        <v>2621</v>
      </c>
      <c r="F173" s="12" t="s">
        <v>6</v>
      </c>
      <c r="G173" s="12" t="s">
        <v>15</v>
      </c>
      <c r="H173" s="12" t="s">
        <v>151</v>
      </c>
      <c r="I173" s="12"/>
      <c r="J173" s="9">
        <v>22</v>
      </c>
      <c r="K173" s="9">
        <v>24</v>
      </c>
    </row>
    <row r="174" spans="2:11" s="11" customFormat="1" x14ac:dyDescent="0.2">
      <c r="B174" s="8">
        <v>43760</v>
      </c>
      <c r="C174" s="12" t="s">
        <v>3</v>
      </c>
      <c r="D174" s="113">
        <v>3260</v>
      </c>
      <c r="E174" s="12" t="s">
        <v>131</v>
      </c>
      <c r="F174" s="12" t="s">
        <v>6</v>
      </c>
      <c r="G174" s="12" t="s">
        <v>15</v>
      </c>
      <c r="H174" s="12" t="s">
        <v>1114</v>
      </c>
      <c r="I174" s="12"/>
      <c r="J174" s="9">
        <v>23</v>
      </c>
      <c r="K174" s="30">
        <v>24</v>
      </c>
    </row>
    <row r="175" spans="2:11" s="11" customFormat="1" x14ac:dyDescent="0.2">
      <c r="B175" s="8">
        <v>43760</v>
      </c>
      <c r="C175" s="12" t="s">
        <v>6</v>
      </c>
      <c r="D175" s="113">
        <v>54190</v>
      </c>
      <c r="E175" s="12" t="s">
        <v>277</v>
      </c>
      <c r="F175" s="12" t="s">
        <v>6</v>
      </c>
      <c r="G175" s="12" t="s">
        <v>6</v>
      </c>
      <c r="H175" s="12" t="s">
        <v>23</v>
      </c>
      <c r="I175" s="12"/>
      <c r="J175" s="9">
        <v>24</v>
      </c>
      <c r="K175" s="9">
        <v>15</v>
      </c>
    </row>
    <row r="176" spans="2:11" s="11" customFormat="1" x14ac:dyDescent="0.2">
      <c r="B176" s="8">
        <v>43760</v>
      </c>
      <c r="C176" s="12" t="s">
        <v>6</v>
      </c>
      <c r="D176" s="113">
        <v>54150</v>
      </c>
      <c r="E176" s="12" t="s">
        <v>699</v>
      </c>
      <c r="F176" s="12" t="s">
        <v>6</v>
      </c>
      <c r="G176" s="12" t="s">
        <v>8</v>
      </c>
      <c r="H176" s="12" t="s">
        <v>37</v>
      </c>
      <c r="I176" s="12"/>
      <c r="J176" s="9">
        <v>44</v>
      </c>
      <c r="K176" s="9">
        <v>41</v>
      </c>
    </row>
    <row r="177" spans="2:11" s="11" customFormat="1" x14ac:dyDescent="0.2">
      <c r="B177" s="8">
        <v>43760</v>
      </c>
      <c r="C177" s="12" t="s">
        <v>6</v>
      </c>
      <c r="D177" s="113">
        <v>57330</v>
      </c>
      <c r="E177" s="12" t="s">
        <v>182</v>
      </c>
      <c r="F177" s="12" t="s">
        <v>6</v>
      </c>
      <c r="G177" s="12" t="s">
        <v>6</v>
      </c>
      <c r="H177" s="12" t="s">
        <v>177</v>
      </c>
      <c r="I177" s="12"/>
      <c r="J177" s="9">
        <v>28</v>
      </c>
      <c r="K177" s="9">
        <v>30</v>
      </c>
    </row>
    <row r="178" spans="2:11" s="11" customFormat="1" x14ac:dyDescent="0.2">
      <c r="B178" s="8">
        <v>43761</v>
      </c>
      <c r="C178" s="12" t="s">
        <v>6</v>
      </c>
      <c r="D178" s="113">
        <v>57000</v>
      </c>
      <c r="E178" s="12" t="s">
        <v>211</v>
      </c>
      <c r="F178" s="12" t="s">
        <v>6</v>
      </c>
      <c r="G178" s="12" t="s">
        <v>317</v>
      </c>
      <c r="H178" s="12" t="s">
        <v>23</v>
      </c>
      <c r="I178" s="12"/>
      <c r="J178" s="9">
        <v>51</v>
      </c>
      <c r="K178" s="9">
        <v>62</v>
      </c>
    </row>
    <row r="179" spans="2:11" s="11" customFormat="1" x14ac:dyDescent="0.2">
      <c r="B179" s="8">
        <v>43761</v>
      </c>
      <c r="C179" s="12" t="s">
        <v>6</v>
      </c>
      <c r="D179" s="113">
        <v>54430</v>
      </c>
      <c r="E179" s="12" t="s">
        <v>2622</v>
      </c>
      <c r="F179" s="12" t="s">
        <v>6</v>
      </c>
      <c r="G179" s="12" t="s">
        <v>6</v>
      </c>
      <c r="H179" s="12" t="s">
        <v>172</v>
      </c>
      <c r="I179" s="12"/>
      <c r="J179" s="9">
        <v>27</v>
      </c>
      <c r="K179" s="9">
        <v>18</v>
      </c>
    </row>
    <row r="180" spans="2:11" s="11" customFormat="1" x14ac:dyDescent="0.2">
      <c r="B180" s="8">
        <v>43761</v>
      </c>
      <c r="C180" s="12" t="s">
        <v>6</v>
      </c>
      <c r="D180" s="113">
        <v>57070</v>
      </c>
      <c r="E180" s="12" t="s">
        <v>211</v>
      </c>
      <c r="F180" s="12" t="s">
        <v>6</v>
      </c>
      <c r="G180" s="12" t="s">
        <v>15</v>
      </c>
      <c r="H180" s="12" t="s">
        <v>151</v>
      </c>
      <c r="I180" s="12"/>
      <c r="J180" s="9">
        <v>54</v>
      </c>
      <c r="K180" s="9">
        <v>65</v>
      </c>
    </row>
    <row r="181" spans="2:11" s="11" customFormat="1" x14ac:dyDescent="0.2">
      <c r="B181" s="8">
        <v>43761</v>
      </c>
      <c r="C181" s="12" t="s">
        <v>6</v>
      </c>
      <c r="D181" s="113">
        <v>57360</v>
      </c>
      <c r="E181" s="12" t="s">
        <v>2625</v>
      </c>
      <c r="F181" s="12" t="s">
        <v>6</v>
      </c>
      <c r="G181" s="12" t="s">
        <v>8</v>
      </c>
      <c r="H181" s="12" t="s">
        <v>151</v>
      </c>
      <c r="I181" s="12"/>
      <c r="J181" s="9">
        <v>41</v>
      </c>
      <c r="K181" s="9">
        <v>46</v>
      </c>
    </row>
    <row r="182" spans="2:11" s="11" customFormat="1" x14ac:dyDescent="0.2">
      <c r="B182" s="8">
        <v>43761</v>
      </c>
      <c r="C182" s="12" t="s">
        <v>6</v>
      </c>
      <c r="D182" s="113">
        <v>57440</v>
      </c>
      <c r="E182" s="12" t="s">
        <v>217</v>
      </c>
      <c r="F182" s="12" t="s">
        <v>6</v>
      </c>
      <c r="G182" s="12" t="s">
        <v>6</v>
      </c>
      <c r="H182" s="12" t="s">
        <v>23</v>
      </c>
      <c r="I182" s="12"/>
      <c r="J182" s="9">
        <v>31</v>
      </c>
      <c r="K182" s="9">
        <v>28</v>
      </c>
    </row>
    <row r="183" spans="2:11" s="11" customFormat="1" x14ac:dyDescent="0.2">
      <c r="B183" s="8">
        <v>43761</v>
      </c>
      <c r="C183" s="12" t="s">
        <v>6</v>
      </c>
      <c r="D183" s="113">
        <v>57550</v>
      </c>
      <c r="E183" s="12" t="s">
        <v>2628</v>
      </c>
      <c r="F183" s="12" t="s">
        <v>6</v>
      </c>
      <c r="G183" s="12" t="s">
        <v>99</v>
      </c>
      <c r="H183" s="12" t="s">
        <v>151</v>
      </c>
      <c r="I183" s="12"/>
      <c r="J183" s="9">
        <v>70</v>
      </c>
      <c r="K183" s="9">
        <v>94</v>
      </c>
    </row>
    <row r="184" spans="2:11" s="11" customFormat="1" x14ac:dyDescent="0.2">
      <c r="B184" s="8">
        <v>43761</v>
      </c>
      <c r="C184" s="12" t="s">
        <v>6</v>
      </c>
      <c r="D184" s="113">
        <v>54400</v>
      </c>
      <c r="E184" s="12" t="s">
        <v>1640</v>
      </c>
      <c r="F184" s="12" t="s">
        <v>6</v>
      </c>
      <c r="G184" s="12" t="s">
        <v>15</v>
      </c>
      <c r="H184" s="12" t="s">
        <v>151</v>
      </c>
      <c r="I184" s="12"/>
      <c r="J184" s="9">
        <v>27</v>
      </c>
      <c r="K184" s="9">
        <v>20</v>
      </c>
    </row>
    <row r="185" spans="2:11" s="11" customFormat="1" x14ac:dyDescent="0.2">
      <c r="B185" s="8">
        <v>43761</v>
      </c>
      <c r="C185" s="12" t="s">
        <v>6</v>
      </c>
      <c r="D185" s="113">
        <v>54400</v>
      </c>
      <c r="E185" s="12" t="s">
        <v>1640</v>
      </c>
      <c r="F185" s="12" t="s">
        <v>6</v>
      </c>
      <c r="G185" s="12" t="s">
        <v>10</v>
      </c>
      <c r="H185" s="12" t="s">
        <v>151</v>
      </c>
      <c r="I185" s="12"/>
      <c r="J185" s="9">
        <v>27</v>
      </c>
      <c r="K185" s="9">
        <v>20</v>
      </c>
    </row>
    <row r="186" spans="2:11" s="11" customFormat="1" x14ac:dyDescent="0.2">
      <c r="B186" s="8">
        <v>43761</v>
      </c>
      <c r="C186" s="12" t="s">
        <v>6</v>
      </c>
      <c r="D186" s="113">
        <v>54586</v>
      </c>
      <c r="E186" s="12" t="s">
        <v>2629</v>
      </c>
      <c r="F186" s="12" t="s">
        <v>6</v>
      </c>
      <c r="G186" s="12" t="s">
        <v>15</v>
      </c>
      <c r="H186" s="12" t="s">
        <v>151</v>
      </c>
      <c r="I186" s="12"/>
      <c r="J186" s="9">
        <v>100</v>
      </c>
      <c r="K186" s="9">
        <v>143</v>
      </c>
    </row>
    <row r="187" spans="2:11" s="11" customFormat="1" x14ac:dyDescent="0.2">
      <c r="B187" s="8">
        <v>43761</v>
      </c>
      <c r="C187" s="12" t="s">
        <v>6</v>
      </c>
      <c r="D187" s="113">
        <v>57070</v>
      </c>
      <c r="E187" s="12" t="s">
        <v>211</v>
      </c>
      <c r="F187" s="12" t="s">
        <v>6</v>
      </c>
      <c r="G187" s="12" t="s">
        <v>15</v>
      </c>
      <c r="H187" s="12" t="s">
        <v>2576</v>
      </c>
      <c r="I187" s="12"/>
      <c r="J187" s="9">
        <v>55</v>
      </c>
      <c r="K187" s="9">
        <v>65</v>
      </c>
    </row>
    <row r="188" spans="2:11" s="11" customFormat="1" x14ac:dyDescent="0.2">
      <c r="B188" s="8">
        <v>43761</v>
      </c>
      <c r="C188" s="12" t="s">
        <v>3</v>
      </c>
      <c r="D188" s="113">
        <v>5222</v>
      </c>
      <c r="E188" s="12" t="s">
        <v>66</v>
      </c>
      <c r="F188" s="12" t="s">
        <v>6</v>
      </c>
      <c r="G188" s="12" t="s">
        <v>6</v>
      </c>
      <c r="H188" s="12" t="s">
        <v>23</v>
      </c>
      <c r="I188" s="12"/>
      <c r="J188" s="9">
        <v>42</v>
      </c>
      <c r="K188" s="9">
        <v>36</v>
      </c>
    </row>
    <row r="189" spans="2:11" s="11" customFormat="1" x14ac:dyDescent="0.2">
      <c r="B189" s="8">
        <v>43762</v>
      </c>
      <c r="C189" s="12" t="s">
        <v>6</v>
      </c>
      <c r="D189" s="113">
        <v>54560</v>
      </c>
      <c r="E189" s="12" t="s">
        <v>417</v>
      </c>
      <c r="F189" s="12" t="s">
        <v>6</v>
      </c>
      <c r="G189" s="12" t="s">
        <v>6</v>
      </c>
      <c r="H189" s="12" t="s">
        <v>976</v>
      </c>
      <c r="I189" s="12"/>
      <c r="J189" s="9">
        <v>29</v>
      </c>
      <c r="K189" s="30">
        <v>25</v>
      </c>
    </row>
    <row r="190" spans="2:11" s="11" customFormat="1" x14ac:dyDescent="0.2">
      <c r="B190" s="8">
        <v>43762</v>
      </c>
      <c r="C190" s="12" t="s">
        <v>6</v>
      </c>
      <c r="D190" s="113">
        <v>57130</v>
      </c>
      <c r="E190" s="12" t="s">
        <v>597</v>
      </c>
      <c r="F190" s="12" t="s">
        <v>6</v>
      </c>
      <c r="G190" s="12" t="s">
        <v>15</v>
      </c>
      <c r="H190" s="12" t="s">
        <v>23</v>
      </c>
      <c r="I190" s="12"/>
      <c r="J190" s="9">
        <v>65</v>
      </c>
      <c r="K190" s="9">
        <v>77</v>
      </c>
    </row>
    <row r="191" spans="2:11" s="11" customFormat="1" x14ac:dyDescent="0.2">
      <c r="B191" s="8">
        <v>43762</v>
      </c>
      <c r="C191" s="12" t="s">
        <v>6</v>
      </c>
      <c r="D191" s="113">
        <v>57500</v>
      </c>
      <c r="E191" s="12" t="s">
        <v>728</v>
      </c>
      <c r="F191" s="12" t="s">
        <v>6</v>
      </c>
      <c r="G191" s="12" t="s">
        <v>5</v>
      </c>
      <c r="H191" s="12" t="s">
        <v>319</v>
      </c>
      <c r="I191" s="12"/>
      <c r="J191" s="9">
        <v>72</v>
      </c>
      <c r="K191" s="9">
        <v>101</v>
      </c>
    </row>
    <row r="192" spans="2:11" s="11" customFormat="1" x14ac:dyDescent="0.2">
      <c r="B192" s="8">
        <v>43762</v>
      </c>
      <c r="C192" s="12" t="s">
        <v>3</v>
      </c>
      <c r="D192" s="113">
        <v>5861</v>
      </c>
      <c r="E192" s="12" t="s">
        <v>78</v>
      </c>
      <c r="F192" s="12" t="s">
        <v>6</v>
      </c>
      <c r="G192" s="12" t="s">
        <v>6</v>
      </c>
      <c r="H192" s="12" t="s">
        <v>319</v>
      </c>
      <c r="I192" s="12"/>
      <c r="J192" s="9">
        <v>31</v>
      </c>
      <c r="K192" s="9">
        <v>31</v>
      </c>
    </row>
    <row r="193" spans="2:11" s="11" customFormat="1" x14ac:dyDescent="0.2">
      <c r="B193" s="8">
        <v>43762</v>
      </c>
      <c r="C193" s="12" t="s">
        <v>6</v>
      </c>
      <c r="D193" s="113">
        <v>57100</v>
      </c>
      <c r="E193" s="12" t="s">
        <v>141</v>
      </c>
      <c r="F193" s="12" t="s">
        <v>6</v>
      </c>
      <c r="G193" s="12" t="s">
        <v>6</v>
      </c>
      <c r="H193" s="12" t="s">
        <v>151</v>
      </c>
      <c r="I193" s="12"/>
      <c r="J193" s="9">
        <v>42</v>
      </c>
      <c r="K193" s="9">
        <v>42</v>
      </c>
    </row>
    <row r="194" spans="2:11" s="11" customFormat="1" x14ac:dyDescent="0.2">
      <c r="B194" s="8">
        <v>43762</v>
      </c>
      <c r="C194" s="12" t="s">
        <v>6</v>
      </c>
      <c r="D194" s="113">
        <v>57700</v>
      </c>
      <c r="E194" s="12" t="s">
        <v>178</v>
      </c>
      <c r="F194" s="12" t="s">
        <v>6</v>
      </c>
      <c r="G194" s="12" t="s">
        <v>6</v>
      </c>
      <c r="H194" s="12" t="s">
        <v>177</v>
      </c>
      <c r="I194" s="12"/>
      <c r="J194" s="9">
        <v>43</v>
      </c>
      <c r="K194" s="9">
        <v>42</v>
      </c>
    </row>
    <row r="195" spans="2:11" s="11" customFormat="1" x14ac:dyDescent="0.2">
      <c r="B195" s="8">
        <v>43762</v>
      </c>
      <c r="C195" s="12" t="s">
        <v>6</v>
      </c>
      <c r="D195" s="113">
        <v>57655</v>
      </c>
      <c r="E195" s="12" t="s">
        <v>266</v>
      </c>
      <c r="F195" s="12" t="s">
        <v>6</v>
      </c>
      <c r="G195" s="12" t="s">
        <v>15</v>
      </c>
      <c r="H195" s="12" t="s">
        <v>194</v>
      </c>
      <c r="I195" s="12"/>
      <c r="J195" s="9">
        <v>30</v>
      </c>
      <c r="K195" s="9">
        <v>27</v>
      </c>
    </row>
    <row r="196" spans="2:11" s="11" customFormat="1" x14ac:dyDescent="0.2">
      <c r="B196" s="8">
        <v>43762</v>
      </c>
      <c r="C196" s="12" t="s">
        <v>6</v>
      </c>
      <c r="D196" s="113">
        <v>54720</v>
      </c>
      <c r="E196" s="12" t="s">
        <v>240</v>
      </c>
      <c r="F196" s="12" t="s">
        <v>6</v>
      </c>
      <c r="G196" s="12" t="s">
        <v>6</v>
      </c>
      <c r="H196" s="12" t="s">
        <v>319</v>
      </c>
      <c r="I196" s="12"/>
      <c r="J196" s="9">
        <v>33</v>
      </c>
      <c r="K196" s="9">
        <v>22</v>
      </c>
    </row>
    <row r="197" spans="2:11" s="11" customFormat="1" x14ac:dyDescent="0.2">
      <c r="B197" s="8">
        <v>43762</v>
      </c>
      <c r="C197" s="12" t="s">
        <v>6</v>
      </c>
      <c r="D197" s="113">
        <v>57290</v>
      </c>
      <c r="E197" s="12" t="s">
        <v>138</v>
      </c>
      <c r="F197" s="12" t="s">
        <v>6</v>
      </c>
      <c r="G197" s="12" t="s">
        <v>15</v>
      </c>
      <c r="H197" s="12" t="s">
        <v>319</v>
      </c>
      <c r="I197" s="12"/>
      <c r="J197" s="9">
        <v>36</v>
      </c>
      <c r="K197" s="9">
        <v>38</v>
      </c>
    </row>
    <row r="198" spans="2:11" s="11" customFormat="1" x14ac:dyDescent="0.2">
      <c r="B198" s="8">
        <v>43762</v>
      </c>
      <c r="C198" s="12" t="s">
        <v>6</v>
      </c>
      <c r="D198" s="113">
        <v>57940</v>
      </c>
      <c r="E198" s="12" t="s">
        <v>220</v>
      </c>
      <c r="F198" s="12" t="s">
        <v>6</v>
      </c>
      <c r="G198" s="12" t="s">
        <v>3</v>
      </c>
      <c r="H198" s="12" t="s">
        <v>2620</v>
      </c>
      <c r="I198" s="12"/>
      <c r="J198" s="9">
        <v>45</v>
      </c>
      <c r="K198" s="9">
        <v>52</v>
      </c>
    </row>
    <row r="199" spans="2:11" s="11" customFormat="1" x14ac:dyDescent="0.2">
      <c r="B199" s="8">
        <v>43762</v>
      </c>
      <c r="C199" s="12" t="s">
        <v>6</v>
      </c>
      <c r="D199" s="113">
        <v>69300</v>
      </c>
      <c r="E199" s="12" t="s">
        <v>2633</v>
      </c>
      <c r="F199" s="12" t="s">
        <v>6</v>
      </c>
      <c r="G199" s="12" t="s">
        <v>8</v>
      </c>
      <c r="H199" s="12" t="s">
        <v>177</v>
      </c>
      <c r="I199" s="12"/>
      <c r="J199" s="9"/>
      <c r="K199" s="9"/>
    </row>
    <row r="200" spans="2:11" s="11" customFormat="1" x14ac:dyDescent="0.2">
      <c r="B200" s="8">
        <v>43762</v>
      </c>
      <c r="C200" s="12" t="s">
        <v>6</v>
      </c>
      <c r="D200" s="113">
        <v>57640</v>
      </c>
      <c r="E200" s="12" t="s">
        <v>991</v>
      </c>
      <c r="F200" s="12" t="s">
        <v>6</v>
      </c>
      <c r="G200" s="12" t="s">
        <v>15</v>
      </c>
      <c r="H200" s="12" t="s">
        <v>177</v>
      </c>
      <c r="I200" s="12"/>
      <c r="J200" s="9">
        <v>58</v>
      </c>
      <c r="K200" s="9">
        <v>67</v>
      </c>
    </row>
    <row r="201" spans="2:11" s="11" customFormat="1" x14ac:dyDescent="0.2">
      <c r="B201" s="8">
        <v>43762</v>
      </c>
      <c r="C201" s="12" t="s">
        <v>6</v>
      </c>
      <c r="D201" s="113">
        <v>54720</v>
      </c>
      <c r="E201" s="12" t="s">
        <v>240</v>
      </c>
      <c r="F201" s="12" t="s">
        <v>6</v>
      </c>
      <c r="G201" s="12" t="s">
        <v>15</v>
      </c>
      <c r="H201" s="12" t="s">
        <v>177</v>
      </c>
      <c r="I201" s="12"/>
      <c r="J201" s="9">
        <v>33</v>
      </c>
      <c r="K201" s="9">
        <v>22</v>
      </c>
    </row>
    <row r="202" spans="2:11" s="11" customFormat="1" x14ac:dyDescent="0.2">
      <c r="B202" s="8">
        <v>43763</v>
      </c>
      <c r="C202" s="12" t="s">
        <v>6</v>
      </c>
      <c r="D202" s="113">
        <v>59267</v>
      </c>
      <c r="E202" s="12" t="s">
        <v>2634</v>
      </c>
      <c r="F202" s="12" t="s">
        <v>6</v>
      </c>
      <c r="G202" s="12" t="s">
        <v>15</v>
      </c>
      <c r="H202" s="12" t="s">
        <v>292</v>
      </c>
      <c r="I202" s="12"/>
      <c r="J202" s="9">
        <v>188</v>
      </c>
      <c r="K202" s="9">
        <v>300</v>
      </c>
    </row>
    <row r="203" spans="2:11" s="11" customFormat="1" x14ac:dyDescent="0.2">
      <c r="B203" s="8">
        <v>43763</v>
      </c>
      <c r="C203" s="12" t="s">
        <v>6</v>
      </c>
      <c r="D203" s="113">
        <v>57150</v>
      </c>
      <c r="E203" s="12" t="s">
        <v>984</v>
      </c>
      <c r="F203" s="12" t="s">
        <v>6</v>
      </c>
      <c r="G203" s="12" t="s">
        <v>6</v>
      </c>
      <c r="H203" s="12" t="s">
        <v>319</v>
      </c>
      <c r="I203" s="12"/>
      <c r="J203" s="9">
        <v>70</v>
      </c>
      <c r="K203" s="9">
        <v>100</v>
      </c>
    </row>
    <row r="204" spans="2:11" s="11" customFormat="1" x14ac:dyDescent="0.2">
      <c r="B204" s="8">
        <v>43763</v>
      </c>
      <c r="C204" s="12" t="s">
        <v>6</v>
      </c>
      <c r="D204" s="113">
        <v>57570</v>
      </c>
      <c r="E204" s="12" t="s">
        <v>72</v>
      </c>
      <c r="F204" s="12" t="s">
        <v>6</v>
      </c>
      <c r="G204" s="12" t="s">
        <v>248</v>
      </c>
      <c r="H204" s="12" t="s">
        <v>151</v>
      </c>
      <c r="I204" s="12"/>
      <c r="J204" s="9">
        <v>38</v>
      </c>
      <c r="K204" s="9">
        <v>37</v>
      </c>
    </row>
    <row r="205" spans="2:11" s="11" customFormat="1" x14ac:dyDescent="0.2">
      <c r="B205" s="8">
        <v>43763</v>
      </c>
      <c r="C205" s="12" t="s">
        <v>6</v>
      </c>
      <c r="D205" s="113">
        <v>57100</v>
      </c>
      <c r="E205" s="12" t="s">
        <v>141</v>
      </c>
      <c r="F205" s="12" t="s">
        <v>6</v>
      </c>
      <c r="G205" s="12" t="s">
        <v>15</v>
      </c>
      <c r="H205" s="12" t="s">
        <v>37</v>
      </c>
      <c r="I205" s="12"/>
      <c r="J205" s="9">
        <v>37</v>
      </c>
      <c r="K205" s="9">
        <v>42</v>
      </c>
    </row>
    <row r="206" spans="2:11" s="11" customFormat="1" x14ac:dyDescent="0.2">
      <c r="B206" s="8">
        <v>43763</v>
      </c>
      <c r="C206" s="12" t="s">
        <v>6</v>
      </c>
      <c r="D206" s="113">
        <v>57680</v>
      </c>
      <c r="E206" s="12" t="s">
        <v>2635</v>
      </c>
      <c r="F206" s="12" t="s">
        <v>6</v>
      </c>
      <c r="G206" s="12" t="s">
        <v>15</v>
      </c>
      <c r="H206" s="12" t="s">
        <v>23</v>
      </c>
      <c r="I206" s="12"/>
      <c r="J206" s="9">
        <v>69</v>
      </c>
      <c r="K206" s="9">
        <v>81</v>
      </c>
    </row>
    <row r="207" spans="2:11" s="11" customFormat="1" x14ac:dyDescent="0.2">
      <c r="B207" s="8">
        <v>43763</v>
      </c>
      <c r="C207" s="12" t="s">
        <v>6</v>
      </c>
      <c r="D207" s="113">
        <v>54190</v>
      </c>
      <c r="E207" s="12" t="s">
        <v>277</v>
      </c>
      <c r="F207" s="12" t="s">
        <v>6</v>
      </c>
      <c r="G207" s="12" t="s">
        <v>3</v>
      </c>
      <c r="H207" s="12" t="s">
        <v>151</v>
      </c>
      <c r="I207" s="12"/>
      <c r="J207" s="9">
        <v>24</v>
      </c>
      <c r="K207" s="9">
        <v>15</v>
      </c>
    </row>
    <row r="208" spans="2:11" s="11" customFormat="1" x14ac:dyDescent="0.2">
      <c r="B208" s="8">
        <v>43763</v>
      </c>
      <c r="C208" s="12" t="s">
        <v>6</v>
      </c>
      <c r="D208" s="113">
        <v>54000</v>
      </c>
      <c r="E208" s="12" t="s">
        <v>210</v>
      </c>
      <c r="F208" s="12" t="s">
        <v>6</v>
      </c>
      <c r="G208" s="12" t="s">
        <v>6</v>
      </c>
      <c r="H208" s="12" t="s">
        <v>177</v>
      </c>
      <c r="I208" s="12"/>
      <c r="J208" s="9">
        <v>97</v>
      </c>
      <c r="K208" s="9">
        <v>116</v>
      </c>
    </row>
    <row r="209" spans="2:11" s="11" customFormat="1" x14ac:dyDescent="0.2">
      <c r="B209" s="8">
        <v>43763</v>
      </c>
      <c r="C209" s="12" t="s">
        <v>6</v>
      </c>
      <c r="D209" s="113">
        <v>54560</v>
      </c>
      <c r="E209" s="12" t="s">
        <v>417</v>
      </c>
      <c r="F209" s="12" t="s">
        <v>6</v>
      </c>
      <c r="G209" s="12" t="s">
        <v>15</v>
      </c>
      <c r="H209" s="12" t="s">
        <v>23</v>
      </c>
      <c r="I209" s="12"/>
      <c r="J209" s="9">
        <v>29</v>
      </c>
      <c r="K209" s="9">
        <v>25</v>
      </c>
    </row>
    <row r="210" spans="2:11" s="11" customFormat="1" x14ac:dyDescent="0.2">
      <c r="B210" s="8">
        <v>43763</v>
      </c>
      <c r="C210" s="12" t="s">
        <v>6</v>
      </c>
      <c r="D210" s="113">
        <v>54730</v>
      </c>
      <c r="E210" s="12" t="s">
        <v>2636</v>
      </c>
      <c r="F210" s="12" t="s">
        <v>6</v>
      </c>
      <c r="G210" s="12" t="s">
        <v>5</v>
      </c>
      <c r="H210" s="12" t="s">
        <v>194</v>
      </c>
      <c r="I210" s="12"/>
      <c r="J210" s="9">
        <v>36</v>
      </c>
      <c r="K210" s="9">
        <v>26</v>
      </c>
    </row>
    <row r="211" spans="2:11" s="11" customFormat="1" x14ac:dyDescent="0.2">
      <c r="B211" s="8">
        <v>43763</v>
      </c>
      <c r="C211" s="12" t="s">
        <v>6</v>
      </c>
      <c r="D211" s="113">
        <v>57570</v>
      </c>
      <c r="E211" s="12" t="s">
        <v>72</v>
      </c>
      <c r="F211" s="12" t="s">
        <v>6</v>
      </c>
      <c r="G211" s="12" t="s">
        <v>6</v>
      </c>
      <c r="H211" s="12" t="s">
        <v>177</v>
      </c>
      <c r="I211" s="12"/>
      <c r="J211" s="9">
        <v>39</v>
      </c>
      <c r="K211" s="9">
        <v>37</v>
      </c>
    </row>
    <row r="212" spans="2:11" s="11" customFormat="1" x14ac:dyDescent="0.2">
      <c r="B212" s="8">
        <v>43763</v>
      </c>
      <c r="C212" s="12" t="s">
        <v>6</v>
      </c>
      <c r="D212" s="113">
        <v>57650</v>
      </c>
      <c r="E212" s="12" t="s">
        <v>711</v>
      </c>
      <c r="F212" s="12" t="s">
        <v>6</v>
      </c>
      <c r="G212" s="12" t="s">
        <v>2637</v>
      </c>
      <c r="H212" s="12" t="s">
        <v>151</v>
      </c>
      <c r="I212" s="12"/>
      <c r="J212" s="9">
        <v>30</v>
      </c>
      <c r="K212" s="9">
        <v>28</v>
      </c>
    </row>
    <row r="213" spans="2:11" s="11" customFormat="1" x14ac:dyDescent="0.2">
      <c r="B213" s="8">
        <v>43763</v>
      </c>
      <c r="C213" s="12" t="s">
        <v>6</v>
      </c>
      <c r="D213" s="113">
        <v>54113</v>
      </c>
      <c r="E213" s="12" t="s">
        <v>2638</v>
      </c>
      <c r="F213" s="12" t="s">
        <v>6</v>
      </c>
      <c r="G213" s="12" t="s">
        <v>15</v>
      </c>
      <c r="H213" s="12" t="s">
        <v>319</v>
      </c>
      <c r="I213" s="12"/>
      <c r="J213" s="9">
        <v>96</v>
      </c>
      <c r="K213" s="9">
        <v>142</v>
      </c>
    </row>
    <row r="214" spans="2:11" s="11" customFormat="1" x14ac:dyDescent="0.2">
      <c r="B214" s="8">
        <v>43764</v>
      </c>
      <c r="C214" s="12" t="s">
        <v>3</v>
      </c>
      <c r="D214" s="113">
        <v>7360</v>
      </c>
      <c r="E214" s="12" t="s">
        <v>1165</v>
      </c>
      <c r="F214" s="12" t="s">
        <v>6</v>
      </c>
      <c r="G214" s="12" t="s">
        <v>2646</v>
      </c>
      <c r="H214" s="12" t="s">
        <v>151</v>
      </c>
      <c r="I214" s="12"/>
      <c r="J214" s="9">
        <v>35</v>
      </c>
      <c r="K214" s="9">
        <v>45</v>
      </c>
    </row>
    <row r="215" spans="2:11" s="11" customFormat="1" x14ac:dyDescent="0.2">
      <c r="B215" s="8">
        <v>43764</v>
      </c>
      <c r="C215" s="12" t="s">
        <v>6</v>
      </c>
      <c r="D215" s="113">
        <v>57000</v>
      </c>
      <c r="E215" s="12" t="s">
        <v>211</v>
      </c>
      <c r="F215" s="12" t="s">
        <v>6</v>
      </c>
      <c r="G215" s="12" t="s">
        <v>15</v>
      </c>
      <c r="H215" s="12" t="s">
        <v>23</v>
      </c>
      <c r="I215" s="12"/>
      <c r="J215" s="9">
        <v>51</v>
      </c>
      <c r="K215" s="9">
        <v>63</v>
      </c>
    </row>
    <row r="216" spans="2:11" s="11" customFormat="1" x14ac:dyDescent="0.2">
      <c r="B216" s="8">
        <v>43764</v>
      </c>
      <c r="C216" s="12" t="s">
        <v>3</v>
      </c>
      <c r="D216" s="113">
        <v>2611</v>
      </c>
      <c r="E216" s="12" t="s">
        <v>43</v>
      </c>
      <c r="F216" s="12" t="s">
        <v>6</v>
      </c>
      <c r="G216" s="12" t="s">
        <v>15</v>
      </c>
      <c r="H216" s="12" t="s">
        <v>222</v>
      </c>
      <c r="I216" s="12"/>
      <c r="J216" s="9">
        <v>23</v>
      </c>
      <c r="K216" s="9">
        <v>26</v>
      </c>
    </row>
    <row r="217" spans="2:11" s="11" customFormat="1" x14ac:dyDescent="0.2">
      <c r="B217" s="8">
        <v>43765</v>
      </c>
      <c r="C217" s="12" t="s">
        <v>3</v>
      </c>
      <c r="D217" s="113">
        <v>3670</v>
      </c>
      <c r="E217" s="12" t="s">
        <v>76</v>
      </c>
      <c r="F217" s="12" t="s">
        <v>6</v>
      </c>
      <c r="G217" s="12" t="s">
        <v>6</v>
      </c>
      <c r="H217" s="12" t="s">
        <v>222</v>
      </c>
      <c r="I217" s="12"/>
      <c r="J217" s="9">
        <v>14</v>
      </c>
      <c r="K217" s="9">
        <v>16</v>
      </c>
    </row>
    <row r="218" spans="2:11" s="11" customFormat="1" x14ac:dyDescent="0.2">
      <c r="B218" s="8">
        <v>43765</v>
      </c>
      <c r="C218" s="12" t="s">
        <v>6</v>
      </c>
      <c r="D218" s="113">
        <v>57570</v>
      </c>
      <c r="E218" s="12" t="s">
        <v>72</v>
      </c>
      <c r="F218" s="12" t="s">
        <v>6</v>
      </c>
      <c r="G218" s="12" t="s">
        <v>15</v>
      </c>
      <c r="H218" s="12" t="s">
        <v>151</v>
      </c>
      <c r="I218" s="12"/>
      <c r="J218" s="9">
        <v>37</v>
      </c>
      <c r="K218" s="9">
        <v>36</v>
      </c>
    </row>
    <row r="219" spans="2:11" s="11" customFormat="1" x14ac:dyDescent="0.2">
      <c r="B219" s="8">
        <v>43765</v>
      </c>
      <c r="C219" s="12" t="s">
        <v>6</v>
      </c>
      <c r="D219" s="113">
        <v>57000</v>
      </c>
      <c r="E219" s="12" t="s">
        <v>211</v>
      </c>
      <c r="F219" s="12" t="s">
        <v>6</v>
      </c>
      <c r="G219" s="12" t="s">
        <v>15</v>
      </c>
      <c r="H219" s="12" t="s">
        <v>477</v>
      </c>
      <c r="I219" s="12"/>
      <c r="J219" s="9">
        <v>50</v>
      </c>
      <c r="K219" s="9">
        <v>63</v>
      </c>
    </row>
    <row r="220" spans="2:11" s="11" customFormat="1" x14ac:dyDescent="0.2">
      <c r="B220" s="8">
        <v>43765</v>
      </c>
      <c r="C220" s="12" t="s">
        <v>3</v>
      </c>
      <c r="D220" s="113">
        <v>1130</v>
      </c>
      <c r="E220" s="12" t="s">
        <v>92</v>
      </c>
      <c r="F220" s="12" t="s">
        <v>6</v>
      </c>
      <c r="G220" s="12" t="s">
        <v>15</v>
      </c>
      <c r="H220" s="12" t="s">
        <v>194</v>
      </c>
      <c r="I220" s="12"/>
      <c r="J220" s="9">
        <v>24</v>
      </c>
      <c r="K220" s="9">
        <v>26</v>
      </c>
    </row>
    <row r="221" spans="2:11" s="11" customFormat="1" x14ac:dyDescent="0.2">
      <c r="B221" s="8">
        <v>43765</v>
      </c>
      <c r="C221" s="12" t="s">
        <v>6</v>
      </c>
      <c r="D221" s="113">
        <v>57150</v>
      </c>
      <c r="E221" s="12" t="s">
        <v>984</v>
      </c>
      <c r="F221" s="12" t="s">
        <v>6</v>
      </c>
      <c r="G221" s="12" t="s">
        <v>9</v>
      </c>
      <c r="H221" s="12" t="s">
        <v>422</v>
      </c>
      <c r="I221" s="12"/>
      <c r="J221" s="9">
        <v>65</v>
      </c>
      <c r="K221" s="9">
        <v>99</v>
      </c>
    </row>
    <row r="222" spans="2:11" s="11" customFormat="1" x14ac:dyDescent="0.2">
      <c r="B222" s="8">
        <v>43765</v>
      </c>
      <c r="C222" s="12" t="s">
        <v>14</v>
      </c>
      <c r="D222" s="113">
        <v>6740</v>
      </c>
      <c r="E222" s="12" t="s">
        <v>181</v>
      </c>
      <c r="F222" s="12" t="s">
        <v>6</v>
      </c>
      <c r="G222" s="12" t="s">
        <v>4</v>
      </c>
      <c r="H222" s="12" t="s">
        <v>2576</v>
      </c>
      <c r="I222" s="12"/>
      <c r="J222" s="9">
        <v>37</v>
      </c>
      <c r="K222" s="9">
        <v>37</v>
      </c>
    </row>
    <row r="223" spans="2:11" s="11" customFormat="1" x14ac:dyDescent="0.2">
      <c r="B223" s="8">
        <v>43765</v>
      </c>
      <c r="C223" s="12" t="s">
        <v>6</v>
      </c>
      <c r="D223" s="113">
        <v>57480</v>
      </c>
      <c r="E223" s="12" t="s">
        <v>656</v>
      </c>
      <c r="F223" s="12" t="s">
        <v>6</v>
      </c>
      <c r="G223" s="12" t="s">
        <v>6</v>
      </c>
      <c r="H223" s="12" t="s">
        <v>2045</v>
      </c>
      <c r="I223" s="12"/>
      <c r="J223" s="9">
        <v>45</v>
      </c>
      <c r="K223" s="9">
        <v>51</v>
      </c>
    </row>
    <row r="224" spans="2:11" s="11" customFormat="1" x14ac:dyDescent="0.2">
      <c r="B224" s="8">
        <v>43765</v>
      </c>
      <c r="C224" s="12" t="s">
        <v>3</v>
      </c>
      <c r="D224" s="113">
        <v>1335</v>
      </c>
      <c r="E224" s="12" t="s">
        <v>92</v>
      </c>
      <c r="F224" s="12" t="s">
        <v>6</v>
      </c>
      <c r="G224" s="12" t="s">
        <v>15</v>
      </c>
      <c r="H224" s="12" t="s">
        <v>477</v>
      </c>
      <c r="I224" s="12"/>
      <c r="J224" s="9">
        <v>22</v>
      </c>
      <c r="K224" s="9">
        <v>25</v>
      </c>
    </row>
    <row r="225" spans="2:11" s="11" customFormat="1" x14ac:dyDescent="0.2">
      <c r="B225" s="8">
        <v>43765</v>
      </c>
      <c r="C225" s="12" t="s">
        <v>3</v>
      </c>
      <c r="D225" s="113">
        <v>8384</v>
      </c>
      <c r="E225" s="12" t="s">
        <v>117</v>
      </c>
      <c r="F225" s="12" t="s">
        <v>6</v>
      </c>
      <c r="G225" s="12" t="s">
        <v>15</v>
      </c>
      <c r="H225" s="12" t="s">
        <v>151</v>
      </c>
      <c r="I225" s="12"/>
      <c r="J225" s="9">
        <v>25</v>
      </c>
      <c r="K225" s="9">
        <v>20</v>
      </c>
    </row>
    <row r="226" spans="2:11" s="11" customFormat="1" x14ac:dyDescent="0.2">
      <c r="B226" s="8">
        <v>43765</v>
      </c>
      <c r="C226" s="12" t="s">
        <v>14</v>
      </c>
      <c r="D226" s="113">
        <v>6880</v>
      </c>
      <c r="E226" s="12" t="s">
        <v>2653</v>
      </c>
      <c r="F226" s="12" t="s">
        <v>6</v>
      </c>
      <c r="G226" s="12" t="s">
        <v>6</v>
      </c>
      <c r="H226" s="12" t="s">
        <v>23</v>
      </c>
      <c r="I226" s="12"/>
      <c r="J226" s="9">
        <v>61</v>
      </c>
      <c r="K226" s="9">
        <v>83</v>
      </c>
    </row>
    <row r="227" spans="2:11" s="11" customFormat="1" x14ac:dyDescent="0.2">
      <c r="B227" s="8">
        <v>43765</v>
      </c>
      <c r="C227" s="12" t="s">
        <v>6</v>
      </c>
      <c r="D227" s="113">
        <v>41200</v>
      </c>
      <c r="E227" s="12" t="s">
        <v>2654</v>
      </c>
      <c r="F227" s="12" t="s">
        <v>6</v>
      </c>
      <c r="G227" s="12" t="s">
        <v>15</v>
      </c>
      <c r="H227" s="12" t="s">
        <v>151</v>
      </c>
      <c r="I227" s="12"/>
      <c r="J227" s="31"/>
      <c r="K227" s="31"/>
    </row>
    <row r="228" spans="2:11" s="11" customFormat="1" x14ac:dyDescent="0.2">
      <c r="B228" s="8">
        <v>43765</v>
      </c>
      <c r="C228" s="12" t="s">
        <v>3</v>
      </c>
      <c r="D228" s="113">
        <v>3863</v>
      </c>
      <c r="E228" s="12" t="s">
        <v>116</v>
      </c>
      <c r="F228" s="12" t="s">
        <v>6</v>
      </c>
      <c r="G228" s="12" t="s">
        <v>15</v>
      </c>
      <c r="H228" s="12" t="s">
        <v>151</v>
      </c>
      <c r="I228" s="12"/>
      <c r="J228" s="9">
        <v>15</v>
      </c>
      <c r="K228" s="9">
        <v>14</v>
      </c>
    </row>
    <row r="229" spans="2:11" s="11" customFormat="1" x14ac:dyDescent="0.2">
      <c r="B229" s="8">
        <v>43765</v>
      </c>
      <c r="C229" s="12" t="s">
        <v>6</v>
      </c>
      <c r="D229" s="113">
        <v>57570</v>
      </c>
      <c r="E229" s="12" t="s">
        <v>72</v>
      </c>
      <c r="F229" s="12" t="s">
        <v>6</v>
      </c>
      <c r="G229" s="12" t="s">
        <v>15</v>
      </c>
      <c r="H229" s="12" t="s">
        <v>151</v>
      </c>
      <c r="I229" s="12"/>
      <c r="J229" s="9">
        <v>36</v>
      </c>
      <c r="K229" s="9">
        <v>36</v>
      </c>
    </row>
    <row r="230" spans="2:11" s="11" customFormat="1" x14ac:dyDescent="0.2">
      <c r="B230" s="8">
        <v>43765</v>
      </c>
      <c r="C230" s="12" t="s">
        <v>6</v>
      </c>
      <c r="D230" s="113">
        <v>57700</v>
      </c>
      <c r="E230" s="12" t="s">
        <v>178</v>
      </c>
      <c r="F230" s="12" t="s">
        <v>6</v>
      </c>
      <c r="G230" s="12" t="s">
        <v>15</v>
      </c>
      <c r="H230" s="12" t="s">
        <v>2657</v>
      </c>
      <c r="I230" s="12"/>
      <c r="J230" s="9">
        <v>40</v>
      </c>
      <c r="K230" s="9">
        <v>42</v>
      </c>
    </row>
    <row r="231" spans="2:11" s="11" customFormat="1" x14ac:dyDescent="0.2">
      <c r="B231" s="8">
        <v>43765</v>
      </c>
      <c r="C231" s="12" t="s">
        <v>6</v>
      </c>
      <c r="D231" s="113">
        <v>54910</v>
      </c>
      <c r="E231" s="12" t="s">
        <v>660</v>
      </c>
      <c r="F231" s="12" t="s">
        <v>6</v>
      </c>
      <c r="G231" s="12" t="s">
        <v>15</v>
      </c>
      <c r="H231" s="12" t="s">
        <v>151</v>
      </c>
      <c r="I231" s="12"/>
      <c r="J231" s="9">
        <v>45</v>
      </c>
      <c r="K231" s="9">
        <v>44</v>
      </c>
    </row>
    <row r="232" spans="2:11" s="11" customFormat="1" x14ac:dyDescent="0.2">
      <c r="B232" s="8">
        <v>43765</v>
      </c>
      <c r="C232" s="12" t="s">
        <v>6</v>
      </c>
      <c r="D232" s="113">
        <v>54400</v>
      </c>
      <c r="E232" s="12" t="s">
        <v>1640</v>
      </c>
      <c r="F232" s="12" t="s">
        <v>6</v>
      </c>
      <c r="G232" s="12" t="s">
        <v>15</v>
      </c>
      <c r="H232" s="12" t="s">
        <v>151</v>
      </c>
      <c r="I232" s="12"/>
      <c r="J232" s="9">
        <v>22</v>
      </c>
      <c r="K232" s="9">
        <v>20</v>
      </c>
    </row>
    <row r="233" spans="2:11" s="11" customFormat="1" x14ac:dyDescent="0.2">
      <c r="B233" s="8">
        <v>43765</v>
      </c>
      <c r="C233" s="12" t="s">
        <v>3</v>
      </c>
      <c r="D233" s="113">
        <v>3780</v>
      </c>
      <c r="E233" s="12" t="s">
        <v>82</v>
      </c>
      <c r="F233" s="12" t="s">
        <v>6</v>
      </c>
      <c r="G233" s="12" t="s">
        <v>5</v>
      </c>
      <c r="H233" s="12" t="s">
        <v>163</v>
      </c>
      <c r="I233" s="12"/>
      <c r="J233" s="9">
        <v>18</v>
      </c>
      <c r="K233" s="9">
        <v>18</v>
      </c>
    </row>
    <row r="234" spans="2:11" s="11" customFormat="1" x14ac:dyDescent="0.2">
      <c r="B234" s="8">
        <v>43765</v>
      </c>
      <c r="C234" s="12" t="s">
        <v>6</v>
      </c>
      <c r="D234" s="113">
        <v>54400</v>
      </c>
      <c r="E234" s="12" t="s">
        <v>1640</v>
      </c>
      <c r="F234" s="12" t="s">
        <v>6</v>
      </c>
      <c r="G234" s="12" t="s">
        <v>15</v>
      </c>
      <c r="H234" s="12" t="s">
        <v>151</v>
      </c>
      <c r="I234" s="12"/>
      <c r="J234" s="9">
        <v>22</v>
      </c>
      <c r="K234" s="9">
        <v>20</v>
      </c>
    </row>
    <row r="235" spans="2:11" s="11" customFormat="1" x14ac:dyDescent="0.2">
      <c r="B235" s="8">
        <v>43765</v>
      </c>
      <c r="C235" s="12" t="s">
        <v>6</v>
      </c>
      <c r="D235" s="113">
        <v>57440</v>
      </c>
      <c r="E235" s="12" t="s">
        <v>217</v>
      </c>
      <c r="F235" s="12" t="s">
        <v>6</v>
      </c>
      <c r="G235" s="12" t="s">
        <v>5</v>
      </c>
      <c r="H235" s="12" t="s">
        <v>23</v>
      </c>
      <c r="I235" s="12"/>
      <c r="J235" s="9">
        <v>28</v>
      </c>
      <c r="K235" s="9">
        <v>28</v>
      </c>
    </row>
    <row r="236" spans="2:11" s="11" customFormat="1" x14ac:dyDescent="0.2">
      <c r="B236" s="8">
        <v>43744</v>
      </c>
      <c r="C236" s="12" t="s">
        <v>3</v>
      </c>
      <c r="D236" s="113">
        <v>7782</v>
      </c>
      <c r="E236" s="12" t="s">
        <v>47</v>
      </c>
      <c r="F236" s="12" t="s">
        <v>2530</v>
      </c>
      <c r="G236" s="12" t="s">
        <v>15</v>
      </c>
      <c r="H236" s="12" t="s">
        <v>2531</v>
      </c>
      <c r="I236" s="12"/>
      <c r="J236" s="9">
        <v>40</v>
      </c>
      <c r="K236" s="9">
        <v>56</v>
      </c>
    </row>
    <row r="237" spans="2:11" s="11" customFormat="1" x14ac:dyDescent="0.2">
      <c r="B237" s="8">
        <v>43750</v>
      </c>
      <c r="C237" s="12" t="s">
        <v>3</v>
      </c>
      <c r="D237" s="113">
        <v>8030</v>
      </c>
      <c r="E237" s="12" t="s">
        <v>42</v>
      </c>
      <c r="F237" s="12" t="s">
        <v>2568</v>
      </c>
      <c r="G237" s="12" t="s">
        <v>15</v>
      </c>
      <c r="H237" s="12" t="s">
        <v>292</v>
      </c>
      <c r="I237" s="12"/>
      <c r="J237" s="9">
        <v>22</v>
      </c>
      <c r="K237" s="9">
        <v>27</v>
      </c>
    </row>
    <row r="238" spans="2:11" s="11" customFormat="1" x14ac:dyDescent="0.2">
      <c r="B238" s="8">
        <v>43744</v>
      </c>
      <c r="C238" s="12" t="s">
        <v>3</v>
      </c>
      <c r="D238" s="113">
        <v>8355</v>
      </c>
      <c r="E238" s="12" t="s">
        <v>112</v>
      </c>
      <c r="F238" s="12" t="s">
        <v>1656</v>
      </c>
      <c r="G238" s="12" t="s">
        <v>15</v>
      </c>
      <c r="H238" s="12" t="s">
        <v>477</v>
      </c>
      <c r="I238" s="12"/>
      <c r="J238" s="9">
        <v>20</v>
      </c>
      <c r="K238" s="9">
        <v>14</v>
      </c>
    </row>
    <row r="239" spans="2:11" s="11" customFormat="1" x14ac:dyDescent="0.2">
      <c r="B239" s="8">
        <v>43761</v>
      </c>
      <c r="C239" s="12" t="s">
        <v>3</v>
      </c>
      <c r="D239" s="113">
        <v>8049</v>
      </c>
      <c r="E239" s="12" t="s">
        <v>41</v>
      </c>
      <c r="F239" s="12" t="s">
        <v>1656</v>
      </c>
      <c r="G239" s="12" t="s">
        <v>15</v>
      </c>
      <c r="H239" s="12" t="s">
        <v>23</v>
      </c>
      <c r="I239" s="12"/>
      <c r="J239" s="9">
        <v>26</v>
      </c>
      <c r="K239" s="9">
        <v>27</v>
      </c>
    </row>
    <row r="240" spans="2:11" s="11" customFormat="1" x14ac:dyDescent="0.2">
      <c r="B240" s="8">
        <v>43764</v>
      </c>
      <c r="C240" s="12" t="s">
        <v>2462</v>
      </c>
      <c r="D240" s="113">
        <v>17455</v>
      </c>
      <c r="E240" s="12" t="s">
        <v>2644</v>
      </c>
      <c r="F240" s="12" t="s">
        <v>1656</v>
      </c>
      <c r="G240" s="12" t="s">
        <v>15</v>
      </c>
      <c r="H240" s="12" t="s">
        <v>319</v>
      </c>
      <c r="I240" s="12"/>
      <c r="J240" s="31"/>
      <c r="K240" s="31"/>
    </row>
    <row r="241" spans="2:11" s="11" customFormat="1" x14ac:dyDescent="0.2">
      <c r="B241" s="8">
        <v>43765</v>
      </c>
      <c r="C241" s="12" t="s">
        <v>14</v>
      </c>
      <c r="D241" s="113">
        <v>1050</v>
      </c>
      <c r="E241" s="12" t="s">
        <v>250</v>
      </c>
      <c r="F241" s="12" t="s">
        <v>1656</v>
      </c>
      <c r="G241" s="12" t="s">
        <v>6</v>
      </c>
      <c r="H241" s="12" t="s">
        <v>151</v>
      </c>
      <c r="I241" s="12"/>
      <c r="J241" s="9">
        <v>134</v>
      </c>
      <c r="K241" s="9">
        <v>205</v>
      </c>
    </row>
    <row r="242" spans="2:11" s="11" customFormat="1" x14ac:dyDescent="0.2">
      <c r="B242" s="8">
        <v>43765</v>
      </c>
      <c r="C242" s="12" t="s">
        <v>3</v>
      </c>
      <c r="D242" s="113">
        <v>3375</v>
      </c>
      <c r="E242" s="12" t="s">
        <v>54</v>
      </c>
      <c r="F242" s="12" t="s">
        <v>1656</v>
      </c>
      <c r="G242" s="12" t="s">
        <v>6</v>
      </c>
      <c r="H242" s="12" t="s">
        <v>151</v>
      </c>
      <c r="I242" s="12"/>
      <c r="J242" s="9">
        <v>21</v>
      </c>
      <c r="K242" s="9">
        <v>18</v>
      </c>
    </row>
    <row r="243" spans="2:11" s="11" customFormat="1" x14ac:dyDescent="0.2">
      <c r="B243" s="8">
        <v>43757</v>
      </c>
      <c r="C243" s="12" t="s">
        <v>3</v>
      </c>
      <c r="D243" s="113">
        <v>5670</v>
      </c>
      <c r="E243" s="12" t="s">
        <v>1011</v>
      </c>
      <c r="F243" s="12" t="s">
        <v>188</v>
      </c>
      <c r="G243" s="12" t="s">
        <v>4</v>
      </c>
      <c r="H243" s="12" t="s">
        <v>2586</v>
      </c>
      <c r="I243" s="12"/>
      <c r="J243" s="9">
        <v>23</v>
      </c>
      <c r="K243" s="9">
        <v>32</v>
      </c>
    </row>
    <row r="244" spans="2:11" s="11" customFormat="1" x14ac:dyDescent="0.2">
      <c r="B244" s="8">
        <v>43744</v>
      </c>
      <c r="C244" s="12" t="s">
        <v>8</v>
      </c>
      <c r="D244" s="113">
        <v>21022</v>
      </c>
      <c r="E244" s="12" t="s">
        <v>2509</v>
      </c>
      <c r="F244" s="12" t="s">
        <v>8</v>
      </c>
      <c r="G244" s="12" t="s">
        <v>15</v>
      </c>
      <c r="H244" s="12" t="s">
        <v>2510</v>
      </c>
      <c r="I244" s="12"/>
      <c r="J244" s="31"/>
      <c r="K244" s="31"/>
    </row>
    <row r="245" spans="2:11" s="11" customFormat="1" x14ac:dyDescent="0.2">
      <c r="B245" s="8">
        <v>43744</v>
      </c>
      <c r="C245" s="12" t="s">
        <v>1190</v>
      </c>
      <c r="D245" s="48" t="s">
        <v>2518</v>
      </c>
      <c r="E245" s="12" t="s">
        <v>285</v>
      </c>
      <c r="F245" s="12" t="s">
        <v>8</v>
      </c>
      <c r="G245" s="12" t="s">
        <v>15</v>
      </c>
      <c r="H245" s="12" t="s">
        <v>292</v>
      </c>
      <c r="I245" s="12"/>
      <c r="J245" s="9">
        <v>27</v>
      </c>
      <c r="K245" s="9">
        <v>34</v>
      </c>
    </row>
    <row r="246" spans="2:11" s="11" customFormat="1" x14ac:dyDescent="0.2">
      <c r="B246" s="8">
        <v>43744</v>
      </c>
      <c r="C246" s="12" t="s">
        <v>8</v>
      </c>
      <c r="D246" s="113">
        <v>35020</v>
      </c>
      <c r="E246" s="12" t="s">
        <v>2535</v>
      </c>
      <c r="F246" s="12" t="s">
        <v>8</v>
      </c>
      <c r="G246" s="12" t="s">
        <v>15</v>
      </c>
      <c r="H246" s="12" t="s">
        <v>151</v>
      </c>
      <c r="I246" s="12"/>
      <c r="J246" s="31"/>
      <c r="K246" s="31"/>
    </row>
    <row r="247" spans="2:11" s="11" customFormat="1" x14ac:dyDescent="0.2">
      <c r="B247" s="8">
        <v>43751</v>
      </c>
      <c r="C247" s="12" t="s">
        <v>2571</v>
      </c>
      <c r="D247" s="48" t="s">
        <v>2572</v>
      </c>
      <c r="E247" s="12" t="s">
        <v>2573</v>
      </c>
      <c r="F247" s="12" t="s">
        <v>8</v>
      </c>
      <c r="G247" s="12" t="s">
        <v>15</v>
      </c>
      <c r="H247" s="12" t="s">
        <v>477</v>
      </c>
      <c r="I247" s="12"/>
      <c r="J247" s="9"/>
      <c r="K247" s="9"/>
    </row>
    <row r="248" spans="2:11" s="11" customFormat="1" x14ac:dyDescent="0.2">
      <c r="B248" s="8">
        <v>43765</v>
      </c>
      <c r="C248" s="12" t="s">
        <v>3</v>
      </c>
      <c r="D248" s="113">
        <v>8080</v>
      </c>
      <c r="E248" s="12" t="s">
        <v>41</v>
      </c>
      <c r="F248" s="12" t="s">
        <v>8</v>
      </c>
      <c r="G248" s="12" t="s">
        <v>15</v>
      </c>
      <c r="H248" s="12" t="s">
        <v>477</v>
      </c>
      <c r="I248" s="12"/>
      <c r="J248" s="9">
        <v>20</v>
      </c>
      <c r="K248" s="9">
        <v>25</v>
      </c>
    </row>
    <row r="249" spans="2:11" s="11" customFormat="1" x14ac:dyDescent="0.2">
      <c r="B249" s="8">
        <v>43765</v>
      </c>
      <c r="C249" s="12" t="s">
        <v>3</v>
      </c>
      <c r="D249" s="113">
        <v>4922</v>
      </c>
      <c r="E249" s="12" t="s">
        <v>265</v>
      </c>
      <c r="F249" s="12" t="s">
        <v>8</v>
      </c>
      <c r="G249" s="12" t="s">
        <v>4</v>
      </c>
      <c r="H249" s="12" t="s">
        <v>151</v>
      </c>
      <c r="I249" s="12"/>
      <c r="J249" s="9">
        <v>10</v>
      </c>
      <c r="K249" s="9">
        <v>6</v>
      </c>
    </row>
    <row r="250" spans="2:11" s="11" customFormat="1" x14ac:dyDescent="0.2">
      <c r="B250" s="8">
        <v>43765</v>
      </c>
      <c r="C250" s="12" t="s">
        <v>3</v>
      </c>
      <c r="D250" s="113">
        <v>1221</v>
      </c>
      <c r="E250" s="12" t="s">
        <v>92</v>
      </c>
      <c r="F250" s="12" t="s">
        <v>8</v>
      </c>
      <c r="G250" s="12" t="s">
        <v>6</v>
      </c>
      <c r="H250" s="12" t="s">
        <v>151</v>
      </c>
      <c r="I250" s="12"/>
      <c r="J250" s="9">
        <v>29</v>
      </c>
      <c r="K250" s="9">
        <v>35</v>
      </c>
    </row>
    <row r="251" spans="2:11" s="11" customFormat="1" x14ac:dyDescent="0.2">
      <c r="B251" s="8">
        <v>43758</v>
      </c>
      <c r="C251" s="12" t="s">
        <v>3</v>
      </c>
      <c r="D251" s="113">
        <v>2134</v>
      </c>
      <c r="E251" s="12" t="s">
        <v>92</v>
      </c>
      <c r="F251" s="12" t="s">
        <v>2597</v>
      </c>
      <c r="G251" s="12" t="s">
        <v>15</v>
      </c>
      <c r="H251" s="12" t="s">
        <v>422</v>
      </c>
      <c r="I251" s="12"/>
      <c r="J251" s="9">
        <v>19</v>
      </c>
      <c r="K251" s="9">
        <v>23</v>
      </c>
    </row>
    <row r="252" spans="2:11" s="11" customFormat="1" x14ac:dyDescent="0.2">
      <c r="B252" s="8">
        <v>43757</v>
      </c>
      <c r="C252" s="12" t="s">
        <v>3</v>
      </c>
      <c r="D252" s="113">
        <v>2168</v>
      </c>
      <c r="E252" s="12" t="s">
        <v>2587</v>
      </c>
      <c r="F252" s="12" t="s">
        <v>21</v>
      </c>
      <c r="G252" s="12" t="s">
        <v>5</v>
      </c>
      <c r="H252" s="12" t="s">
        <v>1897</v>
      </c>
      <c r="I252" s="12"/>
      <c r="J252" s="9">
        <v>30</v>
      </c>
      <c r="K252" s="9">
        <v>29</v>
      </c>
    </row>
    <row r="253" spans="2:11" s="11" customFormat="1" x14ac:dyDescent="0.2">
      <c r="B253" s="8">
        <v>43755</v>
      </c>
      <c r="C253" s="12" t="s">
        <v>3</v>
      </c>
      <c r="D253" s="113">
        <v>1948</v>
      </c>
      <c r="E253" s="12" t="s">
        <v>92</v>
      </c>
      <c r="F253" s="12" t="s">
        <v>3</v>
      </c>
      <c r="G253" s="12" t="s">
        <v>22</v>
      </c>
      <c r="H253" s="12" t="s">
        <v>2584</v>
      </c>
      <c r="I253" s="12"/>
      <c r="J253" s="9">
        <v>19</v>
      </c>
      <c r="K253" s="9">
        <v>24</v>
      </c>
    </row>
    <row r="254" spans="2:11" s="11" customFormat="1" x14ac:dyDescent="0.2">
      <c r="B254" s="8">
        <v>43755</v>
      </c>
      <c r="C254" s="12" t="s">
        <v>3</v>
      </c>
      <c r="D254" s="113">
        <v>4949</v>
      </c>
      <c r="E254" s="12" t="s">
        <v>265</v>
      </c>
      <c r="F254" s="12" t="s">
        <v>3</v>
      </c>
      <c r="G254" s="12" t="s">
        <v>22</v>
      </c>
      <c r="H254" s="12" t="s">
        <v>177</v>
      </c>
      <c r="I254" s="12"/>
      <c r="J254" s="9">
        <v>14</v>
      </c>
      <c r="K254" s="9">
        <v>11</v>
      </c>
    </row>
    <row r="255" spans="2:11" s="11" customFormat="1" x14ac:dyDescent="0.2">
      <c r="B255" s="8">
        <v>43756</v>
      </c>
      <c r="C255" s="12" t="s">
        <v>3</v>
      </c>
      <c r="D255" s="113">
        <v>4939</v>
      </c>
      <c r="E255" s="12" t="s">
        <v>265</v>
      </c>
      <c r="F255" s="12" t="s">
        <v>3</v>
      </c>
      <c r="G255" s="12" t="s">
        <v>22</v>
      </c>
      <c r="H255" s="12" t="s">
        <v>37</v>
      </c>
      <c r="I255" s="12"/>
      <c r="J255" s="9">
        <v>11</v>
      </c>
      <c r="K255" s="9">
        <v>9</v>
      </c>
    </row>
    <row r="256" spans="2:11" s="11" customFormat="1" x14ac:dyDescent="0.2">
      <c r="B256" s="8">
        <v>43756</v>
      </c>
      <c r="C256" s="12" t="s">
        <v>3</v>
      </c>
      <c r="D256" s="113">
        <v>3235</v>
      </c>
      <c r="E256" s="12" t="s">
        <v>131</v>
      </c>
      <c r="F256" s="12" t="s">
        <v>3</v>
      </c>
      <c r="G256" s="12" t="s">
        <v>2580</v>
      </c>
      <c r="H256" s="12" t="s">
        <v>177</v>
      </c>
      <c r="I256" s="12"/>
      <c r="J256" s="9">
        <v>18</v>
      </c>
      <c r="K256" s="9">
        <v>20</v>
      </c>
    </row>
    <row r="257" spans="2:11" s="11" customFormat="1" x14ac:dyDescent="0.2">
      <c r="B257" s="8">
        <v>43757</v>
      </c>
      <c r="C257" s="12" t="s">
        <v>5</v>
      </c>
      <c r="D257" s="113">
        <v>54309</v>
      </c>
      <c r="E257" s="12" t="s">
        <v>320</v>
      </c>
      <c r="F257" s="12" t="s">
        <v>3</v>
      </c>
      <c r="G257" s="12" t="s">
        <v>5</v>
      </c>
      <c r="H257" s="12" t="s">
        <v>2586</v>
      </c>
      <c r="I257" s="12"/>
      <c r="J257" s="9">
        <v>49</v>
      </c>
      <c r="K257" s="9">
        <v>75</v>
      </c>
    </row>
    <row r="258" spans="2:11" s="11" customFormat="1" x14ac:dyDescent="0.2">
      <c r="B258" s="8">
        <v>43757</v>
      </c>
      <c r="C258" s="12" t="s">
        <v>3</v>
      </c>
      <c r="D258" s="113">
        <v>1234</v>
      </c>
      <c r="E258" s="12" t="s">
        <v>92</v>
      </c>
      <c r="F258" s="12" t="s">
        <v>3</v>
      </c>
      <c r="G258" s="12" t="s">
        <v>5</v>
      </c>
      <c r="H258" s="12" t="s">
        <v>23</v>
      </c>
      <c r="I258" s="12"/>
      <c r="J258" s="9">
        <v>23</v>
      </c>
      <c r="K258" s="9">
        <v>27</v>
      </c>
    </row>
    <row r="259" spans="2:11" s="11" customFormat="1" x14ac:dyDescent="0.2">
      <c r="B259" s="8">
        <v>43757</v>
      </c>
      <c r="C259" s="12" t="s">
        <v>3</v>
      </c>
      <c r="D259" s="113">
        <v>4408</v>
      </c>
      <c r="E259" s="12" t="s">
        <v>61</v>
      </c>
      <c r="F259" s="12" t="s">
        <v>3</v>
      </c>
      <c r="G259" s="12" t="s">
        <v>5</v>
      </c>
      <c r="H259" s="12" t="s">
        <v>37</v>
      </c>
      <c r="I259" s="12"/>
      <c r="J259" s="9">
        <v>9</v>
      </c>
      <c r="K259" s="9">
        <v>5</v>
      </c>
    </row>
    <row r="260" spans="2:11" s="11" customFormat="1" x14ac:dyDescent="0.2">
      <c r="B260" s="8">
        <v>43757</v>
      </c>
      <c r="C260" s="12" t="s">
        <v>3</v>
      </c>
      <c r="D260" s="113">
        <v>3931</v>
      </c>
      <c r="E260" s="12" t="s">
        <v>71</v>
      </c>
      <c r="F260" s="12" t="s">
        <v>3</v>
      </c>
      <c r="G260" s="12" t="s">
        <v>15</v>
      </c>
      <c r="H260" s="12" t="s">
        <v>177</v>
      </c>
      <c r="I260" s="12"/>
      <c r="J260" s="9">
        <v>13</v>
      </c>
      <c r="K260" s="9">
        <v>11</v>
      </c>
    </row>
    <row r="261" spans="2:11" s="11" customFormat="1" x14ac:dyDescent="0.2">
      <c r="B261" s="8">
        <v>43757</v>
      </c>
      <c r="C261" s="12" t="s">
        <v>3</v>
      </c>
      <c r="D261" s="113">
        <v>3877</v>
      </c>
      <c r="E261" s="12" t="s">
        <v>116</v>
      </c>
      <c r="F261" s="12" t="s">
        <v>3</v>
      </c>
      <c r="G261" s="12" t="s">
        <v>6</v>
      </c>
      <c r="H261" s="12" t="s">
        <v>37</v>
      </c>
      <c r="I261" s="12"/>
      <c r="J261" s="9">
        <v>13</v>
      </c>
      <c r="K261" s="9">
        <v>13</v>
      </c>
    </row>
    <row r="262" spans="2:11" s="11" customFormat="1" x14ac:dyDescent="0.2">
      <c r="B262" s="8">
        <v>43758</v>
      </c>
      <c r="C262" s="12" t="s">
        <v>3</v>
      </c>
      <c r="D262" s="113">
        <v>4418</v>
      </c>
      <c r="E262" s="12" t="s">
        <v>61</v>
      </c>
      <c r="F262" s="12" t="s">
        <v>3</v>
      </c>
      <c r="G262" s="12" t="s">
        <v>2592</v>
      </c>
      <c r="H262" s="12" t="s">
        <v>2593</v>
      </c>
      <c r="I262" s="12"/>
      <c r="J262" s="9">
        <v>6</v>
      </c>
      <c r="K262" s="9">
        <v>4</v>
      </c>
    </row>
    <row r="263" spans="2:11" s="11" customFormat="1" x14ac:dyDescent="0.2">
      <c r="B263" s="8">
        <v>43758</v>
      </c>
      <c r="C263" s="12" t="s">
        <v>3</v>
      </c>
      <c r="D263" s="113">
        <v>1477</v>
      </c>
      <c r="E263" s="12" t="s">
        <v>92</v>
      </c>
      <c r="F263" s="12" t="s">
        <v>3</v>
      </c>
      <c r="G263" s="12" t="s">
        <v>5</v>
      </c>
      <c r="H263" s="12" t="s">
        <v>2603</v>
      </c>
      <c r="I263" s="12"/>
      <c r="J263" s="9">
        <v>21</v>
      </c>
      <c r="K263" s="9">
        <v>25</v>
      </c>
    </row>
    <row r="264" spans="2:11" s="11" customFormat="1" x14ac:dyDescent="0.2">
      <c r="B264" s="8">
        <v>43758</v>
      </c>
      <c r="C264" s="12" t="s">
        <v>3</v>
      </c>
      <c r="D264" s="113">
        <v>6587</v>
      </c>
      <c r="E264" s="12" t="s">
        <v>235</v>
      </c>
      <c r="F264" s="12" t="s">
        <v>3</v>
      </c>
      <c r="G264" s="12" t="s">
        <v>6</v>
      </c>
      <c r="H264" s="12" t="s">
        <v>194</v>
      </c>
      <c r="I264" s="12"/>
      <c r="J264" s="9">
        <v>54</v>
      </c>
      <c r="K264" s="9">
        <v>67</v>
      </c>
    </row>
    <row r="265" spans="2:11" s="11" customFormat="1" x14ac:dyDescent="0.2">
      <c r="B265" s="8">
        <v>43758</v>
      </c>
      <c r="C265" s="12" t="s">
        <v>3</v>
      </c>
      <c r="D265" s="113">
        <v>3730</v>
      </c>
      <c r="E265" s="12" t="s">
        <v>83</v>
      </c>
      <c r="F265" s="12" t="s">
        <v>3</v>
      </c>
      <c r="G265" s="12" t="s">
        <v>2595</v>
      </c>
      <c r="H265" s="12" t="s">
        <v>151</v>
      </c>
      <c r="I265" s="12"/>
      <c r="J265" s="9">
        <v>22</v>
      </c>
      <c r="K265" s="9">
        <v>17</v>
      </c>
    </row>
    <row r="266" spans="2:11" s="11" customFormat="1" x14ac:dyDescent="0.2">
      <c r="B266" s="8">
        <v>43758</v>
      </c>
      <c r="C266" s="12" t="s">
        <v>3</v>
      </c>
      <c r="D266" s="113">
        <v>9232</v>
      </c>
      <c r="E266" s="12" t="s">
        <v>88</v>
      </c>
      <c r="F266" s="12" t="s">
        <v>3</v>
      </c>
      <c r="G266" s="12" t="s">
        <v>5</v>
      </c>
      <c r="H266" s="12" t="s">
        <v>151</v>
      </c>
      <c r="I266" s="12"/>
      <c r="J266" s="9">
        <v>50</v>
      </c>
      <c r="K266" s="9">
        <v>68</v>
      </c>
    </row>
    <row r="267" spans="2:11" s="11" customFormat="1" x14ac:dyDescent="0.2">
      <c r="B267" s="8">
        <v>43758</v>
      </c>
      <c r="C267" s="12" t="s">
        <v>3</v>
      </c>
      <c r="D267" s="113">
        <v>3445</v>
      </c>
      <c r="E267" s="12" t="s">
        <v>67</v>
      </c>
      <c r="F267" s="12" t="s">
        <v>3</v>
      </c>
      <c r="G267" s="12" t="s">
        <v>6</v>
      </c>
      <c r="H267" s="12" t="s">
        <v>23</v>
      </c>
      <c r="I267" s="12"/>
      <c r="J267" s="9">
        <v>19</v>
      </c>
      <c r="K267" s="9">
        <v>20</v>
      </c>
    </row>
    <row r="268" spans="2:11" s="11" customFormat="1" x14ac:dyDescent="0.2">
      <c r="B268" s="8">
        <v>43758</v>
      </c>
      <c r="C268" s="12" t="s">
        <v>3</v>
      </c>
      <c r="D268" s="113">
        <v>4925</v>
      </c>
      <c r="E268" s="12" t="s">
        <v>265</v>
      </c>
      <c r="F268" s="12" t="s">
        <v>3</v>
      </c>
      <c r="G268" s="12" t="s">
        <v>2598</v>
      </c>
      <c r="H268" s="12" t="s">
        <v>37</v>
      </c>
      <c r="I268" s="12"/>
      <c r="J268" s="9">
        <v>10</v>
      </c>
      <c r="K268" s="9">
        <v>6</v>
      </c>
    </row>
    <row r="269" spans="2:11" s="11" customFormat="1" x14ac:dyDescent="0.2">
      <c r="B269" s="8">
        <v>43758</v>
      </c>
      <c r="C269" s="12" t="s">
        <v>3</v>
      </c>
      <c r="D269" s="113">
        <v>4548</v>
      </c>
      <c r="E269" s="12" t="s">
        <v>40</v>
      </c>
      <c r="F269" s="12" t="s">
        <v>3</v>
      </c>
      <c r="G269" s="12" t="s">
        <v>99</v>
      </c>
      <c r="H269" s="12" t="s">
        <v>2602</v>
      </c>
      <c r="I269" s="12"/>
      <c r="J269" s="9">
        <v>2</v>
      </c>
      <c r="K269" s="9">
        <v>1</v>
      </c>
    </row>
    <row r="270" spans="2:11" s="11" customFormat="1" x14ac:dyDescent="0.2">
      <c r="B270" s="8">
        <v>43758</v>
      </c>
      <c r="C270" s="12" t="s">
        <v>3</v>
      </c>
      <c r="D270" s="113">
        <v>4435</v>
      </c>
      <c r="E270" s="12" t="s">
        <v>61</v>
      </c>
      <c r="F270" s="12" t="s">
        <v>3</v>
      </c>
      <c r="G270" s="12" t="s">
        <v>6</v>
      </c>
      <c r="H270" s="12" t="s">
        <v>194</v>
      </c>
      <c r="I270" s="12"/>
      <c r="J270" s="9">
        <v>7</v>
      </c>
      <c r="K270" s="9">
        <v>5</v>
      </c>
    </row>
    <row r="271" spans="2:11" s="11" customFormat="1" x14ac:dyDescent="0.2">
      <c r="B271" s="8">
        <v>43759</v>
      </c>
      <c r="C271" s="12" t="s">
        <v>6</v>
      </c>
      <c r="D271" s="113">
        <v>1371</v>
      </c>
      <c r="E271" s="12" t="s">
        <v>92</v>
      </c>
      <c r="F271" s="12" t="s">
        <v>3</v>
      </c>
      <c r="G271" s="12" t="s">
        <v>5</v>
      </c>
      <c r="H271" s="12" t="s">
        <v>1114</v>
      </c>
      <c r="I271" s="12"/>
      <c r="J271" s="9">
        <v>23</v>
      </c>
      <c r="K271" s="9">
        <v>26</v>
      </c>
    </row>
    <row r="272" spans="2:11" s="11" customFormat="1" x14ac:dyDescent="0.2">
      <c r="B272" s="8">
        <v>43759</v>
      </c>
      <c r="C272" s="12" t="s">
        <v>3</v>
      </c>
      <c r="D272" s="113">
        <v>4408</v>
      </c>
      <c r="E272" s="12" t="s">
        <v>61</v>
      </c>
      <c r="F272" s="12" t="s">
        <v>3</v>
      </c>
      <c r="G272" s="12" t="s">
        <v>15</v>
      </c>
      <c r="H272" s="12" t="s">
        <v>151</v>
      </c>
      <c r="I272" s="12"/>
      <c r="J272" s="9">
        <v>9</v>
      </c>
      <c r="K272" s="9">
        <v>5</v>
      </c>
    </row>
    <row r="273" spans="2:11" s="11" customFormat="1" x14ac:dyDescent="0.2">
      <c r="B273" s="8">
        <v>43760</v>
      </c>
      <c r="C273" s="12" t="s">
        <v>6</v>
      </c>
      <c r="D273" s="113">
        <v>57390</v>
      </c>
      <c r="E273" s="12" t="s">
        <v>137</v>
      </c>
      <c r="F273" s="12" t="s">
        <v>3</v>
      </c>
      <c r="G273" s="12" t="s">
        <v>6</v>
      </c>
      <c r="H273" s="12" t="s">
        <v>23</v>
      </c>
      <c r="I273" s="12"/>
      <c r="J273" s="9">
        <v>15</v>
      </c>
      <c r="K273" s="9">
        <v>11</v>
      </c>
    </row>
    <row r="274" spans="2:11" s="11" customFormat="1" x14ac:dyDescent="0.2">
      <c r="B274" s="8">
        <v>43762</v>
      </c>
      <c r="C274" s="12" t="s">
        <v>3</v>
      </c>
      <c r="D274" s="113">
        <v>5485</v>
      </c>
      <c r="E274" s="12" t="s">
        <v>129</v>
      </c>
      <c r="F274" s="12" t="s">
        <v>3</v>
      </c>
      <c r="G274" s="12" t="s">
        <v>15</v>
      </c>
      <c r="H274" s="12" t="s">
        <v>319</v>
      </c>
      <c r="I274" s="12"/>
      <c r="J274" s="9">
        <v>48</v>
      </c>
      <c r="K274" s="9">
        <v>51</v>
      </c>
    </row>
    <row r="275" spans="2:11" s="11" customFormat="1" x14ac:dyDescent="0.2">
      <c r="B275" s="8">
        <v>43739</v>
      </c>
      <c r="C275" s="12" t="s">
        <v>3</v>
      </c>
      <c r="D275" s="113">
        <v>4999</v>
      </c>
      <c r="E275" s="12" t="s">
        <v>199</v>
      </c>
      <c r="F275" s="12" t="s">
        <v>4</v>
      </c>
      <c r="G275" s="12" t="s">
        <v>6</v>
      </c>
      <c r="H275" s="12" t="s">
        <v>151</v>
      </c>
      <c r="I275" s="12"/>
      <c r="J275" s="9">
        <v>17</v>
      </c>
      <c r="K275" s="9">
        <v>10</v>
      </c>
    </row>
    <row r="276" spans="2:11" s="11" customFormat="1" x14ac:dyDescent="0.2">
      <c r="B276" s="8">
        <v>43739</v>
      </c>
      <c r="C276" s="12" t="s">
        <v>3</v>
      </c>
      <c r="D276" s="113">
        <v>7357</v>
      </c>
      <c r="E276" s="12" t="s">
        <v>1165</v>
      </c>
      <c r="F276" s="12" t="s">
        <v>4</v>
      </c>
      <c r="G276" s="12" t="s">
        <v>6</v>
      </c>
      <c r="H276" s="12" t="s">
        <v>151</v>
      </c>
      <c r="I276" s="12"/>
      <c r="J276" s="9">
        <v>39</v>
      </c>
      <c r="K276" s="9">
        <v>46</v>
      </c>
    </row>
    <row r="277" spans="2:11" s="11" customFormat="1" x14ac:dyDescent="0.2">
      <c r="B277" s="8">
        <v>43743</v>
      </c>
      <c r="C277" s="12" t="s">
        <v>3</v>
      </c>
      <c r="D277" s="113">
        <v>4601</v>
      </c>
      <c r="E277" s="12" t="s">
        <v>40</v>
      </c>
      <c r="F277" s="12" t="s">
        <v>4</v>
      </c>
      <c r="G277" s="12" t="s">
        <v>6</v>
      </c>
      <c r="H277" s="12" t="s">
        <v>194</v>
      </c>
      <c r="I277" s="12"/>
      <c r="J277" s="9">
        <v>2</v>
      </c>
      <c r="K277" s="9">
        <v>2</v>
      </c>
    </row>
    <row r="278" spans="2:11" s="11" customFormat="1" x14ac:dyDescent="0.2">
      <c r="B278" s="8">
        <v>43743</v>
      </c>
      <c r="C278" s="12" t="s">
        <v>3</v>
      </c>
      <c r="D278" s="113">
        <v>4435</v>
      </c>
      <c r="E278" s="12" t="s">
        <v>61</v>
      </c>
      <c r="F278" s="12" t="s">
        <v>4</v>
      </c>
      <c r="G278" s="12" t="s">
        <v>6</v>
      </c>
      <c r="H278" s="12" t="s">
        <v>1480</v>
      </c>
      <c r="I278" s="12"/>
      <c r="J278" s="9">
        <v>7</v>
      </c>
      <c r="K278" s="9">
        <v>4</v>
      </c>
    </row>
    <row r="279" spans="2:11" s="11" customFormat="1" x14ac:dyDescent="0.2">
      <c r="B279" s="8">
        <v>43744</v>
      </c>
      <c r="C279" s="12" t="s">
        <v>3</v>
      </c>
      <c r="D279" s="113">
        <v>9167</v>
      </c>
      <c r="E279" s="12" t="s">
        <v>191</v>
      </c>
      <c r="F279" s="12" t="s">
        <v>4</v>
      </c>
      <c r="G279" s="12" t="s">
        <v>140</v>
      </c>
      <c r="H279" s="12" t="s">
        <v>2513</v>
      </c>
      <c r="I279" s="12"/>
      <c r="J279" s="9">
        <v>48</v>
      </c>
      <c r="K279" s="9">
        <v>63</v>
      </c>
    </row>
    <row r="280" spans="2:11" s="11" customFormat="1" x14ac:dyDescent="0.2">
      <c r="B280" s="8">
        <v>43744</v>
      </c>
      <c r="C280" s="12" t="s">
        <v>5</v>
      </c>
      <c r="D280" s="113">
        <v>66706</v>
      </c>
      <c r="E280" s="12" t="s">
        <v>97</v>
      </c>
      <c r="F280" s="12" t="s">
        <v>4</v>
      </c>
      <c r="G280" s="12" t="s">
        <v>15</v>
      </c>
      <c r="H280" s="12" t="s">
        <v>2526</v>
      </c>
      <c r="I280" s="12"/>
      <c r="J280" s="9">
        <v>32</v>
      </c>
      <c r="K280" s="9">
        <v>45</v>
      </c>
    </row>
    <row r="281" spans="2:11" s="11" customFormat="1" x14ac:dyDescent="0.2">
      <c r="B281" s="8">
        <v>43744</v>
      </c>
      <c r="C281" s="12" t="s">
        <v>3</v>
      </c>
      <c r="D281" s="113">
        <v>4688</v>
      </c>
      <c r="E281" s="12" t="s">
        <v>40</v>
      </c>
      <c r="F281" s="12" t="s">
        <v>4</v>
      </c>
      <c r="G281" s="12" t="s">
        <v>6</v>
      </c>
      <c r="H281" s="12" t="s">
        <v>488</v>
      </c>
      <c r="I281" s="12"/>
      <c r="J281" s="9">
        <v>3</v>
      </c>
      <c r="K281" s="9">
        <v>2</v>
      </c>
    </row>
    <row r="282" spans="2:11" s="11" customFormat="1" x14ac:dyDescent="0.2">
      <c r="B282" s="8">
        <v>43744</v>
      </c>
      <c r="C282" s="12" t="s">
        <v>3</v>
      </c>
      <c r="D282" s="113">
        <v>4583</v>
      </c>
      <c r="E282" s="12" t="s">
        <v>40</v>
      </c>
      <c r="F282" s="12" t="s">
        <v>4</v>
      </c>
      <c r="G282" s="12" t="s">
        <v>5</v>
      </c>
      <c r="H282" s="12" t="s">
        <v>488</v>
      </c>
      <c r="I282" s="12"/>
      <c r="J282" s="9">
        <v>2</v>
      </c>
      <c r="K282" s="9">
        <v>2</v>
      </c>
    </row>
    <row r="283" spans="2:11" s="11" customFormat="1" x14ac:dyDescent="0.2">
      <c r="B283" s="8">
        <v>43744</v>
      </c>
      <c r="C283" s="12" t="s">
        <v>3</v>
      </c>
      <c r="D283" s="113">
        <v>8364</v>
      </c>
      <c r="E283" s="12" t="s">
        <v>72</v>
      </c>
      <c r="F283" s="12" t="s">
        <v>4</v>
      </c>
      <c r="G283" s="12" t="s">
        <v>5</v>
      </c>
      <c r="H283" s="12" t="s">
        <v>2045</v>
      </c>
      <c r="I283" s="12"/>
      <c r="J283" s="9">
        <v>25</v>
      </c>
      <c r="K283" s="9">
        <v>19</v>
      </c>
    </row>
    <row r="284" spans="2:11" s="11" customFormat="1" x14ac:dyDescent="0.2">
      <c r="B284" s="8">
        <v>43744</v>
      </c>
      <c r="C284" s="12" t="s">
        <v>3</v>
      </c>
      <c r="D284" s="113">
        <v>4514</v>
      </c>
      <c r="E284" s="12" t="s">
        <v>40</v>
      </c>
      <c r="F284" s="12" t="s">
        <v>4</v>
      </c>
      <c r="G284" s="12" t="s">
        <v>6</v>
      </c>
      <c r="H284" s="12" t="s">
        <v>488</v>
      </c>
      <c r="I284" s="12"/>
      <c r="J284" s="9">
        <v>4</v>
      </c>
      <c r="K284" s="9">
        <v>2</v>
      </c>
    </row>
    <row r="285" spans="2:11" s="11" customFormat="1" x14ac:dyDescent="0.2">
      <c r="B285" s="8">
        <v>43744</v>
      </c>
      <c r="C285" s="12" t="s">
        <v>5</v>
      </c>
      <c r="D285" s="113">
        <v>54317</v>
      </c>
      <c r="E285" s="12" t="s">
        <v>1008</v>
      </c>
      <c r="F285" s="12" t="s">
        <v>4</v>
      </c>
      <c r="G285" s="12" t="s">
        <v>5</v>
      </c>
      <c r="H285" s="12" t="s">
        <v>222</v>
      </c>
      <c r="I285" s="12"/>
      <c r="J285" s="9">
        <v>58</v>
      </c>
      <c r="K285" s="9">
        <v>92</v>
      </c>
    </row>
    <row r="286" spans="2:11" s="11" customFormat="1" x14ac:dyDescent="0.2">
      <c r="B286" s="8">
        <v>43744</v>
      </c>
      <c r="C286" s="12" t="s">
        <v>3</v>
      </c>
      <c r="D286" s="113">
        <v>5405</v>
      </c>
      <c r="E286" s="12" t="s">
        <v>2447</v>
      </c>
      <c r="F286" s="12" t="s">
        <v>4</v>
      </c>
      <c r="G286" s="12" t="s">
        <v>5</v>
      </c>
      <c r="H286" s="12" t="s">
        <v>194</v>
      </c>
      <c r="I286" s="12"/>
      <c r="J286" s="9">
        <v>31</v>
      </c>
      <c r="K286" s="9">
        <v>40</v>
      </c>
    </row>
    <row r="287" spans="2:11" s="11" customFormat="1" x14ac:dyDescent="0.2">
      <c r="B287" s="8">
        <v>43744</v>
      </c>
      <c r="C287" s="12" t="s">
        <v>3</v>
      </c>
      <c r="D287" s="113">
        <v>4437</v>
      </c>
      <c r="E287" s="12" t="s">
        <v>61</v>
      </c>
      <c r="F287" s="12" t="s">
        <v>4</v>
      </c>
      <c r="G287" s="12" t="s">
        <v>6</v>
      </c>
      <c r="H287" s="12" t="s">
        <v>194</v>
      </c>
      <c r="I287" s="12"/>
      <c r="J287" s="9">
        <v>5</v>
      </c>
      <c r="K287" s="9">
        <v>3</v>
      </c>
    </row>
    <row r="288" spans="2:11" s="11" customFormat="1" x14ac:dyDescent="0.2">
      <c r="B288" s="8">
        <v>43746</v>
      </c>
      <c r="C288" s="12" t="s">
        <v>5</v>
      </c>
      <c r="D288" s="113">
        <v>66706</v>
      </c>
      <c r="E288" s="12" t="s">
        <v>97</v>
      </c>
      <c r="F288" s="12" t="s">
        <v>4</v>
      </c>
      <c r="G288" s="12" t="s">
        <v>5</v>
      </c>
      <c r="H288" s="12" t="s">
        <v>319</v>
      </c>
      <c r="I288" s="12"/>
      <c r="J288" s="9">
        <v>35</v>
      </c>
      <c r="K288" s="9">
        <v>45</v>
      </c>
    </row>
    <row r="289" spans="2:11" s="11" customFormat="1" x14ac:dyDescent="0.2">
      <c r="B289" s="8">
        <v>43749</v>
      </c>
      <c r="C289" s="12" t="s">
        <v>3</v>
      </c>
      <c r="D289" s="113">
        <v>4492</v>
      </c>
      <c r="E289" s="12" t="s">
        <v>61</v>
      </c>
      <c r="F289" s="12" t="s">
        <v>4</v>
      </c>
      <c r="G289" s="12" t="s">
        <v>22</v>
      </c>
      <c r="H289" s="12" t="s">
        <v>151</v>
      </c>
      <c r="I289" s="12"/>
      <c r="J289" s="9">
        <v>8</v>
      </c>
      <c r="K289" s="9">
        <v>5</v>
      </c>
    </row>
    <row r="290" spans="2:11" s="11" customFormat="1" x14ac:dyDescent="0.2">
      <c r="B290" s="8">
        <v>43749</v>
      </c>
      <c r="C290" s="12" t="s">
        <v>3</v>
      </c>
      <c r="D290" s="113">
        <v>3412</v>
      </c>
      <c r="E290" s="12" t="s">
        <v>67</v>
      </c>
      <c r="F290" s="12" t="s">
        <v>4</v>
      </c>
      <c r="G290" s="12" t="s">
        <v>22</v>
      </c>
      <c r="H290" s="12" t="s">
        <v>151</v>
      </c>
      <c r="I290" s="12"/>
      <c r="J290" s="9">
        <v>22</v>
      </c>
      <c r="K290" s="9">
        <v>21</v>
      </c>
    </row>
    <row r="291" spans="2:11" s="11" customFormat="1" x14ac:dyDescent="0.2">
      <c r="B291" s="8">
        <v>43749</v>
      </c>
      <c r="C291" s="12" t="s">
        <v>3</v>
      </c>
      <c r="D291" s="113">
        <v>8363</v>
      </c>
      <c r="E291" s="12" t="s">
        <v>2561</v>
      </c>
      <c r="F291" s="12" t="s">
        <v>4</v>
      </c>
      <c r="G291" s="12" t="s">
        <v>99</v>
      </c>
      <c r="H291" s="12" t="s">
        <v>2562</v>
      </c>
      <c r="I291" s="12"/>
      <c r="J291" s="9">
        <v>34</v>
      </c>
      <c r="K291" s="9">
        <v>27</v>
      </c>
    </row>
    <row r="292" spans="2:11" s="11" customFormat="1" x14ac:dyDescent="0.2">
      <c r="B292" s="8">
        <v>43750</v>
      </c>
      <c r="C292" s="12" t="s">
        <v>3</v>
      </c>
      <c r="D292" s="113">
        <v>1363</v>
      </c>
      <c r="E292" s="12" t="s">
        <v>43</v>
      </c>
      <c r="F292" s="12" t="s">
        <v>4</v>
      </c>
      <c r="G292" s="12" t="s">
        <v>15</v>
      </c>
      <c r="H292" s="12" t="s">
        <v>37</v>
      </c>
      <c r="I292" s="12"/>
      <c r="J292" s="9">
        <v>22</v>
      </c>
      <c r="K292" s="9">
        <v>26</v>
      </c>
    </row>
    <row r="293" spans="2:11" s="11" customFormat="1" x14ac:dyDescent="0.2">
      <c r="B293" s="8">
        <v>43750</v>
      </c>
      <c r="C293" s="12" t="s">
        <v>3</v>
      </c>
      <c r="D293" s="114">
        <v>5756</v>
      </c>
      <c r="E293" s="12" t="s">
        <v>128</v>
      </c>
      <c r="F293" s="12" t="s">
        <v>4</v>
      </c>
      <c r="G293" s="12" t="s">
        <v>5</v>
      </c>
      <c r="H293" s="12" t="s">
        <v>194</v>
      </c>
      <c r="I293" s="12"/>
      <c r="J293" s="9">
        <v>20</v>
      </c>
      <c r="K293" s="9">
        <v>27</v>
      </c>
    </row>
    <row r="294" spans="2:11" s="11" customFormat="1" x14ac:dyDescent="0.2">
      <c r="B294" s="8">
        <v>43751</v>
      </c>
      <c r="C294" s="12" t="s">
        <v>6</v>
      </c>
      <c r="D294" s="113">
        <v>4206</v>
      </c>
      <c r="E294" s="12" t="s">
        <v>506</v>
      </c>
      <c r="F294" s="12" t="s">
        <v>4</v>
      </c>
      <c r="G294" s="12" t="s">
        <v>6</v>
      </c>
      <c r="H294" s="12" t="s">
        <v>37</v>
      </c>
      <c r="I294" s="12"/>
      <c r="J294" s="9">
        <v>16</v>
      </c>
      <c r="K294" s="9">
        <v>12</v>
      </c>
    </row>
    <row r="295" spans="2:11" s="11" customFormat="1" x14ac:dyDescent="0.2">
      <c r="B295" s="8">
        <v>43751</v>
      </c>
      <c r="C295" s="12" t="s">
        <v>3</v>
      </c>
      <c r="D295" s="113">
        <v>9261</v>
      </c>
      <c r="E295" s="12" t="s">
        <v>88</v>
      </c>
      <c r="F295" s="12" t="s">
        <v>4</v>
      </c>
      <c r="G295" s="12" t="s">
        <v>6</v>
      </c>
      <c r="H295" s="12" t="s">
        <v>194</v>
      </c>
      <c r="I295" s="12"/>
      <c r="J295" s="9">
        <v>47</v>
      </c>
      <c r="K295" s="9">
        <v>67</v>
      </c>
    </row>
    <row r="296" spans="2:11" s="11" customFormat="1" x14ac:dyDescent="0.2">
      <c r="B296" s="8">
        <v>43764</v>
      </c>
      <c r="C296" s="12" t="s">
        <v>3</v>
      </c>
      <c r="D296" s="113">
        <v>5445</v>
      </c>
      <c r="E296" s="12" t="s">
        <v>486</v>
      </c>
      <c r="F296" s="12" t="s">
        <v>4</v>
      </c>
      <c r="G296" s="12" t="s">
        <v>5</v>
      </c>
      <c r="H296" s="12" t="s">
        <v>37</v>
      </c>
      <c r="I296" s="12"/>
      <c r="J296" s="9">
        <v>33</v>
      </c>
      <c r="K296" s="9">
        <v>42</v>
      </c>
    </row>
    <row r="297" spans="2:11" s="11" customFormat="1" x14ac:dyDescent="0.2">
      <c r="B297" s="8">
        <v>43764</v>
      </c>
      <c r="C297" s="12" t="s">
        <v>3</v>
      </c>
      <c r="D297" s="113">
        <v>9132</v>
      </c>
      <c r="E297" s="12" t="s">
        <v>121</v>
      </c>
      <c r="F297" s="12" t="s">
        <v>4</v>
      </c>
      <c r="G297" s="12" t="s">
        <v>5</v>
      </c>
      <c r="H297" s="12" t="s">
        <v>194</v>
      </c>
      <c r="I297" s="12"/>
      <c r="J297" s="9">
        <v>46</v>
      </c>
      <c r="K297" s="9">
        <v>62</v>
      </c>
    </row>
    <row r="298" spans="2:11" s="11" customFormat="1" x14ac:dyDescent="0.2">
      <c r="B298" s="8">
        <v>43764</v>
      </c>
      <c r="C298" s="12" t="s">
        <v>3</v>
      </c>
      <c r="D298" s="113">
        <v>3761</v>
      </c>
      <c r="E298" s="12" t="s">
        <v>82</v>
      </c>
      <c r="F298" s="12" t="s">
        <v>4</v>
      </c>
      <c r="G298" s="12" t="s">
        <v>5</v>
      </c>
      <c r="H298" s="12" t="s">
        <v>151</v>
      </c>
      <c r="I298" s="12"/>
      <c r="J298" s="9">
        <v>17</v>
      </c>
      <c r="K298" s="9">
        <v>18</v>
      </c>
    </row>
    <row r="299" spans="2:11" s="11" customFormat="1" x14ac:dyDescent="0.2">
      <c r="B299" s="8">
        <v>43765</v>
      </c>
      <c r="C299" s="33" t="s">
        <v>3</v>
      </c>
      <c r="D299" s="113">
        <v>5488</v>
      </c>
      <c r="E299" s="12" t="s">
        <v>129</v>
      </c>
      <c r="F299" s="12" t="s">
        <v>4</v>
      </c>
      <c r="G299" s="12" t="s">
        <v>5</v>
      </c>
      <c r="H299" s="12" t="s">
        <v>151</v>
      </c>
      <c r="I299" s="12"/>
      <c r="J299" s="9">
        <v>41</v>
      </c>
      <c r="K299" s="9">
        <v>48</v>
      </c>
    </row>
    <row r="300" spans="2:11" s="11" customFormat="1" x14ac:dyDescent="0.2">
      <c r="B300" s="8">
        <v>43765</v>
      </c>
      <c r="C300" s="12" t="s">
        <v>3</v>
      </c>
      <c r="D300" s="113">
        <v>4989</v>
      </c>
      <c r="E300" s="12" t="s">
        <v>61</v>
      </c>
      <c r="F300" s="12" t="s">
        <v>4</v>
      </c>
      <c r="G300" s="12" t="s">
        <v>5</v>
      </c>
      <c r="H300" s="12" t="s">
        <v>23</v>
      </c>
      <c r="I300" s="12"/>
      <c r="J300" s="9">
        <v>7</v>
      </c>
      <c r="K300" s="9">
        <v>4</v>
      </c>
    </row>
    <row r="301" spans="2:11" s="11" customFormat="1" x14ac:dyDescent="0.2">
      <c r="B301" s="8">
        <v>43765</v>
      </c>
      <c r="C301" s="12" t="s">
        <v>3</v>
      </c>
      <c r="D301" s="113">
        <v>4999</v>
      </c>
      <c r="E301" s="12" t="s">
        <v>199</v>
      </c>
      <c r="F301" s="12" t="s">
        <v>4</v>
      </c>
      <c r="G301" s="12" t="s">
        <v>140</v>
      </c>
      <c r="H301" s="12" t="s">
        <v>2652</v>
      </c>
      <c r="I301" s="12"/>
      <c r="J301" s="9">
        <v>14</v>
      </c>
      <c r="K301" s="9">
        <v>10</v>
      </c>
    </row>
    <row r="302" spans="2:11" s="11" customFormat="1" x14ac:dyDescent="0.2">
      <c r="B302" s="8">
        <v>43765</v>
      </c>
      <c r="C302" s="12" t="s">
        <v>3</v>
      </c>
      <c r="D302" s="113">
        <v>4031</v>
      </c>
      <c r="E302" s="12" t="s">
        <v>506</v>
      </c>
      <c r="F302" s="12" t="s">
        <v>4</v>
      </c>
      <c r="G302" s="12" t="s">
        <v>6</v>
      </c>
      <c r="H302" s="12" t="s">
        <v>1818</v>
      </c>
      <c r="I302" s="12"/>
      <c r="J302" s="9">
        <v>16</v>
      </c>
      <c r="K302" s="9">
        <v>10</v>
      </c>
    </row>
    <row r="303" spans="2:11" s="11" customFormat="1" x14ac:dyDescent="0.2">
      <c r="B303" s="8">
        <v>43765</v>
      </c>
      <c r="C303" s="12" t="s">
        <v>3</v>
      </c>
      <c r="D303" s="113">
        <v>4489</v>
      </c>
      <c r="E303" s="12" t="s">
        <v>61</v>
      </c>
      <c r="F303" s="12" t="s">
        <v>4</v>
      </c>
      <c r="G303" s="12" t="s">
        <v>6</v>
      </c>
      <c r="H303" s="12" t="s">
        <v>319</v>
      </c>
      <c r="I303" s="12"/>
      <c r="J303" s="9">
        <v>8</v>
      </c>
      <c r="K303" s="9">
        <v>5</v>
      </c>
    </row>
    <row r="304" spans="2:11" s="11" customFormat="1" x14ac:dyDescent="0.2">
      <c r="B304" s="8">
        <v>43765</v>
      </c>
      <c r="C304" s="12" t="s">
        <v>3</v>
      </c>
      <c r="D304" s="113">
        <v>9151</v>
      </c>
      <c r="E304" s="12" t="s">
        <v>315</v>
      </c>
      <c r="F304" s="12" t="s">
        <v>4</v>
      </c>
      <c r="G304" s="12" t="s">
        <v>6</v>
      </c>
      <c r="H304" s="12" t="s">
        <v>151</v>
      </c>
      <c r="I304" s="12"/>
      <c r="J304" s="9">
        <v>60</v>
      </c>
      <c r="K304" s="9">
        <v>54</v>
      </c>
    </row>
    <row r="305" spans="2:11" s="11" customFormat="1" x14ac:dyDescent="0.2">
      <c r="B305" s="8">
        <v>43744</v>
      </c>
      <c r="C305" s="12" t="s">
        <v>3</v>
      </c>
      <c r="D305" s="113">
        <v>5653</v>
      </c>
      <c r="E305" s="12" t="s">
        <v>2511</v>
      </c>
      <c r="F305" s="12" t="s">
        <v>214</v>
      </c>
      <c r="G305" s="12" t="s">
        <v>6</v>
      </c>
      <c r="H305" s="12" t="s">
        <v>2512</v>
      </c>
      <c r="I305" s="12"/>
      <c r="J305" s="9">
        <v>26</v>
      </c>
      <c r="K305" s="9">
        <v>35</v>
      </c>
    </row>
    <row r="306" spans="2:11" s="11" customFormat="1" x14ac:dyDescent="0.2">
      <c r="B306" s="8">
        <v>43750</v>
      </c>
      <c r="C306" s="12" t="s">
        <v>3</v>
      </c>
      <c r="D306" s="113">
        <v>1255</v>
      </c>
      <c r="E306" s="12" t="s">
        <v>92</v>
      </c>
      <c r="F306" s="12" t="s">
        <v>2566</v>
      </c>
      <c r="G306" s="12" t="s">
        <v>15</v>
      </c>
      <c r="H306" s="12" t="s">
        <v>1800</v>
      </c>
      <c r="I306" s="12"/>
      <c r="J306" s="9">
        <v>21</v>
      </c>
      <c r="K306" s="9">
        <v>25</v>
      </c>
    </row>
    <row r="307" spans="2:11" s="11" customFormat="1" x14ac:dyDescent="0.2">
      <c r="B307" s="8">
        <v>43759</v>
      </c>
      <c r="C307" s="12" t="s">
        <v>234</v>
      </c>
      <c r="D307" s="48" t="s">
        <v>2611</v>
      </c>
      <c r="E307" s="12" t="s">
        <v>2612</v>
      </c>
      <c r="F307" s="12" t="s">
        <v>234</v>
      </c>
      <c r="G307" s="12" t="s">
        <v>15</v>
      </c>
      <c r="H307" s="12" t="s">
        <v>292</v>
      </c>
      <c r="I307" s="12"/>
      <c r="J307" s="31"/>
      <c r="K307" s="31"/>
    </row>
    <row r="308" spans="2:11" s="11" customFormat="1" x14ac:dyDescent="0.2">
      <c r="B308" s="8">
        <v>43759</v>
      </c>
      <c r="C308" s="12" t="s">
        <v>234</v>
      </c>
      <c r="D308" s="48" t="s">
        <v>2613</v>
      </c>
      <c r="E308" s="12" t="s">
        <v>2614</v>
      </c>
      <c r="F308" s="12" t="s">
        <v>234</v>
      </c>
      <c r="G308" s="12" t="s">
        <v>15</v>
      </c>
      <c r="H308" s="12" t="s">
        <v>319</v>
      </c>
      <c r="I308" s="12"/>
      <c r="J308" s="87" t="s">
        <v>2615</v>
      </c>
      <c r="K308" s="87" t="s">
        <v>2616</v>
      </c>
    </row>
    <row r="309" spans="2:11" s="11" customFormat="1" x14ac:dyDescent="0.2">
      <c r="B309" s="8">
        <v>43743</v>
      </c>
      <c r="C309" s="12" t="s">
        <v>3</v>
      </c>
      <c r="D309" s="113">
        <v>5373</v>
      </c>
      <c r="E309" s="12" t="s">
        <v>58</v>
      </c>
      <c r="F309" s="12" t="s">
        <v>31</v>
      </c>
      <c r="G309" s="12" t="s">
        <v>15</v>
      </c>
      <c r="H309" s="12" t="s">
        <v>23</v>
      </c>
      <c r="I309" s="12"/>
      <c r="J309" s="9">
        <v>30</v>
      </c>
      <c r="K309" s="9">
        <v>39</v>
      </c>
    </row>
    <row r="310" spans="2:11" s="11" customFormat="1" x14ac:dyDescent="0.2">
      <c r="B310" s="8">
        <v>43744</v>
      </c>
      <c r="C310" s="12" t="s">
        <v>3</v>
      </c>
      <c r="D310" s="113">
        <v>2132</v>
      </c>
      <c r="E310" s="12" t="s">
        <v>92</v>
      </c>
      <c r="F310" s="12" t="s">
        <v>31</v>
      </c>
      <c r="G310" s="12" t="s">
        <v>15</v>
      </c>
      <c r="H310" s="12" t="s">
        <v>37</v>
      </c>
      <c r="I310" s="12"/>
      <c r="J310" s="9">
        <v>21</v>
      </c>
      <c r="K310" s="9">
        <v>25</v>
      </c>
    </row>
    <row r="311" spans="2:11" s="11" customFormat="1" x14ac:dyDescent="0.2">
      <c r="B311" s="8">
        <v>43758</v>
      </c>
      <c r="C311" s="12" t="s">
        <v>5</v>
      </c>
      <c r="D311" s="113">
        <v>54292</v>
      </c>
      <c r="E311" s="12" t="s">
        <v>2582</v>
      </c>
      <c r="F311" s="12" t="s">
        <v>31</v>
      </c>
      <c r="G311" s="12" t="s">
        <v>5</v>
      </c>
      <c r="H311" s="12" t="s">
        <v>151</v>
      </c>
      <c r="I311" s="12"/>
      <c r="J311" s="9">
        <v>58</v>
      </c>
      <c r="K311" s="9">
        <v>78</v>
      </c>
    </row>
    <row r="312" spans="2:11" s="11" customFormat="1" x14ac:dyDescent="0.2">
      <c r="B312" s="8">
        <v>43764</v>
      </c>
      <c r="C312" s="12" t="s">
        <v>3</v>
      </c>
      <c r="D312" s="113">
        <v>1749</v>
      </c>
      <c r="E312" s="12" t="s">
        <v>43</v>
      </c>
      <c r="F312" s="12" t="s">
        <v>31</v>
      </c>
      <c r="G312" s="12" t="s">
        <v>5</v>
      </c>
      <c r="H312" s="12" t="s">
        <v>2643</v>
      </c>
      <c r="I312" s="12"/>
      <c r="J312" s="9">
        <v>25</v>
      </c>
      <c r="K312" s="9">
        <v>27</v>
      </c>
    </row>
    <row r="313" spans="2:11" s="11" customFormat="1" x14ac:dyDescent="0.2">
      <c r="B313" s="8">
        <v>43765</v>
      </c>
      <c r="C313" s="12" t="s">
        <v>6</v>
      </c>
      <c r="D313" s="113">
        <v>57290</v>
      </c>
      <c r="E313" s="12" t="s">
        <v>138</v>
      </c>
      <c r="F313" s="12" t="s">
        <v>31</v>
      </c>
      <c r="G313" s="12" t="s">
        <v>15</v>
      </c>
      <c r="H313" s="12" t="s">
        <v>37</v>
      </c>
      <c r="I313" s="12"/>
      <c r="J313" s="9">
        <v>34</v>
      </c>
      <c r="K313" s="9">
        <v>38</v>
      </c>
    </row>
    <row r="314" spans="2:11" s="11" customFormat="1" x14ac:dyDescent="0.2">
      <c r="B314" s="8">
        <v>43744</v>
      </c>
      <c r="C314" s="12" t="s">
        <v>3</v>
      </c>
      <c r="D314" s="113">
        <v>4968</v>
      </c>
      <c r="E314" s="12" t="s">
        <v>2041</v>
      </c>
      <c r="F314" s="12" t="s">
        <v>16</v>
      </c>
      <c r="G314" s="12" t="s">
        <v>4</v>
      </c>
      <c r="H314" s="12" t="s">
        <v>37</v>
      </c>
      <c r="I314" s="12"/>
      <c r="J314" s="9">
        <v>14</v>
      </c>
      <c r="K314" s="9">
        <v>10</v>
      </c>
    </row>
    <row r="315" spans="2:11" s="11" customFormat="1" x14ac:dyDescent="0.2">
      <c r="B315" s="8">
        <v>43745</v>
      </c>
      <c r="C315" s="12" t="s">
        <v>3</v>
      </c>
      <c r="D315" s="113">
        <v>7220</v>
      </c>
      <c r="E315" s="12" t="s">
        <v>120</v>
      </c>
      <c r="F315" s="12" t="s">
        <v>16</v>
      </c>
      <c r="G315" s="12" t="s">
        <v>15</v>
      </c>
      <c r="H315" s="12" t="s">
        <v>327</v>
      </c>
      <c r="I315" s="12"/>
      <c r="J315" s="9">
        <v>36</v>
      </c>
      <c r="K315" s="9">
        <v>36</v>
      </c>
    </row>
    <row r="316" spans="2:11" s="11" customFormat="1" x14ac:dyDescent="0.2">
      <c r="B316" s="8">
        <v>43750</v>
      </c>
      <c r="C316" s="12" t="s">
        <v>3</v>
      </c>
      <c r="D316" s="113">
        <v>3442</v>
      </c>
      <c r="E316" s="12" t="s">
        <v>67</v>
      </c>
      <c r="F316" s="12" t="s">
        <v>16</v>
      </c>
      <c r="G316" s="12" t="s">
        <v>4</v>
      </c>
      <c r="H316" s="12" t="s">
        <v>893</v>
      </c>
      <c r="I316" s="12"/>
      <c r="J316" s="9">
        <v>17</v>
      </c>
      <c r="K316" s="9">
        <v>19</v>
      </c>
    </row>
    <row r="317" spans="2:11" s="11" customFormat="1" x14ac:dyDescent="0.2">
      <c r="B317" s="8">
        <v>43757</v>
      </c>
      <c r="C317" s="12" t="s">
        <v>3</v>
      </c>
      <c r="D317" s="113">
        <v>8265</v>
      </c>
      <c r="E317" s="12" t="s">
        <v>64</v>
      </c>
      <c r="F317" s="12" t="s">
        <v>16</v>
      </c>
      <c r="G317" s="12" t="s">
        <v>6</v>
      </c>
      <c r="H317" s="12" t="s">
        <v>194</v>
      </c>
      <c r="I317" s="12"/>
      <c r="J317" s="9">
        <v>26</v>
      </c>
      <c r="K317" s="9">
        <v>19</v>
      </c>
    </row>
    <row r="318" spans="2:11" s="11" customFormat="1" x14ac:dyDescent="0.2">
      <c r="B318" s="8">
        <v>43764</v>
      </c>
      <c r="C318" s="12" t="s">
        <v>3</v>
      </c>
      <c r="D318" s="113">
        <v>4781</v>
      </c>
      <c r="E318" s="12" t="s">
        <v>75</v>
      </c>
      <c r="F318" s="12" t="s">
        <v>16</v>
      </c>
      <c r="G318" s="12" t="s">
        <v>4</v>
      </c>
      <c r="H318" s="12" t="s">
        <v>37</v>
      </c>
      <c r="I318" s="12"/>
      <c r="J318" s="9">
        <v>10</v>
      </c>
      <c r="K318" s="9">
        <v>6</v>
      </c>
    </row>
    <row r="319" spans="2:11" s="11" customFormat="1" x14ac:dyDescent="0.2">
      <c r="B319" s="8">
        <v>43765</v>
      </c>
      <c r="C319" s="12" t="s">
        <v>3</v>
      </c>
      <c r="D319" s="113">
        <v>3541</v>
      </c>
      <c r="E319" s="12" t="s">
        <v>67</v>
      </c>
      <c r="F319" s="12" t="s">
        <v>16</v>
      </c>
      <c r="G319" s="12" t="s">
        <v>4</v>
      </c>
      <c r="H319" s="12" t="s">
        <v>222</v>
      </c>
      <c r="I319" s="12"/>
      <c r="J319" s="9">
        <v>19</v>
      </c>
      <c r="K319" s="9">
        <v>10</v>
      </c>
    </row>
    <row r="320" spans="2:11" s="11" customFormat="1" x14ac:dyDescent="0.2">
      <c r="B320" s="8">
        <v>43743</v>
      </c>
      <c r="C320" s="12" t="s">
        <v>3</v>
      </c>
      <c r="D320" s="113">
        <v>1311</v>
      </c>
      <c r="E320" s="12" t="s">
        <v>92</v>
      </c>
      <c r="F320" s="12" t="s">
        <v>2506</v>
      </c>
      <c r="G320" s="12" t="s">
        <v>15</v>
      </c>
      <c r="H320" s="12" t="s">
        <v>194</v>
      </c>
      <c r="I320" s="12"/>
      <c r="J320" s="9">
        <v>19</v>
      </c>
      <c r="K320" s="9">
        <v>24</v>
      </c>
    </row>
    <row r="321" spans="2:11" s="11" customFormat="1" x14ac:dyDescent="0.2">
      <c r="B321" s="8">
        <v>43744</v>
      </c>
      <c r="C321" s="12" t="s">
        <v>3</v>
      </c>
      <c r="D321" s="113">
        <v>7220</v>
      </c>
      <c r="E321" s="12" t="s">
        <v>120</v>
      </c>
      <c r="F321" s="12" t="s">
        <v>2533</v>
      </c>
      <c r="G321" s="12" t="s">
        <v>15</v>
      </c>
      <c r="H321" s="12" t="s">
        <v>151</v>
      </c>
      <c r="I321" s="12"/>
      <c r="J321" s="9">
        <v>31</v>
      </c>
      <c r="K321" s="9">
        <v>36</v>
      </c>
    </row>
    <row r="322" spans="2:11" s="11" customFormat="1" x14ac:dyDescent="0.2">
      <c r="B322" s="8">
        <v>43739</v>
      </c>
      <c r="C322" s="12" t="s">
        <v>5</v>
      </c>
      <c r="D322" s="113">
        <v>54298</v>
      </c>
      <c r="E322" s="12" t="s">
        <v>2491</v>
      </c>
      <c r="F322" s="12" t="s">
        <v>12</v>
      </c>
      <c r="G322" s="12" t="s">
        <v>15</v>
      </c>
      <c r="H322" s="12" t="s">
        <v>151</v>
      </c>
      <c r="I322" s="12"/>
      <c r="J322" s="9">
        <v>67</v>
      </c>
      <c r="K322" s="9">
        <v>80</v>
      </c>
    </row>
    <row r="323" spans="2:11" s="11" customFormat="1" x14ac:dyDescent="0.2">
      <c r="B323" s="8">
        <v>43750</v>
      </c>
      <c r="C323" s="12" t="s">
        <v>3</v>
      </c>
      <c r="D323" s="113">
        <v>4994</v>
      </c>
      <c r="E323" s="12" t="s">
        <v>199</v>
      </c>
      <c r="F323" s="12" t="s">
        <v>12</v>
      </c>
      <c r="G323" s="12" t="s">
        <v>15</v>
      </c>
      <c r="H323" s="12" t="s">
        <v>319</v>
      </c>
      <c r="I323" s="12"/>
      <c r="J323" s="9">
        <v>15</v>
      </c>
      <c r="K323" s="9">
        <v>10</v>
      </c>
    </row>
    <row r="324" spans="2:11" s="11" customFormat="1" x14ac:dyDescent="0.2">
      <c r="B324" s="8">
        <v>43765</v>
      </c>
      <c r="C324" s="12" t="s">
        <v>3</v>
      </c>
      <c r="D324" s="113">
        <v>7307</v>
      </c>
      <c r="E324" s="12" t="s">
        <v>39</v>
      </c>
      <c r="F324" s="12" t="s">
        <v>12</v>
      </c>
      <c r="G324" s="12" t="s">
        <v>6</v>
      </c>
      <c r="H324" s="12" t="s">
        <v>23</v>
      </c>
      <c r="I324" s="12"/>
      <c r="J324" s="9">
        <v>30</v>
      </c>
      <c r="K324" s="9">
        <v>35</v>
      </c>
    </row>
    <row r="325" spans="2:11" s="11" customFormat="1" x14ac:dyDescent="0.2">
      <c r="B325" s="8">
        <v>43751</v>
      </c>
      <c r="C325" s="12" t="s">
        <v>3</v>
      </c>
      <c r="D325" s="113">
        <v>4361</v>
      </c>
      <c r="E325" s="12" t="s">
        <v>506</v>
      </c>
      <c r="F325" s="12" t="s">
        <v>10</v>
      </c>
      <c r="G325" s="12" t="s">
        <v>6</v>
      </c>
      <c r="H325" s="12" t="s">
        <v>222</v>
      </c>
      <c r="I325" s="12"/>
      <c r="J325" s="9">
        <v>13</v>
      </c>
      <c r="K325" s="9">
        <v>7</v>
      </c>
    </row>
    <row r="326" spans="2:11" s="11" customFormat="1" x14ac:dyDescent="0.2">
      <c r="B326" s="8">
        <v>43764</v>
      </c>
      <c r="C326" s="12" t="s">
        <v>1755</v>
      </c>
      <c r="D326" s="113">
        <v>61033</v>
      </c>
      <c r="E326" s="12" t="s">
        <v>2642</v>
      </c>
      <c r="F326" s="12" t="s">
        <v>10</v>
      </c>
      <c r="G326" s="12" t="s">
        <v>275</v>
      </c>
      <c r="H326" s="12" t="s">
        <v>163</v>
      </c>
      <c r="I326" s="12"/>
      <c r="J326" s="31"/>
      <c r="K326" s="31"/>
    </row>
    <row r="327" spans="2:11" s="11" customFormat="1" x14ac:dyDescent="0.2">
      <c r="B327" s="8">
        <v>43764</v>
      </c>
      <c r="C327" s="12" t="s">
        <v>1755</v>
      </c>
      <c r="D327" s="113">
        <v>61033</v>
      </c>
      <c r="E327" s="12" t="s">
        <v>2642</v>
      </c>
      <c r="F327" s="12" t="s">
        <v>10</v>
      </c>
      <c r="G327" s="12" t="s">
        <v>275</v>
      </c>
      <c r="H327" s="12" t="s">
        <v>163</v>
      </c>
      <c r="I327" s="12"/>
      <c r="J327" s="31"/>
      <c r="K327" s="31"/>
    </row>
    <row r="328" spans="2:11" s="11" customFormat="1" x14ac:dyDescent="0.2">
      <c r="B328" s="8">
        <v>43765</v>
      </c>
      <c r="C328" s="12" t="s">
        <v>3</v>
      </c>
      <c r="D328" s="113">
        <v>8077</v>
      </c>
      <c r="E328" s="12" t="s">
        <v>41</v>
      </c>
      <c r="F328" s="12" t="s">
        <v>10</v>
      </c>
      <c r="G328" s="12" t="s">
        <v>4</v>
      </c>
      <c r="H328" s="12" t="s">
        <v>163</v>
      </c>
      <c r="I328" s="12"/>
      <c r="J328" s="9">
        <v>21</v>
      </c>
      <c r="K328" s="9">
        <v>25</v>
      </c>
    </row>
    <row r="329" spans="2:11" s="11" customFormat="1" x14ac:dyDescent="0.2">
      <c r="B329" s="8">
        <v>43743</v>
      </c>
      <c r="C329" s="12" t="s">
        <v>3</v>
      </c>
      <c r="D329" s="113">
        <v>4361</v>
      </c>
      <c r="E329" s="12" t="s">
        <v>506</v>
      </c>
      <c r="F329" s="12" t="s">
        <v>585</v>
      </c>
      <c r="G329" s="12" t="s">
        <v>15</v>
      </c>
      <c r="H329" s="12" t="s">
        <v>151</v>
      </c>
      <c r="I329" s="12"/>
      <c r="J329" s="9">
        <v>13</v>
      </c>
      <c r="K329" s="9">
        <v>7</v>
      </c>
    </row>
    <row r="330" spans="2:11" s="11" customFormat="1" x14ac:dyDescent="0.2">
      <c r="B330" s="8">
        <v>43757</v>
      </c>
      <c r="C330" s="12" t="s">
        <v>3</v>
      </c>
      <c r="D330" s="113">
        <v>2334</v>
      </c>
      <c r="E330" s="12" t="s">
        <v>92</v>
      </c>
      <c r="F330" s="12" t="s">
        <v>585</v>
      </c>
      <c r="G330" s="12" t="s">
        <v>5</v>
      </c>
      <c r="H330" s="12" t="s">
        <v>177</v>
      </c>
      <c r="I330" s="12"/>
      <c r="J330" s="9">
        <v>20</v>
      </c>
      <c r="K330" s="9">
        <v>24</v>
      </c>
    </row>
    <row r="331" spans="2:11" s="11" customFormat="1" x14ac:dyDescent="0.2">
      <c r="B331" s="8">
        <v>43757</v>
      </c>
      <c r="C331" s="12" t="s">
        <v>5</v>
      </c>
      <c r="D331" s="113">
        <v>54294</v>
      </c>
      <c r="E331" s="12" t="s">
        <v>2582</v>
      </c>
      <c r="F331" s="12" t="s">
        <v>585</v>
      </c>
      <c r="G331" s="12" t="s">
        <v>15</v>
      </c>
      <c r="H331" s="12" t="s">
        <v>23</v>
      </c>
      <c r="I331" s="12"/>
      <c r="J331" s="9">
        <v>54</v>
      </c>
      <c r="K331" s="9">
        <v>69</v>
      </c>
    </row>
    <row r="332" spans="2:11" s="11" customFormat="1" x14ac:dyDescent="0.2">
      <c r="B332" s="8">
        <v>43765</v>
      </c>
      <c r="C332" s="12" t="s">
        <v>3</v>
      </c>
      <c r="D332" s="113">
        <v>7270</v>
      </c>
      <c r="E332" s="12" t="s">
        <v>59</v>
      </c>
      <c r="F332" s="12" t="s">
        <v>585</v>
      </c>
      <c r="G332" s="12" t="s">
        <v>15</v>
      </c>
      <c r="H332" s="12" t="s">
        <v>151</v>
      </c>
      <c r="I332" s="12"/>
      <c r="J332" s="9">
        <v>30</v>
      </c>
      <c r="K332" s="9">
        <v>35</v>
      </c>
    </row>
    <row r="333" spans="2:11" s="11" customFormat="1" x14ac:dyDescent="0.2">
      <c r="B333" s="8">
        <v>43744</v>
      </c>
      <c r="C333" s="12" t="s">
        <v>3</v>
      </c>
      <c r="D333" s="113">
        <v>7216</v>
      </c>
      <c r="E333" s="12" t="s">
        <v>56</v>
      </c>
      <c r="F333" s="12" t="s">
        <v>2519</v>
      </c>
      <c r="G333" s="12" t="s">
        <v>15</v>
      </c>
      <c r="H333" s="12" t="s">
        <v>477</v>
      </c>
      <c r="I333" s="12"/>
      <c r="J333" s="9">
        <v>27</v>
      </c>
      <c r="K333" s="9">
        <v>34</v>
      </c>
    </row>
    <row r="334" spans="2:11" s="11" customFormat="1" x14ac:dyDescent="0.2">
      <c r="B334" s="8">
        <v>43743</v>
      </c>
      <c r="C334" s="12" t="s">
        <v>3</v>
      </c>
      <c r="D334" s="113">
        <v>8224</v>
      </c>
      <c r="E334" s="12" t="s">
        <v>64</v>
      </c>
      <c r="F334" s="12" t="s">
        <v>169</v>
      </c>
      <c r="G334" s="12" t="s">
        <v>33</v>
      </c>
      <c r="H334" s="12" t="s">
        <v>222</v>
      </c>
      <c r="I334" s="12"/>
      <c r="J334" s="9">
        <v>24</v>
      </c>
      <c r="K334" s="9">
        <v>18</v>
      </c>
    </row>
    <row r="335" spans="2:11" s="11" customFormat="1" x14ac:dyDescent="0.2">
      <c r="B335" s="8">
        <v>43757</v>
      </c>
      <c r="C335" s="12" t="s">
        <v>3</v>
      </c>
      <c r="D335" s="113">
        <v>5433</v>
      </c>
      <c r="E335" s="12" t="s">
        <v>412</v>
      </c>
      <c r="F335" s="12" t="s">
        <v>169</v>
      </c>
      <c r="G335" s="12" t="s">
        <v>6</v>
      </c>
      <c r="H335" s="12" t="s">
        <v>194</v>
      </c>
      <c r="I335" s="12"/>
      <c r="J335" s="9">
        <v>37</v>
      </c>
      <c r="K335" s="9">
        <v>52</v>
      </c>
    </row>
    <row r="336" spans="2:11" s="11" customFormat="1" x14ac:dyDescent="0.2">
      <c r="B336" s="8">
        <v>43765</v>
      </c>
      <c r="C336" s="12" t="s">
        <v>3</v>
      </c>
      <c r="D336" s="113">
        <v>1311</v>
      </c>
      <c r="E336" s="12" t="s">
        <v>92</v>
      </c>
      <c r="F336" s="12" t="s">
        <v>169</v>
      </c>
      <c r="G336" s="12" t="s">
        <v>15</v>
      </c>
      <c r="H336" s="12" t="s">
        <v>2562</v>
      </c>
      <c r="I336" s="12"/>
      <c r="J336" s="9">
        <v>19</v>
      </c>
      <c r="K336" s="9">
        <v>24</v>
      </c>
    </row>
    <row r="337" spans="2:11" s="11" customFormat="1" x14ac:dyDescent="0.2">
      <c r="B337" s="8">
        <v>43765</v>
      </c>
      <c r="C337" s="12" t="s">
        <v>3</v>
      </c>
      <c r="D337" s="113">
        <v>7360</v>
      </c>
      <c r="E337" s="12" t="s">
        <v>1165</v>
      </c>
      <c r="F337" s="12" t="s">
        <v>169</v>
      </c>
      <c r="G337" s="12" t="s">
        <v>15</v>
      </c>
      <c r="H337" s="12" t="s">
        <v>151</v>
      </c>
      <c r="I337" s="12"/>
      <c r="J337" s="9">
        <v>34</v>
      </c>
      <c r="K337" s="9">
        <v>45</v>
      </c>
    </row>
    <row r="338" spans="2:11" s="11" customFormat="1" x14ac:dyDescent="0.2">
      <c r="B338" s="8">
        <v>43765</v>
      </c>
      <c r="C338" s="12" t="s">
        <v>3</v>
      </c>
      <c r="D338" s="113">
        <v>8041</v>
      </c>
      <c r="E338" s="12" t="s">
        <v>42</v>
      </c>
      <c r="F338" s="12" t="s">
        <v>169</v>
      </c>
      <c r="G338" s="12" t="s">
        <v>6</v>
      </c>
      <c r="H338" s="12" t="s">
        <v>151</v>
      </c>
      <c r="I338" s="12"/>
      <c r="J338" s="9">
        <v>22</v>
      </c>
      <c r="K338" s="9">
        <v>27</v>
      </c>
    </row>
    <row r="339" spans="2:11" s="11" customFormat="1" x14ac:dyDescent="0.2">
      <c r="B339" s="8">
        <v>43745</v>
      </c>
      <c r="C339" s="12" t="s">
        <v>3</v>
      </c>
      <c r="D339" s="113">
        <v>1146</v>
      </c>
      <c r="E339" s="12" t="s">
        <v>92</v>
      </c>
      <c r="F339" s="12" t="s">
        <v>19</v>
      </c>
      <c r="G339" s="12" t="s">
        <v>15</v>
      </c>
      <c r="H339" s="12" t="s">
        <v>258</v>
      </c>
      <c r="I339" s="12"/>
      <c r="J339" s="9">
        <v>24</v>
      </c>
      <c r="K339" s="9">
        <v>26</v>
      </c>
    </row>
    <row r="340" spans="2:11" s="11" customFormat="1" x14ac:dyDescent="0.2">
      <c r="B340" s="8">
        <v>43765</v>
      </c>
      <c r="C340" s="12" t="s">
        <v>6</v>
      </c>
      <c r="D340" s="113">
        <v>57840</v>
      </c>
      <c r="E340" s="12" t="s">
        <v>293</v>
      </c>
      <c r="F340" s="12" t="s">
        <v>19</v>
      </c>
      <c r="G340" s="12" t="s">
        <v>15</v>
      </c>
      <c r="H340" s="12" t="s">
        <v>151</v>
      </c>
      <c r="I340" s="12"/>
      <c r="J340" s="9">
        <v>27</v>
      </c>
      <c r="K340" s="9">
        <v>23</v>
      </c>
    </row>
    <row r="341" spans="2:11" s="11" customFormat="1" x14ac:dyDescent="0.2">
      <c r="B341" s="8">
        <v>43765</v>
      </c>
      <c r="C341" s="12" t="s">
        <v>3</v>
      </c>
      <c r="D341" s="113">
        <v>7360</v>
      </c>
      <c r="E341" s="12" t="s">
        <v>1165</v>
      </c>
      <c r="F341" s="12" t="s">
        <v>157</v>
      </c>
      <c r="G341" s="12" t="s">
        <v>15</v>
      </c>
      <c r="H341" s="12" t="s">
        <v>151</v>
      </c>
      <c r="I341" s="12"/>
      <c r="J341" s="9">
        <v>34</v>
      </c>
      <c r="K341" s="9">
        <v>45</v>
      </c>
    </row>
    <row r="342" spans="2:11" s="11" customFormat="1" x14ac:dyDescent="0.2">
      <c r="B342" s="8">
        <v>43758</v>
      </c>
      <c r="C342" s="12" t="s">
        <v>3</v>
      </c>
      <c r="D342" s="113">
        <v>8320</v>
      </c>
      <c r="E342" s="12" t="s">
        <v>42</v>
      </c>
      <c r="F342" s="12" t="s">
        <v>2601</v>
      </c>
      <c r="G342" s="12" t="s">
        <v>15</v>
      </c>
      <c r="H342" s="12" t="s">
        <v>292</v>
      </c>
      <c r="I342" s="12"/>
      <c r="J342" s="9">
        <v>23</v>
      </c>
      <c r="K342" s="9">
        <v>26</v>
      </c>
    </row>
    <row r="343" spans="2:11" s="11" customFormat="1" x14ac:dyDescent="0.2">
      <c r="B343" s="8">
        <v>43766</v>
      </c>
      <c r="C343" s="12" t="s">
        <v>3</v>
      </c>
      <c r="D343" s="113">
        <v>8370</v>
      </c>
      <c r="E343" s="12" t="s">
        <v>57</v>
      </c>
      <c r="F343" s="12" t="s">
        <v>15</v>
      </c>
      <c r="G343" s="12" t="s">
        <v>6</v>
      </c>
      <c r="H343" s="12" t="s">
        <v>194</v>
      </c>
      <c r="I343" s="12"/>
      <c r="J343" s="9">
        <v>31</v>
      </c>
      <c r="K343" s="9">
        <v>24</v>
      </c>
    </row>
    <row r="344" spans="2:11" s="11" customFormat="1" x14ac:dyDescent="0.2">
      <c r="B344" s="8">
        <v>43766</v>
      </c>
      <c r="C344" s="12" t="s">
        <v>3</v>
      </c>
      <c r="D344" s="113">
        <v>6161</v>
      </c>
      <c r="E344" s="12" t="s">
        <v>158</v>
      </c>
      <c r="F344" s="12" t="s">
        <v>15</v>
      </c>
      <c r="G344" s="12" t="s">
        <v>6</v>
      </c>
      <c r="H344" s="12" t="s">
        <v>194</v>
      </c>
      <c r="I344" s="12"/>
      <c r="J344" s="9">
        <v>40</v>
      </c>
      <c r="K344" s="9">
        <v>45</v>
      </c>
    </row>
    <row r="345" spans="2:11" s="11" customFormat="1" x14ac:dyDescent="0.2">
      <c r="B345" s="8">
        <v>43766</v>
      </c>
      <c r="C345" s="12" t="s">
        <v>3</v>
      </c>
      <c r="D345" s="113">
        <v>1266</v>
      </c>
      <c r="E345" s="12" t="s">
        <v>232</v>
      </c>
      <c r="F345" s="12" t="s">
        <v>1668</v>
      </c>
      <c r="G345" s="12" t="s">
        <v>3</v>
      </c>
      <c r="H345" s="12" t="s">
        <v>151</v>
      </c>
      <c r="I345" s="12"/>
      <c r="J345" s="9">
        <v>40</v>
      </c>
      <c r="K345" s="9">
        <v>58</v>
      </c>
    </row>
    <row r="346" spans="2:11" s="11" customFormat="1" x14ac:dyDescent="0.2">
      <c r="B346" s="8">
        <v>43766</v>
      </c>
      <c r="C346" s="12" t="s">
        <v>3</v>
      </c>
      <c r="D346" s="113">
        <v>6440</v>
      </c>
      <c r="E346" s="12" t="s">
        <v>60</v>
      </c>
      <c r="F346" s="12" t="s">
        <v>18</v>
      </c>
      <c r="G346" s="12" t="s">
        <v>15</v>
      </c>
      <c r="H346" s="12" t="s">
        <v>319</v>
      </c>
      <c r="I346" s="12"/>
      <c r="J346" s="9">
        <v>52</v>
      </c>
      <c r="K346" s="9">
        <v>63</v>
      </c>
    </row>
    <row r="347" spans="2:11" s="11" customFormat="1" x14ac:dyDescent="0.2">
      <c r="B347" s="8">
        <v>43766</v>
      </c>
      <c r="C347" s="12" t="s">
        <v>6</v>
      </c>
      <c r="D347" s="113">
        <v>54000</v>
      </c>
      <c r="E347" s="12" t="s">
        <v>210</v>
      </c>
      <c r="F347" s="12" t="s">
        <v>6</v>
      </c>
      <c r="G347" s="12" t="s">
        <v>6</v>
      </c>
      <c r="H347" s="12" t="s">
        <v>319</v>
      </c>
      <c r="I347" s="12"/>
      <c r="J347" s="9">
        <v>93</v>
      </c>
      <c r="K347" s="9">
        <v>116</v>
      </c>
    </row>
    <row r="348" spans="2:11" s="11" customFormat="1" x14ac:dyDescent="0.2">
      <c r="B348" s="8">
        <v>43766</v>
      </c>
      <c r="C348" s="12" t="s">
        <v>3</v>
      </c>
      <c r="D348" s="113">
        <v>3850</v>
      </c>
      <c r="E348" s="12" t="s">
        <v>116</v>
      </c>
      <c r="F348" s="12" t="s">
        <v>6</v>
      </c>
      <c r="G348" s="12" t="s">
        <v>15</v>
      </c>
      <c r="H348" s="12" t="s">
        <v>319</v>
      </c>
      <c r="I348" s="12"/>
      <c r="J348" s="9">
        <v>15</v>
      </c>
      <c r="K348" s="9">
        <v>12</v>
      </c>
    </row>
    <row r="349" spans="2:11" s="11" customFormat="1" x14ac:dyDescent="0.2">
      <c r="B349" s="8">
        <v>43766</v>
      </c>
      <c r="C349" s="12" t="s">
        <v>3</v>
      </c>
      <c r="D349" s="113">
        <v>8272</v>
      </c>
      <c r="E349" s="12" t="s">
        <v>64</v>
      </c>
      <c r="F349" s="12" t="s">
        <v>6</v>
      </c>
      <c r="G349" s="12" t="s">
        <v>6</v>
      </c>
      <c r="H349" s="12" t="s">
        <v>2661</v>
      </c>
      <c r="I349" s="12"/>
      <c r="J349" s="9">
        <v>27</v>
      </c>
      <c r="K349" s="9">
        <v>21</v>
      </c>
    </row>
    <row r="350" spans="2:11" s="11" customFormat="1" x14ac:dyDescent="0.2">
      <c r="B350" s="8">
        <v>43766</v>
      </c>
      <c r="C350" s="12" t="s">
        <v>6</v>
      </c>
      <c r="D350" s="113">
        <v>54730</v>
      </c>
      <c r="E350" s="12" t="s">
        <v>2662</v>
      </c>
      <c r="F350" s="12" t="s">
        <v>6</v>
      </c>
      <c r="G350" s="12" t="s">
        <v>6</v>
      </c>
      <c r="H350" s="12" t="s">
        <v>151</v>
      </c>
      <c r="I350" s="12"/>
      <c r="J350" s="9">
        <v>35</v>
      </c>
      <c r="K350" s="9">
        <v>26</v>
      </c>
    </row>
    <row r="351" spans="2:11" s="11" customFormat="1" x14ac:dyDescent="0.2">
      <c r="B351" s="8">
        <v>43766</v>
      </c>
      <c r="C351" s="12" t="s">
        <v>6</v>
      </c>
      <c r="D351" s="113">
        <v>57070</v>
      </c>
      <c r="E351" s="12" t="s">
        <v>211</v>
      </c>
      <c r="F351" s="12" t="s">
        <v>6</v>
      </c>
      <c r="G351" s="12" t="s">
        <v>15</v>
      </c>
      <c r="H351" s="12" t="s">
        <v>151</v>
      </c>
      <c r="I351" s="12"/>
      <c r="J351" s="9">
        <v>55</v>
      </c>
      <c r="K351" s="9">
        <v>65</v>
      </c>
    </row>
    <row r="352" spans="2:11" s="11" customFormat="1" x14ac:dyDescent="0.2">
      <c r="B352" s="8">
        <v>43766</v>
      </c>
      <c r="C352" s="12" t="s">
        <v>14</v>
      </c>
      <c r="D352" s="113">
        <v>6730</v>
      </c>
      <c r="E352" s="12" t="s">
        <v>168</v>
      </c>
      <c r="F352" s="12" t="s">
        <v>6</v>
      </c>
      <c r="G352" s="12" t="s">
        <v>15</v>
      </c>
      <c r="H352" s="12" t="s">
        <v>249</v>
      </c>
      <c r="I352" s="12"/>
      <c r="J352" s="9">
        <v>13</v>
      </c>
      <c r="K352" s="9">
        <v>10</v>
      </c>
    </row>
    <row r="353" spans="2:11" s="11" customFormat="1" x14ac:dyDescent="0.2">
      <c r="B353" s="8">
        <v>43766</v>
      </c>
      <c r="C353" s="12" t="s">
        <v>6</v>
      </c>
      <c r="D353" s="113">
        <v>57700</v>
      </c>
      <c r="E353" s="12" t="s">
        <v>178</v>
      </c>
      <c r="F353" s="12" t="s">
        <v>6</v>
      </c>
      <c r="G353" s="12" t="s">
        <v>8</v>
      </c>
      <c r="H353" s="12" t="s">
        <v>23</v>
      </c>
      <c r="I353" s="12"/>
      <c r="J353" s="9">
        <v>41</v>
      </c>
      <c r="K353" s="9">
        <v>42</v>
      </c>
    </row>
    <row r="354" spans="2:11" s="11" customFormat="1" x14ac:dyDescent="0.2">
      <c r="B354" s="8">
        <v>43766</v>
      </c>
      <c r="C354" s="12" t="s">
        <v>6</v>
      </c>
      <c r="D354" s="113">
        <v>54460</v>
      </c>
      <c r="E354" s="12" t="s">
        <v>2663</v>
      </c>
      <c r="F354" s="12" t="s">
        <v>6</v>
      </c>
      <c r="G354" s="12" t="s">
        <v>22</v>
      </c>
      <c r="H354" s="12" t="s">
        <v>23</v>
      </c>
      <c r="I354" s="12"/>
      <c r="J354" s="9">
        <v>81</v>
      </c>
      <c r="K354" s="9">
        <v>106</v>
      </c>
    </row>
    <row r="355" spans="2:11" s="11" customFormat="1" x14ac:dyDescent="0.2">
      <c r="B355" s="8">
        <v>43766</v>
      </c>
      <c r="C355" s="12" t="s">
        <v>3</v>
      </c>
      <c r="D355" s="113">
        <v>1323</v>
      </c>
      <c r="E355" s="12" t="s">
        <v>2664</v>
      </c>
      <c r="F355" s="12" t="s">
        <v>6</v>
      </c>
      <c r="G355" s="12" t="s">
        <v>15</v>
      </c>
      <c r="H355" s="12" t="s">
        <v>151</v>
      </c>
      <c r="I355" s="12"/>
      <c r="J355" s="9">
        <v>21</v>
      </c>
      <c r="K355" s="9">
        <v>22</v>
      </c>
    </row>
    <row r="356" spans="2:11" s="11" customFormat="1" x14ac:dyDescent="0.2">
      <c r="B356" s="8">
        <v>43766</v>
      </c>
      <c r="C356" s="12" t="s">
        <v>6</v>
      </c>
      <c r="D356" s="113">
        <v>75010</v>
      </c>
      <c r="E356" s="12" t="s">
        <v>1928</v>
      </c>
      <c r="F356" s="12" t="s">
        <v>6</v>
      </c>
      <c r="G356" s="12" t="s">
        <v>6</v>
      </c>
      <c r="H356" s="12" t="s">
        <v>319</v>
      </c>
      <c r="I356" s="12"/>
      <c r="J356" s="31"/>
      <c r="K356" s="31"/>
    </row>
    <row r="357" spans="2:11" s="11" customFormat="1" x14ac:dyDescent="0.2">
      <c r="B357" s="8">
        <v>43766</v>
      </c>
      <c r="C357" s="12" t="s">
        <v>6</v>
      </c>
      <c r="D357" s="113">
        <v>54190</v>
      </c>
      <c r="E357" s="12" t="s">
        <v>277</v>
      </c>
      <c r="F357" s="12" t="s">
        <v>6</v>
      </c>
      <c r="G357" s="12" t="s">
        <v>15</v>
      </c>
      <c r="H357" s="12" t="s">
        <v>151</v>
      </c>
      <c r="I357" s="12"/>
      <c r="J357" s="9">
        <v>24</v>
      </c>
      <c r="K357" s="9">
        <v>15</v>
      </c>
    </row>
    <row r="358" spans="2:11" s="11" customFormat="1" x14ac:dyDescent="0.2">
      <c r="B358" s="8">
        <v>43766</v>
      </c>
      <c r="C358" s="12" t="s">
        <v>6</v>
      </c>
      <c r="D358" s="113">
        <v>74200</v>
      </c>
      <c r="E358" s="12" t="s">
        <v>2673</v>
      </c>
      <c r="F358" s="12" t="s">
        <v>6</v>
      </c>
      <c r="G358" s="12" t="s">
        <v>15</v>
      </c>
      <c r="H358" s="12" t="s">
        <v>151</v>
      </c>
      <c r="I358" s="12"/>
      <c r="J358" s="87" t="s">
        <v>2677</v>
      </c>
      <c r="K358" s="87" t="s">
        <v>2676</v>
      </c>
    </row>
    <row r="359" spans="2:11" s="11" customFormat="1" x14ac:dyDescent="0.2">
      <c r="B359" s="8">
        <v>43766</v>
      </c>
      <c r="C359" s="12" t="s">
        <v>6</v>
      </c>
      <c r="D359" s="113">
        <v>54400</v>
      </c>
      <c r="E359" s="12" t="s">
        <v>1640</v>
      </c>
      <c r="F359" s="12" t="s">
        <v>6</v>
      </c>
      <c r="G359" s="12" t="s">
        <v>2479</v>
      </c>
      <c r="H359" s="12" t="s">
        <v>23</v>
      </c>
      <c r="I359" s="12"/>
      <c r="J359" s="9">
        <v>26</v>
      </c>
      <c r="K359" s="9">
        <v>20</v>
      </c>
    </row>
    <row r="360" spans="2:11" s="11" customFormat="1" x14ac:dyDescent="0.2">
      <c r="B360" s="8">
        <v>43766</v>
      </c>
      <c r="C360" s="12" t="s">
        <v>3</v>
      </c>
      <c r="D360" s="113">
        <v>1217</v>
      </c>
      <c r="E360" s="12" t="s">
        <v>2675</v>
      </c>
      <c r="F360" s="12" t="s">
        <v>6</v>
      </c>
      <c r="G360" s="12" t="s">
        <v>15</v>
      </c>
      <c r="H360" s="12" t="s">
        <v>37</v>
      </c>
      <c r="I360" s="12"/>
      <c r="J360" s="9">
        <v>38</v>
      </c>
      <c r="K360" s="9">
        <v>33</v>
      </c>
    </row>
    <row r="361" spans="2:11" s="11" customFormat="1" x14ac:dyDescent="0.2">
      <c r="B361" s="8">
        <v>43766</v>
      </c>
      <c r="C361" s="12" t="s">
        <v>3</v>
      </c>
      <c r="D361" s="113">
        <v>5823</v>
      </c>
      <c r="E361" s="12" t="s">
        <v>78</v>
      </c>
      <c r="F361" s="12" t="s">
        <v>8</v>
      </c>
      <c r="G361" s="12" t="s">
        <v>33</v>
      </c>
      <c r="H361" s="12" t="s">
        <v>319</v>
      </c>
      <c r="I361" s="12"/>
      <c r="J361" s="9">
        <v>26</v>
      </c>
      <c r="K361" s="9">
        <v>26</v>
      </c>
    </row>
    <row r="362" spans="2:11" s="11" customFormat="1" x14ac:dyDescent="0.2">
      <c r="B362" s="8">
        <v>43766</v>
      </c>
      <c r="C362" s="12" t="s">
        <v>6</v>
      </c>
      <c r="D362" s="113">
        <v>55100</v>
      </c>
      <c r="E362" s="12" t="s">
        <v>2667</v>
      </c>
      <c r="F362" s="12" t="s">
        <v>2668</v>
      </c>
      <c r="G362" s="12" t="s">
        <v>6</v>
      </c>
      <c r="H362" s="12" t="s">
        <v>151</v>
      </c>
      <c r="I362" s="12"/>
      <c r="J362" s="9">
        <v>113</v>
      </c>
      <c r="K362" s="9">
        <v>160</v>
      </c>
    </row>
    <row r="363" spans="2:11" s="11" customFormat="1" x14ac:dyDescent="0.2">
      <c r="B363" s="8">
        <v>43766</v>
      </c>
      <c r="C363" s="12" t="s">
        <v>3</v>
      </c>
      <c r="D363" s="113">
        <v>4947</v>
      </c>
      <c r="E363" s="12" t="s">
        <v>199</v>
      </c>
      <c r="F363" s="12" t="s">
        <v>3</v>
      </c>
      <c r="G363" s="12" t="s">
        <v>6</v>
      </c>
      <c r="H363" s="12" t="s">
        <v>194</v>
      </c>
      <c r="I363" s="12"/>
      <c r="J363" s="9">
        <v>16</v>
      </c>
      <c r="K363" s="9">
        <v>10</v>
      </c>
    </row>
    <row r="364" spans="2:11" s="11" customFormat="1" x14ac:dyDescent="0.2">
      <c r="B364" s="8">
        <v>43766</v>
      </c>
      <c r="C364" s="12" t="s">
        <v>3</v>
      </c>
      <c r="D364" s="113">
        <v>8358</v>
      </c>
      <c r="E364" s="12" t="s">
        <v>2659</v>
      </c>
      <c r="F364" s="12" t="s">
        <v>3</v>
      </c>
      <c r="G364" s="12" t="s">
        <v>15</v>
      </c>
      <c r="H364" s="12" t="s">
        <v>151</v>
      </c>
      <c r="I364" s="12"/>
      <c r="J364" s="9">
        <v>28</v>
      </c>
      <c r="K364" s="9">
        <v>21</v>
      </c>
    </row>
    <row r="365" spans="2:11" s="11" customFormat="1" x14ac:dyDescent="0.2">
      <c r="B365" s="8">
        <v>43766</v>
      </c>
      <c r="C365" s="12" t="s">
        <v>3</v>
      </c>
      <c r="D365" s="113">
        <v>6793</v>
      </c>
      <c r="E365" s="12" t="s">
        <v>49</v>
      </c>
      <c r="F365" s="12" t="s">
        <v>3</v>
      </c>
      <c r="G365" s="12" t="s">
        <v>5</v>
      </c>
      <c r="H365" s="12" t="s">
        <v>194</v>
      </c>
      <c r="I365" s="12"/>
      <c r="J365" s="9">
        <v>39</v>
      </c>
      <c r="K365" s="9">
        <v>55</v>
      </c>
    </row>
    <row r="366" spans="2:11" s="11" customFormat="1" x14ac:dyDescent="0.2">
      <c r="B366" s="8">
        <v>43766</v>
      </c>
      <c r="C366" s="12" t="s">
        <v>3</v>
      </c>
      <c r="D366" s="113">
        <v>8378</v>
      </c>
      <c r="E366" s="12" t="s">
        <v>959</v>
      </c>
      <c r="F366" s="12" t="s">
        <v>3</v>
      </c>
      <c r="G366" s="12" t="s">
        <v>2660</v>
      </c>
      <c r="H366" s="12" t="s">
        <v>177</v>
      </c>
      <c r="I366" s="12"/>
      <c r="J366" s="9">
        <v>22</v>
      </c>
      <c r="K366" s="9">
        <v>16</v>
      </c>
    </row>
    <row r="367" spans="2:11" s="11" customFormat="1" x14ac:dyDescent="0.2">
      <c r="B367" s="8">
        <v>43766</v>
      </c>
      <c r="C367" s="12" t="s">
        <v>3</v>
      </c>
      <c r="D367" s="113">
        <v>5431</v>
      </c>
      <c r="E367" s="12" t="s">
        <v>2366</v>
      </c>
      <c r="F367" s="12" t="s">
        <v>3</v>
      </c>
      <c r="G367" s="12" t="s">
        <v>3</v>
      </c>
      <c r="H367" s="12" t="s">
        <v>319</v>
      </c>
      <c r="I367" s="12"/>
      <c r="J367" s="9">
        <v>39</v>
      </c>
      <c r="K367" s="9">
        <v>46</v>
      </c>
    </row>
    <row r="368" spans="2:11" s="11" customFormat="1" x14ac:dyDescent="0.2">
      <c r="B368" s="8">
        <v>43766</v>
      </c>
      <c r="C368" s="12" t="s">
        <v>3</v>
      </c>
      <c r="D368" s="113">
        <v>6950</v>
      </c>
      <c r="E368" s="12" t="s">
        <v>1246</v>
      </c>
      <c r="F368" s="12" t="s">
        <v>3</v>
      </c>
      <c r="G368" s="12" t="s">
        <v>5</v>
      </c>
      <c r="H368" s="12" t="s">
        <v>2643</v>
      </c>
      <c r="I368" s="12"/>
      <c r="J368" s="9">
        <v>37</v>
      </c>
      <c r="K368" s="9">
        <v>47</v>
      </c>
    </row>
    <row r="369" spans="2:11" s="11" customFormat="1" x14ac:dyDescent="0.2">
      <c r="B369" s="8">
        <v>43766</v>
      </c>
      <c r="C369" s="12" t="s">
        <v>3</v>
      </c>
      <c r="D369" s="113">
        <v>5891</v>
      </c>
      <c r="E369" s="12" t="s">
        <v>78</v>
      </c>
      <c r="F369" s="12" t="s">
        <v>3</v>
      </c>
      <c r="G369" s="12" t="s">
        <v>5</v>
      </c>
      <c r="H369" s="12" t="s">
        <v>151</v>
      </c>
      <c r="I369" s="12"/>
      <c r="J369" s="9">
        <v>25</v>
      </c>
      <c r="K369" s="9">
        <v>28</v>
      </c>
    </row>
    <row r="370" spans="2:11" s="11" customFormat="1" x14ac:dyDescent="0.2">
      <c r="B370" s="8">
        <v>43766</v>
      </c>
      <c r="C370" s="12" t="s">
        <v>3</v>
      </c>
      <c r="D370" s="113">
        <v>6583</v>
      </c>
      <c r="E370" s="12" t="s">
        <v>1803</v>
      </c>
      <c r="F370" s="12" t="s">
        <v>3</v>
      </c>
      <c r="G370" s="12" t="s">
        <v>5</v>
      </c>
      <c r="H370" s="12" t="s">
        <v>151</v>
      </c>
      <c r="I370" s="12"/>
      <c r="J370" s="9">
        <v>54</v>
      </c>
      <c r="K370" s="9">
        <v>74</v>
      </c>
    </row>
    <row r="371" spans="2:11" s="11" customFormat="1" x14ac:dyDescent="0.2">
      <c r="B371" s="8">
        <v>43766</v>
      </c>
      <c r="C371" s="12" t="s">
        <v>3</v>
      </c>
      <c r="D371" s="113">
        <v>6582</v>
      </c>
      <c r="E371" s="12" t="s">
        <v>1803</v>
      </c>
      <c r="F371" s="12" t="s">
        <v>3</v>
      </c>
      <c r="G371" s="12" t="s">
        <v>5</v>
      </c>
      <c r="H371" s="12" t="s">
        <v>177</v>
      </c>
      <c r="I371" s="12"/>
      <c r="J371" s="9">
        <v>54</v>
      </c>
      <c r="K371" s="9">
        <v>74</v>
      </c>
    </row>
    <row r="372" spans="2:11" s="11" customFormat="1" x14ac:dyDescent="0.2">
      <c r="B372" s="8">
        <v>43766</v>
      </c>
      <c r="C372" s="12" t="s">
        <v>3</v>
      </c>
      <c r="D372" s="113">
        <v>3714</v>
      </c>
      <c r="E372" s="12" t="s">
        <v>83</v>
      </c>
      <c r="F372" s="12" t="s">
        <v>3</v>
      </c>
      <c r="G372" s="12" t="s">
        <v>6</v>
      </c>
      <c r="H372" s="12" t="s">
        <v>151</v>
      </c>
      <c r="I372" s="12"/>
      <c r="J372" s="9">
        <v>26</v>
      </c>
      <c r="K372" s="9">
        <v>17</v>
      </c>
    </row>
    <row r="373" spans="2:11" s="11" customFormat="1" x14ac:dyDescent="0.2">
      <c r="B373" s="8">
        <v>43766</v>
      </c>
      <c r="C373" s="12" t="s">
        <v>3</v>
      </c>
      <c r="D373" s="113">
        <v>8320</v>
      </c>
      <c r="E373" s="12" t="s">
        <v>42</v>
      </c>
      <c r="F373" s="12" t="s">
        <v>3</v>
      </c>
      <c r="G373" s="12" t="s">
        <v>5</v>
      </c>
      <c r="H373" s="12" t="s">
        <v>319</v>
      </c>
      <c r="I373" s="12"/>
      <c r="J373" s="9">
        <v>27</v>
      </c>
      <c r="K373" s="9">
        <v>26</v>
      </c>
    </row>
    <row r="374" spans="2:11" s="11" customFormat="1" x14ac:dyDescent="0.2">
      <c r="B374" s="8">
        <v>43766</v>
      </c>
      <c r="C374" s="12" t="s">
        <v>3</v>
      </c>
      <c r="D374" s="113">
        <v>4924</v>
      </c>
      <c r="E374" s="12" t="s">
        <v>265</v>
      </c>
      <c r="F374" s="12" t="s">
        <v>3</v>
      </c>
      <c r="G374" s="12" t="s">
        <v>5</v>
      </c>
      <c r="H374" s="12" t="s">
        <v>194</v>
      </c>
      <c r="I374" s="12"/>
      <c r="J374" s="9">
        <v>14</v>
      </c>
      <c r="K374" s="9">
        <v>7</v>
      </c>
    </row>
    <row r="375" spans="2:11" s="11" customFormat="1" x14ac:dyDescent="0.2">
      <c r="B375" s="8">
        <v>43766</v>
      </c>
      <c r="C375" s="12" t="s">
        <v>3</v>
      </c>
      <c r="D375" s="113">
        <v>1159</v>
      </c>
      <c r="E375" s="12" t="s">
        <v>2674</v>
      </c>
      <c r="F375" s="12" t="s">
        <v>3</v>
      </c>
      <c r="G375" s="12" t="s">
        <v>6</v>
      </c>
      <c r="H375" s="12" t="s">
        <v>151</v>
      </c>
      <c r="I375" s="12"/>
      <c r="J375" s="9">
        <v>33</v>
      </c>
      <c r="K375" s="9">
        <v>36</v>
      </c>
    </row>
    <row r="376" spans="2:11" s="11" customFormat="1" x14ac:dyDescent="0.2">
      <c r="B376" s="8">
        <v>43766</v>
      </c>
      <c r="C376" s="12" t="s">
        <v>3</v>
      </c>
      <c r="D376" s="113">
        <v>5495</v>
      </c>
      <c r="E376" s="12" t="s">
        <v>2665</v>
      </c>
      <c r="F376" s="12" t="s">
        <v>2666</v>
      </c>
      <c r="G376" s="12" t="s">
        <v>15</v>
      </c>
      <c r="H376" s="12" t="s">
        <v>23</v>
      </c>
      <c r="I376" s="12"/>
      <c r="J376" s="9">
        <v>31</v>
      </c>
      <c r="K376" s="9">
        <v>40</v>
      </c>
    </row>
    <row r="377" spans="2:11" s="11" customFormat="1" x14ac:dyDescent="0.2">
      <c r="B377" s="8">
        <v>43766</v>
      </c>
      <c r="C377" s="12" t="s">
        <v>3</v>
      </c>
      <c r="D377" s="113">
        <v>6962</v>
      </c>
      <c r="E377" s="12" t="s">
        <v>2669</v>
      </c>
      <c r="F377" s="12" t="s">
        <v>31</v>
      </c>
      <c r="G377" s="12" t="s">
        <v>2670</v>
      </c>
      <c r="H377" s="12" t="s">
        <v>151</v>
      </c>
      <c r="I377" s="12"/>
      <c r="J377" s="9">
        <v>31</v>
      </c>
      <c r="K377" s="9">
        <v>40</v>
      </c>
    </row>
    <row r="378" spans="2:11" s="11" customFormat="1" x14ac:dyDescent="0.2">
      <c r="B378" s="8">
        <v>43766</v>
      </c>
      <c r="C378" s="12" t="s">
        <v>3</v>
      </c>
      <c r="D378" s="113">
        <v>6183</v>
      </c>
      <c r="E378" s="12" t="s">
        <v>49</v>
      </c>
      <c r="F378" s="12" t="s">
        <v>16</v>
      </c>
      <c r="G378" s="12" t="s">
        <v>6</v>
      </c>
      <c r="H378" s="12" t="s">
        <v>319</v>
      </c>
      <c r="I378" s="12"/>
      <c r="J378" s="9">
        <v>34</v>
      </c>
      <c r="K378" s="9">
        <v>43</v>
      </c>
    </row>
    <row r="379" spans="2:11" s="11" customFormat="1" x14ac:dyDescent="0.2">
      <c r="B379" s="8">
        <v>43766</v>
      </c>
      <c r="C379" s="12" t="s">
        <v>3</v>
      </c>
      <c r="D379" s="113">
        <v>3422</v>
      </c>
      <c r="E379" s="12" t="s">
        <v>67</v>
      </c>
      <c r="F379" s="12" t="s">
        <v>16</v>
      </c>
      <c r="G379" s="12" t="s">
        <v>6</v>
      </c>
      <c r="H379" s="12" t="s">
        <v>194</v>
      </c>
      <c r="I379" s="12"/>
      <c r="J379" s="9">
        <v>24</v>
      </c>
      <c r="K379" s="9">
        <v>20</v>
      </c>
    </row>
    <row r="380" spans="2:11" s="11" customFormat="1" x14ac:dyDescent="0.2">
      <c r="B380" s="8">
        <v>43766</v>
      </c>
      <c r="C380" s="12" t="s">
        <v>14</v>
      </c>
      <c r="D380" s="113">
        <v>6900</v>
      </c>
      <c r="E380" s="12" t="s">
        <v>2671</v>
      </c>
      <c r="F380" s="12" t="s">
        <v>12</v>
      </c>
      <c r="G380" s="12" t="s">
        <v>6</v>
      </c>
      <c r="H380" s="12" t="s">
        <v>151</v>
      </c>
      <c r="I380" s="12"/>
      <c r="J380" s="9">
        <v>85</v>
      </c>
      <c r="K380" s="9">
        <v>122</v>
      </c>
    </row>
    <row r="381" spans="2:11" s="11" customFormat="1" x14ac:dyDescent="0.2">
      <c r="B381" s="8">
        <v>43766</v>
      </c>
      <c r="C381" s="12" t="s">
        <v>3</v>
      </c>
      <c r="D381" s="113">
        <v>8361</v>
      </c>
      <c r="E381" s="12" t="s">
        <v>2672</v>
      </c>
      <c r="F381" s="12" t="s">
        <v>10</v>
      </c>
      <c r="G381" s="12" t="s">
        <v>3</v>
      </c>
      <c r="H381" s="12" t="s">
        <v>151</v>
      </c>
      <c r="I381" s="12"/>
      <c r="J381" s="9">
        <v>29</v>
      </c>
      <c r="K381" s="9">
        <v>22</v>
      </c>
    </row>
    <row r="382" spans="2:11" s="11" customFormat="1" x14ac:dyDescent="0.2">
      <c r="B382" s="8">
        <v>43767</v>
      </c>
      <c r="C382" s="12" t="s">
        <v>3</v>
      </c>
      <c r="D382" s="113">
        <v>6660</v>
      </c>
      <c r="E382" s="12" t="s">
        <v>1910</v>
      </c>
      <c r="F382" s="12" t="s">
        <v>15</v>
      </c>
      <c r="G382" s="12" t="s">
        <v>15</v>
      </c>
      <c r="H382" s="12" t="s">
        <v>37</v>
      </c>
      <c r="I382" s="12"/>
      <c r="J382" s="9">
        <v>60</v>
      </c>
      <c r="K382" s="9">
        <v>68</v>
      </c>
    </row>
    <row r="383" spans="2:11" s="11" customFormat="1" x14ac:dyDescent="0.2">
      <c r="B383" s="8">
        <v>43767</v>
      </c>
      <c r="C383" s="12" t="s">
        <v>3</v>
      </c>
      <c r="D383" s="113">
        <v>4602</v>
      </c>
      <c r="E383" s="12" t="s">
        <v>40</v>
      </c>
      <c r="F383" s="12" t="s">
        <v>5</v>
      </c>
      <c r="G383" s="12" t="s">
        <v>15</v>
      </c>
      <c r="H383" s="12" t="s">
        <v>151</v>
      </c>
      <c r="I383" s="12"/>
      <c r="J383" s="9">
        <v>3</v>
      </c>
      <c r="K383" s="9">
        <v>1</v>
      </c>
    </row>
    <row r="384" spans="2:11" s="11" customFormat="1" x14ac:dyDescent="0.2">
      <c r="B384" s="8">
        <v>43767</v>
      </c>
      <c r="C384" s="12" t="s">
        <v>3</v>
      </c>
      <c r="D384" s="113">
        <v>1932</v>
      </c>
      <c r="E384" s="12" t="s">
        <v>92</v>
      </c>
      <c r="F384" s="12" t="s">
        <v>5</v>
      </c>
      <c r="G384" s="12" t="s">
        <v>6</v>
      </c>
      <c r="H384" s="12" t="s">
        <v>2690</v>
      </c>
      <c r="I384" s="12"/>
      <c r="J384" s="9">
        <v>40</v>
      </c>
      <c r="K384" s="9">
        <v>26</v>
      </c>
    </row>
    <row r="385" spans="2:11" s="11" customFormat="1" x14ac:dyDescent="0.2">
      <c r="B385" s="8">
        <v>43767</v>
      </c>
      <c r="C385" s="12" t="s">
        <v>6</v>
      </c>
      <c r="D385" s="113">
        <v>57970</v>
      </c>
      <c r="E385" s="12" t="s">
        <v>471</v>
      </c>
      <c r="F385" s="12" t="s">
        <v>18</v>
      </c>
      <c r="G385" s="12" t="s">
        <v>6</v>
      </c>
      <c r="H385" s="12" t="s">
        <v>23</v>
      </c>
      <c r="I385" s="12"/>
      <c r="J385" s="9">
        <v>54</v>
      </c>
      <c r="K385" s="9">
        <v>59</v>
      </c>
    </row>
    <row r="386" spans="2:11" s="11" customFormat="1" x14ac:dyDescent="0.2">
      <c r="B386" s="8">
        <v>43767</v>
      </c>
      <c r="C386" s="12" t="s">
        <v>3</v>
      </c>
      <c r="D386" s="113">
        <v>4522</v>
      </c>
      <c r="E386" s="12" t="s">
        <v>40</v>
      </c>
      <c r="F386" s="12" t="s">
        <v>6</v>
      </c>
      <c r="G386" s="12" t="s">
        <v>3</v>
      </c>
      <c r="H386" s="12" t="s">
        <v>151</v>
      </c>
      <c r="I386" s="12"/>
      <c r="J386" s="9">
        <v>7</v>
      </c>
      <c r="K386" s="9">
        <v>3</v>
      </c>
    </row>
    <row r="387" spans="2:11" s="11" customFormat="1" x14ac:dyDescent="0.2">
      <c r="B387" s="8">
        <v>43767</v>
      </c>
      <c r="C387" s="12" t="s">
        <v>6</v>
      </c>
      <c r="D387" s="113">
        <v>57320</v>
      </c>
      <c r="E387" s="12" t="s">
        <v>1994</v>
      </c>
      <c r="F387" s="12" t="s">
        <v>6</v>
      </c>
      <c r="G387" s="12" t="s">
        <v>15</v>
      </c>
      <c r="H387" s="12" t="s">
        <v>23</v>
      </c>
      <c r="I387" s="12"/>
      <c r="J387" s="9">
        <v>66</v>
      </c>
      <c r="K387" s="9">
        <v>70</v>
      </c>
    </row>
    <row r="388" spans="2:11" s="11" customFormat="1" x14ac:dyDescent="0.2">
      <c r="B388" s="8">
        <v>43767</v>
      </c>
      <c r="C388" s="12" t="s">
        <v>6</v>
      </c>
      <c r="D388" s="113">
        <v>8500</v>
      </c>
      <c r="E388" s="12" t="s">
        <v>2680</v>
      </c>
      <c r="F388" s="12" t="s">
        <v>6</v>
      </c>
      <c r="G388" s="12" t="s">
        <v>6</v>
      </c>
      <c r="H388" s="12" t="s">
        <v>23</v>
      </c>
      <c r="I388" s="12"/>
      <c r="J388" s="9">
        <v>134</v>
      </c>
      <c r="K388" s="9">
        <v>169</v>
      </c>
    </row>
    <row r="389" spans="2:11" s="11" customFormat="1" x14ac:dyDescent="0.2">
      <c r="B389" s="8">
        <v>43767</v>
      </c>
      <c r="C389" s="12" t="s">
        <v>3</v>
      </c>
      <c r="D389" s="113">
        <v>4976</v>
      </c>
      <c r="E389" s="12" t="s">
        <v>87</v>
      </c>
      <c r="F389" s="12" t="s">
        <v>6</v>
      </c>
      <c r="G389" s="12" t="s">
        <v>3</v>
      </c>
      <c r="H389" s="12" t="s">
        <v>23</v>
      </c>
      <c r="I389" s="12"/>
      <c r="J389" s="9">
        <v>19</v>
      </c>
      <c r="K389" s="9">
        <v>14</v>
      </c>
    </row>
    <row r="390" spans="2:11" s="11" customFormat="1" x14ac:dyDescent="0.2">
      <c r="B390" s="8">
        <v>43767</v>
      </c>
      <c r="C390" s="12" t="s">
        <v>6</v>
      </c>
      <c r="D390" s="113">
        <v>55100</v>
      </c>
      <c r="E390" s="12" t="s">
        <v>2681</v>
      </c>
      <c r="F390" s="12" t="s">
        <v>6</v>
      </c>
      <c r="G390" s="12" t="s">
        <v>15</v>
      </c>
      <c r="H390" s="12" t="s">
        <v>151</v>
      </c>
      <c r="I390" s="12"/>
      <c r="J390" s="9">
        <v>76</v>
      </c>
      <c r="K390" s="9">
        <v>82</v>
      </c>
    </row>
    <row r="391" spans="2:11" s="11" customFormat="1" x14ac:dyDescent="0.2">
      <c r="B391" s="8">
        <v>43767</v>
      </c>
      <c r="C391" s="12" t="s">
        <v>3</v>
      </c>
      <c r="D391" s="113">
        <v>3782</v>
      </c>
      <c r="E391" s="12" t="s">
        <v>82</v>
      </c>
      <c r="F391" s="12" t="s">
        <v>6</v>
      </c>
      <c r="G391" s="12" t="s">
        <v>15</v>
      </c>
      <c r="H391" s="12" t="s">
        <v>13</v>
      </c>
      <c r="I391" s="12"/>
      <c r="J391" s="9">
        <v>23</v>
      </c>
      <c r="K391" s="9">
        <v>19</v>
      </c>
    </row>
    <row r="392" spans="2:11" s="11" customFormat="1" x14ac:dyDescent="0.2">
      <c r="B392" s="8">
        <v>43767</v>
      </c>
      <c r="C392" s="12" t="s">
        <v>6</v>
      </c>
      <c r="D392" s="113">
        <v>57370</v>
      </c>
      <c r="E392" s="12" t="s">
        <v>651</v>
      </c>
      <c r="F392" s="12" t="s">
        <v>6</v>
      </c>
      <c r="G392" s="12" t="s">
        <v>3</v>
      </c>
      <c r="H392" s="12" t="s">
        <v>319</v>
      </c>
      <c r="I392" s="12"/>
      <c r="J392" s="9">
        <v>46</v>
      </c>
      <c r="K392" s="9">
        <v>49</v>
      </c>
    </row>
    <row r="393" spans="2:11" s="11" customFormat="1" x14ac:dyDescent="0.2">
      <c r="B393" s="8">
        <v>43767</v>
      </c>
      <c r="C393" s="12" t="s">
        <v>6</v>
      </c>
      <c r="D393" s="113">
        <v>87170</v>
      </c>
      <c r="E393" s="12" t="s">
        <v>2682</v>
      </c>
      <c r="F393" s="12" t="s">
        <v>6</v>
      </c>
      <c r="G393" s="12" t="s">
        <v>6</v>
      </c>
      <c r="H393" s="12" t="s">
        <v>151</v>
      </c>
      <c r="I393" s="12"/>
      <c r="J393" s="9"/>
      <c r="K393" s="9"/>
    </row>
    <row r="394" spans="2:11" s="11" customFormat="1" x14ac:dyDescent="0.2">
      <c r="B394" s="8">
        <v>43767</v>
      </c>
      <c r="C394" s="12" t="s">
        <v>6</v>
      </c>
      <c r="D394" s="113">
        <v>57580</v>
      </c>
      <c r="E394" s="12" t="s">
        <v>2683</v>
      </c>
      <c r="F394" s="12" t="s">
        <v>6</v>
      </c>
      <c r="G394" s="12" t="s">
        <v>15</v>
      </c>
      <c r="H394" s="12" t="s">
        <v>23</v>
      </c>
      <c r="I394" s="12"/>
      <c r="J394" s="9">
        <v>67</v>
      </c>
      <c r="K394" s="9">
        <v>92</v>
      </c>
    </row>
    <row r="395" spans="2:11" s="11" customFormat="1" x14ac:dyDescent="0.2">
      <c r="B395" s="8">
        <v>43767</v>
      </c>
      <c r="C395" s="12" t="s">
        <v>6</v>
      </c>
      <c r="D395" s="113">
        <v>9340</v>
      </c>
      <c r="E395" s="12" t="s">
        <v>2684</v>
      </c>
      <c r="F395" s="12" t="s">
        <v>6</v>
      </c>
      <c r="G395" s="12" t="s">
        <v>6</v>
      </c>
      <c r="H395" s="12" t="s">
        <v>319</v>
      </c>
      <c r="I395" s="12"/>
      <c r="J395" s="9">
        <v>62</v>
      </c>
      <c r="K395" s="9">
        <v>71</v>
      </c>
    </row>
    <row r="396" spans="2:11" s="11" customFormat="1" x14ac:dyDescent="0.2">
      <c r="B396" s="8">
        <v>43767</v>
      </c>
      <c r="C396" s="12" t="s">
        <v>14</v>
      </c>
      <c r="D396" s="113">
        <v>6224</v>
      </c>
      <c r="E396" s="12" t="s">
        <v>2685</v>
      </c>
      <c r="F396" s="12" t="s">
        <v>6</v>
      </c>
      <c r="G396" s="12" t="s">
        <v>6</v>
      </c>
      <c r="H396" s="12" t="s">
        <v>151</v>
      </c>
      <c r="I396" s="12"/>
      <c r="J396" s="9">
        <v>113</v>
      </c>
      <c r="K396" s="9">
        <v>182</v>
      </c>
    </row>
    <row r="397" spans="2:11" s="11" customFormat="1" x14ac:dyDescent="0.2">
      <c r="B397" s="8">
        <v>43767</v>
      </c>
      <c r="C397" s="12" t="s">
        <v>3</v>
      </c>
      <c r="D397" s="113">
        <v>8010</v>
      </c>
      <c r="E397" s="12" t="s">
        <v>42</v>
      </c>
      <c r="F397" s="12" t="s">
        <v>6</v>
      </c>
      <c r="G397" s="12" t="s">
        <v>15</v>
      </c>
      <c r="H397" s="12" t="s">
        <v>319</v>
      </c>
      <c r="I397" s="12"/>
      <c r="J397" s="9">
        <v>28</v>
      </c>
      <c r="K397" s="9">
        <v>21</v>
      </c>
    </row>
    <row r="398" spans="2:11" s="11" customFormat="1" x14ac:dyDescent="0.2">
      <c r="B398" s="8">
        <v>43767</v>
      </c>
      <c r="C398" s="12" t="s">
        <v>6</v>
      </c>
      <c r="D398" s="113">
        <v>57530</v>
      </c>
      <c r="E398" s="12" t="s">
        <v>2686</v>
      </c>
      <c r="F398" s="12" t="s">
        <v>6</v>
      </c>
      <c r="G398" s="12" t="s">
        <v>3</v>
      </c>
      <c r="H398" s="12" t="s">
        <v>151</v>
      </c>
      <c r="I398" s="12"/>
      <c r="J398" s="9">
        <v>66</v>
      </c>
      <c r="K398" s="9">
        <v>192</v>
      </c>
    </row>
    <row r="399" spans="2:11" s="11" customFormat="1" x14ac:dyDescent="0.2">
      <c r="B399" s="8">
        <v>43767</v>
      </c>
      <c r="C399" s="12" t="s">
        <v>6</v>
      </c>
      <c r="D399" s="113">
        <v>54530</v>
      </c>
      <c r="E399" s="12" t="s">
        <v>2413</v>
      </c>
      <c r="F399" s="12" t="s">
        <v>6</v>
      </c>
      <c r="G399" s="12" t="s">
        <v>221</v>
      </c>
      <c r="H399" s="12" t="s">
        <v>23</v>
      </c>
      <c r="I399" s="12"/>
      <c r="J399" s="9">
        <v>71</v>
      </c>
      <c r="K399" s="9">
        <v>85</v>
      </c>
    </row>
    <row r="400" spans="2:11" s="11" customFormat="1" x14ac:dyDescent="0.2">
      <c r="B400" s="8">
        <v>43767</v>
      </c>
      <c r="C400" s="12" t="s">
        <v>3</v>
      </c>
      <c r="D400" s="113">
        <v>4912</v>
      </c>
      <c r="E400" s="12" t="s">
        <v>265</v>
      </c>
      <c r="F400" s="12" t="s">
        <v>6</v>
      </c>
      <c r="G400" s="12" t="s">
        <v>2479</v>
      </c>
      <c r="H400" s="12" t="s">
        <v>151</v>
      </c>
      <c r="I400" s="12"/>
      <c r="J400" s="9">
        <v>12</v>
      </c>
      <c r="K400" s="9">
        <v>6</v>
      </c>
    </row>
    <row r="401" spans="2:11" s="11" customFormat="1" x14ac:dyDescent="0.2">
      <c r="B401" s="8">
        <v>43767</v>
      </c>
      <c r="C401" s="12" t="s">
        <v>3</v>
      </c>
      <c r="D401" s="113">
        <v>1742</v>
      </c>
      <c r="E401" s="12" t="s">
        <v>92</v>
      </c>
      <c r="F401" s="12" t="s">
        <v>6</v>
      </c>
      <c r="G401" s="12" t="s">
        <v>15</v>
      </c>
      <c r="H401" s="33" t="s">
        <v>319</v>
      </c>
      <c r="I401" s="12"/>
      <c r="J401" s="9">
        <v>39</v>
      </c>
      <c r="K401" s="9">
        <v>26</v>
      </c>
    </row>
    <row r="402" spans="2:11" s="11" customFormat="1" x14ac:dyDescent="0.2">
      <c r="B402" s="8">
        <v>43767</v>
      </c>
      <c r="C402" s="12" t="s">
        <v>6</v>
      </c>
      <c r="D402" s="113">
        <v>57100</v>
      </c>
      <c r="E402" s="12" t="s">
        <v>141</v>
      </c>
      <c r="F402" s="12" t="s">
        <v>6</v>
      </c>
      <c r="G402" s="12" t="s">
        <v>6</v>
      </c>
      <c r="H402" s="12" t="s">
        <v>194</v>
      </c>
      <c r="I402" s="12"/>
      <c r="J402" s="9">
        <v>41</v>
      </c>
      <c r="K402" s="9">
        <v>39</v>
      </c>
    </row>
    <row r="403" spans="2:11" s="11" customFormat="1" x14ac:dyDescent="0.2">
      <c r="B403" s="8">
        <v>43767</v>
      </c>
      <c r="C403" s="12" t="s">
        <v>6</v>
      </c>
      <c r="D403" s="113">
        <v>57160</v>
      </c>
      <c r="E403" s="12" t="s">
        <v>2617</v>
      </c>
      <c r="F403" s="12" t="s">
        <v>6</v>
      </c>
      <c r="G403" s="12" t="s">
        <v>15</v>
      </c>
      <c r="H403" s="12" t="s">
        <v>23</v>
      </c>
      <c r="I403" s="12"/>
      <c r="J403" s="9">
        <v>56</v>
      </c>
      <c r="K403" s="9">
        <v>71</v>
      </c>
    </row>
    <row r="404" spans="2:11" s="11" customFormat="1" x14ac:dyDescent="0.2">
      <c r="B404" s="8">
        <v>43767</v>
      </c>
      <c r="C404" s="12" t="s">
        <v>6</v>
      </c>
      <c r="D404" s="113">
        <v>54730</v>
      </c>
      <c r="E404" s="12" t="s">
        <v>2687</v>
      </c>
      <c r="F404" s="12" t="s">
        <v>6</v>
      </c>
      <c r="G404" s="12" t="s">
        <v>3</v>
      </c>
      <c r="H404" s="12" t="s">
        <v>294</v>
      </c>
      <c r="I404" s="12"/>
      <c r="J404" s="9">
        <v>38</v>
      </c>
      <c r="K404" s="9">
        <v>30</v>
      </c>
    </row>
    <row r="405" spans="2:11" s="11" customFormat="1" x14ac:dyDescent="0.2">
      <c r="B405" s="8">
        <v>43767</v>
      </c>
      <c r="C405" s="12" t="s">
        <v>14</v>
      </c>
      <c r="D405" s="113">
        <v>6687</v>
      </c>
      <c r="E405" s="12" t="s">
        <v>2688</v>
      </c>
      <c r="F405" s="12" t="s">
        <v>6</v>
      </c>
      <c r="G405" s="12" t="s">
        <v>15</v>
      </c>
      <c r="H405" s="12" t="s">
        <v>2689</v>
      </c>
      <c r="I405" s="12"/>
      <c r="J405" s="9">
        <v>65</v>
      </c>
      <c r="K405" s="9">
        <v>90</v>
      </c>
    </row>
    <row r="406" spans="2:11" s="11" customFormat="1" x14ac:dyDescent="0.2">
      <c r="B406" s="8">
        <v>43767</v>
      </c>
      <c r="C406" s="12" t="s">
        <v>3</v>
      </c>
      <c r="D406" s="113">
        <v>8075</v>
      </c>
      <c r="E406" s="12" t="s">
        <v>41</v>
      </c>
      <c r="F406" s="12" t="s">
        <v>6</v>
      </c>
      <c r="G406" s="12" t="s">
        <v>15</v>
      </c>
      <c r="H406" s="12" t="s">
        <v>151</v>
      </c>
      <c r="I406" s="12"/>
      <c r="J406" s="9">
        <v>31</v>
      </c>
      <c r="K406" s="9">
        <v>22</v>
      </c>
    </row>
    <row r="407" spans="2:11" s="11" customFormat="1" x14ac:dyDescent="0.2">
      <c r="B407" s="8">
        <v>43767</v>
      </c>
      <c r="C407" s="12" t="s">
        <v>3</v>
      </c>
      <c r="D407" s="113">
        <v>7254</v>
      </c>
      <c r="E407" s="12" t="s">
        <v>56</v>
      </c>
      <c r="F407" s="12" t="s">
        <v>6</v>
      </c>
      <c r="G407" s="12" t="s">
        <v>221</v>
      </c>
      <c r="H407" s="12" t="s">
        <v>37</v>
      </c>
      <c r="I407" s="12"/>
      <c r="J407" s="9">
        <v>40</v>
      </c>
      <c r="K407" s="9">
        <v>32</v>
      </c>
    </row>
    <row r="408" spans="2:11" s="11" customFormat="1" x14ac:dyDescent="0.2">
      <c r="B408" s="8">
        <v>43767</v>
      </c>
      <c r="C408" s="12" t="s">
        <v>6</v>
      </c>
      <c r="D408" s="113">
        <v>54650</v>
      </c>
      <c r="E408" s="12" t="s">
        <v>175</v>
      </c>
      <c r="F408" s="12" t="s">
        <v>6</v>
      </c>
      <c r="G408" s="12" t="s">
        <v>6</v>
      </c>
      <c r="H408" s="12" t="s">
        <v>23</v>
      </c>
      <c r="I408" s="12"/>
      <c r="J408" s="9">
        <v>14</v>
      </c>
      <c r="K408" s="9">
        <v>10</v>
      </c>
    </row>
    <row r="409" spans="2:11" s="11" customFormat="1" x14ac:dyDescent="0.2">
      <c r="B409" s="8">
        <v>43767</v>
      </c>
      <c r="C409" s="33" t="s">
        <v>3</v>
      </c>
      <c r="D409" s="113">
        <v>4976</v>
      </c>
      <c r="E409" s="12" t="s">
        <v>87</v>
      </c>
      <c r="F409" s="12" t="s">
        <v>8</v>
      </c>
      <c r="G409" s="12" t="s">
        <v>6</v>
      </c>
      <c r="H409" s="12" t="s">
        <v>37</v>
      </c>
      <c r="I409" s="12"/>
      <c r="J409" s="9">
        <v>19</v>
      </c>
      <c r="K409" s="9">
        <v>14</v>
      </c>
    </row>
    <row r="410" spans="2:11" s="11" customFormat="1" x14ac:dyDescent="0.2">
      <c r="B410" s="8">
        <v>43767</v>
      </c>
      <c r="C410" s="12" t="s">
        <v>3</v>
      </c>
      <c r="D410" s="113">
        <v>5695</v>
      </c>
      <c r="E410" s="12" t="s">
        <v>2679</v>
      </c>
      <c r="F410" s="12" t="s">
        <v>3</v>
      </c>
      <c r="G410" s="12" t="s">
        <v>6</v>
      </c>
      <c r="H410" s="12" t="s">
        <v>23</v>
      </c>
      <c r="I410" s="12"/>
      <c r="J410" s="9">
        <v>32</v>
      </c>
      <c r="K410" s="9">
        <v>38</v>
      </c>
    </row>
    <row r="411" spans="2:11" s="11" customFormat="1" x14ac:dyDescent="0.2">
      <c r="B411" s="8">
        <v>43767</v>
      </c>
      <c r="C411" s="12" t="s">
        <v>3</v>
      </c>
      <c r="D411" s="113">
        <v>1620</v>
      </c>
      <c r="E411" s="12" t="s">
        <v>92</v>
      </c>
      <c r="F411" s="12" t="s">
        <v>3</v>
      </c>
      <c r="G411" s="12" t="s">
        <v>6</v>
      </c>
      <c r="H411" s="12" t="s">
        <v>37</v>
      </c>
      <c r="I411" s="12"/>
      <c r="J411" s="9">
        <v>33</v>
      </c>
      <c r="K411" s="9">
        <v>27</v>
      </c>
    </row>
    <row r="412" spans="2:11" s="11" customFormat="1" x14ac:dyDescent="0.2">
      <c r="B412" s="8">
        <v>43767</v>
      </c>
      <c r="C412" s="12" t="s">
        <v>3</v>
      </c>
      <c r="D412" s="113">
        <v>8358</v>
      </c>
      <c r="E412" s="12" t="s">
        <v>2659</v>
      </c>
      <c r="F412" s="12" t="s">
        <v>3</v>
      </c>
      <c r="G412" s="12" t="s">
        <v>3</v>
      </c>
      <c r="H412" s="12" t="s">
        <v>151</v>
      </c>
      <c r="I412" s="12"/>
      <c r="J412" s="9">
        <v>27</v>
      </c>
      <c r="K412" s="9">
        <v>20</v>
      </c>
    </row>
    <row r="413" spans="2:11" s="11" customFormat="1" x14ac:dyDescent="0.2">
      <c r="B413" s="8">
        <v>43767</v>
      </c>
      <c r="C413" s="12" t="s">
        <v>3</v>
      </c>
      <c r="D413" s="113">
        <v>8361</v>
      </c>
      <c r="E413" s="12" t="s">
        <v>2672</v>
      </c>
      <c r="F413" s="12" t="s">
        <v>3</v>
      </c>
      <c r="G413" s="12" t="s">
        <v>3</v>
      </c>
      <c r="H413" s="12" t="s">
        <v>151</v>
      </c>
      <c r="I413" s="12"/>
      <c r="J413" s="9">
        <v>27</v>
      </c>
      <c r="K413" s="9">
        <v>20</v>
      </c>
    </row>
    <row r="414" spans="2:11" s="11" customFormat="1" x14ac:dyDescent="0.2">
      <c r="B414" s="8">
        <v>43767</v>
      </c>
      <c r="C414" s="12" t="s">
        <v>3</v>
      </c>
      <c r="D414" s="113">
        <v>3429</v>
      </c>
      <c r="E414" s="12" t="s">
        <v>67</v>
      </c>
      <c r="F414" s="12" t="s">
        <v>3</v>
      </c>
      <c r="G414" s="12" t="s">
        <v>5</v>
      </c>
      <c r="H414" s="12" t="s">
        <v>151</v>
      </c>
      <c r="I414" s="12"/>
      <c r="J414" s="9">
        <v>24</v>
      </c>
      <c r="K414" s="9">
        <v>20</v>
      </c>
    </row>
    <row r="415" spans="2:11" s="11" customFormat="1" x14ac:dyDescent="0.2">
      <c r="B415" s="8">
        <v>43767</v>
      </c>
      <c r="C415" s="12" t="s">
        <v>3</v>
      </c>
      <c r="D415" s="113">
        <v>7764</v>
      </c>
      <c r="E415" s="33" t="s">
        <v>47</v>
      </c>
      <c r="F415" s="12" t="s">
        <v>3</v>
      </c>
      <c r="G415" s="12" t="s">
        <v>3</v>
      </c>
      <c r="H415" s="12" t="s">
        <v>151</v>
      </c>
      <c r="I415" s="12"/>
      <c r="J415" s="9">
        <v>42</v>
      </c>
      <c r="K415" s="9">
        <v>55</v>
      </c>
    </row>
    <row r="416" spans="2:11" s="11" customFormat="1" x14ac:dyDescent="0.2">
      <c r="B416" s="8">
        <v>43767</v>
      </c>
      <c r="C416" s="12" t="s">
        <v>3</v>
      </c>
      <c r="D416" s="113">
        <v>2359</v>
      </c>
      <c r="E416" s="12" t="s">
        <v>92</v>
      </c>
      <c r="F416" s="12" t="s">
        <v>3</v>
      </c>
      <c r="G416" s="12" t="s">
        <v>6</v>
      </c>
      <c r="H416" s="12" t="s">
        <v>151</v>
      </c>
      <c r="I416" s="12"/>
      <c r="J416" s="9">
        <v>41</v>
      </c>
      <c r="K416" s="9">
        <v>33</v>
      </c>
    </row>
    <row r="417" spans="2:11" s="11" customFormat="1" x14ac:dyDescent="0.2">
      <c r="B417" s="8">
        <v>43767</v>
      </c>
      <c r="C417" s="12" t="s">
        <v>3</v>
      </c>
      <c r="D417" s="113">
        <v>6310</v>
      </c>
      <c r="E417" s="12" t="s">
        <v>1990</v>
      </c>
      <c r="F417" s="12" t="s">
        <v>3</v>
      </c>
      <c r="G417" s="12" t="s">
        <v>15</v>
      </c>
      <c r="H417" s="12" t="s">
        <v>37</v>
      </c>
      <c r="I417" s="12"/>
      <c r="J417" s="9">
        <v>72</v>
      </c>
      <c r="K417" s="9">
        <v>65</v>
      </c>
    </row>
    <row r="418" spans="2:11" s="11" customFormat="1" x14ac:dyDescent="0.2">
      <c r="B418" s="8">
        <v>43767</v>
      </c>
      <c r="C418" s="12" t="s">
        <v>3</v>
      </c>
      <c r="D418" s="113">
        <v>4762</v>
      </c>
      <c r="E418" s="12" t="s">
        <v>941</v>
      </c>
      <c r="F418" s="12" t="s">
        <v>16</v>
      </c>
      <c r="G418" s="12" t="s">
        <v>6</v>
      </c>
      <c r="H418" s="12" t="s">
        <v>151</v>
      </c>
      <c r="I418" s="12"/>
      <c r="J418" s="9">
        <v>8</v>
      </c>
      <c r="K418" s="9">
        <v>4</v>
      </c>
    </row>
    <row r="419" spans="2:11" s="11" customFormat="1" x14ac:dyDescent="0.2">
      <c r="B419" s="8">
        <v>43767</v>
      </c>
      <c r="C419" s="12" t="s">
        <v>3</v>
      </c>
      <c r="D419" s="113">
        <v>3932</v>
      </c>
      <c r="E419" s="12" t="s">
        <v>71</v>
      </c>
      <c r="F419" s="12" t="s">
        <v>10</v>
      </c>
      <c r="G419" s="12" t="s">
        <v>5</v>
      </c>
      <c r="H419" s="12" t="s">
        <v>194</v>
      </c>
      <c r="I419" s="12"/>
      <c r="J419" s="9">
        <v>15</v>
      </c>
      <c r="K419" s="9">
        <v>11</v>
      </c>
    </row>
    <row r="420" spans="2:11" s="11" customFormat="1" x14ac:dyDescent="0.2">
      <c r="B420" s="8">
        <v>43767</v>
      </c>
      <c r="C420" s="12" t="s">
        <v>3</v>
      </c>
      <c r="D420" s="113">
        <v>3670</v>
      </c>
      <c r="E420" s="12" t="s">
        <v>76</v>
      </c>
      <c r="F420" s="12" t="s">
        <v>10</v>
      </c>
      <c r="G420" s="12" t="s">
        <v>5</v>
      </c>
      <c r="H420" s="12" t="s">
        <v>151</v>
      </c>
      <c r="I420" s="12"/>
      <c r="J420" s="9">
        <v>19</v>
      </c>
      <c r="K420" s="9">
        <v>17</v>
      </c>
    </row>
    <row r="421" spans="2:11" s="11" customFormat="1" x14ac:dyDescent="0.2">
      <c r="B421" s="8">
        <v>43767</v>
      </c>
      <c r="C421" s="12" t="s">
        <v>3</v>
      </c>
      <c r="D421" s="113">
        <v>3374</v>
      </c>
      <c r="E421" s="12" t="s">
        <v>54</v>
      </c>
      <c r="F421" s="12" t="s">
        <v>169</v>
      </c>
      <c r="G421" s="12" t="s">
        <v>15</v>
      </c>
      <c r="H421" s="12" t="s">
        <v>1265</v>
      </c>
      <c r="I421" s="12"/>
      <c r="J421" s="9">
        <v>26</v>
      </c>
      <c r="K421" s="9">
        <v>18</v>
      </c>
    </row>
    <row r="422" spans="2:11" s="11" customFormat="1" x14ac:dyDescent="0.2">
      <c r="B422" s="218">
        <v>43768</v>
      </c>
      <c r="C422" s="12" t="s">
        <v>3</v>
      </c>
      <c r="D422" s="113">
        <v>5310</v>
      </c>
      <c r="E422" s="12" t="s">
        <v>280</v>
      </c>
      <c r="F422" s="12" t="s">
        <v>15</v>
      </c>
      <c r="G422" s="12" t="s">
        <v>15</v>
      </c>
      <c r="H422" s="12" t="s">
        <v>151</v>
      </c>
      <c r="I422" s="12"/>
      <c r="J422" s="9">
        <v>32</v>
      </c>
      <c r="K422" s="9">
        <v>37</v>
      </c>
    </row>
    <row r="423" spans="2:11" s="11" customFormat="1" x14ac:dyDescent="0.2">
      <c r="B423" s="218">
        <v>43768</v>
      </c>
      <c r="C423" s="12" t="s">
        <v>3</v>
      </c>
      <c r="D423" s="113">
        <v>4451</v>
      </c>
      <c r="E423" s="12" t="s">
        <v>61</v>
      </c>
      <c r="F423" s="12" t="s">
        <v>1668</v>
      </c>
      <c r="G423" s="12" t="s">
        <v>6</v>
      </c>
      <c r="H423" s="12" t="s">
        <v>929</v>
      </c>
      <c r="I423" s="12"/>
      <c r="J423" s="9">
        <v>8</v>
      </c>
      <c r="K423" s="9">
        <v>5</v>
      </c>
    </row>
    <row r="424" spans="2:11" s="11" customFormat="1" x14ac:dyDescent="0.2">
      <c r="B424" s="218">
        <v>43768</v>
      </c>
      <c r="C424" s="12" t="s">
        <v>3</v>
      </c>
      <c r="D424" s="113">
        <v>3321</v>
      </c>
      <c r="E424" s="12" t="s">
        <v>1040</v>
      </c>
      <c r="F424" s="12" t="s">
        <v>11</v>
      </c>
      <c r="G424" s="12" t="s">
        <v>15</v>
      </c>
      <c r="H424" s="12" t="s">
        <v>151</v>
      </c>
      <c r="I424" s="12"/>
      <c r="J424" s="9">
        <v>23</v>
      </c>
      <c r="K424" s="9">
        <v>26</v>
      </c>
    </row>
    <row r="425" spans="2:11" s="11" customFormat="1" x14ac:dyDescent="0.2">
      <c r="B425" s="218">
        <v>43768</v>
      </c>
      <c r="C425" s="12" t="s">
        <v>6</v>
      </c>
      <c r="D425" s="113">
        <v>54560</v>
      </c>
      <c r="E425" s="12" t="s">
        <v>417</v>
      </c>
      <c r="F425" s="12" t="s">
        <v>5</v>
      </c>
      <c r="G425" s="12" t="s">
        <v>6</v>
      </c>
      <c r="H425" s="12" t="s">
        <v>100</v>
      </c>
      <c r="I425" s="217"/>
      <c r="J425" s="9">
        <v>28</v>
      </c>
      <c r="K425" s="9">
        <v>25</v>
      </c>
    </row>
    <row r="426" spans="2:11" s="11" customFormat="1" x14ac:dyDescent="0.2">
      <c r="B426" s="218">
        <v>43768</v>
      </c>
      <c r="C426" s="12" t="s">
        <v>3</v>
      </c>
      <c r="D426" s="113">
        <v>2435</v>
      </c>
      <c r="E426" s="12" t="s">
        <v>92</v>
      </c>
      <c r="F426" s="12" t="s">
        <v>2406</v>
      </c>
      <c r="G426" s="12" t="s">
        <v>15</v>
      </c>
      <c r="H426" s="12" t="s">
        <v>151</v>
      </c>
      <c r="I426" s="12"/>
      <c r="J426" s="9">
        <v>41</v>
      </c>
      <c r="K426" s="9">
        <v>30</v>
      </c>
    </row>
    <row r="427" spans="2:11" s="11" customFormat="1" x14ac:dyDescent="0.2">
      <c r="B427" s="218">
        <v>43768</v>
      </c>
      <c r="C427" s="12" t="s">
        <v>3</v>
      </c>
      <c r="D427" s="113">
        <v>7238</v>
      </c>
      <c r="E427" s="12" t="s">
        <v>120</v>
      </c>
      <c r="F427" s="12" t="s">
        <v>2406</v>
      </c>
      <c r="G427" s="12" t="s">
        <v>15</v>
      </c>
      <c r="H427" s="12" t="s">
        <v>23</v>
      </c>
      <c r="I427" s="12"/>
      <c r="J427" s="9">
        <v>40</v>
      </c>
      <c r="K427" s="9">
        <v>33</v>
      </c>
    </row>
    <row r="428" spans="2:11" s="11" customFormat="1" x14ac:dyDescent="0.2">
      <c r="B428" s="218">
        <v>43768</v>
      </c>
      <c r="C428" s="12" t="s">
        <v>6</v>
      </c>
      <c r="D428" s="113">
        <v>55100</v>
      </c>
      <c r="E428" s="12" t="s">
        <v>2691</v>
      </c>
      <c r="F428" s="12" t="s">
        <v>6</v>
      </c>
      <c r="G428" s="12" t="s">
        <v>6</v>
      </c>
      <c r="H428" s="12" t="s">
        <v>23</v>
      </c>
      <c r="I428" s="217"/>
      <c r="J428" s="9">
        <v>114</v>
      </c>
      <c r="K428" s="9">
        <v>160</v>
      </c>
    </row>
    <row r="429" spans="2:11" s="11" customFormat="1" x14ac:dyDescent="0.2">
      <c r="B429" s="218">
        <v>43768</v>
      </c>
      <c r="C429" s="12" t="s">
        <v>3</v>
      </c>
      <c r="D429" s="113">
        <v>2210</v>
      </c>
      <c r="E429" s="12" t="s">
        <v>196</v>
      </c>
      <c r="F429" s="12" t="s">
        <v>6</v>
      </c>
      <c r="G429" s="12" t="s">
        <v>6</v>
      </c>
      <c r="H429" s="12" t="s">
        <v>319</v>
      </c>
      <c r="I429" s="12"/>
      <c r="J429" s="9">
        <v>28</v>
      </c>
      <c r="K429" s="9">
        <v>21</v>
      </c>
    </row>
    <row r="430" spans="2:11" s="11" customFormat="1" x14ac:dyDescent="0.2">
      <c r="B430" s="218">
        <v>43768</v>
      </c>
      <c r="C430" s="12" t="s">
        <v>3</v>
      </c>
      <c r="D430" s="113">
        <v>3217</v>
      </c>
      <c r="E430" s="12" t="s">
        <v>131</v>
      </c>
      <c r="F430" s="12" t="s">
        <v>6</v>
      </c>
      <c r="G430" s="12" t="s">
        <v>6</v>
      </c>
      <c r="H430" s="12" t="s">
        <v>151</v>
      </c>
      <c r="I430" s="12"/>
      <c r="J430" s="9">
        <v>23</v>
      </c>
      <c r="K430" s="9">
        <v>21</v>
      </c>
    </row>
    <row r="431" spans="2:11" s="11" customFormat="1" x14ac:dyDescent="0.2">
      <c r="B431" s="218">
        <v>43768</v>
      </c>
      <c r="C431" s="12" t="s">
        <v>14</v>
      </c>
      <c r="D431" s="113">
        <v>6717</v>
      </c>
      <c r="E431" s="12" t="s">
        <v>1783</v>
      </c>
      <c r="F431" s="12" t="s">
        <v>6</v>
      </c>
      <c r="G431" s="12" t="s">
        <v>6</v>
      </c>
      <c r="H431" s="12" t="s">
        <v>151</v>
      </c>
      <c r="I431" s="12"/>
      <c r="J431" s="9">
        <v>37</v>
      </c>
      <c r="K431" s="9">
        <v>36</v>
      </c>
    </row>
    <row r="432" spans="2:11" s="11" customFormat="1" x14ac:dyDescent="0.2">
      <c r="B432" s="218">
        <v>43768</v>
      </c>
      <c r="C432" s="12" t="s">
        <v>6</v>
      </c>
      <c r="D432" s="113">
        <v>57970</v>
      </c>
      <c r="E432" s="12" t="s">
        <v>471</v>
      </c>
      <c r="F432" s="12" t="s">
        <v>6</v>
      </c>
      <c r="G432" s="12" t="s">
        <v>5</v>
      </c>
      <c r="H432" s="12" t="s">
        <v>151</v>
      </c>
      <c r="I432" s="12"/>
      <c r="J432" s="9">
        <v>51</v>
      </c>
      <c r="K432" s="9">
        <v>59</v>
      </c>
    </row>
    <row r="433" spans="2:11" s="11" customFormat="1" x14ac:dyDescent="0.2">
      <c r="B433" s="218">
        <v>43768</v>
      </c>
      <c r="C433" s="12" t="s">
        <v>3</v>
      </c>
      <c r="D433" s="113">
        <v>4849</v>
      </c>
      <c r="E433" s="12" t="s">
        <v>113</v>
      </c>
      <c r="F433" s="12" t="s">
        <v>6</v>
      </c>
      <c r="G433" s="12" t="s">
        <v>15</v>
      </c>
      <c r="H433" s="12" t="s">
        <v>151</v>
      </c>
      <c r="I433" s="217"/>
      <c r="J433" s="9">
        <v>12</v>
      </c>
      <c r="K433" s="9">
        <v>8</v>
      </c>
    </row>
    <row r="434" spans="2:11" s="11" customFormat="1" x14ac:dyDescent="0.2">
      <c r="B434" s="218">
        <v>43768</v>
      </c>
      <c r="C434" s="12" t="s">
        <v>6</v>
      </c>
      <c r="D434" s="113">
        <v>57950</v>
      </c>
      <c r="E434" s="12" t="s">
        <v>2362</v>
      </c>
      <c r="F434" s="12" t="s">
        <v>6</v>
      </c>
      <c r="G434" s="12" t="s">
        <v>15</v>
      </c>
      <c r="H434" s="12" t="s">
        <v>37</v>
      </c>
      <c r="I434" s="217"/>
      <c r="J434" s="9">
        <v>56</v>
      </c>
      <c r="K434" s="9">
        <v>66</v>
      </c>
    </row>
    <row r="435" spans="2:11" s="11" customFormat="1" x14ac:dyDescent="0.2">
      <c r="B435" s="218">
        <v>43768</v>
      </c>
      <c r="C435" s="12" t="s">
        <v>6</v>
      </c>
      <c r="D435" s="113">
        <v>54400</v>
      </c>
      <c r="E435" s="12" t="s">
        <v>1640</v>
      </c>
      <c r="F435" s="12" t="s">
        <v>6</v>
      </c>
      <c r="G435" s="12" t="s">
        <v>3</v>
      </c>
      <c r="H435" s="12" t="s">
        <v>151</v>
      </c>
      <c r="I435" s="12"/>
      <c r="J435" s="9">
        <v>26</v>
      </c>
      <c r="K435" s="9">
        <v>20</v>
      </c>
    </row>
    <row r="436" spans="2:11" s="11" customFormat="1" x14ac:dyDescent="0.2">
      <c r="B436" s="218">
        <v>43768</v>
      </c>
      <c r="C436" s="12" t="s">
        <v>6</v>
      </c>
      <c r="D436" s="113">
        <v>54190</v>
      </c>
      <c r="E436" s="12" t="s">
        <v>277</v>
      </c>
      <c r="F436" s="12" t="s">
        <v>6</v>
      </c>
      <c r="G436" s="12" t="s">
        <v>15</v>
      </c>
      <c r="H436" s="12" t="s">
        <v>37</v>
      </c>
      <c r="I436" s="217"/>
      <c r="J436" s="9">
        <v>24</v>
      </c>
      <c r="K436" s="9">
        <v>15</v>
      </c>
    </row>
    <row r="437" spans="2:11" s="11" customFormat="1" x14ac:dyDescent="0.2">
      <c r="B437" s="218">
        <v>43768</v>
      </c>
      <c r="C437" s="12" t="s">
        <v>6</v>
      </c>
      <c r="D437" s="113">
        <v>54610</v>
      </c>
      <c r="E437" s="12" t="s">
        <v>669</v>
      </c>
      <c r="F437" s="12" t="s">
        <v>6</v>
      </c>
      <c r="G437" s="12" t="s">
        <v>6</v>
      </c>
      <c r="H437" s="12" t="s">
        <v>23</v>
      </c>
      <c r="I437" s="12"/>
      <c r="J437" s="9">
        <v>71</v>
      </c>
      <c r="K437" s="9">
        <v>94</v>
      </c>
    </row>
    <row r="438" spans="2:11" s="11" customFormat="1" x14ac:dyDescent="0.2">
      <c r="B438" s="218">
        <v>43768</v>
      </c>
      <c r="C438" s="12" t="s">
        <v>6</v>
      </c>
      <c r="D438" s="113">
        <v>57570</v>
      </c>
      <c r="E438" s="12" t="s">
        <v>72</v>
      </c>
      <c r="F438" s="12" t="s">
        <v>6</v>
      </c>
      <c r="G438" s="12" t="s">
        <v>5</v>
      </c>
      <c r="H438" s="12" t="s">
        <v>37</v>
      </c>
      <c r="I438" s="217"/>
      <c r="J438" s="9">
        <v>40</v>
      </c>
      <c r="K438" s="9">
        <v>37</v>
      </c>
    </row>
    <row r="439" spans="2:11" s="11" customFormat="1" x14ac:dyDescent="0.2">
      <c r="B439" s="218">
        <v>43768</v>
      </c>
      <c r="C439" s="12" t="s">
        <v>6</v>
      </c>
      <c r="D439" s="113">
        <v>57480</v>
      </c>
      <c r="E439" s="12" t="s">
        <v>656</v>
      </c>
      <c r="F439" s="12" t="s">
        <v>6</v>
      </c>
      <c r="G439" s="12" t="s">
        <v>3</v>
      </c>
      <c r="H439" s="12" t="s">
        <v>37</v>
      </c>
      <c r="I439" s="217"/>
      <c r="J439" s="9">
        <v>51</v>
      </c>
      <c r="K439" s="9">
        <v>52</v>
      </c>
    </row>
    <row r="440" spans="2:11" s="11" customFormat="1" x14ac:dyDescent="0.2">
      <c r="B440" s="218">
        <v>43768</v>
      </c>
      <c r="C440" s="12" t="s">
        <v>6</v>
      </c>
      <c r="D440" s="113">
        <v>54400</v>
      </c>
      <c r="E440" s="12" t="s">
        <v>1640</v>
      </c>
      <c r="F440" s="12" t="s">
        <v>6</v>
      </c>
      <c r="G440" s="12" t="s">
        <v>15</v>
      </c>
      <c r="H440" s="12" t="s">
        <v>151</v>
      </c>
      <c r="I440" s="217"/>
      <c r="J440" s="9">
        <v>26</v>
      </c>
      <c r="K440" s="9">
        <v>21</v>
      </c>
    </row>
    <row r="441" spans="2:11" s="11" customFormat="1" x14ac:dyDescent="0.2">
      <c r="B441" s="218">
        <v>43768</v>
      </c>
      <c r="C441" s="12" t="s">
        <v>6</v>
      </c>
      <c r="D441" s="113">
        <v>80200</v>
      </c>
      <c r="E441" s="12" t="s">
        <v>2693</v>
      </c>
      <c r="F441" s="12" t="s">
        <v>6</v>
      </c>
      <c r="G441" s="12" t="s">
        <v>6</v>
      </c>
      <c r="H441" s="12" t="s">
        <v>477</v>
      </c>
      <c r="I441" s="217"/>
      <c r="J441" s="31"/>
      <c r="K441" s="31"/>
    </row>
    <row r="442" spans="2:11" s="11" customFormat="1" x14ac:dyDescent="0.2">
      <c r="B442" s="218">
        <v>43768</v>
      </c>
      <c r="C442" s="12" t="s">
        <v>3</v>
      </c>
      <c r="D442" s="113">
        <v>4989</v>
      </c>
      <c r="E442" s="12" t="s">
        <v>61</v>
      </c>
      <c r="F442" s="12" t="s">
        <v>6</v>
      </c>
      <c r="G442" s="12" t="s">
        <v>8</v>
      </c>
      <c r="H442" s="12" t="s">
        <v>151</v>
      </c>
      <c r="I442" s="217"/>
      <c r="J442" s="9">
        <v>8</v>
      </c>
      <c r="K442" s="9">
        <v>4</v>
      </c>
    </row>
    <row r="443" spans="2:11" s="11" customFormat="1" x14ac:dyDescent="0.2">
      <c r="B443" s="218">
        <v>43768</v>
      </c>
      <c r="C443" s="12" t="s">
        <v>6</v>
      </c>
      <c r="D443" s="113">
        <v>54400</v>
      </c>
      <c r="E443" s="12" t="s">
        <v>1640</v>
      </c>
      <c r="F443" s="12" t="s">
        <v>6</v>
      </c>
      <c r="G443" s="12" t="s">
        <v>15</v>
      </c>
      <c r="H443" s="12" t="s">
        <v>23</v>
      </c>
      <c r="I443" s="217"/>
      <c r="J443" s="9">
        <v>26</v>
      </c>
      <c r="K443" s="9">
        <v>21</v>
      </c>
    </row>
    <row r="444" spans="2:11" s="11" customFormat="1" x14ac:dyDescent="0.2">
      <c r="B444" s="218">
        <v>43768</v>
      </c>
      <c r="C444" s="12" t="s">
        <v>6</v>
      </c>
      <c r="D444" s="113">
        <v>57240</v>
      </c>
      <c r="E444" s="12" t="s">
        <v>2696</v>
      </c>
      <c r="F444" s="12" t="s">
        <v>6</v>
      </c>
      <c r="G444" s="12" t="s">
        <v>18</v>
      </c>
      <c r="H444" s="12" t="s">
        <v>37</v>
      </c>
      <c r="I444" s="217"/>
      <c r="J444" s="9">
        <v>36</v>
      </c>
      <c r="K444" s="9">
        <v>32</v>
      </c>
    </row>
    <row r="445" spans="2:11" s="11" customFormat="1" x14ac:dyDescent="0.2">
      <c r="B445" s="218">
        <v>43768</v>
      </c>
      <c r="C445" s="12" t="s">
        <v>6</v>
      </c>
      <c r="D445" s="113">
        <v>57700</v>
      </c>
      <c r="E445" s="12" t="s">
        <v>178</v>
      </c>
      <c r="F445" s="12" t="s">
        <v>6</v>
      </c>
      <c r="G445" s="12" t="s">
        <v>6</v>
      </c>
      <c r="H445" s="12" t="s">
        <v>151</v>
      </c>
      <c r="I445" s="217"/>
      <c r="J445" s="9">
        <v>42</v>
      </c>
      <c r="K445" s="9">
        <v>42</v>
      </c>
    </row>
    <row r="446" spans="2:11" s="11" customFormat="1" x14ac:dyDescent="0.2">
      <c r="B446" s="218">
        <v>43768</v>
      </c>
      <c r="C446" s="12" t="s">
        <v>3</v>
      </c>
      <c r="D446" s="113">
        <v>9165</v>
      </c>
      <c r="E446" s="12" t="s">
        <v>729</v>
      </c>
      <c r="F446" s="12" t="s">
        <v>6</v>
      </c>
      <c r="G446" s="12" t="s">
        <v>3</v>
      </c>
      <c r="H446" s="12" t="s">
        <v>151</v>
      </c>
      <c r="I446" s="12"/>
      <c r="J446" s="9">
        <v>63</v>
      </c>
      <c r="K446" s="9">
        <v>70</v>
      </c>
    </row>
    <row r="447" spans="2:11" s="11" customFormat="1" x14ac:dyDescent="0.2">
      <c r="B447" s="218">
        <v>43768</v>
      </c>
      <c r="C447" s="12" t="s">
        <v>6</v>
      </c>
      <c r="D447" s="113">
        <v>57175</v>
      </c>
      <c r="E447" s="12" t="s">
        <v>2697</v>
      </c>
      <c r="F447" s="12" t="s">
        <v>6</v>
      </c>
      <c r="G447" s="12" t="s">
        <v>22</v>
      </c>
      <c r="H447" s="12" t="s">
        <v>23</v>
      </c>
      <c r="I447" s="12"/>
      <c r="J447" s="9">
        <v>39</v>
      </c>
      <c r="K447" s="9">
        <v>43</v>
      </c>
    </row>
    <row r="448" spans="2:11" s="11" customFormat="1" x14ac:dyDescent="0.2">
      <c r="B448" s="218">
        <v>43768</v>
      </c>
      <c r="C448" s="12" t="s">
        <v>3</v>
      </c>
      <c r="D448" s="113">
        <v>4720</v>
      </c>
      <c r="E448" s="12" t="s">
        <v>75</v>
      </c>
      <c r="F448" s="12" t="s">
        <v>6</v>
      </c>
      <c r="G448" s="12" t="s">
        <v>3</v>
      </c>
      <c r="H448" s="12" t="s">
        <v>37</v>
      </c>
      <c r="I448" s="12"/>
      <c r="J448" s="9">
        <v>10</v>
      </c>
      <c r="K448" s="9">
        <v>5</v>
      </c>
    </row>
    <row r="449" spans="2:11" s="11" customFormat="1" x14ac:dyDescent="0.2">
      <c r="B449" s="218">
        <v>43768</v>
      </c>
      <c r="C449" s="12" t="s">
        <v>6</v>
      </c>
      <c r="D449" s="113">
        <v>54700</v>
      </c>
      <c r="E449" s="12" t="s">
        <v>2698</v>
      </c>
      <c r="F449" s="12" t="s">
        <v>6</v>
      </c>
      <c r="G449" s="12" t="s">
        <v>6</v>
      </c>
      <c r="H449" s="12" t="s">
        <v>151</v>
      </c>
      <c r="I449" s="217"/>
      <c r="J449" s="9">
        <v>73</v>
      </c>
      <c r="K449" s="9">
        <v>95</v>
      </c>
    </row>
    <row r="450" spans="2:11" s="11" customFormat="1" x14ac:dyDescent="0.2">
      <c r="B450" s="218">
        <v>43768</v>
      </c>
      <c r="C450" s="12" t="s">
        <v>6</v>
      </c>
      <c r="D450" s="113">
        <v>54310</v>
      </c>
      <c r="E450" s="12" t="s">
        <v>323</v>
      </c>
      <c r="F450" s="12" t="s">
        <v>6</v>
      </c>
      <c r="G450" s="12" t="s">
        <v>15</v>
      </c>
      <c r="H450" s="12" t="s">
        <v>151</v>
      </c>
      <c r="I450" s="217"/>
      <c r="J450" s="9">
        <v>46</v>
      </c>
      <c r="K450" s="9">
        <v>44</v>
      </c>
    </row>
    <row r="451" spans="2:11" s="11" customFormat="1" x14ac:dyDescent="0.2">
      <c r="B451" s="218">
        <v>43768</v>
      </c>
      <c r="C451" s="12" t="s">
        <v>3</v>
      </c>
      <c r="D451" s="113">
        <v>4677</v>
      </c>
      <c r="E451" s="12" t="s">
        <v>40</v>
      </c>
      <c r="F451" s="12" t="s">
        <v>6</v>
      </c>
      <c r="G451" s="12" t="s">
        <v>15</v>
      </c>
      <c r="H451" s="12" t="s">
        <v>194</v>
      </c>
      <c r="I451" s="12"/>
      <c r="J451" s="9">
        <v>4</v>
      </c>
      <c r="K451" s="9">
        <v>1</v>
      </c>
    </row>
    <row r="452" spans="2:11" s="11" customFormat="1" x14ac:dyDescent="0.2">
      <c r="B452" s="218">
        <v>43768</v>
      </c>
      <c r="C452" s="12" t="s">
        <v>3</v>
      </c>
      <c r="D452" s="113">
        <v>7251</v>
      </c>
      <c r="E452" s="12" t="s">
        <v>59</v>
      </c>
      <c r="F452" s="12" t="s">
        <v>6</v>
      </c>
      <c r="G452" s="12" t="s">
        <v>15</v>
      </c>
      <c r="H452" s="12" t="s">
        <v>151</v>
      </c>
      <c r="I452" s="12"/>
      <c r="J452" s="9">
        <v>39</v>
      </c>
      <c r="K452" s="9">
        <v>33</v>
      </c>
    </row>
    <row r="453" spans="2:11" s="11" customFormat="1" x14ac:dyDescent="0.2">
      <c r="B453" s="218">
        <v>43768</v>
      </c>
      <c r="C453" s="12" t="s">
        <v>3</v>
      </c>
      <c r="D453" s="113">
        <v>3468</v>
      </c>
      <c r="E453" s="12" t="s">
        <v>67</v>
      </c>
      <c r="F453" s="12" t="s">
        <v>6</v>
      </c>
      <c r="G453" s="12" t="s">
        <v>3</v>
      </c>
      <c r="H453" s="12" t="s">
        <v>194</v>
      </c>
      <c r="I453" s="12"/>
      <c r="J453" s="9">
        <v>24</v>
      </c>
      <c r="K453" s="9">
        <v>25</v>
      </c>
    </row>
    <row r="454" spans="2:11" s="11" customFormat="1" x14ac:dyDescent="0.2">
      <c r="B454" s="218">
        <v>43768</v>
      </c>
      <c r="C454" s="12" t="s">
        <v>3</v>
      </c>
      <c r="D454" s="113">
        <v>4564</v>
      </c>
      <c r="E454" s="12" t="s">
        <v>506</v>
      </c>
      <c r="F454" s="12" t="s">
        <v>6</v>
      </c>
      <c r="G454" s="12" t="s">
        <v>8</v>
      </c>
      <c r="H454" s="12" t="s">
        <v>163</v>
      </c>
      <c r="I454" s="12"/>
      <c r="J454" s="9">
        <v>14</v>
      </c>
      <c r="K454" s="9">
        <v>7</v>
      </c>
    </row>
    <row r="455" spans="2:11" s="11" customFormat="1" x14ac:dyDescent="0.2">
      <c r="B455" s="218">
        <v>43768</v>
      </c>
      <c r="C455" s="12" t="s">
        <v>6</v>
      </c>
      <c r="D455" s="113">
        <v>57070</v>
      </c>
      <c r="E455" s="12" t="s">
        <v>211</v>
      </c>
      <c r="F455" s="12" t="s">
        <v>6</v>
      </c>
      <c r="G455" s="12" t="s">
        <v>15</v>
      </c>
      <c r="H455" s="12" t="s">
        <v>23</v>
      </c>
      <c r="I455" s="217"/>
      <c r="J455" s="9">
        <v>56</v>
      </c>
      <c r="K455" s="9">
        <v>65</v>
      </c>
    </row>
    <row r="456" spans="2:11" s="11" customFormat="1" x14ac:dyDescent="0.2">
      <c r="B456" s="218">
        <v>43768</v>
      </c>
      <c r="C456" s="12" t="s">
        <v>6</v>
      </c>
      <c r="D456" s="113">
        <v>57070</v>
      </c>
      <c r="E456" s="12" t="s">
        <v>211</v>
      </c>
      <c r="F456" s="12" t="s">
        <v>6</v>
      </c>
      <c r="G456" s="12" t="s">
        <v>15</v>
      </c>
      <c r="H456" s="12" t="s">
        <v>2185</v>
      </c>
      <c r="I456" s="12"/>
      <c r="J456" s="9">
        <v>56</v>
      </c>
      <c r="K456" s="9">
        <v>65</v>
      </c>
    </row>
    <row r="457" spans="2:11" s="11" customFormat="1" x14ac:dyDescent="0.2">
      <c r="B457" s="218">
        <v>43768</v>
      </c>
      <c r="C457" s="12" t="s">
        <v>3</v>
      </c>
      <c r="D457" s="113">
        <v>57420</v>
      </c>
      <c r="E457" s="12" t="s">
        <v>730</v>
      </c>
      <c r="F457" s="12" t="s">
        <v>6</v>
      </c>
      <c r="G457" s="12" t="s">
        <v>15</v>
      </c>
      <c r="H457" s="12" t="s">
        <v>23</v>
      </c>
      <c r="I457" s="217"/>
      <c r="J457" s="9">
        <v>64</v>
      </c>
      <c r="K457" s="9">
        <v>81</v>
      </c>
    </row>
    <row r="458" spans="2:11" s="11" customFormat="1" x14ac:dyDescent="0.2">
      <c r="B458" s="218">
        <v>43768</v>
      </c>
      <c r="C458" s="12" t="s">
        <v>3</v>
      </c>
      <c r="D458" s="113">
        <v>57950</v>
      </c>
      <c r="E458" s="12" t="s">
        <v>2362</v>
      </c>
      <c r="F458" s="12" t="s">
        <v>6</v>
      </c>
      <c r="G458" s="12" t="s">
        <v>15</v>
      </c>
      <c r="H458" s="12" t="s">
        <v>23</v>
      </c>
      <c r="I458" s="217"/>
      <c r="J458" s="9">
        <v>57</v>
      </c>
      <c r="K458" s="9">
        <v>66</v>
      </c>
    </row>
    <row r="459" spans="2:11" s="11" customFormat="1" x14ac:dyDescent="0.2">
      <c r="B459" s="218">
        <v>43768</v>
      </c>
      <c r="C459" s="12" t="s">
        <v>3</v>
      </c>
      <c r="D459" s="113">
        <v>6730</v>
      </c>
      <c r="E459" s="12" t="s">
        <v>49</v>
      </c>
      <c r="F459" s="12" t="s">
        <v>6</v>
      </c>
      <c r="G459" s="12" t="s">
        <v>15</v>
      </c>
      <c r="H459" s="12" t="s">
        <v>319</v>
      </c>
      <c r="I459" s="217"/>
      <c r="J459" s="9">
        <v>58</v>
      </c>
      <c r="K459" s="9">
        <v>55</v>
      </c>
    </row>
    <row r="460" spans="2:11" s="11" customFormat="1" x14ac:dyDescent="0.2">
      <c r="B460" s="218">
        <v>43768</v>
      </c>
      <c r="C460" s="12" t="s">
        <v>3</v>
      </c>
      <c r="D460" s="113">
        <v>4130</v>
      </c>
      <c r="E460" s="12" t="s">
        <v>506</v>
      </c>
      <c r="F460" s="12" t="s">
        <v>6</v>
      </c>
      <c r="G460" s="12" t="s">
        <v>6</v>
      </c>
      <c r="H460" s="12" t="s">
        <v>151</v>
      </c>
      <c r="I460" s="12"/>
      <c r="J460" s="9">
        <v>17</v>
      </c>
      <c r="K460" s="9">
        <v>9</v>
      </c>
    </row>
    <row r="461" spans="2:11" s="11" customFormat="1" x14ac:dyDescent="0.2">
      <c r="B461" s="218">
        <v>43768</v>
      </c>
      <c r="C461" s="12" t="s">
        <v>3</v>
      </c>
      <c r="D461" s="113">
        <v>1549</v>
      </c>
      <c r="E461" s="12" t="s">
        <v>92</v>
      </c>
      <c r="F461" s="12" t="s">
        <v>2692</v>
      </c>
      <c r="G461" s="12" t="s">
        <v>15</v>
      </c>
      <c r="H461" s="12" t="s">
        <v>23</v>
      </c>
      <c r="I461" s="217"/>
      <c r="J461" s="9">
        <v>26</v>
      </c>
      <c r="K461" s="9">
        <v>26</v>
      </c>
    </row>
    <row r="462" spans="2:11" s="11" customFormat="1" x14ac:dyDescent="0.2">
      <c r="B462" s="218">
        <v>43768</v>
      </c>
      <c r="C462" s="12" t="s">
        <v>3</v>
      </c>
      <c r="D462" s="113">
        <v>1742</v>
      </c>
      <c r="E462" s="12" t="s">
        <v>92</v>
      </c>
      <c r="F462" s="12" t="s">
        <v>2694</v>
      </c>
      <c r="G462" s="12" t="s">
        <v>15</v>
      </c>
      <c r="H462" s="12" t="s">
        <v>194</v>
      </c>
      <c r="I462" s="12"/>
      <c r="J462" s="9">
        <v>28</v>
      </c>
      <c r="K462" s="9">
        <v>30</v>
      </c>
    </row>
    <row r="463" spans="2:11" s="11" customFormat="1" x14ac:dyDescent="0.2">
      <c r="B463" s="218">
        <v>43768</v>
      </c>
      <c r="C463" s="12" t="s">
        <v>3</v>
      </c>
      <c r="D463" s="113">
        <v>3653</v>
      </c>
      <c r="E463" s="12" t="s">
        <v>76</v>
      </c>
      <c r="F463" s="12" t="s">
        <v>3</v>
      </c>
      <c r="G463" s="12" t="s">
        <v>6</v>
      </c>
      <c r="H463" s="12" t="s">
        <v>2657</v>
      </c>
      <c r="I463" s="12"/>
      <c r="J463" s="30">
        <v>18</v>
      </c>
      <c r="K463" s="9">
        <v>18</v>
      </c>
    </row>
    <row r="464" spans="2:11" s="11" customFormat="1" x14ac:dyDescent="0.2">
      <c r="B464" s="218">
        <v>43768</v>
      </c>
      <c r="C464" s="12" t="s">
        <v>3</v>
      </c>
      <c r="D464" s="113">
        <v>5312</v>
      </c>
      <c r="E464" s="12" t="s">
        <v>280</v>
      </c>
      <c r="F464" s="12" t="s">
        <v>3</v>
      </c>
      <c r="G464" s="12" t="s">
        <v>5</v>
      </c>
      <c r="H464" s="12" t="s">
        <v>151</v>
      </c>
      <c r="I464" s="12"/>
      <c r="J464" s="9">
        <v>38</v>
      </c>
      <c r="K464" s="9">
        <v>42</v>
      </c>
    </row>
    <row r="465" spans="2:11" s="11" customFormat="1" x14ac:dyDescent="0.2">
      <c r="B465" s="218">
        <v>43768</v>
      </c>
      <c r="C465" s="12" t="s">
        <v>3</v>
      </c>
      <c r="D465" s="113">
        <v>8227</v>
      </c>
      <c r="E465" s="12" t="s">
        <v>64</v>
      </c>
      <c r="F465" s="12" t="s">
        <v>3</v>
      </c>
      <c r="G465" s="12" t="s">
        <v>5</v>
      </c>
      <c r="H465" s="12" t="s">
        <v>23</v>
      </c>
      <c r="I465" s="12"/>
      <c r="J465" s="9">
        <v>31</v>
      </c>
      <c r="K465" s="9">
        <v>21</v>
      </c>
    </row>
    <row r="466" spans="2:11" s="11" customFormat="1" x14ac:dyDescent="0.2">
      <c r="B466" s="218">
        <v>43768</v>
      </c>
      <c r="C466" s="12" t="s">
        <v>3</v>
      </c>
      <c r="D466" s="113">
        <v>8334</v>
      </c>
      <c r="E466" s="12" t="s">
        <v>64</v>
      </c>
      <c r="F466" s="12" t="s">
        <v>3</v>
      </c>
      <c r="G466" s="12" t="s">
        <v>3</v>
      </c>
      <c r="H466" s="12" t="s">
        <v>151</v>
      </c>
      <c r="I466" s="12"/>
      <c r="J466" s="9">
        <v>31</v>
      </c>
      <c r="K466" s="9">
        <v>22</v>
      </c>
    </row>
    <row r="467" spans="2:11" s="11" customFormat="1" x14ac:dyDescent="0.2">
      <c r="B467" s="218">
        <v>43768</v>
      </c>
      <c r="C467" s="12" t="s">
        <v>3</v>
      </c>
      <c r="D467" s="113">
        <v>3350</v>
      </c>
      <c r="E467" s="12" t="s">
        <v>54</v>
      </c>
      <c r="F467" s="12" t="s">
        <v>3</v>
      </c>
      <c r="G467" s="12" t="s">
        <v>6</v>
      </c>
      <c r="H467" s="12" t="s">
        <v>151</v>
      </c>
      <c r="I467" s="217"/>
      <c r="J467" s="9">
        <v>17</v>
      </c>
      <c r="K467" s="9">
        <v>18</v>
      </c>
    </row>
    <row r="468" spans="2:11" s="11" customFormat="1" x14ac:dyDescent="0.2">
      <c r="B468" s="218">
        <v>43768</v>
      </c>
      <c r="C468" s="12" t="s">
        <v>3</v>
      </c>
      <c r="D468" s="113">
        <v>6163</v>
      </c>
      <c r="E468" s="12" t="s">
        <v>158</v>
      </c>
      <c r="F468" s="12" t="s">
        <v>3</v>
      </c>
      <c r="G468" s="12" t="s">
        <v>5</v>
      </c>
      <c r="H468" s="12" t="s">
        <v>151</v>
      </c>
      <c r="I468" s="217"/>
      <c r="J468" s="9">
        <v>37</v>
      </c>
      <c r="K468" s="9">
        <v>45</v>
      </c>
    </row>
    <row r="469" spans="2:11" s="11" customFormat="1" x14ac:dyDescent="0.2">
      <c r="B469" s="218">
        <v>43768</v>
      </c>
      <c r="C469" s="12" t="s">
        <v>3</v>
      </c>
      <c r="D469" s="113">
        <v>4979</v>
      </c>
      <c r="E469" s="12" t="s">
        <v>265</v>
      </c>
      <c r="F469" s="12" t="s">
        <v>3</v>
      </c>
      <c r="G469" s="12" t="s">
        <v>5</v>
      </c>
      <c r="H469" s="12" t="s">
        <v>37</v>
      </c>
      <c r="I469" s="12"/>
      <c r="J469" s="9">
        <v>15</v>
      </c>
      <c r="K469" s="9">
        <v>8</v>
      </c>
    </row>
    <row r="470" spans="2:11" s="11" customFormat="1" x14ac:dyDescent="0.2">
      <c r="B470" s="218">
        <v>43768</v>
      </c>
      <c r="C470" s="12" t="s">
        <v>3</v>
      </c>
      <c r="D470" s="113">
        <v>4580</v>
      </c>
      <c r="E470" s="12" t="s">
        <v>40</v>
      </c>
      <c r="F470" s="12" t="s">
        <v>3</v>
      </c>
      <c r="G470" s="12" t="s">
        <v>6</v>
      </c>
      <c r="H470" s="12" t="s">
        <v>194</v>
      </c>
      <c r="I470" s="12"/>
      <c r="J470" s="9">
        <v>4</v>
      </c>
      <c r="K470" s="9">
        <v>1</v>
      </c>
    </row>
    <row r="471" spans="2:11" s="11" customFormat="1" x14ac:dyDescent="0.2">
      <c r="B471" s="218">
        <v>43768</v>
      </c>
      <c r="C471" s="12" t="s">
        <v>3</v>
      </c>
      <c r="D471" s="113">
        <v>6416</v>
      </c>
      <c r="E471" s="12" t="s">
        <v>60</v>
      </c>
      <c r="F471" s="12" t="s">
        <v>3</v>
      </c>
      <c r="G471" s="12" t="s">
        <v>3</v>
      </c>
      <c r="H471" s="12" t="s">
        <v>319</v>
      </c>
      <c r="I471" s="12"/>
      <c r="J471" s="9">
        <v>59</v>
      </c>
      <c r="K471" s="9">
        <v>62</v>
      </c>
    </row>
    <row r="472" spans="2:11" s="11" customFormat="1" x14ac:dyDescent="0.2">
      <c r="B472" s="218">
        <v>43768</v>
      </c>
      <c r="C472" s="12" t="s">
        <v>3</v>
      </c>
      <c r="D472" s="113">
        <v>4383</v>
      </c>
      <c r="E472" s="12" t="s">
        <v>61</v>
      </c>
      <c r="F472" s="12" t="s">
        <v>3</v>
      </c>
      <c r="G472" s="12" t="s">
        <v>5</v>
      </c>
      <c r="H472" s="12" t="s">
        <v>151</v>
      </c>
      <c r="I472" s="12"/>
      <c r="J472" s="9">
        <v>13</v>
      </c>
      <c r="K472" s="9">
        <v>8</v>
      </c>
    </row>
    <row r="473" spans="2:11" s="11" customFormat="1" x14ac:dyDescent="0.2">
      <c r="B473" s="218">
        <v>43768</v>
      </c>
      <c r="C473" s="12" t="s">
        <v>3</v>
      </c>
      <c r="D473" s="113">
        <v>8282</v>
      </c>
      <c r="E473" s="12" t="s">
        <v>229</v>
      </c>
      <c r="F473" s="12" t="s">
        <v>3</v>
      </c>
      <c r="G473" s="12" t="s">
        <v>6</v>
      </c>
      <c r="H473" s="12" t="s">
        <v>2690</v>
      </c>
      <c r="I473" s="12"/>
      <c r="J473" s="9">
        <v>32</v>
      </c>
      <c r="K473" s="9">
        <v>26</v>
      </c>
    </row>
    <row r="474" spans="2:11" s="11" customFormat="1" x14ac:dyDescent="0.2">
      <c r="B474" s="218">
        <v>43768</v>
      </c>
      <c r="C474" s="12" t="s">
        <v>3</v>
      </c>
      <c r="D474" s="113">
        <v>8245</v>
      </c>
      <c r="E474" s="12" t="s">
        <v>64</v>
      </c>
      <c r="F474" s="12" t="s">
        <v>3</v>
      </c>
      <c r="G474" s="12" t="s">
        <v>5</v>
      </c>
      <c r="H474" s="12" t="s">
        <v>194</v>
      </c>
      <c r="I474" s="12"/>
      <c r="J474" s="9">
        <v>28</v>
      </c>
      <c r="K474" s="9">
        <v>20</v>
      </c>
    </row>
    <row r="475" spans="2:11" s="11" customFormat="1" x14ac:dyDescent="0.2">
      <c r="B475" s="218">
        <v>43768</v>
      </c>
      <c r="C475" s="12" t="s">
        <v>3</v>
      </c>
      <c r="D475" s="113">
        <v>9132</v>
      </c>
      <c r="E475" s="12" t="s">
        <v>121</v>
      </c>
      <c r="F475" s="12" t="s">
        <v>3</v>
      </c>
      <c r="G475" s="12" t="s">
        <v>6</v>
      </c>
      <c r="H475" s="12" t="s">
        <v>194</v>
      </c>
      <c r="I475" s="12"/>
      <c r="J475" s="9">
        <v>58</v>
      </c>
      <c r="K475" s="9">
        <v>56</v>
      </c>
    </row>
    <row r="476" spans="2:11" s="11" customFormat="1" x14ac:dyDescent="0.2">
      <c r="B476" s="218">
        <v>43768</v>
      </c>
      <c r="C476" s="12" t="s">
        <v>3</v>
      </c>
      <c r="D476" s="113">
        <v>3486</v>
      </c>
      <c r="E476" s="12" t="s">
        <v>67</v>
      </c>
      <c r="F476" s="12" t="s">
        <v>3</v>
      </c>
      <c r="G476" s="12" t="s">
        <v>6</v>
      </c>
      <c r="H476" s="12" t="s">
        <v>194</v>
      </c>
      <c r="I476" s="12"/>
      <c r="J476" s="9">
        <v>22</v>
      </c>
      <c r="K476" s="9">
        <v>20</v>
      </c>
    </row>
    <row r="477" spans="2:11" s="11" customFormat="1" x14ac:dyDescent="0.2">
      <c r="B477" s="218">
        <v>43768</v>
      </c>
      <c r="C477" s="12" t="s">
        <v>3</v>
      </c>
      <c r="D477" s="113">
        <v>5712</v>
      </c>
      <c r="E477" s="12" t="s">
        <v>134</v>
      </c>
      <c r="F477" s="12" t="s">
        <v>16</v>
      </c>
      <c r="G477" s="12" t="s">
        <v>3</v>
      </c>
      <c r="H477" s="12" t="s">
        <v>1025</v>
      </c>
      <c r="I477" s="12"/>
      <c r="J477" s="9">
        <v>28</v>
      </c>
      <c r="K477" s="9">
        <v>33</v>
      </c>
    </row>
    <row r="478" spans="2:11" s="11" customFormat="1" x14ac:dyDescent="0.2">
      <c r="B478" s="218">
        <v>43768</v>
      </c>
      <c r="C478" s="12" t="s">
        <v>3</v>
      </c>
      <c r="D478" s="113">
        <v>3510</v>
      </c>
      <c r="E478" s="12" t="s">
        <v>67</v>
      </c>
      <c r="F478" s="12" t="s">
        <v>16</v>
      </c>
      <c r="G478" s="12" t="s">
        <v>3</v>
      </c>
      <c r="H478" s="12" t="s">
        <v>23</v>
      </c>
      <c r="I478" s="217"/>
      <c r="J478" s="9">
        <v>23</v>
      </c>
      <c r="K478" s="9">
        <v>21</v>
      </c>
    </row>
    <row r="479" spans="2:11" s="11" customFormat="1" x14ac:dyDescent="0.2">
      <c r="B479" s="218">
        <v>43768</v>
      </c>
      <c r="C479" s="12" t="s">
        <v>3</v>
      </c>
      <c r="D479" s="113">
        <v>5353</v>
      </c>
      <c r="E479" s="12" t="s">
        <v>1058</v>
      </c>
      <c r="F479" s="12" t="s">
        <v>16</v>
      </c>
      <c r="G479" s="12" t="s">
        <v>22</v>
      </c>
      <c r="H479" s="12" t="s">
        <v>151</v>
      </c>
      <c r="I479" s="217"/>
      <c r="J479" s="9">
        <v>32</v>
      </c>
      <c r="K479" s="9">
        <v>39</v>
      </c>
    </row>
    <row r="480" spans="2:11" s="11" customFormat="1" x14ac:dyDescent="0.2">
      <c r="B480" s="218">
        <v>43768</v>
      </c>
      <c r="C480" s="12" t="s">
        <v>3</v>
      </c>
      <c r="D480" s="113">
        <v>9167</v>
      </c>
      <c r="E480" s="12" t="s">
        <v>191</v>
      </c>
      <c r="F480" s="12" t="s">
        <v>16</v>
      </c>
      <c r="G480" s="12" t="s">
        <v>3</v>
      </c>
      <c r="H480" s="12" t="s">
        <v>23</v>
      </c>
      <c r="I480" s="217"/>
      <c r="J480" s="9">
        <v>58</v>
      </c>
      <c r="K480" s="9">
        <v>63</v>
      </c>
    </row>
    <row r="481" spans="2:11" s="11" customFormat="1" x14ac:dyDescent="0.2">
      <c r="B481" s="218">
        <v>43768</v>
      </c>
      <c r="C481" s="12" t="s">
        <v>3</v>
      </c>
      <c r="D481" s="113">
        <v>4667</v>
      </c>
      <c r="E481" s="12" t="s">
        <v>40</v>
      </c>
      <c r="F481" s="12" t="s">
        <v>16</v>
      </c>
      <c r="G481" s="12" t="s">
        <v>6</v>
      </c>
      <c r="H481" s="12" t="s">
        <v>23</v>
      </c>
      <c r="I481" s="12"/>
      <c r="J481" s="9">
        <v>3</v>
      </c>
      <c r="K481" s="9">
        <v>1</v>
      </c>
    </row>
    <row r="482" spans="2:11" s="11" customFormat="1" x14ac:dyDescent="0.2">
      <c r="B482" s="218">
        <v>43768</v>
      </c>
      <c r="C482" s="12" t="s">
        <v>3</v>
      </c>
      <c r="D482" s="113">
        <v>9170</v>
      </c>
      <c r="E482" s="12" t="s">
        <v>191</v>
      </c>
      <c r="F482" s="12" t="s">
        <v>16</v>
      </c>
      <c r="G482" s="12" t="s">
        <v>3</v>
      </c>
      <c r="H482" s="12" t="s">
        <v>151</v>
      </c>
      <c r="I482" s="217"/>
      <c r="J482" s="9">
        <v>55</v>
      </c>
      <c r="K482" s="9">
        <v>46</v>
      </c>
    </row>
    <row r="483" spans="2:11" s="11" customFormat="1" x14ac:dyDescent="0.2">
      <c r="B483" s="218">
        <v>43768</v>
      </c>
      <c r="C483" s="12" t="s">
        <v>3</v>
      </c>
      <c r="D483" s="113">
        <v>4631</v>
      </c>
      <c r="E483" s="12" t="s">
        <v>40</v>
      </c>
      <c r="F483" s="12" t="s">
        <v>16</v>
      </c>
      <c r="G483" s="12" t="s">
        <v>3</v>
      </c>
      <c r="H483" s="12" t="s">
        <v>37</v>
      </c>
      <c r="I483" s="217"/>
      <c r="J483" s="9">
        <v>5</v>
      </c>
      <c r="K483" s="9">
        <v>2</v>
      </c>
    </row>
    <row r="484" spans="2:11" s="11" customFormat="1" x14ac:dyDescent="0.2">
      <c r="B484" s="218">
        <v>43768</v>
      </c>
      <c r="C484" s="12" t="s">
        <v>3</v>
      </c>
      <c r="D484" s="113">
        <v>1550</v>
      </c>
      <c r="E484" s="12" t="s">
        <v>92</v>
      </c>
      <c r="F484" s="12" t="s">
        <v>10</v>
      </c>
      <c r="G484" s="12" t="s">
        <v>15</v>
      </c>
      <c r="H484" s="12" t="s">
        <v>989</v>
      </c>
      <c r="I484" s="217"/>
      <c r="J484" s="9">
        <v>31</v>
      </c>
      <c r="K484" s="9">
        <v>23</v>
      </c>
    </row>
    <row r="485" spans="2:11" s="11" customFormat="1" x14ac:dyDescent="0.2">
      <c r="B485" s="218">
        <v>43768</v>
      </c>
      <c r="C485" s="12" t="s">
        <v>3</v>
      </c>
      <c r="D485" s="113">
        <v>8111</v>
      </c>
      <c r="E485" s="12" t="s">
        <v>42</v>
      </c>
      <c r="F485" s="12" t="s">
        <v>169</v>
      </c>
      <c r="G485" s="12" t="s">
        <v>6</v>
      </c>
      <c r="H485" s="12" t="s">
        <v>477</v>
      </c>
      <c r="I485" s="217"/>
      <c r="J485" s="9">
        <v>29</v>
      </c>
      <c r="K485" s="9">
        <v>22</v>
      </c>
    </row>
    <row r="486" spans="2:11" s="11" customFormat="1" x14ac:dyDescent="0.2">
      <c r="B486" s="218">
        <v>43768</v>
      </c>
      <c r="C486" s="12" t="s">
        <v>3</v>
      </c>
      <c r="D486" s="113">
        <v>8230</v>
      </c>
      <c r="E486" s="12" t="s">
        <v>64</v>
      </c>
      <c r="F486" s="12" t="s">
        <v>157</v>
      </c>
      <c r="G486" s="12" t="s">
        <v>6</v>
      </c>
      <c r="H486" s="12" t="s">
        <v>194</v>
      </c>
      <c r="I486" s="12"/>
      <c r="J486" s="9">
        <v>28</v>
      </c>
      <c r="K486" s="9">
        <v>20</v>
      </c>
    </row>
    <row r="487" spans="2:11" s="11" customFormat="1" x14ac:dyDescent="0.2">
      <c r="B487" s="218">
        <v>43769</v>
      </c>
      <c r="C487" s="12" t="s">
        <v>3</v>
      </c>
      <c r="D487" s="113">
        <v>5341</v>
      </c>
      <c r="E487" s="12" t="s">
        <v>122</v>
      </c>
      <c r="F487" s="12" t="s">
        <v>187</v>
      </c>
      <c r="G487" s="12" t="s">
        <v>15</v>
      </c>
      <c r="H487" s="12" t="s">
        <v>2702</v>
      </c>
      <c r="I487" s="12"/>
      <c r="J487" s="9">
        <v>34</v>
      </c>
      <c r="K487" s="9">
        <v>37</v>
      </c>
    </row>
    <row r="488" spans="2:11" x14ac:dyDescent="0.2">
      <c r="B488" s="218">
        <v>43769</v>
      </c>
      <c r="C488" s="12" t="s">
        <v>3</v>
      </c>
      <c r="D488" s="113">
        <v>8024</v>
      </c>
      <c r="E488" s="12" t="s">
        <v>42</v>
      </c>
      <c r="F488" s="12" t="s">
        <v>5</v>
      </c>
      <c r="G488" s="12" t="s">
        <v>15</v>
      </c>
      <c r="H488" s="12" t="s">
        <v>37</v>
      </c>
      <c r="I488" s="12"/>
      <c r="J488" s="9">
        <v>27</v>
      </c>
      <c r="K488" s="9">
        <v>21</v>
      </c>
    </row>
    <row r="489" spans="2:11" s="11" customFormat="1" x14ac:dyDescent="0.2">
      <c r="B489" s="218">
        <v>43769</v>
      </c>
      <c r="C489" s="12" t="s">
        <v>3</v>
      </c>
      <c r="D489" s="113">
        <v>5811</v>
      </c>
      <c r="E489" s="12" t="s">
        <v>118</v>
      </c>
      <c r="F489" s="12" t="s">
        <v>18</v>
      </c>
      <c r="G489" s="12" t="s">
        <v>6</v>
      </c>
      <c r="H489" s="12" t="s">
        <v>151</v>
      </c>
      <c r="I489" s="12"/>
      <c r="J489" s="9">
        <v>27</v>
      </c>
      <c r="K489" s="9">
        <v>28</v>
      </c>
    </row>
    <row r="490" spans="2:11" s="11" customFormat="1" x14ac:dyDescent="0.2">
      <c r="B490" s="218">
        <v>43769</v>
      </c>
      <c r="C490" s="12" t="s">
        <v>3</v>
      </c>
      <c r="D490" s="113">
        <v>5221</v>
      </c>
      <c r="E490" s="12" t="s">
        <v>66</v>
      </c>
      <c r="F490" s="12" t="s">
        <v>2406</v>
      </c>
      <c r="G490" s="12" t="s">
        <v>15</v>
      </c>
      <c r="H490" s="12" t="s">
        <v>37</v>
      </c>
      <c r="I490" s="12"/>
      <c r="J490" s="9">
        <v>29</v>
      </c>
      <c r="K490" s="9">
        <v>32</v>
      </c>
    </row>
    <row r="491" spans="2:11" s="11" customFormat="1" x14ac:dyDescent="0.2">
      <c r="B491" s="218">
        <v>43769</v>
      </c>
      <c r="C491" s="12" t="s">
        <v>6</v>
      </c>
      <c r="D491" s="113">
        <v>54400</v>
      </c>
      <c r="E491" s="12" t="s">
        <v>1640</v>
      </c>
      <c r="F491" s="12" t="s">
        <v>6</v>
      </c>
      <c r="G491" s="12" t="s">
        <v>6</v>
      </c>
      <c r="H491" s="12" t="s">
        <v>151</v>
      </c>
      <c r="I491" s="12"/>
      <c r="J491" s="9">
        <v>27</v>
      </c>
      <c r="K491" s="9">
        <v>20</v>
      </c>
    </row>
    <row r="492" spans="2:11" s="11" customFormat="1" x14ac:dyDescent="0.2">
      <c r="B492" s="218">
        <v>43769</v>
      </c>
      <c r="C492" s="12" t="s">
        <v>3</v>
      </c>
      <c r="D492" s="113">
        <v>8099</v>
      </c>
      <c r="E492" s="12" t="s">
        <v>42</v>
      </c>
      <c r="F492" s="12" t="s">
        <v>6</v>
      </c>
      <c r="G492" s="12" t="s">
        <v>15</v>
      </c>
      <c r="H492" s="12" t="s">
        <v>422</v>
      </c>
      <c r="I492" s="12"/>
      <c r="J492" s="9">
        <v>26</v>
      </c>
      <c r="K492" s="9">
        <v>21</v>
      </c>
    </row>
    <row r="493" spans="2:11" s="11" customFormat="1" x14ac:dyDescent="0.2">
      <c r="B493" s="218">
        <v>43769</v>
      </c>
      <c r="C493" s="12" t="s">
        <v>6</v>
      </c>
      <c r="D493" s="113">
        <v>54430</v>
      </c>
      <c r="E493" s="12" t="s">
        <v>218</v>
      </c>
      <c r="F493" s="12" t="s">
        <v>6</v>
      </c>
      <c r="G493" s="12" t="s">
        <v>6</v>
      </c>
      <c r="H493" s="12" t="s">
        <v>23</v>
      </c>
      <c r="I493" s="12"/>
      <c r="J493" s="9">
        <v>25</v>
      </c>
      <c r="K493" s="9">
        <v>19</v>
      </c>
    </row>
    <row r="494" spans="2:11" s="11" customFormat="1" x14ac:dyDescent="0.2">
      <c r="B494" s="218">
        <v>43769</v>
      </c>
      <c r="C494" s="12" t="s">
        <v>6</v>
      </c>
      <c r="D494" s="113">
        <v>54350</v>
      </c>
      <c r="E494" s="12" t="s">
        <v>1749</v>
      </c>
      <c r="F494" s="12" t="s">
        <v>6</v>
      </c>
      <c r="G494" s="12" t="s">
        <v>15</v>
      </c>
      <c r="H494" s="12" t="s">
        <v>23</v>
      </c>
      <c r="I494" s="12"/>
      <c r="J494" s="9">
        <v>23</v>
      </c>
      <c r="K494" s="9">
        <v>13</v>
      </c>
    </row>
    <row r="495" spans="2:11" s="11" customFormat="1" x14ac:dyDescent="0.2">
      <c r="B495" s="218">
        <v>43769</v>
      </c>
      <c r="C495" s="12" t="s">
        <v>6</v>
      </c>
      <c r="D495" s="113">
        <v>54510</v>
      </c>
      <c r="E495" s="12" t="s">
        <v>2700</v>
      </c>
      <c r="F495" s="12" t="s">
        <v>6</v>
      </c>
      <c r="G495" s="12" t="s">
        <v>15</v>
      </c>
      <c r="H495" s="12" t="s">
        <v>2701</v>
      </c>
      <c r="I495" s="12"/>
      <c r="J495" s="9">
        <v>92</v>
      </c>
      <c r="K495" s="9">
        <v>125</v>
      </c>
    </row>
    <row r="496" spans="2:11" s="11" customFormat="1" x14ac:dyDescent="0.2">
      <c r="B496" s="218">
        <v>43769</v>
      </c>
      <c r="C496" s="12" t="s">
        <v>6</v>
      </c>
      <c r="D496" s="113">
        <v>55100</v>
      </c>
      <c r="E496" s="12" t="s">
        <v>2704</v>
      </c>
      <c r="F496" s="12" t="s">
        <v>6</v>
      </c>
      <c r="G496" s="12" t="s">
        <v>15</v>
      </c>
      <c r="H496" s="12" t="s">
        <v>151</v>
      </c>
      <c r="I496" s="12"/>
      <c r="J496" s="9">
        <v>80</v>
      </c>
      <c r="K496" s="9">
        <v>82</v>
      </c>
    </row>
    <row r="497" spans="2:11" s="11" customFormat="1" x14ac:dyDescent="0.2">
      <c r="B497" s="218">
        <v>43769</v>
      </c>
      <c r="C497" s="12" t="s">
        <v>6</v>
      </c>
      <c r="D497" s="113">
        <v>57940</v>
      </c>
      <c r="E497" s="12" t="s">
        <v>328</v>
      </c>
      <c r="F497" s="12" t="s">
        <v>6</v>
      </c>
      <c r="G497" s="12" t="s">
        <v>15</v>
      </c>
      <c r="H497" s="12" t="s">
        <v>422</v>
      </c>
      <c r="I497" s="12"/>
      <c r="J497" s="9">
        <v>44</v>
      </c>
      <c r="K497" s="9">
        <v>51</v>
      </c>
    </row>
    <row r="498" spans="2:11" s="11" customFormat="1" x14ac:dyDescent="0.2">
      <c r="B498" s="218">
        <v>43769</v>
      </c>
      <c r="C498" s="12" t="s">
        <v>3</v>
      </c>
      <c r="D498" s="113">
        <v>8049</v>
      </c>
      <c r="E498" s="12" t="s">
        <v>42</v>
      </c>
      <c r="F498" s="12" t="s">
        <v>1656</v>
      </c>
      <c r="G498" s="12" t="s">
        <v>15</v>
      </c>
      <c r="H498" s="12" t="s">
        <v>151</v>
      </c>
      <c r="I498" s="12"/>
      <c r="J498" s="9">
        <v>25</v>
      </c>
      <c r="K498" s="9">
        <v>21</v>
      </c>
    </row>
    <row r="499" spans="2:11" s="11" customFormat="1" x14ac:dyDescent="0.2">
      <c r="B499" s="218">
        <v>43769</v>
      </c>
      <c r="C499" s="12" t="s">
        <v>3</v>
      </c>
      <c r="D499" s="113">
        <v>2184</v>
      </c>
      <c r="E499" s="12" t="s">
        <v>92</v>
      </c>
      <c r="F499" s="12" t="s">
        <v>1656</v>
      </c>
      <c r="G499" s="12" t="s">
        <v>15</v>
      </c>
      <c r="H499" s="12" t="s">
        <v>37</v>
      </c>
      <c r="I499" s="12"/>
      <c r="J499" s="9">
        <v>26</v>
      </c>
      <c r="K499" s="9">
        <v>28</v>
      </c>
    </row>
    <row r="500" spans="2:11" s="11" customFormat="1" x14ac:dyDescent="0.2">
      <c r="B500" s="218">
        <v>43769</v>
      </c>
      <c r="C500" s="12" t="s">
        <v>14</v>
      </c>
      <c r="D500" s="113">
        <v>6780</v>
      </c>
      <c r="E500" s="12" t="s">
        <v>142</v>
      </c>
      <c r="F500" s="12" t="s">
        <v>188</v>
      </c>
      <c r="G500" s="12" t="s">
        <v>6</v>
      </c>
      <c r="H500" s="12" t="s">
        <v>2699</v>
      </c>
      <c r="I500" s="12"/>
      <c r="J500" s="9">
        <v>24</v>
      </c>
      <c r="K500" s="9">
        <v>17</v>
      </c>
    </row>
    <row r="501" spans="2:11" s="11" customFormat="1" x14ac:dyDescent="0.2">
      <c r="B501" s="218">
        <v>43769</v>
      </c>
      <c r="C501" s="12" t="s">
        <v>3</v>
      </c>
      <c r="D501" s="113">
        <v>2120</v>
      </c>
      <c r="E501" s="12" t="s">
        <v>92</v>
      </c>
      <c r="F501" s="12" t="s">
        <v>188</v>
      </c>
      <c r="G501" s="12" t="s">
        <v>15</v>
      </c>
      <c r="H501" s="12" t="s">
        <v>151</v>
      </c>
      <c r="I501" s="12"/>
      <c r="J501" s="9">
        <v>25</v>
      </c>
      <c r="K501" s="9">
        <v>26</v>
      </c>
    </row>
    <row r="502" spans="2:11" s="11" customFormat="1" x14ac:dyDescent="0.2">
      <c r="B502" s="218">
        <v>43769</v>
      </c>
      <c r="C502" s="12" t="s">
        <v>3</v>
      </c>
      <c r="D502" s="113">
        <v>7526</v>
      </c>
      <c r="E502" s="12" t="s">
        <v>162</v>
      </c>
      <c r="F502" s="12" t="s">
        <v>4</v>
      </c>
      <c r="G502" s="12" t="s">
        <v>6</v>
      </c>
      <c r="H502" s="12" t="s">
        <v>151</v>
      </c>
      <c r="I502" s="12"/>
      <c r="J502" s="9">
        <v>41</v>
      </c>
      <c r="K502" s="9">
        <v>52</v>
      </c>
    </row>
    <row r="503" spans="2:11" s="11" customFormat="1" x14ac:dyDescent="0.2">
      <c r="B503" s="218">
        <v>43769</v>
      </c>
      <c r="C503" s="12" t="s">
        <v>3</v>
      </c>
      <c r="D503" s="113">
        <v>1851</v>
      </c>
      <c r="E503" s="12" t="s">
        <v>92</v>
      </c>
      <c r="F503" s="12" t="s">
        <v>4</v>
      </c>
      <c r="G503" s="12" t="s">
        <v>6</v>
      </c>
      <c r="H503" s="12" t="s">
        <v>194</v>
      </c>
      <c r="I503" s="12"/>
      <c r="J503" s="9">
        <v>24</v>
      </c>
      <c r="K503" s="9">
        <v>25</v>
      </c>
    </row>
    <row r="504" spans="2:11" s="11" customFormat="1" x14ac:dyDescent="0.2">
      <c r="B504" s="218">
        <v>43769</v>
      </c>
      <c r="C504" s="12" t="s">
        <v>3</v>
      </c>
      <c r="D504" s="113">
        <v>3940</v>
      </c>
      <c r="E504" s="12" t="s">
        <v>71</v>
      </c>
      <c r="F504" s="12" t="s">
        <v>4</v>
      </c>
      <c r="G504" s="12" t="s">
        <v>6</v>
      </c>
      <c r="H504" s="12" t="s">
        <v>222</v>
      </c>
      <c r="I504" s="12"/>
      <c r="J504" s="9">
        <v>16</v>
      </c>
      <c r="K504" s="9">
        <v>10</v>
      </c>
    </row>
    <row r="505" spans="2:11" s="11" customFormat="1" x14ac:dyDescent="0.2">
      <c r="B505" s="218">
        <v>43769</v>
      </c>
      <c r="C505" s="12" t="s">
        <v>3</v>
      </c>
      <c r="D505" s="113">
        <v>9674</v>
      </c>
      <c r="E505" s="12" t="s">
        <v>2703</v>
      </c>
      <c r="F505" s="12" t="s">
        <v>4</v>
      </c>
      <c r="G505" s="12" t="s">
        <v>99</v>
      </c>
      <c r="H505" s="12" t="s">
        <v>151</v>
      </c>
      <c r="I505" s="12"/>
      <c r="J505" s="9">
        <v>71</v>
      </c>
      <c r="K505" s="9">
        <v>85</v>
      </c>
    </row>
    <row r="506" spans="2:11" s="11" customFormat="1" x14ac:dyDescent="0.2">
      <c r="B506" s="218">
        <v>43769</v>
      </c>
      <c r="C506" s="12" t="s">
        <v>3</v>
      </c>
      <c r="D506" s="113">
        <v>4845</v>
      </c>
      <c r="E506" s="12" t="s">
        <v>113</v>
      </c>
      <c r="F506" s="12" t="s">
        <v>4</v>
      </c>
      <c r="G506" s="12" t="s">
        <v>5</v>
      </c>
      <c r="H506" s="12" t="s">
        <v>37</v>
      </c>
      <c r="I506" s="12"/>
      <c r="J506" s="9">
        <v>11</v>
      </c>
      <c r="K506" s="9">
        <v>8</v>
      </c>
    </row>
    <row r="507" spans="2:11" s="11" customFormat="1" x14ac:dyDescent="0.2">
      <c r="B507" s="218">
        <v>43769</v>
      </c>
      <c r="C507" s="12" t="s">
        <v>3</v>
      </c>
      <c r="D507" s="113">
        <v>7233</v>
      </c>
      <c r="E507" s="12" t="s">
        <v>56</v>
      </c>
      <c r="F507" s="12" t="s">
        <v>16</v>
      </c>
      <c r="G507" s="12" t="s">
        <v>6</v>
      </c>
      <c r="H507" s="12" t="s">
        <v>163</v>
      </c>
      <c r="I507" s="12"/>
      <c r="J507" s="9">
        <v>31</v>
      </c>
      <c r="K507" s="9">
        <v>34</v>
      </c>
    </row>
    <row r="508" spans="2:11" s="11" customFormat="1" x14ac:dyDescent="0.2">
      <c r="B508" s="218">
        <v>43769</v>
      </c>
      <c r="C508" s="12" t="s">
        <v>3</v>
      </c>
      <c r="D508" s="113">
        <v>4590</v>
      </c>
      <c r="E508" s="12" t="s">
        <v>40</v>
      </c>
      <c r="F508" s="12" t="s">
        <v>16</v>
      </c>
      <c r="G508" s="12" t="s">
        <v>4</v>
      </c>
      <c r="H508" s="12" t="s">
        <v>37</v>
      </c>
      <c r="I508" s="12"/>
      <c r="J508" s="9">
        <v>4</v>
      </c>
      <c r="K508" s="9" t="s">
        <v>399</v>
      </c>
    </row>
    <row r="509" spans="2:11" s="11" customFormat="1" x14ac:dyDescent="0.2">
      <c r="B509" s="218">
        <v>43769</v>
      </c>
      <c r="C509" s="12" t="s">
        <v>3</v>
      </c>
      <c r="D509" s="113">
        <v>4125</v>
      </c>
      <c r="E509" s="12" t="s">
        <v>506</v>
      </c>
      <c r="F509" s="12" t="s">
        <v>16</v>
      </c>
      <c r="G509" s="12" t="s">
        <v>6</v>
      </c>
      <c r="H509" s="12" t="s">
        <v>163</v>
      </c>
      <c r="I509" s="12"/>
      <c r="J509" s="9">
        <v>15</v>
      </c>
      <c r="K509" s="9">
        <v>8</v>
      </c>
    </row>
    <row r="510" spans="2:11" s="11" customFormat="1" x14ac:dyDescent="0.2">
      <c r="B510" s="218">
        <v>43769</v>
      </c>
      <c r="C510" s="12" t="s">
        <v>3</v>
      </c>
      <c r="D510" s="113">
        <v>7348</v>
      </c>
      <c r="E510" s="12" t="s">
        <v>65</v>
      </c>
      <c r="F510" s="12" t="s">
        <v>16</v>
      </c>
      <c r="G510" s="12" t="s">
        <v>4</v>
      </c>
      <c r="H510" s="12" t="s">
        <v>37</v>
      </c>
      <c r="I510" s="12"/>
      <c r="J510" s="9">
        <v>40</v>
      </c>
      <c r="K510" s="9">
        <v>47</v>
      </c>
    </row>
    <row r="511" spans="2:11" s="11" customFormat="1" x14ac:dyDescent="0.2">
      <c r="B511" s="218">
        <v>43769</v>
      </c>
      <c r="C511" s="12" t="s">
        <v>3</v>
      </c>
      <c r="D511" s="113">
        <v>7542</v>
      </c>
      <c r="E511" s="12" t="s">
        <v>162</v>
      </c>
      <c r="F511" s="12" t="s">
        <v>12</v>
      </c>
      <c r="G511" s="12" t="s">
        <v>15</v>
      </c>
      <c r="H511" s="12" t="s">
        <v>23</v>
      </c>
      <c r="I511" s="12"/>
      <c r="J511" s="9">
        <v>40</v>
      </c>
      <c r="K511" s="9">
        <v>43</v>
      </c>
    </row>
    <row r="512" spans="2:11" s="11" customFormat="1" x14ac:dyDescent="0.2">
      <c r="B512" s="218">
        <v>43769</v>
      </c>
      <c r="C512" s="12" t="s">
        <v>3</v>
      </c>
      <c r="D512" s="113">
        <v>1457</v>
      </c>
      <c r="E512" s="12" t="s">
        <v>92</v>
      </c>
      <c r="F512" s="12" t="s">
        <v>169</v>
      </c>
      <c r="G512" s="12" t="s">
        <v>6</v>
      </c>
      <c r="H512" s="12" t="s">
        <v>37</v>
      </c>
      <c r="I512" s="12"/>
      <c r="J512" s="9">
        <v>32</v>
      </c>
      <c r="K512" s="9">
        <v>29</v>
      </c>
    </row>
    <row r="513" spans="1:23" s="11" customFormat="1" x14ac:dyDescent="0.2"/>
    <row r="514" spans="1:23" s="11" customFormat="1" x14ac:dyDescent="0.2"/>
    <row r="518" spans="1:23" ht="16" thickBot="1" x14ac:dyDescent="0.25">
      <c r="B518" t="s">
        <v>1049</v>
      </c>
      <c r="D518" t="s">
        <v>1629</v>
      </c>
      <c r="F518" t="s">
        <v>1630</v>
      </c>
      <c r="H518" t="s">
        <v>1631</v>
      </c>
      <c r="J518" t="s">
        <v>1678</v>
      </c>
      <c r="L518" t="s">
        <v>1874</v>
      </c>
      <c r="N518" t="s">
        <v>2058</v>
      </c>
      <c r="P518" t="s">
        <v>2202</v>
      </c>
      <c r="R518" t="s">
        <v>2432</v>
      </c>
      <c r="T518" t="s">
        <v>2495</v>
      </c>
    </row>
    <row r="519" spans="1:23" x14ac:dyDescent="0.2">
      <c r="A519" t="s">
        <v>3</v>
      </c>
      <c r="B519" s="53">
        <v>178</v>
      </c>
      <c r="C519" s="121">
        <v>0.51744186046511631</v>
      </c>
      <c r="D519" s="53">
        <v>90</v>
      </c>
      <c r="E519" s="121">
        <v>0.21479713603818615</v>
      </c>
      <c r="F519" s="53">
        <v>64</v>
      </c>
      <c r="G519" s="121">
        <v>0.20846905537459284</v>
      </c>
      <c r="H519" s="53">
        <v>114</v>
      </c>
      <c r="I519" s="121">
        <v>0.27078384798099764</v>
      </c>
      <c r="J519" s="53">
        <v>102</v>
      </c>
      <c r="K519" s="121">
        <v>0.25628140703517588</v>
      </c>
      <c r="L519" s="53">
        <v>22</v>
      </c>
      <c r="M519" s="171">
        <v>0.17322834645669291</v>
      </c>
      <c r="N519" s="53">
        <v>57</v>
      </c>
      <c r="O519" s="171">
        <v>0.21189591078066913</v>
      </c>
      <c r="P519" s="53">
        <f>445-253+3+9+5</f>
        <v>209</v>
      </c>
      <c r="Q519" s="121">
        <f>P519/$P$527</f>
        <v>0.38992537313432835</v>
      </c>
      <c r="R519" s="175">
        <f>13+2+2+5+17+1+9+1</f>
        <v>50</v>
      </c>
      <c r="S519" s="121">
        <f>R519/$R$527</f>
        <v>0.2824858757062147</v>
      </c>
      <c r="T519" s="53">
        <f>2+2+10+1+6+2+1+9+9+1+1+1+6+3+14+8+14+5</f>
        <v>95</v>
      </c>
      <c r="U519" s="121">
        <f>T519/$T$527</f>
        <v>0.17958412098298676</v>
      </c>
      <c r="V519">
        <f t="shared" ref="V519:V526" si="0">B519+D519+F519+H519+J519+L519+N519+P519+R519+T519</f>
        <v>981</v>
      </c>
      <c r="W519" s="50">
        <f t="shared" ref="W519:W527" si="1">V519/$V$527</f>
        <v>0.2781400623759569</v>
      </c>
    </row>
    <row r="520" spans="1:23" x14ac:dyDescent="0.2">
      <c r="A520" t="s">
        <v>6</v>
      </c>
      <c r="B520" s="55">
        <v>98</v>
      </c>
      <c r="C520" s="56">
        <v>0.28488372093023256</v>
      </c>
      <c r="D520" s="55">
        <v>228</v>
      </c>
      <c r="E520" s="56">
        <v>0.54415274463007157</v>
      </c>
      <c r="F520" s="55">
        <v>129</v>
      </c>
      <c r="G520" s="56">
        <v>0.4201954397394137</v>
      </c>
      <c r="H520" s="55">
        <v>154</v>
      </c>
      <c r="I520" s="56">
        <v>0.36666666666666664</v>
      </c>
      <c r="J520" s="55">
        <v>116</v>
      </c>
      <c r="K520" s="56">
        <v>0.29145728643216079</v>
      </c>
      <c r="L520" s="55">
        <v>39</v>
      </c>
      <c r="M520" s="161">
        <v>0.30708661417322836</v>
      </c>
      <c r="N520" s="55">
        <v>104</v>
      </c>
      <c r="O520" s="161">
        <v>0.38661710037174724</v>
      </c>
      <c r="P520" s="55">
        <f>238-83+5+14+4</f>
        <v>178</v>
      </c>
      <c r="Q520" s="56">
        <f t="shared" ref="Q520:Q527" si="2">P520/$P$527</f>
        <v>0.33208955223880599</v>
      </c>
      <c r="R520" s="78">
        <f>51+10</f>
        <v>61</v>
      </c>
      <c r="S520" s="56">
        <f t="shared" ref="S520:S527" si="3">R520/$R$527</f>
        <v>0.34463276836158191</v>
      </c>
      <c r="T520" s="55">
        <f>236-98+14+23+33+7</f>
        <v>215</v>
      </c>
      <c r="U520" s="56">
        <f t="shared" ref="U520:U527" si="4">T520/$T$527</f>
        <v>0.40642722117202268</v>
      </c>
      <c r="V520">
        <f t="shared" si="0"/>
        <v>1322</v>
      </c>
      <c r="W520" s="50">
        <f t="shared" si="1"/>
        <v>0.37482279557697762</v>
      </c>
    </row>
    <row r="521" spans="1:23" x14ac:dyDescent="0.2">
      <c r="A521" t="s">
        <v>5</v>
      </c>
      <c r="B521" s="55">
        <v>20</v>
      </c>
      <c r="C521" s="56">
        <v>5.8139534883720929E-2</v>
      </c>
      <c r="D521" s="55">
        <v>18</v>
      </c>
      <c r="E521" s="56">
        <v>4.2959427207637228E-2</v>
      </c>
      <c r="F521" s="55">
        <v>40</v>
      </c>
      <c r="G521" s="56">
        <v>0.13029315960912052</v>
      </c>
      <c r="H521" s="55">
        <v>23</v>
      </c>
      <c r="I521" s="56">
        <v>5.4761904761904762E-2</v>
      </c>
      <c r="J521" s="55">
        <v>33</v>
      </c>
      <c r="K521" s="56">
        <v>8.2914572864321606E-2</v>
      </c>
      <c r="L521" s="55">
        <v>17</v>
      </c>
      <c r="M521" s="161">
        <v>0.13385826771653545</v>
      </c>
      <c r="N521" s="55">
        <v>26</v>
      </c>
      <c r="O521" s="161">
        <v>9.6654275092936809E-2</v>
      </c>
      <c r="P521" s="55">
        <f>35+1</f>
        <v>36</v>
      </c>
      <c r="Q521" s="56">
        <f t="shared" si="2"/>
        <v>6.7164179104477612E-2</v>
      </c>
      <c r="R521" s="78">
        <v>11</v>
      </c>
      <c r="S521" s="56">
        <f t="shared" si="3"/>
        <v>6.2146892655367235E-2</v>
      </c>
      <c r="T521" s="55">
        <f>88-33+2+1+1</f>
        <v>59</v>
      </c>
      <c r="U521" s="56">
        <f t="shared" si="4"/>
        <v>0.11153119092627599</v>
      </c>
      <c r="V521">
        <f t="shared" si="0"/>
        <v>283</v>
      </c>
      <c r="W521" s="50">
        <f t="shared" si="1"/>
        <v>8.023816274454211E-2</v>
      </c>
    </row>
    <row r="522" spans="1:23" x14ac:dyDescent="0.2">
      <c r="A522" t="s">
        <v>1190</v>
      </c>
      <c r="B522" s="55">
        <v>15</v>
      </c>
      <c r="C522" s="56">
        <v>4.3604651162790699E-2</v>
      </c>
      <c r="D522" s="55">
        <v>19</v>
      </c>
      <c r="E522" s="56">
        <v>4.5346062052505964E-2</v>
      </c>
      <c r="F522" s="55">
        <v>18</v>
      </c>
      <c r="G522" s="56">
        <v>5.8631921824104233E-2</v>
      </c>
      <c r="H522" s="55">
        <v>29</v>
      </c>
      <c r="I522" s="56">
        <v>6.9047619047619052E-2</v>
      </c>
      <c r="J522" s="55">
        <v>26</v>
      </c>
      <c r="K522" s="56">
        <v>6.5326633165829151E-2</v>
      </c>
      <c r="L522" s="55">
        <v>18</v>
      </c>
      <c r="M522" s="161">
        <v>0.14173228346456693</v>
      </c>
      <c r="N522" s="55">
        <v>19</v>
      </c>
      <c r="O522" s="161">
        <v>7.0631970260223054E-2</v>
      </c>
      <c r="P522" s="55">
        <f>35+3+1</f>
        <v>39</v>
      </c>
      <c r="Q522" s="56">
        <f t="shared" si="2"/>
        <v>7.2761194029850748E-2</v>
      </c>
      <c r="R522" s="78">
        <f>3+11+1</f>
        <v>15</v>
      </c>
      <c r="S522" s="56">
        <f t="shared" si="3"/>
        <v>8.4745762711864403E-2</v>
      </c>
      <c r="T522" s="55">
        <v>24</v>
      </c>
      <c r="U522" s="56">
        <f t="shared" si="4"/>
        <v>4.5368620037807186E-2</v>
      </c>
      <c r="V522">
        <f t="shared" si="0"/>
        <v>222</v>
      </c>
      <c r="W522" s="50">
        <f t="shared" si="1"/>
        <v>6.2943011057555995E-2</v>
      </c>
    </row>
    <row r="523" spans="1:23" x14ac:dyDescent="0.2">
      <c r="A523" t="s">
        <v>16</v>
      </c>
      <c r="B523" s="55">
        <v>6</v>
      </c>
      <c r="C523" s="56">
        <v>1.7441860465116279E-2</v>
      </c>
      <c r="D523" s="55">
        <v>11</v>
      </c>
      <c r="E523" s="56">
        <v>2.6252983293556086E-2</v>
      </c>
      <c r="F523" s="55">
        <v>6</v>
      </c>
      <c r="G523" s="56">
        <v>1.9543973941368076E-2</v>
      </c>
      <c r="H523" s="55">
        <v>19</v>
      </c>
      <c r="I523" s="56">
        <v>4.5238095238095237E-2</v>
      </c>
      <c r="J523" s="55">
        <v>26</v>
      </c>
      <c r="K523" s="56">
        <v>6.5326633165829151E-2</v>
      </c>
      <c r="L523" s="55">
        <v>7</v>
      </c>
      <c r="M523" s="161">
        <v>5.5118110236220472E-2</v>
      </c>
      <c r="N523" s="55">
        <v>7</v>
      </c>
      <c r="O523" s="161">
        <v>2.6022304832713755E-2</v>
      </c>
      <c r="P523" s="55">
        <v>8</v>
      </c>
      <c r="Q523" s="56">
        <f t="shared" si="2"/>
        <v>1.4925373134328358E-2</v>
      </c>
      <c r="R523" s="55">
        <f>5+3+1</f>
        <v>9</v>
      </c>
      <c r="S523" s="56">
        <f t="shared" si="3"/>
        <v>5.0847457627118647E-2</v>
      </c>
      <c r="T523" s="55">
        <f>8+2+1+7+4</f>
        <v>22</v>
      </c>
      <c r="U523" s="56">
        <f t="shared" si="4"/>
        <v>4.1587901701323253E-2</v>
      </c>
      <c r="V523">
        <f t="shared" si="0"/>
        <v>121</v>
      </c>
      <c r="W523" s="50">
        <f t="shared" si="1"/>
        <v>3.4306776297136375E-2</v>
      </c>
    </row>
    <row r="524" spans="1:23" x14ac:dyDescent="0.2">
      <c r="A524" t="s">
        <v>234</v>
      </c>
      <c r="B524" s="55">
        <v>8</v>
      </c>
      <c r="C524" s="56">
        <v>2.3255813953488372E-2</v>
      </c>
      <c r="D524" s="55">
        <v>2</v>
      </c>
      <c r="E524" s="56">
        <v>4.7732696897374704E-3</v>
      </c>
      <c r="F524" s="55">
        <v>6</v>
      </c>
      <c r="G524" s="56">
        <v>1.9543973941368076E-2</v>
      </c>
      <c r="H524" s="55">
        <v>10</v>
      </c>
      <c r="I524" s="56">
        <v>2.3809523809523808E-2</v>
      </c>
      <c r="J524" s="55">
        <v>8</v>
      </c>
      <c r="K524" s="56">
        <v>2.0100502512562814E-2</v>
      </c>
      <c r="L524" s="55">
        <v>2</v>
      </c>
      <c r="M524" s="161">
        <v>1.5748031496062992E-2</v>
      </c>
      <c r="N524" s="55">
        <v>20</v>
      </c>
      <c r="O524" s="161">
        <v>7.434944237918216E-2</v>
      </c>
      <c r="P524" s="55">
        <v>17</v>
      </c>
      <c r="Q524" s="56">
        <f t="shared" si="2"/>
        <v>3.1716417910447763E-2</v>
      </c>
      <c r="R524" s="78">
        <f>1+1+1</f>
        <v>3</v>
      </c>
      <c r="S524" s="56">
        <f t="shared" si="3"/>
        <v>1.6949152542372881E-2</v>
      </c>
      <c r="T524" s="55">
        <v>3</v>
      </c>
      <c r="U524" s="56">
        <f t="shared" si="4"/>
        <v>5.6710775047258983E-3</v>
      </c>
      <c r="V524">
        <f t="shared" si="0"/>
        <v>79</v>
      </c>
      <c r="W524" s="50">
        <f t="shared" si="1"/>
        <v>2.2398639070031187E-2</v>
      </c>
    </row>
    <row r="525" spans="1:23" x14ac:dyDescent="0.2">
      <c r="A525" t="s">
        <v>1191</v>
      </c>
      <c r="B525" s="55">
        <v>6</v>
      </c>
      <c r="C525" s="56">
        <v>1.7441860465116279E-2</v>
      </c>
      <c r="D525" s="55">
        <v>6</v>
      </c>
      <c r="E525" s="56">
        <v>1.4319809069212411E-2</v>
      </c>
      <c r="F525" s="55">
        <v>4</v>
      </c>
      <c r="G525" s="56">
        <v>1.3029315960912053E-2</v>
      </c>
      <c r="H525" s="55">
        <v>10</v>
      </c>
      <c r="I525" s="56">
        <v>2.3809523809523808E-2</v>
      </c>
      <c r="J525" s="55">
        <v>5</v>
      </c>
      <c r="K525" s="56">
        <v>1.2562814070351759E-2</v>
      </c>
      <c r="L525" s="55">
        <v>3</v>
      </c>
      <c r="M525" s="161">
        <v>2.3622047244094488E-2</v>
      </c>
      <c r="N525" s="55">
        <v>2</v>
      </c>
      <c r="O525" s="161">
        <v>7.4349442379182153E-3</v>
      </c>
      <c r="P525" s="55">
        <v>10</v>
      </c>
      <c r="Q525" s="56">
        <f t="shared" si="2"/>
        <v>1.8656716417910446E-2</v>
      </c>
      <c r="R525" s="55">
        <f>2+2</f>
        <v>4</v>
      </c>
      <c r="S525" s="56">
        <f t="shared" si="3"/>
        <v>2.2598870056497175E-2</v>
      </c>
      <c r="T525" s="55">
        <f>4+1+2+1</f>
        <v>8</v>
      </c>
      <c r="U525" s="56">
        <f t="shared" si="4"/>
        <v>1.5122873345935728E-2</v>
      </c>
      <c r="V525">
        <f t="shared" si="0"/>
        <v>58</v>
      </c>
      <c r="W525" s="50">
        <f t="shared" si="1"/>
        <v>1.6444570456478593E-2</v>
      </c>
    </row>
    <row r="526" spans="1:23" x14ac:dyDescent="0.2">
      <c r="A526" t="s">
        <v>915</v>
      </c>
      <c r="B526" s="55">
        <v>13</v>
      </c>
      <c r="C526" s="56">
        <v>3.7790697674418602E-2</v>
      </c>
      <c r="D526" s="55">
        <v>45</v>
      </c>
      <c r="E526" s="56">
        <v>0.10739856801909307</v>
      </c>
      <c r="F526" s="55">
        <v>68</v>
      </c>
      <c r="G526" s="56">
        <v>0.13029315960912052</v>
      </c>
      <c r="H526" s="55">
        <v>62</v>
      </c>
      <c r="I526" s="56">
        <v>0.14761904761904762</v>
      </c>
      <c r="J526" s="55">
        <v>82</v>
      </c>
      <c r="K526" s="56">
        <v>0.20603015075376885</v>
      </c>
      <c r="L526" s="55">
        <v>19</v>
      </c>
      <c r="M526" s="161">
        <v>0.14960629921259844</v>
      </c>
      <c r="N526" s="55">
        <v>34</v>
      </c>
      <c r="O526" s="161">
        <v>0.12639405204460966</v>
      </c>
      <c r="P526" s="55">
        <f>36+1+1+1</f>
        <v>39</v>
      </c>
      <c r="Q526" s="56">
        <f t="shared" si="2"/>
        <v>7.2761194029850748E-2</v>
      </c>
      <c r="R526" s="78">
        <f>10+13+1</f>
        <v>24</v>
      </c>
      <c r="S526" s="56">
        <f t="shared" si="3"/>
        <v>0.13559322033898305</v>
      </c>
      <c r="T526" s="55">
        <f>59+6+3+8+9</f>
        <v>85</v>
      </c>
      <c r="U526" s="56">
        <f t="shared" si="4"/>
        <v>0.16068052930056712</v>
      </c>
      <c r="V526">
        <f t="shared" si="0"/>
        <v>471</v>
      </c>
      <c r="W526" s="50">
        <f t="shared" si="1"/>
        <v>0.1335412531896796</v>
      </c>
    </row>
    <row r="527" spans="1:23" ht="16" thickBot="1" x14ac:dyDescent="0.25">
      <c r="B527" s="57">
        <v>344</v>
      </c>
      <c r="C527" s="154">
        <v>1.0000000000000002</v>
      </c>
      <c r="D527" s="57">
        <v>419</v>
      </c>
      <c r="E527" s="154">
        <v>0.99999999999999989</v>
      </c>
      <c r="F527" s="57">
        <v>307</v>
      </c>
      <c r="G527" s="154">
        <v>1.0000000000000002</v>
      </c>
      <c r="H527" s="57">
        <v>421</v>
      </c>
      <c r="I527" s="154">
        <v>1</v>
      </c>
      <c r="J527" s="57">
        <v>398</v>
      </c>
      <c r="K527" s="154">
        <v>1</v>
      </c>
      <c r="L527" s="57">
        <v>127</v>
      </c>
      <c r="M527" s="172">
        <v>1</v>
      </c>
      <c r="N527" s="57">
        <v>269</v>
      </c>
      <c r="O527" s="172">
        <v>1</v>
      </c>
      <c r="P527" s="57">
        <f>SUM(P519:P526)</f>
        <v>536</v>
      </c>
      <c r="Q527" s="58">
        <f t="shared" si="2"/>
        <v>1</v>
      </c>
      <c r="R527" s="57">
        <f>SUM(R519:R526)</f>
        <v>177</v>
      </c>
      <c r="S527" s="58">
        <f t="shared" si="3"/>
        <v>1</v>
      </c>
      <c r="T527" s="57">
        <f>SUM(T519:T526)+18</f>
        <v>529</v>
      </c>
      <c r="U527" s="58">
        <f t="shared" si="4"/>
        <v>1</v>
      </c>
      <c r="V527">
        <f>B527+D527+F527+H527+J527+L527+N527+P527+R527+T527</f>
        <v>3527</v>
      </c>
      <c r="W527" s="50">
        <f t="shared" si="1"/>
        <v>1</v>
      </c>
    </row>
  </sheetData>
  <sortState ref="B487:K512">
    <sortCondition ref="F487"/>
  </sortState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B34AA-E5CD-3240-B36E-71F4C88011EB}">
  <dimension ref="A2:J333"/>
  <sheetViews>
    <sheetView topLeftCell="A317" zoomScale="136" zoomScaleNormal="136" workbookViewId="0">
      <selection activeCell="H333" sqref="H2:H333"/>
    </sheetView>
  </sheetViews>
  <sheetFormatPr baseColWidth="10" defaultRowHeight="15" x14ac:dyDescent="0.2"/>
  <cols>
    <col min="4" max="4" width="17.6640625" customWidth="1"/>
    <col min="7" max="7" width="24.83203125" customWidth="1"/>
    <col min="8" max="8" width="18.33203125" customWidth="1"/>
  </cols>
  <sheetData>
    <row r="2" spans="1:10" x14ac:dyDescent="0.2">
      <c r="A2" s="218">
        <v>43770</v>
      </c>
      <c r="B2" s="12" t="s">
        <v>6</v>
      </c>
      <c r="C2" s="113">
        <v>88510</v>
      </c>
      <c r="D2" s="12" t="s">
        <v>2705</v>
      </c>
      <c r="E2" s="12" t="s">
        <v>6</v>
      </c>
      <c r="F2" s="12" t="s">
        <v>6</v>
      </c>
      <c r="G2" s="12" t="s">
        <v>292</v>
      </c>
      <c r="H2" s="12"/>
      <c r="I2" s="87" t="s">
        <v>2728</v>
      </c>
      <c r="J2" s="87" t="s">
        <v>2408</v>
      </c>
    </row>
    <row r="3" spans="1:10" x14ac:dyDescent="0.2">
      <c r="A3" s="218">
        <v>43770</v>
      </c>
      <c r="B3" s="12" t="s">
        <v>3</v>
      </c>
      <c r="C3" s="113">
        <v>7242</v>
      </c>
      <c r="D3" s="12" t="s">
        <v>59</v>
      </c>
      <c r="E3" s="12" t="s">
        <v>15</v>
      </c>
      <c r="F3" s="12" t="s">
        <v>6</v>
      </c>
      <c r="G3" s="12" t="s">
        <v>194</v>
      </c>
      <c r="H3" s="12"/>
      <c r="I3" s="9">
        <v>31</v>
      </c>
      <c r="J3" s="9">
        <v>35</v>
      </c>
    </row>
    <row r="4" spans="1:10" x14ac:dyDescent="0.2">
      <c r="A4" s="218">
        <v>43770</v>
      </c>
      <c r="B4" s="12" t="s">
        <v>3</v>
      </c>
      <c r="C4" s="113">
        <v>4059</v>
      </c>
      <c r="D4" s="12" t="s">
        <v>506</v>
      </c>
      <c r="E4" s="12" t="s">
        <v>214</v>
      </c>
      <c r="F4" s="12" t="s">
        <v>6</v>
      </c>
      <c r="G4" s="12" t="s">
        <v>151</v>
      </c>
      <c r="H4" s="217"/>
      <c r="I4" s="9">
        <v>14</v>
      </c>
      <c r="J4" s="9">
        <v>11</v>
      </c>
    </row>
    <row r="5" spans="1:10" x14ac:dyDescent="0.2">
      <c r="A5" s="218">
        <v>43770</v>
      </c>
      <c r="B5" s="12" t="s">
        <v>6</v>
      </c>
      <c r="C5" s="113">
        <v>57100</v>
      </c>
      <c r="D5" s="12" t="s">
        <v>141</v>
      </c>
      <c r="E5" s="12" t="s">
        <v>6</v>
      </c>
      <c r="F5" s="12" t="s">
        <v>15</v>
      </c>
      <c r="G5" s="12" t="s">
        <v>151</v>
      </c>
      <c r="H5" s="12"/>
      <c r="I5" s="9">
        <v>36</v>
      </c>
      <c r="J5" s="9">
        <v>41</v>
      </c>
    </row>
    <row r="6" spans="1:10" x14ac:dyDescent="0.2">
      <c r="A6" s="218">
        <v>43770</v>
      </c>
      <c r="B6" s="12" t="s">
        <v>3</v>
      </c>
      <c r="C6" s="113">
        <v>8371</v>
      </c>
      <c r="D6" s="12" t="s">
        <v>57</v>
      </c>
      <c r="E6" s="12" t="s">
        <v>1656</v>
      </c>
      <c r="F6" s="12" t="s">
        <v>6</v>
      </c>
      <c r="G6" s="12" t="s">
        <v>151</v>
      </c>
      <c r="H6" s="12"/>
      <c r="I6" s="9">
        <v>28</v>
      </c>
      <c r="J6" s="9">
        <v>22</v>
      </c>
    </row>
    <row r="7" spans="1:10" x14ac:dyDescent="0.2">
      <c r="A7" s="218">
        <v>43770</v>
      </c>
      <c r="B7" s="12" t="s">
        <v>3</v>
      </c>
      <c r="C7" s="113">
        <v>5340</v>
      </c>
      <c r="D7" s="12" t="s">
        <v>122</v>
      </c>
      <c r="E7" s="12" t="s">
        <v>19</v>
      </c>
      <c r="F7" s="12" t="s">
        <v>15</v>
      </c>
      <c r="G7" s="12" t="s">
        <v>37</v>
      </c>
      <c r="H7" s="12"/>
      <c r="I7" s="9">
        <v>31</v>
      </c>
      <c r="J7" s="9">
        <v>38</v>
      </c>
    </row>
    <row r="8" spans="1:10" x14ac:dyDescent="0.2">
      <c r="A8" s="218">
        <v>43770</v>
      </c>
      <c r="B8" s="12" t="s">
        <v>3</v>
      </c>
      <c r="C8" s="113">
        <v>2170</v>
      </c>
      <c r="D8" s="12" t="s">
        <v>190</v>
      </c>
      <c r="E8" s="12" t="s">
        <v>15</v>
      </c>
      <c r="F8" s="12" t="s">
        <v>187</v>
      </c>
      <c r="G8" s="12" t="s">
        <v>222</v>
      </c>
      <c r="H8" s="217"/>
      <c r="I8" s="9">
        <v>28</v>
      </c>
      <c r="J8" s="9">
        <v>37</v>
      </c>
    </row>
    <row r="9" spans="1:10" x14ac:dyDescent="0.2">
      <c r="A9" s="218">
        <v>43770</v>
      </c>
      <c r="B9" s="12" t="s">
        <v>6</v>
      </c>
      <c r="C9" s="113">
        <v>57685</v>
      </c>
      <c r="D9" s="12" t="s">
        <v>2706</v>
      </c>
      <c r="E9" s="12" t="s">
        <v>6</v>
      </c>
      <c r="F9" s="12" t="s">
        <v>34</v>
      </c>
      <c r="G9" s="12" t="s">
        <v>422</v>
      </c>
      <c r="H9" s="217"/>
      <c r="I9" s="9">
        <v>53</v>
      </c>
      <c r="J9" s="9">
        <v>72</v>
      </c>
    </row>
    <row r="10" spans="1:10" x14ac:dyDescent="0.2">
      <c r="A10" s="218">
        <v>43770</v>
      </c>
      <c r="B10" s="12" t="s">
        <v>3</v>
      </c>
      <c r="C10" s="113">
        <v>1550</v>
      </c>
      <c r="D10" s="12" t="s">
        <v>92</v>
      </c>
      <c r="E10" s="12" t="s">
        <v>18</v>
      </c>
      <c r="F10" s="12" t="s">
        <v>15</v>
      </c>
      <c r="G10" s="12" t="s">
        <v>23</v>
      </c>
      <c r="H10" s="217"/>
      <c r="I10" s="9">
        <v>26</v>
      </c>
      <c r="J10" s="9">
        <v>26</v>
      </c>
    </row>
    <row r="11" spans="1:10" x14ac:dyDescent="0.2">
      <c r="A11" s="218">
        <v>43770</v>
      </c>
      <c r="B11" s="12" t="s">
        <v>3</v>
      </c>
      <c r="C11" s="113">
        <v>1342</v>
      </c>
      <c r="D11" s="12" t="s">
        <v>92</v>
      </c>
      <c r="E11" s="12" t="s">
        <v>10</v>
      </c>
      <c r="F11" s="12" t="s">
        <v>6</v>
      </c>
      <c r="G11" s="12" t="s">
        <v>23</v>
      </c>
      <c r="H11" s="12"/>
      <c r="I11" s="9">
        <v>26</v>
      </c>
      <c r="J11" s="9">
        <v>26</v>
      </c>
    </row>
    <row r="12" spans="1:10" x14ac:dyDescent="0.2">
      <c r="A12" s="218">
        <v>43770</v>
      </c>
      <c r="B12" s="12" t="s">
        <v>3</v>
      </c>
      <c r="C12" s="113">
        <v>5836</v>
      </c>
      <c r="D12" s="12" t="s">
        <v>261</v>
      </c>
      <c r="E12" s="12" t="s">
        <v>6</v>
      </c>
      <c r="F12" s="12" t="s">
        <v>15</v>
      </c>
      <c r="G12" s="12" t="s">
        <v>2707</v>
      </c>
      <c r="H12" s="217"/>
      <c r="I12" s="9">
        <v>29</v>
      </c>
      <c r="J12" s="9">
        <v>29</v>
      </c>
    </row>
    <row r="13" spans="1:10" x14ac:dyDescent="0.2">
      <c r="A13" s="218">
        <v>43770</v>
      </c>
      <c r="B13" s="12" t="s">
        <v>6</v>
      </c>
      <c r="C13" s="113">
        <v>57120</v>
      </c>
      <c r="D13" s="12" t="s">
        <v>344</v>
      </c>
      <c r="E13" s="12" t="s">
        <v>6</v>
      </c>
      <c r="F13" s="12" t="s">
        <v>15</v>
      </c>
      <c r="G13" s="12" t="s">
        <v>37</v>
      </c>
      <c r="H13" s="217"/>
      <c r="I13" s="9">
        <v>27</v>
      </c>
      <c r="J13" s="9">
        <v>29</v>
      </c>
    </row>
    <row r="14" spans="1:10" x14ac:dyDescent="0.2">
      <c r="A14" s="218">
        <v>43770</v>
      </c>
      <c r="B14" s="12" t="s">
        <v>3</v>
      </c>
      <c r="C14" s="113">
        <v>1858</v>
      </c>
      <c r="D14" s="12" t="s">
        <v>92</v>
      </c>
      <c r="E14" s="12" t="s">
        <v>234</v>
      </c>
      <c r="F14" s="12" t="s">
        <v>1508</v>
      </c>
      <c r="G14" s="12" t="s">
        <v>151</v>
      </c>
      <c r="H14" s="12"/>
      <c r="I14" s="9">
        <v>42</v>
      </c>
      <c r="J14" s="9">
        <v>50</v>
      </c>
    </row>
    <row r="15" spans="1:10" x14ac:dyDescent="0.2">
      <c r="A15" s="218">
        <v>43770</v>
      </c>
      <c r="B15" s="12" t="s">
        <v>6</v>
      </c>
      <c r="C15" s="113">
        <v>67000</v>
      </c>
      <c r="D15" s="12" t="s">
        <v>165</v>
      </c>
      <c r="E15" s="12" t="s">
        <v>6</v>
      </c>
      <c r="F15" s="12" t="s">
        <v>5</v>
      </c>
      <c r="G15" s="12" t="s">
        <v>477</v>
      </c>
      <c r="H15" s="217"/>
      <c r="I15" s="9">
        <v>32</v>
      </c>
      <c r="J15" s="9">
        <v>30</v>
      </c>
    </row>
    <row r="16" spans="1:10" x14ac:dyDescent="0.2">
      <c r="A16" s="218">
        <v>43770</v>
      </c>
      <c r="B16" s="12" t="s">
        <v>2708</v>
      </c>
      <c r="C16" s="113">
        <v>1000</v>
      </c>
      <c r="D16" s="12" t="s">
        <v>2709</v>
      </c>
      <c r="E16" s="12" t="s">
        <v>2710</v>
      </c>
      <c r="F16" s="12" t="s">
        <v>15</v>
      </c>
      <c r="G16" s="12" t="s">
        <v>151</v>
      </c>
      <c r="H16" s="12"/>
      <c r="I16" s="9">
        <v>140</v>
      </c>
      <c r="J16" s="9">
        <v>223</v>
      </c>
    </row>
    <row r="17" spans="1:10" x14ac:dyDescent="0.2">
      <c r="A17" s="218">
        <v>43770</v>
      </c>
      <c r="B17" s="12" t="s">
        <v>5</v>
      </c>
      <c r="C17" s="113">
        <v>67661</v>
      </c>
      <c r="D17" s="12" t="s">
        <v>2711</v>
      </c>
      <c r="E17" s="12" t="s">
        <v>15</v>
      </c>
      <c r="F17" s="12" t="s">
        <v>15</v>
      </c>
      <c r="G17" s="12" t="s">
        <v>23</v>
      </c>
      <c r="H17" s="217"/>
      <c r="I17" s="9">
        <v>108</v>
      </c>
      <c r="J17" s="9">
        <v>172</v>
      </c>
    </row>
    <row r="18" spans="1:10" x14ac:dyDescent="0.2">
      <c r="A18" s="218">
        <v>43770</v>
      </c>
      <c r="B18" s="12" t="s">
        <v>6</v>
      </c>
      <c r="C18" s="113">
        <v>3337</v>
      </c>
      <c r="D18" s="12" t="s">
        <v>338</v>
      </c>
      <c r="E18" s="12" t="s">
        <v>4</v>
      </c>
      <c r="F18" s="12" t="s">
        <v>5</v>
      </c>
      <c r="G18" s="12" t="s">
        <v>989</v>
      </c>
      <c r="H18" s="217"/>
      <c r="I18" s="9">
        <v>19</v>
      </c>
      <c r="J18" s="9">
        <v>23</v>
      </c>
    </row>
    <row r="19" spans="1:10" x14ac:dyDescent="0.2">
      <c r="A19" s="218">
        <v>43770</v>
      </c>
      <c r="B19" s="12" t="s">
        <v>3</v>
      </c>
      <c r="C19" s="113">
        <v>6786</v>
      </c>
      <c r="D19" s="12" t="s">
        <v>49</v>
      </c>
      <c r="E19" s="12" t="s">
        <v>2712</v>
      </c>
      <c r="F19" s="12" t="s">
        <v>15</v>
      </c>
      <c r="G19" s="12" t="s">
        <v>151</v>
      </c>
      <c r="H19" s="12"/>
      <c r="I19" s="9">
        <v>39</v>
      </c>
      <c r="J19" s="9">
        <v>54</v>
      </c>
    </row>
    <row r="20" spans="1:10" x14ac:dyDescent="0.2">
      <c r="A20" s="218">
        <v>43770</v>
      </c>
      <c r="B20" s="12" t="s">
        <v>3</v>
      </c>
      <c r="C20" s="113">
        <v>3398</v>
      </c>
      <c r="D20" s="12" t="s">
        <v>156</v>
      </c>
      <c r="E20" s="12" t="s">
        <v>2713</v>
      </c>
      <c r="F20" s="12" t="s">
        <v>15</v>
      </c>
      <c r="G20" s="12" t="s">
        <v>258</v>
      </c>
      <c r="H20" s="12"/>
      <c r="I20" s="9">
        <v>24</v>
      </c>
      <c r="J20" s="9">
        <v>27</v>
      </c>
    </row>
    <row r="21" spans="1:10" x14ac:dyDescent="0.2">
      <c r="A21" s="218">
        <v>43770</v>
      </c>
      <c r="B21" s="12" t="s">
        <v>3</v>
      </c>
      <c r="C21" s="113">
        <v>8080</v>
      </c>
      <c r="D21" s="12" t="s">
        <v>41</v>
      </c>
      <c r="E21" s="12" t="s">
        <v>8</v>
      </c>
      <c r="F21" s="12" t="s">
        <v>33</v>
      </c>
      <c r="G21" s="12" t="s">
        <v>2707</v>
      </c>
      <c r="H21" s="12"/>
      <c r="I21" s="9">
        <v>21</v>
      </c>
      <c r="J21" s="9">
        <v>25</v>
      </c>
    </row>
    <row r="22" spans="1:10" x14ac:dyDescent="0.2">
      <c r="A22" s="218">
        <v>43770</v>
      </c>
      <c r="B22" s="12" t="s">
        <v>3</v>
      </c>
      <c r="C22" s="113">
        <v>1354</v>
      </c>
      <c r="D22" s="12" t="s">
        <v>92</v>
      </c>
      <c r="E22" s="12" t="s">
        <v>2044</v>
      </c>
      <c r="F22" s="12" t="s">
        <v>15</v>
      </c>
      <c r="G22" s="12" t="s">
        <v>194</v>
      </c>
      <c r="H22" s="12"/>
      <c r="I22" s="9">
        <v>27</v>
      </c>
      <c r="J22" s="9">
        <v>32</v>
      </c>
    </row>
    <row r="23" spans="1:10" x14ac:dyDescent="0.2">
      <c r="A23" s="218">
        <v>43770</v>
      </c>
      <c r="B23" s="12" t="s">
        <v>6</v>
      </c>
      <c r="C23" s="113">
        <v>54260</v>
      </c>
      <c r="D23" s="12" t="s">
        <v>672</v>
      </c>
      <c r="E23" s="12" t="s">
        <v>6</v>
      </c>
      <c r="F23" s="12" t="s">
        <v>15</v>
      </c>
      <c r="G23" s="11" t="s">
        <v>151</v>
      </c>
      <c r="H23" s="217"/>
      <c r="I23" s="9">
        <v>40</v>
      </c>
      <c r="J23" s="9">
        <v>36</v>
      </c>
    </row>
    <row r="24" spans="1:10" x14ac:dyDescent="0.2">
      <c r="A24" s="218">
        <v>43770</v>
      </c>
      <c r="B24" s="12" t="s">
        <v>3</v>
      </c>
      <c r="C24" s="113">
        <v>4282</v>
      </c>
      <c r="D24" s="12" t="s">
        <v>506</v>
      </c>
      <c r="E24" s="12" t="s">
        <v>6</v>
      </c>
      <c r="F24" s="12" t="s">
        <v>15</v>
      </c>
      <c r="G24" s="12" t="s">
        <v>23</v>
      </c>
      <c r="H24" s="217"/>
      <c r="I24" s="9">
        <v>11</v>
      </c>
      <c r="J24" s="9">
        <v>7</v>
      </c>
    </row>
    <row r="25" spans="1:10" x14ac:dyDescent="0.2">
      <c r="A25" s="218">
        <v>43770</v>
      </c>
      <c r="B25" s="12" t="s">
        <v>3</v>
      </c>
      <c r="C25" s="113">
        <v>2468</v>
      </c>
      <c r="D25" s="12" t="s">
        <v>92</v>
      </c>
      <c r="E25" s="12" t="s">
        <v>157</v>
      </c>
      <c r="F25" s="12" t="s">
        <v>15</v>
      </c>
      <c r="G25" s="12" t="s">
        <v>151</v>
      </c>
      <c r="H25" s="12"/>
      <c r="I25" s="9">
        <v>28</v>
      </c>
      <c r="J25" s="9">
        <v>29</v>
      </c>
    </row>
    <row r="26" spans="1:10" x14ac:dyDescent="0.2">
      <c r="A26" s="218">
        <v>43770</v>
      </c>
      <c r="B26" s="12" t="s">
        <v>3</v>
      </c>
      <c r="C26" s="113">
        <v>3243</v>
      </c>
      <c r="D26" s="12" t="s">
        <v>131</v>
      </c>
      <c r="E26" s="12" t="s">
        <v>12</v>
      </c>
      <c r="F26" s="12" t="s">
        <v>15</v>
      </c>
      <c r="G26" s="12" t="s">
        <v>319</v>
      </c>
      <c r="H26" s="12"/>
      <c r="I26" s="9">
        <v>20</v>
      </c>
      <c r="J26" s="9">
        <v>20</v>
      </c>
    </row>
    <row r="27" spans="1:10" x14ac:dyDescent="0.2">
      <c r="A27" s="218">
        <v>43770</v>
      </c>
      <c r="B27" s="12" t="s">
        <v>3</v>
      </c>
      <c r="C27" s="113">
        <v>4973</v>
      </c>
      <c r="D27" s="12" t="s">
        <v>133</v>
      </c>
      <c r="E27" s="12" t="s">
        <v>5</v>
      </c>
      <c r="F27" s="12" t="s">
        <v>22</v>
      </c>
      <c r="G27" s="12" t="s">
        <v>477</v>
      </c>
      <c r="H27" s="12"/>
      <c r="I27" s="9">
        <v>18</v>
      </c>
      <c r="J27" s="9">
        <v>13</v>
      </c>
    </row>
    <row r="28" spans="1:10" x14ac:dyDescent="0.2">
      <c r="A28" s="218">
        <v>43770</v>
      </c>
      <c r="B28" s="12" t="s">
        <v>3</v>
      </c>
      <c r="C28" s="113">
        <v>6985</v>
      </c>
      <c r="D28" s="12" t="s">
        <v>1814</v>
      </c>
      <c r="E28" s="12" t="s">
        <v>31</v>
      </c>
      <c r="F28" s="12" t="s">
        <v>221</v>
      </c>
      <c r="G28" s="12" t="s">
        <v>23</v>
      </c>
      <c r="H28" s="217"/>
      <c r="I28" s="9">
        <v>30</v>
      </c>
      <c r="J28" s="9">
        <v>38</v>
      </c>
    </row>
    <row r="29" spans="1:10" x14ac:dyDescent="0.2">
      <c r="A29" s="218">
        <v>43770</v>
      </c>
      <c r="B29" s="12" t="s">
        <v>3</v>
      </c>
      <c r="C29" s="113">
        <v>6910</v>
      </c>
      <c r="D29" s="12" t="s">
        <v>109</v>
      </c>
      <c r="E29" s="12" t="s">
        <v>169</v>
      </c>
      <c r="F29" s="12" t="s">
        <v>6</v>
      </c>
      <c r="G29" s="12" t="s">
        <v>151</v>
      </c>
      <c r="H29" s="12"/>
      <c r="I29" s="9">
        <v>34</v>
      </c>
      <c r="J29" s="9">
        <v>45</v>
      </c>
    </row>
    <row r="30" spans="1:10" x14ac:dyDescent="0.2">
      <c r="A30" s="218">
        <v>43770</v>
      </c>
      <c r="B30" s="12" t="s">
        <v>3</v>
      </c>
      <c r="C30" s="113">
        <v>3238</v>
      </c>
      <c r="D30" s="12" t="s">
        <v>131</v>
      </c>
      <c r="E30" s="12" t="s">
        <v>12</v>
      </c>
      <c r="F30" s="12" t="s">
        <v>15</v>
      </c>
      <c r="G30" s="12" t="s">
        <v>151</v>
      </c>
      <c r="H30" s="217"/>
      <c r="I30" s="9">
        <v>21</v>
      </c>
      <c r="J30" s="9">
        <v>21</v>
      </c>
    </row>
    <row r="31" spans="1:10" x14ac:dyDescent="0.2">
      <c r="A31" s="218">
        <v>43770</v>
      </c>
      <c r="B31" s="12" t="s">
        <v>3</v>
      </c>
      <c r="C31" s="113">
        <v>1223</v>
      </c>
      <c r="D31" s="12" t="s">
        <v>43</v>
      </c>
      <c r="E31" s="12" t="s">
        <v>188</v>
      </c>
      <c r="F31" s="12" t="s">
        <v>15</v>
      </c>
      <c r="G31" s="12" t="s">
        <v>2714</v>
      </c>
      <c r="H31" s="217"/>
      <c r="I31" s="9">
        <v>22</v>
      </c>
      <c r="J31" s="9">
        <v>26</v>
      </c>
    </row>
    <row r="32" spans="1:10" x14ac:dyDescent="0.2">
      <c r="A32" s="218">
        <v>43770</v>
      </c>
      <c r="B32" s="12" t="s">
        <v>6</v>
      </c>
      <c r="C32" s="113">
        <v>54000</v>
      </c>
      <c r="D32" s="12" t="s">
        <v>210</v>
      </c>
      <c r="E32" s="12" t="s">
        <v>6</v>
      </c>
      <c r="F32" s="12" t="s">
        <v>15</v>
      </c>
      <c r="G32" s="12" t="s">
        <v>422</v>
      </c>
      <c r="H32" s="12"/>
      <c r="I32" s="9">
        <v>82</v>
      </c>
      <c r="J32" s="9">
        <v>116</v>
      </c>
    </row>
    <row r="33" spans="1:10" x14ac:dyDescent="0.2">
      <c r="A33" s="218">
        <v>43770</v>
      </c>
      <c r="B33" s="12" t="s">
        <v>3</v>
      </c>
      <c r="C33" s="113">
        <v>6147</v>
      </c>
      <c r="D33" s="12" t="s">
        <v>48</v>
      </c>
      <c r="E33" s="12" t="s">
        <v>5</v>
      </c>
      <c r="F33" s="12" t="s">
        <v>15</v>
      </c>
      <c r="G33" s="12" t="s">
        <v>151</v>
      </c>
      <c r="H33" s="12"/>
      <c r="I33" s="9">
        <v>37</v>
      </c>
      <c r="J33" s="9">
        <v>44</v>
      </c>
    </row>
    <row r="34" spans="1:10" x14ac:dyDescent="0.2">
      <c r="A34" s="218">
        <v>43770</v>
      </c>
      <c r="B34" s="12" t="s">
        <v>3</v>
      </c>
      <c r="C34" s="113">
        <v>1370</v>
      </c>
      <c r="D34" s="12" t="s">
        <v>92</v>
      </c>
      <c r="E34" s="12" t="s">
        <v>10</v>
      </c>
      <c r="F34" s="12" t="s">
        <v>22</v>
      </c>
      <c r="G34" s="12" t="s">
        <v>151</v>
      </c>
      <c r="H34" s="12"/>
      <c r="I34" s="9">
        <v>23</v>
      </c>
      <c r="J34" s="9">
        <v>26</v>
      </c>
    </row>
    <row r="35" spans="1:10" x14ac:dyDescent="0.2">
      <c r="A35" s="218">
        <v>43770</v>
      </c>
      <c r="B35" s="12" t="s">
        <v>3</v>
      </c>
      <c r="C35" s="113">
        <v>8289</v>
      </c>
      <c r="D35" s="12" t="s">
        <v>229</v>
      </c>
      <c r="E35" s="12" t="s">
        <v>15</v>
      </c>
      <c r="F35" s="12" t="s">
        <v>8</v>
      </c>
      <c r="G35" s="12" t="s">
        <v>23</v>
      </c>
      <c r="H35" s="12"/>
      <c r="I35" s="9">
        <v>30</v>
      </c>
      <c r="J35" s="9">
        <v>24</v>
      </c>
    </row>
    <row r="36" spans="1:10" x14ac:dyDescent="0.2">
      <c r="A36" s="218">
        <v>43770</v>
      </c>
      <c r="B36" s="12" t="s">
        <v>3</v>
      </c>
      <c r="C36" s="113">
        <v>8087</v>
      </c>
      <c r="D36" s="12" t="s">
        <v>41</v>
      </c>
      <c r="E36" s="12" t="s">
        <v>8</v>
      </c>
      <c r="F36" s="12" t="s">
        <v>15</v>
      </c>
      <c r="G36" s="12" t="s">
        <v>23</v>
      </c>
      <c r="H36" s="217"/>
      <c r="I36" s="9">
        <v>24</v>
      </c>
      <c r="J36" s="9">
        <v>20</v>
      </c>
    </row>
    <row r="37" spans="1:10" x14ac:dyDescent="0.2">
      <c r="A37" s="218">
        <v>43770</v>
      </c>
      <c r="B37" s="12" t="s">
        <v>6</v>
      </c>
      <c r="C37" s="113">
        <v>94480</v>
      </c>
      <c r="D37" s="12" t="s">
        <v>2715</v>
      </c>
      <c r="E37" s="12" t="s">
        <v>6</v>
      </c>
      <c r="F37" s="12" t="s">
        <v>15</v>
      </c>
      <c r="G37" s="12" t="s">
        <v>2716</v>
      </c>
      <c r="H37" s="217"/>
      <c r="I37" s="9"/>
      <c r="J37" s="9"/>
    </row>
    <row r="38" spans="1:10" x14ac:dyDescent="0.2">
      <c r="A38" s="218">
        <v>43770</v>
      </c>
      <c r="B38" s="12" t="s">
        <v>3</v>
      </c>
      <c r="C38" s="113">
        <v>2222</v>
      </c>
      <c r="D38" s="12" t="s">
        <v>92</v>
      </c>
      <c r="E38" s="12" t="s">
        <v>6</v>
      </c>
      <c r="F38" s="12" t="s">
        <v>15</v>
      </c>
      <c r="G38" s="12" t="s">
        <v>2729</v>
      </c>
      <c r="H38" s="217"/>
      <c r="I38" s="9">
        <v>28</v>
      </c>
      <c r="J38" s="9">
        <v>33</v>
      </c>
    </row>
    <row r="39" spans="1:10" x14ac:dyDescent="0.2">
      <c r="A39" s="218">
        <v>43770</v>
      </c>
      <c r="B39" s="12" t="s">
        <v>3</v>
      </c>
      <c r="C39" s="113">
        <v>8112</v>
      </c>
      <c r="D39" s="12" t="s">
        <v>42</v>
      </c>
      <c r="E39" s="12" t="s">
        <v>31</v>
      </c>
      <c r="F39" s="12" t="s">
        <v>15</v>
      </c>
      <c r="G39" s="12" t="s">
        <v>23</v>
      </c>
      <c r="H39" s="217"/>
      <c r="I39" s="9">
        <v>24</v>
      </c>
      <c r="J39" s="9">
        <v>29</v>
      </c>
    </row>
    <row r="40" spans="1:10" x14ac:dyDescent="0.2">
      <c r="A40" s="218">
        <v>43770</v>
      </c>
      <c r="B40" s="12" t="s">
        <v>3</v>
      </c>
      <c r="C40" s="113">
        <v>3720</v>
      </c>
      <c r="D40" s="12" t="s">
        <v>83</v>
      </c>
      <c r="E40" s="12" t="s">
        <v>6</v>
      </c>
      <c r="F40" s="12" t="s">
        <v>4</v>
      </c>
      <c r="G40" s="12" t="s">
        <v>2717</v>
      </c>
      <c r="H40" s="217"/>
      <c r="I40" s="9">
        <v>20</v>
      </c>
      <c r="J40" s="9">
        <v>16</v>
      </c>
    </row>
    <row r="41" spans="1:10" x14ac:dyDescent="0.2">
      <c r="A41" s="218">
        <v>43770</v>
      </c>
      <c r="B41" s="12" t="s">
        <v>3</v>
      </c>
      <c r="C41" s="113">
        <v>5430</v>
      </c>
      <c r="D41" s="12" t="s">
        <v>2366</v>
      </c>
      <c r="E41" s="12" t="s">
        <v>15</v>
      </c>
      <c r="F41" s="12" t="s">
        <v>6</v>
      </c>
      <c r="G41" s="12" t="s">
        <v>23</v>
      </c>
      <c r="H41" s="217"/>
      <c r="I41" s="9">
        <v>37</v>
      </c>
      <c r="J41" s="9">
        <v>45</v>
      </c>
    </row>
    <row r="42" spans="1:10" x14ac:dyDescent="0.2">
      <c r="A42" s="218">
        <v>43770</v>
      </c>
      <c r="B42" s="12" t="s">
        <v>6</v>
      </c>
      <c r="C42" s="113">
        <v>57220</v>
      </c>
      <c r="D42" s="12" t="s">
        <v>2718</v>
      </c>
      <c r="E42" s="12" t="s">
        <v>6</v>
      </c>
      <c r="F42" s="12" t="s">
        <v>5</v>
      </c>
      <c r="G42" s="12" t="s">
        <v>151</v>
      </c>
      <c r="H42" s="12"/>
      <c r="I42" s="9">
        <v>64</v>
      </c>
      <c r="J42" s="9">
        <v>91</v>
      </c>
    </row>
    <row r="43" spans="1:10" x14ac:dyDescent="0.2">
      <c r="A43" s="218">
        <v>43770</v>
      </c>
      <c r="B43" s="12" t="s">
        <v>3</v>
      </c>
      <c r="C43" s="113">
        <v>4573</v>
      </c>
      <c r="D43" s="12" t="s">
        <v>40</v>
      </c>
      <c r="E43" s="12" t="s">
        <v>16</v>
      </c>
      <c r="F43" s="12" t="s">
        <v>6</v>
      </c>
      <c r="G43" s="12" t="s">
        <v>929</v>
      </c>
      <c r="H43" s="12"/>
      <c r="I43" s="9">
        <v>2</v>
      </c>
      <c r="J43" s="9">
        <v>0.4</v>
      </c>
    </row>
    <row r="44" spans="1:10" x14ac:dyDescent="0.2">
      <c r="A44" s="218">
        <v>43770</v>
      </c>
      <c r="B44" s="12" t="s">
        <v>3</v>
      </c>
      <c r="C44" s="113">
        <v>8140</v>
      </c>
      <c r="D44" s="12" t="s">
        <v>53</v>
      </c>
      <c r="E44" s="12" t="s">
        <v>4</v>
      </c>
      <c r="F44" s="12" t="s">
        <v>1759</v>
      </c>
      <c r="G44" s="12" t="s">
        <v>258</v>
      </c>
      <c r="H44" s="12"/>
      <c r="I44" s="9">
        <v>26</v>
      </c>
      <c r="J44" s="9">
        <v>31</v>
      </c>
    </row>
    <row r="45" spans="1:10" x14ac:dyDescent="0.2">
      <c r="A45" s="218">
        <v>43770</v>
      </c>
      <c r="B45" s="12" t="s">
        <v>3</v>
      </c>
      <c r="C45" s="113">
        <v>9171</v>
      </c>
      <c r="D45" s="12" t="s">
        <v>2719</v>
      </c>
      <c r="E45" s="12" t="s">
        <v>15</v>
      </c>
      <c r="F45" s="12" t="s">
        <v>4</v>
      </c>
      <c r="G45" s="12" t="s">
        <v>23</v>
      </c>
      <c r="H45" s="217"/>
      <c r="I45" s="9">
        <v>54</v>
      </c>
      <c r="J45" s="9">
        <v>73</v>
      </c>
    </row>
    <row r="46" spans="1:10" x14ac:dyDescent="0.2">
      <c r="A46" s="218">
        <v>43770</v>
      </c>
      <c r="B46" s="12" t="s">
        <v>3</v>
      </c>
      <c r="C46" s="113">
        <v>8274</v>
      </c>
      <c r="D46" s="12" t="s">
        <v>229</v>
      </c>
      <c r="E46" s="12" t="s">
        <v>8</v>
      </c>
      <c r="F46" s="12" t="s">
        <v>22</v>
      </c>
      <c r="G46" s="12" t="s">
        <v>37</v>
      </c>
      <c r="H46" s="12"/>
      <c r="I46" s="9">
        <v>30</v>
      </c>
      <c r="J46" s="9">
        <v>37</v>
      </c>
    </row>
    <row r="47" spans="1:10" x14ac:dyDescent="0.2">
      <c r="A47" s="218">
        <v>43770</v>
      </c>
      <c r="B47" s="12" t="s">
        <v>3</v>
      </c>
      <c r="C47" s="113">
        <v>4268</v>
      </c>
      <c r="D47" s="12" t="s">
        <v>506</v>
      </c>
      <c r="E47" s="12" t="s">
        <v>31</v>
      </c>
      <c r="F47" s="12" t="s">
        <v>15</v>
      </c>
      <c r="G47" s="12" t="s">
        <v>37</v>
      </c>
      <c r="H47" s="12"/>
      <c r="I47" s="9">
        <v>12</v>
      </c>
      <c r="J47" s="9">
        <v>10</v>
      </c>
    </row>
    <row r="48" spans="1:10" x14ac:dyDescent="0.2">
      <c r="A48" s="218">
        <v>43770</v>
      </c>
      <c r="B48" s="12" t="s">
        <v>3</v>
      </c>
      <c r="C48" s="113">
        <v>5244</v>
      </c>
      <c r="D48" s="12" t="s">
        <v>66</v>
      </c>
      <c r="E48" s="12" t="s">
        <v>15</v>
      </c>
      <c r="F48" s="12" t="s">
        <v>22</v>
      </c>
      <c r="G48" s="12" t="s">
        <v>319</v>
      </c>
      <c r="H48" s="12"/>
      <c r="I48" s="9">
        <v>26</v>
      </c>
      <c r="J48" s="9">
        <v>33</v>
      </c>
    </row>
    <row r="49" spans="1:10" x14ac:dyDescent="0.2">
      <c r="A49" s="218">
        <v>43770</v>
      </c>
      <c r="B49" s="12" t="s">
        <v>6</v>
      </c>
      <c r="C49" s="113">
        <v>54690</v>
      </c>
      <c r="D49" s="12" t="s">
        <v>2720</v>
      </c>
      <c r="E49" s="12" t="s">
        <v>6</v>
      </c>
      <c r="F49" s="12" t="s">
        <v>15</v>
      </c>
      <c r="G49" s="12" t="s">
        <v>37</v>
      </c>
      <c r="H49" s="217"/>
      <c r="I49" s="9">
        <v>81</v>
      </c>
      <c r="J49" s="9">
        <v>114</v>
      </c>
    </row>
    <row r="50" spans="1:10" x14ac:dyDescent="0.2">
      <c r="A50" s="218">
        <v>43770</v>
      </c>
      <c r="B50" s="12" t="s">
        <v>3</v>
      </c>
      <c r="C50" s="113">
        <v>8253</v>
      </c>
      <c r="D50" s="12" t="s">
        <v>64</v>
      </c>
      <c r="E50" s="12" t="s">
        <v>6</v>
      </c>
      <c r="F50" s="12" t="s">
        <v>22</v>
      </c>
      <c r="G50" s="12" t="s">
        <v>2721</v>
      </c>
      <c r="H50" s="12"/>
      <c r="I50" s="9">
        <v>27</v>
      </c>
      <c r="J50" s="9">
        <v>19</v>
      </c>
    </row>
    <row r="51" spans="1:10" x14ac:dyDescent="0.2">
      <c r="A51" s="218">
        <v>43770</v>
      </c>
      <c r="B51" s="12" t="s">
        <v>3</v>
      </c>
      <c r="C51" s="113">
        <v>7716</v>
      </c>
      <c r="D51" s="12" t="s">
        <v>45</v>
      </c>
      <c r="E51" s="12" t="s">
        <v>15</v>
      </c>
      <c r="F51" s="12" t="s">
        <v>6</v>
      </c>
      <c r="G51" s="12" t="s">
        <v>303</v>
      </c>
      <c r="H51" s="12"/>
      <c r="I51" s="9">
        <v>40</v>
      </c>
      <c r="J51" s="9">
        <v>57</v>
      </c>
    </row>
    <row r="52" spans="1:10" x14ac:dyDescent="0.2">
      <c r="A52" s="218">
        <v>43770</v>
      </c>
      <c r="B52" s="12" t="s">
        <v>3</v>
      </c>
      <c r="C52" s="113">
        <v>1941</v>
      </c>
      <c r="D52" s="12" t="s">
        <v>92</v>
      </c>
      <c r="E52" s="12" t="s">
        <v>2710</v>
      </c>
      <c r="F52" s="12" t="s">
        <v>15</v>
      </c>
      <c r="G52" s="12" t="s">
        <v>2721</v>
      </c>
      <c r="H52" s="12"/>
      <c r="I52" s="9">
        <v>20</v>
      </c>
      <c r="J52" s="9">
        <v>24</v>
      </c>
    </row>
    <row r="53" spans="1:10" x14ac:dyDescent="0.2">
      <c r="A53" s="218">
        <v>43770</v>
      </c>
      <c r="B53" s="12" t="s">
        <v>3</v>
      </c>
      <c r="C53" s="113">
        <v>1912</v>
      </c>
      <c r="D53" s="12" t="s">
        <v>92</v>
      </c>
      <c r="E53" s="12" t="s">
        <v>31</v>
      </c>
      <c r="F53" s="12" t="s">
        <v>6</v>
      </c>
      <c r="G53" s="12" t="s">
        <v>151</v>
      </c>
      <c r="H53" s="12"/>
      <c r="I53" s="9">
        <v>27</v>
      </c>
      <c r="J53" s="9">
        <v>34</v>
      </c>
    </row>
    <row r="54" spans="1:10" x14ac:dyDescent="0.2">
      <c r="A54" s="218">
        <v>43770</v>
      </c>
      <c r="B54" s="12" t="s">
        <v>3</v>
      </c>
      <c r="C54" s="113">
        <v>8049</v>
      </c>
      <c r="D54" s="12" t="s">
        <v>42</v>
      </c>
      <c r="E54" s="12" t="s">
        <v>2710</v>
      </c>
      <c r="F54" s="12" t="s">
        <v>15</v>
      </c>
      <c r="G54" s="12" t="s">
        <v>151</v>
      </c>
      <c r="H54" s="217"/>
      <c r="I54" s="9">
        <v>24</v>
      </c>
      <c r="J54" s="9">
        <v>27</v>
      </c>
    </row>
    <row r="55" spans="1:10" x14ac:dyDescent="0.2">
      <c r="A55" s="218">
        <v>43770</v>
      </c>
      <c r="B55" s="12" t="s">
        <v>3</v>
      </c>
      <c r="C55" s="113">
        <v>8328</v>
      </c>
      <c r="D55" s="12" t="s">
        <v>196</v>
      </c>
      <c r="E55" s="12" t="s">
        <v>4</v>
      </c>
      <c r="F55" s="12" t="s">
        <v>15</v>
      </c>
      <c r="G55" s="12" t="s">
        <v>23</v>
      </c>
      <c r="H55" s="12"/>
      <c r="I55" s="9">
        <v>26</v>
      </c>
      <c r="J55" s="9">
        <v>33</v>
      </c>
    </row>
    <row r="56" spans="1:10" x14ac:dyDescent="0.2">
      <c r="A56" s="218">
        <v>43770</v>
      </c>
      <c r="B56" s="12" t="s">
        <v>3</v>
      </c>
      <c r="C56" s="113">
        <v>7545</v>
      </c>
      <c r="D56" s="12" t="s">
        <v>2722</v>
      </c>
      <c r="E56" s="12" t="s">
        <v>10</v>
      </c>
      <c r="F56" s="12" t="s">
        <v>6</v>
      </c>
      <c r="G56" s="12" t="s">
        <v>23</v>
      </c>
      <c r="H56" s="217"/>
      <c r="I56" s="9">
        <v>38</v>
      </c>
      <c r="J56" s="9">
        <v>49</v>
      </c>
    </row>
    <row r="57" spans="1:10" x14ac:dyDescent="0.2">
      <c r="A57" s="218">
        <v>43770</v>
      </c>
      <c r="B57" s="12" t="s">
        <v>3</v>
      </c>
      <c r="C57" s="113">
        <v>6587</v>
      </c>
      <c r="D57" s="12" t="s">
        <v>235</v>
      </c>
      <c r="E57" s="12" t="s">
        <v>4</v>
      </c>
      <c r="F57" s="12" t="s">
        <v>15</v>
      </c>
      <c r="G57" s="12" t="s">
        <v>222</v>
      </c>
      <c r="H57" s="12"/>
      <c r="I57" s="9">
        <v>54</v>
      </c>
      <c r="J57" s="9">
        <v>67</v>
      </c>
    </row>
    <row r="58" spans="1:10" x14ac:dyDescent="0.2">
      <c r="A58" s="218">
        <v>43770</v>
      </c>
      <c r="B58" s="12" t="s">
        <v>3</v>
      </c>
      <c r="C58" s="113">
        <v>7264</v>
      </c>
      <c r="D58" s="12" t="s">
        <v>59</v>
      </c>
      <c r="E58" s="12" t="s">
        <v>6</v>
      </c>
      <c r="F58" s="12" t="s">
        <v>15</v>
      </c>
      <c r="G58" s="12" t="s">
        <v>23</v>
      </c>
      <c r="H58" s="12"/>
      <c r="I58" s="9">
        <v>32</v>
      </c>
      <c r="J58" s="9">
        <v>35</v>
      </c>
    </row>
    <row r="59" spans="1:10" x14ac:dyDescent="0.2">
      <c r="A59" s="218">
        <v>43770</v>
      </c>
      <c r="B59" s="12" t="s">
        <v>5</v>
      </c>
      <c r="C59" s="113">
        <v>54317</v>
      </c>
      <c r="D59" s="12" t="s">
        <v>1008</v>
      </c>
      <c r="E59" s="12" t="s">
        <v>6</v>
      </c>
      <c r="F59" s="12" t="s">
        <v>5</v>
      </c>
      <c r="G59" s="12" t="s">
        <v>151</v>
      </c>
      <c r="H59" s="12"/>
      <c r="I59" s="9">
        <v>59</v>
      </c>
      <c r="J59" s="9">
        <v>91</v>
      </c>
    </row>
    <row r="60" spans="1:10" x14ac:dyDescent="0.2">
      <c r="A60" s="218">
        <v>43770</v>
      </c>
      <c r="B60" s="12" t="s">
        <v>3</v>
      </c>
      <c r="C60" s="113">
        <v>1221</v>
      </c>
      <c r="D60" s="12" t="s">
        <v>92</v>
      </c>
      <c r="E60" s="12" t="s">
        <v>157</v>
      </c>
      <c r="F60" s="12" t="s">
        <v>15</v>
      </c>
      <c r="G60" s="12" t="s">
        <v>23</v>
      </c>
      <c r="H60" s="12"/>
      <c r="I60" s="9">
        <v>30</v>
      </c>
      <c r="J60" s="9">
        <v>35</v>
      </c>
    </row>
    <row r="61" spans="1:10" x14ac:dyDescent="0.2">
      <c r="A61" s="218">
        <v>43770</v>
      </c>
      <c r="B61" s="12" t="s">
        <v>6</v>
      </c>
      <c r="C61" s="113">
        <v>57390</v>
      </c>
      <c r="D61" s="12" t="s">
        <v>137</v>
      </c>
      <c r="E61" s="12" t="s">
        <v>275</v>
      </c>
      <c r="F61" s="12" t="s">
        <v>6</v>
      </c>
      <c r="G61" s="12" t="s">
        <v>23</v>
      </c>
      <c r="H61" s="217"/>
      <c r="I61" s="9">
        <v>14</v>
      </c>
      <c r="J61" s="9">
        <v>11</v>
      </c>
    </row>
    <row r="62" spans="1:10" x14ac:dyDescent="0.2">
      <c r="A62" s="218">
        <v>43770</v>
      </c>
      <c r="B62" s="12" t="s">
        <v>3</v>
      </c>
      <c r="C62" s="113">
        <v>6940</v>
      </c>
      <c r="D62" s="12" t="s">
        <v>73</v>
      </c>
      <c r="E62" s="12" t="s">
        <v>15</v>
      </c>
      <c r="F62" s="12" t="s">
        <v>2406</v>
      </c>
      <c r="G62" s="12" t="s">
        <v>319</v>
      </c>
      <c r="H62" s="217"/>
      <c r="I62" s="9">
        <v>30</v>
      </c>
      <c r="J62" s="9">
        <v>41</v>
      </c>
    </row>
    <row r="63" spans="1:10" x14ac:dyDescent="0.2">
      <c r="A63" s="218">
        <v>43770</v>
      </c>
      <c r="B63" s="12" t="s">
        <v>6</v>
      </c>
      <c r="C63" s="113">
        <v>57100</v>
      </c>
      <c r="D63" s="12" t="s">
        <v>141</v>
      </c>
      <c r="E63" s="12" t="s">
        <v>6</v>
      </c>
      <c r="F63" s="12" t="s">
        <v>6</v>
      </c>
      <c r="G63" s="12" t="s">
        <v>2585</v>
      </c>
      <c r="H63" s="232"/>
      <c r="I63" s="9">
        <v>36</v>
      </c>
      <c r="J63" s="9">
        <v>41</v>
      </c>
    </row>
    <row r="64" spans="1:10" x14ac:dyDescent="0.2">
      <c r="A64" s="218">
        <v>43770</v>
      </c>
      <c r="B64" s="12" t="s">
        <v>6</v>
      </c>
      <c r="C64" s="113">
        <v>57100</v>
      </c>
      <c r="D64" s="12" t="s">
        <v>141</v>
      </c>
      <c r="E64" s="12" t="s">
        <v>6</v>
      </c>
      <c r="F64" s="12" t="s">
        <v>15</v>
      </c>
      <c r="G64" s="12" t="s">
        <v>2585</v>
      </c>
      <c r="H64" s="217"/>
      <c r="I64" s="9">
        <v>36</v>
      </c>
      <c r="J64" s="9">
        <v>41</v>
      </c>
    </row>
    <row r="65" spans="1:10" x14ac:dyDescent="0.2">
      <c r="A65" s="218">
        <v>43770</v>
      </c>
      <c r="B65" s="12" t="s">
        <v>6</v>
      </c>
      <c r="C65" s="113">
        <v>57330</v>
      </c>
      <c r="D65" s="12" t="s">
        <v>315</v>
      </c>
      <c r="E65" s="12" t="s">
        <v>6</v>
      </c>
      <c r="F65" s="12" t="s">
        <v>18</v>
      </c>
      <c r="G65" s="12" t="s">
        <v>2585</v>
      </c>
      <c r="H65" s="217"/>
      <c r="I65" s="9">
        <v>25</v>
      </c>
      <c r="J65" s="9">
        <v>29</v>
      </c>
    </row>
    <row r="66" spans="1:10" x14ac:dyDescent="0.2">
      <c r="A66" s="218">
        <v>43770</v>
      </c>
      <c r="B66" s="12" t="s">
        <v>6</v>
      </c>
      <c r="C66" s="113">
        <v>57100</v>
      </c>
      <c r="D66" s="12" t="s">
        <v>141</v>
      </c>
      <c r="E66" s="12" t="s">
        <v>6</v>
      </c>
      <c r="F66" s="12" t="s">
        <v>5</v>
      </c>
      <c r="G66" s="12" t="s">
        <v>2585</v>
      </c>
      <c r="H66" s="217"/>
      <c r="I66" s="9">
        <v>37</v>
      </c>
      <c r="J66" s="9">
        <v>41</v>
      </c>
    </row>
    <row r="67" spans="1:10" x14ac:dyDescent="0.2">
      <c r="A67" s="218">
        <v>43770</v>
      </c>
      <c r="B67" s="12" t="s">
        <v>3</v>
      </c>
      <c r="C67" s="113">
        <v>4499</v>
      </c>
      <c r="D67" s="12" t="s">
        <v>204</v>
      </c>
      <c r="E67" s="12" t="s">
        <v>16</v>
      </c>
      <c r="F67" s="12" t="s">
        <v>4</v>
      </c>
      <c r="G67" s="12" t="s">
        <v>319</v>
      </c>
      <c r="H67" s="217"/>
      <c r="I67" s="9">
        <v>11</v>
      </c>
      <c r="J67" s="9">
        <v>9</v>
      </c>
    </row>
    <row r="68" spans="1:10" x14ac:dyDescent="0.2">
      <c r="A68" s="218">
        <v>43770</v>
      </c>
      <c r="B68" s="12" t="s">
        <v>3</v>
      </c>
      <c r="C68" s="113">
        <v>1834</v>
      </c>
      <c r="D68" s="12" t="s">
        <v>92</v>
      </c>
      <c r="E68" s="12" t="s">
        <v>6</v>
      </c>
      <c r="F68" s="12" t="s">
        <v>2723</v>
      </c>
      <c r="G68" s="12" t="s">
        <v>151</v>
      </c>
      <c r="H68" s="217"/>
      <c r="I68" s="9">
        <v>22</v>
      </c>
      <c r="J68" s="9">
        <v>25</v>
      </c>
    </row>
    <row r="69" spans="1:10" x14ac:dyDescent="0.2">
      <c r="A69" s="218">
        <v>43770</v>
      </c>
      <c r="B69" s="12" t="s">
        <v>3</v>
      </c>
      <c r="C69" s="113">
        <v>6793</v>
      </c>
      <c r="D69" s="12" t="s">
        <v>49</v>
      </c>
      <c r="E69" s="12" t="s">
        <v>10</v>
      </c>
      <c r="F69" s="12" t="s">
        <v>2723</v>
      </c>
      <c r="G69" s="12" t="s">
        <v>37</v>
      </c>
      <c r="H69" s="217"/>
      <c r="I69" s="9">
        <v>38</v>
      </c>
      <c r="J69" s="9">
        <v>54</v>
      </c>
    </row>
    <row r="70" spans="1:10" x14ac:dyDescent="0.2">
      <c r="A70" s="218">
        <v>43770</v>
      </c>
      <c r="B70" s="12" t="s">
        <v>3</v>
      </c>
      <c r="C70" s="113">
        <v>8381</v>
      </c>
      <c r="D70" s="12" t="s">
        <v>959</v>
      </c>
      <c r="E70" s="12" t="s">
        <v>11</v>
      </c>
      <c r="F70" s="12" t="s">
        <v>2723</v>
      </c>
      <c r="G70" s="12" t="s">
        <v>23</v>
      </c>
      <c r="H70" s="217"/>
      <c r="I70" s="9">
        <v>22</v>
      </c>
      <c r="J70" s="9">
        <v>18</v>
      </c>
    </row>
    <row r="71" spans="1:10" x14ac:dyDescent="0.2">
      <c r="A71" s="218">
        <v>43770</v>
      </c>
      <c r="B71" s="12" t="s">
        <v>3</v>
      </c>
      <c r="C71" s="113">
        <v>4969</v>
      </c>
      <c r="D71" s="12" t="s">
        <v>87</v>
      </c>
      <c r="E71" s="12" t="s">
        <v>4</v>
      </c>
      <c r="F71" s="12" t="s">
        <v>22</v>
      </c>
      <c r="G71" s="12" t="s">
        <v>37</v>
      </c>
      <c r="H71" s="217"/>
      <c r="I71" s="9">
        <v>17</v>
      </c>
      <c r="J71" s="9">
        <v>13</v>
      </c>
    </row>
    <row r="72" spans="1:10" x14ac:dyDescent="0.2">
      <c r="A72" s="218">
        <v>43770</v>
      </c>
      <c r="B72" s="12" t="s">
        <v>3</v>
      </c>
      <c r="C72" s="113">
        <v>5376</v>
      </c>
      <c r="D72" s="12" t="s">
        <v>58</v>
      </c>
      <c r="E72" s="12" t="s">
        <v>5</v>
      </c>
      <c r="F72" s="12" t="s">
        <v>15</v>
      </c>
      <c r="G72" s="12" t="s">
        <v>37</v>
      </c>
      <c r="H72" s="217"/>
      <c r="I72" s="9">
        <v>31</v>
      </c>
      <c r="J72" s="9">
        <v>41</v>
      </c>
    </row>
    <row r="73" spans="1:10" x14ac:dyDescent="0.2">
      <c r="A73" s="218">
        <v>43770</v>
      </c>
      <c r="B73" s="12" t="s">
        <v>6</v>
      </c>
      <c r="C73" s="113">
        <v>57920</v>
      </c>
      <c r="D73" s="12" t="s">
        <v>805</v>
      </c>
      <c r="E73" s="12" t="s">
        <v>6</v>
      </c>
      <c r="F73" s="12" t="s">
        <v>5</v>
      </c>
      <c r="G73" s="12" t="s">
        <v>23</v>
      </c>
      <c r="H73" s="217"/>
      <c r="I73" s="9">
        <v>56</v>
      </c>
      <c r="J73" s="9">
        <v>62</v>
      </c>
    </row>
    <row r="74" spans="1:10" x14ac:dyDescent="0.2">
      <c r="A74" s="218">
        <v>43770</v>
      </c>
      <c r="B74" s="12" t="s">
        <v>6</v>
      </c>
      <c r="C74" s="113">
        <v>57390</v>
      </c>
      <c r="D74" s="12" t="s">
        <v>137</v>
      </c>
      <c r="E74" s="12" t="s">
        <v>6</v>
      </c>
      <c r="F74" s="12" t="s">
        <v>8</v>
      </c>
      <c r="G74" s="12" t="s">
        <v>151</v>
      </c>
      <c r="H74" s="217"/>
      <c r="I74" s="9">
        <v>14</v>
      </c>
      <c r="J74" s="9">
        <v>11</v>
      </c>
    </row>
    <row r="75" spans="1:10" x14ac:dyDescent="0.2">
      <c r="A75" s="218">
        <v>43770</v>
      </c>
      <c r="B75" s="12" t="s">
        <v>3</v>
      </c>
      <c r="C75" s="113">
        <v>8415</v>
      </c>
      <c r="D75" s="12" t="s">
        <v>149</v>
      </c>
      <c r="E75" s="12" t="s">
        <v>8</v>
      </c>
      <c r="F75" s="12" t="s">
        <v>15</v>
      </c>
      <c r="G75" s="12" t="s">
        <v>23</v>
      </c>
      <c r="H75" s="12"/>
      <c r="I75" s="9">
        <v>27</v>
      </c>
      <c r="J75" s="9">
        <v>20</v>
      </c>
    </row>
    <row r="76" spans="1:10" x14ac:dyDescent="0.2">
      <c r="A76" s="218">
        <v>43770</v>
      </c>
      <c r="B76" s="12" t="s">
        <v>3</v>
      </c>
      <c r="C76" s="113">
        <v>2111</v>
      </c>
      <c r="D76" s="12" t="s">
        <v>92</v>
      </c>
      <c r="E76" s="12" t="s">
        <v>8</v>
      </c>
      <c r="F76" s="12" t="s">
        <v>6</v>
      </c>
      <c r="G76" s="12" t="s">
        <v>23</v>
      </c>
      <c r="H76" s="217"/>
      <c r="I76" s="9">
        <v>21</v>
      </c>
      <c r="J76" s="9">
        <v>24</v>
      </c>
    </row>
    <row r="77" spans="1:10" x14ac:dyDescent="0.2">
      <c r="A77" s="218">
        <v>43770</v>
      </c>
      <c r="B77" s="12" t="s">
        <v>3</v>
      </c>
      <c r="C77" s="113">
        <v>5316</v>
      </c>
      <c r="D77" s="12" t="s">
        <v>280</v>
      </c>
      <c r="E77" s="12" t="s">
        <v>1656</v>
      </c>
      <c r="F77" s="12" t="s">
        <v>15</v>
      </c>
      <c r="G77" s="12" t="s">
        <v>319</v>
      </c>
      <c r="H77" s="217"/>
      <c r="I77" s="9">
        <v>29</v>
      </c>
      <c r="J77" s="9">
        <v>36</v>
      </c>
    </row>
    <row r="78" spans="1:10" x14ac:dyDescent="0.2">
      <c r="A78" s="218">
        <v>43770</v>
      </c>
      <c r="B78" s="12" t="s">
        <v>3</v>
      </c>
      <c r="C78" s="113">
        <v>7593</v>
      </c>
      <c r="D78" s="12" t="s">
        <v>2722</v>
      </c>
      <c r="E78" s="12" t="s">
        <v>16</v>
      </c>
      <c r="F78" s="12" t="s">
        <v>15</v>
      </c>
      <c r="G78" s="12" t="s">
        <v>319</v>
      </c>
      <c r="H78" s="217"/>
      <c r="I78" s="9">
        <v>41</v>
      </c>
      <c r="J78" s="113">
        <v>50</v>
      </c>
    </row>
    <row r="79" spans="1:10" x14ac:dyDescent="0.2">
      <c r="A79" s="218">
        <v>43770</v>
      </c>
      <c r="B79" s="12" t="s">
        <v>6</v>
      </c>
      <c r="C79" s="113">
        <v>54190</v>
      </c>
      <c r="D79" s="12" t="s">
        <v>2724</v>
      </c>
      <c r="E79" s="12" t="s">
        <v>6</v>
      </c>
      <c r="F79" s="12" t="s">
        <v>9</v>
      </c>
      <c r="G79" s="12" t="s">
        <v>2725</v>
      </c>
      <c r="H79" s="217"/>
      <c r="I79" s="9">
        <v>13</v>
      </c>
      <c r="J79" s="9">
        <v>10</v>
      </c>
    </row>
    <row r="80" spans="1:10" x14ac:dyDescent="0.2">
      <c r="A80" s="218">
        <v>43770</v>
      </c>
      <c r="B80" s="12" t="s">
        <v>3</v>
      </c>
      <c r="C80" s="113">
        <v>4418</v>
      </c>
      <c r="D80" s="12" t="s">
        <v>61</v>
      </c>
      <c r="E80" s="12" t="s">
        <v>4</v>
      </c>
      <c r="F80" s="12" t="s">
        <v>6</v>
      </c>
      <c r="G80" s="12" t="s">
        <v>163</v>
      </c>
      <c r="H80" s="12"/>
      <c r="I80" s="9">
        <v>7</v>
      </c>
      <c r="J80" s="9">
        <v>4</v>
      </c>
    </row>
    <row r="81" spans="1:10" x14ac:dyDescent="0.2">
      <c r="A81" s="218">
        <v>43770</v>
      </c>
      <c r="B81" s="12" t="s">
        <v>3</v>
      </c>
      <c r="C81" s="113">
        <v>8028</v>
      </c>
      <c r="D81" s="12" t="s">
        <v>42</v>
      </c>
      <c r="E81" s="12" t="s">
        <v>6</v>
      </c>
      <c r="F81" s="12" t="s">
        <v>19</v>
      </c>
      <c r="G81" s="12" t="s">
        <v>319</v>
      </c>
      <c r="H81" s="12"/>
      <c r="I81" s="9">
        <v>23</v>
      </c>
      <c r="J81" s="9">
        <v>26</v>
      </c>
    </row>
    <row r="82" spans="1:10" x14ac:dyDescent="0.2">
      <c r="A82" s="218">
        <v>43770</v>
      </c>
      <c r="B82" s="12" t="s">
        <v>6</v>
      </c>
      <c r="C82" s="113">
        <v>57290</v>
      </c>
      <c r="D82" s="12" t="s">
        <v>138</v>
      </c>
      <c r="E82" s="12" t="s">
        <v>6</v>
      </c>
      <c r="F82" s="12" t="s">
        <v>6</v>
      </c>
      <c r="G82" s="12" t="s">
        <v>319</v>
      </c>
      <c r="H82" s="12"/>
      <c r="I82" s="9">
        <v>35</v>
      </c>
      <c r="J82" s="9">
        <v>38</v>
      </c>
    </row>
    <row r="83" spans="1:10" x14ac:dyDescent="0.2">
      <c r="A83" s="218">
        <v>43770</v>
      </c>
      <c r="B83" s="12" t="s">
        <v>6</v>
      </c>
      <c r="C83" s="113">
        <v>57970</v>
      </c>
      <c r="D83" s="12" t="s">
        <v>206</v>
      </c>
      <c r="E83" s="12" t="s">
        <v>6</v>
      </c>
      <c r="F83" s="12" t="s">
        <v>6</v>
      </c>
      <c r="G83" s="12" t="s">
        <v>23</v>
      </c>
      <c r="H83" s="217"/>
      <c r="I83" s="9">
        <v>37</v>
      </c>
      <c r="J83" s="9">
        <v>45</v>
      </c>
    </row>
    <row r="84" spans="1:10" x14ac:dyDescent="0.2">
      <c r="A84" s="218">
        <v>43770</v>
      </c>
      <c r="B84" s="12" t="s">
        <v>6</v>
      </c>
      <c r="C84" s="113">
        <v>57100</v>
      </c>
      <c r="D84" s="12" t="s">
        <v>141</v>
      </c>
      <c r="E84" s="12" t="s">
        <v>6</v>
      </c>
      <c r="F84" s="12" t="s">
        <v>15</v>
      </c>
      <c r="G84" s="12" t="s">
        <v>151</v>
      </c>
      <c r="H84" s="217"/>
      <c r="I84" s="9">
        <v>37</v>
      </c>
      <c r="J84" s="9">
        <v>41</v>
      </c>
    </row>
    <row r="85" spans="1:10" x14ac:dyDescent="0.2">
      <c r="A85" s="218">
        <v>43770</v>
      </c>
      <c r="B85" s="12" t="s">
        <v>3</v>
      </c>
      <c r="C85" s="113">
        <v>3358</v>
      </c>
      <c r="D85" s="12" t="s">
        <v>54</v>
      </c>
      <c r="E85" s="12" t="s">
        <v>6</v>
      </c>
      <c r="F85" s="12" t="s">
        <v>15</v>
      </c>
      <c r="G85" s="12" t="s">
        <v>151</v>
      </c>
      <c r="H85" s="12"/>
      <c r="I85" s="9">
        <v>22</v>
      </c>
      <c r="J85" s="9">
        <v>18</v>
      </c>
    </row>
    <row r="86" spans="1:10" x14ac:dyDescent="0.2">
      <c r="A86" s="218">
        <v>43770</v>
      </c>
      <c r="B86" s="12" t="s">
        <v>3</v>
      </c>
      <c r="C86" s="113">
        <v>7240</v>
      </c>
      <c r="D86" s="12" t="s">
        <v>56</v>
      </c>
      <c r="E86" s="12" t="s">
        <v>12</v>
      </c>
      <c r="F86" s="12" t="s">
        <v>6</v>
      </c>
      <c r="G86" s="12" t="s">
        <v>989</v>
      </c>
      <c r="H86" s="12"/>
      <c r="I86" s="9">
        <v>27</v>
      </c>
      <c r="J86" s="9">
        <v>33</v>
      </c>
    </row>
    <row r="87" spans="1:10" x14ac:dyDescent="0.2">
      <c r="A87" s="218">
        <v>43770</v>
      </c>
      <c r="B87" s="12" t="s">
        <v>3</v>
      </c>
      <c r="C87" s="113">
        <v>7771</v>
      </c>
      <c r="D87" s="12" t="s">
        <v>47</v>
      </c>
      <c r="E87" s="12" t="s">
        <v>4</v>
      </c>
      <c r="F87" s="12" t="s">
        <v>99</v>
      </c>
      <c r="G87" s="12" t="s">
        <v>2726</v>
      </c>
      <c r="H87" s="12"/>
      <c r="I87" s="9">
        <v>42</v>
      </c>
      <c r="J87" s="9">
        <v>56</v>
      </c>
    </row>
    <row r="88" spans="1:10" x14ac:dyDescent="0.2">
      <c r="A88" s="218">
        <v>43770</v>
      </c>
      <c r="B88" s="12" t="s">
        <v>3</v>
      </c>
      <c r="C88" s="113">
        <v>8013</v>
      </c>
      <c r="D88" s="12" t="s">
        <v>42</v>
      </c>
      <c r="E88" s="12" t="s">
        <v>6</v>
      </c>
      <c r="F88" s="12" t="s">
        <v>234</v>
      </c>
      <c r="G88" s="12" t="s">
        <v>319</v>
      </c>
      <c r="H88" s="217"/>
      <c r="I88" s="9">
        <v>22</v>
      </c>
      <c r="J88" s="9">
        <v>26</v>
      </c>
    </row>
    <row r="89" spans="1:10" x14ac:dyDescent="0.2">
      <c r="A89" s="218">
        <v>43770</v>
      </c>
      <c r="B89" s="12" t="s">
        <v>6</v>
      </c>
      <c r="C89" s="113">
        <v>57570</v>
      </c>
      <c r="D89" s="12" t="s">
        <v>72</v>
      </c>
      <c r="E89" s="12" t="s">
        <v>6</v>
      </c>
      <c r="F89" s="12" t="s">
        <v>5</v>
      </c>
      <c r="G89" s="12" t="s">
        <v>151</v>
      </c>
      <c r="H89" s="12"/>
      <c r="I89" s="9">
        <v>36</v>
      </c>
      <c r="J89" s="9">
        <v>36</v>
      </c>
    </row>
    <row r="90" spans="1:10" x14ac:dyDescent="0.2">
      <c r="A90" s="218">
        <v>43770</v>
      </c>
      <c r="B90" s="12" t="s">
        <v>6</v>
      </c>
      <c r="C90" s="113">
        <v>57700</v>
      </c>
      <c r="D90" s="12" t="s">
        <v>264</v>
      </c>
      <c r="E90" s="12" t="s">
        <v>6</v>
      </c>
      <c r="F90" s="12" t="s">
        <v>9</v>
      </c>
      <c r="G90" s="12" t="s">
        <v>23</v>
      </c>
      <c r="H90" s="217"/>
      <c r="I90" s="9">
        <v>40</v>
      </c>
      <c r="J90" s="9">
        <v>46</v>
      </c>
    </row>
    <row r="91" spans="1:10" x14ac:dyDescent="0.2">
      <c r="A91" s="218">
        <v>43770</v>
      </c>
      <c r="B91" s="12" t="s">
        <v>3</v>
      </c>
      <c r="C91" s="113">
        <v>4046</v>
      </c>
      <c r="D91" s="12" t="s">
        <v>506</v>
      </c>
      <c r="E91" s="12" t="s">
        <v>4</v>
      </c>
      <c r="F91" s="12" t="s">
        <v>4</v>
      </c>
      <c r="G91" s="12" t="s">
        <v>2730</v>
      </c>
      <c r="H91" s="217"/>
      <c r="I91" s="9">
        <v>11</v>
      </c>
      <c r="J91" s="9">
        <v>7</v>
      </c>
    </row>
    <row r="92" spans="1:10" x14ac:dyDescent="0.2">
      <c r="A92" s="218">
        <v>43770</v>
      </c>
      <c r="B92" s="12" t="s">
        <v>5</v>
      </c>
      <c r="C92" s="113">
        <v>54329</v>
      </c>
      <c r="D92" s="12" t="s">
        <v>2727</v>
      </c>
      <c r="E92" s="12" t="s">
        <v>5</v>
      </c>
      <c r="F92" s="12" t="s">
        <v>15</v>
      </c>
      <c r="G92" s="12" t="s">
        <v>319</v>
      </c>
      <c r="H92" s="12"/>
      <c r="I92" s="9">
        <v>63</v>
      </c>
      <c r="J92" s="9">
        <v>76</v>
      </c>
    </row>
    <row r="93" spans="1:10" x14ac:dyDescent="0.2">
      <c r="A93" s="218">
        <v>43770</v>
      </c>
      <c r="B93" s="12" t="s">
        <v>3</v>
      </c>
      <c r="C93" s="113">
        <v>6917</v>
      </c>
      <c r="D93" s="12" t="s">
        <v>109</v>
      </c>
      <c r="E93" s="12" t="s">
        <v>4</v>
      </c>
      <c r="F93" s="12" t="s">
        <v>18</v>
      </c>
      <c r="G93" s="12" t="s">
        <v>37</v>
      </c>
      <c r="H93" s="217"/>
      <c r="I93" s="9">
        <v>36</v>
      </c>
      <c r="J93" s="9">
        <v>46</v>
      </c>
    </row>
    <row r="94" spans="1:10" x14ac:dyDescent="0.2">
      <c r="A94" s="218">
        <v>43770</v>
      </c>
      <c r="B94" s="12" t="s">
        <v>3</v>
      </c>
      <c r="C94" s="113">
        <v>4022</v>
      </c>
      <c r="D94" s="12" t="s">
        <v>506</v>
      </c>
      <c r="E94" s="12" t="s">
        <v>16</v>
      </c>
      <c r="F94" s="12" t="s">
        <v>4</v>
      </c>
      <c r="G94" s="12" t="s">
        <v>163</v>
      </c>
      <c r="H94" s="217"/>
      <c r="I94" s="9">
        <v>15</v>
      </c>
      <c r="J94" s="9">
        <v>10</v>
      </c>
    </row>
    <row r="95" spans="1:10" x14ac:dyDescent="0.2">
      <c r="A95" s="218">
        <v>43770</v>
      </c>
      <c r="B95" s="12" t="s">
        <v>14</v>
      </c>
      <c r="C95" s="113">
        <v>4880</v>
      </c>
      <c r="D95" s="12" t="s">
        <v>124</v>
      </c>
      <c r="E95" s="12" t="s">
        <v>6</v>
      </c>
      <c r="F95" s="12" t="s">
        <v>15</v>
      </c>
      <c r="G95" s="12" t="s">
        <v>319</v>
      </c>
      <c r="H95" s="217"/>
      <c r="I95" s="9">
        <v>11</v>
      </c>
      <c r="J95" s="9">
        <v>7</v>
      </c>
    </row>
    <row r="96" spans="1:10" x14ac:dyDescent="0.2">
      <c r="A96" s="218">
        <v>43770</v>
      </c>
      <c r="B96" s="12" t="s">
        <v>3</v>
      </c>
      <c r="C96" s="113">
        <v>6550</v>
      </c>
      <c r="D96" s="12" t="s">
        <v>1087</v>
      </c>
      <c r="E96" s="12" t="s">
        <v>4</v>
      </c>
      <c r="F96" s="12" t="s">
        <v>18</v>
      </c>
      <c r="G96" s="12" t="s">
        <v>23</v>
      </c>
      <c r="H96" s="217"/>
      <c r="I96" s="9">
        <v>48</v>
      </c>
      <c r="J96" s="9">
        <v>60</v>
      </c>
    </row>
    <row r="97" spans="1:10" x14ac:dyDescent="0.2">
      <c r="A97" s="218">
        <v>43770</v>
      </c>
      <c r="B97" s="12" t="s">
        <v>6</v>
      </c>
      <c r="C97" s="113">
        <v>57940</v>
      </c>
      <c r="D97" s="12" t="s">
        <v>220</v>
      </c>
      <c r="E97" s="12" t="s">
        <v>6</v>
      </c>
      <c r="F97" s="12" t="s">
        <v>15</v>
      </c>
      <c r="G97" s="12" t="s">
        <v>2731</v>
      </c>
      <c r="H97" s="217"/>
      <c r="I97" s="9">
        <v>41</v>
      </c>
      <c r="J97" s="9">
        <v>54</v>
      </c>
    </row>
    <row r="98" spans="1:10" x14ac:dyDescent="0.2">
      <c r="A98" s="218">
        <v>43770</v>
      </c>
      <c r="B98" s="12" t="s">
        <v>6</v>
      </c>
      <c r="C98" s="113">
        <v>57440</v>
      </c>
      <c r="D98" s="12" t="s">
        <v>217</v>
      </c>
      <c r="E98" s="12" t="s">
        <v>6</v>
      </c>
      <c r="F98" s="12" t="s">
        <v>15</v>
      </c>
      <c r="G98" s="12" t="s">
        <v>23</v>
      </c>
      <c r="H98" s="12"/>
      <c r="I98" s="9">
        <v>29</v>
      </c>
      <c r="J98" s="9">
        <v>28</v>
      </c>
    </row>
    <row r="99" spans="1:10" x14ac:dyDescent="0.2">
      <c r="A99" s="218">
        <v>43770</v>
      </c>
      <c r="B99" s="12" t="s">
        <v>3</v>
      </c>
      <c r="C99" s="113">
        <v>1265</v>
      </c>
      <c r="D99" s="12" t="s">
        <v>92</v>
      </c>
      <c r="E99" s="12" t="s">
        <v>10</v>
      </c>
      <c r="F99" s="12" t="s">
        <v>22</v>
      </c>
      <c r="G99" s="12" t="s">
        <v>2593</v>
      </c>
      <c r="H99" s="12"/>
      <c r="I99" s="9">
        <v>19</v>
      </c>
      <c r="J99" s="9">
        <v>24</v>
      </c>
    </row>
    <row r="100" spans="1:10" x14ac:dyDescent="0.2">
      <c r="A100" s="218">
        <v>43770</v>
      </c>
      <c r="B100" s="12" t="s">
        <v>3</v>
      </c>
      <c r="C100" s="113">
        <v>9125</v>
      </c>
      <c r="D100" s="12" t="s">
        <v>121</v>
      </c>
      <c r="E100" s="12" t="s">
        <v>16</v>
      </c>
      <c r="F100" s="12" t="s">
        <v>10</v>
      </c>
      <c r="G100" s="12" t="s">
        <v>319</v>
      </c>
      <c r="H100" s="12"/>
      <c r="I100" s="9">
        <v>43</v>
      </c>
      <c r="J100" s="9">
        <v>61</v>
      </c>
    </row>
    <row r="101" spans="1:10" x14ac:dyDescent="0.2">
      <c r="A101" s="218">
        <v>43770</v>
      </c>
      <c r="B101" s="12" t="s">
        <v>3</v>
      </c>
      <c r="C101" s="113">
        <v>2327</v>
      </c>
      <c r="D101" s="12" t="s">
        <v>92</v>
      </c>
      <c r="E101" s="12" t="s">
        <v>18</v>
      </c>
      <c r="F101" s="12" t="s">
        <v>15</v>
      </c>
      <c r="G101" s="12" t="s">
        <v>2721</v>
      </c>
      <c r="H101" s="12"/>
      <c r="I101" s="9">
        <v>24</v>
      </c>
      <c r="J101" s="9">
        <v>28</v>
      </c>
    </row>
    <row r="102" spans="1:10" x14ac:dyDescent="0.2">
      <c r="A102" s="218">
        <v>43770</v>
      </c>
      <c r="B102" s="12" t="s">
        <v>3</v>
      </c>
      <c r="C102" s="113">
        <v>4514</v>
      </c>
      <c r="D102" s="12" t="s">
        <v>40</v>
      </c>
      <c r="E102" s="12" t="s">
        <v>6</v>
      </c>
      <c r="F102" s="12" t="s">
        <v>15</v>
      </c>
      <c r="G102" s="12" t="s">
        <v>929</v>
      </c>
      <c r="H102" s="12"/>
      <c r="I102" s="113">
        <v>4</v>
      </c>
      <c r="J102" s="9">
        <v>1</v>
      </c>
    </row>
    <row r="103" spans="1:10" x14ac:dyDescent="0.2">
      <c r="A103" s="218">
        <v>43770</v>
      </c>
      <c r="B103" s="12" t="s">
        <v>3</v>
      </c>
      <c r="C103" s="113">
        <v>8081</v>
      </c>
      <c r="D103" s="12" t="s">
        <v>41</v>
      </c>
      <c r="E103" s="12" t="s">
        <v>6</v>
      </c>
      <c r="F103" s="12" t="s">
        <v>15</v>
      </c>
      <c r="G103" s="12" t="s">
        <v>23</v>
      </c>
      <c r="H103" s="12"/>
      <c r="I103" s="9">
        <v>23</v>
      </c>
      <c r="J103" s="9">
        <v>27</v>
      </c>
    </row>
    <row r="104" spans="1:10" x14ac:dyDescent="0.2">
      <c r="A104" s="218">
        <v>43770</v>
      </c>
      <c r="B104" s="12" t="s">
        <v>3</v>
      </c>
      <c r="C104" s="113">
        <v>8189</v>
      </c>
      <c r="D104" s="12" t="s">
        <v>1698</v>
      </c>
      <c r="E104" s="12" t="s">
        <v>690</v>
      </c>
      <c r="F104" s="12" t="s">
        <v>15</v>
      </c>
      <c r="G104" s="12" t="s">
        <v>23</v>
      </c>
      <c r="H104" s="12"/>
      <c r="I104" s="9">
        <v>28</v>
      </c>
      <c r="J104" s="9">
        <v>33</v>
      </c>
    </row>
    <row r="105" spans="1:10" x14ac:dyDescent="0.2">
      <c r="A105" s="218">
        <v>43771</v>
      </c>
      <c r="B105" s="12" t="s">
        <v>3</v>
      </c>
      <c r="C105" s="113">
        <v>9521</v>
      </c>
      <c r="D105" s="12" t="s">
        <v>52</v>
      </c>
      <c r="E105" s="12" t="s">
        <v>2735</v>
      </c>
      <c r="F105" s="12" t="s">
        <v>15</v>
      </c>
      <c r="G105" s="12" t="s">
        <v>319</v>
      </c>
      <c r="H105" s="12"/>
      <c r="I105" s="9">
        <v>66</v>
      </c>
      <c r="J105" s="9">
        <v>87</v>
      </c>
    </row>
    <row r="106" spans="1:10" x14ac:dyDescent="0.2">
      <c r="A106" s="218">
        <v>43771</v>
      </c>
      <c r="B106" s="12" t="s">
        <v>3</v>
      </c>
      <c r="C106" s="113">
        <v>8249</v>
      </c>
      <c r="D106" s="12" t="s">
        <v>64</v>
      </c>
      <c r="E106" s="12" t="s">
        <v>8</v>
      </c>
      <c r="F106" s="12" t="s">
        <v>6</v>
      </c>
      <c r="G106" s="12" t="s">
        <v>37</v>
      </c>
      <c r="H106" s="12"/>
      <c r="I106" s="9">
        <v>26</v>
      </c>
      <c r="J106" s="9">
        <v>19</v>
      </c>
    </row>
    <row r="107" spans="1:10" x14ac:dyDescent="0.2">
      <c r="A107" s="218">
        <v>43771</v>
      </c>
      <c r="B107" s="12" t="s">
        <v>3</v>
      </c>
      <c r="C107" s="113">
        <v>5830</v>
      </c>
      <c r="D107" s="12" t="s">
        <v>261</v>
      </c>
      <c r="E107" s="12" t="s">
        <v>8</v>
      </c>
      <c r="F107" s="12" t="s">
        <v>33</v>
      </c>
      <c r="G107" s="12" t="s">
        <v>319</v>
      </c>
      <c r="H107" s="12"/>
      <c r="I107" s="9">
        <v>26</v>
      </c>
      <c r="J107" s="9">
        <v>28</v>
      </c>
    </row>
    <row r="108" spans="1:10" x14ac:dyDescent="0.2">
      <c r="A108" s="218">
        <v>43771</v>
      </c>
      <c r="B108" s="12" t="s">
        <v>14</v>
      </c>
      <c r="C108" s="113">
        <v>6840</v>
      </c>
      <c r="D108" s="12" t="s">
        <v>2261</v>
      </c>
      <c r="E108" s="12" t="s">
        <v>6</v>
      </c>
      <c r="F108" s="12" t="s">
        <v>15</v>
      </c>
      <c r="G108" s="12" t="s">
        <v>151</v>
      </c>
      <c r="H108" s="12"/>
      <c r="I108" s="9">
        <v>49</v>
      </c>
      <c r="J108" s="9">
        <v>67</v>
      </c>
    </row>
    <row r="109" spans="1:10" x14ac:dyDescent="0.2">
      <c r="A109" s="218">
        <v>43771</v>
      </c>
      <c r="B109" s="12" t="s">
        <v>6</v>
      </c>
      <c r="C109" s="113">
        <v>54400</v>
      </c>
      <c r="D109" s="12" t="s">
        <v>1640</v>
      </c>
      <c r="E109" s="12" t="s">
        <v>6</v>
      </c>
      <c r="F109" s="12" t="s">
        <v>15</v>
      </c>
      <c r="G109" s="12" t="s">
        <v>294</v>
      </c>
      <c r="H109" s="12"/>
      <c r="I109" s="9">
        <v>27</v>
      </c>
      <c r="J109" s="9">
        <v>20</v>
      </c>
    </row>
    <row r="110" spans="1:10" x14ac:dyDescent="0.2">
      <c r="A110" s="218">
        <v>43771</v>
      </c>
      <c r="B110" s="12" t="s">
        <v>3</v>
      </c>
      <c r="C110" s="113">
        <v>8047</v>
      </c>
      <c r="D110" s="12" t="s">
        <v>42</v>
      </c>
      <c r="E110" s="12" t="s">
        <v>18</v>
      </c>
      <c r="F110" s="12" t="s">
        <v>15</v>
      </c>
      <c r="G110" s="12" t="s">
        <v>37</v>
      </c>
      <c r="H110" s="12"/>
      <c r="I110" s="9">
        <v>25</v>
      </c>
      <c r="J110" s="9">
        <v>22</v>
      </c>
    </row>
    <row r="111" spans="1:10" x14ac:dyDescent="0.2">
      <c r="A111" s="218">
        <v>43771</v>
      </c>
      <c r="B111" s="12" t="s">
        <v>3</v>
      </c>
      <c r="C111" s="113">
        <v>8055</v>
      </c>
      <c r="D111" s="12" t="s">
        <v>2736</v>
      </c>
      <c r="E111" s="12" t="s">
        <v>2737</v>
      </c>
      <c r="F111" s="12" t="s">
        <v>15</v>
      </c>
      <c r="G111" s="12" t="s">
        <v>319</v>
      </c>
      <c r="H111" s="12"/>
      <c r="I111" s="9">
        <v>23</v>
      </c>
      <c r="J111" s="9">
        <v>19</v>
      </c>
    </row>
    <row r="112" spans="1:10" x14ac:dyDescent="0.2">
      <c r="A112" s="218">
        <v>43771</v>
      </c>
      <c r="B112" s="12" t="s">
        <v>3</v>
      </c>
      <c r="C112" s="113">
        <v>5243</v>
      </c>
      <c r="D112" s="12" t="s">
        <v>66</v>
      </c>
      <c r="E112" s="12" t="s">
        <v>6</v>
      </c>
      <c r="F112" s="12" t="s">
        <v>234</v>
      </c>
      <c r="G112" s="12" t="s">
        <v>23</v>
      </c>
      <c r="H112" s="12"/>
      <c r="I112" s="9">
        <v>30</v>
      </c>
      <c r="J112" s="9">
        <v>35</v>
      </c>
    </row>
    <row r="113" spans="1:10" x14ac:dyDescent="0.2">
      <c r="A113" s="218">
        <v>43771</v>
      </c>
      <c r="B113" s="12" t="s">
        <v>5</v>
      </c>
      <c r="C113" s="113">
        <v>55765</v>
      </c>
      <c r="D113" s="12" t="s">
        <v>2738</v>
      </c>
      <c r="E113" s="12" t="s">
        <v>5</v>
      </c>
      <c r="F113" s="12" t="s">
        <v>2739</v>
      </c>
      <c r="G113" s="12" t="s">
        <v>319</v>
      </c>
      <c r="H113" s="12"/>
      <c r="I113" s="9">
        <v>88</v>
      </c>
      <c r="J113" s="9">
        <v>138</v>
      </c>
    </row>
    <row r="114" spans="1:10" x14ac:dyDescent="0.2">
      <c r="A114" s="218">
        <v>43771</v>
      </c>
      <c r="B114" s="12" t="s">
        <v>3</v>
      </c>
      <c r="C114" s="113">
        <v>9676</v>
      </c>
      <c r="D114" s="12" t="s">
        <v>2740</v>
      </c>
      <c r="E114" s="12" t="s">
        <v>3</v>
      </c>
      <c r="F114" s="12" t="s">
        <v>5</v>
      </c>
      <c r="G114" s="12" t="s">
        <v>23</v>
      </c>
      <c r="H114" s="12"/>
      <c r="I114" s="9">
        <v>72</v>
      </c>
      <c r="J114" s="9">
        <v>82</v>
      </c>
    </row>
    <row r="115" spans="1:10" x14ac:dyDescent="0.2">
      <c r="A115" s="218">
        <v>43771</v>
      </c>
      <c r="B115" s="12" t="s">
        <v>6</v>
      </c>
      <c r="C115" s="113">
        <v>55400</v>
      </c>
      <c r="D115" s="12" t="s">
        <v>2741</v>
      </c>
      <c r="E115" s="12" t="s">
        <v>1676</v>
      </c>
      <c r="F115" s="12" t="s">
        <v>15</v>
      </c>
      <c r="G115" s="12" t="s">
        <v>319</v>
      </c>
      <c r="H115" s="12"/>
      <c r="I115" s="9">
        <v>57</v>
      </c>
      <c r="J115" s="9">
        <v>53</v>
      </c>
    </row>
    <row r="116" spans="1:10" x14ac:dyDescent="0.2">
      <c r="A116" s="218">
        <v>43771</v>
      </c>
      <c r="B116" s="12" t="s">
        <v>3</v>
      </c>
      <c r="C116" s="113">
        <v>4048</v>
      </c>
      <c r="D116" s="12" t="s">
        <v>506</v>
      </c>
      <c r="E116" s="12" t="s">
        <v>9</v>
      </c>
      <c r="F116" s="12" t="s">
        <v>15</v>
      </c>
      <c r="G116" s="12" t="s">
        <v>23</v>
      </c>
      <c r="H116" s="12"/>
      <c r="I116" s="9">
        <v>15</v>
      </c>
      <c r="J116" s="9">
        <v>11</v>
      </c>
    </row>
    <row r="117" spans="1:10" x14ac:dyDescent="0.2">
      <c r="A117" s="218">
        <v>43771</v>
      </c>
      <c r="B117" s="12" t="s">
        <v>3</v>
      </c>
      <c r="C117" s="113">
        <v>4460</v>
      </c>
      <c r="D117" s="12" t="s">
        <v>46</v>
      </c>
      <c r="E117" s="12" t="s">
        <v>3</v>
      </c>
      <c r="F117" s="12" t="s">
        <v>3</v>
      </c>
      <c r="G117" s="12" t="s">
        <v>151</v>
      </c>
      <c r="H117" s="12"/>
      <c r="I117" s="9">
        <v>6</v>
      </c>
      <c r="J117" s="9">
        <v>4</v>
      </c>
    </row>
    <row r="118" spans="1:10" x14ac:dyDescent="0.2">
      <c r="A118" s="218">
        <v>43771</v>
      </c>
      <c r="B118" s="12" t="s">
        <v>3</v>
      </c>
      <c r="C118" s="113">
        <v>4465</v>
      </c>
      <c r="D118" s="12" t="s">
        <v>46</v>
      </c>
      <c r="E118" s="12" t="s">
        <v>6</v>
      </c>
      <c r="F118" s="12" t="s">
        <v>15</v>
      </c>
      <c r="G118" s="12" t="s">
        <v>194</v>
      </c>
      <c r="H118" s="12"/>
      <c r="I118" s="9">
        <v>7</v>
      </c>
      <c r="J118" s="9">
        <v>4</v>
      </c>
    </row>
    <row r="119" spans="1:10" x14ac:dyDescent="0.2">
      <c r="A119" s="218">
        <v>43771</v>
      </c>
      <c r="B119" s="12" t="s">
        <v>3</v>
      </c>
      <c r="C119" s="113">
        <v>9577</v>
      </c>
      <c r="D119" s="12" t="s">
        <v>52</v>
      </c>
      <c r="E119" s="12" t="s">
        <v>16</v>
      </c>
      <c r="F119" s="12" t="s">
        <v>3</v>
      </c>
      <c r="G119" s="12" t="s">
        <v>37</v>
      </c>
      <c r="H119" s="12"/>
      <c r="I119" s="9">
        <v>70</v>
      </c>
      <c r="J119" s="9">
        <v>91</v>
      </c>
    </row>
    <row r="120" spans="1:10" x14ac:dyDescent="0.2">
      <c r="A120" s="218">
        <v>43771</v>
      </c>
      <c r="B120" s="12" t="s">
        <v>3</v>
      </c>
      <c r="C120" s="113">
        <v>3442</v>
      </c>
      <c r="D120" s="12" t="s">
        <v>67</v>
      </c>
      <c r="E120" s="12" t="s">
        <v>3</v>
      </c>
      <c r="F120" s="12" t="s">
        <v>3</v>
      </c>
      <c r="G120" s="12" t="s">
        <v>222</v>
      </c>
      <c r="H120" s="12"/>
      <c r="I120" s="9">
        <v>18</v>
      </c>
      <c r="J120" s="9">
        <v>19</v>
      </c>
    </row>
    <row r="121" spans="1:10" x14ac:dyDescent="0.2">
      <c r="A121" s="218">
        <v>43771</v>
      </c>
      <c r="B121" s="12" t="s">
        <v>5</v>
      </c>
      <c r="C121" s="113">
        <v>66882</v>
      </c>
      <c r="D121" s="12" t="s">
        <v>2742</v>
      </c>
      <c r="E121" s="12" t="s">
        <v>15</v>
      </c>
      <c r="F121" s="12" t="s">
        <v>15</v>
      </c>
      <c r="G121" s="12" t="s">
        <v>23</v>
      </c>
      <c r="H121" s="12"/>
      <c r="I121" s="9">
        <v>101</v>
      </c>
      <c r="J121" s="9">
        <v>148</v>
      </c>
    </row>
    <row r="122" spans="1:10" x14ac:dyDescent="0.2">
      <c r="A122" s="218">
        <v>43771</v>
      </c>
      <c r="B122" s="12" t="s">
        <v>5</v>
      </c>
      <c r="C122" s="113">
        <v>67269</v>
      </c>
      <c r="D122" s="12" t="s">
        <v>2743</v>
      </c>
      <c r="E122" s="12" t="s">
        <v>5</v>
      </c>
      <c r="F122" s="12" t="s">
        <v>15</v>
      </c>
      <c r="G122" s="12" t="s">
        <v>319</v>
      </c>
      <c r="H122" s="12"/>
      <c r="I122" s="9">
        <v>117</v>
      </c>
      <c r="J122" s="9">
        <v>188</v>
      </c>
    </row>
    <row r="123" spans="1:10" x14ac:dyDescent="0.2">
      <c r="A123" s="218">
        <v>43771</v>
      </c>
      <c r="B123" s="12" t="s">
        <v>3</v>
      </c>
      <c r="C123" s="113">
        <v>1117</v>
      </c>
      <c r="D123" s="12" t="s">
        <v>92</v>
      </c>
      <c r="E123" s="12" t="s">
        <v>2735</v>
      </c>
      <c r="F123" s="12" t="s">
        <v>15</v>
      </c>
      <c r="G123" s="12" t="s">
        <v>319</v>
      </c>
      <c r="H123" s="12"/>
      <c r="I123" s="9">
        <v>24</v>
      </c>
      <c r="J123" s="9">
        <v>26</v>
      </c>
    </row>
    <row r="124" spans="1:10" x14ac:dyDescent="0.2">
      <c r="A124" s="218">
        <v>43771</v>
      </c>
      <c r="B124" s="12" t="s">
        <v>3</v>
      </c>
      <c r="C124" s="113">
        <v>8042</v>
      </c>
      <c r="D124" s="12" t="s">
        <v>42</v>
      </c>
      <c r="E124" s="12" t="s">
        <v>15</v>
      </c>
      <c r="F124" s="12" t="s">
        <v>15</v>
      </c>
      <c r="G124" s="12" t="s">
        <v>319</v>
      </c>
      <c r="H124" s="12"/>
      <c r="I124" s="9">
        <v>26</v>
      </c>
      <c r="J124" s="9">
        <v>21</v>
      </c>
    </row>
    <row r="125" spans="1:10" x14ac:dyDescent="0.2">
      <c r="A125" s="218">
        <v>43771</v>
      </c>
      <c r="B125" s="12" t="s">
        <v>3</v>
      </c>
      <c r="C125" s="113">
        <v>4888</v>
      </c>
      <c r="D125" s="12" t="s">
        <v>124</v>
      </c>
      <c r="E125" s="12" t="s">
        <v>3</v>
      </c>
      <c r="F125" s="12" t="s">
        <v>6</v>
      </c>
      <c r="G125" s="12" t="s">
        <v>151</v>
      </c>
      <c r="H125" s="12"/>
      <c r="I125" s="9">
        <v>13</v>
      </c>
      <c r="J125" s="9">
        <v>9</v>
      </c>
    </row>
    <row r="126" spans="1:10" x14ac:dyDescent="0.2">
      <c r="A126" s="218">
        <v>43771</v>
      </c>
      <c r="B126" s="12" t="s">
        <v>6</v>
      </c>
      <c r="C126" s="113">
        <v>57270</v>
      </c>
      <c r="D126" s="12" t="s">
        <v>2378</v>
      </c>
      <c r="E126" s="12" t="s">
        <v>6</v>
      </c>
      <c r="F126" s="12" t="s">
        <v>6</v>
      </c>
      <c r="G126" s="12" t="s">
        <v>23</v>
      </c>
      <c r="H126" s="12"/>
      <c r="I126" s="9">
        <v>39</v>
      </c>
      <c r="J126" s="9">
        <v>46</v>
      </c>
    </row>
    <row r="127" spans="1:10" x14ac:dyDescent="0.2">
      <c r="A127" s="218">
        <v>43771</v>
      </c>
      <c r="B127" s="12" t="s">
        <v>3</v>
      </c>
      <c r="C127" s="113">
        <v>6559</v>
      </c>
      <c r="D127" s="12" t="s">
        <v>2744</v>
      </c>
      <c r="E127" s="12" t="s">
        <v>3</v>
      </c>
      <c r="F127" s="12" t="s">
        <v>6</v>
      </c>
      <c r="G127" s="12" t="s">
        <v>151</v>
      </c>
      <c r="H127" s="12"/>
      <c r="I127" s="9">
        <v>52</v>
      </c>
      <c r="J127" s="9">
        <v>73</v>
      </c>
    </row>
    <row r="128" spans="1:10" x14ac:dyDescent="0.2">
      <c r="A128" s="218">
        <v>43771</v>
      </c>
      <c r="B128" s="12" t="s">
        <v>6</v>
      </c>
      <c r="C128" s="113">
        <v>54520</v>
      </c>
      <c r="D128" s="12" t="s">
        <v>1314</v>
      </c>
      <c r="E128" s="12" t="s">
        <v>6</v>
      </c>
      <c r="F128" s="12" t="s">
        <v>15</v>
      </c>
      <c r="G128" s="12" t="s">
        <v>151</v>
      </c>
      <c r="H128" s="12"/>
      <c r="I128" s="9">
        <v>97</v>
      </c>
      <c r="J128" s="9">
        <v>124</v>
      </c>
    </row>
    <row r="129" spans="1:10" x14ac:dyDescent="0.2">
      <c r="A129" s="218">
        <v>43771</v>
      </c>
      <c r="B129" s="12" t="s">
        <v>6</v>
      </c>
      <c r="C129" s="113">
        <v>54111</v>
      </c>
      <c r="D129" s="12" t="s">
        <v>2745</v>
      </c>
      <c r="E129" s="12" t="s">
        <v>6</v>
      </c>
      <c r="F129" s="12" t="s">
        <v>15</v>
      </c>
      <c r="G129" s="12" t="s">
        <v>151</v>
      </c>
      <c r="H129" s="12"/>
      <c r="I129" s="9">
        <v>90</v>
      </c>
      <c r="J129" s="9">
        <v>132</v>
      </c>
    </row>
    <row r="130" spans="1:10" x14ac:dyDescent="0.2">
      <c r="A130" s="218">
        <v>43771</v>
      </c>
      <c r="B130" s="12" t="s">
        <v>6</v>
      </c>
      <c r="C130" s="113">
        <v>54111</v>
      </c>
      <c r="D130" s="12" t="s">
        <v>2745</v>
      </c>
      <c r="E130" s="12" t="s">
        <v>6</v>
      </c>
      <c r="F130" s="12" t="s">
        <v>15</v>
      </c>
      <c r="G130" s="12" t="s">
        <v>151</v>
      </c>
      <c r="H130" s="12"/>
      <c r="I130" s="9">
        <v>90</v>
      </c>
      <c r="J130" s="9">
        <v>132</v>
      </c>
    </row>
    <row r="131" spans="1:10" x14ac:dyDescent="0.2">
      <c r="A131" s="218">
        <v>43771</v>
      </c>
      <c r="B131" s="12" t="s">
        <v>3</v>
      </c>
      <c r="C131" s="113">
        <v>4509</v>
      </c>
      <c r="D131" s="12" t="s">
        <v>40</v>
      </c>
      <c r="E131" s="12" t="s">
        <v>3</v>
      </c>
      <c r="F131" s="12" t="s">
        <v>6</v>
      </c>
      <c r="G131" s="12" t="s">
        <v>488</v>
      </c>
      <c r="H131" s="12"/>
      <c r="I131" s="9">
        <v>4</v>
      </c>
      <c r="J131" s="9">
        <v>2</v>
      </c>
    </row>
    <row r="132" spans="1:10" x14ac:dyDescent="0.2">
      <c r="A132" s="218">
        <v>43771</v>
      </c>
      <c r="B132" s="12" t="s">
        <v>3</v>
      </c>
      <c r="C132" s="113">
        <v>4236</v>
      </c>
      <c r="D132" s="12" t="s">
        <v>506</v>
      </c>
      <c r="E132" s="12" t="s">
        <v>8</v>
      </c>
      <c r="F132" s="12" t="s">
        <v>6</v>
      </c>
      <c r="G132" s="12" t="s">
        <v>151</v>
      </c>
      <c r="H132" s="12"/>
      <c r="I132" s="9">
        <v>15</v>
      </c>
      <c r="J132" s="9">
        <v>8</v>
      </c>
    </row>
    <row r="133" spans="1:10" x14ac:dyDescent="0.2">
      <c r="A133" s="218">
        <v>43771</v>
      </c>
      <c r="B133" s="12" t="s">
        <v>3</v>
      </c>
      <c r="C133" s="113">
        <v>2336</v>
      </c>
      <c r="D133" s="12" t="s">
        <v>92</v>
      </c>
      <c r="E133" s="12" t="s">
        <v>8</v>
      </c>
      <c r="F133" s="12" t="s">
        <v>6</v>
      </c>
      <c r="G133" s="12" t="s">
        <v>2746</v>
      </c>
      <c r="H133" s="12"/>
      <c r="I133" s="9">
        <v>30</v>
      </c>
      <c r="J133" s="9">
        <v>28</v>
      </c>
    </row>
    <row r="134" spans="1:10" x14ac:dyDescent="0.2">
      <c r="A134" s="218">
        <v>43771</v>
      </c>
      <c r="B134" s="12" t="s">
        <v>6</v>
      </c>
      <c r="C134" s="113">
        <v>55600</v>
      </c>
      <c r="D134" s="12" t="s">
        <v>855</v>
      </c>
      <c r="E134" s="12" t="s">
        <v>6</v>
      </c>
      <c r="F134" s="12" t="s">
        <v>6</v>
      </c>
      <c r="G134" s="12" t="s">
        <v>151</v>
      </c>
      <c r="H134" s="12"/>
      <c r="I134" s="9">
        <v>55</v>
      </c>
      <c r="J134" s="9">
        <v>55</v>
      </c>
    </row>
    <row r="135" spans="1:10" x14ac:dyDescent="0.2">
      <c r="A135" s="218">
        <v>43771</v>
      </c>
      <c r="B135" s="12" t="s">
        <v>6</v>
      </c>
      <c r="C135" s="113">
        <v>55600</v>
      </c>
      <c r="D135" s="12" t="s">
        <v>855</v>
      </c>
      <c r="E135" s="12" t="s">
        <v>6</v>
      </c>
      <c r="F135" s="12" t="s">
        <v>15</v>
      </c>
      <c r="G135" s="12" t="s">
        <v>151</v>
      </c>
      <c r="H135" s="12"/>
      <c r="I135" s="9">
        <v>55</v>
      </c>
      <c r="J135" s="9">
        <v>55</v>
      </c>
    </row>
    <row r="136" spans="1:10" x14ac:dyDescent="0.2">
      <c r="A136" s="218">
        <v>43771</v>
      </c>
      <c r="B136" s="12" t="s">
        <v>6</v>
      </c>
      <c r="C136" s="113">
        <v>57855</v>
      </c>
      <c r="D136" s="12" t="s">
        <v>2747</v>
      </c>
      <c r="E136" s="12" t="s">
        <v>6</v>
      </c>
      <c r="F136" s="12" t="s">
        <v>15</v>
      </c>
      <c r="G136" s="12" t="s">
        <v>151</v>
      </c>
      <c r="H136" s="12"/>
      <c r="I136" s="9">
        <v>51</v>
      </c>
      <c r="J136" s="9">
        <v>58</v>
      </c>
    </row>
    <row r="137" spans="1:10" x14ac:dyDescent="0.2">
      <c r="A137" s="218">
        <v>43771</v>
      </c>
      <c r="B137" s="12" t="s">
        <v>6</v>
      </c>
      <c r="C137" s="113">
        <v>57855</v>
      </c>
      <c r="D137" s="12" t="s">
        <v>2747</v>
      </c>
      <c r="E137" s="12" t="s">
        <v>6</v>
      </c>
      <c r="F137" s="12" t="s">
        <v>15</v>
      </c>
      <c r="G137" s="12" t="s">
        <v>151</v>
      </c>
      <c r="H137" s="12"/>
      <c r="I137" s="9">
        <v>51</v>
      </c>
      <c r="J137" s="9">
        <v>58</v>
      </c>
    </row>
    <row r="138" spans="1:10" x14ac:dyDescent="0.2">
      <c r="A138" s="218">
        <v>43771</v>
      </c>
      <c r="B138" s="12" t="s">
        <v>3</v>
      </c>
      <c r="C138" s="113">
        <v>3636</v>
      </c>
      <c r="D138" s="12" t="s">
        <v>76</v>
      </c>
      <c r="E138" s="12" t="s">
        <v>3</v>
      </c>
      <c r="F138" s="12" t="s">
        <v>6</v>
      </c>
      <c r="G138" s="12" t="s">
        <v>2748</v>
      </c>
      <c r="H138" s="12"/>
      <c r="I138" s="9">
        <v>18</v>
      </c>
      <c r="J138" s="9">
        <v>18</v>
      </c>
    </row>
    <row r="139" spans="1:10" x14ac:dyDescent="0.2">
      <c r="A139" s="218">
        <v>43771</v>
      </c>
      <c r="B139" s="12" t="s">
        <v>6</v>
      </c>
      <c r="C139" s="113">
        <v>57700</v>
      </c>
      <c r="D139" s="12" t="s">
        <v>178</v>
      </c>
      <c r="E139" s="12" t="s">
        <v>6</v>
      </c>
      <c r="F139" s="12" t="s">
        <v>8</v>
      </c>
      <c r="G139" s="12" t="s">
        <v>151</v>
      </c>
      <c r="H139" s="12"/>
      <c r="I139" s="9">
        <v>40</v>
      </c>
      <c r="J139" s="9">
        <v>41</v>
      </c>
    </row>
    <row r="140" spans="1:10" x14ac:dyDescent="0.2">
      <c r="A140" s="218">
        <v>43771</v>
      </c>
      <c r="B140" s="12" t="s">
        <v>6</v>
      </c>
      <c r="C140" s="113">
        <v>1541</v>
      </c>
      <c r="D140" s="12" t="s">
        <v>92</v>
      </c>
      <c r="E140" s="12" t="s">
        <v>2737</v>
      </c>
      <c r="F140" s="12" t="s">
        <v>15</v>
      </c>
      <c r="G140" s="12" t="s">
        <v>151</v>
      </c>
      <c r="H140" s="12"/>
      <c r="I140" s="9">
        <v>24</v>
      </c>
      <c r="J140" s="9">
        <v>28</v>
      </c>
    </row>
    <row r="141" spans="1:10" x14ac:dyDescent="0.2">
      <c r="A141" s="218">
        <v>43771</v>
      </c>
      <c r="B141" s="12" t="s">
        <v>3</v>
      </c>
      <c r="C141" s="113">
        <v>3259</v>
      </c>
      <c r="D141" s="12" t="s">
        <v>131</v>
      </c>
      <c r="E141" s="12" t="s">
        <v>3</v>
      </c>
      <c r="F141" s="12" t="s">
        <v>6</v>
      </c>
      <c r="G141" s="12" t="s">
        <v>194</v>
      </c>
      <c r="H141" s="12"/>
      <c r="I141" s="9">
        <v>22</v>
      </c>
      <c r="J141" s="9">
        <v>24</v>
      </c>
    </row>
    <row r="142" spans="1:10" x14ac:dyDescent="0.2">
      <c r="A142" s="218">
        <v>43771</v>
      </c>
      <c r="B142" s="12" t="s">
        <v>6</v>
      </c>
      <c r="C142" s="113">
        <v>54720</v>
      </c>
      <c r="D142" s="12" t="s">
        <v>240</v>
      </c>
      <c r="E142" s="12" t="s">
        <v>6</v>
      </c>
      <c r="F142" s="12" t="s">
        <v>8</v>
      </c>
      <c r="G142" s="12" t="s">
        <v>319</v>
      </c>
      <c r="H142" s="12"/>
      <c r="I142" s="9">
        <v>26</v>
      </c>
      <c r="J142" s="9">
        <v>17</v>
      </c>
    </row>
    <row r="143" spans="1:10" x14ac:dyDescent="0.2">
      <c r="A143" s="218">
        <v>43771</v>
      </c>
      <c r="B143" s="12" t="s">
        <v>3</v>
      </c>
      <c r="C143" s="113">
        <v>8230</v>
      </c>
      <c r="D143" s="12" t="s">
        <v>64</v>
      </c>
      <c r="E143" s="12" t="s">
        <v>3</v>
      </c>
      <c r="F143" s="12" t="s">
        <v>3</v>
      </c>
      <c r="G143" s="12" t="s">
        <v>37</v>
      </c>
      <c r="H143" s="12"/>
      <c r="I143" s="9">
        <v>26</v>
      </c>
      <c r="J143" s="9">
        <v>19</v>
      </c>
    </row>
    <row r="144" spans="1:10" x14ac:dyDescent="0.2">
      <c r="A144" s="218">
        <v>43771</v>
      </c>
      <c r="B144" s="12" t="s">
        <v>6</v>
      </c>
      <c r="C144" s="113">
        <v>57840</v>
      </c>
      <c r="D144" s="12" t="s">
        <v>293</v>
      </c>
      <c r="E144" s="12" t="s">
        <v>6</v>
      </c>
      <c r="F144" s="12" t="s">
        <v>5</v>
      </c>
      <c r="G144" s="12" t="s">
        <v>151</v>
      </c>
      <c r="H144" s="12"/>
      <c r="I144" s="9">
        <v>29</v>
      </c>
      <c r="J144" s="9">
        <v>23</v>
      </c>
    </row>
    <row r="145" spans="1:10" x14ac:dyDescent="0.2">
      <c r="A145" s="218">
        <v>43771</v>
      </c>
      <c r="B145" s="12" t="s">
        <v>6</v>
      </c>
      <c r="C145" s="113">
        <v>54580</v>
      </c>
      <c r="D145" s="12" t="s">
        <v>277</v>
      </c>
      <c r="E145" s="12" t="s">
        <v>6</v>
      </c>
      <c r="F145" s="12" t="s">
        <v>15</v>
      </c>
      <c r="G145" s="12" t="s">
        <v>23</v>
      </c>
      <c r="H145" s="12"/>
      <c r="I145" s="9">
        <v>17</v>
      </c>
      <c r="J145" s="9">
        <v>12</v>
      </c>
    </row>
    <row r="146" spans="1:10" x14ac:dyDescent="0.2">
      <c r="A146" s="218">
        <v>43771</v>
      </c>
      <c r="B146" s="12" t="s">
        <v>3</v>
      </c>
      <c r="C146" s="113">
        <v>6225</v>
      </c>
      <c r="D146" s="12" t="s">
        <v>2749</v>
      </c>
      <c r="E146" s="12" t="s">
        <v>3</v>
      </c>
      <c r="F146" s="12" t="s">
        <v>15</v>
      </c>
      <c r="G146" s="12" t="s">
        <v>151</v>
      </c>
      <c r="H146" s="12"/>
      <c r="I146" s="9">
        <v>40</v>
      </c>
      <c r="J146" s="9">
        <v>52</v>
      </c>
    </row>
    <row r="147" spans="1:10" x14ac:dyDescent="0.2">
      <c r="A147" s="218">
        <v>43771</v>
      </c>
      <c r="B147" s="12" t="s">
        <v>3</v>
      </c>
      <c r="C147" s="113">
        <v>5359</v>
      </c>
      <c r="D147" s="12" t="s">
        <v>58</v>
      </c>
      <c r="E147" s="12" t="s">
        <v>3</v>
      </c>
      <c r="F147" s="12" t="s">
        <v>140</v>
      </c>
      <c r="G147" s="12" t="s">
        <v>2748</v>
      </c>
      <c r="H147" s="12"/>
      <c r="I147" s="9">
        <v>34</v>
      </c>
      <c r="J147" s="9">
        <v>39</v>
      </c>
    </row>
    <row r="148" spans="1:10" x14ac:dyDescent="0.2">
      <c r="A148" s="218">
        <v>43771</v>
      </c>
      <c r="B148" s="12" t="s">
        <v>6</v>
      </c>
      <c r="C148" s="113">
        <v>57700</v>
      </c>
      <c r="D148" s="12" t="s">
        <v>178</v>
      </c>
      <c r="E148" s="12" t="s">
        <v>8</v>
      </c>
      <c r="F148" s="12" t="s">
        <v>6</v>
      </c>
      <c r="G148" s="12" t="s">
        <v>319</v>
      </c>
      <c r="H148" s="12"/>
      <c r="I148" s="9">
        <v>40</v>
      </c>
      <c r="J148" s="9">
        <v>42</v>
      </c>
    </row>
    <row r="149" spans="1:10" x14ac:dyDescent="0.2">
      <c r="A149" s="218">
        <v>43771</v>
      </c>
      <c r="B149" s="12" t="s">
        <v>6</v>
      </c>
      <c r="C149" s="113">
        <v>57840</v>
      </c>
      <c r="D149" s="12" t="s">
        <v>293</v>
      </c>
      <c r="E149" s="12" t="s">
        <v>3</v>
      </c>
      <c r="F149" s="12" t="s">
        <v>15</v>
      </c>
      <c r="G149" s="12" t="s">
        <v>37</v>
      </c>
      <c r="H149" s="12"/>
      <c r="I149" s="9">
        <v>28</v>
      </c>
      <c r="J149" s="9">
        <v>23</v>
      </c>
    </row>
    <row r="150" spans="1:10" x14ac:dyDescent="0.2">
      <c r="A150" s="218">
        <v>43771</v>
      </c>
      <c r="B150" s="12" t="s">
        <v>3</v>
      </c>
      <c r="C150" s="113">
        <v>4645</v>
      </c>
      <c r="D150" s="12" t="s">
        <v>40</v>
      </c>
      <c r="E150" s="12" t="s">
        <v>16</v>
      </c>
      <c r="F150" s="12" t="s">
        <v>6</v>
      </c>
      <c r="G150" s="12" t="s">
        <v>37</v>
      </c>
      <c r="H150" s="12"/>
      <c r="I150" s="9">
        <v>4</v>
      </c>
      <c r="J150" s="9">
        <v>2</v>
      </c>
    </row>
    <row r="151" spans="1:10" x14ac:dyDescent="0.2">
      <c r="A151" s="218">
        <v>43771</v>
      </c>
      <c r="B151" s="12" t="s">
        <v>5</v>
      </c>
      <c r="C151" s="113">
        <v>80804</v>
      </c>
      <c r="D151" s="12" t="s">
        <v>2750</v>
      </c>
      <c r="E151" s="12" t="s">
        <v>5</v>
      </c>
      <c r="F151" s="12" t="s">
        <v>15</v>
      </c>
      <c r="G151" s="12" t="s">
        <v>151</v>
      </c>
      <c r="H151" s="12"/>
      <c r="I151" s="31"/>
      <c r="J151" s="31"/>
    </row>
    <row r="152" spans="1:10" x14ac:dyDescent="0.2">
      <c r="A152" s="218">
        <v>43771</v>
      </c>
      <c r="B152" s="12" t="s">
        <v>3</v>
      </c>
      <c r="C152" s="113">
        <v>3320</v>
      </c>
      <c r="D152" s="12" t="s">
        <v>77</v>
      </c>
      <c r="E152" s="12" t="s">
        <v>3</v>
      </c>
      <c r="F152" s="12" t="s">
        <v>6</v>
      </c>
      <c r="G152" s="12" t="s">
        <v>151</v>
      </c>
      <c r="H152" s="12"/>
      <c r="I152" s="9">
        <v>22</v>
      </c>
      <c r="J152" s="9">
        <v>26</v>
      </c>
    </row>
    <row r="153" spans="1:10" x14ac:dyDescent="0.2">
      <c r="A153" s="218">
        <v>43771</v>
      </c>
      <c r="B153" s="12" t="s">
        <v>3</v>
      </c>
      <c r="C153" s="113">
        <v>3259</v>
      </c>
      <c r="D153" s="12" t="s">
        <v>131</v>
      </c>
      <c r="E153" s="12" t="s">
        <v>16</v>
      </c>
      <c r="F153" s="12" t="s">
        <v>3</v>
      </c>
      <c r="G153" s="12" t="s">
        <v>151</v>
      </c>
      <c r="H153" s="12"/>
      <c r="I153" s="9">
        <v>22</v>
      </c>
      <c r="J153" s="9">
        <v>24</v>
      </c>
    </row>
    <row r="154" spans="1:10" x14ac:dyDescent="0.2">
      <c r="A154" s="218">
        <v>43771</v>
      </c>
      <c r="B154" s="12" t="s">
        <v>5</v>
      </c>
      <c r="C154" s="113">
        <v>54296</v>
      </c>
      <c r="D154" s="12" t="s">
        <v>154</v>
      </c>
      <c r="E154" s="12" t="s">
        <v>5</v>
      </c>
      <c r="F154" s="12" t="s">
        <v>221</v>
      </c>
      <c r="G154" s="12" t="s">
        <v>23</v>
      </c>
      <c r="H154" s="12"/>
      <c r="I154" s="9">
        <v>63</v>
      </c>
      <c r="J154" s="9">
        <v>80</v>
      </c>
    </row>
    <row r="155" spans="1:10" x14ac:dyDescent="0.2">
      <c r="A155" s="218">
        <v>43771</v>
      </c>
      <c r="B155" s="12" t="s">
        <v>3</v>
      </c>
      <c r="C155" s="113">
        <v>1723</v>
      </c>
      <c r="D155" s="12" t="s">
        <v>92</v>
      </c>
      <c r="E155" s="12" t="s">
        <v>6</v>
      </c>
      <c r="F155" s="12" t="s">
        <v>15</v>
      </c>
      <c r="G155" s="12" t="s">
        <v>319</v>
      </c>
      <c r="H155" s="12"/>
      <c r="I155" s="9">
        <v>21</v>
      </c>
      <c r="J155" s="9">
        <v>25</v>
      </c>
    </row>
    <row r="156" spans="1:10" x14ac:dyDescent="0.2">
      <c r="A156" s="218">
        <v>43771</v>
      </c>
      <c r="B156" s="12" t="s">
        <v>6</v>
      </c>
      <c r="C156" s="113">
        <v>54590</v>
      </c>
      <c r="D156" s="12" t="s">
        <v>2596</v>
      </c>
      <c r="E156" s="12" t="s">
        <v>6</v>
      </c>
      <c r="F156" s="12" t="s">
        <v>6</v>
      </c>
      <c r="G156" s="12" t="s">
        <v>222</v>
      </c>
      <c r="H156" s="12"/>
      <c r="I156" s="9">
        <v>23</v>
      </c>
      <c r="J156" s="9">
        <v>9</v>
      </c>
    </row>
    <row r="157" spans="1:10" x14ac:dyDescent="0.2">
      <c r="A157" s="218">
        <v>43771</v>
      </c>
      <c r="B157" s="12" t="s">
        <v>6</v>
      </c>
      <c r="C157" s="113">
        <v>78170</v>
      </c>
      <c r="D157" s="12" t="s">
        <v>2751</v>
      </c>
      <c r="E157" s="12" t="s">
        <v>6</v>
      </c>
      <c r="F157" s="12" t="s">
        <v>15</v>
      </c>
      <c r="G157" s="12" t="s">
        <v>151</v>
      </c>
      <c r="H157" s="12"/>
      <c r="I157" s="31"/>
      <c r="J157" s="31"/>
    </row>
    <row r="158" spans="1:10" x14ac:dyDescent="0.2">
      <c r="A158" s="218">
        <v>43771</v>
      </c>
      <c r="B158" s="12" t="s">
        <v>6</v>
      </c>
      <c r="C158" s="113">
        <v>57840</v>
      </c>
      <c r="D158" s="12" t="s">
        <v>293</v>
      </c>
      <c r="E158" s="12" t="s">
        <v>3</v>
      </c>
      <c r="F158" s="12" t="s">
        <v>5</v>
      </c>
      <c r="G158" s="12" t="s">
        <v>23</v>
      </c>
      <c r="H158" s="12"/>
      <c r="I158" s="9">
        <v>29</v>
      </c>
      <c r="J158" s="9">
        <v>23</v>
      </c>
    </row>
    <row r="159" spans="1:10" x14ac:dyDescent="0.2">
      <c r="A159" s="218">
        <v>43771</v>
      </c>
      <c r="B159" s="12" t="s">
        <v>3</v>
      </c>
      <c r="C159" s="113">
        <v>2215</v>
      </c>
      <c r="D159" s="12" t="s">
        <v>92</v>
      </c>
      <c r="E159" s="12" t="s">
        <v>6</v>
      </c>
      <c r="F159" s="12" t="s">
        <v>15</v>
      </c>
      <c r="G159" s="12" t="s">
        <v>2716</v>
      </c>
      <c r="H159" s="12"/>
      <c r="I159" s="9">
        <v>32</v>
      </c>
      <c r="J159" s="9">
        <v>30</v>
      </c>
    </row>
    <row r="160" spans="1:10" x14ac:dyDescent="0.2">
      <c r="A160" s="218">
        <v>43771</v>
      </c>
      <c r="B160" s="12" t="s">
        <v>3</v>
      </c>
      <c r="C160" s="113">
        <v>2368</v>
      </c>
      <c r="D160" s="12" t="s">
        <v>506</v>
      </c>
      <c r="E160" s="12" t="s">
        <v>1656</v>
      </c>
      <c r="F160" s="12" t="s">
        <v>15</v>
      </c>
      <c r="G160" s="12" t="s">
        <v>194</v>
      </c>
      <c r="H160" s="12"/>
      <c r="I160" s="9">
        <v>12</v>
      </c>
      <c r="J160" s="9">
        <v>7</v>
      </c>
    </row>
    <row r="161" spans="1:10" s="11" customFormat="1" x14ac:dyDescent="0.2">
      <c r="A161" s="218">
        <v>43772</v>
      </c>
      <c r="B161" s="12" t="s">
        <v>3</v>
      </c>
      <c r="C161" s="113">
        <v>4570</v>
      </c>
      <c r="D161" s="12" t="s">
        <v>40</v>
      </c>
      <c r="E161" s="12" t="s">
        <v>4</v>
      </c>
      <c r="F161" s="12" t="s">
        <v>5</v>
      </c>
      <c r="G161" s="12" t="s">
        <v>151</v>
      </c>
      <c r="H161" s="12"/>
      <c r="I161" s="9">
        <v>5</v>
      </c>
      <c r="J161" s="9">
        <v>2</v>
      </c>
    </row>
    <row r="162" spans="1:10" s="11" customFormat="1" x14ac:dyDescent="0.2">
      <c r="A162" s="218">
        <v>43772</v>
      </c>
      <c r="B162" s="12" t="s">
        <v>3</v>
      </c>
      <c r="C162" s="113">
        <v>4490</v>
      </c>
      <c r="D162" s="12" t="s">
        <v>46</v>
      </c>
      <c r="E162" s="12" t="s">
        <v>4</v>
      </c>
      <c r="F162" s="12" t="s">
        <v>2739</v>
      </c>
      <c r="G162" s="12" t="s">
        <v>2748</v>
      </c>
      <c r="H162" s="12"/>
      <c r="I162" s="9">
        <v>8</v>
      </c>
      <c r="J162" s="9">
        <v>5</v>
      </c>
    </row>
    <row r="163" spans="1:10" s="11" customFormat="1" x14ac:dyDescent="0.2">
      <c r="A163" s="218">
        <v>43772</v>
      </c>
      <c r="B163" s="12" t="s">
        <v>3</v>
      </c>
      <c r="C163" s="113">
        <v>1263</v>
      </c>
      <c r="D163" s="12" t="s">
        <v>92</v>
      </c>
      <c r="E163" s="12" t="s">
        <v>4</v>
      </c>
      <c r="F163" s="12" t="s">
        <v>6</v>
      </c>
      <c r="G163" s="12" t="s">
        <v>194</v>
      </c>
      <c r="H163" s="12"/>
      <c r="I163" s="9">
        <v>25</v>
      </c>
      <c r="J163" s="9">
        <v>26</v>
      </c>
    </row>
    <row r="164" spans="1:10" s="11" customFormat="1" x14ac:dyDescent="0.2">
      <c r="A164" s="218">
        <v>43772</v>
      </c>
      <c r="B164" s="12" t="s">
        <v>6</v>
      </c>
      <c r="C164" s="113">
        <v>54590</v>
      </c>
      <c r="D164" s="12" t="s">
        <v>2596</v>
      </c>
      <c r="E164" s="12" t="s">
        <v>6</v>
      </c>
      <c r="F164" s="12" t="s">
        <v>2579</v>
      </c>
      <c r="G164" s="12" t="s">
        <v>151</v>
      </c>
      <c r="H164" s="12"/>
      <c r="I164" s="9">
        <v>23</v>
      </c>
      <c r="J164" s="9">
        <v>9</v>
      </c>
    </row>
    <row r="165" spans="1:10" s="11" customFormat="1" x14ac:dyDescent="0.2">
      <c r="A165" s="218">
        <v>43772</v>
      </c>
      <c r="B165" s="12" t="s">
        <v>5</v>
      </c>
      <c r="C165" s="113">
        <v>55122</v>
      </c>
      <c r="D165" s="12" t="s">
        <v>2755</v>
      </c>
      <c r="E165" s="12" t="s">
        <v>5</v>
      </c>
      <c r="F165" s="12" t="s">
        <v>2579</v>
      </c>
      <c r="G165" s="12" t="s">
        <v>319</v>
      </c>
      <c r="H165" s="12"/>
      <c r="I165" s="9">
        <v>180</v>
      </c>
      <c r="J165" s="9">
        <v>284</v>
      </c>
    </row>
    <row r="166" spans="1:10" s="11" customFormat="1" x14ac:dyDescent="0.2">
      <c r="A166" s="218">
        <v>43772</v>
      </c>
      <c r="B166" s="12" t="s">
        <v>5</v>
      </c>
      <c r="C166" s="113">
        <v>55122</v>
      </c>
      <c r="D166" s="12" t="s">
        <v>2755</v>
      </c>
      <c r="E166" s="12" t="s">
        <v>5</v>
      </c>
      <c r="F166" s="12" t="s">
        <v>2579</v>
      </c>
      <c r="G166" s="12" t="s">
        <v>319</v>
      </c>
      <c r="H166" s="12"/>
      <c r="I166" s="9">
        <v>180</v>
      </c>
      <c r="J166" s="9">
        <v>284</v>
      </c>
    </row>
    <row r="167" spans="1:10" s="11" customFormat="1" x14ac:dyDescent="0.2">
      <c r="A167" s="218">
        <v>43772</v>
      </c>
      <c r="B167" s="12" t="s">
        <v>3</v>
      </c>
      <c r="C167" s="113">
        <v>1342</v>
      </c>
      <c r="D167" s="12" t="s">
        <v>92</v>
      </c>
      <c r="E167" s="12" t="s">
        <v>6</v>
      </c>
      <c r="F167" s="12" t="s">
        <v>2579</v>
      </c>
      <c r="G167" s="12" t="s">
        <v>151</v>
      </c>
      <c r="H167" s="12"/>
      <c r="I167" s="9">
        <v>27</v>
      </c>
      <c r="J167" s="9">
        <v>28</v>
      </c>
    </row>
    <row r="168" spans="1:10" s="11" customFormat="1" x14ac:dyDescent="0.2">
      <c r="A168" s="218">
        <v>43772</v>
      </c>
      <c r="B168" s="12" t="s">
        <v>3</v>
      </c>
      <c r="C168" s="113">
        <v>4811</v>
      </c>
      <c r="D168" s="12" t="s">
        <v>113</v>
      </c>
      <c r="E168" s="12" t="s">
        <v>2579</v>
      </c>
      <c r="F168" s="12" t="s">
        <v>2756</v>
      </c>
      <c r="G168" s="12" t="s">
        <v>23</v>
      </c>
      <c r="H168" s="12"/>
      <c r="I168" s="9">
        <v>13</v>
      </c>
      <c r="J168" s="9">
        <v>9</v>
      </c>
    </row>
    <row r="169" spans="1:10" s="11" customFormat="1" x14ac:dyDescent="0.2">
      <c r="A169" s="218">
        <v>43772</v>
      </c>
      <c r="B169" s="12" t="s">
        <v>3</v>
      </c>
      <c r="C169" s="113">
        <v>2538</v>
      </c>
      <c r="D169" s="12" t="s">
        <v>92</v>
      </c>
      <c r="E169" s="12" t="s">
        <v>6</v>
      </c>
      <c r="F169" s="12" t="s">
        <v>12</v>
      </c>
      <c r="G169" s="12" t="s">
        <v>319</v>
      </c>
      <c r="H169" s="12"/>
      <c r="I169" s="9">
        <v>24</v>
      </c>
      <c r="J169" s="9">
        <v>26</v>
      </c>
    </row>
    <row r="170" spans="1:10" s="11" customFormat="1" x14ac:dyDescent="0.2">
      <c r="A170" s="218">
        <v>43772</v>
      </c>
      <c r="B170" s="12" t="s">
        <v>3</v>
      </c>
      <c r="C170" s="113">
        <v>1145</v>
      </c>
      <c r="D170" s="12" t="s">
        <v>92</v>
      </c>
      <c r="E170" s="12" t="s">
        <v>1656</v>
      </c>
      <c r="F170" s="12" t="s">
        <v>2579</v>
      </c>
      <c r="G170" s="12" t="s">
        <v>23</v>
      </c>
      <c r="H170" s="12"/>
      <c r="I170" s="9">
        <v>20</v>
      </c>
      <c r="J170" s="9">
        <v>24</v>
      </c>
    </row>
    <row r="171" spans="1:10" s="11" customFormat="1" x14ac:dyDescent="0.2">
      <c r="A171" s="218">
        <v>43772</v>
      </c>
      <c r="B171" s="12" t="s">
        <v>3</v>
      </c>
      <c r="C171" s="113">
        <v>8063</v>
      </c>
      <c r="D171" s="12" t="s">
        <v>41</v>
      </c>
      <c r="E171" s="12" t="s">
        <v>31</v>
      </c>
      <c r="F171" s="12" t="s">
        <v>2579</v>
      </c>
      <c r="G171" s="12" t="s">
        <v>23</v>
      </c>
      <c r="H171" s="12"/>
      <c r="I171" s="9">
        <v>22</v>
      </c>
      <c r="J171" s="9">
        <v>20</v>
      </c>
    </row>
    <row r="172" spans="1:10" s="11" customFormat="1" x14ac:dyDescent="0.2">
      <c r="A172" s="218">
        <v>43772</v>
      </c>
      <c r="B172" s="12" t="s">
        <v>3</v>
      </c>
      <c r="C172" s="113">
        <v>8079</v>
      </c>
      <c r="D172" s="12" t="s">
        <v>41</v>
      </c>
      <c r="E172" s="12" t="s">
        <v>6</v>
      </c>
      <c r="F172" s="12" t="s">
        <v>234</v>
      </c>
      <c r="G172" s="12" t="s">
        <v>2768</v>
      </c>
      <c r="H172" s="12"/>
      <c r="I172" s="9">
        <v>21</v>
      </c>
      <c r="J172" s="9">
        <v>19</v>
      </c>
    </row>
    <row r="173" spans="1:10" s="11" customFormat="1" x14ac:dyDescent="0.2">
      <c r="A173" s="218">
        <v>43772</v>
      </c>
      <c r="B173" s="12" t="s">
        <v>3</v>
      </c>
      <c r="C173" s="113">
        <v>4108</v>
      </c>
      <c r="D173" s="12" t="s">
        <v>506</v>
      </c>
      <c r="E173" s="12" t="s">
        <v>31</v>
      </c>
      <c r="F173" s="12" t="s">
        <v>2579</v>
      </c>
      <c r="G173" s="12" t="s">
        <v>23</v>
      </c>
      <c r="H173" s="12"/>
      <c r="I173" s="9">
        <v>10</v>
      </c>
      <c r="J173" s="9">
        <v>10</v>
      </c>
    </row>
    <row r="174" spans="1:10" s="11" customFormat="1" x14ac:dyDescent="0.2">
      <c r="A174" s="218">
        <v>43772</v>
      </c>
      <c r="B174" s="12" t="s">
        <v>5</v>
      </c>
      <c r="C174" s="113">
        <v>54457</v>
      </c>
      <c r="D174" s="12" t="s">
        <v>166</v>
      </c>
      <c r="E174" s="12" t="s">
        <v>10</v>
      </c>
      <c r="F174" s="12" t="s">
        <v>2579</v>
      </c>
      <c r="G174" s="12" t="s">
        <v>151</v>
      </c>
      <c r="H174" s="12"/>
      <c r="I174" s="9">
        <v>42</v>
      </c>
      <c r="J174" s="9">
        <v>52</v>
      </c>
    </row>
    <row r="175" spans="1:10" s="11" customFormat="1" x14ac:dyDescent="0.2">
      <c r="A175" s="218">
        <v>43772</v>
      </c>
      <c r="B175" s="12" t="s">
        <v>5</v>
      </c>
      <c r="C175" s="113">
        <v>1845</v>
      </c>
      <c r="D175" s="12" t="s">
        <v>2757</v>
      </c>
      <c r="E175" s="12" t="s">
        <v>2579</v>
      </c>
      <c r="F175" s="12" t="s">
        <v>2692</v>
      </c>
      <c r="G175" s="12" t="s">
        <v>172</v>
      </c>
      <c r="H175" s="12"/>
      <c r="I175" s="9">
        <v>80</v>
      </c>
      <c r="J175" s="9">
        <v>125</v>
      </c>
    </row>
    <row r="176" spans="1:10" s="11" customFormat="1" x14ac:dyDescent="0.2">
      <c r="A176" s="218">
        <v>43772</v>
      </c>
      <c r="B176" s="12" t="s">
        <v>3</v>
      </c>
      <c r="C176" s="113">
        <v>6310</v>
      </c>
      <c r="D176" s="12" t="s">
        <v>1990</v>
      </c>
      <c r="E176" s="12" t="s">
        <v>234</v>
      </c>
      <c r="F176" s="12" t="s">
        <v>4</v>
      </c>
      <c r="G176" s="12" t="s">
        <v>222</v>
      </c>
      <c r="H176" s="12"/>
      <c r="I176" s="9">
        <v>57</v>
      </c>
      <c r="J176" s="9">
        <v>66</v>
      </c>
    </row>
    <row r="177" spans="1:10" s="11" customFormat="1" x14ac:dyDescent="0.2">
      <c r="A177" s="218">
        <v>43772</v>
      </c>
      <c r="B177" s="12" t="s">
        <v>3</v>
      </c>
      <c r="C177" s="113">
        <v>1370</v>
      </c>
      <c r="D177" s="12" t="s">
        <v>92</v>
      </c>
      <c r="E177" s="12" t="s">
        <v>10</v>
      </c>
      <c r="F177" s="12" t="s">
        <v>2579</v>
      </c>
      <c r="G177" s="12" t="s">
        <v>151</v>
      </c>
      <c r="H177" s="12"/>
      <c r="I177" s="9">
        <v>22</v>
      </c>
      <c r="J177" s="9">
        <v>25</v>
      </c>
    </row>
    <row r="178" spans="1:10" s="11" customFormat="1" x14ac:dyDescent="0.2">
      <c r="A178" s="218">
        <v>43772</v>
      </c>
      <c r="B178" s="12" t="s">
        <v>5</v>
      </c>
      <c r="C178" s="113">
        <v>66663</v>
      </c>
      <c r="D178" s="12" t="s">
        <v>191</v>
      </c>
      <c r="E178" s="12" t="s">
        <v>5</v>
      </c>
      <c r="F178" s="12" t="s">
        <v>2579</v>
      </c>
      <c r="G178" s="12" t="s">
        <v>2758</v>
      </c>
      <c r="H178" s="12"/>
      <c r="I178" s="9">
        <v>48</v>
      </c>
      <c r="J178" s="9">
        <v>67</v>
      </c>
    </row>
    <row r="179" spans="1:10" s="11" customFormat="1" x14ac:dyDescent="0.2">
      <c r="A179" s="218">
        <v>43772</v>
      </c>
      <c r="B179" s="12" t="s">
        <v>3</v>
      </c>
      <c r="C179" s="113">
        <v>4742</v>
      </c>
      <c r="D179" s="12" t="s">
        <v>75</v>
      </c>
      <c r="E179" s="12" t="s">
        <v>2759</v>
      </c>
      <c r="F179" s="12" t="s">
        <v>6</v>
      </c>
      <c r="G179" s="12" t="s">
        <v>151</v>
      </c>
      <c r="H179" s="12"/>
      <c r="I179" s="9">
        <v>9</v>
      </c>
      <c r="J179" s="9">
        <v>6</v>
      </c>
    </row>
    <row r="180" spans="1:10" s="11" customFormat="1" x14ac:dyDescent="0.2">
      <c r="A180" s="218">
        <v>43772</v>
      </c>
      <c r="B180" s="12" t="s">
        <v>3</v>
      </c>
      <c r="C180" s="113">
        <v>3355</v>
      </c>
      <c r="D180" s="12" t="s">
        <v>54</v>
      </c>
      <c r="E180" s="12" t="s">
        <v>12</v>
      </c>
      <c r="F180" s="12" t="s">
        <v>6</v>
      </c>
      <c r="G180" s="12" t="s">
        <v>151</v>
      </c>
      <c r="H180" s="12"/>
      <c r="I180" s="9">
        <v>17</v>
      </c>
      <c r="J180" s="9">
        <v>16</v>
      </c>
    </row>
    <row r="181" spans="1:10" s="11" customFormat="1" x14ac:dyDescent="0.2">
      <c r="A181" s="218">
        <v>43772</v>
      </c>
      <c r="B181" s="12" t="s">
        <v>5</v>
      </c>
      <c r="C181" s="113">
        <v>54294</v>
      </c>
      <c r="D181" s="12" t="s">
        <v>154</v>
      </c>
      <c r="E181" s="12" t="s">
        <v>5</v>
      </c>
      <c r="F181" s="12" t="s">
        <v>2579</v>
      </c>
      <c r="G181" s="12" t="s">
        <v>23</v>
      </c>
      <c r="H181" s="12"/>
      <c r="I181" s="9">
        <v>52</v>
      </c>
      <c r="J181" s="9">
        <v>69</v>
      </c>
    </row>
    <row r="182" spans="1:10" s="11" customFormat="1" x14ac:dyDescent="0.2">
      <c r="A182" s="218">
        <v>43772</v>
      </c>
      <c r="B182" s="12" t="s">
        <v>3</v>
      </c>
      <c r="C182" s="113">
        <v>1655</v>
      </c>
      <c r="D182" s="12" t="s">
        <v>92</v>
      </c>
      <c r="E182" s="12" t="s">
        <v>2737</v>
      </c>
      <c r="F182" s="12" t="s">
        <v>2579</v>
      </c>
      <c r="G182" s="12" t="s">
        <v>319</v>
      </c>
      <c r="H182" s="12"/>
      <c r="I182" s="9">
        <v>21</v>
      </c>
      <c r="J182" s="9">
        <v>23</v>
      </c>
    </row>
    <row r="183" spans="1:10" s="11" customFormat="1" x14ac:dyDescent="0.2">
      <c r="A183" s="218">
        <v>43772</v>
      </c>
      <c r="B183" s="12" t="s">
        <v>14</v>
      </c>
      <c r="C183" s="113">
        <v>2800</v>
      </c>
      <c r="D183" s="12" t="s">
        <v>2364</v>
      </c>
      <c r="E183" s="12" t="s">
        <v>234</v>
      </c>
      <c r="F183" s="12" t="s">
        <v>6</v>
      </c>
      <c r="G183" s="12" t="s">
        <v>292</v>
      </c>
      <c r="H183" s="12"/>
      <c r="I183" s="9">
        <v>140</v>
      </c>
      <c r="J183" s="9">
        <v>226</v>
      </c>
    </row>
    <row r="184" spans="1:10" s="11" customFormat="1" x14ac:dyDescent="0.2">
      <c r="A184" s="218">
        <v>43772</v>
      </c>
      <c r="B184" s="12" t="s">
        <v>3</v>
      </c>
      <c r="C184" s="113">
        <v>5969</v>
      </c>
      <c r="D184" s="12" t="s">
        <v>74</v>
      </c>
      <c r="E184" s="12" t="s">
        <v>3</v>
      </c>
      <c r="F184" s="12" t="s">
        <v>6</v>
      </c>
      <c r="G184" s="12" t="s">
        <v>2760</v>
      </c>
      <c r="H184" s="12"/>
      <c r="I184" s="9">
        <v>28</v>
      </c>
      <c r="J184" s="9">
        <v>30</v>
      </c>
    </row>
    <row r="185" spans="1:10" s="11" customFormat="1" x14ac:dyDescent="0.2">
      <c r="A185" s="218">
        <v>43772</v>
      </c>
      <c r="B185" s="12" t="s">
        <v>5</v>
      </c>
      <c r="C185" s="113">
        <v>66839</v>
      </c>
      <c r="D185" s="12" t="s">
        <v>2761</v>
      </c>
      <c r="E185" s="12" t="s">
        <v>5</v>
      </c>
      <c r="F185" s="12" t="s">
        <v>6</v>
      </c>
      <c r="G185" s="12" t="s">
        <v>319</v>
      </c>
      <c r="H185" s="12"/>
      <c r="I185" s="9">
        <v>72</v>
      </c>
      <c r="J185" s="9">
        <v>90</v>
      </c>
    </row>
    <row r="186" spans="1:10" s="11" customFormat="1" x14ac:dyDescent="0.2">
      <c r="A186" s="218">
        <v>43772</v>
      </c>
      <c r="B186" s="12" t="s">
        <v>3</v>
      </c>
      <c r="C186" s="113">
        <v>5359</v>
      </c>
      <c r="D186" s="12" t="s">
        <v>58</v>
      </c>
      <c r="E186" s="12" t="s">
        <v>3</v>
      </c>
      <c r="F186" s="12" t="s">
        <v>5</v>
      </c>
      <c r="G186" s="12" t="s">
        <v>194</v>
      </c>
      <c r="H186" s="12"/>
      <c r="I186" s="9">
        <v>32</v>
      </c>
      <c r="J186" s="9">
        <v>39</v>
      </c>
    </row>
    <row r="187" spans="1:10" s="11" customFormat="1" x14ac:dyDescent="0.2">
      <c r="A187" s="218">
        <v>43772</v>
      </c>
      <c r="B187" s="12" t="s">
        <v>3</v>
      </c>
      <c r="C187" s="113">
        <v>1433</v>
      </c>
      <c r="D187" s="12" t="s">
        <v>92</v>
      </c>
      <c r="E187" s="12" t="s">
        <v>6</v>
      </c>
      <c r="F187" s="12" t="s">
        <v>2579</v>
      </c>
      <c r="G187" s="12" t="s">
        <v>319</v>
      </c>
      <c r="H187" s="12"/>
      <c r="I187" s="9">
        <v>21</v>
      </c>
      <c r="J187" s="9">
        <v>25</v>
      </c>
    </row>
    <row r="188" spans="1:10" s="11" customFormat="1" x14ac:dyDescent="0.2">
      <c r="A188" s="218">
        <v>43772</v>
      </c>
      <c r="B188" s="12" t="s">
        <v>6</v>
      </c>
      <c r="C188" s="113">
        <v>54190</v>
      </c>
      <c r="D188" s="12" t="s">
        <v>277</v>
      </c>
      <c r="E188" s="12" t="s">
        <v>6</v>
      </c>
      <c r="F188" s="12" t="s">
        <v>6</v>
      </c>
      <c r="G188" s="12" t="s">
        <v>258</v>
      </c>
      <c r="H188" s="12"/>
      <c r="I188" s="9">
        <v>23</v>
      </c>
      <c r="J188" s="9">
        <v>15</v>
      </c>
    </row>
    <row r="189" spans="1:10" s="11" customFormat="1" x14ac:dyDescent="0.2">
      <c r="A189" s="218">
        <v>43772</v>
      </c>
      <c r="B189" s="12" t="s">
        <v>6</v>
      </c>
      <c r="C189" s="113">
        <v>57290</v>
      </c>
      <c r="D189" s="12" t="s">
        <v>138</v>
      </c>
      <c r="E189" s="12" t="s">
        <v>6</v>
      </c>
      <c r="F189" s="12" t="s">
        <v>6</v>
      </c>
      <c r="G189" s="12" t="s">
        <v>319</v>
      </c>
      <c r="H189" s="12"/>
      <c r="I189" s="9">
        <v>33</v>
      </c>
      <c r="J189" s="9">
        <v>38</v>
      </c>
    </row>
    <row r="190" spans="1:10" s="11" customFormat="1" x14ac:dyDescent="0.2">
      <c r="A190" s="218">
        <v>43772</v>
      </c>
      <c r="B190" s="12" t="s">
        <v>3</v>
      </c>
      <c r="C190" s="113">
        <v>5312</v>
      </c>
      <c r="D190" s="12" t="s">
        <v>280</v>
      </c>
      <c r="E190" s="12" t="s">
        <v>5</v>
      </c>
      <c r="F190" s="12" t="s">
        <v>2579</v>
      </c>
      <c r="G190" s="12" t="s">
        <v>2746</v>
      </c>
      <c r="H190" s="12"/>
      <c r="I190" s="9">
        <v>31</v>
      </c>
      <c r="J190" s="9">
        <v>37</v>
      </c>
    </row>
    <row r="191" spans="1:10" s="11" customFormat="1" x14ac:dyDescent="0.2">
      <c r="A191" s="218">
        <v>43772</v>
      </c>
      <c r="B191" s="12" t="s">
        <v>14</v>
      </c>
      <c r="C191" s="113">
        <v>6791</v>
      </c>
      <c r="D191" s="12" t="s">
        <v>168</v>
      </c>
      <c r="E191" s="12" t="s">
        <v>6</v>
      </c>
      <c r="F191" s="12" t="s">
        <v>2579</v>
      </c>
      <c r="G191" s="12" t="s">
        <v>163</v>
      </c>
      <c r="H191" s="12"/>
      <c r="I191" s="9">
        <v>15</v>
      </c>
      <c r="J191" s="9">
        <v>12</v>
      </c>
    </row>
    <row r="192" spans="1:10" s="11" customFormat="1" x14ac:dyDescent="0.2">
      <c r="A192" s="218">
        <v>43772</v>
      </c>
      <c r="B192" s="12" t="s">
        <v>3</v>
      </c>
      <c r="C192" s="113">
        <v>1930</v>
      </c>
      <c r="D192" s="12" t="s">
        <v>92</v>
      </c>
      <c r="E192" s="12" t="s">
        <v>5</v>
      </c>
      <c r="F192" s="12" t="s">
        <v>2579</v>
      </c>
      <c r="G192" s="12" t="s">
        <v>292</v>
      </c>
      <c r="H192" s="12"/>
      <c r="I192" s="9">
        <v>26</v>
      </c>
      <c r="J192" s="9">
        <v>26</v>
      </c>
    </row>
    <row r="193" spans="1:10" s="11" customFormat="1" x14ac:dyDescent="0.2">
      <c r="A193" s="218">
        <v>43772</v>
      </c>
      <c r="B193" s="12" t="s">
        <v>3</v>
      </c>
      <c r="C193" s="113">
        <v>3454</v>
      </c>
      <c r="D193" s="12" t="s">
        <v>67</v>
      </c>
      <c r="E193" s="12" t="s">
        <v>3</v>
      </c>
      <c r="F193" s="12" t="s">
        <v>6</v>
      </c>
      <c r="G193" s="12" t="s">
        <v>37</v>
      </c>
      <c r="H193" s="12"/>
      <c r="I193" s="9">
        <v>21</v>
      </c>
      <c r="J193" s="9">
        <v>21</v>
      </c>
    </row>
    <row r="194" spans="1:10" s="11" customFormat="1" x14ac:dyDescent="0.2">
      <c r="A194" s="218">
        <v>43772</v>
      </c>
      <c r="B194" s="12" t="s">
        <v>3</v>
      </c>
      <c r="C194" s="113">
        <v>7383</v>
      </c>
      <c r="D194" s="12" t="s">
        <v>186</v>
      </c>
      <c r="E194" s="12" t="s">
        <v>6</v>
      </c>
      <c r="F194" s="12" t="s">
        <v>5</v>
      </c>
      <c r="G194" s="12" t="s">
        <v>151</v>
      </c>
      <c r="H194" s="12"/>
      <c r="I194" s="9">
        <v>33</v>
      </c>
      <c r="J194" s="9">
        <v>45</v>
      </c>
    </row>
    <row r="195" spans="1:10" s="11" customFormat="1" x14ac:dyDescent="0.2">
      <c r="A195" s="218">
        <v>43772</v>
      </c>
      <c r="B195" s="12" t="s">
        <v>3</v>
      </c>
      <c r="C195" s="113">
        <v>3321</v>
      </c>
      <c r="D195" s="12" t="s">
        <v>1040</v>
      </c>
      <c r="E195" s="12" t="s">
        <v>6</v>
      </c>
      <c r="F195" s="12" t="s">
        <v>2579</v>
      </c>
      <c r="G195" s="12" t="s">
        <v>319</v>
      </c>
      <c r="H195" s="12"/>
      <c r="I195" s="9">
        <v>23</v>
      </c>
      <c r="J195" s="9">
        <v>26</v>
      </c>
    </row>
    <row r="196" spans="1:10" s="11" customFormat="1" x14ac:dyDescent="0.2">
      <c r="A196" s="218">
        <v>43772</v>
      </c>
      <c r="B196" s="12" t="s">
        <v>3</v>
      </c>
      <c r="C196" s="113">
        <v>3329</v>
      </c>
      <c r="D196" s="12" t="s">
        <v>79</v>
      </c>
      <c r="E196" s="12" t="s">
        <v>3</v>
      </c>
      <c r="F196" s="12" t="s">
        <v>6</v>
      </c>
      <c r="G196" s="12" t="s">
        <v>1800</v>
      </c>
      <c r="H196" s="12"/>
      <c r="I196" s="9">
        <v>25</v>
      </c>
      <c r="J196" s="9">
        <v>27</v>
      </c>
    </row>
    <row r="197" spans="1:10" s="11" customFormat="1" x14ac:dyDescent="0.2">
      <c r="A197" s="218">
        <v>43772</v>
      </c>
      <c r="B197" s="12" t="s">
        <v>3</v>
      </c>
      <c r="C197" s="113">
        <v>8094</v>
      </c>
      <c r="D197" s="12" t="s">
        <v>41</v>
      </c>
      <c r="E197" s="12" t="s">
        <v>3</v>
      </c>
      <c r="F197" s="12" t="s">
        <v>6</v>
      </c>
      <c r="G197" s="12" t="s">
        <v>37</v>
      </c>
      <c r="H197" s="12"/>
      <c r="I197" s="9">
        <v>23</v>
      </c>
      <c r="J197" s="9">
        <v>20</v>
      </c>
    </row>
    <row r="198" spans="1:10" s="11" customFormat="1" x14ac:dyDescent="0.2">
      <c r="A198" s="218">
        <v>43772</v>
      </c>
      <c r="B198" s="12" t="s">
        <v>3</v>
      </c>
      <c r="C198" s="113">
        <v>8227</v>
      </c>
      <c r="D198" s="12" t="s">
        <v>64</v>
      </c>
      <c r="E198" s="12" t="s">
        <v>3</v>
      </c>
      <c r="F198" s="12" t="s">
        <v>6</v>
      </c>
      <c r="G198" s="12" t="s">
        <v>1800</v>
      </c>
      <c r="H198" s="12"/>
      <c r="I198" s="9">
        <v>26</v>
      </c>
      <c r="J198" s="9">
        <v>20</v>
      </c>
    </row>
    <row r="199" spans="1:10" s="11" customFormat="1" x14ac:dyDescent="0.2">
      <c r="A199" s="218">
        <v>43772</v>
      </c>
      <c r="B199" s="12" t="s">
        <v>6</v>
      </c>
      <c r="C199" s="113">
        <v>57330</v>
      </c>
      <c r="D199" s="12" t="s">
        <v>182</v>
      </c>
      <c r="E199" s="12" t="s">
        <v>6</v>
      </c>
      <c r="F199" s="12" t="s">
        <v>5</v>
      </c>
      <c r="G199" s="12" t="s">
        <v>194</v>
      </c>
      <c r="H199" s="12"/>
      <c r="I199" s="9">
        <v>28</v>
      </c>
      <c r="J199" s="9">
        <v>30</v>
      </c>
    </row>
    <row r="200" spans="1:10" s="11" customFormat="1" x14ac:dyDescent="0.2">
      <c r="A200" s="218">
        <v>43772</v>
      </c>
      <c r="B200" s="12" t="s">
        <v>3</v>
      </c>
      <c r="C200" s="113">
        <v>4022</v>
      </c>
      <c r="D200" s="12" t="s">
        <v>506</v>
      </c>
      <c r="E200" s="12" t="s">
        <v>16</v>
      </c>
      <c r="F200" s="12" t="s">
        <v>3</v>
      </c>
      <c r="G200" s="12" t="s">
        <v>163</v>
      </c>
      <c r="H200" s="12"/>
      <c r="I200" s="9">
        <v>16</v>
      </c>
      <c r="J200" s="9">
        <v>10</v>
      </c>
    </row>
    <row r="201" spans="1:10" s="11" customFormat="1" x14ac:dyDescent="0.2">
      <c r="A201" s="218">
        <v>43772</v>
      </c>
      <c r="B201" s="12" t="s">
        <v>3</v>
      </c>
      <c r="C201" s="113">
        <v>5670</v>
      </c>
      <c r="D201" s="12" t="s">
        <v>1011</v>
      </c>
      <c r="E201" s="12" t="s">
        <v>6</v>
      </c>
      <c r="F201" s="12" t="s">
        <v>2579</v>
      </c>
      <c r="G201" s="12" t="s">
        <v>37</v>
      </c>
      <c r="H201" s="12"/>
      <c r="I201" s="9">
        <v>25</v>
      </c>
      <c r="J201" s="9">
        <v>32</v>
      </c>
    </row>
    <row r="202" spans="1:10" s="11" customFormat="1" x14ac:dyDescent="0.2">
      <c r="A202" s="218">
        <v>43772</v>
      </c>
      <c r="B202" s="12" t="s">
        <v>3</v>
      </c>
      <c r="C202" s="113">
        <v>2161</v>
      </c>
      <c r="D202" s="12" t="s">
        <v>92</v>
      </c>
      <c r="E202" s="12" t="s">
        <v>2579</v>
      </c>
      <c r="F202" s="12" t="s">
        <v>2579</v>
      </c>
      <c r="G202" s="12" t="s">
        <v>194</v>
      </c>
      <c r="H202" s="12"/>
      <c r="I202" s="9">
        <v>31</v>
      </c>
      <c r="J202" s="9">
        <v>30</v>
      </c>
    </row>
    <row r="203" spans="1:10" s="11" customFormat="1" x14ac:dyDescent="0.2">
      <c r="A203" s="218">
        <v>43772</v>
      </c>
      <c r="B203" s="12" t="s">
        <v>6</v>
      </c>
      <c r="C203" s="113">
        <v>55600</v>
      </c>
      <c r="D203" s="12" t="s">
        <v>855</v>
      </c>
      <c r="E203" s="12" t="s">
        <v>6</v>
      </c>
      <c r="F203" s="12" t="s">
        <v>2579</v>
      </c>
      <c r="G203" s="12" t="s">
        <v>319</v>
      </c>
      <c r="H203" s="12"/>
      <c r="I203" s="9">
        <v>51</v>
      </c>
      <c r="J203" s="9">
        <v>51</v>
      </c>
    </row>
    <row r="204" spans="1:10" s="11" customFormat="1" x14ac:dyDescent="0.2">
      <c r="A204" s="218">
        <v>43772</v>
      </c>
      <c r="B204" s="12" t="s">
        <v>6</v>
      </c>
      <c r="C204" s="113">
        <v>54400</v>
      </c>
      <c r="D204" s="12" t="s">
        <v>1640</v>
      </c>
      <c r="E204" s="12" t="s">
        <v>6</v>
      </c>
      <c r="F204" s="12" t="s">
        <v>2579</v>
      </c>
      <c r="G204" s="12" t="s">
        <v>319</v>
      </c>
      <c r="H204" s="12"/>
      <c r="I204" s="9">
        <v>23</v>
      </c>
      <c r="J204" s="9">
        <v>20</v>
      </c>
    </row>
    <row r="205" spans="1:10" s="11" customFormat="1" x14ac:dyDescent="0.2">
      <c r="A205" s="218">
        <v>43772</v>
      </c>
      <c r="B205" s="12" t="s">
        <v>6</v>
      </c>
      <c r="C205" s="113">
        <v>57970</v>
      </c>
      <c r="D205" s="12" t="s">
        <v>471</v>
      </c>
      <c r="E205" s="12" t="s">
        <v>6</v>
      </c>
      <c r="F205" s="12" t="s">
        <v>2579</v>
      </c>
      <c r="G205" s="12" t="s">
        <v>319</v>
      </c>
      <c r="H205" s="12"/>
      <c r="I205" s="9">
        <v>47</v>
      </c>
      <c r="J205" s="9">
        <v>48</v>
      </c>
    </row>
    <row r="206" spans="1:10" s="11" customFormat="1" x14ac:dyDescent="0.2">
      <c r="A206" s="218">
        <v>43772</v>
      </c>
      <c r="B206" s="12" t="s">
        <v>6</v>
      </c>
      <c r="C206" s="113">
        <v>54810</v>
      </c>
      <c r="D206" s="12" t="s">
        <v>254</v>
      </c>
      <c r="E206" s="12" t="s">
        <v>6</v>
      </c>
      <c r="F206" s="12" t="s">
        <v>31</v>
      </c>
      <c r="G206" s="12" t="s">
        <v>194</v>
      </c>
      <c r="H206" s="12"/>
      <c r="I206" s="9">
        <v>19</v>
      </c>
      <c r="J206" s="9">
        <v>15</v>
      </c>
    </row>
    <row r="207" spans="1:10" s="11" customFormat="1" x14ac:dyDescent="0.2">
      <c r="A207" s="218">
        <v>43772</v>
      </c>
      <c r="B207" s="12" t="s">
        <v>6</v>
      </c>
      <c r="C207" s="113">
        <v>57270</v>
      </c>
      <c r="D207" s="12" t="s">
        <v>2378</v>
      </c>
      <c r="E207" s="12" t="s">
        <v>6</v>
      </c>
      <c r="F207" s="12" t="s">
        <v>2579</v>
      </c>
      <c r="G207" s="12" t="s">
        <v>172</v>
      </c>
      <c r="H207" s="12"/>
      <c r="I207" s="9">
        <v>40</v>
      </c>
      <c r="J207" s="9">
        <v>46</v>
      </c>
    </row>
    <row r="208" spans="1:10" s="11" customFormat="1" x14ac:dyDescent="0.2">
      <c r="A208" s="218">
        <v>43772</v>
      </c>
      <c r="B208" s="12" t="s">
        <v>6</v>
      </c>
      <c r="C208" s="113">
        <v>57480</v>
      </c>
      <c r="D208" s="12" t="s">
        <v>656</v>
      </c>
      <c r="E208" s="12" t="s">
        <v>6</v>
      </c>
      <c r="F208" s="12" t="s">
        <v>6</v>
      </c>
      <c r="G208" s="12" t="s">
        <v>37</v>
      </c>
      <c r="H208" s="12"/>
      <c r="I208" s="9">
        <v>47</v>
      </c>
      <c r="J208" s="9">
        <v>52</v>
      </c>
    </row>
    <row r="209" spans="1:10" s="11" customFormat="1" x14ac:dyDescent="0.2">
      <c r="A209" s="218">
        <v>43772</v>
      </c>
      <c r="B209" s="12" t="s">
        <v>3</v>
      </c>
      <c r="C209" s="113">
        <v>3377</v>
      </c>
      <c r="D209" s="12" t="s">
        <v>54</v>
      </c>
      <c r="E209" s="12" t="s">
        <v>3</v>
      </c>
      <c r="F209" s="12" t="s">
        <v>16</v>
      </c>
      <c r="G209" s="12" t="s">
        <v>23</v>
      </c>
      <c r="H209" s="12"/>
      <c r="I209" s="9">
        <v>19</v>
      </c>
      <c r="J209" s="9">
        <v>17</v>
      </c>
    </row>
    <row r="210" spans="1:10" s="11" customFormat="1" x14ac:dyDescent="0.2">
      <c r="A210" s="218">
        <v>43772</v>
      </c>
      <c r="B210" s="12" t="s">
        <v>3</v>
      </c>
      <c r="C210" s="113">
        <v>4446</v>
      </c>
      <c r="D210" s="12" t="s">
        <v>2762</v>
      </c>
      <c r="E210" s="12" t="s">
        <v>3</v>
      </c>
      <c r="F210" s="12" t="s">
        <v>6</v>
      </c>
      <c r="G210" s="12" t="s">
        <v>23</v>
      </c>
      <c r="H210" s="12"/>
      <c r="I210" s="9">
        <v>8</v>
      </c>
      <c r="J210" s="9">
        <v>5</v>
      </c>
    </row>
    <row r="211" spans="1:10" s="11" customFormat="1" x14ac:dyDescent="0.2">
      <c r="A211" s="218">
        <v>43772</v>
      </c>
      <c r="B211" s="12" t="s">
        <v>3</v>
      </c>
      <c r="C211" s="113">
        <v>57390</v>
      </c>
      <c r="D211" s="12" t="s">
        <v>137</v>
      </c>
      <c r="E211" s="12" t="s">
        <v>8</v>
      </c>
      <c r="F211" s="12" t="s">
        <v>6</v>
      </c>
      <c r="G211" s="12" t="s">
        <v>194</v>
      </c>
      <c r="H211" s="12"/>
      <c r="I211" s="9">
        <v>14</v>
      </c>
      <c r="J211" s="9">
        <v>11</v>
      </c>
    </row>
    <row r="212" spans="1:10" s="11" customFormat="1" x14ac:dyDescent="0.2">
      <c r="A212" s="218">
        <v>43772</v>
      </c>
      <c r="B212" s="12" t="s">
        <v>3</v>
      </c>
      <c r="C212" s="113">
        <v>7241</v>
      </c>
      <c r="D212" s="12" t="s">
        <v>56</v>
      </c>
      <c r="E212" s="12" t="s">
        <v>6</v>
      </c>
      <c r="F212" s="12" t="s">
        <v>2579</v>
      </c>
      <c r="G212" s="12" t="s">
        <v>194</v>
      </c>
      <c r="H212" s="12"/>
      <c r="I212" s="9">
        <v>33</v>
      </c>
      <c r="J212" s="9">
        <v>31</v>
      </c>
    </row>
    <row r="213" spans="1:10" s="11" customFormat="1" x14ac:dyDescent="0.2">
      <c r="A213" s="218">
        <v>43772</v>
      </c>
      <c r="B213" s="12" t="s">
        <v>3</v>
      </c>
      <c r="C213" s="113">
        <v>8370</v>
      </c>
      <c r="D213" s="12" t="s">
        <v>57</v>
      </c>
      <c r="E213" s="12" t="s">
        <v>3</v>
      </c>
      <c r="F213" s="12" t="s">
        <v>6</v>
      </c>
      <c r="G213" s="12" t="s">
        <v>194</v>
      </c>
      <c r="H213" s="12"/>
      <c r="I213" s="9">
        <v>31</v>
      </c>
      <c r="J213" s="9">
        <v>26</v>
      </c>
    </row>
    <row r="214" spans="1:10" s="11" customFormat="1" x14ac:dyDescent="0.2">
      <c r="A214" s="218">
        <v>43772</v>
      </c>
      <c r="B214" s="12" t="s">
        <v>14</v>
      </c>
      <c r="C214" s="113">
        <v>6790</v>
      </c>
      <c r="D214" s="12" t="s">
        <v>168</v>
      </c>
      <c r="E214" s="12" t="s">
        <v>6</v>
      </c>
      <c r="F214" s="12" t="s">
        <v>2579</v>
      </c>
      <c r="G214" s="12" t="s">
        <v>151</v>
      </c>
      <c r="H214" s="12"/>
      <c r="I214" s="9">
        <v>17</v>
      </c>
      <c r="J214" s="9">
        <v>13</v>
      </c>
    </row>
    <row r="215" spans="1:10" s="11" customFormat="1" x14ac:dyDescent="0.2">
      <c r="A215" s="218">
        <v>43772</v>
      </c>
      <c r="B215" s="12" t="s">
        <v>3</v>
      </c>
      <c r="C215" s="113">
        <v>4955</v>
      </c>
      <c r="D215" s="12" t="s">
        <v>265</v>
      </c>
      <c r="E215" s="12" t="s">
        <v>2579</v>
      </c>
      <c r="F215" s="12" t="s">
        <v>2579</v>
      </c>
      <c r="G215" s="12" t="s">
        <v>194</v>
      </c>
      <c r="H215" s="12"/>
      <c r="I215" s="9">
        <v>12</v>
      </c>
      <c r="J215" s="9">
        <v>7</v>
      </c>
    </row>
    <row r="216" spans="1:10" s="11" customFormat="1" x14ac:dyDescent="0.2">
      <c r="A216" s="218">
        <v>43772</v>
      </c>
      <c r="B216" s="12" t="s">
        <v>3</v>
      </c>
      <c r="C216" s="113">
        <v>2328</v>
      </c>
      <c r="D216" s="12" t="s">
        <v>92</v>
      </c>
      <c r="E216" s="12" t="s">
        <v>6</v>
      </c>
      <c r="F216" s="12" t="s">
        <v>3</v>
      </c>
      <c r="G216" s="12" t="s">
        <v>194</v>
      </c>
      <c r="H216" s="12"/>
      <c r="I216" s="9">
        <v>26</v>
      </c>
      <c r="J216" s="9">
        <v>32</v>
      </c>
    </row>
    <row r="217" spans="1:10" s="11" customFormat="1" x14ac:dyDescent="0.2">
      <c r="A217" s="218">
        <v>43772</v>
      </c>
      <c r="B217" s="12" t="s">
        <v>5</v>
      </c>
      <c r="C217" s="113">
        <v>54294</v>
      </c>
      <c r="D217" s="12" t="s">
        <v>154</v>
      </c>
      <c r="E217" s="12" t="s">
        <v>5</v>
      </c>
      <c r="F217" s="12" t="s">
        <v>2579</v>
      </c>
      <c r="G217" s="12" t="s">
        <v>151</v>
      </c>
      <c r="H217" s="12"/>
      <c r="I217" s="9">
        <v>55</v>
      </c>
      <c r="J217" s="9">
        <v>70</v>
      </c>
    </row>
    <row r="218" spans="1:10" s="11" customFormat="1" x14ac:dyDescent="0.2">
      <c r="A218" s="218">
        <v>43772</v>
      </c>
      <c r="B218" s="12" t="s">
        <v>5</v>
      </c>
      <c r="C218" s="113">
        <v>54318</v>
      </c>
      <c r="D218" s="12" t="s">
        <v>2763</v>
      </c>
      <c r="E218" s="12" t="s">
        <v>5</v>
      </c>
      <c r="F218" s="12" t="s">
        <v>2579</v>
      </c>
      <c r="G218" s="12" t="s">
        <v>151</v>
      </c>
      <c r="H218" s="12"/>
      <c r="I218" s="9">
        <v>56</v>
      </c>
      <c r="J218" s="9">
        <v>86</v>
      </c>
    </row>
    <row r="219" spans="1:10" s="11" customFormat="1" x14ac:dyDescent="0.2">
      <c r="A219" s="218">
        <v>43772</v>
      </c>
      <c r="B219" s="12" t="s">
        <v>3</v>
      </c>
      <c r="C219" s="113">
        <v>2711</v>
      </c>
      <c r="D219" s="12" t="s">
        <v>92</v>
      </c>
      <c r="E219" s="12" t="s">
        <v>3</v>
      </c>
      <c r="F219" s="12" t="s">
        <v>6</v>
      </c>
      <c r="G219" s="12" t="s">
        <v>151</v>
      </c>
      <c r="H219" s="12"/>
      <c r="I219" s="9">
        <v>26</v>
      </c>
      <c r="J219" s="9">
        <v>26</v>
      </c>
    </row>
    <row r="220" spans="1:10" s="11" customFormat="1" x14ac:dyDescent="0.2">
      <c r="A220" s="218">
        <v>43772</v>
      </c>
      <c r="B220" s="12" t="s">
        <v>3</v>
      </c>
      <c r="C220" s="113">
        <v>3830</v>
      </c>
      <c r="D220" s="12" t="s">
        <v>116</v>
      </c>
      <c r="E220" s="12" t="s">
        <v>3</v>
      </c>
      <c r="F220" s="12" t="s">
        <v>3</v>
      </c>
      <c r="G220" s="12" t="s">
        <v>163</v>
      </c>
      <c r="H220" s="12"/>
      <c r="I220" s="9">
        <v>15</v>
      </c>
      <c r="J220" s="9">
        <v>13</v>
      </c>
    </row>
    <row r="221" spans="1:10" s="11" customFormat="1" x14ac:dyDescent="0.2">
      <c r="A221" s="218">
        <v>43772</v>
      </c>
      <c r="B221" s="12" t="s">
        <v>3</v>
      </c>
      <c r="C221" s="113">
        <v>3924</v>
      </c>
      <c r="D221" s="12" t="s">
        <v>71</v>
      </c>
      <c r="E221" s="12" t="s">
        <v>3</v>
      </c>
      <c r="F221" s="12" t="s">
        <v>5</v>
      </c>
      <c r="G221" s="12" t="s">
        <v>151</v>
      </c>
      <c r="H221" s="12"/>
      <c r="I221" s="9">
        <v>14</v>
      </c>
      <c r="J221" s="9">
        <v>10</v>
      </c>
    </row>
    <row r="222" spans="1:10" s="11" customFormat="1" x14ac:dyDescent="0.2">
      <c r="A222" s="218">
        <v>43772</v>
      </c>
      <c r="B222" s="12" t="s">
        <v>3</v>
      </c>
      <c r="C222" s="113">
        <v>2730</v>
      </c>
      <c r="D222" s="12" t="s">
        <v>92</v>
      </c>
      <c r="E222" s="12" t="s">
        <v>3</v>
      </c>
      <c r="F222" s="12" t="s">
        <v>6</v>
      </c>
      <c r="G222" s="12" t="s">
        <v>194</v>
      </c>
      <c r="H222" s="12"/>
      <c r="I222" s="9">
        <v>23</v>
      </c>
      <c r="J222" s="9">
        <v>25</v>
      </c>
    </row>
    <row r="223" spans="1:10" s="11" customFormat="1" x14ac:dyDescent="0.2">
      <c r="A223" s="218">
        <v>43772</v>
      </c>
      <c r="B223" s="12" t="s">
        <v>3</v>
      </c>
      <c r="C223" s="113">
        <v>3417</v>
      </c>
      <c r="D223" s="12" t="s">
        <v>67</v>
      </c>
      <c r="E223" s="12" t="s">
        <v>3</v>
      </c>
      <c r="F223" s="12" t="s">
        <v>5</v>
      </c>
      <c r="G223" s="12" t="s">
        <v>151</v>
      </c>
      <c r="H223" s="12"/>
      <c r="I223" s="9">
        <v>22</v>
      </c>
      <c r="J223" s="9">
        <v>21</v>
      </c>
    </row>
    <row r="224" spans="1:10" s="11" customFormat="1" x14ac:dyDescent="0.2">
      <c r="A224" s="218">
        <v>43772</v>
      </c>
      <c r="B224" s="12" t="s">
        <v>6</v>
      </c>
      <c r="C224" s="113">
        <v>57300</v>
      </c>
      <c r="D224" s="12" t="s">
        <v>2764</v>
      </c>
      <c r="E224" s="12" t="s">
        <v>6</v>
      </c>
      <c r="F224" s="12" t="s">
        <v>2579</v>
      </c>
      <c r="G224" s="12" t="s">
        <v>319</v>
      </c>
      <c r="H224" s="12"/>
      <c r="I224" s="9">
        <v>38</v>
      </c>
      <c r="J224" s="9">
        <v>48</v>
      </c>
    </row>
    <row r="225" spans="1:10" s="11" customFormat="1" x14ac:dyDescent="0.2">
      <c r="A225" s="218">
        <v>43772</v>
      </c>
      <c r="B225" s="12" t="s">
        <v>5</v>
      </c>
      <c r="C225" s="113">
        <v>66706</v>
      </c>
      <c r="D225" s="12" t="s">
        <v>97</v>
      </c>
      <c r="E225" s="12" t="s">
        <v>5</v>
      </c>
      <c r="F225" s="12" t="s">
        <v>2579</v>
      </c>
      <c r="G225" s="12" t="s">
        <v>2765</v>
      </c>
      <c r="H225" s="12"/>
      <c r="I225" s="9">
        <v>35</v>
      </c>
      <c r="J225" s="9">
        <v>46</v>
      </c>
    </row>
    <row r="226" spans="1:10" s="11" customFormat="1" x14ac:dyDescent="0.2">
      <c r="A226" s="218">
        <v>43772</v>
      </c>
      <c r="B226" s="12" t="s">
        <v>5</v>
      </c>
      <c r="C226" s="113">
        <v>66706</v>
      </c>
      <c r="D226" s="12" t="s">
        <v>97</v>
      </c>
      <c r="E226" s="12" t="s">
        <v>5</v>
      </c>
      <c r="F226" s="12" t="s">
        <v>2579</v>
      </c>
      <c r="G226" s="12" t="s">
        <v>2765</v>
      </c>
      <c r="H226" s="12"/>
      <c r="I226" s="9">
        <v>35</v>
      </c>
      <c r="J226" s="9">
        <v>46</v>
      </c>
    </row>
    <row r="227" spans="1:10" s="11" customFormat="1" x14ac:dyDescent="0.2">
      <c r="A227" s="218">
        <v>43772</v>
      </c>
      <c r="B227" s="12" t="s">
        <v>3</v>
      </c>
      <c r="C227" s="113">
        <v>7782</v>
      </c>
      <c r="D227" s="12" t="s">
        <v>47</v>
      </c>
      <c r="E227" s="12" t="s">
        <v>3</v>
      </c>
      <c r="F227" s="12" t="s">
        <v>6</v>
      </c>
      <c r="G227" s="12" t="s">
        <v>23</v>
      </c>
      <c r="H227" s="12"/>
      <c r="I227" s="9">
        <v>43</v>
      </c>
      <c r="J227" s="9">
        <v>56</v>
      </c>
    </row>
    <row r="228" spans="1:10" s="11" customFormat="1" x14ac:dyDescent="0.2">
      <c r="A228" s="218">
        <v>43772</v>
      </c>
      <c r="B228" s="12" t="s">
        <v>3</v>
      </c>
      <c r="C228" s="113">
        <v>7460</v>
      </c>
      <c r="D228" s="12" t="s">
        <v>2766</v>
      </c>
      <c r="E228" s="12" t="s">
        <v>3</v>
      </c>
      <c r="F228" s="12" t="s">
        <v>5</v>
      </c>
      <c r="G228" s="12" t="s">
        <v>151</v>
      </c>
      <c r="H228" s="12"/>
      <c r="I228" s="9">
        <v>38</v>
      </c>
      <c r="J228" s="9">
        <v>47</v>
      </c>
    </row>
    <row r="229" spans="1:10" s="11" customFormat="1" x14ac:dyDescent="0.2">
      <c r="A229" s="218">
        <v>43772</v>
      </c>
      <c r="B229" s="12" t="s">
        <v>3</v>
      </c>
      <c r="C229" s="113">
        <v>1267</v>
      </c>
      <c r="D229" s="12" t="s">
        <v>92</v>
      </c>
      <c r="E229" s="12" t="s">
        <v>3</v>
      </c>
      <c r="F229" s="12" t="s">
        <v>2579</v>
      </c>
      <c r="G229" s="12" t="s">
        <v>23</v>
      </c>
      <c r="H229" s="12"/>
      <c r="I229" s="9">
        <v>28</v>
      </c>
      <c r="J229" s="9">
        <v>33</v>
      </c>
    </row>
    <row r="230" spans="1:10" s="11" customFormat="1" x14ac:dyDescent="0.2">
      <c r="A230" s="218">
        <v>43772</v>
      </c>
      <c r="B230" s="12" t="s">
        <v>3</v>
      </c>
      <c r="C230" s="113">
        <v>1466</v>
      </c>
      <c r="D230" s="12" t="s">
        <v>92</v>
      </c>
      <c r="E230" s="12" t="s">
        <v>18</v>
      </c>
      <c r="F230" s="12" t="s">
        <v>5</v>
      </c>
      <c r="G230" s="12" t="s">
        <v>23</v>
      </c>
      <c r="H230" s="12"/>
      <c r="I230" s="9">
        <v>33</v>
      </c>
      <c r="J230" s="9">
        <v>40</v>
      </c>
    </row>
    <row r="231" spans="1:10" s="11" customFormat="1" x14ac:dyDescent="0.2">
      <c r="A231" s="218">
        <v>43772</v>
      </c>
      <c r="B231" s="12" t="s">
        <v>3</v>
      </c>
      <c r="C231" s="113">
        <v>1363</v>
      </c>
      <c r="D231" s="12" t="s">
        <v>43</v>
      </c>
      <c r="E231" s="12" t="s">
        <v>6</v>
      </c>
      <c r="F231" s="12" t="s">
        <v>2579</v>
      </c>
      <c r="G231" s="12" t="s">
        <v>2746</v>
      </c>
      <c r="H231" s="12"/>
      <c r="I231" s="9">
        <v>24</v>
      </c>
      <c r="J231" s="9">
        <v>26</v>
      </c>
    </row>
    <row r="232" spans="1:10" s="11" customFormat="1" x14ac:dyDescent="0.2">
      <c r="A232" s="218">
        <v>43772</v>
      </c>
      <c r="B232" s="12" t="s">
        <v>3</v>
      </c>
      <c r="C232" s="113">
        <v>9376</v>
      </c>
      <c r="D232" s="12" t="s">
        <v>2767</v>
      </c>
      <c r="E232" s="12" t="s">
        <v>10</v>
      </c>
      <c r="F232" s="12" t="s">
        <v>2595</v>
      </c>
      <c r="G232" s="12" t="s">
        <v>23</v>
      </c>
      <c r="H232" s="12"/>
      <c r="I232" s="9">
        <v>55</v>
      </c>
      <c r="J232" s="9">
        <v>76</v>
      </c>
    </row>
    <row r="233" spans="1:10" s="11" customFormat="1" x14ac:dyDescent="0.2">
      <c r="A233" s="218">
        <v>43772</v>
      </c>
      <c r="B233" s="12" t="s">
        <v>3</v>
      </c>
      <c r="C233" s="113">
        <v>3322</v>
      </c>
      <c r="D233" s="12" t="s">
        <v>77</v>
      </c>
      <c r="E233" s="12" t="s">
        <v>6</v>
      </c>
      <c r="F233" s="12" t="s">
        <v>5</v>
      </c>
      <c r="G233" s="12" t="s">
        <v>319</v>
      </c>
      <c r="H233" s="12"/>
      <c r="I233" s="9">
        <v>23</v>
      </c>
      <c r="J233" s="9">
        <v>27</v>
      </c>
    </row>
    <row r="234" spans="1:10" s="11" customFormat="1" x14ac:dyDescent="0.2">
      <c r="A234" s="218">
        <v>43772</v>
      </c>
      <c r="B234" s="12" t="s">
        <v>3</v>
      </c>
      <c r="C234" s="113">
        <v>4407</v>
      </c>
      <c r="D234" s="12" t="s">
        <v>61</v>
      </c>
      <c r="E234" s="12" t="s">
        <v>16</v>
      </c>
      <c r="F234" s="12" t="s">
        <v>3</v>
      </c>
      <c r="G234" s="12" t="s">
        <v>37</v>
      </c>
      <c r="H234" s="12"/>
      <c r="I234" s="9">
        <v>10</v>
      </c>
      <c r="J234" s="9">
        <v>6</v>
      </c>
    </row>
    <row r="235" spans="1:10" s="11" customFormat="1" x14ac:dyDescent="0.2">
      <c r="A235" s="218">
        <v>43772</v>
      </c>
      <c r="B235" s="12" t="s">
        <v>3</v>
      </c>
      <c r="C235" s="113">
        <v>2539</v>
      </c>
      <c r="D235" s="12" t="s">
        <v>92</v>
      </c>
      <c r="E235" s="12" t="s">
        <v>3</v>
      </c>
      <c r="F235" s="12" t="s">
        <v>6</v>
      </c>
      <c r="G235" s="12" t="s">
        <v>151</v>
      </c>
      <c r="H235" s="12"/>
      <c r="I235" s="9">
        <v>29</v>
      </c>
      <c r="J235" s="9">
        <v>33</v>
      </c>
    </row>
    <row r="236" spans="1:10" s="11" customFormat="1" x14ac:dyDescent="0.2">
      <c r="A236" s="218">
        <v>43772</v>
      </c>
      <c r="B236" s="12" t="s">
        <v>3</v>
      </c>
      <c r="C236" s="113">
        <v>5942</v>
      </c>
      <c r="D236" s="12" t="s">
        <v>74</v>
      </c>
      <c r="E236" s="12" t="s">
        <v>2710</v>
      </c>
      <c r="F236" s="12" t="s">
        <v>2579</v>
      </c>
      <c r="G236" s="12" t="s">
        <v>23</v>
      </c>
      <c r="H236" s="12"/>
      <c r="I236" s="9">
        <v>30</v>
      </c>
      <c r="J236" s="9">
        <v>30</v>
      </c>
    </row>
    <row r="237" spans="1:10" s="11" customFormat="1" x14ac:dyDescent="0.2">
      <c r="A237" s="218">
        <v>43773</v>
      </c>
      <c r="B237" s="12" t="s">
        <v>3</v>
      </c>
      <c r="C237" s="113">
        <v>2340</v>
      </c>
      <c r="D237" s="12" t="s">
        <v>92</v>
      </c>
      <c r="E237" s="12" t="s">
        <v>2770</v>
      </c>
      <c r="F237" s="12" t="s">
        <v>2579</v>
      </c>
      <c r="G237" s="12" t="s">
        <v>319</v>
      </c>
      <c r="H237" s="12"/>
      <c r="I237" s="9">
        <v>24</v>
      </c>
      <c r="J237" s="9">
        <v>26</v>
      </c>
    </row>
    <row r="238" spans="1:10" s="11" customFormat="1" x14ac:dyDescent="0.2">
      <c r="A238" s="218">
        <v>43773</v>
      </c>
      <c r="B238" s="12" t="s">
        <v>3</v>
      </c>
      <c r="C238" s="113">
        <v>7540</v>
      </c>
      <c r="D238" s="12" t="s">
        <v>251</v>
      </c>
      <c r="E238" s="12" t="s">
        <v>3</v>
      </c>
      <c r="F238" s="12" t="s">
        <v>6</v>
      </c>
      <c r="G238" s="12" t="s">
        <v>194</v>
      </c>
      <c r="H238" s="12"/>
      <c r="I238" s="9">
        <v>37</v>
      </c>
      <c r="J238" s="9">
        <v>48</v>
      </c>
    </row>
    <row r="239" spans="1:10" s="11" customFormat="1" x14ac:dyDescent="0.2">
      <c r="A239" s="218">
        <v>43773</v>
      </c>
      <c r="B239" s="12" t="s">
        <v>3</v>
      </c>
      <c r="C239" s="113">
        <v>1628</v>
      </c>
      <c r="D239" s="12" t="s">
        <v>92</v>
      </c>
      <c r="E239" s="12" t="s">
        <v>6</v>
      </c>
      <c r="F239" s="12" t="s">
        <v>2579</v>
      </c>
      <c r="G239" s="12" t="s">
        <v>151</v>
      </c>
      <c r="H239" s="12"/>
      <c r="I239" s="9">
        <v>26</v>
      </c>
      <c r="J239" s="9">
        <v>27</v>
      </c>
    </row>
    <row r="240" spans="1:10" s="11" customFormat="1" x14ac:dyDescent="0.2">
      <c r="A240" s="218">
        <v>43773</v>
      </c>
      <c r="B240" s="12" t="s">
        <v>6</v>
      </c>
      <c r="C240" s="113">
        <v>31380</v>
      </c>
      <c r="D240" s="12" t="s">
        <v>2771</v>
      </c>
      <c r="E240" s="12" t="s">
        <v>6</v>
      </c>
      <c r="F240" s="12" t="s">
        <v>2579</v>
      </c>
      <c r="G240" s="12" t="s">
        <v>2772</v>
      </c>
      <c r="H240" s="12"/>
      <c r="I240" s="31"/>
      <c r="J240" s="31"/>
    </row>
    <row r="241" spans="1:10" s="11" customFormat="1" x14ac:dyDescent="0.2">
      <c r="A241" s="218">
        <v>43773</v>
      </c>
      <c r="B241" s="12" t="s">
        <v>6</v>
      </c>
      <c r="C241" s="113">
        <v>43330</v>
      </c>
      <c r="D241" s="12" t="s">
        <v>2773</v>
      </c>
      <c r="E241" s="12" t="s">
        <v>6</v>
      </c>
      <c r="F241" s="12" t="s">
        <v>2774</v>
      </c>
      <c r="G241" s="12" t="s">
        <v>319</v>
      </c>
      <c r="H241" s="12"/>
      <c r="I241" s="31"/>
      <c r="J241" s="31"/>
    </row>
    <row r="242" spans="1:10" s="11" customFormat="1" x14ac:dyDescent="0.2">
      <c r="A242" s="218">
        <v>43773</v>
      </c>
      <c r="B242" s="12" t="s">
        <v>3</v>
      </c>
      <c r="C242" s="113">
        <v>8340</v>
      </c>
      <c r="D242" s="12" t="s">
        <v>89</v>
      </c>
      <c r="E242" s="12" t="s">
        <v>157</v>
      </c>
      <c r="F242" s="12" t="s">
        <v>2775</v>
      </c>
      <c r="G242" s="12" t="s">
        <v>319</v>
      </c>
      <c r="H242" s="12"/>
      <c r="I242" s="9">
        <v>26</v>
      </c>
      <c r="J242" s="9">
        <v>33</v>
      </c>
    </row>
    <row r="243" spans="1:10" s="11" customFormat="1" x14ac:dyDescent="0.2">
      <c r="A243" s="218">
        <v>43773</v>
      </c>
      <c r="B243" s="12" t="s">
        <v>6</v>
      </c>
      <c r="C243" s="113">
        <v>43330</v>
      </c>
      <c r="D243" s="12" t="s">
        <v>2773</v>
      </c>
      <c r="E243" s="12" t="s">
        <v>6</v>
      </c>
      <c r="F243" s="12" t="s">
        <v>6</v>
      </c>
      <c r="G243" s="12" t="s">
        <v>151</v>
      </c>
      <c r="H243" s="12"/>
      <c r="I243" s="31"/>
      <c r="J243" s="31"/>
    </row>
    <row r="244" spans="1:10" s="11" customFormat="1" x14ac:dyDescent="0.2">
      <c r="A244" s="218">
        <v>43773</v>
      </c>
      <c r="B244" s="12" t="s">
        <v>3</v>
      </c>
      <c r="C244" s="113">
        <v>1258</v>
      </c>
      <c r="D244" s="12" t="s">
        <v>92</v>
      </c>
      <c r="E244" s="12" t="s">
        <v>2579</v>
      </c>
      <c r="F244" s="12" t="s">
        <v>6</v>
      </c>
      <c r="G244" s="12" t="s">
        <v>151</v>
      </c>
      <c r="H244" s="12"/>
      <c r="I244" s="9">
        <v>23</v>
      </c>
      <c r="J244" s="9">
        <v>26</v>
      </c>
    </row>
    <row r="245" spans="1:10" s="11" customFormat="1" x14ac:dyDescent="0.2">
      <c r="A245" s="218">
        <v>43773</v>
      </c>
      <c r="B245" s="12" t="s">
        <v>14</v>
      </c>
      <c r="C245" s="113">
        <v>6700</v>
      </c>
      <c r="D245" s="12" t="s">
        <v>127</v>
      </c>
      <c r="E245" s="12" t="s">
        <v>3</v>
      </c>
      <c r="F245" s="12" t="s">
        <v>2776</v>
      </c>
      <c r="G245" s="12" t="s">
        <v>194</v>
      </c>
      <c r="H245" s="12"/>
      <c r="I245" s="9">
        <v>32</v>
      </c>
      <c r="J245" s="9">
        <v>26</v>
      </c>
    </row>
    <row r="246" spans="1:10" s="11" customFormat="1" x14ac:dyDescent="0.2">
      <c r="A246" s="218">
        <v>43773</v>
      </c>
      <c r="B246" s="12" t="s">
        <v>3</v>
      </c>
      <c r="C246" s="113">
        <v>4560</v>
      </c>
      <c r="D246" s="12" t="s">
        <v>40</v>
      </c>
      <c r="E246" s="12" t="s">
        <v>3</v>
      </c>
      <c r="F246" s="12" t="s">
        <v>6</v>
      </c>
      <c r="G246" s="12" t="s">
        <v>929</v>
      </c>
      <c r="H246" s="12"/>
      <c r="I246" s="9">
        <v>4</v>
      </c>
      <c r="J246" s="9">
        <v>2</v>
      </c>
    </row>
    <row r="247" spans="1:10" s="11" customFormat="1" x14ac:dyDescent="0.2">
      <c r="A247" s="218">
        <v>43773</v>
      </c>
      <c r="B247" s="12" t="s">
        <v>6</v>
      </c>
      <c r="C247" s="113">
        <v>89500</v>
      </c>
      <c r="D247" s="12" t="s">
        <v>2777</v>
      </c>
      <c r="E247" s="12" t="s">
        <v>6</v>
      </c>
      <c r="F247" s="12" t="s">
        <v>2579</v>
      </c>
      <c r="G247" s="12" t="s">
        <v>151</v>
      </c>
      <c r="H247" s="12"/>
      <c r="I247" s="31"/>
      <c r="J247" s="31"/>
    </row>
    <row r="248" spans="1:10" s="11" customFormat="1" x14ac:dyDescent="0.2">
      <c r="A248" s="218">
        <v>43774</v>
      </c>
      <c r="B248" s="12" t="s">
        <v>6</v>
      </c>
      <c r="C248" s="113">
        <v>71000</v>
      </c>
      <c r="D248" s="12" t="s">
        <v>2778</v>
      </c>
      <c r="E248" s="12" t="s">
        <v>1668</v>
      </c>
      <c r="F248" s="12" t="s">
        <v>2779</v>
      </c>
      <c r="G248" s="12" t="s">
        <v>319</v>
      </c>
      <c r="H248" s="12"/>
      <c r="I248" s="31"/>
      <c r="J248" s="31"/>
    </row>
    <row r="249" spans="1:10" s="11" customFormat="1" x14ac:dyDescent="0.2">
      <c r="A249" s="218">
        <v>43774</v>
      </c>
      <c r="B249" s="12" t="s">
        <v>3</v>
      </c>
      <c r="C249" s="113">
        <v>1938</v>
      </c>
      <c r="D249" s="12" t="s">
        <v>92</v>
      </c>
      <c r="E249" s="12" t="s">
        <v>19</v>
      </c>
      <c r="F249" s="12" t="s">
        <v>2780</v>
      </c>
      <c r="G249" s="12" t="s">
        <v>319</v>
      </c>
      <c r="H249" s="12"/>
      <c r="I249" s="9">
        <v>41</v>
      </c>
      <c r="J249" s="9">
        <v>31</v>
      </c>
    </row>
    <row r="250" spans="1:10" s="11" customFormat="1" x14ac:dyDescent="0.2">
      <c r="A250" s="218">
        <v>43775</v>
      </c>
      <c r="B250" s="12" t="s">
        <v>3</v>
      </c>
      <c r="C250" s="113">
        <v>1732</v>
      </c>
      <c r="D250" s="12" t="s">
        <v>92</v>
      </c>
      <c r="E250" s="12" t="s">
        <v>2579</v>
      </c>
      <c r="F250" s="12" t="s">
        <v>5</v>
      </c>
      <c r="G250" s="12" t="s">
        <v>151</v>
      </c>
      <c r="H250" s="12"/>
      <c r="I250" s="9">
        <v>37</v>
      </c>
      <c r="J250" s="9">
        <v>35</v>
      </c>
    </row>
    <row r="251" spans="1:10" s="11" customFormat="1" x14ac:dyDescent="0.2">
      <c r="A251" s="218">
        <v>43775</v>
      </c>
      <c r="B251" s="12" t="s">
        <v>3</v>
      </c>
      <c r="C251" s="113">
        <v>1452</v>
      </c>
      <c r="D251" s="12" t="s">
        <v>92</v>
      </c>
      <c r="E251" s="12" t="s">
        <v>2579</v>
      </c>
      <c r="F251" s="12" t="s">
        <v>2579</v>
      </c>
      <c r="G251" s="12" t="s">
        <v>151</v>
      </c>
      <c r="H251" s="12"/>
      <c r="I251" s="9">
        <v>30</v>
      </c>
      <c r="J251" s="9">
        <v>24</v>
      </c>
    </row>
    <row r="252" spans="1:10" s="11" customFormat="1" x14ac:dyDescent="0.2">
      <c r="A252" s="218">
        <v>43776</v>
      </c>
      <c r="B252" s="12" t="s">
        <v>5</v>
      </c>
      <c r="C252" s="113">
        <v>47802</v>
      </c>
      <c r="D252" s="12" t="s">
        <v>2590</v>
      </c>
      <c r="E252" s="12" t="s">
        <v>5</v>
      </c>
      <c r="F252" s="12" t="s">
        <v>2579</v>
      </c>
      <c r="G252" s="12" t="s">
        <v>172</v>
      </c>
      <c r="H252" s="12"/>
      <c r="I252" s="9">
        <v>177</v>
      </c>
      <c r="J252" s="9">
        <v>283</v>
      </c>
    </row>
    <row r="253" spans="1:10" s="11" customFormat="1" x14ac:dyDescent="0.2">
      <c r="A253" s="218">
        <v>43776</v>
      </c>
      <c r="B253" s="12" t="s">
        <v>3</v>
      </c>
      <c r="C253" s="113">
        <v>4864</v>
      </c>
      <c r="D253" s="12" t="s">
        <v>506</v>
      </c>
      <c r="E253" s="12" t="s">
        <v>3</v>
      </c>
      <c r="F253" s="12" t="s">
        <v>5</v>
      </c>
      <c r="G253" s="12" t="s">
        <v>151</v>
      </c>
      <c r="H253" s="12"/>
      <c r="I253" s="9">
        <v>13</v>
      </c>
      <c r="J253" s="9">
        <v>7</v>
      </c>
    </row>
    <row r="254" spans="1:10" s="11" customFormat="1" x14ac:dyDescent="0.2">
      <c r="A254" s="218">
        <v>43776</v>
      </c>
      <c r="B254" s="12" t="s">
        <v>3</v>
      </c>
      <c r="C254" s="113">
        <v>8072</v>
      </c>
      <c r="D254" s="12" t="s">
        <v>41</v>
      </c>
      <c r="E254" s="12" t="s">
        <v>16</v>
      </c>
      <c r="F254" s="12" t="s">
        <v>3</v>
      </c>
      <c r="G254" s="12" t="s">
        <v>37</v>
      </c>
      <c r="H254" s="12"/>
      <c r="I254" s="9">
        <v>15</v>
      </c>
      <c r="J254" s="9">
        <v>16</v>
      </c>
    </row>
    <row r="255" spans="1:10" s="11" customFormat="1" x14ac:dyDescent="0.2">
      <c r="A255" s="218">
        <v>43778</v>
      </c>
      <c r="B255" s="12" t="s">
        <v>3</v>
      </c>
      <c r="C255" s="113">
        <v>4991</v>
      </c>
      <c r="D255" s="12" t="s">
        <v>61</v>
      </c>
      <c r="E255" s="12" t="s">
        <v>4</v>
      </c>
      <c r="F255" s="12" t="s">
        <v>6</v>
      </c>
      <c r="G255" s="12" t="s">
        <v>222</v>
      </c>
      <c r="H255" s="12"/>
      <c r="I255" s="9">
        <v>5</v>
      </c>
      <c r="J255" s="9">
        <v>3</v>
      </c>
    </row>
    <row r="256" spans="1:10" s="11" customFormat="1" x14ac:dyDescent="0.2">
      <c r="A256" s="218">
        <v>43778</v>
      </c>
      <c r="B256" s="12" t="s">
        <v>3</v>
      </c>
      <c r="C256" s="113">
        <v>4732</v>
      </c>
      <c r="D256" s="12" t="s">
        <v>75</v>
      </c>
      <c r="E256" s="12" t="s">
        <v>159</v>
      </c>
      <c r="F256" s="12" t="s">
        <v>6</v>
      </c>
      <c r="G256" s="12" t="s">
        <v>23</v>
      </c>
      <c r="H256" s="12"/>
      <c r="I256" s="9">
        <v>10</v>
      </c>
      <c r="J256" s="9">
        <v>5</v>
      </c>
    </row>
    <row r="257" spans="1:10" s="11" customFormat="1" x14ac:dyDescent="0.2">
      <c r="A257" s="218">
        <v>43778</v>
      </c>
      <c r="B257" s="12" t="s">
        <v>3</v>
      </c>
      <c r="C257" s="113">
        <v>4361</v>
      </c>
      <c r="D257" s="12" t="s">
        <v>506</v>
      </c>
      <c r="E257" s="12" t="s">
        <v>10</v>
      </c>
      <c r="F257" s="12" t="s">
        <v>6</v>
      </c>
      <c r="G257" s="12" t="s">
        <v>262</v>
      </c>
      <c r="H257" s="12"/>
      <c r="I257" s="9">
        <v>13</v>
      </c>
      <c r="J257" s="9">
        <v>7</v>
      </c>
    </row>
    <row r="258" spans="1:10" s="11" customFormat="1" x14ac:dyDescent="0.2">
      <c r="A258" s="218">
        <v>43778</v>
      </c>
      <c r="B258" s="12" t="s">
        <v>3</v>
      </c>
      <c r="C258" s="113">
        <v>6695</v>
      </c>
      <c r="D258" s="12" t="s">
        <v>2781</v>
      </c>
      <c r="E258" s="12" t="s">
        <v>6</v>
      </c>
      <c r="F258" s="12" t="s">
        <v>15</v>
      </c>
      <c r="G258" s="12" t="s">
        <v>151</v>
      </c>
      <c r="H258" s="12"/>
      <c r="I258" s="9">
        <v>51</v>
      </c>
      <c r="J258" s="9">
        <v>64</v>
      </c>
    </row>
    <row r="259" spans="1:10" s="11" customFormat="1" x14ac:dyDescent="0.2">
      <c r="A259" s="218">
        <v>43778</v>
      </c>
      <c r="B259" s="12" t="s">
        <v>3</v>
      </c>
      <c r="C259" s="113">
        <v>4535</v>
      </c>
      <c r="D259" s="12" t="s">
        <v>40</v>
      </c>
      <c r="E259" s="12" t="s">
        <v>4</v>
      </c>
      <c r="F259" s="12" t="s">
        <v>140</v>
      </c>
      <c r="G259" s="12" t="s">
        <v>222</v>
      </c>
      <c r="H259" s="12"/>
      <c r="I259" s="9">
        <v>4</v>
      </c>
      <c r="J259" s="9">
        <v>2</v>
      </c>
    </row>
    <row r="260" spans="1:10" s="11" customFormat="1" x14ac:dyDescent="0.2">
      <c r="A260" s="218">
        <v>43778</v>
      </c>
      <c r="B260" s="12" t="s">
        <v>6</v>
      </c>
      <c r="C260" s="113">
        <v>54350</v>
      </c>
      <c r="D260" s="12" t="s">
        <v>1749</v>
      </c>
      <c r="E260" s="12" t="s">
        <v>6</v>
      </c>
      <c r="F260" s="12" t="s">
        <v>8</v>
      </c>
      <c r="G260" s="12" t="s">
        <v>194</v>
      </c>
      <c r="H260" s="12"/>
      <c r="I260" s="9">
        <v>19</v>
      </c>
      <c r="J260" s="9">
        <v>14</v>
      </c>
    </row>
    <row r="261" spans="1:10" s="11" customFormat="1" x14ac:dyDescent="0.2">
      <c r="A261" s="218">
        <v>43778</v>
      </c>
      <c r="B261" s="12" t="s">
        <v>3</v>
      </c>
      <c r="C261" s="113">
        <v>8522</v>
      </c>
      <c r="D261" s="12" t="s">
        <v>1857</v>
      </c>
      <c r="E261" s="12" t="s">
        <v>4</v>
      </c>
      <c r="F261" s="12" t="s">
        <v>140</v>
      </c>
      <c r="G261" s="12" t="s">
        <v>23</v>
      </c>
      <c r="H261" s="12"/>
      <c r="I261" s="9">
        <v>40</v>
      </c>
      <c r="J261" s="9">
        <v>34</v>
      </c>
    </row>
    <row r="262" spans="1:10" s="11" customFormat="1" x14ac:dyDescent="0.2">
      <c r="A262" s="218">
        <v>43778</v>
      </c>
      <c r="B262" s="12" t="s">
        <v>3</v>
      </c>
      <c r="C262" s="113">
        <v>1221</v>
      </c>
      <c r="D262" s="12" t="s">
        <v>92</v>
      </c>
      <c r="E262" s="12" t="s">
        <v>31</v>
      </c>
      <c r="F262" s="12" t="s">
        <v>15</v>
      </c>
      <c r="G262" s="12" t="s">
        <v>391</v>
      </c>
      <c r="H262" s="12"/>
      <c r="I262" s="9">
        <v>29</v>
      </c>
      <c r="J262" s="9">
        <v>35</v>
      </c>
    </row>
    <row r="263" spans="1:10" s="11" customFormat="1" x14ac:dyDescent="0.2">
      <c r="A263" s="218">
        <v>43778</v>
      </c>
      <c r="B263" s="12" t="s">
        <v>6</v>
      </c>
      <c r="C263" s="113">
        <v>57330</v>
      </c>
      <c r="D263" s="12" t="s">
        <v>182</v>
      </c>
      <c r="E263" s="12" t="s">
        <v>6</v>
      </c>
      <c r="F263" s="12" t="s">
        <v>15</v>
      </c>
      <c r="G263" s="12" t="s">
        <v>151</v>
      </c>
      <c r="H263" s="12"/>
      <c r="I263" s="9">
        <v>24</v>
      </c>
      <c r="J263" s="9">
        <v>29</v>
      </c>
    </row>
    <row r="264" spans="1:10" s="11" customFormat="1" x14ac:dyDescent="0.2">
      <c r="A264" s="218">
        <v>43778</v>
      </c>
      <c r="B264" s="12" t="s">
        <v>3</v>
      </c>
      <c r="C264" s="113">
        <v>6137</v>
      </c>
      <c r="D264" s="12" t="s">
        <v>48</v>
      </c>
      <c r="E264" s="12" t="s">
        <v>6</v>
      </c>
      <c r="F264" s="12" t="s">
        <v>5</v>
      </c>
      <c r="G264" s="12" t="s">
        <v>151</v>
      </c>
      <c r="H264" s="12"/>
      <c r="I264" s="9">
        <v>41</v>
      </c>
      <c r="J264" s="9">
        <v>44</v>
      </c>
    </row>
    <row r="265" spans="1:10" s="11" customFormat="1" x14ac:dyDescent="0.2">
      <c r="A265" s="218">
        <v>43778</v>
      </c>
      <c r="B265" s="12" t="s">
        <v>3</v>
      </c>
      <c r="C265" s="113">
        <v>8152</v>
      </c>
      <c r="D265" s="12" t="s">
        <v>53</v>
      </c>
      <c r="E265" s="12" t="s">
        <v>4</v>
      </c>
      <c r="F265" s="12" t="s">
        <v>5</v>
      </c>
      <c r="G265" s="12" t="s">
        <v>23</v>
      </c>
      <c r="H265" s="12"/>
      <c r="I265" s="9">
        <v>26</v>
      </c>
      <c r="J265" s="9">
        <v>32</v>
      </c>
    </row>
    <row r="266" spans="1:10" s="11" customFormat="1" x14ac:dyDescent="0.2">
      <c r="A266" s="218">
        <v>43778</v>
      </c>
      <c r="B266" s="12" t="s">
        <v>3</v>
      </c>
      <c r="C266" s="113">
        <v>4814</v>
      </c>
      <c r="D266" s="12" t="s">
        <v>113</v>
      </c>
      <c r="E266" s="12" t="s">
        <v>15</v>
      </c>
      <c r="F266" s="12" t="s">
        <v>11</v>
      </c>
      <c r="G266" s="12" t="s">
        <v>477</v>
      </c>
      <c r="H266" s="12"/>
      <c r="I266" s="9">
        <v>12</v>
      </c>
      <c r="J266" s="9">
        <v>8</v>
      </c>
    </row>
    <row r="267" spans="1:10" s="11" customFormat="1" x14ac:dyDescent="0.2">
      <c r="A267" s="218">
        <v>43778</v>
      </c>
      <c r="B267" s="12" t="s">
        <v>3</v>
      </c>
      <c r="C267" s="113">
        <v>2446</v>
      </c>
      <c r="D267" s="12" t="s">
        <v>92</v>
      </c>
      <c r="E267" s="12" t="s">
        <v>5</v>
      </c>
      <c r="F267" s="12" t="s">
        <v>6</v>
      </c>
      <c r="G267" s="12" t="s">
        <v>151</v>
      </c>
      <c r="H267" s="12"/>
      <c r="I267" s="9">
        <v>27</v>
      </c>
      <c r="J267" s="9">
        <v>27</v>
      </c>
    </row>
    <row r="268" spans="1:10" s="11" customFormat="1" x14ac:dyDescent="0.2">
      <c r="A268" s="218">
        <v>43779</v>
      </c>
      <c r="B268" s="12" t="s">
        <v>3</v>
      </c>
      <c r="C268" s="113">
        <v>3223</v>
      </c>
      <c r="D268" s="12" t="s">
        <v>131</v>
      </c>
      <c r="E268" s="12" t="s">
        <v>15</v>
      </c>
      <c r="F268" s="12" t="s">
        <v>6</v>
      </c>
      <c r="G268" s="12" t="s">
        <v>151</v>
      </c>
      <c r="H268" s="12"/>
      <c r="I268" s="9">
        <v>21</v>
      </c>
      <c r="J268" s="9">
        <v>21</v>
      </c>
    </row>
    <row r="269" spans="1:10" s="11" customFormat="1" x14ac:dyDescent="0.2">
      <c r="A269" s="218">
        <v>43779</v>
      </c>
      <c r="B269" s="12" t="s">
        <v>6</v>
      </c>
      <c r="C269" s="113">
        <v>57000</v>
      </c>
      <c r="D269" s="12" t="s">
        <v>211</v>
      </c>
      <c r="E269" s="12" t="s">
        <v>6</v>
      </c>
      <c r="F269" s="12" t="s">
        <v>6</v>
      </c>
      <c r="G269" s="12" t="s">
        <v>151</v>
      </c>
      <c r="H269" s="12"/>
      <c r="I269" s="9">
        <v>50</v>
      </c>
      <c r="J269" s="9">
        <v>64</v>
      </c>
    </row>
    <row r="270" spans="1:10" s="11" customFormat="1" x14ac:dyDescent="0.2">
      <c r="A270" s="218">
        <v>43779</v>
      </c>
      <c r="B270" s="12" t="s">
        <v>6</v>
      </c>
      <c r="C270" s="113">
        <v>57855</v>
      </c>
      <c r="D270" s="12" t="s">
        <v>2747</v>
      </c>
      <c r="E270" s="12" t="s">
        <v>6</v>
      </c>
      <c r="F270" s="12" t="s">
        <v>31</v>
      </c>
      <c r="G270" s="12" t="s">
        <v>23</v>
      </c>
      <c r="H270" s="12"/>
      <c r="I270" s="9">
        <v>50</v>
      </c>
      <c r="J270" s="9">
        <v>59</v>
      </c>
    </row>
    <row r="271" spans="1:10" s="11" customFormat="1" x14ac:dyDescent="0.2">
      <c r="A271" s="218">
        <v>43779</v>
      </c>
      <c r="B271" s="12" t="s">
        <v>6</v>
      </c>
      <c r="C271" s="113">
        <v>54490</v>
      </c>
      <c r="D271" s="12" t="s">
        <v>643</v>
      </c>
      <c r="E271" s="12" t="s">
        <v>6</v>
      </c>
      <c r="F271" s="12" t="s">
        <v>15</v>
      </c>
      <c r="G271" s="12" t="s">
        <v>163</v>
      </c>
      <c r="H271" s="12"/>
      <c r="I271" s="9">
        <v>35</v>
      </c>
      <c r="J271" s="9">
        <v>31</v>
      </c>
    </row>
    <row r="272" spans="1:10" s="11" customFormat="1" x14ac:dyDescent="0.2">
      <c r="A272" s="218">
        <v>43779</v>
      </c>
      <c r="B272" s="12" t="s">
        <v>5</v>
      </c>
      <c r="C272" s="113">
        <v>54636</v>
      </c>
      <c r="D272" s="12" t="s">
        <v>2782</v>
      </c>
      <c r="E272" s="12" t="s">
        <v>15</v>
      </c>
      <c r="F272" s="12" t="s">
        <v>6</v>
      </c>
      <c r="G272" s="12" t="s">
        <v>303</v>
      </c>
      <c r="H272" s="12"/>
      <c r="I272" s="9">
        <v>65</v>
      </c>
      <c r="J272" s="9">
        <v>98</v>
      </c>
    </row>
    <row r="273" spans="1:10" s="11" customFormat="1" x14ac:dyDescent="0.2">
      <c r="A273" s="218">
        <v>43779</v>
      </c>
      <c r="B273" s="12" t="s">
        <v>3</v>
      </c>
      <c r="C273" s="113">
        <v>4518</v>
      </c>
      <c r="D273" s="12" t="s">
        <v>40</v>
      </c>
      <c r="E273" s="12" t="s">
        <v>8</v>
      </c>
      <c r="F273" s="12" t="s">
        <v>15</v>
      </c>
      <c r="G273" s="12" t="s">
        <v>163</v>
      </c>
      <c r="H273" s="12"/>
      <c r="I273" s="9">
        <v>3</v>
      </c>
      <c r="J273" s="9">
        <v>1</v>
      </c>
    </row>
    <row r="274" spans="1:10" s="11" customFormat="1" x14ac:dyDescent="0.2">
      <c r="A274" s="218">
        <v>43779</v>
      </c>
      <c r="B274" s="12" t="s">
        <v>3</v>
      </c>
      <c r="C274" s="113">
        <v>3832</v>
      </c>
      <c r="D274" s="12" t="s">
        <v>116</v>
      </c>
      <c r="E274" s="12" t="s">
        <v>4</v>
      </c>
      <c r="F274" s="12" t="s">
        <v>5</v>
      </c>
      <c r="G274" s="12" t="s">
        <v>151</v>
      </c>
      <c r="H274" s="12"/>
      <c r="I274" s="9">
        <v>15</v>
      </c>
      <c r="J274" s="9">
        <v>13</v>
      </c>
    </row>
    <row r="275" spans="1:10" s="11" customFormat="1" x14ac:dyDescent="0.2">
      <c r="A275" s="218">
        <v>43779</v>
      </c>
      <c r="B275" s="12" t="s">
        <v>14</v>
      </c>
      <c r="C275" s="113">
        <v>6700</v>
      </c>
      <c r="D275" s="12" t="s">
        <v>127</v>
      </c>
      <c r="E275" s="12" t="s">
        <v>6</v>
      </c>
      <c r="F275" s="12" t="s">
        <v>15</v>
      </c>
      <c r="G275" s="12" t="s">
        <v>23</v>
      </c>
      <c r="H275" s="12"/>
      <c r="I275" s="9">
        <v>29</v>
      </c>
      <c r="J275" s="9">
        <v>26</v>
      </c>
    </row>
    <row r="276" spans="1:10" s="11" customFormat="1" x14ac:dyDescent="0.2">
      <c r="A276" s="218">
        <v>43779</v>
      </c>
      <c r="B276" s="12" t="s">
        <v>5</v>
      </c>
      <c r="C276" s="113">
        <v>9123</v>
      </c>
      <c r="D276" s="12" t="s">
        <v>1743</v>
      </c>
      <c r="E276" s="12" t="s">
        <v>15</v>
      </c>
      <c r="F276" s="12" t="s">
        <v>15</v>
      </c>
      <c r="G276" s="12" t="s">
        <v>319</v>
      </c>
      <c r="H276" s="12"/>
      <c r="I276" s="9"/>
      <c r="J276" s="9"/>
    </row>
    <row r="277" spans="1:10" s="11" customFormat="1" x14ac:dyDescent="0.2">
      <c r="A277" s="218">
        <v>43779</v>
      </c>
      <c r="B277" s="12" t="s">
        <v>3</v>
      </c>
      <c r="C277" s="113">
        <v>3922</v>
      </c>
      <c r="D277" s="12" t="s">
        <v>71</v>
      </c>
      <c r="E277" s="12" t="s">
        <v>234</v>
      </c>
      <c r="F277" s="12" t="s">
        <v>2783</v>
      </c>
      <c r="G277" s="12" t="s">
        <v>151</v>
      </c>
      <c r="H277" s="12"/>
      <c r="I277" s="9">
        <v>14</v>
      </c>
      <c r="J277" s="9">
        <v>11</v>
      </c>
    </row>
    <row r="278" spans="1:10" s="11" customFormat="1" x14ac:dyDescent="0.2">
      <c r="A278" s="218">
        <v>43779</v>
      </c>
      <c r="B278" s="12" t="s">
        <v>6</v>
      </c>
      <c r="C278" s="113">
        <v>55220</v>
      </c>
      <c r="D278" s="12" t="s">
        <v>2784</v>
      </c>
      <c r="E278" s="12" t="s">
        <v>6</v>
      </c>
      <c r="F278" s="12" t="s">
        <v>15</v>
      </c>
      <c r="G278" s="12" t="s">
        <v>23</v>
      </c>
      <c r="H278" s="12"/>
      <c r="I278" s="9">
        <v>79</v>
      </c>
      <c r="J278" s="9">
        <v>106</v>
      </c>
    </row>
    <row r="279" spans="1:10" s="11" customFormat="1" x14ac:dyDescent="0.2">
      <c r="A279" s="218">
        <v>43779</v>
      </c>
      <c r="B279" s="12" t="s">
        <v>3</v>
      </c>
      <c r="C279" s="214">
        <v>7433</v>
      </c>
      <c r="D279" s="12" t="s">
        <v>2785</v>
      </c>
      <c r="E279" s="12" t="s">
        <v>16</v>
      </c>
      <c r="F279" s="12" t="s">
        <v>15</v>
      </c>
      <c r="G279" s="12" t="s">
        <v>151</v>
      </c>
      <c r="H279" s="12"/>
      <c r="I279" s="9">
        <v>39</v>
      </c>
      <c r="J279" s="9">
        <v>56</v>
      </c>
    </row>
    <row r="280" spans="1:10" s="11" customFormat="1" x14ac:dyDescent="0.2">
      <c r="A280" s="218">
        <v>43779</v>
      </c>
      <c r="B280" s="12" t="s">
        <v>3</v>
      </c>
      <c r="C280" s="113">
        <v>4985</v>
      </c>
      <c r="D280" s="12" t="s">
        <v>61</v>
      </c>
      <c r="E280" s="12" t="s">
        <v>6</v>
      </c>
      <c r="F280" s="12" t="s">
        <v>4</v>
      </c>
      <c r="G280" s="12" t="s">
        <v>151</v>
      </c>
      <c r="H280" s="12"/>
      <c r="I280" s="9">
        <v>7</v>
      </c>
      <c r="J280" s="9">
        <v>6</v>
      </c>
    </row>
    <row r="281" spans="1:10" s="11" customFormat="1" x14ac:dyDescent="0.2">
      <c r="A281" s="218">
        <v>43779</v>
      </c>
      <c r="B281" s="12" t="s">
        <v>3</v>
      </c>
      <c r="C281" s="113">
        <v>4976</v>
      </c>
      <c r="D281" s="12" t="s">
        <v>87</v>
      </c>
      <c r="E281" s="12" t="s">
        <v>2786</v>
      </c>
      <c r="F281" s="12" t="s">
        <v>6</v>
      </c>
      <c r="G281" s="12" t="s">
        <v>23</v>
      </c>
      <c r="H281" s="12"/>
      <c r="I281" s="9">
        <v>16</v>
      </c>
      <c r="J281" s="9">
        <v>14</v>
      </c>
    </row>
    <row r="282" spans="1:10" s="11" customFormat="1" x14ac:dyDescent="0.2">
      <c r="A282" s="218">
        <v>43779</v>
      </c>
      <c r="B282" s="12" t="s">
        <v>3</v>
      </c>
      <c r="C282" s="113">
        <v>1550</v>
      </c>
      <c r="D282" s="12" t="s">
        <v>92</v>
      </c>
      <c r="E282" s="12" t="s">
        <v>8</v>
      </c>
      <c r="F282" s="12" t="s">
        <v>6</v>
      </c>
      <c r="G282" s="12" t="s">
        <v>37</v>
      </c>
      <c r="H282" s="12"/>
      <c r="I282" s="9">
        <v>27</v>
      </c>
      <c r="J282" s="9">
        <v>28</v>
      </c>
    </row>
    <row r="283" spans="1:10" s="11" customFormat="1" x14ac:dyDescent="0.2">
      <c r="A283" s="218">
        <v>43779</v>
      </c>
      <c r="B283" s="12" t="s">
        <v>3</v>
      </c>
      <c r="C283" s="113">
        <v>8053</v>
      </c>
      <c r="D283" s="12" t="s">
        <v>41</v>
      </c>
      <c r="E283" s="12" t="s">
        <v>6</v>
      </c>
      <c r="F283" s="12" t="s">
        <v>15</v>
      </c>
      <c r="G283" s="12" t="s">
        <v>2584</v>
      </c>
      <c r="H283" s="12"/>
      <c r="I283" s="9">
        <v>24</v>
      </c>
      <c r="J283" s="9">
        <v>20</v>
      </c>
    </row>
    <row r="284" spans="1:10" s="11" customFormat="1" x14ac:dyDescent="0.2">
      <c r="A284" s="218">
        <v>43779</v>
      </c>
      <c r="B284" s="12" t="s">
        <v>6</v>
      </c>
      <c r="C284" s="113">
        <v>57190</v>
      </c>
      <c r="D284" s="12" t="s">
        <v>174</v>
      </c>
      <c r="E284" s="12" t="s">
        <v>6</v>
      </c>
      <c r="F284" s="12" t="s">
        <v>5</v>
      </c>
      <c r="G284" s="12" t="s">
        <v>23</v>
      </c>
      <c r="H284" s="12"/>
      <c r="I284" s="9">
        <v>28</v>
      </c>
      <c r="J284" s="9">
        <v>39</v>
      </c>
    </row>
    <row r="285" spans="1:10" s="11" customFormat="1" x14ac:dyDescent="0.2">
      <c r="A285" s="218">
        <v>43779</v>
      </c>
      <c r="B285" s="12" t="s">
        <v>3</v>
      </c>
      <c r="C285" s="113">
        <v>4770</v>
      </c>
      <c r="D285" s="12" t="s">
        <v>75</v>
      </c>
      <c r="E285" s="12" t="s">
        <v>16</v>
      </c>
      <c r="F285" s="12" t="s">
        <v>98</v>
      </c>
      <c r="G285" s="12" t="s">
        <v>163</v>
      </c>
      <c r="H285" s="12"/>
      <c r="I285" s="9">
        <v>9</v>
      </c>
      <c r="J285" s="9">
        <v>5</v>
      </c>
    </row>
    <row r="286" spans="1:10" s="11" customFormat="1" x14ac:dyDescent="0.2">
      <c r="A286" s="218">
        <v>43779</v>
      </c>
      <c r="B286" s="12" t="s">
        <v>3</v>
      </c>
      <c r="C286" s="113">
        <v>4810</v>
      </c>
      <c r="D286" s="12" t="s">
        <v>113</v>
      </c>
      <c r="E286" s="12" t="s">
        <v>4</v>
      </c>
      <c r="F286" s="12" t="s">
        <v>6</v>
      </c>
      <c r="G286" s="12" t="s">
        <v>23</v>
      </c>
      <c r="H286" s="12"/>
      <c r="I286" s="9">
        <v>13</v>
      </c>
      <c r="J286" s="9">
        <v>9</v>
      </c>
    </row>
    <row r="287" spans="1:10" s="11" customFormat="1" x14ac:dyDescent="0.2">
      <c r="A287" s="218">
        <v>43779</v>
      </c>
      <c r="B287" s="12" t="s">
        <v>6</v>
      </c>
      <c r="C287" s="113">
        <v>57000</v>
      </c>
      <c r="D287" s="12" t="s">
        <v>211</v>
      </c>
      <c r="E287" s="12" t="s">
        <v>6</v>
      </c>
      <c r="F287" s="12" t="s">
        <v>15</v>
      </c>
      <c r="G287" s="12" t="s">
        <v>23</v>
      </c>
      <c r="H287" s="12"/>
      <c r="I287" s="9">
        <v>49</v>
      </c>
      <c r="J287" s="9">
        <v>64</v>
      </c>
    </row>
    <row r="288" spans="1:10" s="11" customFormat="1" x14ac:dyDescent="0.2">
      <c r="A288" s="218">
        <v>43779</v>
      </c>
      <c r="B288" s="12" t="s">
        <v>3</v>
      </c>
      <c r="C288" s="113">
        <v>2380</v>
      </c>
      <c r="D288" s="12" t="s">
        <v>92</v>
      </c>
      <c r="E288" s="12" t="s">
        <v>9</v>
      </c>
      <c r="F288" s="12" t="s">
        <v>15</v>
      </c>
      <c r="G288" s="12" t="s">
        <v>23</v>
      </c>
      <c r="H288" s="12"/>
      <c r="I288" s="9">
        <v>19</v>
      </c>
      <c r="J288" s="9">
        <v>24</v>
      </c>
    </row>
    <row r="289" spans="1:10" s="11" customFormat="1" x14ac:dyDescent="0.2">
      <c r="A289" s="218">
        <v>43779</v>
      </c>
      <c r="B289" s="12" t="s">
        <v>5</v>
      </c>
      <c r="C289" s="113">
        <v>54456</v>
      </c>
      <c r="D289" s="12" t="s">
        <v>1064</v>
      </c>
      <c r="E289" s="12" t="s">
        <v>9</v>
      </c>
      <c r="F289" s="12" t="s">
        <v>5</v>
      </c>
      <c r="G289" s="12" t="s">
        <v>163</v>
      </c>
      <c r="H289" s="12"/>
      <c r="I289" s="9">
        <v>44</v>
      </c>
      <c r="J289" s="9">
        <v>62</v>
      </c>
    </row>
    <row r="290" spans="1:10" s="11" customFormat="1" x14ac:dyDescent="0.2">
      <c r="A290" s="218">
        <v>43779</v>
      </c>
      <c r="B290" s="12" t="s">
        <v>6</v>
      </c>
      <c r="C290" s="113">
        <v>57150</v>
      </c>
      <c r="D290" s="12" t="s">
        <v>984</v>
      </c>
      <c r="E290" s="12" t="s">
        <v>6</v>
      </c>
      <c r="F290" s="12" t="s">
        <v>6</v>
      </c>
      <c r="G290" s="12" t="s">
        <v>151</v>
      </c>
      <c r="H290" s="12"/>
      <c r="I290" s="9">
        <v>65</v>
      </c>
      <c r="J290" s="9">
        <v>99</v>
      </c>
    </row>
    <row r="291" spans="1:10" s="11" customFormat="1" x14ac:dyDescent="0.2">
      <c r="A291" s="218">
        <v>43779</v>
      </c>
      <c r="B291" s="12" t="s">
        <v>3</v>
      </c>
      <c r="C291" s="113">
        <v>1534</v>
      </c>
      <c r="D291" s="12" t="s">
        <v>92</v>
      </c>
      <c r="E291" s="12" t="s">
        <v>8</v>
      </c>
      <c r="F291" s="12" t="s">
        <v>6</v>
      </c>
      <c r="G291" s="12" t="s">
        <v>151</v>
      </c>
      <c r="H291" s="12"/>
      <c r="I291" s="9">
        <v>19</v>
      </c>
      <c r="J291" s="9">
        <v>23</v>
      </c>
    </row>
    <row r="292" spans="1:10" s="11" customFormat="1" x14ac:dyDescent="0.2">
      <c r="A292" s="218">
        <v>43779</v>
      </c>
      <c r="B292" s="12" t="s">
        <v>3</v>
      </c>
      <c r="C292" s="113">
        <v>8371</v>
      </c>
      <c r="D292" s="12" t="s">
        <v>57</v>
      </c>
      <c r="E292" s="12" t="s">
        <v>4</v>
      </c>
      <c r="F292" s="12" t="s">
        <v>5</v>
      </c>
      <c r="G292" s="12" t="s">
        <v>151</v>
      </c>
      <c r="H292" s="12"/>
      <c r="I292" s="9">
        <v>27</v>
      </c>
      <c r="J292" s="9">
        <v>22</v>
      </c>
    </row>
    <row r="293" spans="1:10" s="11" customFormat="1" x14ac:dyDescent="0.2">
      <c r="A293" s="218">
        <v>43779</v>
      </c>
      <c r="B293" s="12" t="s">
        <v>3</v>
      </c>
      <c r="C293" s="113">
        <v>3378</v>
      </c>
      <c r="D293" s="12" t="s">
        <v>2787</v>
      </c>
      <c r="E293" s="12" t="s">
        <v>4</v>
      </c>
      <c r="F293" s="12" t="s">
        <v>6</v>
      </c>
      <c r="G293" s="12" t="s">
        <v>37</v>
      </c>
      <c r="H293" s="12"/>
      <c r="I293" s="9">
        <v>19</v>
      </c>
      <c r="J293" s="9">
        <v>25</v>
      </c>
    </row>
    <row r="294" spans="1:10" s="11" customFormat="1" x14ac:dyDescent="0.2">
      <c r="A294" s="218">
        <v>43779</v>
      </c>
      <c r="B294" s="12" t="s">
        <v>3</v>
      </c>
      <c r="C294" s="113">
        <v>2121</v>
      </c>
      <c r="D294" s="12" t="s">
        <v>92</v>
      </c>
      <c r="E294" s="12" t="s">
        <v>8</v>
      </c>
      <c r="F294" s="12" t="s">
        <v>15</v>
      </c>
      <c r="G294" s="12" t="s">
        <v>319</v>
      </c>
      <c r="H294" s="12"/>
      <c r="I294" s="9">
        <v>28</v>
      </c>
      <c r="J294" s="9">
        <v>36</v>
      </c>
    </row>
    <row r="295" spans="1:10" s="11" customFormat="1" x14ac:dyDescent="0.2">
      <c r="A295" s="218">
        <v>43779</v>
      </c>
      <c r="B295" s="12" t="s">
        <v>3</v>
      </c>
      <c r="C295" s="113">
        <v>4779</v>
      </c>
      <c r="D295" s="12" t="s">
        <v>75</v>
      </c>
      <c r="E295" s="12" t="s">
        <v>34</v>
      </c>
      <c r="F295" s="12" t="s">
        <v>6</v>
      </c>
      <c r="G295" s="12" t="s">
        <v>23</v>
      </c>
      <c r="H295" s="12"/>
      <c r="I295" s="9">
        <v>10</v>
      </c>
      <c r="J295" s="9">
        <v>5</v>
      </c>
    </row>
    <row r="296" spans="1:10" s="11" customFormat="1" x14ac:dyDescent="0.2">
      <c r="A296" s="218">
        <v>43779</v>
      </c>
      <c r="B296" s="12" t="s">
        <v>3</v>
      </c>
      <c r="C296" s="113">
        <v>1268</v>
      </c>
      <c r="D296" s="12" t="s">
        <v>92</v>
      </c>
      <c r="E296" s="12" t="s">
        <v>15</v>
      </c>
      <c r="F296" s="12" t="s">
        <v>5</v>
      </c>
      <c r="G296" s="12" t="s">
        <v>194</v>
      </c>
      <c r="H296" s="12"/>
      <c r="I296" s="9">
        <v>24</v>
      </c>
      <c r="J296" s="9">
        <v>32</v>
      </c>
    </row>
    <row r="297" spans="1:10" s="11" customFormat="1" x14ac:dyDescent="0.2">
      <c r="A297" s="218">
        <v>43779</v>
      </c>
      <c r="B297" s="12" t="s">
        <v>3</v>
      </c>
      <c r="C297" s="113">
        <v>4034</v>
      </c>
      <c r="D297" s="12" t="s">
        <v>506</v>
      </c>
      <c r="E297" s="12" t="s">
        <v>4</v>
      </c>
      <c r="F297" s="12" t="s">
        <v>5</v>
      </c>
      <c r="G297" s="12" t="s">
        <v>23</v>
      </c>
      <c r="H297" s="12"/>
      <c r="I297" s="9">
        <v>12</v>
      </c>
      <c r="J297" s="9">
        <v>10</v>
      </c>
    </row>
    <row r="298" spans="1:10" s="11" customFormat="1" x14ac:dyDescent="0.2">
      <c r="A298" s="218">
        <v>43779</v>
      </c>
      <c r="B298" s="12" t="s">
        <v>3</v>
      </c>
      <c r="C298" s="113">
        <v>3378</v>
      </c>
      <c r="D298" s="12" t="s">
        <v>2787</v>
      </c>
      <c r="E298" s="12" t="s">
        <v>4</v>
      </c>
      <c r="F298" s="12" t="s">
        <v>6</v>
      </c>
      <c r="G298" s="12" t="s">
        <v>151</v>
      </c>
      <c r="H298" s="12"/>
      <c r="I298" s="9">
        <v>19</v>
      </c>
      <c r="J298" s="9">
        <v>25</v>
      </c>
    </row>
    <row r="299" spans="1:10" s="11" customFormat="1" x14ac:dyDescent="0.2">
      <c r="A299" s="218">
        <v>43779</v>
      </c>
      <c r="B299" s="12" t="s">
        <v>3</v>
      </c>
      <c r="C299" s="113">
        <v>4532</v>
      </c>
      <c r="D299" s="12" t="s">
        <v>40</v>
      </c>
      <c r="E299" s="12" t="s">
        <v>4</v>
      </c>
      <c r="F299" s="12" t="s">
        <v>6</v>
      </c>
      <c r="G299" s="12" t="s">
        <v>488</v>
      </c>
      <c r="H299" s="12"/>
      <c r="I299" s="9">
        <v>2</v>
      </c>
      <c r="J299" s="9">
        <v>1</v>
      </c>
    </row>
    <row r="300" spans="1:10" s="11" customFormat="1" x14ac:dyDescent="0.2">
      <c r="A300" s="218">
        <v>43779</v>
      </c>
      <c r="B300" s="12" t="s">
        <v>3</v>
      </c>
      <c r="C300" s="113">
        <v>4804</v>
      </c>
      <c r="D300" s="12" t="s">
        <v>113</v>
      </c>
      <c r="E300" s="12" t="s">
        <v>4</v>
      </c>
      <c r="F300" s="12" t="s">
        <v>6</v>
      </c>
      <c r="G300" s="12" t="s">
        <v>37</v>
      </c>
      <c r="H300" s="12"/>
      <c r="I300" s="9">
        <v>16</v>
      </c>
      <c r="J300" s="9">
        <v>9</v>
      </c>
    </row>
    <row r="301" spans="1:10" s="11" customFormat="1" x14ac:dyDescent="0.2">
      <c r="A301" s="218">
        <v>43779</v>
      </c>
      <c r="B301" s="12" t="s">
        <v>6</v>
      </c>
      <c r="C301" s="113">
        <v>57970</v>
      </c>
      <c r="D301" s="12" t="s">
        <v>316</v>
      </c>
      <c r="E301" s="12" t="s">
        <v>6</v>
      </c>
      <c r="F301" s="12" t="s">
        <v>15</v>
      </c>
      <c r="G301" s="12" t="s">
        <v>163</v>
      </c>
      <c r="H301" s="12"/>
      <c r="I301" s="9">
        <v>45</v>
      </c>
      <c r="J301" s="9">
        <v>58</v>
      </c>
    </row>
    <row r="302" spans="1:10" s="11" customFormat="1" x14ac:dyDescent="0.2">
      <c r="A302" s="218">
        <v>43779</v>
      </c>
      <c r="B302" s="12" t="s">
        <v>3</v>
      </c>
      <c r="C302" s="113">
        <v>4888</v>
      </c>
      <c r="D302" s="12" t="s">
        <v>124</v>
      </c>
      <c r="E302" s="12" t="s">
        <v>4</v>
      </c>
      <c r="F302" s="12" t="s">
        <v>6</v>
      </c>
      <c r="G302" s="12" t="s">
        <v>194</v>
      </c>
      <c r="H302" s="12"/>
      <c r="I302" s="9">
        <v>12</v>
      </c>
      <c r="J302" s="9">
        <v>7</v>
      </c>
    </row>
    <row r="303" spans="1:10" s="11" customFormat="1" x14ac:dyDescent="0.2">
      <c r="A303" s="218">
        <v>43779</v>
      </c>
      <c r="B303" s="12" t="s">
        <v>3</v>
      </c>
      <c r="C303" s="113">
        <v>4268</v>
      </c>
      <c r="D303" s="12" t="s">
        <v>506</v>
      </c>
      <c r="E303" s="12" t="s">
        <v>6</v>
      </c>
      <c r="F303" s="12" t="s">
        <v>4</v>
      </c>
      <c r="G303" s="12" t="s">
        <v>37</v>
      </c>
      <c r="H303" s="12"/>
      <c r="I303" s="9">
        <v>12</v>
      </c>
      <c r="J303" s="9">
        <v>10</v>
      </c>
    </row>
    <row r="304" spans="1:10" s="11" customFormat="1" x14ac:dyDescent="0.2">
      <c r="A304" s="218">
        <v>43779</v>
      </c>
      <c r="B304" s="12" t="s">
        <v>3</v>
      </c>
      <c r="C304" s="113">
        <v>4573</v>
      </c>
      <c r="D304" s="12" t="s">
        <v>40</v>
      </c>
      <c r="E304" s="12" t="s">
        <v>16</v>
      </c>
      <c r="F304" s="12" t="s">
        <v>6</v>
      </c>
      <c r="G304" s="12" t="s">
        <v>23</v>
      </c>
      <c r="H304" s="12"/>
      <c r="I304" s="9">
        <v>2</v>
      </c>
      <c r="J304" s="9">
        <v>1</v>
      </c>
    </row>
    <row r="305" spans="1:10" s="11" customFormat="1" x14ac:dyDescent="0.2">
      <c r="A305" s="218">
        <v>43779</v>
      </c>
      <c r="B305" s="12" t="s">
        <v>3</v>
      </c>
      <c r="C305" s="113">
        <v>3690</v>
      </c>
      <c r="D305" s="12" t="s">
        <v>62</v>
      </c>
      <c r="E305" s="12" t="s">
        <v>2788</v>
      </c>
      <c r="F305" s="12" t="s">
        <v>6</v>
      </c>
      <c r="G305" s="12" t="s">
        <v>151</v>
      </c>
      <c r="I305" s="9">
        <v>13</v>
      </c>
      <c r="J305" s="9">
        <v>11</v>
      </c>
    </row>
    <row r="306" spans="1:10" x14ac:dyDescent="0.2">
      <c r="A306" s="218">
        <v>43780</v>
      </c>
      <c r="B306" s="12" t="s">
        <v>3</v>
      </c>
      <c r="C306" s="113">
        <v>3840</v>
      </c>
      <c r="D306" s="12" t="s">
        <v>116</v>
      </c>
      <c r="E306" s="12" t="s">
        <v>6</v>
      </c>
      <c r="F306" s="12" t="s">
        <v>3</v>
      </c>
      <c r="G306" s="12" t="s">
        <v>2726</v>
      </c>
      <c r="H306" s="12"/>
      <c r="I306" s="9">
        <v>14</v>
      </c>
      <c r="J306" s="9">
        <v>12</v>
      </c>
    </row>
    <row r="307" spans="1:10" x14ac:dyDescent="0.2">
      <c r="A307" s="218">
        <v>43780</v>
      </c>
      <c r="B307" s="12" t="s">
        <v>6</v>
      </c>
      <c r="C307" s="113">
        <v>57310</v>
      </c>
      <c r="D307" s="12" t="s">
        <v>219</v>
      </c>
      <c r="E307" s="12" t="s">
        <v>6</v>
      </c>
      <c r="F307" s="12" t="s">
        <v>15</v>
      </c>
      <c r="G307" s="12" t="s">
        <v>194</v>
      </c>
      <c r="H307" s="12"/>
      <c r="I307" s="9">
        <v>43</v>
      </c>
      <c r="J307" s="9">
        <v>52</v>
      </c>
    </row>
    <row r="308" spans="1:10" x14ac:dyDescent="0.2">
      <c r="A308" s="218">
        <v>43780</v>
      </c>
      <c r="B308" s="12" t="s">
        <v>6</v>
      </c>
      <c r="C308" s="113">
        <v>57330</v>
      </c>
      <c r="D308" s="12" t="s">
        <v>182</v>
      </c>
      <c r="E308" s="12" t="s">
        <v>6</v>
      </c>
      <c r="F308" s="12" t="s">
        <v>15</v>
      </c>
      <c r="G308" s="12" t="s">
        <v>37</v>
      </c>
      <c r="H308" s="12"/>
      <c r="I308" s="9">
        <v>25</v>
      </c>
      <c r="J308" s="9">
        <v>30</v>
      </c>
    </row>
    <row r="309" spans="1:10" x14ac:dyDescent="0.2">
      <c r="A309" s="218">
        <v>43780</v>
      </c>
      <c r="B309" s="12" t="s">
        <v>6</v>
      </c>
      <c r="C309" s="113">
        <v>86250</v>
      </c>
      <c r="D309" s="12" t="s">
        <v>2789</v>
      </c>
      <c r="E309" s="12" t="s">
        <v>6</v>
      </c>
      <c r="F309" s="12" t="s">
        <v>6</v>
      </c>
      <c r="G309" s="12" t="s">
        <v>2790</v>
      </c>
      <c r="H309" s="12"/>
      <c r="I309" s="9">
        <v>84</v>
      </c>
      <c r="J309" s="9">
        <v>87</v>
      </c>
    </row>
    <row r="310" spans="1:10" x14ac:dyDescent="0.2">
      <c r="A310" s="218">
        <v>43780</v>
      </c>
      <c r="B310" s="12" t="s">
        <v>1190</v>
      </c>
      <c r="C310" s="48" t="s">
        <v>2791</v>
      </c>
      <c r="D310" s="12" t="s">
        <v>2792</v>
      </c>
      <c r="E310" s="12" t="s">
        <v>6</v>
      </c>
      <c r="F310" s="12" t="s">
        <v>15</v>
      </c>
      <c r="G310" s="12" t="s">
        <v>2790</v>
      </c>
      <c r="H310" s="12"/>
      <c r="I310" s="31"/>
      <c r="J310" s="31"/>
    </row>
    <row r="311" spans="1:10" x14ac:dyDescent="0.2">
      <c r="A311" s="218">
        <v>43780</v>
      </c>
      <c r="B311" s="12" t="s">
        <v>6</v>
      </c>
      <c r="C311" s="113">
        <v>51100</v>
      </c>
      <c r="D311" s="12" t="s">
        <v>2374</v>
      </c>
      <c r="E311" s="12" t="s">
        <v>6</v>
      </c>
      <c r="F311" s="12" t="s">
        <v>15</v>
      </c>
      <c r="G311" s="12" t="s">
        <v>2790</v>
      </c>
      <c r="H311" s="12"/>
      <c r="I311" s="9">
        <v>127</v>
      </c>
      <c r="J311" s="9">
        <v>202</v>
      </c>
    </row>
    <row r="312" spans="1:10" x14ac:dyDescent="0.2">
      <c r="A312" s="218">
        <v>43780</v>
      </c>
      <c r="B312" s="12" t="s">
        <v>6</v>
      </c>
      <c r="C312" s="113">
        <v>57140</v>
      </c>
      <c r="D312" s="12" t="s">
        <v>2793</v>
      </c>
      <c r="E312" s="12" t="s">
        <v>6</v>
      </c>
      <c r="F312" s="12" t="s">
        <v>6</v>
      </c>
      <c r="G312" s="12" t="s">
        <v>23</v>
      </c>
      <c r="H312" s="12"/>
      <c r="I312" s="9">
        <v>49</v>
      </c>
      <c r="J312" s="9">
        <v>61</v>
      </c>
    </row>
    <row r="313" spans="1:10" x14ac:dyDescent="0.2">
      <c r="A313" s="218">
        <v>43780</v>
      </c>
      <c r="B313" s="12" t="s">
        <v>5</v>
      </c>
      <c r="C313" s="113">
        <v>54657</v>
      </c>
      <c r="D313" s="12" t="s">
        <v>2794</v>
      </c>
      <c r="E313" s="12" t="s">
        <v>2579</v>
      </c>
      <c r="F313" s="12" t="s">
        <v>18</v>
      </c>
      <c r="G313" s="12" t="s">
        <v>23</v>
      </c>
      <c r="H313" s="12"/>
      <c r="I313" s="9">
        <v>87</v>
      </c>
      <c r="J313" s="9">
        <v>103</v>
      </c>
    </row>
    <row r="314" spans="1:10" x14ac:dyDescent="0.2">
      <c r="A314" s="218">
        <v>43780</v>
      </c>
      <c r="B314" s="12" t="s">
        <v>6</v>
      </c>
      <c r="C314" s="113">
        <v>57140</v>
      </c>
      <c r="D314" s="12" t="s">
        <v>2793</v>
      </c>
      <c r="E314" s="12" t="s">
        <v>6</v>
      </c>
      <c r="F314" s="12" t="s">
        <v>15</v>
      </c>
      <c r="G314" s="12" t="s">
        <v>151</v>
      </c>
      <c r="H314" s="12"/>
      <c r="I314" s="9">
        <v>49</v>
      </c>
      <c r="J314" s="9">
        <v>61</v>
      </c>
    </row>
    <row r="315" spans="1:10" x14ac:dyDescent="0.2">
      <c r="A315" s="218">
        <v>43780</v>
      </c>
      <c r="B315" s="12" t="s">
        <v>6</v>
      </c>
      <c r="C315" s="113">
        <v>54800</v>
      </c>
      <c r="D315" s="12" t="s">
        <v>671</v>
      </c>
      <c r="E315" s="12" t="s">
        <v>6</v>
      </c>
      <c r="F315" s="12" t="s">
        <v>6</v>
      </c>
      <c r="G315" s="12" t="s">
        <v>151</v>
      </c>
      <c r="H315" s="12"/>
      <c r="I315" s="9">
        <v>56</v>
      </c>
      <c r="J315" s="9">
        <v>54</v>
      </c>
    </row>
    <row r="316" spans="1:10" x14ac:dyDescent="0.2">
      <c r="A316" s="218">
        <v>43780</v>
      </c>
      <c r="B316" s="12" t="s">
        <v>6</v>
      </c>
      <c r="C316" s="113">
        <v>57940</v>
      </c>
      <c r="D316" s="12" t="s">
        <v>220</v>
      </c>
      <c r="E316" s="12" t="s">
        <v>6</v>
      </c>
      <c r="F316" s="12" t="s">
        <v>6</v>
      </c>
      <c r="G316" s="12" t="s">
        <v>319</v>
      </c>
      <c r="H316" s="12"/>
      <c r="I316" s="9">
        <v>40</v>
      </c>
      <c r="J316" s="9">
        <v>52</v>
      </c>
    </row>
    <row r="317" spans="1:10" x14ac:dyDescent="0.2">
      <c r="A317" s="218">
        <v>43780</v>
      </c>
      <c r="B317" s="12" t="s">
        <v>6</v>
      </c>
      <c r="C317" s="113">
        <v>57530</v>
      </c>
      <c r="D317" s="12" t="s">
        <v>2686</v>
      </c>
      <c r="E317" s="12" t="s">
        <v>6</v>
      </c>
      <c r="F317" s="12" t="s">
        <v>15</v>
      </c>
      <c r="G317" s="12" t="s">
        <v>23</v>
      </c>
      <c r="H317" s="12"/>
      <c r="I317" s="9">
        <v>63</v>
      </c>
      <c r="J317" s="9">
        <v>93</v>
      </c>
    </row>
    <row r="318" spans="1:10" x14ac:dyDescent="0.2">
      <c r="A318" s="218">
        <v>43780</v>
      </c>
      <c r="B318" s="12" t="s">
        <v>6</v>
      </c>
      <c r="C318" s="113">
        <v>57300</v>
      </c>
      <c r="D318" s="12" t="s">
        <v>2795</v>
      </c>
      <c r="E318" s="12" t="s">
        <v>6</v>
      </c>
      <c r="F318" s="12" t="s">
        <v>15</v>
      </c>
      <c r="G318" s="12" t="s">
        <v>23</v>
      </c>
      <c r="H318" s="12"/>
      <c r="I318" s="9">
        <v>38</v>
      </c>
      <c r="J318" s="9">
        <v>48</v>
      </c>
    </row>
    <row r="319" spans="1:10" x14ac:dyDescent="0.2">
      <c r="A319" s="218">
        <v>43780</v>
      </c>
      <c r="B319" s="12" t="s">
        <v>6</v>
      </c>
      <c r="C319" s="113">
        <v>54250</v>
      </c>
      <c r="D319" s="12" t="s">
        <v>2796</v>
      </c>
      <c r="E319" s="12" t="s">
        <v>6</v>
      </c>
      <c r="F319" s="12" t="s">
        <v>15</v>
      </c>
      <c r="G319" s="12" t="s">
        <v>23</v>
      </c>
      <c r="H319" s="12"/>
      <c r="I319" s="9">
        <v>86</v>
      </c>
      <c r="J319" s="9">
        <v>115</v>
      </c>
    </row>
    <row r="320" spans="1:10" x14ac:dyDescent="0.2">
      <c r="A320" s="218">
        <v>43780</v>
      </c>
      <c r="B320" s="12" t="s">
        <v>6</v>
      </c>
      <c r="C320" s="113">
        <v>57100</v>
      </c>
      <c r="D320" s="12" t="s">
        <v>141</v>
      </c>
      <c r="E320" s="12" t="s">
        <v>6</v>
      </c>
      <c r="F320" s="12" t="s">
        <v>15</v>
      </c>
      <c r="G320" s="12" t="s">
        <v>151</v>
      </c>
      <c r="H320" s="12"/>
      <c r="I320" s="9">
        <v>37</v>
      </c>
      <c r="J320" s="9">
        <v>42</v>
      </c>
    </row>
    <row r="321" spans="1:10" x14ac:dyDescent="0.2">
      <c r="A321" s="218">
        <v>43780</v>
      </c>
      <c r="B321" s="12" t="s">
        <v>14</v>
      </c>
      <c r="C321" s="113">
        <v>6700</v>
      </c>
      <c r="D321" s="12" t="s">
        <v>127</v>
      </c>
      <c r="E321" s="12" t="s">
        <v>6</v>
      </c>
      <c r="F321" s="12" t="s">
        <v>6</v>
      </c>
      <c r="G321" s="12" t="s">
        <v>23</v>
      </c>
      <c r="H321" s="12"/>
      <c r="I321" s="9">
        <v>33</v>
      </c>
      <c r="J321" s="9">
        <v>27</v>
      </c>
    </row>
    <row r="322" spans="1:10" x14ac:dyDescent="0.2">
      <c r="A322" s="218">
        <v>43780</v>
      </c>
      <c r="B322" s="12" t="s">
        <v>6</v>
      </c>
      <c r="C322" s="113">
        <v>57650</v>
      </c>
      <c r="D322" s="12" t="s">
        <v>711</v>
      </c>
      <c r="E322" s="12" t="s">
        <v>6</v>
      </c>
      <c r="F322" s="12" t="s">
        <v>15</v>
      </c>
      <c r="G322" s="12" t="s">
        <v>151</v>
      </c>
      <c r="H322" s="12"/>
      <c r="I322" s="9">
        <v>28</v>
      </c>
      <c r="J322" s="9">
        <v>29</v>
      </c>
    </row>
    <row r="323" spans="1:10" x14ac:dyDescent="0.2">
      <c r="A323" s="218">
        <v>43780</v>
      </c>
      <c r="B323" s="12" t="s">
        <v>6</v>
      </c>
      <c r="C323" s="113">
        <v>57050</v>
      </c>
      <c r="D323" s="12" t="s">
        <v>330</v>
      </c>
      <c r="E323" s="12" t="s">
        <v>6</v>
      </c>
      <c r="F323" s="12" t="s">
        <v>6</v>
      </c>
      <c r="G323" s="12" t="s">
        <v>23</v>
      </c>
      <c r="H323" s="12"/>
      <c r="I323" s="9">
        <v>51</v>
      </c>
      <c r="J323" s="9">
        <v>65</v>
      </c>
    </row>
    <row r="324" spans="1:10" x14ac:dyDescent="0.2">
      <c r="A324" s="218">
        <v>43780</v>
      </c>
      <c r="B324" s="12" t="s">
        <v>6</v>
      </c>
      <c r="C324" s="113">
        <v>55600</v>
      </c>
      <c r="D324" s="12" t="s">
        <v>855</v>
      </c>
      <c r="E324" s="12" t="s">
        <v>6</v>
      </c>
      <c r="F324" s="12" t="s">
        <v>15</v>
      </c>
      <c r="G324" s="12" t="s">
        <v>151</v>
      </c>
      <c r="H324" s="12"/>
      <c r="I324" s="9">
        <v>53</v>
      </c>
      <c r="J324" s="9">
        <v>51</v>
      </c>
    </row>
    <row r="325" spans="1:10" x14ac:dyDescent="0.2">
      <c r="A325" s="218">
        <v>43780</v>
      </c>
      <c r="B325" s="12" t="s">
        <v>6</v>
      </c>
      <c r="C325" s="113">
        <v>57950</v>
      </c>
      <c r="D325" s="12" t="s">
        <v>1132</v>
      </c>
      <c r="E325" s="12" t="s">
        <v>6</v>
      </c>
      <c r="F325" s="12" t="s">
        <v>15</v>
      </c>
      <c r="G325" s="12" t="s">
        <v>2716</v>
      </c>
      <c r="H325" s="12"/>
      <c r="I325" s="9">
        <v>52</v>
      </c>
      <c r="J325" s="9">
        <v>67</v>
      </c>
    </row>
    <row r="326" spans="1:10" x14ac:dyDescent="0.2">
      <c r="A326" s="218">
        <v>43780</v>
      </c>
      <c r="B326" s="12" t="s">
        <v>6</v>
      </c>
      <c r="C326" s="113">
        <v>57440</v>
      </c>
      <c r="D326" s="12" t="s">
        <v>1831</v>
      </c>
      <c r="E326" s="12" t="s">
        <v>6</v>
      </c>
      <c r="F326" s="12" t="s">
        <v>15</v>
      </c>
      <c r="G326" s="12" t="s">
        <v>151</v>
      </c>
      <c r="H326" s="12"/>
      <c r="I326" s="9">
        <v>29</v>
      </c>
      <c r="J326" s="9">
        <v>29</v>
      </c>
    </row>
    <row r="327" spans="1:10" x14ac:dyDescent="0.2">
      <c r="A327" s="218">
        <v>43780</v>
      </c>
      <c r="B327" s="12" t="s">
        <v>6</v>
      </c>
      <c r="C327" s="113">
        <v>57100</v>
      </c>
      <c r="D327" s="12" t="s">
        <v>141</v>
      </c>
      <c r="E327" s="12" t="s">
        <v>6</v>
      </c>
      <c r="F327" s="12" t="s">
        <v>6</v>
      </c>
      <c r="G327" s="12" t="s">
        <v>151</v>
      </c>
      <c r="H327" s="12"/>
      <c r="I327" s="9">
        <v>39</v>
      </c>
      <c r="J327" s="9">
        <v>42</v>
      </c>
    </row>
    <row r="328" spans="1:10" x14ac:dyDescent="0.2">
      <c r="A328" s="218">
        <v>43780</v>
      </c>
      <c r="B328" s="12" t="s">
        <v>6</v>
      </c>
      <c r="C328" s="113">
        <v>54810</v>
      </c>
      <c r="D328" s="12" t="s">
        <v>254</v>
      </c>
      <c r="E328" s="12" t="s">
        <v>6</v>
      </c>
      <c r="F328" s="12" t="s">
        <v>9</v>
      </c>
      <c r="G328" s="12" t="s">
        <v>151</v>
      </c>
      <c r="H328" s="12"/>
      <c r="I328" s="9">
        <v>20</v>
      </c>
      <c r="J328" s="9">
        <v>15</v>
      </c>
    </row>
    <row r="329" spans="1:10" x14ac:dyDescent="0.2">
      <c r="A329" s="218">
        <v>43780</v>
      </c>
      <c r="B329" s="12" t="s">
        <v>6</v>
      </c>
      <c r="C329" s="113">
        <v>54730</v>
      </c>
      <c r="D329" s="12" t="s">
        <v>2636</v>
      </c>
      <c r="E329" s="12" t="s">
        <v>6</v>
      </c>
      <c r="F329" s="12" t="s">
        <v>15</v>
      </c>
      <c r="G329" s="12" t="s">
        <v>151</v>
      </c>
      <c r="H329" s="12"/>
      <c r="I329" s="9">
        <v>34</v>
      </c>
      <c r="J329" s="9">
        <v>26</v>
      </c>
    </row>
    <row r="330" spans="1:10" x14ac:dyDescent="0.2">
      <c r="A330" s="218">
        <v>43780</v>
      </c>
      <c r="B330" s="12" t="s">
        <v>14</v>
      </c>
      <c r="C330" s="113">
        <v>6600</v>
      </c>
      <c r="D330" s="12" t="s">
        <v>2797</v>
      </c>
      <c r="E330" s="12" t="s">
        <v>6</v>
      </c>
      <c r="F330" s="12" t="s">
        <v>3</v>
      </c>
      <c r="G330" s="12" t="s">
        <v>2798</v>
      </c>
      <c r="H330" s="12"/>
      <c r="I330" s="9">
        <v>67</v>
      </c>
      <c r="J330" s="9">
        <v>72</v>
      </c>
    </row>
    <row r="331" spans="1:10" x14ac:dyDescent="0.2">
      <c r="A331" s="218">
        <v>43780</v>
      </c>
      <c r="B331" s="12" t="s">
        <v>6</v>
      </c>
      <c r="C331" s="113">
        <v>54870</v>
      </c>
      <c r="D331" s="12" t="s">
        <v>713</v>
      </c>
      <c r="E331" s="12" t="s">
        <v>6</v>
      </c>
      <c r="F331" s="12" t="s">
        <v>5</v>
      </c>
      <c r="G331" s="12" t="s">
        <v>319</v>
      </c>
      <c r="H331" s="12"/>
      <c r="I331" s="9">
        <v>30</v>
      </c>
      <c r="J331" s="9">
        <v>22</v>
      </c>
    </row>
    <row r="332" spans="1:10" x14ac:dyDescent="0.2">
      <c r="A332" s="218">
        <v>43780</v>
      </c>
      <c r="B332" s="12" t="s">
        <v>6</v>
      </c>
      <c r="C332" s="113">
        <v>57190</v>
      </c>
      <c r="D332" s="12" t="s">
        <v>174</v>
      </c>
      <c r="E332" s="12" t="s">
        <v>6</v>
      </c>
      <c r="F332" s="12" t="s">
        <v>15</v>
      </c>
      <c r="G332" s="12" t="s">
        <v>23</v>
      </c>
      <c r="H332" s="12"/>
      <c r="I332" s="9">
        <v>34</v>
      </c>
      <c r="J332" s="9">
        <v>41</v>
      </c>
    </row>
    <row r="333" spans="1:10" x14ac:dyDescent="0.2">
      <c r="A333" s="218">
        <v>43780</v>
      </c>
      <c r="B333" s="12" t="s">
        <v>6</v>
      </c>
      <c r="C333" s="113">
        <v>54400</v>
      </c>
      <c r="D333" s="12" t="s">
        <v>1640</v>
      </c>
      <c r="E333" s="12" t="s">
        <v>6</v>
      </c>
      <c r="F333" s="12" t="s">
        <v>6</v>
      </c>
      <c r="G333" s="12" t="s">
        <v>2790</v>
      </c>
      <c r="H333" s="12"/>
      <c r="I333" s="9">
        <v>26</v>
      </c>
      <c r="J333" s="9">
        <v>20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BA7A7-C334-A841-BC79-9FBF106B1B5A}">
  <dimension ref="A2:AA376"/>
  <sheetViews>
    <sheetView tabSelected="1" topLeftCell="A315" zoomScale="219" zoomScaleNormal="219" workbookViewId="0">
      <pane xSplit="1" topLeftCell="B1" activePane="topRight" state="frozen"/>
      <selection activeCell="A96" sqref="A96"/>
      <selection pane="topRight" activeCell="I305" sqref="I2:I305"/>
    </sheetView>
  </sheetViews>
  <sheetFormatPr baseColWidth="10" defaultRowHeight="15" x14ac:dyDescent="0.2"/>
  <sheetData>
    <row r="2" spans="2:11" x14ac:dyDescent="0.2">
      <c r="B2" s="218">
        <v>43770</v>
      </c>
      <c r="C2" s="12" t="s">
        <v>14</v>
      </c>
      <c r="D2" s="113">
        <v>4880</v>
      </c>
      <c r="E2" s="12" t="s">
        <v>124</v>
      </c>
      <c r="F2" s="12" t="s">
        <v>6</v>
      </c>
      <c r="G2" s="12" t="s">
        <v>15</v>
      </c>
      <c r="H2" s="12" t="s">
        <v>319</v>
      </c>
      <c r="I2" s="217"/>
      <c r="J2" s="9">
        <v>11</v>
      </c>
      <c r="K2" s="9">
        <v>7</v>
      </c>
    </row>
    <row r="3" spans="2:11" x14ac:dyDescent="0.2">
      <c r="B3" s="218">
        <v>43770</v>
      </c>
      <c r="C3" s="12" t="s">
        <v>5</v>
      </c>
      <c r="D3" s="113">
        <v>67661</v>
      </c>
      <c r="E3" s="12" t="s">
        <v>2711</v>
      </c>
      <c r="F3" s="12" t="s">
        <v>15</v>
      </c>
      <c r="G3" s="12" t="s">
        <v>15</v>
      </c>
      <c r="H3" s="12" t="s">
        <v>23</v>
      </c>
      <c r="I3" s="217"/>
      <c r="J3" s="9">
        <v>108</v>
      </c>
      <c r="K3" s="9">
        <v>172</v>
      </c>
    </row>
    <row r="4" spans="2:11" x14ac:dyDescent="0.2">
      <c r="B4" s="218">
        <v>43770</v>
      </c>
      <c r="C4" s="12" t="s">
        <v>5</v>
      </c>
      <c r="D4" s="113">
        <v>54317</v>
      </c>
      <c r="E4" s="12" t="s">
        <v>1008</v>
      </c>
      <c r="F4" s="12" t="s">
        <v>6</v>
      </c>
      <c r="G4" s="12" t="s">
        <v>5</v>
      </c>
      <c r="H4" s="12" t="s">
        <v>151</v>
      </c>
      <c r="I4" s="12"/>
      <c r="J4" s="9">
        <v>59</v>
      </c>
      <c r="K4" s="9">
        <v>91</v>
      </c>
    </row>
    <row r="5" spans="2:11" x14ac:dyDescent="0.2">
      <c r="B5" s="218">
        <v>43770</v>
      </c>
      <c r="C5" s="12" t="s">
        <v>5</v>
      </c>
      <c r="D5" s="113">
        <v>54329</v>
      </c>
      <c r="E5" s="12" t="s">
        <v>2727</v>
      </c>
      <c r="F5" s="12" t="s">
        <v>5</v>
      </c>
      <c r="G5" s="12" t="s">
        <v>15</v>
      </c>
      <c r="H5" s="12" t="s">
        <v>319</v>
      </c>
      <c r="I5" s="12"/>
      <c r="J5" s="9">
        <v>63</v>
      </c>
      <c r="K5" s="9">
        <v>76</v>
      </c>
    </row>
    <row r="6" spans="2:11" x14ac:dyDescent="0.2">
      <c r="B6" s="218">
        <v>43770</v>
      </c>
      <c r="C6" s="12" t="s">
        <v>6</v>
      </c>
      <c r="D6" s="113">
        <v>88510</v>
      </c>
      <c r="E6" s="12" t="s">
        <v>2705</v>
      </c>
      <c r="F6" s="12" t="s">
        <v>6</v>
      </c>
      <c r="G6" s="12" t="s">
        <v>6</v>
      </c>
      <c r="H6" s="12" t="s">
        <v>292</v>
      </c>
      <c r="I6" s="12"/>
      <c r="J6" s="87" t="s">
        <v>2728</v>
      </c>
      <c r="K6" s="87" t="s">
        <v>2408</v>
      </c>
    </row>
    <row r="7" spans="2:11" x14ac:dyDescent="0.2">
      <c r="B7" s="218">
        <v>43770</v>
      </c>
      <c r="C7" s="12" t="s">
        <v>6</v>
      </c>
      <c r="D7" s="113">
        <v>57100</v>
      </c>
      <c r="E7" s="12" t="s">
        <v>141</v>
      </c>
      <c r="F7" s="12" t="s">
        <v>6</v>
      </c>
      <c r="G7" s="12" t="s">
        <v>15</v>
      </c>
      <c r="H7" s="12" t="s">
        <v>151</v>
      </c>
      <c r="I7" s="12"/>
      <c r="J7" s="9">
        <v>36</v>
      </c>
      <c r="K7" s="9">
        <v>41</v>
      </c>
    </row>
    <row r="8" spans="2:11" x14ac:dyDescent="0.2">
      <c r="B8" s="218">
        <v>43770</v>
      </c>
      <c r="C8" s="12" t="s">
        <v>6</v>
      </c>
      <c r="D8" s="113">
        <v>57685</v>
      </c>
      <c r="E8" s="12" t="s">
        <v>2706</v>
      </c>
      <c r="F8" s="12" t="s">
        <v>6</v>
      </c>
      <c r="G8" s="12" t="s">
        <v>34</v>
      </c>
      <c r="H8" s="12" t="s">
        <v>422</v>
      </c>
      <c r="I8" s="217"/>
      <c r="J8" s="9">
        <v>53</v>
      </c>
      <c r="K8" s="9">
        <v>72</v>
      </c>
    </row>
    <row r="9" spans="2:11" x14ac:dyDescent="0.2">
      <c r="B9" s="218">
        <v>43770</v>
      </c>
      <c r="C9" s="12" t="s">
        <v>6</v>
      </c>
      <c r="D9" s="113">
        <v>57120</v>
      </c>
      <c r="E9" s="12" t="s">
        <v>344</v>
      </c>
      <c r="F9" s="12" t="s">
        <v>6</v>
      </c>
      <c r="G9" s="12" t="s">
        <v>15</v>
      </c>
      <c r="H9" s="12" t="s">
        <v>37</v>
      </c>
      <c r="I9" s="217"/>
      <c r="J9" s="9">
        <v>27</v>
      </c>
      <c r="K9" s="9">
        <v>29</v>
      </c>
    </row>
    <row r="10" spans="2:11" x14ac:dyDescent="0.2">
      <c r="B10" s="218">
        <v>43770</v>
      </c>
      <c r="C10" s="12" t="s">
        <v>6</v>
      </c>
      <c r="D10" s="113">
        <v>67000</v>
      </c>
      <c r="E10" s="12" t="s">
        <v>165</v>
      </c>
      <c r="F10" s="12" t="s">
        <v>6</v>
      </c>
      <c r="G10" s="12" t="s">
        <v>5</v>
      </c>
      <c r="H10" s="12" t="s">
        <v>477</v>
      </c>
      <c r="I10" s="217"/>
      <c r="J10" s="9">
        <v>32</v>
      </c>
      <c r="K10" s="9">
        <v>30</v>
      </c>
    </row>
    <row r="11" spans="2:11" x14ac:dyDescent="0.2">
      <c r="B11" s="218">
        <v>43770</v>
      </c>
      <c r="C11" s="12" t="s">
        <v>6</v>
      </c>
      <c r="D11" s="113">
        <v>3337</v>
      </c>
      <c r="E11" s="12" t="s">
        <v>338</v>
      </c>
      <c r="F11" s="12" t="s">
        <v>4</v>
      </c>
      <c r="G11" s="12" t="s">
        <v>5</v>
      </c>
      <c r="H11" s="12" t="s">
        <v>989</v>
      </c>
      <c r="I11" s="217"/>
      <c r="J11" s="9">
        <v>19</v>
      </c>
      <c r="K11" s="9">
        <v>23</v>
      </c>
    </row>
    <row r="12" spans="2:11" x14ac:dyDescent="0.2">
      <c r="B12" s="218">
        <v>43770</v>
      </c>
      <c r="C12" s="12" t="s">
        <v>6</v>
      </c>
      <c r="D12" s="113">
        <v>54260</v>
      </c>
      <c r="E12" s="12" t="s">
        <v>672</v>
      </c>
      <c r="F12" s="12" t="s">
        <v>6</v>
      </c>
      <c r="G12" s="12" t="s">
        <v>15</v>
      </c>
      <c r="H12" s="12" t="s">
        <v>151</v>
      </c>
      <c r="I12" s="217"/>
      <c r="J12" s="9">
        <v>40</v>
      </c>
      <c r="K12" s="9">
        <v>36</v>
      </c>
    </row>
    <row r="13" spans="2:11" x14ac:dyDescent="0.2">
      <c r="B13" s="218">
        <v>43770</v>
      </c>
      <c r="C13" s="12" t="s">
        <v>6</v>
      </c>
      <c r="D13" s="113">
        <v>54000</v>
      </c>
      <c r="E13" s="12" t="s">
        <v>210</v>
      </c>
      <c r="F13" s="12" t="s">
        <v>6</v>
      </c>
      <c r="G13" s="12" t="s">
        <v>15</v>
      </c>
      <c r="H13" s="12" t="s">
        <v>422</v>
      </c>
      <c r="I13" s="12"/>
      <c r="J13" s="9">
        <v>82</v>
      </c>
      <c r="K13" s="9">
        <v>116</v>
      </c>
    </row>
    <row r="14" spans="2:11" x14ac:dyDescent="0.2">
      <c r="B14" s="218">
        <v>43770</v>
      </c>
      <c r="C14" s="12" t="s">
        <v>6</v>
      </c>
      <c r="D14" s="113">
        <v>94480</v>
      </c>
      <c r="E14" s="12" t="s">
        <v>2715</v>
      </c>
      <c r="F14" s="12" t="s">
        <v>6</v>
      </c>
      <c r="G14" s="12" t="s">
        <v>15</v>
      </c>
      <c r="H14" s="12" t="s">
        <v>2716</v>
      </c>
      <c r="I14" s="217"/>
      <c r="J14" s="9"/>
      <c r="K14" s="9"/>
    </row>
    <row r="15" spans="2:11" x14ac:dyDescent="0.2">
      <c r="B15" s="218">
        <v>43770</v>
      </c>
      <c r="C15" s="12" t="s">
        <v>6</v>
      </c>
      <c r="D15" s="113">
        <v>57220</v>
      </c>
      <c r="E15" s="12" t="s">
        <v>2718</v>
      </c>
      <c r="F15" s="12" t="s">
        <v>6</v>
      </c>
      <c r="G15" s="12" t="s">
        <v>5</v>
      </c>
      <c r="H15" s="12" t="s">
        <v>151</v>
      </c>
      <c r="I15" s="12"/>
      <c r="J15" s="9">
        <v>64</v>
      </c>
      <c r="K15" s="9">
        <v>91</v>
      </c>
    </row>
    <row r="16" spans="2:11" x14ac:dyDescent="0.2">
      <c r="B16" s="218">
        <v>43770</v>
      </c>
      <c r="C16" s="12" t="s">
        <v>6</v>
      </c>
      <c r="D16" s="113">
        <v>54690</v>
      </c>
      <c r="E16" s="12" t="s">
        <v>2720</v>
      </c>
      <c r="F16" s="12" t="s">
        <v>6</v>
      </c>
      <c r="G16" s="12" t="s">
        <v>15</v>
      </c>
      <c r="H16" s="12" t="s">
        <v>37</v>
      </c>
      <c r="I16" s="217"/>
      <c r="J16" s="9">
        <v>81</v>
      </c>
      <c r="K16" s="9">
        <v>114</v>
      </c>
    </row>
    <row r="17" spans="2:11" x14ac:dyDescent="0.2">
      <c r="B17" s="218">
        <v>43770</v>
      </c>
      <c r="C17" s="12" t="s">
        <v>6</v>
      </c>
      <c r="D17" s="113">
        <v>57390</v>
      </c>
      <c r="E17" s="12" t="s">
        <v>137</v>
      </c>
      <c r="F17" s="12" t="s">
        <v>275</v>
      </c>
      <c r="G17" s="12" t="s">
        <v>6</v>
      </c>
      <c r="H17" s="12" t="s">
        <v>23</v>
      </c>
      <c r="I17" s="217"/>
      <c r="J17" s="9">
        <v>14</v>
      </c>
      <c r="K17" s="9">
        <v>11</v>
      </c>
    </row>
    <row r="18" spans="2:11" x14ac:dyDescent="0.2">
      <c r="B18" s="218">
        <v>43770</v>
      </c>
      <c r="C18" s="12" t="s">
        <v>6</v>
      </c>
      <c r="D18" s="113">
        <v>57100</v>
      </c>
      <c r="E18" s="12" t="s">
        <v>141</v>
      </c>
      <c r="F18" s="12" t="s">
        <v>6</v>
      </c>
      <c r="G18" s="12" t="s">
        <v>6</v>
      </c>
      <c r="H18" s="12" t="s">
        <v>2585</v>
      </c>
      <c r="I18" s="217"/>
      <c r="J18" s="9">
        <v>36</v>
      </c>
      <c r="K18" s="9">
        <v>41</v>
      </c>
    </row>
    <row r="19" spans="2:11" x14ac:dyDescent="0.2">
      <c r="B19" s="218">
        <v>43770</v>
      </c>
      <c r="C19" s="12" t="s">
        <v>6</v>
      </c>
      <c r="D19" s="113">
        <v>57100</v>
      </c>
      <c r="E19" s="12" t="s">
        <v>141</v>
      </c>
      <c r="F19" s="12" t="s">
        <v>6</v>
      </c>
      <c r="G19" s="12" t="s">
        <v>15</v>
      </c>
      <c r="H19" s="12" t="s">
        <v>2585</v>
      </c>
      <c r="I19" s="217"/>
      <c r="J19" s="9">
        <v>36</v>
      </c>
      <c r="K19" s="9">
        <v>41</v>
      </c>
    </row>
    <row r="20" spans="2:11" x14ac:dyDescent="0.2">
      <c r="B20" s="218">
        <v>43770</v>
      </c>
      <c r="C20" s="12" t="s">
        <v>6</v>
      </c>
      <c r="D20" s="113">
        <v>57330</v>
      </c>
      <c r="E20" s="12" t="s">
        <v>315</v>
      </c>
      <c r="F20" s="12" t="s">
        <v>6</v>
      </c>
      <c r="G20" s="12" t="s">
        <v>18</v>
      </c>
      <c r="H20" s="12" t="s">
        <v>2585</v>
      </c>
      <c r="I20" s="217"/>
      <c r="J20" s="9">
        <v>25</v>
      </c>
      <c r="K20" s="9">
        <v>29</v>
      </c>
    </row>
    <row r="21" spans="2:11" x14ac:dyDescent="0.2">
      <c r="B21" s="218">
        <v>43770</v>
      </c>
      <c r="C21" s="12" t="s">
        <v>6</v>
      </c>
      <c r="D21" s="113">
        <v>57100</v>
      </c>
      <c r="E21" s="12" t="s">
        <v>141</v>
      </c>
      <c r="F21" s="12" t="s">
        <v>6</v>
      </c>
      <c r="G21" s="12" t="s">
        <v>5</v>
      </c>
      <c r="H21" s="12" t="s">
        <v>2585</v>
      </c>
      <c r="I21" s="217"/>
      <c r="J21" s="9">
        <v>37</v>
      </c>
      <c r="K21" s="9">
        <v>41</v>
      </c>
    </row>
    <row r="22" spans="2:11" x14ac:dyDescent="0.2">
      <c r="B22" s="218">
        <v>43770</v>
      </c>
      <c r="C22" s="12" t="s">
        <v>6</v>
      </c>
      <c r="D22" s="113">
        <v>57920</v>
      </c>
      <c r="E22" s="12" t="s">
        <v>805</v>
      </c>
      <c r="F22" s="12" t="s">
        <v>6</v>
      </c>
      <c r="G22" s="12" t="s">
        <v>5</v>
      </c>
      <c r="H22" s="12" t="s">
        <v>23</v>
      </c>
      <c r="I22" s="217"/>
      <c r="J22" s="9">
        <v>56</v>
      </c>
      <c r="K22" s="9">
        <v>62</v>
      </c>
    </row>
    <row r="23" spans="2:11" x14ac:dyDescent="0.2">
      <c r="B23" s="218">
        <v>43770</v>
      </c>
      <c r="C23" s="12" t="s">
        <v>6</v>
      </c>
      <c r="D23" s="113">
        <v>57390</v>
      </c>
      <c r="E23" s="12" t="s">
        <v>137</v>
      </c>
      <c r="F23" s="12" t="s">
        <v>6</v>
      </c>
      <c r="G23" s="12" t="s">
        <v>8</v>
      </c>
      <c r="H23" s="33" t="s">
        <v>151</v>
      </c>
      <c r="I23" s="217"/>
      <c r="J23" s="9">
        <v>14</v>
      </c>
      <c r="K23" s="9">
        <v>11</v>
      </c>
    </row>
    <row r="24" spans="2:11" x14ac:dyDescent="0.2">
      <c r="B24" s="218">
        <v>43770</v>
      </c>
      <c r="C24" s="12" t="s">
        <v>6</v>
      </c>
      <c r="D24" s="113">
        <v>54190</v>
      </c>
      <c r="E24" s="12" t="s">
        <v>2724</v>
      </c>
      <c r="F24" s="12" t="s">
        <v>6</v>
      </c>
      <c r="G24" s="12" t="s">
        <v>9</v>
      </c>
      <c r="H24" s="12" t="s">
        <v>2725</v>
      </c>
      <c r="I24" s="217"/>
      <c r="J24" s="9">
        <v>13</v>
      </c>
      <c r="K24" s="9">
        <v>10</v>
      </c>
    </row>
    <row r="25" spans="2:11" x14ac:dyDescent="0.2">
      <c r="B25" s="218">
        <v>43770</v>
      </c>
      <c r="C25" s="12" t="s">
        <v>6</v>
      </c>
      <c r="D25" s="113">
        <v>57290</v>
      </c>
      <c r="E25" s="12" t="s">
        <v>138</v>
      </c>
      <c r="F25" s="12" t="s">
        <v>6</v>
      </c>
      <c r="G25" s="12" t="s">
        <v>6</v>
      </c>
      <c r="H25" s="12" t="s">
        <v>319</v>
      </c>
      <c r="I25" s="12"/>
      <c r="J25" s="9">
        <v>35</v>
      </c>
      <c r="K25" s="9">
        <v>38</v>
      </c>
    </row>
    <row r="26" spans="2:11" x14ac:dyDescent="0.2">
      <c r="B26" s="218">
        <v>43770</v>
      </c>
      <c r="C26" s="12" t="s">
        <v>6</v>
      </c>
      <c r="D26" s="113">
        <v>57970</v>
      </c>
      <c r="E26" s="12" t="s">
        <v>206</v>
      </c>
      <c r="F26" s="12" t="s">
        <v>6</v>
      </c>
      <c r="G26" s="12" t="s">
        <v>6</v>
      </c>
      <c r="H26" s="12" t="s">
        <v>23</v>
      </c>
      <c r="I26" s="217"/>
      <c r="J26" s="9">
        <v>37</v>
      </c>
      <c r="K26" s="9">
        <v>45</v>
      </c>
    </row>
    <row r="27" spans="2:11" x14ac:dyDescent="0.2">
      <c r="B27" s="218">
        <v>43770</v>
      </c>
      <c r="C27" s="12" t="s">
        <v>6</v>
      </c>
      <c r="D27" s="113">
        <v>57100</v>
      </c>
      <c r="E27" s="12" t="s">
        <v>141</v>
      </c>
      <c r="F27" s="12" t="s">
        <v>6</v>
      </c>
      <c r="G27" s="12" t="s">
        <v>15</v>
      </c>
      <c r="H27" s="12" t="s">
        <v>151</v>
      </c>
      <c r="I27" s="217"/>
      <c r="J27" s="9">
        <v>37</v>
      </c>
      <c r="K27" s="9">
        <v>41</v>
      </c>
    </row>
    <row r="28" spans="2:11" x14ac:dyDescent="0.2">
      <c r="B28" s="218">
        <v>43770</v>
      </c>
      <c r="C28" s="12" t="s">
        <v>6</v>
      </c>
      <c r="D28" s="113">
        <v>57570</v>
      </c>
      <c r="E28" s="12" t="s">
        <v>72</v>
      </c>
      <c r="F28" s="12" t="s">
        <v>6</v>
      </c>
      <c r="G28" s="12" t="s">
        <v>5</v>
      </c>
      <c r="H28" s="12" t="s">
        <v>151</v>
      </c>
      <c r="I28" s="12"/>
      <c r="J28" s="9">
        <v>36</v>
      </c>
      <c r="K28" s="9">
        <v>36</v>
      </c>
    </row>
    <row r="29" spans="2:11" x14ac:dyDescent="0.2">
      <c r="B29" s="218">
        <v>43770</v>
      </c>
      <c r="C29" s="12" t="s">
        <v>6</v>
      </c>
      <c r="D29" s="113">
        <v>57700</v>
      </c>
      <c r="E29" s="12" t="s">
        <v>264</v>
      </c>
      <c r="F29" s="12" t="s">
        <v>6</v>
      </c>
      <c r="G29" s="12" t="s">
        <v>9</v>
      </c>
      <c r="H29" s="12" t="s">
        <v>23</v>
      </c>
      <c r="I29" s="217"/>
      <c r="J29" s="9">
        <v>40</v>
      </c>
      <c r="K29" s="9">
        <v>46</v>
      </c>
    </row>
    <row r="30" spans="2:11" x14ac:dyDescent="0.2">
      <c r="B30" s="218">
        <v>43770</v>
      </c>
      <c r="C30" s="12" t="s">
        <v>6</v>
      </c>
      <c r="D30" s="113">
        <v>57940</v>
      </c>
      <c r="E30" s="12" t="s">
        <v>220</v>
      </c>
      <c r="F30" s="12" t="s">
        <v>6</v>
      </c>
      <c r="G30" s="12" t="s">
        <v>15</v>
      </c>
      <c r="H30" s="12" t="s">
        <v>2731</v>
      </c>
      <c r="I30" s="217"/>
      <c r="J30" s="9">
        <v>41</v>
      </c>
      <c r="K30" s="9">
        <v>54</v>
      </c>
    </row>
    <row r="31" spans="2:11" x14ac:dyDescent="0.2">
      <c r="B31" s="218">
        <v>43770</v>
      </c>
      <c r="C31" s="12" t="s">
        <v>6</v>
      </c>
      <c r="D31" s="113">
        <v>57440</v>
      </c>
      <c r="E31" s="12" t="s">
        <v>217</v>
      </c>
      <c r="F31" s="12" t="s">
        <v>6</v>
      </c>
      <c r="G31" s="12" t="s">
        <v>15</v>
      </c>
      <c r="H31" s="12" t="s">
        <v>23</v>
      </c>
      <c r="I31" s="12"/>
      <c r="J31" s="9">
        <v>29</v>
      </c>
      <c r="K31" s="9">
        <v>28</v>
      </c>
    </row>
    <row r="32" spans="2:11" x14ac:dyDescent="0.2">
      <c r="B32" s="218">
        <v>43770</v>
      </c>
      <c r="C32" s="12" t="s">
        <v>3</v>
      </c>
      <c r="D32" s="113">
        <v>7242</v>
      </c>
      <c r="E32" s="12" t="s">
        <v>59</v>
      </c>
      <c r="F32" s="12" t="s">
        <v>15</v>
      </c>
      <c r="G32" s="12" t="s">
        <v>6</v>
      </c>
      <c r="H32" s="12" t="s">
        <v>194</v>
      </c>
      <c r="I32" s="12"/>
      <c r="J32" s="9">
        <v>31</v>
      </c>
      <c r="K32" s="9">
        <v>35</v>
      </c>
    </row>
    <row r="33" spans="2:11" x14ac:dyDescent="0.2">
      <c r="B33" s="218">
        <v>43770</v>
      </c>
      <c r="C33" s="12" t="s">
        <v>3</v>
      </c>
      <c r="D33" s="113">
        <v>4059</v>
      </c>
      <c r="E33" s="12" t="s">
        <v>506</v>
      </c>
      <c r="F33" s="12" t="s">
        <v>214</v>
      </c>
      <c r="G33" s="12" t="s">
        <v>6</v>
      </c>
      <c r="H33" s="12" t="s">
        <v>151</v>
      </c>
      <c r="I33" s="217"/>
      <c r="J33" s="9">
        <v>14</v>
      </c>
      <c r="K33" s="9">
        <v>11</v>
      </c>
    </row>
    <row r="34" spans="2:11" x14ac:dyDescent="0.2">
      <c r="B34" s="218">
        <v>43770</v>
      </c>
      <c r="C34" s="12" t="s">
        <v>3</v>
      </c>
      <c r="D34" s="113">
        <v>8371</v>
      </c>
      <c r="E34" s="12" t="s">
        <v>57</v>
      </c>
      <c r="F34" s="12" t="s">
        <v>1656</v>
      </c>
      <c r="G34" s="12" t="s">
        <v>6</v>
      </c>
      <c r="H34" s="12" t="s">
        <v>151</v>
      </c>
      <c r="I34" s="12"/>
      <c r="J34" s="9">
        <v>28</v>
      </c>
      <c r="K34" s="9">
        <v>22</v>
      </c>
    </row>
    <row r="35" spans="2:11" x14ac:dyDescent="0.2">
      <c r="B35" s="218">
        <v>43770</v>
      </c>
      <c r="C35" s="12" t="s">
        <v>3</v>
      </c>
      <c r="D35" s="113">
        <v>5340</v>
      </c>
      <c r="E35" s="12" t="s">
        <v>122</v>
      </c>
      <c r="F35" s="12" t="s">
        <v>19</v>
      </c>
      <c r="G35" s="12" t="s">
        <v>15</v>
      </c>
      <c r="H35" s="12" t="s">
        <v>37</v>
      </c>
      <c r="I35" s="12"/>
      <c r="J35" s="9">
        <v>31</v>
      </c>
      <c r="K35" s="9">
        <v>38</v>
      </c>
    </row>
    <row r="36" spans="2:11" x14ac:dyDescent="0.2">
      <c r="B36" s="218">
        <v>43770</v>
      </c>
      <c r="C36" s="12" t="s">
        <v>3</v>
      </c>
      <c r="D36" s="113">
        <v>2170</v>
      </c>
      <c r="E36" s="12" t="s">
        <v>190</v>
      </c>
      <c r="F36" s="12" t="s">
        <v>15</v>
      </c>
      <c r="G36" s="12" t="s">
        <v>187</v>
      </c>
      <c r="H36" s="12" t="s">
        <v>222</v>
      </c>
      <c r="I36" s="217"/>
      <c r="J36" s="9">
        <v>28</v>
      </c>
      <c r="K36" s="9">
        <v>37</v>
      </c>
    </row>
    <row r="37" spans="2:11" x14ac:dyDescent="0.2">
      <c r="B37" s="218">
        <v>43770</v>
      </c>
      <c r="C37" s="12" t="s">
        <v>3</v>
      </c>
      <c r="D37" s="113">
        <v>1550</v>
      </c>
      <c r="E37" s="12" t="s">
        <v>92</v>
      </c>
      <c r="F37" s="12" t="s">
        <v>18</v>
      </c>
      <c r="G37" s="12" t="s">
        <v>15</v>
      </c>
      <c r="H37" s="12" t="s">
        <v>23</v>
      </c>
      <c r="I37" s="217"/>
      <c r="J37" s="9">
        <v>26</v>
      </c>
      <c r="K37" s="9">
        <v>26</v>
      </c>
    </row>
    <row r="38" spans="2:11" x14ac:dyDescent="0.2">
      <c r="B38" s="218">
        <v>43770</v>
      </c>
      <c r="C38" s="12" t="s">
        <v>3</v>
      </c>
      <c r="D38" s="113">
        <v>1342</v>
      </c>
      <c r="E38" s="12" t="s">
        <v>92</v>
      </c>
      <c r="F38" s="12" t="s">
        <v>10</v>
      </c>
      <c r="G38" s="12" t="s">
        <v>6</v>
      </c>
      <c r="H38" s="12" t="s">
        <v>23</v>
      </c>
      <c r="I38" s="12"/>
      <c r="J38" s="9">
        <v>26</v>
      </c>
      <c r="K38" s="9">
        <v>26</v>
      </c>
    </row>
    <row r="39" spans="2:11" x14ac:dyDescent="0.2">
      <c r="B39" s="218">
        <v>43770</v>
      </c>
      <c r="C39" s="12" t="s">
        <v>3</v>
      </c>
      <c r="D39" s="113">
        <v>5836</v>
      </c>
      <c r="E39" s="12" t="s">
        <v>261</v>
      </c>
      <c r="F39" s="12" t="s">
        <v>6</v>
      </c>
      <c r="G39" s="12" t="s">
        <v>15</v>
      </c>
      <c r="H39" s="12" t="s">
        <v>2707</v>
      </c>
      <c r="I39" s="217"/>
      <c r="J39" s="9">
        <v>29</v>
      </c>
      <c r="K39" s="9">
        <v>29</v>
      </c>
    </row>
    <row r="40" spans="2:11" x14ac:dyDescent="0.2">
      <c r="B40" s="218">
        <v>43770</v>
      </c>
      <c r="C40" s="12" t="s">
        <v>3</v>
      </c>
      <c r="D40" s="113">
        <v>1858</v>
      </c>
      <c r="E40" s="12" t="s">
        <v>92</v>
      </c>
      <c r="F40" s="12" t="s">
        <v>234</v>
      </c>
      <c r="G40" s="12" t="s">
        <v>1508</v>
      </c>
      <c r="H40" s="12" t="s">
        <v>151</v>
      </c>
      <c r="I40" s="12"/>
      <c r="J40" s="9">
        <v>42</v>
      </c>
      <c r="K40" s="9">
        <v>50</v>
      </c>
    </row>
    <row r="41" spans="2:11" x14ac:dyDescent="0.2">
      <c r="B41" s="218">
        <v>43770</v>
      </c>
      <c r="C41" s="12" t="s">
        <v>3</v>
      </c>
      <c r="D41" s="113">
        <v>6786</v>
      </c>
      <c r="E41" s="12" t="s">
        <v>49</v>
      </c>
      <c r="F41" s="12" t="s">
        <v>2712</v>
      </c>
      <c r="G41" s="12" t="s">
        <v>15</v>
      </c>
      <c r="H41" s="12" t="s">
        <v>151</v>
      </c>
      <c r="I41" s="12"/>
      <c r="J41" s="9">
        <v>39</v>
      </c>
      <c r="K41" s="9">
        <v>54</v>
      </c>
    </row>
    <row r="42" spans="2:11" x14ac:dyDescent="0.2">
      <c r="B42" s="218">
        <v>43770</v>
      </c>
      <c r="C42" s="12" t="s">
        <v>3</v>
      </c>
      <c r="D42" s="113">
        <v>3398</v>
      </c>
      <c r="E42" s="12" t="s">
        <v>156</v>
      </c>
      <c r="F42" s="12" t="s">
        <v>2713</v>
      </c>
      <c r="G42" s="12" t="s">
        <v>15</v>
      </c>
      <c r="H42" s="12" t="s">
        <v>258</v>
      </c>
      <c r="I42" s="12"/>
      <c r="J42" s="9">
        <v>24</v>
      </c>
      <c r="K42" s="9">
        <v>27</v>
      </c>
    </row>
    <row r="43" spans="2:11" x14ac:dyDescent="0.2">
      <c r="B43" s="218">
        <v>43770</v>
      </c>
      <c r="C43" s="12" t="s">
        <v>3</v>
      </c>
      <c r="D43" s="113">
        <v>8080</v>
      </c>
      <c r="E43" s="12" t="s">
        <v>41</v>
      </c>
      <c r="F43" s="12" t="s">
        <v>8</v>
      </c>
      <c r="G43" s="12" t="s">
        <v>33</v>
      </c>
      <c r="H43" s="12" t="s">
        <v>2707</v>
      </c>
      <c r="I43" s="12"/>
      <c r="J43" s="9">
        <v>21</v>
      </c>
      <c r="K43" s="9">
        <v>25</v>
      </c>
    </row>
    <row r="44" spans="2:11" x14ac:dyDescent="0.2">
      <c r="B44" s="218">
        <v>43770</v>
      </c>
      <c r="C44" s="12" t="s">
        <v>3</v>
      </c>
      <c r="D44" s="113">
        <v>1354</v>
      </c>
      <c r="E44" s="12" t="s">
        <v>92</v>
      </c>
      <c r="F44" s="12" t="s">
        <v>2044</v>
      </c>
      <c r="G44" s="12" t="s">
        <v>15</v>
      </c>
      <c r="H44" s="12" t="s">
        <v>194</v>
      </c>
      <c r="I44" s="12"/>
      <c r="J44" s="9">
        <v>27</v>
      </c>
      <c r="K44" s="9">
        <v>32</v>
      </c>
    </row>
    <row r="45" spans="2:11" x14ac:dyDescent="0.2">
      <c r="B45" s="218">
        <v>43770</v>
      </c>
      <c r="C45" s="12" t="s">
        <v>3</v>
      </c>
      <c r="D45" s="113">
        <v>4282</v>
      </c>
      <c r="E45" s="12" t="s">
        <v>506</v>
      </c>
      <c r="F45" s="12" t="s">
        <v>6</v>
      </c>
      <c r="G45" s="12" t="s">
        <v>15</v>
      </c>
      <c r="H45" s="12" t="s">
        <v>23</v>
      </c>
      <c r="I45" s="217"/>
      <c r="J45" s="9">
        <v>11</v>
      </c>
      <c r="K45" s="9">
        <v>7</v>
      </c>
    </row>
    <row r="46" spans="2:11" x14ac:dyDescent="0.2">
      <c r="B46" s="218">
        <v>43770</v>
      </c>
      <c r="C46" s="12" t="s">
        <v>3</v>
      </c>
      <c r="D46" s="113">
        <v>2468</v>
      </c>
      <c r="E46" s="12" t="s">
        <v>92</v>
      </c>
      <c r="F46" s="12" t="s">
        <v>157</v>
      </c>
      <c r="G46" s="12" t="s">
        <v>15</v>
      </c>
      <c r="H46" s="12" t="s">
        <v>151</v>
      </c>
      <c r="I46" s="12"/>
      <c r="J46" s="9">
        <v>28</v>
      </c>
      <c r="K46" s="9">
        <v>29</v>
      </c>
    </row>
    <row r="47" spans="2:11" x14ac:dyDescent="0.2">
      <c r="B47" s="218">
        <v>43770</v>
      </c>
      <c r="C47" s="12" t="s">
        <v>3</v>
      </c>
      <c r="D47" s="113">
        <v>3243</v>
      </c>
      <c r="E47" s="12" t="s">
        <v>131</v>
      </c>
      <c r="F47" s="12" t="s">
        <v>12</v>
      </c>
      <c r="G47" s="12" t="s">
        <v>15</v>
      </c>
      <c r="H47" s="12" t="s">
        <v>319</v>
      </c>
      <c r="I47" s="12"/>
      <c r="J47" s="9">
        <v>20</v>
      </c>
      <c r="K47" s="9">
        <v>20</v>
      </c>
    </row>
    <row r="48" spans="2:11" x14ac:dyDescent="0.2">
      <c r="B48" s="218">
        <v>43770</v>
      </c>
      <c r="C48" s="12" t="s">
        <v>3</v>
      </c>
      <c r="D48" s="113">
        <v>4973</v>
      </c>
      <c r="E48" s="12" t="s">
        <v>133</v>
      </c>
      <c r="F48" s="12" t="s">
        <v>5</v>
      </c>
      <c r="G48" s="12" t="s">
        <v>22</v>
      </c>
      <c r="H48" s="12" t="s">
        <v>477</v>
      </c>
      <c r="I48" s="12"/>
      <c r="J48" s="9">
        <v>18</v>
      </c>
      <c r="K48" s="9">
        <v>13</v>
      </c>
    </row>
    <row r="49" spans="2:11" x14ac:dyDescent="0.2">
      <c r="B49" s="218">
        <v>43770</v>
      </c>
      <c r="C49" s="12" t="s">
        <v>3</v>
      </c>
      <c r="D49" s="113">
        <v>6985</v>
      </c>
      <c r="E49" s="12" t="s">
        <v>1814</v>
      </c>
      <c r="F49" s="12" t="s">
        <v>31</v>
      </c>
      <c r="G49" s="12" t="s">
        <v>221</v>
      </c>
      <c r="H49" s="12" t="s">
        <v>23</v>
      </c>
      <c r="I49" s="217"/>
      <c r="J49" s="9">
        <v>30</v>
      </c>
      <c r="K49" s="9">
        <v>38</v>
      </c>
    </row>
    <row r="50" spans="2:11" x14ac:dyDescent="0.2">
      <c r="B50" s="218">
        <v>43770</v>
      </c>
      <c r="C50" s="12" t="s">
        <v>3</v>
      </c>
      <c r="D50" s="113">
        <v>6910</v>
      </c>
      <c r="E50" s="12" t="s">
        <v>109</v>
      </c>
      <c r="F50" s="12" t="s">
        <v>169</v>
      </c>
      <c r="G50" s="12" t="s">
        <v>6</v>
      </c>
      <c r="H50" s="12" t="s">
        <v>151</v>
      </c>
      <c r="I50" s="12"/>
      <c r="J50" s="9">
        <v>34</v>
      </c>
      <c r="K50" s="9">
        <v>45</v>
      </c>
    </row>
    <row r="51" spans="2:11" x14ac:dyDescent="0.2">
      <c r="B51" s="218">
        <v>43770</v>
      </c>
      <c r="C51" s="12" t="s">
        <v>3</v>
      </c>
      <c r="D51" s="113">
        <v>3238</v>
      </c>
      <c r="E51" s="12" t="s">
        <v>131</v>
      </c>
      <c r="F51" s="12" t="s">
        <v>12</v>
      </c>
      <c r="G51" s="12" t="s">
        <v>15</v>
      </c>
      <c r="H51" s="12" t="s">
        <v>151</v>
      </c>
      <c r="I51" s="217"/>
      <c r="J51" s="9">
        <v>21</v>
      </c>
      <c r="K51" s="9">
        <v>21</v>
      </c>
    </row>
    <row r="52" spans="2:11" x14ac:dyDescent="0.2">
      <c r="B52" s="218">
        <v>43770</v>
      </c>
      <c r="C52" s="12" t="s">
        <v>3</v>
      </c>
      <c r="D52" s="113">
        <v>1223</v>
      </c>
      <c r="E52" s="12" t="s">
        <v>43</v>
      </c>
      <c r="F52" s="12" t="s">
        <v>188</v>
      </c>
      <c r="G52" s="12" t="s">
        <v>15</v>
      </c>
      <c r="H52" s="12" t="s">
        <v>2714</v>
      </c>
      <c r="I52" s="217"/>
      <c r="J52" s="9">
        <v>22</v>
      </c>
      <c r="K52" s="9">
        <v>26</v>
      </c>
    </row>
    <row r="53" spans="2:11" x14ac:dyDescent="0.2">
      <c r="B53" s="218">
        <v>43770</v>
      </c>
      <c r="C53" s="12" t="s">
        <v>3</v>
      </c>
      <c r="D53" s="113">
        <v>6147</v>
      </c>
      <c r="E53" s="12" t="s">
        <v>48</v>
      </c>
      <c r="F53" s="12" t="s">
        <v>5</v>
      </c>
      <c r="G53" s="12" t="s">
        <v>15</v>
      </c>
      <c r="H53" s="12" t="s">
        <v>151</v>
      </c>
      <c r="I53" s="12"/>
      <c r="J53" s="9">
        <v>37</v>
      </c>
      <c r="K53" s="9">
        <v>44</v>
      </c>
    </row>
    <row r="54" spans="2:11" x14ac:dyDescent="0.2">
      <c r="B54" s="218">
        <v>43770</v>
      </c>
      <c r="C54" s="12" t="s">
        <v>3</v>
      </c>
      <c r="D54" s="113">
        <v>1370</v>
      </c>
      <c r="E54" s="12" t="s">
        <v>92</v>
      </c>
      <c r="F54" s="12" t="s">
        <v>10</v>
      </c>
      <c r="G54" s="12" t="s">
        <v>22</v>
      </c>
      <c r="H54" s="12" t="s">
        <v>151</v>
      </c>
      <c r="I54" s="12"/>
      <c r="J54" s="9">
        <v>23</v>
      </c>
      <c r="K54" s="9">
        <v>26</v>
      </c>
    </row>
    <row r="55" spans="2:11" x14ac:dyDescent="0.2">
      <c r="B55" s="218">
        <v>43770</v>
      </c>
      <c r="C55" s="12" t="s">
        <v>3</v>
      </c>
      <c r="D55" s="113">
        <v>8289</v>
      </c>
      <c r="E55" s="12" t="s">
        <v>229</v>
      </c>
      <c r="F55" s="12" t="s">
        <v>15</v>
      </c>
      <c r="G55" s="12" t="s">
        <v>8</v>
      </c>
      <c r="H55" s="12" t="s">
        <v>23</v>
      </c>
      <c r="I55" s="12"/>
      <c r="J55" s="9">
        <v>30</v>
      </c>
      <c r="K55" s="9">
        <v>24</v>
      </c>
    </row>
    <row r="56" spans="2:11" x14ac:dyDescent="0.2">
      <c r="B56" s="218">
        <v>43770</v>
      </c>
      <c r="C56" s="12" t="s">
        <v>3</v>
      </c>
      <c r="D56" s="113">
        <v>8087</v>
      </c>
      <c r="E56" s="12" t="s">
        <v>41</v>
      </c>
      <c r="F56" s="12" t="s">
        <v>8</v>
      </c>
      <c r="G56" s="12" t="s">
        <v>15</v>
      </c>
      <c r="H56" s="12" t="s">
        <v>23</v>
      </c>
      <c r="I56" s="217"/>
      <c r="J56" s="9">
        <v>24</v>
      </c>
      <c r="K56" s="9">
        <v>20</v>
      </c>
    </row>
    <row r="57" spans="2:11" x14ac:dyDescent="0.2">
      <c r="B57" s="218">
        <v>43770</v>
      </c>
      <c r="C57" s="12" t="s">
        <v>3</v>
      </c>
      <c r="D57" s="113">
        <v>2222</v>
      </c>
      <c r="E57" s="12" t="s">
        <v>92</v>
      </c>
      <c r="F57" s="12" t="s">
        <v>6</v>
      </c>
      <c r="G57" s="12" t="s">
        <v>15</v>
      </c>
      <c r="H57" s="12" t="s">
        <v>2729</v>
      </c>
      <c r="I57" s="217"/>
      <c r="J57" s="9">
        <v>28</v>
      </c>
      <c r="K57" s="9">
        <v>33</v>
      </c>
    </row>
    <row r="58" spans="2:11" x14ac:dyDescent="0.2">
      <c r="B58" s="218">
        <v>43770</v>
      </c>
      <c r="C58" s="12" t="s">
        <v>3</v>
      </c>
      <c r="D58" s="113">
        <v>8112</v>
      </c>
      <c r="E58" s="12" t="s">
        <v>42</v>
      </c>
      <c r="F58" s="12" t="s">
        <v>31</v>
      </c>
      <c r="G58" s="12" t="s">
        <v>15</v>
      </c>
      <c r="H58" s="12" t="s">
        <v>23</v>
      </c>
      <c r="I58" s="217"/>
      <c r="J58" s="9">
        <v>24</v>
      </c>
      <c r="K58" s="9">
        <v>29</v>
      </c>
    </row>
    <row r="59" spans="2:11" x14ac:dyDescent="0.2">
      <c r="B59" s="218">
        <v>43770</v>
      </c>
      <c r="C59" s="12" t="s">
        <v>3</v>
      </c>
      <c r="D59" s="113">
        <v>3720</v>
      </c>
      <c r="E59" s="12" t="s">
        <v>83</v>
      </c>
      <c r="F59" s="12" t="s">
        <v>6</v>
      </c>
      <c r="G59" s="12" t="s">
        <v>4</v>
      </c>
      <c r="H59" s="12" t="s">
        <v>2717</v>
      </c>
      <c r="I59" s="217"/>
      <c r="J59" s="9">
        <v>20</v>
      </c>
      <c r="K59" s="9">
        <v>16</v>
      </c>
    </row>
    <row r="60" spans="2:11" x14ac:dyDescent="0.2">
      <c r="B60" s="218">
        <v>43770</v>
      </c>
      <c r="C60" s="12" t="s">
        <v>3</v>
      </c>
      <c r="D60" s="113">
        <v>5430</v>
      </c>
      <c r="E60" s="12" t="s">
        <v>2366</v>
      </c>
      <c r="F60" s="12" t="s">
        <v>15</v>
      </c>
      <c r="G60" s="12" t="s">
        <v>6</v>
      </c>
      <c r="H60" s="12" t="s">
        <v>23</v>
      </c>
      <c r="I60" s="217"/>
      <c r="J60" s="9">
        <v>37</v>
      </c>
      <c r="K60" s="9">
        <v>45</v>
      </c>
    </row>
    <row r="61" spans="2:11" x14ac:dyDescent="0.2">
      <c r="B61" s="218">
        <v>43770</v>
      </c>
      <c r="C61" s="12" t="s">
        <v>3</v>
      </c>
      <c r="D61" s="113">
        <v>4573</v>
      </c>
      <c r="E61" s="12" t="s">
        <v>40</v>
      </c>
      <c r="F61" s="12" t="s">
        <v>16</v>
      </c>
      <c r="G61" s="12" t="s">
        <v>6</v>
      </c>
      <c r="H61" s="12" t="s">
        <v>929</v>
      </c>
      <c r="I61" s="12"/>
      <c r="J61" s="9">
        <v>2</v>
      </c>
      <c r="K61" s="9">
        <v>0.4</v>
      </c>
    </row>
    <row r="62" spans="2:11" x14ac:dyDescent="0.2">
      <c r="B62" s="218">
        <v>43770</v>
      </c>
      <c r="C62" s="12" t="s">
        <v>3</v>
      </c>
      <c r="D62" s="113">
        <v>8140</v>
      </c>
      <c r="E62" s="12" t="s">
        <v>53</v>
      </c>
      <c r="F62" s="12" t="s">
        <v>4</v>
      </c>
      <c r="G62" s="12" t="s">
        <v>1759</v>
      </c>
      <c r="H62" s="12" t="s">
        <v>258</v>
      </c>
      <c r="I62" s="12"/>
      <c r="J62" s="9">
        <v>26</v>
      </c>
      <c r="K62" s="9">
        <v>31</v>
      </c>
    </row>
    <row r="63" spans="2:11" x14ac:dyDescent="0.2">
      <c r="B63" s="218">
        <v>43770</v>
      </c>
      <c r="C63" s="12" t="s">
        <v>3</v>
      </c>
      <c r="D63" s="113">
        <v>9171</v>
      </c>
      <c r="E63" s="12" t="s">
        <v>2719</v>
      </c>
      <c r="F63" s="12" t="s">
        <v>15</v>
      </c>
      <c r="G63" s="12" t="s">
        <v>4</v>
      </c>
      <c r="H63" s="12" t="s">
        <v>23</v>
      </c>
      <c r="I63" s="233"/>
      <c r="J63" s="9">
        <v>54</v>
      </c>
      <c r="K63" s="9">
        <v>73</v>
      </c>
    </row>
    <row r="64" spans="2:11" x14ac:dyDescent="0.2">
      <c r="B64" s="218">
        <v>43770</v>
      </c>
      <c r="C64" s="12" t="s">
        <v>3</v>
      </c>
      <c r="D64" s="113">
        <v>8274</v>
      </c>
      <c r="E64" s="12" t="s">
        <v>229</v>
      </c>
      <c r="F64" s="12" t="s">
        <v>8</v>
      </c>
      <c r="G64" s="12" t="s">
        <v>22</v>
      </c>
      <c r="H64" s="12" t="s">
        <v>37</v>
      </c>
      <c r="I64" s="12"/>
      <c r="J64" s="9">
        <v>30</v>
      </c>
      <c r="K64" s="9">
        <v>37</v>
      </c>
    </row>
    <row r="65" spans="2:11" x14ac:dyDescent="0.2">
      <c r="B65" s="218">
        <v>43770</v>
      </c>
      <c r="C65" s="12" t="s">
        <v>3</v>
      </c>
      <c r="D65" s="113">
        <v>4268</v>
      </c>
      <c r="E65" s="12" t="s">
        <v>506</v>
      </c>
      <c r="F65" s="12" t="s">
        <v>31</v>
      </c>
      <c r="G65" s="12" t="s">
        <v>15</v>
      </c>
      <c r="H65" s="12" t="s">
        <v>37</v>
      </c>
      <c r="I65" s="12"/>
      <c r="J65" s="9">
        <v>12</v>
      </c>
      <c r="K65" s="9">
        <v>10</v>
      </c>
    </row>
    <row r="66" spans="2:11" x14ac:dyDescent="0.2">
      <c r="B66" s="218">
        <v>43770</v>
      </c>
      <c r="C66" s="12" t="s">
        <v>3</v>
      </c>
      <c r="D66" s="113">
        <v>5244</v>
      </c>
      <c r="E66" s="12" t="s">
        <v>66</v>
      </c>
      <c r="F66" s="12" t="s">
        <v>15</v>
      </c>
      <c r="G66" s="12" t="s">
        <v>22</v>
      </c>
      <c r="H66" s="12" t="s">
        <v>319</v>
      </c>
      <c r="I66" s="12"/>
      <c r="J66" s="9">
        <v>26</v>
      </c>
      <c r="K66" s="9">
        <v>33</v>
      </c>
    </row>
    <row r="67" spans="2:11" x14ac:dyDescent="0.2">
      <c r="B67" s="218">
        <v>43770</v>
      </c>
      <c r="C67" s="12" t="s">
        <v>3</v>
      </c>
      <c r="D67" s="113">
        <v>8253</v>
      </c>
      <c r="E67" s="12" t="s">
        <v>64</v>
      </c>
      <c r="F67" s="12" t="s">
        <v>6</v>
      </c>
      <c r="G67" s="12" t="s">
        <v>22</v>
      </c>
      <c r="H67" s="12" t="s">
        <v>2721</v>
      </c>
      <c r="I67" s="12"/>
      <c r="J67" s="9">
        <v>27</v>
      </c>
      <c r="K67" s="9">
        <v>19</v>
      </c>
    </row>
    <row r="68" spans="2:11" x14ac:dyDescent="0.2">
      <c r="B68" s="218">
        <v>43770</v>
      </c>
      <c r="C68" s="12" t="s">
        <v>3</v>
      </c>
      <c r="D68" s="113">
        <v>7716</v>
      </c>
      <c r="E68" s="12" t="s">
        <v>45</v>
      </c>
      <c r="F68" s="12" t="s">
        <v>15</v>
      </c>
      <c r="G68" s="12" t="s">
        <v>6</v>
      </c>
      <c r="H68" s="12" t="s">
        <v>303</v>
      </c>
      <c r="I68" s="12"/>
      <c r="J68" s="9">
        <v>40</v>
      </c>
      <c r="K68" s="9">
        <v>57</v>
      </c>
    </row>
    <row r="69" spans="2:11" x14ac:dyDescent="0.2">
      <c r="B69" s="218">
        <v>43770</v>
      </c>
      <c r="C69" s="12" t="s">
        <v>3</v>
      </c>
      <c r="D69" s="113">
        <v>1941</v>
      </c>
      <c r="E69" s="12" t="s">
        <v>92</v>
      </c>
      <c r="F69" s="12" t="s">
        <v>2710</v>
      </c>
      <c r="G69" s="12" t="s">
        <v>15</v>
      </c>
      <c r="H69" s="12" t="s">
        <v>2721</v>
      </c>
      <c r="I69" s="12"/>
      <c r="J69" s="9">
        <v>20</v>
      </c>
      <c r="K69" s="9">
        <v>24</v>
      </c>
    </row>
    <row r="70" spans="2:11" x14ac:dyDescent="0.2">
      <c r="B70" s="218">
        <v>43770</v>
      </c>
      <c r="C70" s="12" t="s">
        <v>3</v>
      </c>
      <c r="D70" s="113">
        <v>1912</v>
      </c>
      <c r="E70" s="12" t="s">
        <v>92</v>
      </c>
      <c r="F70" s="12" t="s">
        <v>31</v>
      </c>
      <c r="G70" s="12" t="s">
        <v>6</v>
      </c>
      <c r="H70" s="12" t="s">
        <v>151</v>
      </c>
      <c r="I70" s="12"/>
      <c r="J70" s="9">
        <v>27</v>
      </c>
      <c r="K70" s="9">
        <v>34</v>
      </c>
    </row>
    <row r="71" spans="2:11" x14ac:dyDescent="0.2">
      <c r="B71" s="218">
        <v>43770</v>
      </c>
      <c r="C71" s="12" t="s">
        <v>3</v>
      </c>
      <c r="D71" s="113">
        <v>8049</v>
      </c>
      <c r="E71" s="12" t="s">
        <v>42</v>
      </c>
      <c r="F71" s="12" t="s">
        <v>2710</v>
      </c>
      <c r="G71" s="12" t="s">
        <v>15</v>
      </c>
      <c r="H71" s="12" t="s">
        <v>151</v>
      </c>
      <c r="I71" s="217"/>
      <c r="J71" s="9">
        <v>24</v>
      </c>
      <c r="K71" s="9">
        <v>27</v>
      </c>
    </row>
    <row r="72" spans="2:11" x14ac:dyDescent="0.2">
      <c r="B72" s="218">
        <v>43770</v>
      </c>
      <c r="C72" s="12" t="s">
        <v>3</v>
      </c>
      <c r="D72" s="113">
        <v>8328</v>
      </c>
      <c r="E72" s="12" t="s">
        <v>196</v>
      </c>
      <c r="F72" s="12" t="s">
        <v>4</v>
      </c>
      <c r="G72" s="12" t="s">
        <v>15</v>
      </c>
      <c r="H72" s="12" t="s">
        <v>23</v>
      </c>
      <c r="I72" s="12"/>
      <c r="J72" s="9">
        <v>26</v>
      </c>
      <c r="K72" s="9">
        <v>33</v>
      </c>
    </row>
    <row r="73" spans="2:11" x14ac:dyDescent="0.2">
      <c r="B73" s="218">
        <v>43770</v>
      </c>
      <c r="C73" s="12" t="s">
        <v>3</v>
      </c>
      <c r="D73" s="113">
        <v>7545</v>
      </c>
      <c r="E73" s="12" t="s">
        <v>2722</v>
      </c>
      <c r="F73" s="12" t="s">
        <v>10</v>
      </c>
      <c r="G73" s="12" t="s">
        <v>6</v>
      </c>
      <c r="H73" s="12" t="s">
        <v>23</v>
      </c>
      <c r="I73" s="217"/>
      <c r="J73" s="9">
        <v>38</v>
      </c>
      <c r="K73" s="9">
        <v>49</v>
      </c>
    </row>
    <row r="74" spans="2:11" x14ac:dyDescent="0.2">
      <c r="B74" s="218">
        <v>43770</v>
      </c>
      <c r="C74" s="12" t="s">
        <v>3</v>
      </c>
      <c r="D74" s="113">
        <v>6587</v>
      </c>
      <c r="E74" s="12" t="s">
        <v>235</v>
      </c>
      <c r="F74" s="12" t="s">
        <v>4</v>
      </c>
      <c r="G74" s="12" t="s">
        <v>15</v>
      </c>
      <c r="H74" s="12" t="s">
        <v>222</v>
      </c>
      <c r="I74" s="12"/>
      <c r="J74" s="9">
        <v>54</v>
      </c>
      <c r="K74" s="9">
        <v>67</v>
      </c>
    </row>
    <row r="75" spans="2:11" x14ac:dyDescent="0.2">
      <c r="B75" s="218">
        <v>43770</v>
      </c>
      <c r="C75" s="12" t="s">
        <v>3</v>
      </c>
      <c r="D75" s="113">
        <v>7264</v>
      </c>
      <c r="E75" s="12" t="s">
        <v>59</v>
      </c>
      <c r="F75" s="12" t="s">
        <v>6</v>
      </c>
      <c r="G75" s="12" t="s">
        <v>15</v>
      </c>
      <c r="H75" s="12" t="s">
        <v>23</v>
      </c>
      <c r="I75" s="12"/>
      <c r="J75" s="9">
        <v>32</v>
      </c>
      <c r="K75" s="9">
        <v>35</v>
      </c>
    </row>
    <row r="76" spans="2:11" x14ac:dyDescent="0.2">
      <c r="B76" s="218">
        <v>43770</v>
      </c>
      <c r="C76" s="12" t="s">
        <v>3</v>
      </c>
      <c r="D76" s="113">
        <v>1221</v>
      </c>
      <c r="E76" s="12" t="s">
        <v>92</v>
      </c>
      <c r="F76" s="12" t="s">
        <v>157</v>
      </c>
      <c r="G76" s="12" t="s">
        <v>15</v>
      </c>
      <c r="H76" s="12" t="s">
        <v>23</v>
      </c>
      <c r="I76" s="12"/>
      <c r="J76" s="9">
        <v>30</v>
      </c>
      <c r="K76" s="9">
        <v>35</v>
      </c>
    </row>
    <row r="77" spans="2:11" x14ac:dyDescent="0.2">
      <c r="B77" s="218">
        <v>43770</v>
      </c>
      <c r="C77" s="12" t="s">
        <v>3</v>
      </c>
      <c r="D77" s="113">
        <v>6940</v>
      </c>
      <c r="E77" s="12" t="s">
        <v>73</v>
      </c>
      <c r="F77" s="12" t="s">
        <v>15</v>
      </c>
      <c r="G77" s="12" t="s">
        <v>2406</v>
      </c>
      <c r="H77" s="12" t="s">
        <v>319</v>
      </c>
      <c r="I77" s="217"/>
      <c r="J77" s="9">
        <v>30</v>
      </c>
      <c r="K77" s="9">
        <v>41</v>
      </c>
    </row>
    <row r="78" spans="2:11" x14ac:dyDescent="0.2">
      <c r="B78" s="218">
        <v>43770</v>
      </c>
      <c r="C78" s="12" t="s">
        <v>3</v>
      </c>
      <c r="D78" s="113">
        <v>4499</v>
      </c>
      <c r="E78" s="12" t="s">
        <v>204</v>
      </c>
      <c r="F78" s="12" t="s">
        <v>16</v>
      </c>
      <c r="G78" s="12" t="s">
        <v>4</v>
      </c>
      <c r="H78" s="12" t="s">
        <v>319</v>
      </c>
      <c r="I78" s="217"/>
      <c r="J78" s="9">
        <v>11</v>
      </c>
      <c r="K78" s="9">
        <v>9</v>
      </c>
    </row>
    <row r="79" spans="2:11" x14ac:dyDescent="0.2">
      <c r="B79" s="218">
        <v>43770</v>
      </c>
      <c r="C79" s="12" t="s">
        <v>3</v>
      </c>
      <c r="D79" s="113">
        <v>1834</v>
      </c>
      <c r="E79" s="12" t="s">
        <v>92</v>
      </c>
      <c r="F79" s="12" t="s">
        <v>6</v>
      </c>
      <c r="G79" s="12" t="s">
        <v>2723</v>
      </c>
      <c r="H79" s="12" t="s">
        <v>151</v>
      </c>
      <c r="I79" s="217"/>
      <c r="J79" s="9">
        <v>22</v>
      </c>
      <c r="K79" s="9">
        <v>25</v>
      </c>
    </row>
    <row r="80" spans="2:11" x14ac:dyDescent="0.2">
      <c r="B80" s="218">
        <v>43770</v>
      </c>
      <c r="C80" s="12" t="s">
        <v>3</v>
      </c>
      <c r="D80" s="113">
        <v>6793</v>
      </c>
      <c r="E80" s="12" t="s">
        <v>49</v>
      </c>
      <c r="F80" s="12" t="s">
        <v>10</v>
      </c>
      <c r="G80" s="12" t="s">
        <v>2723</v>
      </c>
      <c r="H80" s="12" t="s">
        <v>37</v>
      </c>
      <c r="I80" s="217"/>
      <c r="J80" s="9">
        <v>38</v>
      </c>
      <c r="K80" s="9">
        <v>54</v>
      </c>
    </row>
    <row r="81" spans="2:11" x14ac:dyDescent="0.2">
      <c r="B81" s="218">
        <v>43770</v>
      </c>
      <c r="C81" s="12" t="s">
        <v>3</v>
      </c>
      <c r="D81" s="113">
        <v>8381</v>
      </c>
      <c r="E81" s="12" t="s">
        <v>959</v>
      </c>
      <c r="F81" s="12" t="s">
        <v>11</v>
      </c>
      <c r="G81" s="12" t="s">
        <v>2723</v>
      </c>
      <c r="H81" s="12" t="s">
        <v>23</v>
      </c>
      <c r="I81" s="217"/>
      <c r="J81" s="9">
        <v>22</v>
      </c>
      <c r="K81" s="9">
        <v>18</v>
      </c>
    </row>
    <row r="82" spans="2:11" x14ac:dyDescent="0.2">
      <c r="B82" s="218">
        <v>43770</v>
      </c>
      <c r="C82" s="12" t="s">
        <v>3</v>
      </c>
      <c r="D82" s="113">
        <v>4969</v>
      </c>
      <c r="E82" s="12" t="s">
        <v>87</v>
      </c>
      <c r="F82" s="12" t="s">
        <v>4</v>
      </c>
      <c r="G82" s="12" t="s">
        <v>22</v>
      </c>
      <c r="H82" s="12" t="s">
        <v>37</v>
      </c>
      <c r="I82" s="217"/>
      <c r="J82" s="9">
        <v>17</v>
      </c>
      <c r="K82" s="9">
        <v>13</v>
      </c>
    </row>
    <row r="83" spans="2:11" x14ac:dyDescent="0.2">
      <c r="B83" s="218">
        <v>43770</v>
      </c>
      <c r="C83" s="12" t="s">
        <v>3</v>
      </c>
      <c r="D83" s="113">
        <v>5376</v>
      </c>
      <c r="E83" s="12" t="s">
        <v>58</v>
      </c>
      <c r="F83" s="12" t="s">
        <v>5</v>
      </c>
      <c r="G83" s="12" t="s">
        <v>15</v>
      </c>
      <c r="H83" s="12" t="s">
        <v>37</v>
      </c>
      <c r="I83" s="217"/>
      <c r="J83" s="9">
        <v>31</v>
      </c>
      <c r="K83" s="9">
        <v>41</v>
      </c>
    </row>
    <row r="84" spans="2:11" x14ac:dyDescent="0.2">
      <c r="B84" s="218">
        <v>43770</v>
      </c>
      <c r="C84" s="12" t="s">
        <v>3</v>
      </c>
      <c r="D84" s="113">
        <v>8415</v>
      </c>
      <c r="E84" s="12" t="s">
        <v>149</v>
      </c>
      <c r="F84" s="12" t="s">
        <v>8</v>
      </c>
      <c r="G84" s="12" t="s">
        <v>15</v>
      </c>
      <c r="H84" s="12" t="s">
        <v>23</v>
      </c>
      <c r="I84" s="12"/>
      <c r="J84" s="9">
        <v>27</v>
      </c>
      <c r="K84" s="9">
        <v>20</v>
      </c>
    </row>
    <row r="85" spans="2:11" x14ac:dyDescent="0.2">
      <c r="B85" s="218">
        <v>43770</v>
      </c>
      <c r="C85" s="12" t="s">
        <v>3</v>
      </c>
      <c r="D85" s="113">
        <v>2111</v>
      </c>
      <c r="E85" s="12" t="s">
        <v>92</v>
      </c>
      <c r="F85" s="12" t="s">
        <v>8</v>
      </c>
      <c r="G85" s="12" t="s">
        <v>6</v>
      </c>
      <c r="H85" s="12" t="s">
        <v>23</v>
      </c>
      <c r="I85" s="217"/>
      <c r="J85" s="9">
        <v>21</v>
      </c>
      <c r="K85" s="9">
        <v>24</v>
      </c>
    </row>
    <row r="86" spans="2:11" x14ac:dyDescent="0.2">
      <c r="B86" s="218">
        <v>43770</v>
      </c>
      <c r="C86" s="12" t="s">
        <v>3</v>
      </c>
      <c r="D86" s="113">
        <v>5316</v>
      </c>
      <c r="E86" s="12" t="s">
        <v>280</v>
      </c>
      <c r="F86" s="12" t="s">
        <v>1656</v>
      </c>
      <c r="G86" s="12" t="s">
        <v>15</v>
      </c>
      <c r="H86" s="12" t="s">
        <v>319</v>
      </c>
      <c r="I86" s="217"/>
      <c r="J86" s="9">
        <v>29</v>
      </c>
      <c r="K86" s="9">
        <v>36</v>
      </c>
    </row>
    <row r="87" spans="2:11" x14ac:dyDescent="0.2">
      <c r="B87" s="218">
        <v>43770</v>
      </c>
      <c r="C87" s="12" t="s">
        <v>3</v>
      </c>
      <c r="D87" s="113">
        <v>7593</v>
      </c>
      <c r="E87" s="12" t="s">
        <v>2722</v>
      </c>
      <c r="F87" s="12" t="s">
        <v>16</v>
      </c>
      <c r="G87" s="12" t="s">
        <v>15</v>
      </c>
      <c r="H87" s="12" t="s">
        <v>319</v>
      </c>
      <c r="I87" s="217"/>
      <c r="J87" s="9">
        <v>41</v>
      </c>
      <c r="K87" s="113">
        <v>50</v>
      </c>
    </row>
    <row r="88" spans="2:11" x14ac:dyDescent="0.2">
      <c r="B88" s="218">
        <v>43770</v>
      </c>
      <c r="C88" s="12" t="s">
        <v>3</v>
      </c>
      <c r="D88" s="113">
        <v>4418</v>
      </c>
      <c r="E88" s="12" t="s">
        <v>61</v>
      </c>
      <c r="F88" s="12" t="s">
        <v>4</v>
      </c>
      <c r="G88" s="12" t="s">
        <v>6</v>
      </c>
      <c r="H88" s="12" t="s">
        <v>163</v>
      </c>
      <c r="I88" s="12"/>
      <c r="J88" s="9">
        <v>7</v>
      </c>
      <c r="K88" s="9">
        <v>4</v>
      </c>
    </row>
    <row r="89" spans="2:11" x14ac:dyDescent="0.2">
      <c r="B89" s="218">
        <v>43770</v>
      </c>
      <c r="C89" s="12" t="s">
        <v>3</v>
      </c>
      <c r="D89" s="113">
        <v>8028</v>
      </c>
      <c r="E89" s="12" t="s">
        <v>42</v>
      </c>
      <c r="F89" s="12" t="s">
        <v>6</v>
      </c>
      <c r="G89" s="12" t="s">
        <v>19</v>
      </c>
      <c r="H89" s="12" t="s">
        <v>319</v>
      </c>
      <c r="I89" s="12"/>
      <c r="J89" s="9">
        <v>23</v>
      </c>
      <c r="K89" s="9">
        <v>26</v>
      </c>
    </row>
    <row r="90" spans="2:11" x14ac:dyDescent="0.2">
      <c r="B90" s="218">
        <v>43770</v>
      </c>
      <c r="C90" s="12" t="s">
        <v>3</v>
      </c>
      <c r="D90" s="113">
        <v>3358</v>
      </c>
      <c r="E90" s="12" t="s">
        <v>54</v>
      </c>
      <c r="F90" s="12" t="s">
        <v>6</v>
      </c>
      <c r="G90" s="12" t="s">
        <v>15</v>
      </c>
      <c r="H90" s="12" t="s">
        <v>151</v>
      </c>
      <c r="I90" s="12"/>
      <c r="J90" s="9">
        <v>22</v>
      </c>
      <c r="K90" s="9">
        <v>18</v>
      </c>
    </row>
    <row r="91" spans="2:11" x14ac:dyDescent="0.2">
      <c r="B91" s="218">
        <v>43770</v>
      </c>
      <c r="C91" s="12" t="s">
        <v>3</v>
      </c>
      <c r="D91" s="113">
        <v>7240</v>
      </c>
      <c r="E91" s="12" t="s">
        <v>56</v>
      </c>
      <c r="F91" s="12" t="s">
        <v>12</v>
      </c>
      <c r="G91" s="12" t="s">
        <v>6</v>
      </c>
      <c r="H91" s="12" t="s">
        <v>989</v>
      </c>
      <c r="I91" s="12"/>
      <c r="J91" s="9">
        <v>27</v>
      </c>
      <c r="K91" s="9">
        <v>33</v>
      </c>
    </row>
    <row r="92" spans="2:11" x14ac:dyDescent="0.2">
      <c r="B92" s="218">
        <v>43770</v>
      </c>
      <c r="C92" s="12" t="s">
        <v>3</v>
      </c>
      <c r="D92" s="113">
        <v>7771</v>
      </c>
      <c r="E92" s="12" t="s">
        <v>47</v>
      </c>
      <c r="F92" s="12" t="s">
        <v>4</v>
      </c>
      <c r="G92" s="12" t="s">
        <v>99</v>
      </c>
      <c r="H92" s="12" t="s">
        <v>2726</v>
      </c>
      <c r="I92" s="12"/>
      <c r="J92" s="9">
        <v>42</v>
      </c>
      <c r="K92" s="9">
        <v>56</v>
      </c>
    </row>
    <row r="93" spans="2:11" x14ac:dyDescent="0.2">
      <c r="B93" s="218">
        <v>43770</v>
      </c>
      <c r="C93" s="12" t="s">
        <v>3</v>
      </c>
      <c r="D93" s="113">
        <v>8013</v>
      </c>
      <c r="E93" s="12" t="s">
        <v>42</v>
      </c>
      <c r="F93" s="12" t="s">
        <v>6</v>
      </c>
      <c r="G93" s="12" t="s">
        <v>234</v>
      </c>
      <c r="H93" s="12" t="s">
        <v>319</v>
      </c>
      <c r="I93" s="217"/>
      <c r="J93" s="9">
        <v>22</v>
      </c>
      <c r="K93" s="9">
        <v>26</v>
      </c>
    </row>
    <row r="94" spans="2:11" x14ac:dyDescent="0.2">
      <c r="B94" s="218">
        <v>43770</v>
      </c>
      <c r="C94" s="12" t="s">
        <v>3</v>
      </c>
      <c r="D94" s="113">
        <v>4046</v>
      </c>
      <c r="E94" s="12" t="s">
        <v>506</v>
      </c>
      <c r="F94" s="12" t="s">
        <v>4</v>
      </c>
      <c r="G94" s="12" t="s">
        <v>4</v>
      </c>
      <c r="H94" s="12" t="s">
        <v>2730</v>
      </c>
      <c r="I94" s="217"/>
      <c r="J94" s="9">
        <v>11</v>
      </c>
      <c r="K94" s="9">
        <v>7</v>
      </c>
    </row>
    <row r="95" spans="2:11" x14ac:dyDescent="0.2">
      <c r="B95" s="218">
        <v>43770</v>
      </c>
      <c r="C95" s="12" t="s">
        <v>3</v>
      </c>
      <c r="D95" s="113">
        <v>6917</v>
      </c>
      <c r="E95" s="12" t="s">
        <v>109</v>
      </c>
      <c r="F95" s="12" t="s">
        <v>4</v>
      </c>
      <c r="G95" s="12" t="s">
        <v>18</v>
      </c>
      <c r="H95" s="12" t="s">
        <v>37</v>
      </c>
      <c r="I95" s="217"/>
      <c r="J95" s="9">
        <v>36</v>
      </c>
      <c r="K95" s="9">
        <v>46</v>
      </c>
    </row>
    <row r="96" spans="2:11" x14ac:dyDescent="0.2">
      <c r="B96" s="218">
        <v>43770</v>
      </c>
      <c r="C96" s="12" t="s">
        <v>3</v>
      </c>
      <c r="D96" s="113">
        <v>4022</v>
      </c>
      <c r="E96" s="12" t="s">
        <v>506</v>
      </c>
      <c r="F96" s="12" t="s">
        <v>16</v>
      </c>
      <c r="G96" s="12" t="s">
        <v>4</v>
      </c>
      <c r="H96" s="12" t="s">
        <v>163</v>
      </c>
      <c r="I96" s="217"/>
      <c r="J96" s="9">
        <v>15</v>
      </c>
      <c r="K96" s="9">
        <v>10</v>
      </c>
    </row>
    <row r="97" spans="2:11" x14ac:dyDescent="0.2">
      <c r="B97" s="218">
        <v>43770</v>
      </c>
      <c r="C97" s="12" t="s">
        <v>3</v>
      </c>
      <c r="D97" s="113">
        <v>6550</v>
      </c>
      <c r="E97" s="12" t="s">
        <v>1087</v>
      </c>
      <c r="F97" s="12" t="s">
        <v>4</v>
      </c>
      <c r="G97" s="12" t="s">
        <v>18</v>
      </c>
      <c r="H97" s="12" t="s">
        <v>23</v>
      </c>
      <c r="I97" s="217"/>
      <c r="J97" s="9">
        <v>48</v>
      </c>
      <c r="K97" s="9">
        <v>60</v>
      </c>
    </row>
    <row r="98" spans="2:11" x14ac:dyDescent="0.2">
      <c r="B98" s="218">
        <v>43770</v>
      </c>
      <c r="C98" s="12" t="s">
        <v>3</v>
      </c>
      <c r="D98" s="113">
        <v>1265</v>
      </c>
      <c r="E98" s="12" t="s">
        <v>92</v>
      </c>
      <c r="F98" s="12" t="s">
        <v>10</v>
      </c>
      <c r="G98" s="12" t="s">
        <v>22</v>
      </c>
      <c r="H98" s="12" t="s">
        <v>2593</v>
      </c>
      <c r="I98" s="12"/>
      <c r="J98" s="9">
        <v>19</v>
      </c>
      <c r="K98" s="9">
        <v>24</v>
      </c>
    </row>
    <row r="99" spans="2:11" x14ac:dyDescent="0.2">
      <c r="B99" s="218">
        <v>43770</v>
      </c>
      <c r="C99" s="12" t="s">
        <v>3</v>
      </c>
      <c r="D99" s="113">
        <v>9125</v>
      </c>
      <c r="E99" s="12" t="s">
        <v>121</v>
      </c>
      <c r="F99" s="12" t="s">
        <v>16</v>
      </c>
      <c r="G99" s="12" t="s">
        <v>10</v>
      </c>
      <c r="H99" s="12" t="s">
        <v>319</v>
      </c>
      <c r="I99" s="12"/>
      <c r="J99" s="9">
        <v>43</v>
      </c>
      <c r="K99" s="9">
        <v>61</v>
      </c>
    </row>
    <row r="100" spans="2:11" x14ac:dyDescent="0.2">
      <c r="B100" s="218">
        <v>43770</v>
      </c>
      <c r="C100" s="12" t="s">
        <v>3</v>
      </c>
      <c r="D100" s="113">
        <v>2327</v>
      </c>
      <c r="E100" s="12" t="s">
        <v>92</v>
      </c>
      <c r="F100" s="12" t="s">
        <v>18</v>
      </c>
      <c r="G100" s="12" t="s">
        <v>15</v>
      </c>
      <c r="H100" s="12" t="s">
        <v>2721</v>
      </c>
      <c r="I100" s="12"/>
      <c r="J100" s="9">
        <v>24</v>
      </c>
      <c r="K100" s="9">
        <v>28</v>
      </c>
    </row>
    <row r="101" spans="2:11" x14ac:dyDescent="0.2">
      <c r="B101" s="218">
        <v>43770</v>
      </c>
      <c r="C101" s="12" t="s">
        <v>3</v>
      </c>
      <c r="D101" s="113">
        <v>4514</v>
      </c>
      <c r="E101" s="12" t="s">
        <v>40</v>
      </c>
      <c r="F101" s="12" t="s">
        <v>6</v>
      </c>
      <c r="G101" s="12" t="s">
        <v>15</v>
      </c>
      <c r="H101" s="12" t="s">
        <v>929</v>
      </c>
      <c r="I101" s="12"/>
      <c r="J101" s="113">
        <v>4</v>
      </c>
      <c r="K101" s="9">
        <v>1</v>
      </c>
    </row>
    <row r="102" spans="2:11" x14ac:dyDescent="0.2">
      <c r="B102" s="218">
        <v>43770</v>
      </c>
      <c r="C102" s="12" t="s">
        <v>3</v>
      </c>
      <c r="D102" s="113">
        <v>8081</v>
      </c>
      <c r="E102" s="12" t="s">
        <v>41</v>
      </c>
      <c r="F102" s="12" t="s">
        <v>6</v>
      </c>
      <c r="G102" s="12" t="s">
        <v>15</v>
      </c>
      <c r="H102" s="12" t="s">
        <v>23</v>
      </c>
      <c r="I102" s="12"/>
      <c r="J102" s="9">
        <v>23</v>
      </c>
      <c r="K102" s="9">
        <v>27</v>
      </c>
    </row>
    <row r="103" spans="2:11" x14ac:dyDescent="0.2">
      <c r="B103" s="218">
        <v>43770</v>
      </c>
      <c r="C103" s="12" t="s">
        <v>3</v>
      </c>
      <c r="D103" s="113">
        <v>8189</v>
      </c>
      <c r="E103" s="12" t="s">
        <v>1698</v>
      </c>
      <c r="F103" s="12" t="s">
        <v>690</v>
      </c>
      <c r="G103" s="12" t="s">
        <v>15</v>
      </c>
      <c r="H103" s="12" t="s">
        <v>23</v>
      </c>
      <c r="I103" s="12"/>
      <c r="J103" s="9">
        <v>28</v>
      </c>
      <c r="K103" s="9">
        <v>33</v>
      </c>
    </row>
    <row r="104" spans="2:11" x14ac:dyDescent="0.2">
      <c r="B104" s="218">
        <v>43770</v>
      </c>
      <c r="C104" s="12" t="s">
        <v>2708</v>
      </c>
      <c r="D104" s="113">
        <v>1000</v>
      </c>
      <c r="E104" s="12" t="s">
        <v>2709</v>
      </c>
      <c r="F104" s="12" t="s">
        <v>2710</v>
      </c>
      <c r="G104" s="12" t="s">
        <v>15</v>
      </c>
      <c r="H104" s="12" t="s">
        <v>151</v>
      </c>
      <c r="I104" s="12"/>
      <c r="J104" s="9">
        <v>140</v>
      </c>
      <c r="K104" s="9">
        <v>223</v>
      </c>
    </row>
    <row r="105" spans="2:11" x14ac:dyDescent="0.2">
      <c r="B105" s="218">
        <v>43771</v>
      </c>
      <c r="C105" s="12" t="s">
        <v>14</v>
      </c>
      <c r="D105" s="113">
        <v>6840</v>
      </c>
      <c r="E105" s="12" t="s">
        <v>2261</v>
      </c>
      <c r="F105" s="12" t="s">
        <v>6</v>
      </c>
      <c r="G105" s="12" t="s">
        <v>15</v>
      </c>
      <c r="H105" s="12" t="s">
        <v>151</v>
      </c>
      <c r="I105" s="12"/>
      <c r="J105" s="9">
        <v>49</v>
      </c>
      <c r="K105" s="9">
        <v>67</v>
      </c>
    </row>
    <row r="106" spans="2:11" x14ac:dyDescent="0.2">
      <c r="B106" s="218">
        <v>43771</v>
      </c>
      <c r="C106" s="12" t="s">
        <v>5</v>
      </c>
      <c r="D106" s="113">
        <v>55765</v>
      </c>
      <c r="E106" s="12" t="s">
        <v>2738</v>
      </c>
      <c r="F106" s="12" t="s">
        <v>5</v>
      </c>
      <c r="G106" s="12" t="s">
        <v>2739</v>
      </c>
      <c r="H106" s="12" t="s">
        <v>319</v>
      </c>
      <c r="I106" s="12"/>
      <c r="J106" s="9">
        <v>88</v>
      </c>
      <c r="K106" s="9">
        <v>138</v>
      </c>
    </row>
    <row r="107" spans="2:11" x14ac:dyDescent="0.2">
      <c r="B107" s="218">
        <v>43771</v>
      </c>
      <c r="C107" s="12" t="s">
        <v>5</v>
      </c>
      <c r="D107" s="113">
        <v>66882</v>
      </c>
      <c r="E107" s="12" t="s">
        <v>2742</v>
      </c>
      <c r="F107" s="12" t="s">
        <v>15</v>
      </c>
      <c r="G107" s="12" t="s">
        <v>15</v>
      </c>
      <c r="H107" s="12" t="s">
        <v>23</v>
      </c>
      <c r="I107" s="12"/>
      <c r="J107" s="9">
        <v>101</v>
      </c>
      <c r="K107" s="9">
        <v>148</v>
      </c>
    </row>
    <row r="108" spans="2:11" x14ac:dyDescent="0.2">
      <c r="B108" s="218">
        <v>43771</v>
      </c>
      <c r="C108" s="12" t="s">
        <v>5</v>
      </c>
      <c r="D108" s="113">
        <v>67269</v>
      </c>
      <c r="E108" s="12" t="s">
        <v>2743</v>
      </c>
      <c r="F108" s="12" t="s">
        <v>5</v>
      </c>
      <c r="G108" s="12" t="s">
        <v>15</v>
      </c>
      <c r="H108" s="12" t="s">
        <v>319</v>
      </c>
      <c r="I108" s="12"/>
      <c r="J108" s="9">
        <v>117</v>
      </c>
      <c r="K108" s="9">
        <v>188</v>
      </c>
    </row>
    <row r="109" spans="2:11" x14ac:dyDescent="0.2">
      <c r="B109" s="218">
        <v>43771</v>
      </c>
      <c r="C109" s="12" t="s">
        <v>5</v>
      </c>
      <c r="D109" s="113">
        <v>80804</v>
      </c>
      <c r="E109" s="12" t="s">
        <v>2750</v>
      </c>
      <c r="F109" s="12" t="s">
        <v>5</v>
      </c>
      <c r="G109" s="12" t="s">
        <v>15</v>
      </c>
      <c r="H109" s="12" t="s">
        <v>151</v>
      </c>
      <c r="I109" s="12"/>
      <c r="J109" s="31"/>
      <c r="K109" s="31"/>
    </row>
    <row r="110" spans="2:11" x14ac:dyDescent="0.2">
      <c r="B110" s="218">
        <v>43771</v>
      </c>
      <c r="C110" s="12" t="s">
        <v>5</v>
      </c>
      <c r="D110" s="113">
        <v>54296</v>
      </c>
      <c r="E110" s="12" t="s">
        <v>154</v>
      </c>
      <c r="F110" s="12" t="s">
        <v>5</v>
      </c>
      <c r="G110" s="12" t="s">
        <v>221</v>
      </c>
      <c r="H110" s="12" t="s">
        <v>23</v>
      </c>
      <c r="I110" s="12"/>
      <c r="J110" s="9">
        <v>63</v>
      </c>
      <c r="K110" s="9">
        <v>80</v>
      </c>
    </row>
    <row r="111" spans="2:11" x14ac:dyDescent="0.2">
      <c r="B111" s="218">
        <v>43771</v>
      </c>
      <c r="C111" s="12" t="s">
        <v>6</v>
      </c>
      <c r="D111" s="113">
        <v>54400</v>
      </c>
      <c r="E111" s="12" t="s">
        <v>1640</v>
      </c>
      <c r="F111" s="12" t="s">
        <v>6</v>
      </c>
      <c r="G111" s="12" t="s">
        <v>15</v>
      </c>
      <c r="H111" s="12" t="s">
        <v>294</v>
      </c>
      <c r="I111" s="12"/>
      <c r="J111" s="9">
        <v>27</v>
      </c>
      <c r="K111" s="9">
        <v>20</v>
      </c>
    </row>
    <row r="112" spans="2:11" x14ac:dyDescent="0.2">
      <c r="B112" s="218">
        <v>43771</v>
      </c>
      <c r="C112" s="12" t="s">
        <v>6</v>
      </c>
      <c r="D112" s="113">
        <v>55400</v>
      </c>
      <c r="E112" s="12" t="s">
        <v>2741</v>
      </c>
      <c r="F112" s="12" t="s">
        <v>1676</v>
      </c>
      <c r="G112" s="12" t="s">
        <v>15</v>
      </c>
      <c r="H112" s="12" t="s">
        <v>319</v>
      </c>
      <c r="I112" s="12"/>
      <c r="J112" s="9">
        <v>57</v>
      </c>
      <c r="K112" s="9">
        <v>53</v>
      </c>
    </row>
    <row r="113" spans="2:11" x14ac:dyDescent="0.2">
      <c r="B113" s="218">
        <v>43771</v>
      </c>
      <c r="C113" s="12" t="s">
        <v>6</v>
      </c>
      <c r="D113" s="113">
        <v>57270</v>
      </c>
      <c r="E113" s="12" t="s">
        <v>2378</v>
      </c>
      <c r="F113" s="12" t="s">
        <v>6</v>
      </c>
      <c r="G113" s="12" t="s">
        <v>6</v>
      </c>
      <c r="H113" s="12" t="s">
        <v>23</v>
      </c>
      <c r="I113" s="12"/>
      <c r="J113" s="9">
        <v>39</v>
      </c>
      <c r="K113" s="9">
        <v>46</v>
      </c>
    </row>
    <row r="114" spans="2:11" x14ac:dyDescent="0.2">
      <c r="B114" s="218">
        <v>43771</v>
      </c>
      <c r="C114" s="12" t="s">
        <v>6</v>
      </c>
      <c r="D114" s="113">
        <v>54520</v>
      </c>
      <c r="E114" s="12" t="s">
        <v>1314</v>
      </c>
      <c r="F114" s="12" t="s">
        <v>6</v>
      </c>
      <c r="G114" s="12" t="s">
        <v>15</v>
      </c>
      <c r="H114" s="12" t="s">
        <v>151</v>
      </c>
      <c r="I114" s="12"/>
      <c r="J114" s="9">
        <v>97</v>
      </c>
      <c r="K114" s="9">
        <v>124</v>
      </c>
    </row>
    <row r="115" spans="2:11" x14ac:dyDescent="0.2">
      <c r="B115" s="218">
        <v>43771</v>
      </c>
      <c r="C115" s="12" t="s">
        <v>6</v>
      </c>
      <c r="D115" s="113">
        <v>54111</v>
      </c>
      <c r="E115" s="12" t="s">
        <v>2745</v>
      </c>
      <c r="F115" s="12" t="s">
        <v>6</v>
      </c>
      <c r="G115" s="12" t="s">
        <v>15</v>
      </c>
      <c r="H115" s="12" t="s">
        <v>151</v>
      </c>
      <c r="I115" s="12"/>
      <c r="J115" s="9">
        <v>90</v>
      </c>
      <c r="K115" s="9">
        <v>132</v>
      </c>
    </row>
    <row r="116" spans="2:11" x14ac:dyDescent="0.2">
      <c r="B116" s="218">
        <v>43771</v>
      </c>
      <c r="C116" s="12" t="s">
        <v>6</v>
      </c>
      <c r="D116" s="113">
        <v>54111</v>
      </c>
      <c r="E116" s="12" t="s">
        <v>2745</v>
      </c>
      <c r="F116" s="12" t="s">
        <v>6</v>
      </c>
      <c r="G116" s="12" t="s">
        <v>15</v>
      </c>
      <c r="H116" s="12" t="s">
        <v>151</v>
      </c>
      <c r="I116" s="12"/>
      <c r="J116" s="9">
        <v>90</v>
      </c>
      <c r="K116" s="9">
        <v>132</v>
      </c>
    </row>
    <row r="117" spans="2:11" x14ac:dyDescent="0.2">
      <c r="B117" s="218">
        <v>43771</v>
      </c>
      <c r="C117" s="12" t="s">
        <v>6</v>
      </c>
      <c r="D117" s="113">
        <v>55600</v>
      </c>
      <c r="E117" s="12" t="s">
        <v>855</v>
      </c>
      <c r="F117" s="12" t="s">
        <v>6</v>
      </c>
      <c r="G117" s="12" t="s">
        <v>6</v>
      </c>
      <c r="H117" s="12" t="s">
        <v>151</v>
      </c>
      <c r="I117" s="12"/>
      <c r="J117" s="9">
        <v>55</v>
      </c>
      <c r="K117" s="9">
        <v>55</v>
      </c>
    </row>
    <row r="118" spans="2:11" x14ac:dyDescent="0.2">
      <c r="B118" s="218">
        <v>43771</v>
      </c>
      <c r="C118" s="12" t="s">
        <v>6</v>
      </c>
      <c r="D118" s="113">
        <v>55600</v>
      </c>
      <c r="E118" s="12" t="s">
        <v>855</v>
      </c>
      <c r="F118" s="12" t="s">
        <v>6</v>
      </c>
      <c r="G118" s="12" t="s">
        <v>15</v>
      </c>
      <c r="H118" s="12" t="s">
        <v>151</v>
      </c>
      <c r="I118" s="12"/>
      <c r="J118" s="9">
        <v>55</v>
      </c>
      <c r="K118" s="9">
        <v>55</v>
      </c>
    </row>
    <row r="119" spans="2:11" x14ac:dyDescent="0.2">
      <c r="B119" s="218">
        <v>43771</v>
      </c>
      <c r="C119" s="12" t="s">
        <v>6</v>
      </c>
      <c r="D119" s="113">
        <v>57855</v>
      </c>
      <c r="E119" s="12" t="s">
        <v>2747</v>
      </c>
      <c r="F119" s="12" t="s">
        <v>6</v>
      </c>
      <c r="G119" s="12" t="s">
        <v>15</v>
      </c>
      <c r="H119" s="12" t="s">
        <v>151</v>
      </c>
      <c r="I119" s="12"/>
      <c r="J119" s="9">
        <v>51</v>
      </c>
      <c r="K119" s="9">
        <v>58</v>
      </c>
    </row>
    <row r="120" spans="2:11" x14ac:dyDescent="0.2">
      <c r="B120" s="218">
        <v>43771</v>
      </c>
      <c r="C120" s="12" t="s">
        <v>6</v>
      </c>
      <c r="D120" s="113">
        <v>57855</v>
      </c>
      <c r="E120" s="12" t="s">
        <v>2747</v>
      </c>
      <c r="F120" s="12" t="s">
        <v>6</v>
      </c>
      <c r="G120" s="12" t="s">
        <v>15</v>
      </c>
      <c r="H120" s="12" t="s">
        <v>151</v>
      </c>
      <c r="I120" s="12"/>
      <c r="J120" s="9">
        <v>51</v>
      </c>
      <c r="K120" s="9">
        <v>58</v>
      </c>
    </row>
    <row r="121" spans="2:11" x14ac:dyDescent="0.2">
      <c r="B121" s="218">
        <v>43771</v>
      </c>
      <c r="C121" s="12" t="s">
        <v>6</v>
      </c>
      <c r="D121" s="113">
        <v>57700</v>
      </c>
      <c r="E121" s="12" t="s">
        <v>178</v>
      </c>
      <c r="F121" s="12" t="s">
        <v>6</v>
      </c>
      <c r="G121" s="12" t="s">
        <v>8</v>
      </c>
      <c r="H121" s="12" t="s">
        <v>151</v>
      </c>
      <c r="I121" s="12"/>
      <c r="J121" s="9">
        <v>40</v>
      </c>
      <c r="K121" s="9">
        <v>41</v>
      </c>
    </row>
    <row r="122" spans="2:11" x14ac:dyDescent="0.2">
      <c r="B122" s="218">
        <v>43771</v>
      </c>
      <c r="C122" s="12" t="s">
        <v>6</v>
      </c>
      <c r="D122" s="113">
        <v>1541</v>
      </c>
      <c r="E122" s="12" t="s">
        <v>92</v>
      </c>
      <c r="F122" s="12" t="s">
        <v>2737</v>
      </c>
      <c r="G122" s="12" t="s">
        <v>15</v>
      </c>
      <c r="H122" s="12" t="s">
        <v>151</v>
      </c>
      <c r="I122" s="12"/>
      <c r="J122" s="9">
        <v>24</v>
      </c>
      <c r="K122" s="9">
        <v>28</v>
      </c>
    </row>
    <row r="123" spans="2:11" x14ac:dyDescent="0.2">
      <c r="B123" s="218">
        <v>43771</v>
      </c>
      <c r="C123" s="12" t="s">
        <v>6</v>
      </c>
      <c r="D123" s="113">
        <v>54720</v>
      </c>
      <c r="E123" s="12" t="s">
        <v>240</v>
      </c>
      <c r="F123" s="12" t="s">
        <v>6</v>
      </c>
      <c r="G123" s="12" t="s">
        <v>8</v>
      </c>
      <c r="H123" s="12" t="s">
        <v>319</v>
      </c>
      <c r="I123" s="12"/>
      <c r="J123" s="9">
        <v>26</v>
      </c>
      <c r="K123" s="9">
        <v>17</v>
      </c>
    </row>
    <row r="124" spans="2:11" x14ac:dyDescent="0.2">
      <c r="B124" s="218">
        <v>43771</v>
      </c>
      <c r="C124" s="12" t="s">
        <v>6</v>
      </c>
      <c r="D124" s="113">
        <v>57840</v>
      </c>
      <c r="E124" s="12" t="s">
        <v>293</v>
      </c>
      <c r="F124" s="12" t="s">
        <v>6</v>
      </c>
      <c r="G124" s="12" t="s">
        <v>5</v>
      </c>
      <c r="H124" s="12" t="s">
        <v>151</v>
      </c>
      <c r="I124" s="12"/>
      <c r="J124" s="9">
        <v>29</v>
      </c>
      <c r="K124" s="9">
        <v>23</v>
      </c>
    </row>
    <row r="125" spans="2:11" x14ac:dyDescent="0.2">
      <c r="B125" s="218">
        <v>43771</v>
      </c>
      <c r="C125" s="12" t="s">
        <v>6</v>
      </c>
      <c r="D125" s="113">
        <v>54580</v>
      </c>
      <c r="E125" s="12" t="s">
        <v>277</v>
      </c>
      <c r="F125" s="12" t="s">
        <v>6</v>
      </c>
      <c r="G125" s="12" t="s">
        <v>15</v>
      </c>
      <c r="H125" s="12" t="s">
        <v>23</v>
      </c>
      <c r="I125" s="12"/>
      <c r="J125" s="9">
        <v>17</v>
      </c>
      <c r="K125" s="9">
        <v>12</v>
      </c>
    </row>
    <row r="126" spans="2:11" x14ac:dyDescent="0.2">
      <c r="B126" s="218">
        <v>43771</v>
      </c>
      <c r="C126" s="12" t="s">
        <v>6</v>
      </c>
      <c r="D126" s="113">
        <v>57700</v>
      </c>
      <c r="E126" s="12" t="s">
        <v>178</v>
      </c>
      <c r="F126" s="12" t="s">
        <v>8</v>
      </c>
      <c r="G126" s="12" t="s">
        <v>6</v>
      </c>
      <c r="H126" s="12" t="s">
        <v>319</v>
      </c>
      <c r="I126" s="12"/>
      <c r="J126" s="9">
        <v>40</v>
      </c>
      <c r="K126" s="9">
        <v>42</v>
      </c>
    </row>
    <row r="127" spans="2:11" x14ac:dyDescent="0.2">
      <c r="B127" s="218">
        <v>43771</v>
      </c>
      <c r="C127" s="12" t="s">
        <v>6</v>
      </c>
      <c r="D127" s="113">
        <v>57840</v>
      </c>
      <c r="E127" s="12" t="s">
        <v>293</v>
      </c>
      <c r="F127" s="12" t="s">
        <v>3</v>
      </c>
      <c r="G127" s="12" t="s">
        <v>15</v>
      </c>
      <c r="H127" s="12" t="s">
        <v>37</v>
      </c>
      <c r="I127" s="12"/>
      <c r="J127" s="9">
        <v>28</v>
      </c>
      <c r="K127" s="9">
        <v>23</v>
      </c>
    </row>
    <row r="128" spans="2:11" x14ac:dyDescent="0.2">
      <c r="B128" s="218">
        <v>43771</v>
      </c>
      <c r="C128" s="12" t="s">
        <v>6</v>
      </c>
      <c r="D128" s="113">
        <v>54590</v>
      </c>
      <c r="E128" s="12" t="s">
        <v>2596</v>
      </c>
      <c r="F128" s="12" t="s">
        <v>6</v>
      </c>
      <c r="G128" s="12" t="s">
        <v>6</v>
      </c>
      <c r="H128" s="12" t="s">
        <v>222</v>
      </c>
      <c r="I128" s="12"/>
      <c r="J128" s="9">
        <v>23</v>
      </c>
      <c r="K128" s="9">
        <v>9</v>
      </c>
    </row>
    <row r="129" spans="2:11" x14ac:dyDescent="0.2">
      <c r="B129" s="218">
        <v>43771</v>
      </c>
      <c r="C129" s="12" t="s">
        <v>6</v>
      </c>
      <c r="D129" s="113">
        <v>78170</v>
      </c>
      <c r="E129" s="12" t="s">
        <v>2751</v>
      </c>
      <c r="F129" s="12" t="s">
        <v>6</v>
      </c>
      <c r="G129" s="12" t="s">
        <v>15</v>
      </c>
      <c r="H129" s="12" t="s">
        <v>151</v>
      </c>
      <c r="I129" s="12"/>
      <c r="J129" s="31"/>
      <c r="K129" s="31"/>
    </row>
    <row r="130" spans="2:11" x14ac:dyDescent="0.2">
      <c r="B130" s="218">
        <v>43771</v>
      </c>
      <c r="C130" s="12" t="s">
        <v>6</v>
      </c>
      <c r="D130" s="113">
        <v>57840</v>
      </c>
      <c r="E130" s="12" t="s">
        <v>293</v>
      </c>
      <c r="F130" s="12" t="s">
        <v>3</v>
      </c>
      <c r="G130" s="12" t="s">
        <v>5</v>
      </c>
      <c r="H130" s="12" t="s">
        <v>23</v>
      </c>
      <c r="I130" s="12"/>
      <c r="J130" s="9">
        <v>29</v>
      </c>
      <c r="K130" s="9">
        <v>23</v>
      </c>
    </row>
    <row r="131" spans="2:11" x14ac:dyDescent="0.2">
      <c r="B131" s="218">
        <v>43771</v>
      </c>
      <c r="C131" s="12" t="s">
        <v>3</v>
      </c>
      <c r="D131" s="113">
        <v>9521</v>
      </c>
      <c r="E131" s="12" t="s">
        <v>52</v>
      </c>
      <c r="F131" s="12" t="s">
        <v>2735</v>
      </c>
      <c r="G131" s="12" t="s">
        <v>15</v>
      </c>
      <c r="H131" s="12" t="s">
        <v>319</v>
      </c>
      <c r="I131" s="12"/>
      <c r="J131" s="9">
        <v>66</v>
      </c>
      <c r="K131" s="9">
        <v>87</v>
      </c>
    </row>
    <row r="132" spans="2:11" x14ac:dyDescent="0.2">
      <c r="B132" s="218">
        <v>43771</v>
      </c>
      <c r="C132" s="12" t="s">
        <v>3</v>
      </c>
      <c r="D132" s="113">
        <v>8249</v>
      </c>
      <c r="E132" s="12" t="s">
        <v>64</v>
      </c>
      <c r="F132" s="12" t="s">
        <v>8</v>
      </c>
      <c r="G132" s="12" t="s">
        <v>6</v>
      </c>
      <c r="H132" s="12" t="s">
        <v>37</v>
      </c>
      <c r="I132" s="12"/>
      <c r="J132" s="9">
        <v>26</v>
      </c>
      <c r="K132" s="9">
        <v>19</v>
      </c>
    </row>
    <row r="133" spans="2:11" x14ac:dyDescent="0.2">
      <c r="B133" s="218">
        <v>43771</v>
      </c>
      <c r="C133" s="12" t="s">
        <v>3</v>
      </c>
      <c r="D133" s="113">
        <v>5830</v>
      </c>
      <c r="E133" s="12" t="s">
        <v>261</v>
      </c>
      <c r="F133" s="12" t="s">
        <v>8</v>
      </c>
      <c r="G133" s="12" t="s">
        <v>33</v>
      </c>
      <c r="H133" s="12" t="s">
        <v>319</v>
      </c>
      <c r="I133" s="12"/>
      <c r="J133" s="9">
        <v>26</v>
      </c>
      <c r="K133" s="9">
        <v>28</v>
      </c>
    </row>
    <row r="134" spans="2:11" x14ac:dyDescent="0.2">
      <c r="B134" s="218">
        <v>43771</v>
      </c>
      <c r="C134" s="12" t="s">
        <v>3</v>
      </c>
      <c r="D134" s="113">
        <v>8047</v>
      </c>
      <c r="E134" s="12" t="s">
        <v>42</v>
      </c>
      <c r="F134" s="12" t="s">
        <v>18</v>
      </c>
      <c r="G134" s="12" t="s">
        <v>15</v>
      </c>
      <c r="H134" s="12" t="s">
        <v>37</v>
      </c>
      <c r="I134" s="12"/>
      <c r="J134" s="9">
        <v>25</v>
      </c>
      <c r="K134" s="9">
        <v>22</v>
      </c>
    </row>
    <row r="135" spans="2:11" x14ac:dyDescent="0.2">
      <c r="B135" s="218">
        <v>43771</v>
      </c>
      <c r="C135" s="12" t="s">
        <v>3</v>
      </c>
      <c r="D135" s="113">
        <v>8055</v>
      </c>
      <c r="E135" s="12" t="s">
        <v>2736</v>
      </c>
      <c r="F135" s="12" t="s">
        <v>2737</v>
      </c>
      <c r="G135" s="12" t="s">
        <v>15</v>
      </c>
      <c r="H135" s="12" t="s">
        <v>319</v>
      </c>
      <c r="I135" s="12"/>
      <c r="J135" s="9">
        <v>23</v>
      </c>
      <c r="K135" s="9">
        <v>19</v>
      </c>
    </row>
    <row r="136" spans="2:11" x14ac:dyDescent="0.2">
      <c r="B136" s="218">
        <v>43771</v>
      </c>
      <c r="C136" s="12" t="s">
        <v>3</v>
      </c>
      <c r="D136" s="113">
        <v>5243</v>
      </c>
      <c r="E136" s="12" t="s">
        <v>66</v>
      </c>
      <c r="F136" s="12" t="s">
        <v>6</v>
      </c>
      <c r="G136" s="12" t="s">
        <v>234</v>
      </c>
      <c r="H136" s="12" t="s">
        <v>23</v>
      </c>
      <c r="I136" s="12"/>
      <c r="J136" s="9">
        <v>30</v>
      </c>
      <c r="K136" s="9">
        <v>35</v>
      </c>
    </row>
    <row r="137" spans="2:11" x14ac:dyDescent="0.2">
      <c r="B137" s="218">
        <v>43771</v>
      </c>
      <c r="C137" s="12" t="s">
        <v>3</v>
      </c>
      <c r="D137" s="113">
        <v>9676</v>
      </c>
      <c r="E137" s="12" t="s">
        <v>2740</v>
      </c>
      <c r="F137" s="12" t="s">
        <v>3</v>
      </c>
      <c r="G137" s="12" t="s">
        <v>5</v>
      </c>
      <c r="H137" s="12" t="s">
        <v>23</v>
      </c>
      <c r="I137" s="12"/>
      <c r="J137" s="9">
        <v>72</v>
      </c>
      <c r="K137" s="9">
        <v>82</v>
      </c>
    </row>
    <row r="138" spans="2:11" x14ac:dyDescent="0.2">
      <c r="B138" s="218">
        <v>43771</v>
      </c>
      <c r="C138" s="12" t="s">
        <v>3</v>
      </c>
      <c r="D138" s="113">
        <v>4048</v>
      </c>
      <c r="E138" s="12" t="s">
        <v>506</v>
      </c>
      <c r="F138" s="12" t="s">
        <v>9</v>
      </c>
      <c r="G138" s="12" t="s">
        <v>15</v>
      </c>
      <c r="H138" s="12" t="s">
        <v>23</v>
      </c>
      <c r="I138" s="12"/>
      <c r="J138" s="9">
        <v>15</v>
      </c>
      <c r="K138" s="9">
        <v>11</v>
      </c>
    </row>
    <row r="139" spans="2:11" x14ac:dyDescent="0.2">
      <c r="B139" s="218">
        <v>43771</v>
      </c>
      <c r="C139" s="12" t="s">
        <v>3</v>
      </c>
      <c r="D139" s="113">
        <v>4460</v>
      </c>
      <c r="E139" s="12" t="s">
        <v>46</v>
      </c>
      <c r="F139" s="12" t="s">
        <v>3</v>
      </c>
      <c r="G139" s="12" t="s">
        <v>3</v>
      </c>
      <c r="H139" s="12" t="s">
        <v>151</v>
      </c>
      <c r="I139" s="12"/>
      <c r="J139" s="9">
        <v>6</v>
      </c>
      <c r="K139" s="9">
        <v>4</v>
      </c>
    </row>
    <row r="140" spans="2:11" x14ac:dyDescent="0.2">
      <c r="B140" s="218">
        <v>43771</v>
      </c>
      <c r="C140" s="12" t="s">
        <v>3</v>
      </c>
      <c r="D140" s="113">
        <v>4465</v>
      </c>
      <c r="E140" s="12" t="s">
        <v>46</v>
      </c>
      <c r="F140" s="12" t="s">
        <v>6</v>
      </c>
      <c r="G140" s="12" t="s">
        <v>15</v>
      </c>
      <c r="H140" s="12" t="s">
        <v>194</v>
      </c>
      <c r="I140" s="12"/>
      <c r="J140" s="9">
        <v>7</v>
      </c>
      <c r="K140" s="9">
        <v>4</v>
      </c>
    </row>
    <row r="141" spans="2:11" x14ac:dyDescent="0.2">
      <c r="B141" s="218">
        <v>43771</v>
      </c>
      <c r="C141" s="12" t="s">
        <v>3</v>
      </c>
      <c r="D141" s="113">
        <v>9577</v>
      </c>
      <c r="E141" s="12" t="s">
        <v>52</v>
      </c>
      <c r="F141" s="12" t="s">
        <v>16</v>
      </c>
      <c r="G141" s="12" t="s">
        <v>3</v>
      </c>
      <c r="H141" s="12" t="s">
        <v>37</v>
      </c>
      <c r="I141" s="12"/>
      <c r="J141" s="9">
        <v>70</v>
      </c>
      <c r="K141" s="9">
        <v>91</v>
      </c>
    </row>
    <row r="142" spans="2:11" x14ac:dyDescent="0.2">
      <c r="B142" s="218">
        <v>43771</v>
      </c>
      <c r="C142" s="12" t="s">
        <v>3</v>
      </c>
      <c r="D142" s="113">
        <v>3442</v>
      </c>
      <c r="E142" s="12" t="s">
        <v>67</v>
      </c>
      <c r="F142" s="12" t="s">
        <v>3</v>
      </c>
      <c r="G142" s="12" t="s">
        <v>3</v>
      </c>
      <c r="H142" s="12" t="s">
        <v>222</v>
      </c>
      <c r="I142" s="12"/>
      <c r="J142" s="9">
        <v>18</v>
      </c>
      <c r="K142" s="9">
        <v>19</v>
      </c>
    </row>
    <row r="143" spans="2:11" x14ac:dyDescent="0.2">
      <c r="B143" s="218">
        <v>43771</v>
      </c>
      <c r="C143" s="12" t="s">
        <v>3</v>
      </c>
      <c r="D143" s="113">
        <v>1117</v>
      </c>
      <c r="E143" s="12" t="s">
        <v>92</v>
      </c>
      <c r="F143" s="12" t="s">
        <v>2735</v>
      </c>
      <c r="G143" s="12" t="s">
        <v>15</v>
      </c>
      <c r="H143" s="12" t="s">
        <v>319</v>
      </c>
      <c r="I143" s="12"/>
      <c r="J143" s="9">
        <v>24</v>
      </c>
      <c r="K143" s="9">
        <v>26</v>
      </c>
    </row>
    <row r="144" spans="2:11" x14ac:dyDescent="0.2">
      <c r="B144" s="218">
        <v>43771</v>
      </c>
      <c r="C144" s="12" t="s">
        <v>3</v>
      </c>
      <c r="D144" s="113">
        <v>8042</v>
      </c>
      <c r="E144" s="12" t="s">
        <v>42</v>
      </c>
      <c r="F144" s="12" t="s">
        <v>15</v>
      </c>
      <c r="G144" s="12" t="s">
        <v>15</v>
      </c>
      <c r="H144" s="12" t="s">
        <v>319</v>
      </c>
      <c r="I144" s="12"/>
      <c r="J144" s="9">
        <v>26</v>
      </c>
      <c r="K144" s="9">
        <v>21</v>
      </c>
    </row>
    <row r="145" spans="2:11" x14ac:dyDescent="0.2">
      <c r="B145" s="218">
        <v>43771</v>
      </c>
      <c r="C145" s="12" t="s">
        <v>3</v>
      </c>
      <c r="D145" s="113">
        <v>4888</v>
      </c>
      <c r="E145" s="12" t="s">
        <v>124</v>
      </c>
      <c r="F145" s="12" t="s">
        <v>3</v>
      </c>
      <c r="G145" s="12" t="s">
        <v>6</v>
      </c>
      <c r="H145" s="12" t="s">
        <v>151</v>
      </c>
      <c r="I145" s="12"/>
      <c r="J145" s="9">
        <v>13</v>
      </c>
      <c r="K145" s="9">
        <v>9</v>
      </c>
    </row>
    <row r="146" spans="2:11" x14ac:dyDescent="0.2">
      <c r="B146" s="218">
        <v>43771</v>
      </c>
      <c r="C146" s="12" t="s">
        <v>3</v>
      </c>
      <c r="D146" s="113">
        <v>6559</v>
      </c>
      <c r="E146" s="12" t="s">
        <v>2744</v>
      </c>
      <c r="F146" s="12" t="s">
        <v>3</v>
      </c>
      <c r="G146" s="12" t="s">
        <v>6</v>
      </c>
      <c r="H146" s="12" t="s">
        <v>151</v>
      </c>
      <c r="I146" s="12"/>
      <c r="J146" s="9">
        <v>52</v>
      </c>
      <c r="K146" s="9">
        <v>73</v>
      </c>
    </row>
    <row r="147" spans="2:11" x14ac:dyDescent="0.2">
      <c r="B147" s="218">
        <v>43771</v>
      </c>
      <c r="C147" s="12" t="s">
        <v>3</v>
      </c>
      <c r="D147" s="113">
        <v>4509</v>
      </c>
      <c r="E147" s="12" t="s">
        <v>40</v>
      </c>
      <c r="F147" s="12" t="s">
        <v>3</v>
      </c>
      <c r="G147" s="12" t="s">
        <v>6</v>
      </c>
      <c r="H147" s="12" t="s">
        <v>488</v>
      </c>
      <c r="I147" s="12"/>
      <c r="J147" s="9">
        <v>4</v>
      </c>
      <c r="K147" s="9">
        <v>2</v>
      </c>
    </row>
    <row r="148" spans="2:11" x14ac:dyDescent="0.2">
      <c r="B148" s="218">
        <v>43771</v>
      </c>
      <c r="C148" s="12" t="s">
        <v>3</v>
      </c>
      <c r="D148" s="113">
        <v>4236</v>
      </c>
      <c r="E148" s="12" t="s">
        <v>506</v>
      </c>
      <c r="F148" s="12" t="s">
        <v>8</v>
      </c>
      <c r="G148" s="12" t="s">
        <v>6</v>
      </c>
      <c r="H148" s="12" t="s">
        <v>151</v>
      </c>
      <c r="I148" s="12"/>
      <c r="J148" s="9">
        <v>15</v>
      </c>
      <c r="K148" s="9">
        <v>8</v>
      </c>
    </row>
    <row r="149" spans="2:11" x14ac:dyDescent="0.2">
      <c r="B149" s="218">
        <v>43771</v>
      </c>
      <c r="C149" s="12" t="s">
        <v>3</v>
      </c>
      <c r="D149" s="113">
        <v>2336</v>
      </c>
      <c r="E149" s="12" t="s">
        <v>92</v>
      </c>
      <c r="F149" s="12" t="s">
        <v>8</v>
      </c>
      <c r="G149" s="12" t="s">
        <v>6</v>
      </c>
      <c r="H149" s="12" t="s">
        <v>2746</v>
      </c>
      <c r="I149" s="12"/>
      <c r="J149" s="9">
        <v>30</v>
      </c>
      <c r="K149" s="9">
        <v>28</v>
      </c>
    </row>
    <row r="150" spans="2:11" x14ac:dyDescent="0.2">
      <c r="B150" s="218">
        <v>43771</v>
      </c>
      <c r="C150" s="12" t="s">
        <v>3</v>
      </c>
      <c r="D150" s="113">
        <v>3636</v>
      </c>
      <c r="E150" s="12" t="s">
        <v>76</v>
      </c>
      <c r="F150" s="12" t="s">
        <v>3</v>
      </c>
      <c r="G150" s="12" t="s">
        <v>6</v>
      </c>
      <c r="H150" s="12" t="s">
        <v>2748</v>
      </c>
      <c r="I150" s="12"/>
      <c r="J150" s="9">
        <v>18</v>
      </c>
      <c r="K150" s="9">
        <v>18</v>
      </c>
    </row>
    <row r="151" spans="2:11" x14ac:dyDescent="0.2">
      <c r="B151" s="218">
        <v>43771</v>
      </c>
      <c r="C151" s="12" t="s">
        <v>3</v>
      </c>
      <c r="D151" s="113">
        <v>3259</v>
      </c>
      <c r="E151" s="12" t="s">
        <v>131</v>
      </c>
      <c r="F151" s="12" t="s">
        <v>3</v>
      </c>
      <c r="G151" s="12" t="s">
        <v>6</v>
      </c>
      <c r="H151" s="12" t="s">
        <v>194</v>
      </c>
      <c r="I151" s="12"/>
      <c r="J151" s="9">
        <v>22</v>
      </c>
      <c r="K151" s="9">
        <v>24</v>
      </c>
    </row>
    <row r="152" spans="2:11" x14ac:dyDescent="0.2">
      <c r="B152" s="218">
        <v>43771</v>
      </c>
      <c r="C152" s="12" t="s">
        <v>3</v>
      </c>
      <c r="D152" s="113">
        <v>8230</v>
      </c>
      <c r="E152" s="12" t="s">
        <v>64</v>
      </c>
      <c r="F152" s="12" t="s">
        <v>3</v>
      </c>
      <c r="G152" s="12" t="s">
        <v>3</v>
      </c>
      <c r="H152" s="12" t="s">
        <v>37</v>
      </c>
      <c r="I152" s="12"/>
      <c r="J152" s="9">
        <v>26</v>
      </c>
      <c r="K152" s="9">
        <v>19</v>
      </c>
    </row>
    <row r="153" spans="2:11" x14ac:dyDescent="0.2">
      <c r="B153" s="218">
        <v>43771</v>
      </c>
      <c r="C153" s="12" t="s">
        <v>3</v>
      </c>
      <c r="D153" s="113">
        <v>6225</v>
      </c>
      <c r="E153" s="12" t="s">
        <v>2749</v>
      </c>
      <c r="F153" s="12" t="s">
        <v>3</v>
      </c>
      <c r="G153" s="12" t="s">
        <v>15</v>
      </c>
      <c r="H153" s="12" t="s">
        <v>151</v>
      </c>
      <c r="I153" s="12"/>
      <c r="J153" s="9">
        <v>40</v>
      </c>
      <c r="K153" s="9">
        <v>52</v>
      </c>
    </row>
    <row r="154" spans="2:11" x14ac:dyDescent="0.2">
      <c r="B154" s="218">
        <v>43771</v>
      </c>
      <c r="C154" s="12" t="s">
        <v>3</v>
      </c>
      <c r="D154" s="113">
        <v>5359</v>
      </c>
      <c r="E154" s="12" t="s">
        <v>58</v>
      </c>
      <c r="F154" s="12" t="s">
        <v>3</v>
      </c>
      <c r="G154" s="12" t="s">
        <v>140</v>
      </c>
      <c r="H154" s="12" t="s">
        <v>2748</v>
      </c>
      <c r="I154" s="12"/>
      <c r="J154" s="9">
        <v>34</v>
      </c>
      <c r="K154" s="9">
        <v>39</v>
      </c>
    </row>
    <row r="155" spans="2:11" x14ac:dyDescent="0.2">
      <c r="B155" s="218">
        <v>43771</v>
      </c>
      <c r="C155" s="12" t="s">
        <v>3</v>
      </c>
      <c r="D155" s="113">
        <v>4645</v>
      </c>
      <c r="E155" s="12" t="s">
        <v>40</v>
      </c>
      <c r="F155" s="12" t="s">
        <v>16</v>
      </c>
      <c r="G155" s="12" t="s">
        <v>6</v>
      </c>
      <c r="H155" s="12" t="s">
        <v>37</v>
      </c>
      <c r="I155" s="12"/>
      <c r="J155" s="9">
        <v>4</v>
      </c>
      <c r="K155" s="9">
        <v>2</v>
      </c>
    </row>
    <row r="156" spans="2:11" x14ac:dyDescent="0.2">
      <c r="B156" s="218">
        <v>43771</v>
      </c>
      <c r="C156" s="12" t="s">
        <v>3</v>
      </c>
      <c r="D156" s="113">
        <v>3320</v>
      </c>
      <c r="E156" s="12" t="s">
        <v>77</v>
      </c>
      <c r="F156" s="12" t="s">
        <v>3</v>
      </c>
      <c r="G156" s="12" t="s">
        <v>6</v>
      </c>
      <c r="H156" s="12" t="s">
        <v>151</v>
      </c>
      <c r="I156" s="12"/>
      <c r="J156" s="9">
        <v>22</v>
      </c>
      <c r="K156" s="9">
        <v>26</v>
      </c>
    </row>
    <row r="157" spans="2:11" x14ac:dyDescent="0.2">
      <c r="B157" s="218">
        <v>43771</v>
      </c>
      <c r="C157" s="12" t="s">
        <v>3</v>
      </c>
      <c r="D157" s="113">
        <v>3259</v>
      </c>
      <c r="E157" s="12" t="s">
        <v>131</v>
      </c>
      <c r="F157" s="12" t="s">
        <v>16</v>
      </c>
      <c r="G157" s="12" t="s">
        <v>3</v>
      </c>
      <c r="H157" s="12" t="s">
        <v>151</v>
      </c>
      <c r="I157" s="12"/>
      <c r="J157" s="9">
        <v>22</v>
      </c>
      <c r="K157" s="9">
        <v>24</v>
      </c>
    </row>
    <row r="158" spans="2:11" x14ac:dyDescent="0.2">
      <c r="B158" s="218">
        <v>43771</v>
      </c>
      <c r="C158" s="12" t="s">
        <v>3</v>
      </c>
      <c r="D158" s="113">
        <v>1723</v>
      </c>
      <c r="E158" s="12" t="s">
        <v>92</v>
      </c>
      <c r="F158" s="12" t="s">
        <v>6</v>
      </c>
      <c r="G158" s="12" t="s">
        <v>15</v>
      </c>
      <c r="H158" s="12" t="s">
        <v>319</v>
      </c>
      <c r="I158" s="12"/>
      <c r="J158" s="9">
        <v>21</v>
      </c>
      <c r="K158" s="9">
        <v>25</v>
      </c>
    </row>
    <row r="159" spans="2:11" x14ac:dyDescent="0.2">
      <c r="B159" s="218">
        <v>43771</v>
      </c>
      <c r="C159" s="12" t="s">
        <v>3</v>
      </c>
      <c r="D159" s="113">
        <v>2215</v>
      </c>
      <c r="E159" s="12" t="s">
        <v>92</v>
      </c>
      <c r="F159" s="12" t="s">
        <v>6</v>
      </c>
      <c r="G159" s="12" t="s">
        <v>15</v>
      </c>
      <c r="H159" s="12" t="s">
        <v>2716</v>
      </c>
      <c r="I159" s="12"/>
      <c r="J159" s="9">
        <v>32</v>
      </c>
      <c r="K159" s="9">
        <v>30</v>
      </c>
    </row>
    <row r="160" spans="2:11" x14ac:dyDescent="0.2">
      <c r="B160" s="218">
        <v>43771</v>
      </c>
      <c r="C160" s="12" t="s">
        <v>3</v>
      </c>
      <c r="D160" s="113">
        <v>2368</v>
      </c>
      <c r="E160" s="12" t="s">
        <v>506</v>
      </c>
      <c r="F160" s="12" t="s">
        <v>1656</v>
      </c>
      <c r="G160" s="12" t="s">
        <v>15</v>
      </c>
      <c r="H160" s="12" t="s">
        <v>194</v>
      </c>
      <c r="I160" s="12"/>
      <c r="J160" s="9">
        <v>12</v>
      </c>
      <c r="K160" s="9">
        <v>7</v>
      </c>
    </row>
    <row r="161" spans="2:11" x14ac:dyDescent="0.2">
      <c r="B161" s="218">
        <v>43772</v>
      </c>
      <c r="C161" s="12" t="s">
        <v>14</v>
      </c>
      <c r="D161" s="113">
        <v>2800</v>
      </c>
      <c r="E161" s="12" t="s">
        <v>2364</v>
      </c>
      <c r="F161" s="12" t="s">
        <v>234</v>
      </c>
      <c r="G161" s="12" t="s">
        <v>6</v>
      </c>
      <c r="H161" s="12" t="s">
        <v>292</v>
      </c>
      <c r="I161" s="12"/>
      <c r="J161" s="9">
        <v>140</v>
      </c>
      <c r="K161" s="9">
        <v>226</v>
      </c>
    </row>
    <row r="162" spans="2:11" x14ac:dyDescent="0.2">
      <c r="B162" s="218">
        <v>43772</v>
      </c>
      <c r="C162" s="12" t="s">
        <v>14</v>
      </c>
      <c r="D162" s="113">
        <v>6791</v>
      </c>
      <c r="E162" s="12" t="s">
        <v>168</v>
      </c>
      <c r="F162" s="12" t="s">
        <v>6</v>
      </c>
      <c r="G162" s="12" t="s">
        <v>2579</v>
      </c>
      <c r="H162" s="12" t="s">
        <v>163</v>
      </c>
      <c r="I162" s="12"/>
      <c r="J162" s="9">
        <v>15</v>
      </c>
      <c r="K162" s="9">
        <v>12</v>
      </c>
    </row>
    <row r="163" spans="2:11" s="11" customFormat="1" x14ac:dyDescent="0.2">
      <c r="B163" s="218">
        <v>43772</v>
      </c>
      <c r="C163" s="12" t="s">
        <v>14</v>
      </c>
      <c r="D163" s="113">
        <v>6790</v>
      </c>
      <c r="E163" s="12" t="s">
        <v>168</v>
      </c>
      <c r="F163" s="12" t="s">
        <v>6</v>
      </c>
      <c r="G163" s="12" t="s">
        <v>2579</v>
      </c>
      <c r="H163" s="12" t="s">
        <v>151</v>
      </c>
      <c r="I163" s="12"/>
      <c r="J163" s="9">
        <v>17</v>
      </c>
      <c r="K163" s="9">
        <v>13</v>
      </c>
    </row>
    <row r="164" spans="2:11" s="11" customFormat="1" x14ac:dyDescent="0.2">
      <c r="B164" s="218">
        <v>43772</v>
      </c>
      <c r="C164" s="12" t="s">
        <v>5</v>
      </c>
      <c r="D164" s="113">
        <v>55122</v>
      </c>
      <c r="E164" s="12" t="s">
        <v>2755</v>
      </c>
      <c r="F164" s="12" t="s">
        <v>5</v>
      </c>
      <c r="G164" s="12" t="s">
        <v>2579</v>
      </c>
      <c r="H164" s="12" t="s">
        <v>319</v>
      </c>
      <c r="I164" s="12"/>
      <c r="J164" s="9">
        <v>180</v>
      </c>
      <c r="K164" s="9">
        <v>284</v>
      </c>
    </row>
    <row r="165" spans="2:11" s="11" customFormat="1" x14ac:dyDescent="0.2">
      <c r="B165" s="218">
        <v>43772</v>
      </c>
      <c r="C165" s="12" t="s">
        <v>5</v>
      </c>
      <c r="D165" s="113">
        <v>55122</v>
      </c>
      <c r="E165" s="12" t="s">
        <v>2755</v>
      </c>
      <c r="F165" s="12" t="s">
        <v>5</v>
      </c>
      <c r="G165" s="12" t="s">
        <v>2579</v>
      </c>
      <c r="H165" s="12" t="s">
        <v>319</v>
      </c>
      <c r="I165" s="12"/>
      <c r="J165" s="9">
        <v>180</v>
      </c>
      <c r="K165" s="9">
        <v>284</v>
      </c>
    </row>
    <row r="166" spans="2:11" s="11" customFormat="1" x14ac:dyDescent="0.2">
      <c r="B166" s="218">
        <v>43772</v>
      </c>
      <c r="C166" s="12" t="s">
        <v>5</v>
      </c>
      <c r="D166" s="113">
        <v>54457</v>
      </c>
      <c r="E166" s="12" t="s">
        <v>166</v>
      </c>
      <c r="F166" s="12" t="s">
        <v>10</v>
      </c>
      <c r="G166" s="12" t="s">
        <v>2579</v>
      </c>
      <c r="H166" s="12" t="s">
        <v>151</v>
      </c>
      <c r="I166" s="12"/>
      <c r="J166" s="9">
        <v>42</v>
      </c>
      <c r="K166" s="9">
        <v>52</v>
      </c>
    </row>
    <row r="167" spans="2:11" s="11" customFormat="1" x14ac:dyDescent="0.2">
      <c r="B167" s="218">
        <v>43772</v>
      </c>
      <c r="C167" s="12" t="s">
        <v>5</v>
      </c>
      <c r="D167" s="113">
        <v>1845</v>
      </c>
      <c r="E167" s="12" t="s">
        <v>2757</v>
      </c>
      <c r="F167" s="12" t="s">
        <v>2579</v>
      </c>
      <c r="G167" s="12" t="s">
        <v>2692</v>
      </c>
      <c r="H167" s="12" t="s">
        <v>172</v>
      </c>
      <c r="I167" s="12"/>
      <c r="J167" s="9">
        <v>80</v>
      </c>
      <c r="K167" s="9">
        <v>125</v>
      </c>
    </row>
    <row r="168" spans="2:11" s="11" customFormat="1" x14ac:dyDescent="0.2">
      <c r="B168" s="218">
        <v>43772</v>
      </c>
      <c r="C168" s="12" t="s">
        <v>5</v>
      </c>
      <c r="D168" s="113">
        <v>66663</v>
      </c>
      <c r="E168" s="12" t="s">
        <v>191</v>
      </c>
      <c r="F168" s="12" t="s">
        <v>5</v>
      </c>
      <c r="G168" s="12" t="s">
        <v>2579</v>
      </c>
      <c r="H168" s="12" t="s">
        <v>2758</v>
      </c>
      <c r="I168" s="12"/>
      <c r="J168" s="9">
        <v>48</v>
      </c>
      <c r="K168" s="9">
        <v>67</v>
      </c>
    </row>
    <row r="169" spans="2:11" s="11" customFormat="1" x14ac:dyDescent="0.2">
      <c r="B169" s="218">
        <v>43772</v>
      </c>
      <c r="C169" s="12" t="s">
        <v>5</v>
      </c>
      <c r="D169" s="113">
        <v>54294</v>
      </c>
      <c r="E169" s="12" t="s">
        <v>154</v>
      </c>
      <c r="F169" s="12" t="s">
        <v>5</v>
      </c>
      <c r="G169" s="12" t="s">
        <v>2579</v>
      </c>
      <c r="H169" s="12" t="s">
        <v>23</v>
      </c>
      <c r="I169" s="12"/>
      <c r="J169" s="9">
        <v>52</v>
      </c>
      <c r="K169" s="9">
        <v>69</v>
      </c>
    </row>
    <row r="170" spans="2:11" s="11" customFormat="1" x14ac:dyDescent="0.2">
      <c r="B170" s="218">
        <v>43772</v>
      </c>
      <c r="C170" s="12" t="s">
        <v>5</v>
      </c>
      <c r="D170" s="113">
        <v>66839</v>
      </c>
      <c r="E170" s="12" t="s">
        <v>2761</v>
      </c>
      <c r="F170" s="12" t="s">
        <v>5</v>
      </c>
      <c r="G170" s="12" t="s">
        <v>6</v>
      </c>
      <c r="H170" s="12" t="s">
        <v>319</v>
      </c>
      <c r="I170" s="12"/>
      <c r="J170" s="9">
        <v>72</v>
      </c>
      <c r="K170" s="9">
        <v>90</v>
      </c>
    </row>
    <row r="171" spans="2:11" s="11" customFormat="1" x14ac:dyDescent="0.2">
      <c r="B171" s="218">
        <v>43772</v>
      </c>
      <c r="C171" s="12" t="s">
        <v>5</v>
      </c>
      <c r="D171" s="113">
        <v>54294</v>
      </c>
      <c r="E171" s="12" t="s">
        <v>154</v>
      </c>
      <c r="F171" s="12" t="s">
        <v>5</v>
      </c>
      <c r="G171" s="12" t="s">
        <v>2579</v>
      </c>
      <c r="H171" s="12" t="s">
        <v>151</v>
      </c>
      <c r="I171" s="12"/>
      <c r="J171" s="9">
        <v>55</v>
      </c>
      <c r="K171" s="9">
        <v>70</v>
      </c>
    </row>
    <row r="172" spans="2:11" s="11" customFormat="1" x14ac:dyDescent="0.2">
      <c r="B172" s="218">
        <v>43772</v>
      </c>
      <c r="C172" s="12" t="s">
        <v>5</v>
      </c>
      <c r="D172" s="113">
        <v>54318</v>
      </c>
      <c r="E172" s="12" t="s">
        <v>2763</v>
      </c>
      <c r="F172" s="12" t="s">
        <v>5</v>
      </c>
      <c r="G172" s="12" t="s">
        <v>2579</v>
      </c>
      <c r="H172" s="12" t="s">
        <v>151</v>
      </c>
      <c r="I172" s="12"/>
      <c r="J172" s="9">
        <v>56</v>
      </c>
      <c r="K172" s="9">
        <v>86</v>
      </c>
    </row>
    <row r="173" spans="2:11" s="11" customFormat="1" x14ac:dyDescent="0.2">
      <c r="B173" s="218">
        <v>43772</v>
      </c>
      <c r="C173" s="12" t="s">
        <v>5</v>
      </c>
      <c r="D173" s="113">
        <v>66706</v>
      </c>
      <c r="E173" s="12" t="s">
        <v>97</v>
      </c>
      <c r="F173" s="12" t="s">
        <v>5</v>
      </c>
      <c r="G173" s="12" t="s">
        <v>2579</v>
      </c>
      <c r="H173" s="12" t="s">
        <v>2765</v>
      </c>
      <c r="I173" s="12"/>
      <c r="J173" s="9">
        <v>35</v>
      </c>
      <c r="K173" s="9">
        <v>46</v>
      </c>
    </row>
    <row r="174" spans="2:11" s="11" customFormat="1" x14ac:dyDescent="0.2">
      <c r="B174" s="218">
        <v>43772</v>
      </c>
      <c r="C174" s="12" t="s">
        <v>5</v>
      </c>
      <c r="D174" s="113">
        <v>66706</v>
      </c>
      <c r="E174" s="12" t="s">
        <v>97</v>
      </c>
      <c r="F174" s="12" t="s">
        <v>5</v>
      </c>
      <c r="G174" s="12" t="s">
        <v>2579</v>
      </c>
      <c r="H174" s="12" t="s">
        <v>2765</v>
      </c>
      <c r="I174" s="12"/>
      <c r="J174" s="9">
        <v>35</v>
      </c>
      <c r="K174" s="9">
        <v>46</v>
      </c>
    </row>
    <row r="175" spans="2:11" s="11" customFormat="1" x14ac:dyDescent="0.2">
      <c r="B175" s="218">
        <v>43772</v>
      </c>
      <c r="C175" s="12" t="s">
        <v>6</v>
      </c>
      <c r="D175" s="113">
        <v>54590</v>
      </c>
      <c r="E175" s="12" t="s">
        <v>2596</v>
      </c>
      <c r="F175" s="12" t="s">
        <v>6</v>
      </c>
      <c r="G175" s="12" t="s">
        <v>2579</v>
      </c>
      <c r="H175" s="12" t="s">
        <v>151</v>
      </c>
      <c r="I175" s="12"/>
      <c r="J175" s="9">
        <v>23</v>
      </c>
      <c r="K175" s="9">
        <v>9</v>
      </c>
    </row>
    <row r="176" spans="2:11" s="11" customFormat="1" x14ac:dyDescent="0.2">
      <c r="B176" s="218">
        <v>43772</v>
      </c>
      <c r="C176" s="12" t="s">
        <v>6</v>
      </c>
      <c r="D176" s="113">
        <v>54190</v>
      </c>
      <c r="E176" s="12" t="s">
        <v>277</v>
      </c>
      <c r="F176" s="12" t="s">
        <v>6</v>
      </c>
      <c r="G176" s="12" t="s">
        <v>6</v>
      </c>
      <c r="H176" s="12" t="s">
        <v>258</v>
      </c>
      <c r="I176" s="12"/>
      <c r="J176" s="9">
        <v>23</v>
      </c>
      <c r="K176" s="9">
        <v>15</v>
      </c>
    </row>
    <row r="177" spans="2:11" s="11" customFormat="1" x14ac:dyDescent="0.2">
      <c r="B177" s="218">
        <v>43772</v>
      </c>
      <c r="C177" s="12" t="s">
        <v>6</v>
      </c>
      <c r="D177" s="113">
        <v>57290</v>
      </c>
      <c r="E177" s="12" t="s">
        <v>138</v>
      </c>
      <c r="F177" s="12" t="s">
        <v>6</v>
      </c>
      <c r="G177" s="12" t="s">
        <v>6</v>
      </c>
      <c r="H177" s="12" t="s">
        <v>319</v>
      </c>
      <c r="I177" s="12"/>
      <c r="J177" s="9">
        <v>33</v>
      </c>
      <c r="K177" s="9">
        <v>38</v>
      </c>
    </row>
    <row r="178" spans="2:11" s="11" customFormat="1" x14ac:dyDescent="0.2">
      <c r="B178" s="218">
        <v>43772</v>
      </c>
      <c r="C178" s="12" t="s">
        <v>6</v>
      </c>
      <c r="D178" s="113">
        <v>57330</v>
      </c>
      <c r="E178" s="12" t="s">
        <v>182</v>
      </c>
      <c r="F178" s="12" t="s">
        <v>6</v>
      </c>
      <c r="G178" s="12" t="s">
        <v>5</v>
      </c>
      <c r="H178" s="12" t="s">
        <v>194</v>
      </c>
      <c r="I178" s="12"/>
      <c r="J178" s="9">
        <v>28</v>
      </c>
      <c r="K178" s="9">
        <v>30</v>
      </c>
    </row>
    <row r="179" spans="2:11" s="11" customFormat="1" x14ac:dyDescent="0.2">
      <c r="B179" s="218">
        <v>43772</v>
      </c>
      <c r="C179" s="12" t="s">
        <v>6</v>
      </c>
      <c r="D179" s="113">
        <v>55600</v>
      </c>
      <c r="E179" s="12" t="s">
        <v>855</v>
      </c>
      <c r="F179" s="12" t="s">
        <v>6</v>
      </c>
      <c r="G179" s="12" t="s">
        <v>2579</v>
      </c>
      <c r="H179" s="12" t="s">
        <v>319</v>
      </c>
      <c r="I179" s="12"/>
      <c r="J179" s="9">
        <v>51</v>
      </c>
      <c r="K179" s="9">
        <v>51</v>
      </c>
    </row>
    <row r="180" spans="2:11" s="11" customFormat="1" x14ac:dyDescent="0.2">
      <c r="B180" s="218">
        <v>43772</v>
      </c>
      <c r="C180" s="12" t="s">
        <v>6</v>
      </c>
      <c r="D180" s="113">
        <v>54400</v>
      </c>
      <c r="E180" s="12" t="s">
        <v>1640</v>
      </c>
      <c r="F180" s="12" t="s">
        <v>6</v>
      </c>
      <c r="G180" s="12" t="s">
        <v>2579</v>
      </c>
      <c r="H180" s="12" t="s">
        <v>319</v>
      </c>
      <c r="I180" s="12"/>
      <c r="J180" s="9">
        <v>23</v>
      </c>
      <c r="K180" s="9">
        <v>20</v>
      </c>
    </row>
    <row r="181" spans="2:11" s="11" customFormat="1" x14ac:dyDescent="0.2">
      <c r="B181" s="218">
        <v>43772</v>
      </c>
      <c r="C181" s="12" t="s">
        <v>6</v>
      </c>
      <c r="D181" s="113">
        <v>57970</v>
      </c>
      <c r="E181" s="12" t="s">
        <v>471</v>
      </c>
      <c r="F181" s="12" t="s">
        <v>6</v>
      </c>
      <c r="G181" s="12" t="s">
        <v>2579</v>
      </c>
      <c r="H181" s="12" t="s">
        <v>319</v>
      </c>
      <c r="I181" s="12"/>
      <c r="J181" s="9">
        <v>47</v>
      </c>
      <c r="K181" s="9">
        <v>48</v>
      </c>
    </row>
    <row r="182" spans="2:11" s="11" customFormat="1" x14ac:dyDescent="0.2">
      <c r="B182" s="218">
        <v>43772</v>
      </c>
      <c r="C182" s="12" t="s">
        <v>6</v>
      </c>
      <c r="D182" s="113">
        <v>54810</v>
      </c>
      <c r="E182" s="12" t="s">
        <v>254</v>
      </c>
      <c r="F182" s="12" t="s">
        <v>6</v>
      </c>
      <c r="G182" s="12" t="s">
        <v>31</v>
      </c>
      <c r="H182" s="12" t="s">
        <v>194</v>
      </c>
      <c r="I182" s="12"/>
      <c r="J182" s="9">
        <v>19</v>
      </c>
      <c r="K182" s="9">
        <v>15</v>
      </c>
    </row>
    <row r="183" spans="2:11" s="11" customFormat="1" x14ac:dyDescent="0.2">
      <c r="B183" s="218">
        <v>43772</v>
      </c>
      <c r="C183" s="12" t="s">
        <v>6</v>
      </c>
      <c r="D183" s="113">
        <v>57270</v>
      </c>
      <c r="E183" s="12" t="s">
        <v>2378</v>
      </c>
      <c r="F183" s="12" t="s">
        <v>6</v>
      </c>
      <c r="G183" s="12" t="s">
        <v>2579</v>
      </c>
      <c r="H183" s="12" t="s">
        <v>172</v>
      </c>
      <c r="I183" s="12"/>
      <c r="J183" s="9">
        <v>40</v>
      </c>
      <c r="K183" s="9">
        <v>46</v>
      </c>
    </row>
    <row r="184" spans="2:11" s="11" customFormat="1" x14ac:dyDescent="0.2">
      <c r="B184" s="218">
        <v>43772</v>
      </c>
      <c r="C184" s="12" t="s">
        <v>6</v>
      </c>
      <c r="D184" s="113">
        <v>57480</v>
      </c>
      <c r="E184" s="12" t="s">
        <v>656</v>
      </c>
      <c r="F184" s="12" t="s">
        <v>6</v>
      </c>
      <c r="G184" s="12" t="s">
        <v>6</v>
      </c>
      <c r="H184" s="12" t="s">
        <v>37</v>
      </c>
      <c r="I184" s="12"/>
      <c r="J184" s="9">
        <v>47</v>
      </c>
      <c r="K184" s="9">
        <v>52</v>
      </c>
    </row>
    <row r="185" spans="2:11" s="11" customFormat="1" x14ac:dyDescent="0.2">
      <c r="B185" s="218">
        <v>43772</v>
      </c>
      <c r="C185" s="12" t="s">
        <v>6</v>
      </c>
      <c r="D185" s="113">
        <v>57300</v>
      </c>
      <c r="E185" s="12" t="s">
        <v>2764</v>
      </c>
      <c r="F185" s="12" t="s">
        <v>6</v>
      </c>
      <c r="G185" s="12" t="s">
        <v>2579</v>
      </c>
      <c r="H185" s="12" t="s">
        <v>319</v>
      </c>
      <c r="I185" s="12"/>
      <c r="J185" s="9">
        <v>38</v>
      </c>
      <c r="K185" s="9">
        <v>48</v>
      </c>
    </row>
    <row r="186" spans="2:11" s="11" customFormat="1" x14ac:dyDescent="0.2">
      <c r="B186" s="218">
        <v>43772</v>
      </c>
      <c r="C186" s="12" t="s">
        <v>3</v>
      </c>
      <c r="D186" s="113">
        <v>4570</v>
      </c>
      <c r="E186" s="12" t="s">
        <v>40</v>
      </c>
      <c r="F186" s="12" t="s">
        <v>4</v>
      </c>
      <c r="G186" s="12" t="s">
        <v>5</v>
      </c>
      <c r="H186" s="12" t="s">
        <v>151</v>
      </c>
      <c r="I186" s="12"/>
      <c r="J186" s="9">
        <v>5</v>
      </c>
      <c r="K186" s="9">
        <v>2</v>
      </c>
    </row>
    <row r="187" spans="2:11" s="11" customFormat="1" x14ac:dyDescent="0.2">
      <c r="B187" s="218">
        <v>43772</v>
      </c>
      <c r="C187" s="12" t="s">
        <v>3</v>
      </c>
      <c r="D187" s="113">
        <v>4490</v>
      </c>
      <c r="E187" s="12" t="s">
        <v>46</v>
      </c>
      <c r="F187" s="12" t="s">
        <v>4</v>
      </c>
      <c r="G187" s="12" t="s">
        <v>2739</v>
      </c>
      <c r="H187" s="12" t="s">
        <v>2748</v>
      </c>
      <c r="I187" s="12"/>
      <c r="J187" s="9">
        <v>8</v>
      </c>
      <c r="K187" s="9">
        <v>5</v>
      </c>
    </row>
    <row r="188" spans="2:11" s="11" customFormat="1" x14ac:dyDescent="0.2">
      <c r="B188" s="218">
        <v>43772</v>
      </c>
      <c r="C188" s="12" t="s">
        <v>3</v>
      </c>
      <c r="D188" s="113">
        <v>1263</v>
      </c>
      <c r="E188" s="12" t="s">
        <v>92</v>
      </c>
      <c r="F188" s="12" t="s">
        <v>4</v>
      </c>
      <c r="G188" s="12" t="s">
        <v>6</v>
      </c>
      <c r="H188" s="12" t="s">
        <v>194</v>
      </c>
      <c r="I188" s="12"/>
      <c r="J188" s="9">
        <v>25</v>
      </c>
      <c r="K188" s="9">
        <v>26</v>
      </c>
    </row>
    <row r="189" spans="2:11" s="11" customFormat="1" x14ac:dyDescent="0.2">
      <c r="B189" s="218">
        <v>43772</v>
      </c>
      <c r="C189" s="12" t="s">
        <v>3</v>
      </c>
      <c r="D189" s="113">
        <v>1342</v>
      </c>
      <c r="E189" s="12" t="s">
        <v>92</v>
      </c>
      <c r="F189" s="12" t="s">
        <v>6</v>
      </c>
      <c r="G189" s="12" t="s">
        <v>2579</v>
      </c>
      <c r="H189" s="12" t="s">
        <v>151</v>
      </c>
      <c r="I189" s="12"/>
      <c r="J189" s="9">
        <v>27</v>
      </c>
      <c r="K189" s="9">
        <v>28</v>
      </c>
    </row>
    <row r="190" spans="2:11" s="11" customFormat="1" x14ac:dyDescent="0.2">
      <c r="B190" s="218">
        <v>43772</v>
      </c>
      <c r="C190" s="12" t="s">
        <v>3</v>
      </c>
      <c r="D190" s="113">
        <v>4811</v>
      </c>
      <c r="E190" s="12" t="s">
        <v>113</v>
      </c>
      <c r="F190" s="12" t="s">
        <v>2579</v>
      </c>
      <c r="G190" s="12" t="s">
        <v>2756</v>
      </c>
      <c r="H190" s="12" t="s">
        <v>23</v>
      </c>
      <c r="I190" s="12"/>
      <c r="J190" s="9">
        <v>13</v>
      </c>
      <c r="K190" s="9">
        <v>9</v>
      </c>
    </row>
    <row r="191" spans="2:11" s="11" customFormat="1" x14ac:dyDescent="0.2">
      <c r="B191" s="218">
        <v>43772</v>
      </c>
      <c r="C191" s="12" t="s">
        <v>3</v>
      </c>
      <c r="D191" s="113">
        <v>2538</v>
      </c>
      <c r="E191" s="12" t="s">
        <v>92</v>
      </c>
      <c r="F191" s="12" t="s">
        <v>6</v>
      </c>
      <c r="G191" s="12" t="s">
        <v>12</v>
      </c>
      <c r="H191" s="12" t="s">
        <v>319</v>
      </c>
      <c r="I191" s="12"/>
      <c r="J191" s="9">
        <v>24</v>
      </c>
      <c r="K191" s="9">
        <v>26</v>
      </c>
    </row>
    <row r="192" spans="2:11" s="11" customFormat="1" x14ac:dyDescent="0.2">
      <c r="B192" s="218">
        <v>43772</v>
      </c>
      <c r="C192" s="12" t="s">
        <v>3</v>
      </c>
      <c r="D192" s="113">
        <v>1145</v>
      </c>
      <c r="E192" s="12" t="s">
        <v>92</v>
      </c>
      <c r="F192" s="12" t="s">
        <v>1656</v>
      </c>
      <c r="G192" s="12" t="s">
        <v>2579</v>
      </c>
      <c r="H192" s="12" t="s">
        <v>23</v>
      </c>
      <c r="I192" s="12"/>
      <c r="J192" s="9">
        <v>20</v>
      </c>
      <c r="K192" s="9">
        <v>24</v>
      </c>
    </row>
    <row r="193" spans="2:11" s="11" customFormat="1" x14ac:dyDescent="0.2">
      <c r="B193" s="218">
        <v>43772</v>
      </c>
      <c r="C193" s="12" t="s">
        <v>3</v>
      </c>
      <c r="D193" s="113">
        <v>8063</v>
      </c>
      <c r="E193" s="12" t="s">
        <v>41</v>
      </c>
      <c r="F193" s="12" t="s">
        <v>31</v>
      </c>
      <c r="G193" s="12" t="s">
        <v>2579</v>
      </c>
      <c r="H193" s="12" t="s">
        <v>23</v>
      </c>
      <c r="I193" s="12"/>
      <c r="J193" s="9">
        <v>22</v>
      </c>
      <c r="K193" s="9">
        <v>20</v>
      </c>
    </row>
    <row r="194" spans="2:11" s="11" customFormat="1" x14ac:dyDescent="0.2">
      <c r="B194" s="218">
        <v>43772</v>
      </c>
      <c r="C194" s="12" t="s">
        <v>3</v>
      </c>
      <c r="D194" s="113">
        <v>8079</v>
      </c>
      <c r="E194" s="12" t="s">
        <v>41</v>
      </c>
      <c r="F194" s="12" t="s">
        <v>6</v>
      </c>
      <c r="G194" s="12" t="s">
        <v>234</v>
      </c>
      <c r="H194" s="12" t="s">
        <v>2768</v>
      </c>
      <c r="I194" s="12"/>
      <c r="J194" s="9">
        <v>21</v>
      </c>
      <c r="K194" s="9">
        <v>19</v>
      </c>
    </row>
    <row r="195" spans="2:11" s="11" customFormat="1" x14ac:dyDescent="0.2">
      <c r="B195" s="218">
        <v>43772</v>
      </c>
      <c r="C195" s="12" t="s">
        <v>3</v>
      </c>
      <c r="D195" s="113">
        <v>4108</v>
      </c>
      <c r="E195" s="12" t="s">
        <v>506</v>
      </c>
      <c r="F195" s="12" t="s">
        <v>31</v>
      </c>
      <c r="G195" s="12" t="s">
        <v>2579</v>
      </c>
      <c r="H195" s="12" t="s">
        <v>23</v>
      </c>
      <c r="I195" s="12"/>
      <c r="J195" s="9">
        <v>10</v>
      </c>
      <c r="K195" s="9">
        <v>10</v>
      </c>
    </row>
    <row r="196" spans="2:11" s="11" customFormat="1" x14ac:dyDescent="0.2">
      <c r="B196" s="218">
        <v>43772</v>
      </c>
      <c r="C196" s="12" t="s">
        <v>3</v>
      </c>
      <c r="D196" s="113">
        <v>6310</v>
      </c>
      <c r="E196" s="12" t="s">
        <v>1990</v>
      </c>
      <c r="F196" s="12" t="s">
        <v>234</v>
      </c>
      <c r="G196" s="12" t="s">
        <v>4</v>
      </c>
      <c r="H196" s="12" t="s">
        <v>222</v>
      </c>
      <c r="I196" s="12"/>
      <c r="J196" s="9">
        <v>57</v>
      </c>
      <c r="K196" s="9">
        <v>66</v>
      </c>
    </row>
    <row r="197" spans="2:11" s="11" customFormat="1" x14ac:dyDescent="0.2">
      <c r="B197" s="218">
        <v>43772</v>
      </c>
      <c r="C197" s="12" t="s">
        <v>3</v>
      </c>
      <c r="D197" s="113">
        <v>1370</v>
      </c>
      <c r="E197" s="12" t="s">
        <v>92</v>
      </c>
      <c r="F197" s="12" t="s">
        <v>10</v>
      </c>
      <c r="G197" s="12" t="s">
        <v>2579</v>
      </c>
      <c r="H197" s="12" t="s">
        <v>151</v>
      </c>
      <c r="I197" s="12"/>
      <c r="J197" s="9">
        <v>22</v>
      </c>
      <c r="K197" s="9">
        <v>25</v>
      </c>
    </row>
    <row r="198" spans="2:11" s="11" customFormat="1" x14ac:dyDescent="0.2">
      <c r="B198" s="218">
        <v>43772</v>
      </c>
      <c r="C198" s="12" t="s">
        <v>3</v>
      </c>
      <c r="D198" s="113">
        <v>4742</v>
      </c>
      <c r="E198" s="12" t="s">
        <v>75</v>
      </c>
      <c r="F198" s="12" t="s">
        <v>2759</v>
      </c>
      <c r="G198" s="12" t="s">
        <v>6</v>
      </c>
      <c r="H198" s="12" t="s">
        <v>151</v>
      </c>
      <c r="I198" s="12"/>
      <c r="J198" s="9">
        <v>9</v>
      </c>
      <c r="K198" s="9">
        <v>6</v>
      </c>
    </row>
    <row r="199" spans="2:11" s="11" customFormat="1" x14ac:dyDescent="0.2">
      <c r="B199" s="218">
        <v>43772</v>
      </c>
      <c r="C199" s="12" t="s">
        <v>3</v>
      </c>
      <c r="D199" s="113">
        <v>3355</v>
      </c>
      <c r="E199" s="12" t="s">
        <v>54</v>
      </c>
      <c r="F199" s="12" t="s">
        <v>12</v>
      </c>
      <c r="G199" s="12" t="s">
        <v>6</v>
      </c>
      <c r="H199" s="12" t="s">
        <v>151</v>
      </c>
      <c r="I199" s="12"/>
      <c r="J199" s="9">
        <v>17</v>
      </c>
      <c r="K199" s="9">
        <v>16</v>
      </c>
    </row>
    <row r="200" spans="2:11" s="11" customFormat="1" x14ac:dyDescent="0.2">
      <c r="B200" s="218">
        <v>43772</v>
      </c>
      <c r="C200" s="12" t="s">
        <v>3</v>
      </c>
      <c r="D200" s="113">
        <v>1655</v>
      </c>
      <c r="E200" s="12" t="s">
        <v>92</v>
      </c>
      <c r="F200" s="12" t="s">
        <v>2737</v>
      </c>
      <c r="G200" s="12" t="s">
        <v>2579</v>
      </c>
      <c r="H200" s="12" t="s">
        <v>319</v>
      </c>
      <c r="I200" s="12"/>
      <c r="J200" s="9">
        <v>21</v>
      </c>
      <c r="K200" s="9">
        <v>23</v>
      </c>
    </row>
    <row r="201" spans="2:11" s="11" customFormat="1" x14ac:dyDescent="0.2">
      <c r="B201" s="218">
        <v>43772</v>
      </c>
      <c r="C201" s="12" t="s">
        <v>3</v>
      </c>
      <c r="D201" s="113">
        <v>5969</v>
      </c>
      <c r="E201" s="12" t="s">
        <v>74</v>
      </c>
      <c r="F201" s="12" t="s">
        <v>3</v>
      </c>
      <c r="G201" s="12" t="s">
        <v>6</v>
      </c>
      <c r="H201" s="12" t="s">
        <v>2760</v>
      </c>
      <c r="I201" s="12"/>
      <c r="J201" s="9">
        <v>28</v>
      </c>
      <c r="K201" s="9">
        <v>30</v>
      </c>
    </row>
    <row r="202" spans="2:11" s="11" customFormat="1" x14ac:dyDescent="0.2">
      <c r="B202" s="218">
        <v>43772</v>
      </c>
      <c r="C202" s="12" t="s">
        <v>3</v>
      </c>
      <c r="D202" s="113">
        <v>5359</v>
      </c>
      <c r="E202" s="12" t="s">
        <v>58</v>
      </c>
      <c r="F202" s="12" t="s">
        <v>3</v>
      </c>
      <c r="G202" s="12" t="s">
        <v>5</v>
      </c>
      <c r="H202" s="12" t="s">
        <v>194</v>
      </c>
      <c r="I202" s="12"/>
      <c r="J202" s="9">
        <v>32</v>
      </c>
      <c r="K202" s="9">
        <v>39</v>
      </c>
    </row>
    <row r="203" spans="2:11" s="11" customFormat="1" x14ac:dyDescent="0.2">
      <c r="B203" s="218">
        <v>43772</v>
      </c>
      <c r="C203" s="12" t="s">
        <v>3</v>
      </c>
      <c r="D203" s="113">
        <v>1433</v>
      </c>
      <c r="E203" s="12" t="s">
        <v>92</v>
      </c>
      <c r="F203" s="12" t="s">
        <v>6</v>
      </c>
      <c r="G203" s="12" t="s">
        <v>2579</v>
      </c>
      <c r="H203" s="12" t="s">
        <v>319</v>
      </c>
      <c r="I203" s="12"/>
      <c r="J203" s="9">
        <v>21</v>
      </c>
      <c r="K203" s="9">
        <v>25</v>
      </c>
    </row>
    <row r="204" spans="2:11" s="11" customFormat="1" x14ac:dyDescent="0.2">
      <c r="B204" s="218">
        <v>43772</v>
      </c>
      <c r="C204" s="12" t="s">
        <v>3</v>
      </c>
      <c r="D204" s="113">
        <v>5312</v>
      </c>
      <c r="E204" s="12" t="s">
        <v>280</v>
      </c>
      <c r="F204" s="12" t="s">
        <v>5</v>
      </c>
      <c r="G204" s="12" t="s">
        <v>2579</v>
      </c>
      <c r="H204" s="12" t="s">
        <v>2746</v>
      </c>
      <c r="I204" s="12"/>
      <c r="J204" s="9">
        <v>31</v>
      </c>
      <c r="K204" s="9">
        <v>37</v>
      </c>
    </row>
    <row r="205" spans="2:11" s="11" customFormat="1" x14ac:dyDescent="0.2">
      <c r="B205" s="218">
        <v>43772</v>
      </c>
      <c r="C205" s="12" t="s">
        <v>3</v>
      </c>
      <c r="D205" s="113">
        <v>1930</v>
      </c>
      <c r="E205" s="12" t="s">
        <v>92</v>
      </c>
      <c r="F205" s="12" t="s">
        <v>5</v>
      </c>
      <c r="G205" s="12" t="s">
        <v>2579</v>
      </c>
      <c r="H205" s="12" t="s">
        <v>292</v>
      </c>
      <c r="I205" s="12"/>
      <c r="J205" s="9">
        <v>26</v>
      </c>
      <c r="K205" s="9">
        <v>26</v>
      </c>
    </row>
    <row r="206" spans="2:11" s="11" customFormat="1" x14ac:dyDescent="0.2">
      <c r="B206" s="218">
        <v>43772</v>
      </c>
      <c r="C206" s="12" t="s">
        <v>3</v>
      </c>
      <c r="D206" s="113">
        <v>3454</v>
      </c>
      <c r="E206" s="12" t="s">
        <v>67</v>
      </c>
      <c r="F206" s="12" t="s">
        <v>3</v>
      </c>
      <c r="G206" s="12" t="s">
        <v>6</v>
      </c>
      <c r="H206" s="12" t="s">
        <v>37</v>
      </c>
      <c r="I206" s="12"/>
      <c r="J206" s="9">
        <v>21</v>
      </c>
      <c r="K206" s="9">
        <v>21</v>
      </c>
    </row>
    <row r="207" spans="2:11" s="11" customFormat="1" x14ac:dyDescent="0.2">
      <c r="B207" s="218">
        <v>43772</v>
      </c>
      <c r="C207" s="12" t="s">
        <v>3</v>
      </c>
      <c r="D207" s="113">
        <v>7383</v>
      </c>
      <c r="E207" s="12" t="s">
        <v>186</v>
      </c>
      <c r="F207" s="12" t="s">
        <v>6</v>
      </c>
      <c r="G207" s="12" t="s">
        <v>5</v>
      </c>
      <c r="H207" s="12" t="s">
        <v>151</v>
      </c>
      <c r="I207" s="12"/>
      <c r="J207" s="9">
        <v>33</v>
      </c>
      <c r="K207" s="9">
        <v>45</v>
      </c>
    </row>
    <row r="208" spans="2:11" s="11" customFormat="1" x14ac:dyDescent="0.2">
      <c r="B208" s="218">
        <v>43772</v>
      </c>
      <c r="C208" s="12" t="s">
        <v>3</v>
      </c>
      <c r="D208" s="113">
        <v>3321</v>
      </c>
      <c r="E208" s="12" t="s">
        <v>1040</v>
      </c>
      <c r="F208" s="12" t="s">
        <v>6</v>
      </c>
      <c r="G208" s="12" t="s">
        <v>2579</v>
      </c>
      <c r="H208" s="12" t="s">
        <v>319</v>
      </c>
      <c r="I208" s="12"/>
      <c r="J208" s="9">
        <v>23</v>
      </c>
      <c r="K208" s="9">
        <v>26</v>
      </c>
    </row>
    <row r="209" spans="2:11" s="11" customFormat="1" x14ac:dyDescent="0.2">
      <c r="B209" s="218">
        <v>43772</v>
      </c>
      <c r="C209" s="12" t="s">
        <v>3</v>
      </c>
      <c r="D209" s="113">
        <v>3329</v>
      </c>
      <c r="E209" s="12" t="s">
        <v>79</v>
      </c>
      <c r="F209" s="12" t="s">
        <v>3</v>
      </c>
      <c r="G209" s="12" t="s">
        <v>6</v>
      </c>
      <c r="H209" s="12" t="s">
        <v>1800</v>
      </c>
      <c r="I209" s="12"/>
      <c r="J209" s="9">
        <v>25</v>
      </c>
      <c r="K209" s="9">
        <v>27</v>
      </c>
    </row>
    <row r="210" spans="2:11" s="11" customFormat="1" x14ac:dyDescent="0.2">
      <c r="B210" s="218">
        <v>43772</v>
      </c>
      <c r="C210" s="12" t="s">
        <v>3</v>
      </c>
      <c r="D210" s="113">
        <v>8094</v>
      </c>
      <c r="E210" s="12" t="s">
        <v>41</v>
      </c>
      <c r="F210" s="12" t="s">
        <v>3</v>
      </c>
      <c r="G210" s="12" t="s">
        <v>6</v>
      </c>
      <c r="H210" s="12" t="s">
        <v>37</v>
      </c>
      <c r="I210" s="12"/>
      <c r="J210" s="9">
        <v>23</v>
      </c>
      <c r="K210" s="9">
        <v>20</v>
      </c>
    </row>
    <row r="211" spans="2:11" s="11" customFormat="1" x14ac:dyDescent="0.2">
      <c r="B211" s="218">
        <v>43772</v>
      </c>
      <c r="C211" s="12" t="s">
        <v>3</v>
      </c>
      <c r="D211" s="113">
        <v>8227</v>
      </c>
      <c r="E211" s="12" t="s">
        <v>64</v>
      </c>
      <c r="F211" s="12" t="s">
        <v>3</v>
      </c>
      <c r="G211" s="12" t="s">
        <v>6</v>
      </c>
      <c r="H211" s="12" t="s">
        <v>1800</v>
      </c>
      <c r="I211" s="12"/>
      <c r="J211" s="9">
        <v>26</v>
      </c>
      <c r="K211" s="9">
        <v>20</v>
      </c>
    </row>
    <row r="212" spans="2:11" s="11" customFormat="1" x14ac:dyDescent="0.2">
      <c r="B212" s="218">
        <v>43772</v>
      </c>
      <c r="C212" s="12" t="s">
        <v>3</v>
      </c>
      <c r="D212" s="113">
        <v>4022</v>
      </c>
      <c r="E212" s="12" t="s">
        <v>506</v>
      </c>
      <c r="F212" s="12" t="s">
        <v>16</v>
      </c>
      <c r="G212" s="12" t="s">
        <v>3</v>
      </c>
      <c r="H212" s="12" t="s">
        <v>163</v>
      </c>
      <c r="I212" s="12"/>
      <c r="J212" s="9">
        <v>16</v>
      </c>
      <c r="K212" s="9">
        <v>10</v>
      </c>
    </row>
    <row r="213" spans="2:11" s="11" customFormat="1" x14ac:dyDescent="0.2">
      <c r="B213" s="218">
        <v>43772</v>
      </c>
      <c r="C213" s="12" t="s">
        <v>3</v>
      </c>
      <c r="D213" s="113">
        <v>5670</v>
      </c>
      <c r="E213" s="12" t="s">
        <v>1011</v>
      </c>
      <c r="F213" s="12" t="s">
        <v>6</v>
      </c>
      <c r="G213" s="12" t="s">
        <v>2579</v>
      </c>
      <c r="H213" s="12" t="s">
        <v>37</v>
      </c>
      <c r="I213" s="12"/>
      <c r="J213" s="9">
        <v>25</v>
      </c>
      <c r="K213" s="9">
        <v>32</v>
      </c>
    </row>
    <row r="214" spans="2:11" s="11" customFormat="1" x14ac:dyDescent="0.2">
      <c r="B214" s="218">
        <v>43772</v>
      </c>
      <c r="C214" s="12" t="s">
        <v>3</v>
      </c>
      <c r="D214" s="113">
        <v>2161</v>
      </c>
      <c r="E214" s="12" t="s">
        <v>92</v>
      </c>
      <c r="F214" s="12" t="s">
        <v>2579</v>
      </c>
      <c r="G214" s="12" t="s">
        <v>2579</v>
      </c>
      <c r="H214" s="12" t="s">
        <v>194</v>
      </c>
      <c r="I214" s="12"/>
      <c r="J214" s="9">
        <v>31</v>
      </c>
      <c r="K214" s="9">
        <v>30</v>
      </c>
    </row>
    <row r="215" spans="2:11" s="11" customFormat="1" x14ac:dyDescent="0.2">
      <c r="B215" s="218">
        <v>43772</v>
      </c>
      <c r="C215" s="12" t="s">
        <v>3</v>
      </c>
      <c r="D215" s="113">
        <v>3377</v>
      </c>
      <c r="E215" s="12" t="s">
        <v>54</v>
      </c>
      <c r="F215" s="12" t="s">
        <v>3</v>
      </c>
      <c r="G215" s="12" t="s">
        <v>16</v>
      </c>
      <c r="H215" s="12" t="s">
        <v>23</v>
      </c>
      <c r="I215" s="12"/>
      <c r="J215" s="9">
        <v>19</v>
      </c>
      <c r="K215" s="9">
        <v>17</v>
      </c>
    </row>
    <row r="216" spans="2:11" s="11" customFormat="1" x14ac:dyDescent="0.2">
      <c r="B216" s="218">
        <v>43772</v>
      </c>
      <c r="C216" s="12" t="s">
        <v>3</v>
      </c>
      <c r="D216" s="113">
        <v>4446</v>
      </c>
      <c r="E216" s="12" t="s">
        <v>2762</v>
      </c>
      <c r="F216" s="12" t="s">
        <v>3</v>
      </c>
      <c r="G216" s="12" t="s">
        <v>6</v>
      </c>
      <c r="H216" s="12" t="s">
        <v>23</v>
      </c>
      <c r="I216" s="12"/>
      <c r="J216" s="9">
        <v>8</v>
      </c>
      <c r="K216" s="9">
        <v>5</v>
      </c>
    </row>
    <row r="217" spans="2:11" s="11" customFormat="1" x14ac:dyDescent="0.2">
      <c r="B217" s="218">
        <v>43772</v>
      </c>
      <c r="C217" s="12" t="s">
        <v>3</v>
      </c>
      <c r="D217" s="113">
        <v>57390</v>
      </c>
      <c r="E217" s="12" t="s">
        <v>137</v>
      </c>
      <c r="F217" s="12" t="s">
        <v>8</v>
      </c>
      <c r="G217" s="12" t="s">
        <v>6</v>
      </c>
      <c r="H217" s="12" t="s">
        <v>194</v>
      </c>
      <c r="I217" s="12"/>
      <c r="J217" s="9">
        <v>14</v>
      </c>
      <c r="K217" s="9">
        <v>11</v>
      </c>
    </row>
    <row r="218" spans="2:11" s="11" customFormat="1" x14ac:dyDescent="0.2">
      <c r="B218" s="218">
        <v>43772</v>
      </c>
      <c r="C218" s="12" t="s">
        <v>3</v>
      </c>
      <c r="D218" s="113">
        <v>7241</v>
      </c>
      <c r="E218" s="12" t="s">
        <v>56</v>
      </c>
      <c r="F218" s="12" t="s">
        <v>6</v>
      </c>
      <c r="G218" s="12" t="s">
        <v>2579</v>
      </c>
      <c r="H218" s="12" t="s">
        <v>194</v>
      </c>
      <c r="I218" s="12"/>
      <c r="J218" s="9">
        <v>33</v>
      </c>
      <c r="K218" s="9">
        <v>31</v>
      </c>
    </row>
    <row r="219" spans="2:11" s="11" customFormat="1" x14ac:dyDescent="0.2">
      <c r="B219" s="218">
        <v>43772</v>
      </c>
      <c r="C219" s="12" t="s">
        <v>3</v>
      </c>
      <c r="D219" s="113">
        <v>8370</v>
      </c>
      <c r="E219" s="12" t="s">
        <v>57</v>
      </c>
      <c r="F219" s="12" t="s">
        <v>3</v>
      </c>
      <c r="G219" s="12" t="s">
        <v>6</v>
      </c>
      <c r="H219" s="12" t="s">
        <v>194</v>
      </c>
      <c r="I219" s="12"/>
      <c r="J219" s="9">
        <v>31</v>
      </c>
      <c r="K219" s="9">
        <v>26</v>
      </c>
    </row>
    <row r="220" spans="2:11" s="11" customFormat="1" x14ac:dyDescent="0.2">
      <c r="B220" s="218">
        <v>43772</v>
      </c>
      <c r="C220" s="12" t="s">
        <v>3</v>
      </c>
      <c r="D220" s="113">
        <v>4955</v>
      </c>
      <c r="E220" s="12" t="s">
        <v>265</v>
      </c>
      <c r="F220" s="12" t="s">
        <v>2579</v>
      </c>
      <c r="G220" s="12" t="s">
        <v>2579</v>
      </c>
      <c r="H220" s="12" t="s">
        <v>194</v>
      </c>
      <c r="I220" s="12"/>
      <c r="J220" s="9">
        <v>12</v>
      </c>
      <c r="K220" s="9">
        <v>7</v>
      </c>
    </row>
    <row r="221" spans="2:11" s="11" customFormat="1" x14ac:dyDescent="0.2">
      <c r="B221" s="218">
        <v>43772</v>
      </c>
      <c r="C221" s="12" t="s">
        <v>3</v>
      </c>
      <c r="D221" s="113">
        <v>2328</v>
      </c>
      <c r="E221" s="12" t="s">
        <v>92</v>
      </c>
      <c r="F221" s="12" t="s">
        <v>6</v>
      </c>
      <c r="G221" s="12" t="s">
        <v>3</v>
      </c>
      <c r="H221" s="12" t="s">
        <v>194</v>
      </c>
      <c r="I221" s="12"/>
      <c r="J221" s="9">
        <v>26</v>
      </c>
      <c r="K221" s="9">
        <v>32</v>
      </c>
    </row>
    <row r="222" spans="2:11" s="11" customFormat="1" x14ac:dyDescent="0.2">
      <c r="B222" s="218">
        <v>43772</v>
      </c>
      <c r="C222" s="12" t="s">
        <v>3</v>
      </c>
      <c r="D222" s="113">
        <v>2711</v>
      </c>
      <c r="E222" s="12" t="s">
        <v>92</v>
      </c>
      <c r="F222" s="12" t="s">
        <v>3</v>
      </c>
      <c r="G222" s="12" t="s">
        <v>6</v>
      </c>
      <c r="H222" s="12" t="s">
        <v>151</v>
      </c>
      <c r="I222" s="12"/>
      <c r="J222" s="9">
        <v>26</v>
      </c>
      <c r="K222" s="9">
        <v>26</v>
      </c>
    </row>
    <row r="223" spans="2:11" s="11" customFormat="1" x14ac:dyDescent="0.2">
      <c r="B223" s="218">
        <v>43772</v>
      </c>
      <c r="C223" s="12" t="s">
        <v>3</v>
      </c>
      <c r="D223" s="113">
        <v>3830</v>
      </c>
      <c r="E223" s="12" t="s">
        <v>116</v>
      </c>
      <c r="F223" s="12" t="s">
        <v>3</v>
      </c>
      <c r="G223" s="12" t="s">
        <v>3</v>
      </c>
      <c r="H223" s="12" t="s">
        <v>163</v>
      </c>
      <c r="I223" s="12"/>
      <c r="J223" s="9">
        <v>15</v>
      </c>
      <c r="K223" s="9">
        <v>13</v>
      </c>
    </row>
    <row r="224" spans="2:11" s="11" customFormat="1" x14ac:dyDescent="0.2">
      <c r="B224" s="218">
        <v>43772</v>
      </c>
      <c r="C224" s="12" t="s">
        <v>3</v>
      </c>
      <c r="D224" s="113">
        <v>3924</v>
      </c>
      <c r="E224" s="12" t="s">
        <v>71</v>
      </c>
      <c r="F224" s="12" t="s">
        <v>3</v>
      </c>
      <c r="G224" s="12" t="s">
        <v>5</v>
      </c>
      <c r="H224" s="12" t="s">
        <v>151</v>
      </c>
      <c r="I224" s="12"/>
      <c r="J224" s="9">
        <v>14</v>
      </c>
      <c r="K224" s="9">
        <v>10</v>
      </c>
    </row>
    <row r="225" spans="2:11" s="11" customFormat="1" x14ac:dyDescent="0.2">
      <c r="B225" s="218">
        <v>43772</v>
      </c>
      <c r="C225" s="12" t="s">
        <v>3</v>
      </c>
      <c r="D225" s="113">
        <v>2730</v>
      </c>
      <c r="E225" s="12" t="s">
        <v>92</v>
      </c>
      <c r="F225" s="12" t="s">
        <v>3</v>
      </c>
      <c r="G225" s="12" t="s">
        <v>6</v>
      </c>
      <c r="H225" s="12" t="s">
        <v>194</v>
      </c>
      <c r="I225" s="12"/>
      <c r="J225" s="9">
        <v>23</v>
      </c>
      <c r="K225" s="9">
        <v>25</v>
      </c>
    </row>
    <row r="226" spans="2:11" s="11" customFormat="1" x14ac:dyDescent="0.2">
      <c r="B226" s="218">
        <v>43772</v>
      </c>
      <c r="C226" s="12" t="s">
        <v>3</v>
      </c>
      <c r="D226" s="113">
        <v>3417</v>
      </c>
      <c r="E226" s="12" t="s">
        <v>67</v>
      </c>
      <c r="F226" s="12" t="s">
        <v>3</v>
      </c>
      <c r="G226" s="12" t="s">
        <v>5</v>
      </c>
      <c r="H226" s="12" t="s">
        <v>151</v>
      </c>
      <c r="I226" s="12"/>
      <c r="J226" s="9">
        <v>22</v>
      </c>
      <c r="K226" s="9">
        <v>21</v>
      </c>
    </row>
    <row r="227" spans="2:11" s="11" customFormat="1" x14ac:dyDescent="0.2">
      <c r="B227" s="218">
        <v>43772</v>
      </c>
      <c r="C227" s="12" t="s">
        <v>3</v>
      </c>
      <c r="D227" s="113">
        <v>7782</v>
      </c>
      <c r="E227" s="12" t="s">
        <v>47</v>
      </c>
      <c r="F227" s="12" t="s">
        <v>3</v>
      </c>
      <c r="G227" s="12" t="s">
        <v>6</v>
      </c>
      <c r="H227" s="12" t="s">
        <v>23</v>
      </c>
      <c r="I227" s="12"/>
      <c r="J227" s="9">
        <v>43</v>
      </c>
      <c r="K227" s="9">
        <v>56</v>
      </c>
    </row>
    <row r="228" spans="2:11" s="11" customFormat="1" x14ac:dyDescent="0.2">
      <c r="B228" s="218">
        <v>43772</v>
      </c>
      <c r="C228" s="12" t="s">
        <v>3</v>
      </c>
      <c r="D228" s="113">
        <v>7460</v>
      </c>
      <c r="E228" s="12" t="s">
        <v>2766</v>
      </c>
      <c r="F228" s="12" t="s">
        <v>3</v>
      </c>
      <c r="G228" s="12" t="s">
        <v>5</v>
      </c>
      <c r="H228" s="12" t="s">
        <v>151</v>
      </c>
      <c r="I228" s="12"/>
      <c r="J228" s="9">
        <v>38</v>
      </c>
      <c r="K228" s="9">
        <v>47</v>
      </c>
    </row>
    <row r="229" spans="2:11" s="11" customFormat="1" x14ac:dyDescent="0.2">
      <c r="B229" s="218">
        <v>43772</v>
      </c>
      <c r="C229" s="12" t="s">
        <v>3</v>
      </c>
      <c r="D229" s="113">
        <v>1267</v>
      </c>
      <c r="E229" s="12" t="s">
        <v>92</v>
      </c>
      <c r="F229" s="12" t="s">
        <v>3</v>
      </c>
      <c r="G229" s="12" t="s">
        <v>2579</v>
      </c>
      <c r="H229" s="12" t="s">
        <v>23</v>
      </c>
      <c r="I229" s="12"/>
      <c r="J229" s="9">
        <v>28</v>
      </c>
      <c r="K229" s="9">
        <v>33</v>
      </c>
    </row>
    <row r="230" spans="2:11" s="11" customFormat="1" x14ac:dyDescent="0.2">
      <c r="B230" s="218">
        <v>43772</v>
      </c>
      <c r="C230" s="12" t="s">
        <v>3</v>
      </c>
      <c r="D230" s="113">
        <v>1466</v>
      </c>
      <c r="E230" s="12" t="s">
        <v>92</v>
      </c>
      <c r="F230" s="12" t="s">
        <v>18</v>
      </c>
      <c r="G230" s="12" t="s">
        <v>5</v>
      </c>
      <c r="H230" s="12" t="s">
        <v>23</v>
      </c>
      <c r="I230" s="12"/>
      <c r="J230" s="9">
        <v>33</v>
      </c>
      <c r="K230" s="9">
        <v>40</v>
      </c>
    </row>
    <row r="231" spans="2:11" s="11" customFormat="1" x14ac:dyDescent="0.2">
      <c r="B231" s="218">
        <v>43772</v>
      </c>
      <c r="C231" s="12" t="s">
        <v>3</v>
      </c>
      <c r="D231" s="113">
        <v>1363</v>
      </c>
      <c r="E231" s="12" t="s">
        <v>43</v>
      </c>
      <c r="F231" s="12" t="s">
        <v>6</v>
      </c>
      <c r="G231" s="12" t="s">
        <v>2579</v>
      </c>
      <c r="H231" s="12" t="s">
        <v>2746</v>
      </c>
      <c r="I231" s="12"/>
      <c r="J231" s="9">
        <v>24</v>
      </c>
      <c r="K231" s="9">
        <v>26</v>
      </c>
    </row>
    <row r="232" spans="2:11" s="11" customFormat="1" x14ac:dyDescent="0.2">
      <c r="B232" s="218">
        <v>43772</v>
      </c>
      <c r="C232" s="12" t="s">
        <v>3</v>
      </c>
      <c r="D232" s="113">
        <v>9376</v>
      </c>
      <c r="E232" s="12" t="s">
        <v>2767</v>
      </c>
      <c r="F232" s="12" t="s">
        <v>10</v>
      </c>
      <c r="G232" s="12" t="s">
        <v>2595</v>
      </c>
      <c r="H232" s="12" t="s">
        <v>23</v>
      </c>
      <c r="I232" s="12"/>
      <c r="J232" s="9">
        <v>55</v>
      </c>
      <c r="K232" s="9">
        <v>76</v>
      </c>
    </row>
    <row r="233" spans="2:11" s="11" customFormat="1" x14ac:dyDescent="0.2">
      <c r="B233" s="218">
        <v>43772</v>
      </c>
      <c r="C233" s="12" t="s">
        <v>3</v>
      </c>
      <c r="D233" s="113">
        <v>3322</v>
      </c>
      <c r="E233" s="12" t="s">
        <v>77</v>
      </c>
      <c r="F233" s="12" t="s">
        <v>6</v>
      </c>
      <c r="G233" s="12" t="s">
        <v>5</v>
      </c>
      <c r="H233" s="12" t="s">
        <v>319</v>
      </c>
      <c r="I233" s="12"/>
      <c r="J233" s="9">
        <v>23</v>
      </c>
      <c r="K233" s="9">
        <v>27</v>
      </c>
    </row>
    <row r="234" spans="2:11" s="11" customFormat="1" x14ac:dyDescent="0.2">
      <c r="B234" s="218">
        <v>43772</v>
      </c>
      <c r="C234" s="12" t="s">
        <v>3</v>
      </c>
      <c r="D234" s="113">
        <v>4407</v>
      </c>
      <c r="E234" s="12" t="s">
        <v>61</v>
      </c>
      <c r="F234" s="12" t="s">
        <v>16</v>
      </c>
      <c r="G234" s="12" t="s">
        <v>3</v>
      </c>
      <c r="H234" s="12" t="s">
        <v>37</v>
      </c>
      <c r="I234" s="12"/>
      <c r="J234" s="9">
        <v>10</v>
      </c>
      <c r="K234" s="9">
        <v>6</v>
      </c>
    </row>
    <row r="235" spans="2:11" s="11" customFormat="1" x14ac:dyDescent="0.2">
      <c r="B235" s="218">
        <v>43772</v>
      </c>
      <c r="C235" s="12" t="s">
        <v>3</v>
      </c>
      <c r="D235" s="113">
        <v>2539</v>
      </c>
      <c r="E235" s="12" t="s">
        <v>92</v>
      </c>
      <c r="F235" s="12" t="s">
        <v>3</v>
      </c>
      <c r="G235" s="12" t="s">
        <v>6</v>
      </c>
      <c r="H235" s="12" t="s">
        <v>151</v>
      </c>
      <c r="I235" s="12"/>
      <c r="J235" s="9">
        <v>29</v>
      </c>
      <c r="K235" s="9">
        <v>33</v>
      </c>
    </row>
    <row r="236" spans="2:11" s="11" customFormat="1" x14ac:dyDescent="0.2">
      <c r="B236" s="218">
        <v>43772</v>
      </c>
      <c r="C236" s="12" t="s">
        <v>3</v>
      </c>
      <c r="D236" s="113">
        <v>5942</v>
      </c>
      <c r="E236" s="12" t="s">
        <v>74</v>
      </c>
      <c r="F236" s="12" t="s">
        <v>2710</v>
      </c>
      <c r="G236" s="12" t="s">
        <v>2579</v>
      </c>
      <c r="H236" s="12" t="s">
        <v>23</v>
      </c>
      <c r="I236" s="12"/>
      <c r="J236" s="9">
        <v>30</v>
      </c>
      <c r="K236" s="9">
        <v>30</v>
      </c>
    </row>
    <row r="237" spans="2:11" s="11" customFormat="1" x14ac:dyDescent="0.2">
      <c r="B237" s="218">
        <v>43773</v>
      </c>
      <c r="C237" s="12" t="s">
        <v>14</v>
      </c>
      <c r="D237" s="113">
        <v>6700</v>
      </c>
      <c r="E237" s="12" t="s">
        <v>127</v>
      </c>
      <c r="F237" s="12" t="s">
        <v>3</v>
      </c>
      <c r="G237" s="12" t="s">
        <v>2776</v>
      </c>
      <c r="H237" s="12" t="s">
        <v>194</v>
      </c>
      <c r="I237" s="12"/>
      <c r="J237" s="9">
        <v>32</v>
      </c>
      <c r="K237" s="9">
        <v>26</v>
      </c>
    </row>
    <row r="238" spans="2:11" s="11" customFormat="1" x14ac:dyDescent="0.2">
      <c r="B238" s="218">
        <v>43773</v>
      </c>
      <c r="C238" s="12" t="s">
        <v>6</v>
      </c>
      <c r="D238" s="113">
        <v>31380</v>
      </c>
      <c r="E238" s="12" t="s">
        <v>2771</v>
      </c>
      <c r="F238" s="12" t="s">
        <v>6</v>
      </c>
      <c r="G238" s="12" t="s">
        <v>2579</v>
      </c>
      <c r="H238" s="12" t="s">
        <v>2772</v>
      </c>
      <c r="I238" s="12"/>
      <c r="J238" s="31"/>
      <c r="K238" s="31"/>
    </row>
    <row r="239" spans="2:11" s="11" customFormat="1" x14ac:dyDescent="0.2">
      <c r="B239" s="218">
        <v>43773</v>
      </c>
      <c r="C239" s="12" t="s">
        <v>6</v>
      </c>
      <c r="D239" s="113">
        <v>43330</v>
      </c>
      <c r="E239" s="12" t="s">
        <v>2773</v>
      </c>
      <c r="F239" s="12" t="s">
        <v>6</v>
      </c>
      <c r="G239" s="12" t="s">
        <v>2774</v>
      </c>
      <c r="H239" s="12" t="s">
        <v>319</v>
      </c>
      <c r="I239" s="12"/>
      <c r="J239" s="31"/>
      <c r="K239" s="31"/>
    </row>
    <row r="240" spans="2:11" s="11" customFormat="1" x14ac:dyDescent="0.2">
      <c r="B240" s="218">
        <v>43773</v>
      </c>
      <c r="C240" s="12" t="s">
        <v>6</v>
      </c>
      <c r="D240" s="113">
        <v>43330</v>
      </c>
      <c r="E240" s="12" t="s">
        <v>2773</v>
      </c>
      <c r="F240" s="12" t="s">
        <v>6</v>
      </c>
      <c r="G240" s="12" t="s">
        <v>6</v>
      </c>
      <c r="H240" s="12" t="s">
        <v>151</v>
      </c>
      <c r="I240" s="12"/>
      <c r="J240" s="31"/>
      <c r="K240" s="31"/>
    </row>
    <row r="241" spans="2:11" s="11" customFormat="1" x14ac:dyDescent="0.2">
      <c r="B241" s="218">
        <v>43773</v>
      </c>
      <c r="C241" s="12" t="s">
        <v>6</v>
      </c>
      <c r="D241" s="113">
        <v>89500</v>
      </c>
      <c r="E241" s="12" t="s">
        <v>2777</v>
      </c>
      <c r="F241" s="12" t="s">
        <v>6</v>
      </c>
      <c r="G241" s="12" t="s">
        <v>2579</v>
      </c>
      <c r="H241" s="12" t="s">
        <v>151</v>
      </c>
      <c r="I241" s="12"/>
      <c r="J241" s="31"/>
      <c r="K241" s="31"/>
    </row>
    <row r="242" spans="2:11" s="11" customFormat="1" x14ac:dyDescent="0.2">
      <c r="B242" s="218">
        <v>43773</v>
      </c>
      <c r="C242" s="12" t="s">
        <v>3</v>
      </c>
      <c r="D242" s="113">
        <v>2340</v>
      </c>
      <c r="E242" s="12" t="s">
        <v>92</v>
      </c>
      <c r="F242" s="12" t="s">
        <v>2770</v>
      </c>
      <c r="G242" s="12" t="s">
        <v>2579</v>
      </c>
      <c r="H242" s="12" t="s">
        <v>319</v>
      </c>
      <c r="I242" s="12"/>
      <c r="J242" s="9">
        <v>24</v>
      </c>
      <c r="K242" s="9">
        <v>26</v>
      </c>
    </row>
    <row r="243" spans="2:11" s="11" customFormat="1" x14ac:dyDescent="0.2">
      <c r="B243" s="218">
        <v>43773</v>
      </c>
      <c r="C243" s="12" t="s">
        <v>3</v>
      </c>
      <c r="D243" s="113">
        <v>7540</v>
      </c>
      <c r="E243" s="12" t="s">
        <v>251</v>
      </c>
      <c r="F243" s="12" t="s">
        <v>3</v>
      </c>
      <c r="G243" s="12" t="s">
        <v>6</v>
      </c>
      <c r="H243" s="12" t="s">
        <v>194</v>
      </c>
      <c r="I243" s="12"/>
      <c r="J243" s="9">
        <v>37</v>
      </c>
      <c r="K243" s="9">
        <v>48</v>
      </c>
    </row>
    <row r="244" spans="2:11" s="11" customFormat="1" x14ac:dyDescent="0.2">
      <c r="B244" s="218">
        <v>43773</v>
      </c>
      <c r="C244" s="12" t="s">
        <v>3</v>
      </c>
      <c r="D244" s="113">
        <v>1628</v>
      </c>
      <c r="E244" s="12" t="s">
        <v>92</v>
      </c>
      <c r="F244" s="12" t="s">
        <v>6</v>
      </c>
      <c r="G244" s="12" t="s">
        <v>2579</v>
      </c>
      <c r="H244" s="12" t="s">
        <v>151</v>
      </c>
      <c r="I244" s="12"/>
      <c r="J244" s="9">
        <v>26</v>
      </c>
      <c r="K244" s="9">
        <v>27</v>
      </c>
    </row>
    <row r="245" spans="2:11" s="11" customFormat="1" x14ac:dyDescent="0.2">
      <c r="B245" s="218">
        <v>43773</v>
      </c>
      <c r="C245" s="12" t="s">
        <v>3</v>
      </c>
      <c r="D245" s="113">
        <v>8340</v>
      </c>
      <c r="E245" s="12" t="s">
        <v>89</v>
      </c>
      <c r="F245" s="12" t="s">
        <v>157</v>
      </c>
      <c r="G245" s="12" t="s">
        <v>2775</v>
      </c>
      <c r="H245" s="12" t="s">
        <v>319</v>
      </c>
      <c r="I245" s="12"/>
      <c r="J245" s="9">
        <v>26</v>
      </c>
      <c r="K245" s="9">
        <v>33</v>
      </c>
    </row>
    <row r="246" spans="2:11" s="11" customFormat="1" x14ac:dyDescent="0.2">
      <c r="B246" s="218">
        <v>43773</v>
      </c>
      <c r="C246" s="12" t="s">
        <v>3</v>
      </c>
      <c r="D246" s="113">
        <v>1258</v>
      </c>
      <c r="E246" s="12" t="s">
        <v>92</v>
      </c>
      <c r="F246" s="12" t="s">
        <v>2579</v>
      </c>
      <c r="G246" s="12" t="s">
        <v>6</v>
      </c>
      <c r="H246" s="12" t="s">
        <v>151</v>
      </c>
      <c r="I246" s="12"/>
      <c r="J246" s="9">
        <v>23</v>
      </c>
      <c r="K246" s="9">
        <v>26</v>
      </c>
    </row>
    <row r="247" spans="2:11" s="11" customFormat="1" x14ac:dyDescent="0.2">
      <c r="B247" s="218">
        <v>43773</v>
      </c>
      <c r="C247" s="12" t="s">
        <v>3</v>
      </c>
      <c r="D247" s="113">
        <v>4560</v>
      </c>
      <c r="E247" s="12" t="s">
        <v>40</v>
      </c>
      <c r="F247" s="12" t="s">
        <v>3</v>
      </c>
      <c r="G247" s="12" t="s">
        <v>6</v>
      </c>
      <c r="H247" s="12" t="s">
        <v>929</v>
      </c>
      <c r="I247" s="12"/>
      <c r="J247" s="9">
        <v>4</v>
      </c>
      <c r="K247" s="9">
        <v>2</v>
      </c>
    </row>
    <row r="248" spans="2:11" s="11" customFormat="1" x14ac:dyDescent="0.2">
      <c r="B248" s="218">
        <v>43774</v>
      </c>
      <c r="C248" s="12" t="s">
        <v>6</v>
      </c>
      <c r="D248" s="113">
        <v>71000</v>
      </c>
      <c r="E248" s="12" t="s">
        <v>2778</v>
      </c>
      <c r="F248" s="12" t="s">
        <v>1668</v>
      </c>
      <c r="G248" s="12" t="s">
        <v>2779</v>
      </c>
      <c r="H248" s="12" t="s">
        <v>319</v>
      </c>
      <c r="I248" s="12"/>
      <c r="J248" s="31"/>
      <c r="K248" s="31"/>
    </row>
    <row r="249" spans="2:11" s="11" customFormat="1" x14ac:dyDescent="0.2">
      <c r="B249" s="218">
        <v>43774</v>
      </c>
      <c r="C249" s="12" t="s">
        <v>3</v>
      </c>
      <c r="D249" s="113">
        <v>1938</v>
      </c>
      <c r="E249" s="12" t="s">
        <v>92</v>
      </c>
      <c r="F249" s="12" t="s">
        <v>19</v>
      </c>
      <c r="G249" s="12" t="s">
        <v>2780</v>
      </c>
      <c r="H249" s="12" t="s">
        <v>319</v>
      </c>
      <c r="I249" s="12"/>
      <c r="J249" s="9">
        <v>41</v>
      </c>
      <c r="K249" s="9">
        <v>31</v>
      </c>
    </row>
    <row r="250" spans="2:11" s="11" customFormat="1" x14ac:dyDescent="0.2">
      <c r="B250" s="218">
        <v>43775</v>
      </c>
      <c r="C250" s="12" t="s">
        <v>3</v>
      </c>
      <c r="D250" s="113">
        <v>1732</v>
      </c>
      <c r="E250" s="12" t="s">
        <v>92</v>
      </c>
      <c r="F250" s="12" t="s">
        <v>2579</v>
      </c>
      <c r="G250" s="12" t="s">
        <v>5</v>
      </c>
      <c r="H250" s="12" t="s">
        <v>151</v>
      </c>
      <c r="I250" s="12"/>
      <c r="J250" s="9">
        <v>37</v>
      </c>
      <c r="K250" s="9">
        <v>35</v>
      </c>
    </row>
    <row r="251" spans="2:11" s="11" customFormat="1" x14ac:dyDescent="0.2">
      <c r="B251" s="218">
        <v>43775</v>
      </c>
      <c r="C251" s="12" t="s">
        <v>3</v>
      </c>
      <c r="D251" s="113">
        <v>1452</v>
      </c>
      <c r="E251" s="12" t="s">
        <v>92</v>
      </c>
      <c r="F251" s="12" t="s">
        <v>2579</v>
      </c>
      <c r="G251" s="12" t="s">
        <v>2579</v>
      </c>
      <c r="H251" s="12" t="s">
        <v>151</v>
      </c>
      <c r="I251" s="12"/>
      <c r="J251" s="9">
        <v>30</v>
      </c>
      <c r="K251" s="9">
        <v>24</v>
      </c>
    </row>
    <row r="252" spans="2:11" s="11" customFormat="1" x14ac:dyDescent="0.2">
      <c r="B252" s="218">
        <v>43776</v>
      </c>
      <c r="C252" s="12" t="s">
        <v>5</v>
      </c>
      <c r="D252" s="113">
        <v>47802</v>
      </c>
      <c r="E252" s="12" t="s">
        <v>2590</v>
      </c>
      <c r="F252" s="12" t="s">
        <v>5</v>
      </c>
      <c r="G252" s="12" t="s">
        <v>2579</v>
      </c>
      <c r="H252" s="12" t="s">
        <v>172</v>
      </c>
      <c r="I252" s="12"/>
      <c r="J252" s="9">
        <v>177</v>
      </c>
      <c r="K252" s="9">
        <v>283</v>
      </c>
    </row>
    <row r="253" spans="2:11" s="11" customFormat="1" x14ac:dyDescent="0.2">
      <c r="B253" s="218">
        <v>43776</v>
      </c>
      <c r="C253" s="12" t="s">
        <v>3</v>
      </c>
      <c r="D253" s="113">
        <v>4864</v>
      </c>
      <c r="E253" s="12" t="s">
        <v>506</v>
      </c>
      <c r="F253" s="12" t="s">
        <v>3</v>
      </c>
      <c r="G253" s="12" t="s">
        <v>5</v>
      </c>
      <c r="H253" s="12" t="s">
        <v>151</v>
      </c>
      <c r="I253" s="12"/>
      <c r="J253" s="9">
        <v>13</v>
      </c>
      <c r="K253" s="9">
        <v>7</v>
      </c>
    </row>
    <row r="254" spans="2:11" s="11" customFormat="1" x14ac:dyDescent="0.2">
      <c r="B254" s="218">
        <v>43776</v>
      </c>
      <c r="C254" s="12" t="s">
        <v>3</v>
      </c>
      <c r="D254" s="113">
        <v>8072</v>
      </c>
      <c r="E254" s="12" t="s">
        <v>41</v>
      </c>
      <c r="F254" s="12" t="s">
        <v>16</v>
      </c>
      <c r="G254" s="12" t="s">
        <v>3</v>
      </c>
      <c r="H254" s="12" t="s">
        <v>37</v>
      </c>
      <c r="I254" s="12"/>
      <c r="J254" s="9">
        <v>15</v>
      </c>
      <c r="K254" s="9">
        <v>16</v>
      </c>
    </row>
    <row r="255" spans="2:11" s="11" customFormat="1" x14ac:dyDescent="0.2">
      <c r="B255" s="218">
        <v>43778</v>
      </c>
      <c r="C255" s="12" t="s">
        <v>6</v>
      </c>
      <c r="D255" s="113">
        <v>54350</v>
      </c>
      <c r="E255" s="12" t="s">
        <v>1749</v>
      </c>
      <c r="F255" s="12" t="s">
        <v>6</v>
      </c>
      <c r="G255" s="12" t="s">
        <v>8</v>
      </c>
      <c r="H255" s="12" t="s">
        <v>194</v>
      </c>
      <c r="I255" s="12"/>
      <c r="J255" s="9">
        <v>19</v>
      </c>
      <c r="K255" s="9">
        <v>14</v>
      </c>
    </row>
    <row r="256" spans="2:11" s="11" customFormat="1" x14ac:dyDescent="0.2">
      <c r="B256" s="218">
        <v>43778</v>
      </c>
      <c r="C256" s="12" t="s">
        <v>6</v>
      </c>
      <c r="D256" s="113">
        <v>57330</v>
      </c>
      <c r="E256" s="12" t="s">
        <v>182</v>
      </c>
      <c r="F256" s="12" t="s">
        <v>6</v>
      </c>
      <c r="G256" s="12" t="s">
        <v>15</v>
      </c>
      <c r="H256" s="12" t="s">
        <v>151</v>
      </c>
      <c r="I256" s="12"/>
      <c r="J256" s="9">
        <v>24</v>
      </c>
      <c r="K256" s="9">
        <v>29</v>
      </c>
    </row>
    <row r="257" spans="2:11" s="11" customFormat="1" x14ac:dyDescent="0.2">
      <c r="B257" s="218">
        <v>43778</v>
      </c>
      <c r="C257" s="12" t="s">
        <v>3</v>
      </c>
      <c r="D257" s="113">
        <v>4991</v>
      </c>
      <c r="E257" s="12" t="s">
        <v>61</v>
      </c>
      <c r="F257" s="12" t="s">
        <v>4</v>
      </c>
      <c r="G257" s="12" t="s">
        <v>6</v>
      </c>
      <c r="H257" s="12" t="s">
        <v>222</v>
      </c>
      <c r="I257" s="12"/>
      <c r="J257" s="9">
        <v>5</v>
      </c>
      <c r="K257" s="9">
        <v>3</v>
      </c>
    </row>
    <row r="258" spans="2:11" s="11" customFormat="1" x14ac:dyDescent="0.2">
      <c r="B258" s="218">
        <v>43778</v>
      </c>
      <c r="C258" s="12" t="s">
        <v>3</v>
      </c>
      <c r="D258" s="113">
        <v>4732</v>
      </c>
      <c r="E258" s="12" t="s">
        <v>75</v>
      </c>
      <c r="F258" s="12" t="s">
        <v>159</v>
      </c>
      <c r="G258" s="12" t="s">
        <v>6</v>
      </c>
      <c r="H258" s="12" t="s">
        <v>23</v>
      </c>
      <c r="I258" s="12"/>
      <c r="J258" s="9">
        <v>10</v>
      </c>
      <c r="K258" s="9">
        <v>5</v>
      </c>
    </row>
    <row r="259" spans="2:11" s="11" customFormat="1" x14ac:dyDescent="0.2">
      <c r="B259" s="218">
        <v>43778</v>
      </c>
      <c r="C259" s="12" t="s">
        <v>3</v>
      </c>
      <c r="D259" s="113">
        <v>4361</v>
      </c>
      <c r="E259" s="12" t="s">
        <v>506</v>
      </c>
      <c r="F259" s="12" t="s">
        <v>10</v>
      </c>
      <c r="G259" s="12" t="s">
        <v>6</v>
      </c>
      <c r="H259" s="12" t="s">
        <v>262</v>
      </c>
      <c r="I259" s="12"/>
      <c r="J259" s="9">
        <v>13</v>
      </c>
      <c r="K259" s="9">
        <v>7</v>
      </c>
    </row>
    <row r="260" spans="2:11" s="11" customFormat="1" x14ac:dyDescent="0.2">
      <c r="B260" s="218">
        <v>43778</v>
      </c>
      <c r="C260" s="12" t="s">
        <v>3</v>
      </c>
      <c r="D260" s="113">
        <v>6695</v>
      </c>
      <c r="E260" s="12" t="s">
        <v>2781</v>
      </c>
      <c r="F260" s="12" t="s">
        <v>6</v>
      </c>
      <c r="G260" s="12" t="s">
        <v>15</v>
      </c>
      <c r="H260" s="12" t="s">
        <v>151</v>
      </c>
      <c r="I260" s="12"/>
      <c r="J260" s="9">
        <v>51</v>
      </c>
      <c r="K260" s="9">
        <v>64</v>
      </c>
    </row>
    <row r="261" spans="2:11" s="11" customFormat="1" x14ac:dyDescent="0.2">
      <c r="B261" s="218">
        <v>43778</v>
      </c>
      <c r="C261" s="12" t="s">
        <v>3</v>
      </c>
      <c r="D261" s="113">
        <v>4535</v>
      </c>
      <c r="E261" s="12" t="s">
        <v>40</v>
      </c>
      <c r="F261" s="12" t="s">
        <v>4</v>
      </c>
      <c r="G261" s="12" t="s">
        <v>140</v>
      </c>
      <c r="H261" s="12" t="s">
        <v>222</v>
      </c>
      <c r="I261" s="12"/>
      <c r="J261" s="9">
        <v>4</v>
      </c>
      <c r="K261" s="9">
        <v>2</v>
      </c>
    </row>
    <row r="262" spans="2:11" s="11" customFormat="1" x14ac:dyDescent="0.2">
      <c r="B262" s="218">
        <v>43778</v>
      </c>
      <c r="C262" s="12" t="s">
        <v>3</v>
      </c>
      <c r="D262" s="113">
        <v>8522</v>
      </c>
      <c r="E262" s="12" t="s">
        <v>1857</v>
      </c>
      <c r="F262" s="12" t="s">
        <v>4</v>
      </c>
      <c r="G262" s="12" t="s">
        <v>140</v>
      </c>
      <c r="H262" s="12" t="s">
        <v>23</v>
      </c>
      <c r="I262" s="12"/>
      <c r="J262" s="9">
        <v>40</v>
      </c>
      <c r="K262" s="9">
        <v>34</v>
      </c>
    </row>
    <row r="263" spans="2:11" s="11" customFormat="1" x14ac:dyDescent="0.2">
      <c r="B263" s="218">
        <v>43778</v>
      </c>
      <c r="C263" s="12" t="s">
        <v>3</v>
      </c>
      <c r="D263" s="113">
        <v>1221</v>
      </c>
      <c r="E263" s="12" t="s">
        <v>92</v>
      </c>
      <c r="F263" s="12" t="s">
        <v>31</v>
      </c>
      <c r="G263" s="12" t="s">
        <v>15</v>
      </c>
      <c r="H263" s="12" t="s">
        <v>391</v>
      </c>
      <c r="I263" s="12"/>
      <c r="J263" s="9">
        <v>29</v>
      </c>
      <c r="K263" s="9">
        <v>35</v>
      </c>
    </row>
    <row r="264" spans="2:11" s="11" customFormat="1" x14ac:dyDescent="0.2">
      <c r="B264" s="218">
        <v>43778</v>
      </c>
      <c r="C264" s="12" t="s">
        <v>3</v>
      </c>
      <c r="D264" s="113">
        <v>6137</v>
      </c>
      <c r="E264" s="12" t="s">
        <v>48</v>
      </c>
      <c r="F264" s="12" t="s">
        <v>6</v>
      </c>
      <c r="G264" s="12" t="s">
        <v>5</v>
      </c>
      <c r="H264" s="12" t="s">
        <v>151</v>
      </c>
      <c r="I264" s="12"/>
      <c r="J264" s="9">
        <v>41</v>
      </c>
      <c r="K264" s="9">
        <v>44</v>
      </c>
    </row>
    <row r="265" spans="2:11" s="11" customFormat="1" x14ac:dyDescent="0.2">
      <c r="B265" s="218">
        <v>43778</v>
      </c>
      <c r="C265" s="12" t="s">
        <v>3</v>
      </c>
      <c r="D265" s="113">
        <v>8152</v>
      </c>
      <c r="E265" s="12" t="s">
        <v>53</v>
      </c>
      <c r="F265" s="12" t="s">
        <v>4</v>
      </c>
      <c r="G265" s="12" t="s">
        <v>5</v>
      </c>
      <c r="H265" s="12" t="s">
        <v>23</v>
      </c>
      <c r="I265" s="12"/>
      <c r="J265" s="9">
        <v>26</v>
      </c>
      <c r="K265" s="9">
        <v>32</v>
      </c>
    </row>
    <row r="266" spans="2:11" s="11" customFormat="1" x14ac:dyDescent="0.2">
      <c r="B266" s="218">
        <v>43778</v>
      </c>
      <c r="C266" s="12" t="s">
        <v>3</v>
      </c>
      <c r="D266" s="113">
        <v>4814</v>
      </c>
      <c r="E266" s="12" t="s">
        <v>113</v>
      </c>
      <c r="F266" s="12" t="s">
        <v>15</v>
      </c>
      <c r="G266" s="12" t="s">
        <v>11</v>
      </c>
      <c r="H266" s="12" t="s">
        <v>477</v>
      </c>
      <c r="I266" s="12"/>
      <c r="J266" s="9">
        <v>12</v>
      </c>
      <c r="K266" s="9">
        <v>8</v>
      </c>
    </row>
    <row r="267" spans="2:11" s="11" customFormat="1" x14ac:dyDescent="0.2">
      <c r="B267" s="218">
        <v>43778</v>
      </c>
      <c r="C267" s="12" t="s">
        <v>3</v>
      </c>
      <c r="D267" s="113">
        <v>2446</v>
      </c>
      <c r="E267" s="12" t="s">
        <v>92</v>
      </c>
      <c r="F267" s="12" t="s">
        <v>5</v>
      </c>
      <c r="G267" s="12" t="s">
        <v>6</v>
      </c>
      <c r="H267" s="12" t="s">
        <v>151</v>
      </c>
      <c r="I267" s="12"/>
      <c r="J267" s="9">
        <v>27</v>
      </c>
      <c r="K267" s="9">
        <v>27</v>
      </c>
    </row>
    <row r="268" spans="2:11" s="11" customFormat="1" x14ac:dyDescent="0.2">
      <c r="B268" s="218">
        <v>43779</v>
      </c>
      <c r="C268" s="12" t="s">
        <v>14</v>
      </c>
      <c r="D268" s="113">
        <v>6700</v>
      </c>
      <c r="E268" s="12" t="s">
        <v>127</v>
      </c>
      <c r="F268" s="12" t="s">
        <v>6</v>
      </c>
      <c r="G268" s="12" t="s">
        <v>15</v>
      </c>
      <c r="H268" s="12" t="s">
        <v>23</v>
      </c>
      <c r="I268" s="12"/>
      <c r="J268" s="9">
        <v>29</v>
      </c>
      <c r="K268" s="9">
        <v>26</v>
      </c>
    </row>
    <row r="269" spans="2:11" s="11" customFormat="1" x14ac:dyDescent="0.2">
      <c r="B269" s="218">
        <v>43779</v>
      </c>
      <c r="C269" s="12" t="s">
        <v>5</v>
      </c>
      <c r="D269" s="113">
        <v>54636</v>
      </c>
      <c r="E269" s="12" t="s">
        <v>2782</v>
      </c>
      <c r="F269" s="12" t="s">
        <v>15</v>
      </c>
      <c r="G269" s="12" t="s">
        <v>6</v>
      </c>
      <c r="H269" s="12" t="s">
        <v>303</v>
      </c>
      <c r="I269" s="12"/>
      <c r="J269" s="9">
        <v>65</v>
      </c>
      <c r="K269" s="9">
        <v>98</v>
      </c>
    </row>
    <row r="270" spans="2:11" s="11" customFormat="1" x14ac:dyDescent="0.2">
      <c r="B270" s="218">
        <v>43779</v>
      </c>
      <c r="C270" s="12" t="s">
        <v>5</v>
      </c>
      <c r="D270" s="113">
        <v>9123</v>
      </c>
      <c r="E270" s="12" t="s">
        <v>1743</v>
      </c>
      <c r="F270" s="12" t="s">
        <v>15</v>
      </c>
      <c r="G270" s="12" t="s">
        <v>15</v>
      </c>
      <c r="H270" s="12" t="s">
        <v>319</v>
      </c>
      <c r="I270" s="12"/>
      <c r="J270" s="31"/>
      <c r="K270" s="31"/>
    </row>
    <row r="271" spans="2:11" s="11" customFormat="1" x14ac:dyDescent="0.2">
      <c r="B271" s="218">
        <v>43779</v>
      </c>
      <c r="C271" s="12" t="s">
        <v>5</v>
      </c>
      <c r="D271" s="113">
        <v>54456</v>
      </c>
      <c r="E271" s="12" t="s">
        <v>1064</v>
      </c>
      <c r="F271" s="12" t="s">
        <v>9</v>
      </c>
      <c r="G271" s="12" t="s">
        <v>5</v>
      </c>
      <c r="H271" s="12" t="s">
        <v>163</v>
      </c>
      <c r="I271" s="12"/>
      <c r="J271" s="9">
        <v>44</v>
      </c>
      <c r="K271" s="9">
        <v>62</v>
      </c>
    </row>
    <row r="272" spans="2:11" s="11" customFormat="1" x14ac:dyDescent="0.2">
      <c r="B272" s="218">
        <v>43779</v>
      </c>
      <c r="C272" s="12" t="s">
        <v>6</v>
      </c>
      <c r="D272" s="113">
        <v>57000</v>
      </c>
      <c r="E272" s="12" t="s">
        <v>211</v>
      </c>
      <c r="F272" s="12" t="s">
        <v>6</v>
      </c>
      <c r="G272" s="12" t="s">
        <v>6</v>
      </c>
      <c r="H272" s="12" t="s">
        <v>151</v>
      </c>
      <c r="I272" s="12"/>
      <c r="J272" s="9">
        <v>50</v>
      </c>
      <c r="K272" s="9">
        <v>64</v>
      </c>
    </row>
    <row r="273" spans="2:11" s="11" customFormat="1" x14ac:dyDescent="0.2">
      <c r="B273" s="218">
        <v>43779</v>
      </c>
      <c r="C273" s="12" t="s">
        <v>6</v>
      </c>
      <c r="D273" s="113">
        <v>57855</v>
      </c>
      <c r="E273" s="12" t="s">
        <v>2747</v>
      </c>
      <c r="F273" s="12" t="s">
        <v>6</v>
      </c>
      <c r="G273" s="12" t="s">
        <v>31</v>
      </c>
      <c r="H273" s="12" t="s">
        <v>23</v>
      </c>
      <c r="I273" s="12"/>
      <c r="J273" s="9">
        <v>50</v>
      </c>
      <c r="K273" s="9">
        <v>59</v>
      </c>
    </row>
    <row r="274" spans="2:11" s="11" customFormat="1" x14ac:dyDescent="0.2">
      <c r="B274" s="218">
        <v>43779</v>
      </c>
      <c r="C274" s="12" t="s">
        <v>6</v>
      </c>
      <c r="D274" s="113">
        <v>54490</v>
      </c>
      <c r="E274" s="12" t="s">
        <v>643</v>
      </c>
      <c r="F274" s="12" t="s">
        <v>6</v>
      </c>
      <c r="G274" s="12" t="s">
        <v>15</v>
      </c>
      <c r="H274" s="12" t="s">
        <v>163</v>
      </c>
      <c r="I274" s="12"/>
      <c r="J274" s="9">
        <v>35</v>
      </c>
      <c r="K274" s="9">
        <v>31</v>
      </c>
    </row>
    <row r="275" spans="2:11" s="11" customFormat="1" x14ac:dyDescent="0.2">
      <c r="B275" s="218">
        <v>43779</v>
      </c>
      <c r="C275" s="12" t="s">
        <v>6</v>
      </c>
      <c r="D275" s="113">
        <v>55220</v>
      </c>
      <c r="E275" s="12" t="s">
        <v>2784</v>
      </c>
      <c r="F275" s="12" t="s">
        <v>6</v>
      </c>
      <c r="G275" s="12" t="s">
        <v>15</v>
      </c>
      <c r="H275" s="12" t="s">
        <v>23</v>
      </c>
      <c r="I275" s="12"/>
      <c r="J275" s="9">
        <v>79</v>
      </c>
      <c r="K275" s="9">
        <v>106</v>
      </c>
    </row>
    <row r="276" spans="2:11" s="11" customFormat="1" x14ac:dyDescent="0.2">
      <c r="B276" s="218">
        <v>43779</v>
      </c>
      <c r="C276" s="12" t="s">
        <v>6</v>
      </c>
      <c r="D276" s="113">
        <v>57190</v>
      </c>
      <c r="E276" s="12" t="s">
        <v>174</v>
      </c>
      <c r="F276" s="12" t="s">
        <v>6</v>
      </c>
      <c r="G276" s="12" t="s">
        <v>5</v>
      </c>
      <c r="H276" s="12" t="s">
        <v>23</v>
      </c>
      <c r="I276" s="12"/>
      <c r="J276" s="9">
        <v>28</v>
      </c>
      <c r="K276" s="9">
        <v>39</v>
      </c>
    </row>
    <row r="277" spans="2:11" s="11" customFormat="1" x14ac:dyDescent="0.2">
      <c r="B277" s="218">
        <v>43779</v>
      </c>
      <c r="C277" s="12" t="s">
        <v>6</v>
      </c>
      <c r="D277" s="113">
        <v>57000</v>
      </c>
      <c r="E277" s="12" t="s">
        <v>211</v>
      </c>
      <c r="F277" s="12" t="s">
        <v>6</v>
      </c>
      <c r="G277" s="12" t="s">
        <v>15</v>
      </c>
      <c r="H277" s="12" t="s">
        <v>23</v>
      </c>
      <c r="I277" s="12"/>
      <c r="J277" s="9">
        <v>49</v>
      </c>
      <c r="K277" s="9">
        <v>64</v>
      </c>
    </row>
    <row r="278" spans="2:11" s="11" customFormat="1" x14ac:dyDescent="0.2">
      <c r="B278" s="218">
        <v>43779</v>
      </c>
      <c r="C278" s="12" t="s">
        <v>6</v>
      </c>
      <c r="D278" s="113">
        <v>57150</v>
      </c>
      <c r="E278" s="12" t="s">
        <v>984</v>
      </c>
      <c r="F278" s="12" t="s">
        <v>6</v>
      </c>
      <c r="G278" s="12" t="s">
        <v>6</v>
      </c>
      <c r="H278" s="12" t="s">
        <v>151</v>
      </c>
      <c r="I278" s="12"/>
      <c r="J278" s="9">
        <v>65</v>
      </c>
      <c r="K278" s="9">
        <v>99</v>
      </c>
    </row>
    <row r="279" spans="2:11" s="11" customFormat="1" x14ac:dyDescent="0.2">
      <c r="B279" s="218">
        <v>43779</v>
      </c>
      <c r="C279" s="12" t="s">
        <v>6</v>
      </c>
      <c r="D279" s="114">
        <v>57970</v>
      </c>
      <c r="E279" s="12" t="s">
        <v>316</v>
      </c>
      <c r="F279" s="12" t="s">
        <v>6</v>
      </c>
      <c r="G279" s="12" t="s">
        <v>15</v>
      </c>
      <c r="H279" s="12" t="s">
        <v>163</v>
      </c>
      <c r="I279" s="12"/>
      <c r="J279" s="9">
        <v>45</v>
      </c>
      <c r="K279" s="9">
        <v>58</v>
      </c>
    </row>
    <row r="280" spans="2:11" s="11" customFormat="1" x14ac:dyDescent="0.2">
      <c r="B280" s="218">
        <v>43779</v>
      </c>
      <c r="C280" s="12" t="s">
        <v>3</v>
      </c>
      <c r="D280" s="113">
        <v>3223</v>
      </c>
      <c r="E280" s="12" t="s">
        <v>131</v>
      </c>
      <c r="F280" s="12" t="s">
        <v>15</v>
      </c>
      <c r="G280" s="12" t="s">
        <v>6</v>
      </c>
      <c r="H280" s="12" t="s">
        <v>151</v>
      </c>
      <c r="I280" s="12"/>
      <c r="J280" s="9">
        <v>21</v>
      </c>
      <c r="K280" s="9">
        <v>21</v>
      </c>
    </row>
    <row r="281" spans="2:11" s="11" customFormat="1" x14ac:dyDescent="0.2">
      <c r="B281" s="218">
        <v>43779</v>
      </c>
      <c r="C281" s="12" t="s">
        <v>3</v>
      </c>
      <c r="D281" s="113">
        <v>4518</v>
      </c>
      <c r="E281" s="12" t="s">
        <v>40</v>
      </c>
      <c r="F281" s="12" t="s">
        <v>8</v>
      </c>
      <c r="G281" s="12" t="s">
        <v>15</v>
      </c>
      <c r="H281" s="12" t="s">
        <v>163</v>
      </c>
      <c r="I281" s="12"/>
      <c r="J281" s="9">
        <v>3</v>
      </c>
      <c r="K281" s="9">
        <v>1</v>
      </c>
    </row>
    <row r="282" spans="2:11" s="11" customFormat="1" x14ac:dyDescent="0.2">
      <c r="B282" s="218">
        <v>43779</v>
      </c>
      <c r="C282" s="12" t="s">
        <v>3</v>
      </c>
      <c r="D282" s="113">
        <v>3832</v>
      </c>
      <c r="E282" s="12" t="s">
        <v>116</v>
      </c>
      <c r="F282" s="12" t="s">
        <v>4</v>
      </c>
      <c r="G282" s="12" t="s">
        <v>5</v>
      </c>
      <c r="H282" s="12" t="s">
        <v>151</v>
      </c>
      <c r="I282" s="12"/>
      <c r="J282" s="9">
        <v>15</v>
      </c>
      <c r="K282" s="9">
        <v>13</v>
      </c>
    </row>
    <row r="283" spans="2:11" s="11" customFormat="1" x14ac:dyDescent="0.2">
      <c r="B283" s="218">
        <v>43779</v>
      </c>
      <c r="C283" s="12" t="s">
        <v>3</v>
      </c>
      <c r="D283" s="113">
        <v>3922</v>
      </c>
      <c r="E283" s="12" t="s">
        <v>71</v>
      </c>
      <c r="F283" s="12" t="s">
        <v>234</v>
      </c>
      <c r="G283" s="12" t="s">
        <v>2783</v>
      </c>
      <c r="H283" s="12" t="s">
        <v>151</v>
      </c>
      <c r="I283" s="12"/>
      <c r="J283" s="9">
        <v>14</v>
      </c>
      <c r="K283" s="9">
        <v>11</v>
      </c>
    </row>
    <row r="284" spans="2:11" s="11" customFormat="1" x14ac:dyDescent="0.2">
      <c r="B284" s="218">
        <v>43779</v>
      </c>
      <c r="C284" s="12" t="s">
        <v>3</v>
      </c>
      <c r="D284" s="113">
        <v>7433</v>
      </c>
      <c r="E284" s="12" t="s">
        <v>2785</v>
      </c>
      <c r="F284" s="12" t="s">
        <v>16</v>
      </c>
      <c r="G284" s="12" t="s">
        <v>15</v>
      </c>
      <c r="H284" s="12" t="s">
        <v>151</v>
      </c>
      <c r="I284" s="12"/>
      <c r="J284" s="9">
        <v>39</v>
      </c>
      <c r="K284" s="9">
        <v>56</v>
      </c>
    </row>
    <row r="285" spans="2:11" s="11" customFormat="1" x14ac:dyDescent="0.2">
      <c r="B285" s="218">
        <v>43779</v>
      </c>
      <c r="C285" s="12" t="s">
        <v>3</v>
      </c>
      <c r="D285" s="113">
        <v>4985</v>
      </c>
      <c r="E285" s="12" t="s">
        <v>61</v>
      </c>
      <c r="F285" s="12" t="s">
        <v>6</v>
      </c>
      <c r="G285" s="12" t="s">
        <v>4</v>
      </c>
      <c r="H285" s="12" t="s">
        <v>151</v>
      </c>
      <c r="I285" s="12"/>
      <c r="J285" s="9">
        <v>7</v>
      </c>
      <c r="K285" s="9">
        <v>6</v>
      </c>
    </row>
    <row r="286" spans="2:11" s="11" customFormat="1" x14ac:dyDescent="0.2">
      <c r="B286" s="218">
        <v>43779</v>
      </c>
      <c r="C286" s="12" t="s">
        <v>3</v>
      </c>
      <c r="D286" s="113">
        <v>4976</v>
      </c>
      <c r="E286" s="12" t="s">
        <v>87</v>
      </c>
      <c r="F286" s="12" t="s">
        <v>2786</v>
      </c>
      <c r="G286" s="12" t="s">
        <v>6</v>
      </c>
      <c r="H286" s="12" t="s">
        <v>23</v>
      </c>
      <c r="I286" s="12"/>
      <c r="J286" s="9">
        <v>16</v>
      </c>
      <c r="K286" s="9">
        <v>14</v>
      </c>
    </row>
    <row r="287" spans="2:11" s="11" customFormat="1" x14ac:dyDescent="0.2">
      <c r="B287" s="218">
        <v>43779</v>
      </c>
      <c r="C287" s="12" t="s">
        <v>3</v>
      </c>
      <c r="D287" s="113">
        <v>1550</v>
      </c>
      <c r="E287" s="12" t="s">
        <v>92</v>
      </c>
      <c r="F287" s="12" t="s">
        <v>8</v>
      </c>
      <c r="G287" s="12" t="s">
        <v>6</v>
      </c>
      <c r="H287" s="12" t="s">
        <v>37</v>
      </c>
      <c r="I287" s="12"/>
      <c r="J287" s="9">
        <v>27</v>
      </c>
      <c r="K287" s="9">
        <v>28</v>
      </c>
    </row>
    <row r="288" spans="2:11" s="11" customFormat="1" x14ac:dyDescent="0.2">
      <c r="B288" s="218">
        <v>43779</v>
      </c>
      <c r="C288" s="12" t="s">
        <v>3</v>
      </c>
      <c r="D288" s="113">
        <v>8053</v>
      </c>
      <c r="E288" s="12" t="s">
        <v>41</v>
      </c>
      <c r="F288" s="12" t="s">
        <v>6</v>
      </c>
      <c r="G288" s="12" t="s">
        <v>15</v>
      </c>
      <c r="H288" s="12" t="s">
        <v>2584</v>
      </c>
      <c r="I288" s="12"/>
      <c r="J288" s="9">
        <v>24</v>
      </c>
      <c r="K288" s="9">
        <v>20</v>
      </c>
    </row>
    <row r="289" spans="2:11" s="11" customFormat="1" x14ac:dyDescent="0.2">
      <c r="B289" s="218">
        <v>43779</v>
      </c>
      <c r="C289" s="12" t="s">
        <v>3</v>
      </c>
      <c r="D289" s="113">
        <v>4770</v>
      </c>
      <c r="E289" s="12" t="s">
        <v>75</v>
      </c>
      <c r="F289" s="12" t="s">
        <v>16</v>
      </c>
      <c r="G289" s="12" t="s">
        <v>98</v>
      </c>
      <c r="H289" s="12" t="s">
        <v>163</v>
      </c>
      <c r="I289" s="12"/>
      <c r="J289" s="9">
        <v>9</v>
      </c>
      <c r="K289" s="9">
        <v>5</v>
      </c>
    </row>
    <row r="290" spans="2:11" s="11" customFormat="1" x14ac:dyDescent="0.2">
      <c r="B290" s="218">
        <v>43779</v>
      </c>
      <c r="C290" s="12" t="s">
        <v>3</v>
      </c>
      <c r="D290" s="113">
        <v>4810</v>
      </c>
      <c r="E290" s="12" t="s">
        <v>113</v>
      </c>
      <c r="F290" s="12" t="s">
        <v>4</v>
      </c>
      <c r="G290" s="12" t="s">
        <v>6</v>
      </c>
      <c r="H290" s="12" t="s">
        <v>23</v>
      </c>
      <c r="I290" s="12"/>
      <c r="J290" s="9">
        <v>13</v>
      </c>
      <c r="K290" s="9">
        <v>9</v>
      </c>
    </row>
    <row r="291" spans="2:11" s="11" customFormat="1" x14ac:dyDescent="0.2">
      <c r="B291" s="218">
        <v>43779</v>
      </c>
      <c r="C291" s="12" t="s">
        <v>3</v>
      </c>
      <c r="D291" s="113">
        <v>2380</v>
      </c>
      <c r="E291" s="12" t="s">
        <v>92</v>
      </c>
      <c r="F291" s="12" t="s">
        <v>9</v>
      </c>
      <c r="G291" s="12" t="s">
        <v>15</v>
      </c>
      <c r="H291" s="12" t="s">
        <v>23</v>
      </c>
      <c r="I291" s="12"/>
      <c r="J291" s="9">
        <v>19</v>
      </c>
      <c r="K291" s="9">
        <v>24</v>
      </c>
    </row>
    <row r="292" spans="2:11" s="11" customFormat="1" x14ac:dyDescent="0.2">
      <c r="B292" s="218">
        <v>43779</v>
      </c>
      <c r="C292" s="12" t="s">
        <v>3</v>
      </c>
      <c r="D292" s="113">
        <v>1534</v>
      </c>
      <c r="E292" s="12" t="s">
        <v>92</v>
      </c>
      <c r="F292" s="12" t="s">
        <v>8</v>
      </c>
      <c r="G292" s="12" t="s">
        <v>6</v>
      </c>
      <c r="H292" s="12" t="s">
        <v>151</v>
      </c>
      <c r="I292" s="12"/>
      <c r="J292" s="9">
        <v>19</v>
      </c>
      <c r="K292" s="9">
        <v>23</v>
      </c>
    </row>
    <row r="293" spans="2:11" s="11" customFormat="1" x14ac:dyDescent="0.2">
      <c r="B293" s="218">
        <v>43779</v>
      </c>
      <c r="C293" s="12" t="s">
        <v>3</v>
      </c>
      <c r="D293" s="113">
        <v>8371</v>
      </c>
      <c r="E293" s="12" t="s">
        <v>57</v>
      </c>
      <c r="F293" s="12" t="s">
        <v>4</v>
      </c>
      <c r="G293" s="12" t="s">
        <v>5</v>
      </c>
      <c r="H293" s="12" t="s">
        <v>151</v>
      </c>
      <c r="I293" s="12"/>
      <c r="J293" s="9">
        <v>27</v>
      </c>
      <c r="K293" s="9">
        <v>22</v>
      </c>
    </row>
    <row r="294" spans="2:11" s="11" customFormat="1" x14ac:dyDescent="0.2">
      <c r="B294" s="218">
        <v>43779</v>
      </c>
      <c r="C294" s="12" t="s">
        <v>3</v>
      </c>
      <c r="D294" s="113">
        <v>3378</v>
      </c>
      <c r="E294" s="12" t="s">
        <v>2787</v>
      </c>
      <c r="F294" s="12" t="s">
        <v>4</v>
      </c>
      <c r="G294" s="12" t="s">
        <v>6</v>
      </c>
      <c r="H294" s="12" t="s">
        <v>37</v>
      </c>
      <c r="I294" s="12"/>
      <c r="J294" s="9">
        <v>19</v>
      </c>
      <c r="K294" s="9">
        <v>25</v>
      </c>
    </row>
    <row r="295" spans="2:11" s="11" customFormat="1" x14ac:dyDescent="0.2">
      <c r="B295" s="218">
        <v>43779</v>
      </c>
      <c r="C295" s="12" t="s">
        <v>3</v>
      </c>
      <c r="D295" s="113">
        <v>2121</v>
      </c>
      <c r="E295" s="12" t="s">
        <v>92</v>
      </c>
      <c r="F295" s="12" t="s">
        <v>8</v>
      </c>
      <c r="G295" s="12" t="s">
        <v>15</v>
      </c>
      <c r="H295" s="12" t="s">
        <v>319</v>
      </c>
      <c r="I295" s="12"/>
      <c r="J295" s="9">
        <v>28</v>
      </c>
      <c r="K295" s="9">
        <v>36</v>
      </c>
    </row>
    <row r="296" spans="2:11" s="11" customFormat="1" x14ac:dyDescent="0.2">
      <c r="B296" s="218">
        <v>43779</v>
      </c>
      <c r="C296" s="12" t="s">
        <v>3</v>
      </c>
      <c r="D296" s="113">
        <v>4779</v>
      </c>
      <c r="E296" s="12" t="s">
        <v>75</v>
      </c>
      <c r="F296" s="12" t="s">
        <v>34</v>
      </c>
      <c r="G296" s="12" t="s">
        <v>6</v>
      </c>
      <c r="H296" s="12" t="s">
        <v>23</v>
      </c>
      <c r="I296" s="12"/>
      <c r="J296" s="9">
        <v>10</v>
      </c>
      <c r="K296" s="9">
        <v>5</v>
      </c>
    </row>
    <row r="297" spans="2:11" s="11" customFormat="1" x14ac:dyDescent="0.2">
      <c r="B297" s="218">
        <v>43779</v>
      </c>
      <c r="C297" s="12" t="s">
        <v>3</v>
      </c>
      <c r="D297" s="113">
        <v>1268</v>
      </c>
      <c r="E297" s="12" t="s">
        <v>92</v>
      </c>
      <c r="F297" s="12" t="s">
        <v>15</v>
      </c>
      <c r="G297" s="12" t="s">
        <v>5</v>
      </c>
      <c r="H297" s="12" t="s">
        <v>194</v>
      </c>
      <c r="I297" s="12"/>
      <c r="J297" s="9">
        <v>24</v>
      </c>
      <c r="K297" s="9">
        <v>32</v>
      </c>
    </row>
    <row r="298" spans="2:11" s="11" customFormat="1" x14ac:dyDescent="0.2">
      <c r="B298" s="218">
        <v>43779</v>
      </c>
      <c r="C298" s="12" t="s">
        <v>3</v>
      </c>
      <c r="D298" s="113">
        <v>4034</v>
      </c>
      <c r="E298" s="12" t="s">
        <v>506</v>
      </c>
      <c r="F298" s="12" t="s">
        <v>4</v>
      </c>
      <c r="G298" s="12" t="s">
        <v>5</v>
      </c>
      <c r="H298" s="12" t="s">
        <v>23</v>
      </c>
      <c r="I298" s="12"/>
      <c r="J298" s="9">
        <v>12</v>
      </c>
      <c r="K298" s="9">
        <v>10</v>
      </c>
    </row>
    <row r="299" spans="2:11" s="11" customFormat="1" x14ac:dyDescent="0.2">
      <c r="B299" s="218">
        <v>43779</v>
      </c>
      <c r="C299" s="12" t="s">
        <v>3</v>
      </c>
      <c r="D299" s="113">
        <v>3378</v>
      </c>
      <c r="E299" s="12" t="s">
        <v>2787</v>
      </c>
      <c r="F299" s="12" t="s">
        <v>4</v>
      </c>
      <c r="G299" s="12" t="s">
        <v>6</v>
      </c>
      <c r="H299" s="12" t="s">
        <v>151</v>
      </c>
      <c r="I299" s="12"/>
      <c r="J299" s="9">
        <v>19</v>
      </c>
      <c r="K299" s="9">
        <v>25</v>
      </c>
    </row>
    <row r="300" spans="2:11" s="11" customFormat="1" x14ac:dyDescent="0.2">
      <c r="B300" s="218">
        <v>43779</v>
      </c>
      <c r="C300" s="12" t="s">
        <v>3</v>
      </c>
      <c r="D300" s="113">
        <v>4532</v>
      </c>
      <c r="E300" s="12" t="s">
        <v>40</v>
      </c>
      <c r="F300" s="12" t="s">
        <v>4</v>
      </c>
      <c r="G300" s="12" t="s">
        <v>6</v>
      </c>
      <c r="H300" s="12" t="s">
        <v>488</v>
      </c>
      <c r="I300" s="12"/>
      <c r="J300" s="9">
        <v>2</v>
      </c>
      <c r="K300" s="9">
        <v>1</v>
      </c>
    </row>
    <row r="301" spans="2:11" s="11" customFormat="1" x14ac:dyDescent="0.2">
      <c r="B301" s="218">
        <v>43779</v>
      </c>
      <c r="C301" s="12" t="s">
        <v>3</v>
      </c>
      <c r="D301" s="113">
        <v>4804</v>
      </c>
      <c r="E301" s="12" t="s">
        <v>113</v>
      </c>
      <c r="F301" s="12" t="s">
        <v>4</v>
      </c>
      <c r="G301" s="12" t="s">
        <v>6</v>
      </c>
      <c r="H301" s="12" t="s">
        <v>37</v>
      </c>
      <c r="I301" s="12"/>
      <c r="J301" s="9">
        <v>16</v>
      </c>
      <c r="K301" s="9">
        <v>9</v>
      </c>
    </row>
    <row r="302" spans="2:11" s="11" customFormat="1" x14ac:dyDescent="0.2">
      <c r="B302" s="218">
        <v>43779</v>
      </c>
      <c r="C302" s="12" t="s">
        <v>3</v>
      </c>
      <c r="D302" s="113">
        <v>4888</v>
      </c>
      <c r="E302" s="12" t="s">
        <v>124</v>
      </c>
      <c r="F302" s="12" t="s">
        <v>4</v>
      </c>
      <c r="G302" s="12" t="s">
        <v>6</v>
      </c>
      <c r="H302" s="12" t="s">
        <v>194</v>
      </c>
      <c r="I302" s="12"/>
      <c r="J302" s="9">
        <v>12</v>
      </c>
      <c r="K302" s="9">
        <v>7</v>
      </c>
    </row>
    <row r="303" spans="2:11" s="11" customFormat="1" x14ac:dyDescent="0.2">
      <c r="B303" s="218">
        <v>43779</v>
      </c>
      <c r="C303" s="12" t="s">
        <v>3</v>
      </c>
      <c r="D303" s="113">
        <v>4268</v>
      </c>
      <c r="E303" s="12" t="s">
        <v>506</v>
      </c>
      <c r="F303" s="12" t="s">
        <v>6</v>
      </c>
      <c r="G303" s="12" t="s">
        <v>4</v>
      </c>
      <c r="H303" s="12" t="s">
        <v>37</v>
      </c>
      <c r="I303" s="12"/>
      <c r="J303" s="9">
        <v>12</v>
      </c>
      <c r="K303" s="9">
        <v>10</v>
      </c>
    </row>
    <row r="304" spans="2:11" s="11" customFormat="1" x14ac:dyDescent="0.2">
      <c r="B304" s="218">
        <v>43779</v>
      </c>
      <c r="C304" s="12" t="s">
        <v>3</v>
      </c>
      <c r="D304" s="113">
        <v>4573</v>
      </c>
      <c r="E304" s="12" t="s">
        <v>40</v>
      </c>
      <c r="F304" s="12" t="s">
        <v>16</v>
      </c>
      <c r="G304" s="12" t="s">
        <v>6</v>
      </c>
      <c r="H304" s="12" t="s">
        <v>23</v>
      </c>
      <c r="I304" s="12"/>
      <c r="J304" s="9">
        <v>2</v>
      </c>
      <c r="K304" s="9">
        <v>1</v>
      </c>
    </row>
    <row r="305" spans="2:11" s="11" customFormat="1" x14ac:dyDescent="0.2">
      <c r="B305" s="218">
        <v>43779</v>
      </c>
      <c r="C305" s="12" t="s">
        <v>3</v>
      </c>
      <c r="D305" s="113">
        <v>3690</v>
      </c>
      <c r="E305" s="12" t="s">
        <v>62</v>
      </c>
      <c r="F305" s="12" t="s">
        <v>2788</v>
      </c>
      <c r="G305" s="12" t="s">
        <v>6</v>
      </c>
      <c r="H305" s="12" t="s">
        <v>151</v>
      </c>
      <c r="J305" s="9">
        <v>13</v>
      </c>
      <c r="K305" s="9">
        <v>11</v>
      </c>
    </row>
    <row r="306" spans="2:11" s="11" customFormat="1" x14ac:dyDescent="0.2">
      <c r="B306" s="218">
        <v>43780</v>
      </c>
      <c r="C306" s="12" t="s">
        <v>14</v>
      </c>
      <c r="D306" s="113">
        <v>6700</v>
      </c>
      <c r="E306" s="12" t="s">
        <v>127</v>
      </c>
      <c r="F306" s="12" t="s">
        <v>6</v>
      </c>
      <c r="G306" s="12" t="s">
        <v>6</v>
      </c>
      <c r="H306" s="12" t="s">
        <v>23</v>
      </c>
      <c r="I306" s="12"/>
      <c r="J306" s="9">
        <v>33</v>
      </c>
      <c r="K306" s="9">
        <v>27</v>
      </c>
    </row>
    <row r="307" spans="2:11" s="11" customFormat="1" x14ac:dyDescent="0.2">
      <c r="B307" s="218">
        <v>43780</v>
      </c>
      <c r="C307" s="12" t="s">
        <v>14</v>
      </c>
      <c r="D307" s="113">
        <v>6600</v>
      </c>
      <c r="E307" s="12" t="s">
        <v>2797</v>
      </c>
      <c r="F307" s="12" t="s">
        <v>6</v>
      </c>
      <c r="G307" s="12" t="s">
        <v>3</v>
      </c>
      <c r="H307" s="12" t="s">
        <v>2798</v>
      </c>
      <c r="I307" s="12"/>
      <c r="J307" s="9">
        <v>67</v>
      </c>
      <c r="K307" s="9">
        <v>72</v>
      </c>
    </row>
    <row r="308" spans="2:11" x14ac:dyDescent="0.2">
      <c r="B308" s="218">
        <v>43780</v>
      </c>
      <c r="C308" s="12" t="s">
        <v>5</v>
      </c>
      <c r="D308" s="113">
        <v>54657</v>
      </c>
      <c r="E308" s="12" t="s">
        <v>2794</v>
      </c>
      <c r="F308" s="12" t="s">
        <v>2579</v>
      </c>
      <c r="G308" s="12" t="s">
        <v>18</v>
      </c>
      <c r="H308" s="12" t="s">
        <v>23</v>
      </c>
      <c r="I308" s="12"/>
      <c r="J308" s="9">
        <v>87</v>
      </c>
      <c r="K308" s="9">
        <v>103</v>
      </c>
    </row>
    <row r="309" spans="2:11" x14ac:dyDescent="0.2">
      <c r="B309" s="218">
        <v>43780</v>
      </c>
      <c r="C309" s="12" t="s">
        <v>6</v>
      </c>
      <c r="D309" s="113">
        <v>57310</v>
      </c>
      <c r="E309" s="12" t="s">
        <v>219</v>
      </c>
      <c r="F309" s="12" t="s">
        <v>6</v>
      </c>
      <c r="G309" s="12" t="s">
        <v>15</v>
      </c>
      <c r="H309" s="12" t="s">
        <v>194</v>
      </c>
      <c r="I309" s="12"/>
      <c r="J309" s="9">
        <v>43</v>
      </c>
      <c r="K309" s="9">
        <v>52</v>
      </c>
    </row>
    <row r="310" spans="2:11" x14ac:dyDescent="0.2">
      <c r="B310" s="218">
        <v>43780</v>
      </c>
      <c r="C310" s="12" t="s">
        <v>6</v>
      </c>
      <c r="D310" s="113">
        <v>57330</v>
      </c>
      <c r="E310" s="12" t="s">
        <v>182</v>
      </c>
      <c r="F310" s="12" t="s">
        <v>6</v>
      </c>
      <c r="G310" s="12" t="s">
        <v>15</v>
      </c>
      <c r="H310" s="12" t="s">
        <v>37</v>
      </c>
      <c r="I310" s="12"/>
      <c r="J310" s="9">
        <v>25</v>
      </c>
      <c r="K310" s="9">
        <v>30</v>
      </c>
    </row>
    <row r="311" spans="2:11" x14ac:dyDescent="0.2">
      <c r="B311" s="218">
        <v>43780</v>
      </c>
      <c r="C311" s="12" t="s">
        <v>6</v>
      </c>
      <c r="D311" s="113">
        <v>86250</v>
      </c>
      <c r="E311" s="12" t="s">
        <v>2789</v>
      </c>
      <c r="F311" s="12" t="s">
        <v>6</v>
      </c>
      <c r="G311" s="12" t="s">
        <v>6</v>
      </c>
      <c r="H311" s="12" t="s">
        <v>2790</v>
      </c>
      <c r="I311" s="12"/>
      <c r="J311" s="9">
        <v>84</v>
      </c>
      <c r="K311" s="9">
        <v>87</v>
      </c>
    </row>
    <row r="312" spans="2:11" x14ac:dyDescent="0.2">
      <c r="B312" s="218">
        <v>43780</v>
      </c>
      <c r="C312" s="12" t="s">
        <v>6</v>
      </c>
      <c r="D312" s="113">
        <v>51100</v>
      </c>
      <c r="E312" s="12" t="s">
        <v>2374</v>
      </c>
      <c r="F312" s="12" t="s">
        <v>6</v>
      </c>
      <c r="G312" s="12" t="s">
        <v>15</v>
      </c>
      <c r="H312" s="12" t="s">
        <v>2790</v>
      </c>
      <c r="I312" s="12"/>
      <c r="J312" s="9">
        <v>127</v>
      </c>
      <c r="K312" s="9">
        <v>202</v>
      </c>
    </row>
    <row r="313" spans="2:11" x14ac:dyDescent="0.2">
      <c r="B313" s="218">
        <v>43780</v>
      </c>
      <c r="C313" s="12" t="s">
        <v>6</v>
      </c>
      <c r="D313" s="113">
        <v>57140</v>
      </c>
      <c r="E313" s="12" t="s">
        <v>2793</v>
      </c>
      <c r="F313" s="12" t="s">
        <v>6</v>
      </c>
      <c r="G313" s="12" t="s">
        <v>6</v>
      </c>
      <c r="H313" s="12" t="s">
        <v>23</v>
      </c>
      <c r="I313" s="12"/>
      <c r="J313" s="9">
        <v>49</v>
      </c>
      <c r="K313" s="9">
        <v>61</v>
      </c>
    </row>
    <row r="314" spans="2:11" x14ac:dyDescent="0.2">
      <c r="B314" s="218">
        <v>43780</v>
      </c>
      <c r="C314" s="12" t="s">
        <v>6</v>
      </c>
      <c r="D314" s="113">
        <v>57140</v>
      </c>
      <c r="E314" s="12" t="s">
        <v>2793</v>
      </c>
      <c r="F314" s="12" t="s">
        <v>6</v>
      </c>
      <c r="G314" s="12" t="s">
        <v>15</v>
      </c>
      <c r="H314" s="12" t="s">
        <v>151</v>
      </c>
      <c r="I314" s="12"/>
      <c r="J314" s="9">
        <v>49</v>
      </c>
      <c r="K314" s="9">
        <v>61</v>
      </c>
    </row>
    <row r="315" spans="2:11" x14ac:dyDescent="0.2">
      <c r="B315" s="218">
        <v>43780</v>
      </c>
      <c r="C315" s="12" t="s">
        <v>6</v>
      </c>
      <c r="D315" s="113">
        <v>54800</v>
      </c>
      <c r="E315" s="12" t="s">
        <v>671</v>
      </c>
      <c r="F315" s="12" t="s">
        <v>6</v>
      </c>
      <c r="G315" s="12" t="s">
        <v>6</v>
      </c>
      <c r="H315" s="12" t="s">
        <v>151</v>
      </c>
      <c r="I315" s="12"/>
      <c r="J315" s="9">
        <v>56</v>
      </c>
      <c r="K315" s="9">
        <v>54</v>
      </c>
    </row>
    <row r="316" spans="2:11" x14ac:dyDescent="0.2">
      <c r="B316" s="218">
        <v>43780</v>
      </c>
      <c r="C316" s="12" t="s">
        <v>6</v>
      </c>
      <c r="D316" s="113">
        <v>57940</v>
      </c>
      <c r="E316" s="12" t="s">
        <v>220</v>
      </c>
      <c r="F316" s="12" t="s">
        <v>6</v>
      </c>
      <c r="G316" s="12" t="s">
        <v>6</v>
      </c>
      <c r="H316" s="12" t="s">
        <v>319</v>
      </c>
      <c r="I316" s="12"/>
      <c r="J316" s="9">
        <v>40</v>
      </c>
      <c r="K316" s="9">
        <v>52</v>
      </c>
    </row>
    <row r="317" spans="2:11" x14ac:dyDescent="0.2">
      <c r="B317" s="218">
        <v>43780</v>
      </c>
      <c r="C317" s="12" t="s">
        <v>6</v>
      </c>
      <c r="D317" s="113">
        <v>57530</v>
      </c>
      <c r="E317" s="12" t="s">
        <v>2686</v>
      </c>
      <c r="F317" s="12" t="s">
        <v>6</v>
      </c>
      <c r="G317" s="12" t="s">
        <v>15</v>
      </c>
      <c r="H317" s="12" t="s">
        <v>23</v>
      </c>
      <c r="I317" s="12"/>
      <c r="J317" s="9">
        <v>63</v>
      </c>
      <c r="K317" s="9">
        <v>93</v>
      </c>
    </row>
    <row r="318" spans="2:11" x14ac:dyDescent="0.2">
      <c r="B318" s="218">
        <v>43780</v>
      </c>
      <c r="C318" s="12" t="s">
        <v>6</v>
      </c>
      <c r="D318" s="113">
        <v>57300</v>
      </c>
      <c r="E318" s="12" t="s">
        <v>2795</v>
      </c>
      <c r="F318" s="12" t="s">
        <v>6</v>
      </c>
      <c r="G318" s="12" t="s">
        <v>15</v>
      </c>
      <c r="H318" s="12" t="s">
        <v>23</v>
      </c>
      <c r="I318" s="12"/>
      <c r="J318" s="9">
        <v>38</v>
      </c>
      <c r="K318" s="9">
        <v>48</v>
      </c>
    </row>
    <row r="319" spans="2:11" x14ac:dyDescent="0.2">
      <c r="B319" s="218">
        <v>43780</v>
      </c>
      <c r="C319" s="12" t="s">
        <v>6</v>
      </c>
      <c r="D319" s="113">
        <v>54250</v>
      </c>
      <c r="E319" s="12" t="s">
        <v>2796</v>
      </c>
      <c r="F319" s="12" t="s">
        <v>6</v>
      </c>
      <c r="G319" s="12" t="s">
        <v>15</v>
      </c>
      <c r="H319" s="12" t="s">
        <v>23</v>
      </c>
      <c r="I319" s="12"/>
      <c r="J319" s="9">
        <v>86</v>
      </c>
      <c r="K319" s="9">
        <v>115</v>
      </c>
    </row>
    <row r="320" spans="2:11" x14ac:dyDescent="0.2">
      <c r="B320" s="218">
        <v>43780</v>
      </c>
      <c r="C320" s="12" t="s">
        <v>6</v>
      </c>
      <c r="D320" s="113">
        <v>57100</v>
      </c>
      <c r="E320" s="12" t="s">
        <v>141</v>
      </c>
      <c r="F320" s="12" t="s">
        <v>6</v>
      </c>
      <c r="G320" s="12" t="s">
        <v>15</v>
      </c>
      <c r="H320" s="12" t="s">
        <v>151</v>
      </c>
      <c r="I320" s="12"/>
      <c r="J320" s="9">
        <v>37</v>
      </c>
      <c r="K320" s="9">
        <v>42</v>
      </c>
    </row>
    <row r="321" spans="2:11" x14ac:dyDescent="0.2">
      <c r="B321" s="218">
        <v>43780</v>
      </c>
      <c r="C321" s="12" t="s">
        <v>6</v>
      </c>
      <c r="D321" s="113">
        <v>57650</v>
      </c>
      <c r="E321" s="12" t="s">
        <v>711</v>
      </c>
      <c r="F321" s="12" t="s">
        <v>6</v>
      </c>
      <c r="G321" s="12" t="s">
        <v>15</v>
      </c>
      <c r="H321" s="12" t="s">
        <v>151</v>
      </c>
      <c r="I321" s="12"/>
      <c r="J321" s="9">
        <v>28</v>
      </c>
      <c r="K321" s="9">
        <v>29</v>
      </c>
    </row>
    <row r="322" spans="2:11" x14ac:dyDescent="0.2">
      <c r="B322" s="218">
        <v>43780</v>
      </c>
      <c r="C322" s="12" t="s">
        <v>6</v>
      </c>
      <c r="D322" s="113">
        <v>57050</v>
      </c>
      <c r="E322" s="12" t="s">
        <v>330</v>
      </c>
      <c r="F322" s="12" t="s">
        <v>6</v>
      </c>
      <c r="G322" s="12" t="s">
        <v>6</v>
      </c>
      <c r="H322" s="12" t="s">
        <v>23</v>
      </c>
      <c r="I322" s="12"/>
      <c r="J322" s="9">
        <v>51</v>
      </c>
      <c r="K322" s="9">
        <v>65</v>
      </c>
    </row>
    <row r="323" spans="2:11" x14ac:dyDescent="0.2">
      <c r="B323" s="218">
        <v>43780</v>
      </c>
      <c r="C323" s="12" t="s">
        <v>6</v>
      </c>
      <c r="D323" s="113">
        <v>55600</v>
      </c>
      <c r="E323" s="12" t="s">
        <v>855</v>
      </c>
      <c r="F323" s="12" t="s">
        <v>6</v>
      </c>
      <c r="G323" s="12" t="s">
        <v>15</v>
      </c>
      <c r="H323" s="12" t="s">
        <v>151</v>
      </c>
      <c r="I323" s="12"/>
      <c r="J323" s="9">
        <v>53</v>
      </c>
      <c r="K323" s="9">
        <v>51</v>
      </c>
    </row>
    <row r="324" spans="2:11" x14ac:dyDescent="0.2">
      <c r="B324" s="218">
        <v>43780</v>
      </c>
      <c r="C324" s="12" t="s">
        <v>6</v>
      </c>
      <c r="D324" s="113">
        <v>57950</v>
      </c>
      <c r="E324" s="12" t="s">
        <v>1132</v>
      </c>
      <c r="F324" s="12" t="s">
        <v>6</v>
      </c>
      <c r="G324" s="12" t="s">
        <v>15</v>
      </c>
      <c r="H324" s="12" t="s">
        <v>2716</v>
      </c>
      <c r="I324" s="12"/>
      <c r="J324" s="9">
        <v>52</v>
      </c>
      <c r="K324" s="9">
        <v>67</v>
      </c>
    </row>
    <row r="325" spans="2:11" x14ac:dyDescent="0.2">
      <c r="B325" s="218">
        <v>43780</v>
      </c>
      <c r="C325" s="12" t="s">
        <v>6</v>
      </c>
      <c r="D325" s="113">
        <v>57440</v>
      </c>
      <c r="E325" s="12" t="s">
        <v>1831</v>
      </c>
      <c r="F325" s="12" t="s">
        <v>6</v>
      </c>
      <c r="G325" s="12" t="s">
        <v>15</v>
      </c>
      <c r="H325" s="12" t="s">
        <v>151</v>
      </c>
      <c r="I325" s="12"/>
      <c r="J325" s="9">
        <v>29</v>
      </c>
      <c r="K325" s="9">
        <v>29</v>
      </c>
    </row>
    <row r="326" spans="2:11" x14ac:dyDescent="0.2">
      <c r="B326" s="218">
        <v>43780</v>
      </c>
      <c r="C326" s="12" t="s">
        <v>6</v>
      </c>
      <c r="D326" s="113">
        <v>57100</v>
      </c>
      <c r="E326" s="12" t="s">
        <v>141</v>
      </c>
      <c r="F326" s="12" t="s">
        <v>6</v>
      </c>
      <c r="G326" s="12" t="s">
        <v>6</v>
      </c>
      <c r="H326" s="12" t="s">
        <v>151</v>
      </c>
      <c r="I326" s="12"/>
      <c r="J326" s="9">
        <v>39</v>
      </c>
      <c r="K326" s="9">
        <v>42</v>
      </c>
    </row>
    <row r="327" spans="2:11" x14ac:dyDescent="0.2">
      <c r="B327" s="218">
        <v>43780</v>
      </c>
      <c r="C327" s="12" t="s">
        <v>6</v>
      </c>
      <c r="D327" s="113">
        <v>54810</v>
      </c>
      <c r="E327" s="12" t="s">
        <v>254</v>
      </c>
      <c r="F327" s="12" t="s">
        <v>6</v>
      </c>
      <c r="G327" s="12" t="s">
        <v>9</v>
      </c>
      <c r="H327" s="12" t="s">
        <v>151</v>
      </c>
      <c r="I327" s="12"/>
      <c r="J327" s="9">
        <v>20</v>
      </c>
      <c r="K327" s="9">
        <v>15</v>
      </c>
    </row>
    <row r="328" spans="2:11" x14ac:dyDescent="0.2">
      <c r="B328" s="218">
        <v>43780</v>
      </c>
      <c r="C328" s="12" t="s">
        <v>6</v>
      </c>
      <c r="D328" s="113">
        <v>54730</v>
      </c>
      <c r="E328" s="12" t="s">
        <v>2636</v>
      </c>
      <c r="F328" s="12" t="s">
        <v>6</v>
      </c>
      <c r="G328" s="12" t="s">
        <v>15</v>
      </c>
      <c r="H328" s="12" t="s">
        <v>151</v>
      </c>
      <c r="I328" s="12"/>
      <c r="J328" s="9">
        <v>34</v>
      </c>
      <c r="K328" s="9">
        <v>26</v>
      </c>
    </row>
    <row r="329" spans="2:11" x14ac:dyDescent="0.2">
      <c r="B329" s="218">
        <v>43780</v>
      </c>
      <c r="C329" s="12" t="s">
        <v>6</v>
      </c>
      <c r="D329" s="113">
        <v>54870</v>
      </c>
      <c r="E329" s="12" t="s">
        <v>713</v>
      </c>
      <c r="F329" s="12" t="s">
        <v>6</v>
      </c>
      <c r="G329" s="12" t="s">
        <v>5</v>
      </c>
      <c r="H329" s="12" t="s">
        <v>319</v>
      </c>
      <c r="I329" s="12"/>
      <c r="J329" s="9">
        <v>30</v>
      </c>
      <c r="K329" s="9">
        <v>22</v>
      </c>
    </row>
    <row r="330" spans="2:11" x14ac:dyDescent="0.2">
      <c r="B330" s="218">
        <v>43780</v>
      </c>
      <c r="C330" s="12" t="s">
        <v>6</v>
      </c>
      <c r="D330" s="113">
        <v>57190</v>
      </c>
      <c r="E330" s="12" t="s">
        <v>174</v>
      </c>
      <c r="F330" s="12" t="s">
        <v>6</v>
      </c>
      <c r="G330" s="12" t="s">
        <v>15</v>
      </c>
      <c r="H330" s="12" t="s">
        <v>23</v>
      </c>
      <c r="I330" s="12"/>
      <c r="J330" s="9">
        <v>34</v>
      </c>
      <c r="K330" s="9">
        <v>41</v>
      </c>
    </row>
    <row r="331" spans="2:11" x14ac:dyDescent="0.2">
      <c r="B331" s="218">
        <v>43780</v>
      </c>
      <c r="C331" s="12" t="s">
        <v>6</v>
      </c>
      <c r="D331" s="113">
        <v>54400</v>
      </c>
      <c r="E331" s="12" t="s">
        <v>1640</v>
      </c>
      <c r="F331" s="12" t="s">
        <v>6</v>
      </c>
      <c r="G331" s="12" t="s">
        <v>6</v>
      </c>
      <c r="H331" s="12" t="s">
        <v>2790</v>
      </c>
      <c r="I331" s="12"/>
      <c r="J331" s="9">
        <v>26</v>
      </c>
      <c r="K331" s="9">
        <v>20</v>
      </c>
    </row>
    <row r="332" spans="2:11" x14ac:dyDescent="0.2">
      <c r="B332" s="218">
        <v>43780</v>
      </c>
      <c r="C332" s="12" t="s">
        <v>3</v>
      </c>
      <c r="D332" s="113">
        <v>3840</v>
      </c>
      <c r="E332" s="12" t="s">
        <v>116</v>
      </c>
      <c r="F332" s="12" t="s">
        <v>6</v>
      </c>
      <c r="G332" s="12" t="s">
        <v>3</v>
      </c>
      <c r="H332" s="12" t="s">
        <v>2726</v>
      </c>
      <c r="I332" s="12"/>
      <c r="J332" s="9">
        <v>14</v>
      </c>
      <c r="K332" s="9">
        <v>12</v>
      </c>
    </row>
    <row r="333" spans="2:11" x14ac:dyDescent="0.2">
      <c r="B333" s="218">
        <v>43780</v>
      </c>
      <c r="C333" s="12" t="s">
        <v>1190</v>
      </c>
      <c r="D333" s="48" t="s">
        <v>2791</v>
      </c>
      <c r="E333" s="12" t="s">
        <v>2792</v>
      </c>
      <c r="F333" s="12" t="s">
        <v>6</v>
      </c>
      <c r="G333" s="12" t="s">
        <v>15</v>
      </c>
      <c r="H333" s="12" t="s">
        <v>2790</v>
      </c>
      <c r="I333" s="12"/>
      <c r="J333" s="31"/>
      <c r="K333" s="31"/>
    </row>
    <row r="336" spans="2:11" s="11" customFormat="1" x14ac:dyDescent="0.2"/>
    <row r="337" spans="1:27" s="11" customFormat="1" x14ac:dyDescent="0.2"/>
    <row r="338" spans="1:27" s="11" customFormat="1" x14ac:dyDescent="0.2"/>
    <row r="339" spans="1:27" ht="16" thickBot="1" x14ac:dyDescent="0.25"/>
    <row r="340" spans="1:27" x14ac:dyDescent="0.2">
      <c r="B340" s="53" t="s">
        <v>1288</v>
      </c>
      <c r="C340" s="54"/>
      <c r="D340" s="53" t="s">
        <v>1162</v>
      </c>
      <c r="E340" s="54"/>
      <c r="F340" s="53" t="s">
        <v>1163</v>
      </c>
      <c r="G340" s="54"/>
      <c r="H340" s="53" t="s">
        <v>1189</v>
      </c>
      <c r="I340" s="54"/>
      <c r="J340" s="53" t="s">
        <v>1678</v>
      </c>
      <c r="K340" s="54"/>
      <c r="L340" s="53" t="s">
        <v>1874</v>
      </c>
      <c r="M340" s="54"/>
      <c r="N340" s="53" t="s">
        <v>2058</v>
      </c>
      <c r="O340" s="54"/>
      <c r="P340" s="53" t="s">
        <v>2202</v>
      </c>
      <c r="Q340" s="54"/>
      <c r="R340" s="53" t="s">
        <v>2432</v>
      </c>
      <c r="S340" s="54"/>
      <c r="T340" s="53" t="s">
        <v>2496</v>
      </c>
      <c r="U340" s="54"/>
      <c r="V340" s="53" t="s">
        <v>2732</v>
      </c>
      <c r="W340" s="54"/>
    </row>
    <row r="341" spans="1:27" x14ac:dyDescent="0.2">
      <c r="A341" t="s">
        <v>3</v>
      </c>
      <c r="B341" s="55">
        <v>266</v>
      </c>
      <c r="C341" s="56">
        <v>0.77325581395348841</v>
      </c>
      <c r="D341" s="55">
        <v>205</v>
      </c>
      <c r="E341" s="56">
        <v>0.48926014319809069</v>
      </c>
      <c r="F341" s="55">
        <v>188</v>
      </c>
      <c r="G341" s="56">
        <v>0.58766233766233766</v>
      </c>
      <c r="H341" s="55">
        <v>260</v>
      </c>
      <c r="I341" s="56">
        <v>0.61757719714964365</v>
      </c>
      <c r="J341" s="55">
        <v>282</v>
      </c>
      <c r="K341" s="56">
        <v>0.7103274559193955</v>
      </c>
      <c r="L341" s="55">
        <v>69</v>
      </c>
      <c r="M341" s="56">
        <v>0.54761904761904767</v>
      </c>
      <c r="N341" s="55">
        <f>227-109+6+10</f>
        <v>134</v>
      </c>
      <c r="O341" s="56">
        <f>N341/$N$347</f>
        <v>0.46853146853146854</v>
      </c>
      <c r="P341" s="55">
        <f>449-148+4+7+17+6</f>
        <v>335</v>
      </c>
      <c r="Q341" s="56">
        <f>P341/$P$347</f>
        <v>0.625</v>
      </c>
      <c r="R341" s="55">
        <f>130</f>
        <v>130</v>
      </c>
      <c r="S341" s="56">
        <f>R341/$R$347</f>
        <v>0.7303370786516854</v>
      </c>
      <c r="T341" s="55">
        <f>255+19</f>
        <v>274</v>
      </c>
      <c r="U341" s="56">
        <f>T341/$T$347</f>
        <v>0.51698113207547169</v>
      </c>
      <c r="V341" s="55">
        <f>72+30+51+6+3+2+11+26+1</f>
        <v>202</v>
      </c>
      <c r="W341" s="56">
        <f>V341/$V$347</f>
        <v>0.60843373493975905</v>
      </c>
    </row>
    <row r="342" spans="1:27" x14ac:dyDescent="0.2">
      <c r="A342" t="s">
        <v>6</v>
      </c>
      <c r="B342" s="55">
        <v>34</v>
      </c>
      <c r="C342" s="56">
        <v>9.8837209302325577E-2</v>
      </c>
      <c r="D342" s="55">
        <v>184</v>
      </c>
      <c r="E342" s="56">
        <v>0.43914081145584727</v>
      </c>
      <c r="F342" s="55">
        <v>71</v>
      </c>
      <c r="G342" s="56">
        <v>0.22727272727272727</v>
      </c>
      <c r="H342" s="55">
        <v>95</v>
      </c>
      <c r="I342" s="56">
        <v>0.22565320665083136</v>
      </c>
      <c r="J342" s="55">
        <v>72</v>
      </c>
      <c r="K342" s="56">
        <v>0.181360201511335</v>
      </c>
      <c r="L342" s="55">
        <v>22</v>
      </c>
      <c r="M342" s="56">
        <v>0.17460317460317459</v>
      </c>
      <c r="N342" s="55">
        <f>100-45+5+6+3</f>
        <v>69</v>
      </c>
      <c r="O342" s="56">
        <f t="shared" ref="O342:O347" si="0">N342/$N$347</f>
        <v>0.24125874125874125</v>
      </c>
      <c r="P342" s="55">
        <f>144-60+3+1+11+2</f>
        <v>101</v>
      </c>
      <c r="Q342" s="56">
        <f t="shared" ref="Q342:Q347" si="1">P342/$P$347</f>
        <v>0.18843283582089551</v>
      </c>
      <c r="R342" s="55">
        <f>19+4</f>
        <v>23</v>
      </c>
      <c r="S342" s="56">
        <f t="shared" ref="S342:S347" si="2">R342/$R$347</f>
        <v>0.12921348314606743</v>
      </c>
      <c r="T342" s="55">
        <f>215-71+6</f>
        <v>150</v>
      </c>
      <c r="U342" s="56">
        <f t="shared" ref="U342:U347" si="3">T342/$T$347</f>
        <v>0.28301886792452829</v>
      </c>
      <c r="V342" s="55">
        <f>26+20+11+4+1+2+8+23</f>
        <v>95</v>
      </c>
      <c r="W342" s="56">
        <f t="shared" ref="W342:W347" si="4">V342/$V$347</f>
        <v>0.28614457831325302</v>
      </c>
    </row>
    <row r="343" spans="1:27" x14ac:dyDescent="0.2">
      <c r="A343" t="s">
        <v>14</v>
      </c>
      <c r="B343" s="55">
        <v>23</v>
      </c>
      <c r="C343" s="56">
        <v>6.6860465116279064E-2</v>
      </c>
      <c r="D343" s="55">
        <v>7</v>
      </c>
      <c r="E343" s="56">
        <v>1.6706443914081145E-2</v>
      </c>
      <c r="F343" s="55">
        <v>28</v>
      </c>
      <c r="G343" s="56">
        <v>9.0909090909090912E-2</v>
      </c>
      <c r="H343" s="55">
        <v>26</v>
      </c>
      <c r="I343" s="56">
        <v>6.1757719714964368E-2</v>
      </c>
      <c r="J343" s="55">
        <v>5</v>
      </c>
      <c r="K343" s="56">
        <v>1.2594458438287154E-2</v>
      </c>
      <c r="L343" s="55">
        <v>9</v>
      </c>
      <c r="M343" s="56">
        <v>7.1428571428571425E-2</v>
      </c>
      <c r="N343" s="55">
        <v>28</v>
      </c>
      <c r="O343" s="56">
        <f t="shared" si="0"/>
        <v>9.7902097902097904E-2</v>
      </c>
      <c r="P343" s="55">
        <f>30+1+2+1</f>
        <v>34</v>
      </c>
      <c r="Q343" s="56">
        <f t="shared" si="1"/>
        <v>6.3432835820895525E-2</v>
      </c>
      <c r="R343" s="55">
        <v>9</v>
      </c>
      <c r="S343" s="56">
        <f t="shared" si="2"/>
        <v>5.0561797752808987E-2</v>
      </c>
      <c r="T343" s="55">
        <v>15</v>
      </c>
      <c r="U343" s="56">
        <f t="shared" si="3"/>
        <v>2.8301886792452831E-2</v>
      </c>
      <c r="V343" s="55">
        <f>2+3+1+1+2</f>
        <v>9</v>
      </c>
      <c r="W343" s="56">
        <f t="shared" si="4"/>
        <v>2.710843373493976E-2</v>
      </c>
    </row>
    <row r="344" spans="1:27" x14ac:dyDescent="0.2">
      <c r="A344" t="s">
        <v>5</v>
      </c>
      <c r="B344" s="55">
        <v>16</v>
      </c>
      <c r="C344" s="56">
        <v>4.6511627906976744E-2</v>
      </c>
      <c r="D344" s="55">
        <v>18</v>
      </c>
      <c r="E344" s="56">
        <v>4.2959427207637228E-2</v>
      </c>
      <c r="F344" s="55">
        <v>29</v>
      </c>
      <c r="G344" s="56">
        <v>9.4155844155844159E-2</v>
      </c>
      <c r="H344" s="55">
        <v>18</v>
      </c>
      <c r="I344" s="56">
        <v>4.2755344418052253E-2</v>
      </c>
      <c r="J344" s="55">
        <v>24</v>
      </c>
      <c r="K344" s="56">
        <v>6.0453400503778336E-2</v>
      </c>
      <c r="L344" s="55">
        <v>21</v>
      </c>
      <c r="M344" s="56">
        <v>0.16666666666666666</v>
      </c>
      <c r="N344" s="55">
        <f>16+3</f>
        <v>19</v>
      </c>
      <c r="O344" s="56">
        <f t="shared" si="0"/>
        <v>6.6433566433566432E-2</v>
      </c>
      <c r="P344" s="55">
        <f>25+1+1</f>
        <v>27</v>
      </c>
      <c r="Q344" s="56">
        <f t="shared" si="1"/>
        <v>5.0373134328358209E-2</v>
      </c>
      <c r="R344" s="55">
        <f>3+7+1</f>
        <v>11</v>
      </c>
      <c r="S344" s="56">
        <f t="shared" si="2"/>
        <v>6.1797752808988762E-2</v>
      </c>
      <c r="T344" s="55">
        <f>56</f>
        <v>56</v>
      </c>
      <c r="U344" s="56">
        <f t="shared" si="3"/>
        <v>0.10566037735849057</v>
      </c>
      <c r="V344" s="55">
        <f>3+5+11+1+3+1</f>
        <v>24</v>
      </c>
      <c r="W344" s="56">
        <f t="shared" si="4"/>
        <v>7.2289156626506021E-2</v>
      </c>
    </row>
    <row r="345" spans="1:27" x14ac:dyDescent="0.2">
      <c r="A345" t="s">
        <v>234</v>
      </c>
      <c r="B345" s="55">
        <v>1</v>
      </c>
      <c r="C345" s="56">
        <v>0</v>
      </c>
      <c r="D345" s="55">
        <v>2</v>
      </c>
      <c r="E345" s="56">
        <v>4.7732696897374704E-3</v>
      </c>
      <c r="F345" s="55">
        <v>0</v>
      </c>
      <c r="G345" s="56">
        <v>0</v>
      </c>
      <c r="H345" s="55">
        <v>6</v>
      </c>
      <c r="I345" s="56">
        <v>4.2755344418052253E-2</v>
      </c>
      <c r="J345" s="55">
        <v>8</v>
      </c>
      <c r="K345" s="56">
        <v>2.0151133501259445E-2</v>
      </c>
      <c r="L345" s="55">
        <v>1</v>
      </c>
      <c r="M345" s="56">
        <v>7.9365079365079361E-3</v>
      </c>
      <c r="N345" s="55">
        <f>220-202+2+3</f>
        <v>23</v>
      </c>
      <c r="O345" s="56">
        <f t="shared" si="0"/>
        <v>8.0419580419580416E-2</v>
      </c>
      <c r="P345" s="55">
        <v>14</v>
      </c>
      <c r="Q345" s="56">
        <f t="shared" si="1"/>
        <v>2.6119402985074626E-2</v>
      </c>
      <c r="R345" s="55"/>
      <c r="S345" s="56">
        <f t="shared" si="2"/>
        <v>0</v>
      </c>
      <c r="T345" s="55">
        <v>3</v>
      </c>
      <c r="U345" s="56">
        <f t="shared" si="3"/>
        <v>5.6603773584905656E-3</v>
      </c>
      <c r="V345" s="55"/>
      <c r="W345" s="56">
        <f t="shared" si="4"/>
        <v>0</v>
      </c>
    </row>
    <row r="346" spans="1:27" x14ac:dyDescent="0.2">
      <c r="A346" t="s">
        <v>915</v>
      </c>
      <c r="B346" s="55">
        <v>5</v>
      </c>
      <c r="C346" s="56">
        <v>1.4534883720930232E-2</v>
      </c>
      <c r="D346" s="55">
        <v>3</v>
      </c>
      <c r="E346" s="56">
        <v>7.1599045346062056E-3</v>
      </c>
      <c r="F346" s="55">
        <v>0</v>
      </c>
      <c r="G346" s="56">
        <v>0</v>
      </c>
      <c r="H346" s="55">
        <v>22</v>
      </c>
      <c r="I346" s="56">
        <v>5.2256532066508314E-2</v>
      </c>
      <c r="J346" s="55">
        <v>6</v>
      </c>
      <c r="K346" s="56">
        <v>1.5113350125944584E-2</v>
      </c>
      <c r="L346" s="55">
        <v>4</v>
      </c>
      <c r="M346" s="56">
        <v>3.1746031746031744E-2</v>
      </c>
      <c r="N346" s="55">
        <f>10+2+1</f>
        <v>13</v>
      </c>
      <c r="O346" s="56">
        <f t="shared" si="0"/>
        <v>4.5454545454545456E-2</v>
      </c>
      <c r="P346" s="55">
        <f>22+1+1+1</f>
        <v>25</v>
      </c>
      <c r="Q346" s="56">
        <f t="shared" si="1"/>
        <v>4.6641791044776122E-2</v>
      </c>
      <c r="R346" s="55">
        <f>1+4</f>
        <v>5</v>
      </c>
      <c r="S346" s="56">
        <f t="shared" si="2"/>
        <v>2.8089887640449437E-2</v>
      </c>
      <c r="T346" s="55">
        <f>14</f>
        <v>14</v>
      </c>
      <c r="U346" s="56">
        <f t="shared" si="3"/>
        <v>2.6415094339622643E-2</v>
      </c>
      <c r="V346" s="55">
        <v>2</v>
      </c>
      <c r="W346" s="56">
        <f t="shared" si="4"/>
        <v>6.024096385542169E-3</v>
      </c>
    </row>
    <row r="347" spans="1:27" ht="16" thickBot="1" x14ac:dyDescent="0.25">
      <c r="B347" s="57">
        <v>344</v>
      </c>
      <c r="C347" s="58">
        <v>1</v>
      </c>
      <c r="D347" s="57">
        <v>419</v>
      </c>
      <c r="E347" s="58">
        <v>1</v>
      </c>
      <c r="F347" s="57">
        <v>316</v>
      </c>
      <c r="G347" s="58">
        <v>1</v>
      </c>
      <c r="H347" s="57">
        <v>421</v>
      </c>
      <c r="I347" s="58">
        <v>0.99999999999999989</v>
      </c>
      <c r="J347" s="57">
        <v>397</v>
      </c>
      <c r="K347" s="58">
        <v>1</v>
      </c>
      <c r="L347" s="57">
        <v>126</v>
      </c>
      <c r="M347" s="58">
        <v>1</v>
      </c>
      <c r="N347" s="57">
        <f t="shared" ref="N347:R347" si="5">SUM(N341:N346)</f>
        <v>286</v>
      </c>
      <c r="O347" s="58">
        <f t="shared" si="0"/>
        <v>1</v>
      </c>
      <c r="P347" s="57">
        <f t="shared" si="5"/>
        <v>536</v>
      </c>
      <c r="Q347" s="58">
        <f t="shared" si="1"/>
        <v>1</v>
      </c>
      <c r="R347" s="57">
        <f t="shared" si="5"/>
        <v>178</v>
      </c>
      <c r="S347" s="58">
        <f t="shared" si="2"/>
        <v>1</v>
      </c>
      <c r="T347" s="57">
        <f>SUM(T341:T346)+18</f>
        <v>530</v>
      </c>
      <c r="U347" s="58">
        <f t="shared" si="3"/>
        <v>1</v>
      </c>
      <c r="V347" s="57">
        <f>SUM(V341:V346)</f>
        <v>332</v>
      </c>
      <c r="W347" s="58">
        <f t="shared" si="4"/>
        <v>1</v>
      </c>
    </row>
    <row r="348" spans="1:27" ht="19" x14ac:dyDescent="0.25">
      <c r="Q348" s="156"/>
      <c r="Y348">
        <v>2019</v>
      </c>
      <c r="Z348" s="165">
        <f>B347+D347+F347+H347+J347+L347+N347+P347+R347+T347+V347</f>
        <v>3885</v>
      </c>
      <c r="AA348" s="205">
        <f>(Z348-Z349)/Z349</f>
        <v>0.31561124280392822</v>
      </c>
    </row>
    <row r="349" spans="1:27" x14ac:dyDescent="0.2">
      <c r="Y349">
        <v>2018</v>
      </c>
      <c r="Z349">
        <f>Y365</f>
        <v>2953</v>
      </c>
    </row>
    <row r="350" spans="1:27" x14ac:dyDescent="0.2">
      <c r="A350" s="180">
        <v>2019</v>
      </c>
      <c r="B350" s="186" t="s">
        <v>1288</v>
      </c>
      <c r="C350" s="186"/>
      <c r="D350" s="186" t="s">
        <v>1162</v>
      </c>
      <c r="E350" s="186"/>
      <c r="F350" s="186" t="s">
        <v>1163</v>
      </c>
      <c r="G350" s="186"/>
      <c r="H350" s="186" t="s">
        <v>2433</v>
      </c>
      <c r="I350" s="186"/>
      <c r="J350" s="186" t="s">
        <v>1670</v>
      </c>
      <c r="K350" s="186"/>
      <c r="L350" s="186" t="s">
        <v>2434</v>
      </c>
      <c r="M350" s="186"/>
      <c r="N350" s="186" t="s">
        <v>2435</v>
      </c>
      <c r="O350" s="186"/>
      <c r="P350" s="186" t="s">
        <v>2436</v>
      </c>
      <c r="Q350" s="186"/>
      <c r="R350" s="186" t="s">
        <v>2497</v>
      </c>
      <c r="S350" s="186"/>
      <c r="T350" s="186" t="s">
        <v>2498</v>
      </c>
      <c r="U350" s="186"/>
      <c r="V350" s="234" t="s">
        <v>2733</v>
      </c>
      <c r="Y350" s="186" t="s">
        <v>2438</v>
      </c>
      <c r="Z350" s="186" t="s">
        <v>1641</v>
      </c>
    </row>
    <row r="351" spans="1:27" x14ac:dyDescent="0.2">
      <c r="A351" t="s">
        <v>3</v>
      </c>
      <c r="B351" s="180">
        <f t="shared" ref="B351:B356" si="6">B341</f>
        <v>266</v>
      </c>
      <c r="C351" s="180"/>
      <c r="D351" s="180">
        <f t="shared" ref="D351:D356" si="7">D341</f>
        <v>205</v>
      </c>
      <c r="E351" s="180"/>
      <c r="F351" s="180">
        <f t="shared" ref="F351:F356" si="8">F341</f>
        <v>188</v>
      </c>
      <c r="G351" s="180"/>
      <c r="H351" s="180">
        <f t="shared" ref="H351:H356" si="9">H341</f>
        <v>260</v>
      </c>
      <c r="I351" s="180"/>
      <c r="J351" s="180">
        <f t="shared" ref="J351:J356" si="10">J341</f>
        <v>282</v>
      </c>
      <c r="K351" s="180"/>
      <c r="L351" s="180">
        <f t="shared" ref="L351:L356" si="11">L341</f>
        <v>69</v>
      </c>
      <c r="M351" s="180"/>
      <c r="N351" s="180">
        <f t="shared" ref="N351:N356" si="12">N341</f>
        <v>134</v>
      </c>
      <c r="O351" s="180"/>
      <c r="P351" s="180">
        <f t="shared" ref="P351:P356" si="13">P341</f>
        <v>335</v>
      </c>
      <c r="Q351" s="180"/>
      <c r="R351">
        <f>R341</f>
        <v>130</v>
      </c>
      <c r="T351">
        <f>T341</f>
        <v>274</v>
      </c>
      <c r="V351">
        <f>V341</f>
        <v>202</v>
      </c>
      <c r="Y351" s="180">
        <f>B351+D351+F351+H351+J351+L351+N351++P351+R351+T351+V351</f>
        <v>2345</v>
      </c>
      <c r="Z351" s="187">
        <f>Y351/Z348</f>
        <v>0.60360360360360366</v>
      </c>
    </row>
    <row r="352" spans="1:27" x14ac:dyDescent="0.2">
      <c r="A352" t="s">
        <v>6</v>
      </c>
      <c r="B352" s="180">
        <f t="shared" si="6"/>
        <v>34</v>
      </c>
      <c r="C352" s="180"/>
      <c r="D352" s="180">
        <f t="shared" si="7"/>
        <v>184</v>
      </c>
      <c r="E352" s="180"/>
      <c r="F352" s="180">
        <f t="shared" si="8"/>
        <v>71</v>
      </c>
      <c r="G352" s="180"/>
      <c r="H352" s="180">
        <f t="shared" si="9"/>
        <v>95</v>
      </c>
      <c r="I352" s="180"/>
      <c r="J352" s="180">
        <f t="shared" si="10"/>
        <v>72</v>
      </c>
      <c r="K352" s="180"/>
      <c r="L352" s="180">
        <f t="shared" si="11"/>
        <v>22</v>
      </c>
      <c r="M352" s="180"/>
      <c r="N352" s="180">
        <f t="shared" si="12"/>
        <v>69</v>
      </c>
      <c r="O352" s="180"/>
      <c r="P352" s="180">
        <f t="shared" si="13"/>
        <v>101</v>
      </c>
      <c r="Q352" s="180"/>
      <c r="R352">
        <f t="shared" ref="R352:R356" si="14">R342</f>
        <v>23</v>
      </c>
      <c r="T352">
        <f t="shared" ref="T352:T357" si="15">T342</f>
        <v>150</v>
      </c>
      <c r="V352">
        <f t="shared" ref="V352:V356" si="16">V342</f>
        <v>95</v>
      </c>
      <c r="Y352" s="180">
        <f>B352+D352+F352+H352+J352+L352+N352++P352+R352+T352+V352</f>
        <v>916</v>
      </c>
      <c r="Z352" s="187">
        <f>Y352/Z348</f>
        <v>0.23577863577863578</v>
      </c>
    </row>
    <row r="353" spans="1:26" x14ac:dyDescent="0.2">
      <c r="A353" t="s">
        <v>14</v>
      </c>
      <c r="B353" s="180">
        <f t="shared" si="6"/>
        <v>23</v>
      </c>
      <c r="C353" s="180"/>
      <c r="D353" s="180">
        <f t="shared" si="7"/>
        <v>7</v>
      </c>
      <c r="E353" s="180"/>
      <c r="F353" s="180">
        <f t="shared" si="8"/>
        <v>28</v>
      </c>
      <c r="G353" s="180"/>
      <c r="H353" s="180">
        <f t="shared" si="9"/>
        <v>26</v>
      </c>
      <c r="I353" s="180"/>
      <c r="J353" s="180">
        <f t="shared" si="10"/>
        <v>5</v>
      </c>
      <c r="K353" s="180"/>
      <c r="L353" s="180">
        <f t="shared" si="11"/>
        <v>9</v>
      </c>
      <c r="M353" s="180"/>
      <c r="N353" s="180">
        <f t="shared" si="12"/>
        <v>28</v>
      </c>
      <c r="O353" s="180"/>
      <c r="P353" s="180">
        <f t="shared" si="13"/>
        <v>34</v>
      </c>
      <c r="Q353" s="180"/>
      <c r="R353">
        <f t="shared" si="14"/>
        <v>9</v>
      </c>
      <c r="T353">
        <f t="shared" si="15"/>
        <v>15</v>
      </c>
      <c r="V353">
        <f t="shared" si="16"/>
        <v>9</v>
      </c>
      <c r="Y353" s="180">
        <f t="shared" ref="Y353:Y356" si="17">B353+D353+F353+H353+J353+L353+N353++P353+R353+T353+V353</f>
        <v>193</v>
      </c>
      <c r="Z353" s="187">
        <f>Y353/Z348</f>
        <v>4.9678249678249679E-2</v>
      </c>
    </row>
    <row r="354" spans="1:26" x14ac:dyDescent="0.2">
      <c r="A354" t="s">
        <v>5</v>
      </c>
      <c r="B354" s="180">
        <f t="shared" si="6"/>
        <v>16</v>
      </c>
      <c r="C354" s="180"/>
      <c r="D354" s="180">
        <f t="shared" si="7"/>
        <v>18</v>
      </c>
      <c r="E354" s="180"/>
      <c r="F354" s="180">
        <f t="shared" si="8"/>
        <v>29</v>
      </c>
      <c r="G354" s="180"/>
      <c r="H354" s="180">
        <f t="shared" si="9"/>
        <v>18</v>
      </c>
      <c r="I354" s="180"/>
      <c r="J354" s="180">
        <f t="shared" si="10"/>
        <v>24</v>
      </c>
      <c r="K354" s="180"/>
      <c r="L354" s="180">
        <f t="shared" si="11"/>
        <v>21</v>
      </c>
      <c r="M354" s="180"/>
      <c r="N354" s="180">
        <f t="shared" si="12"/>
        <v>19</v>
      </c>
      <c r="O354" s="180"/>
      <c r="P354" s="180">
        <f t="shared" si="13"/>
        <v>27</v>
      </c>
      <c r="Q354" s="180"/>
      <c r="R354">
        <f t="shared" si="14"/>
        <v>11</v>
      </c>
      <c r="T354">
        <f t="shared" si="15"/>
        <v>56</v>
      </c>
      <c r="V354">
        <f t="shared" si="16"/>
        <v>24</v>
      </c>
      <c r="Y354" s="180">
        <f t="shared" si="17"/>
        <v>263</v>
      </c>
      <c r="Z354" s="187">
        <f>Y354/Z348</f>
        <v>6.7696267696267701E-2</v>
      </c>
    </row>
    <row r="355" spans="1:26" x14ac:dyDescent="0.2">
      <c r="A355" t="s">
        <v>234</v>
      </c>
      <c r="B355" s="180">
        <f t="shared" si="6"/>
        <v>1</v>
      </c>
      <c r="C355" s="180"/>
      <c r="D355" s="180">
        <f t="shared" si="7"/>
        <v>2</v>
      </c>
      <c r="E355" s="180"/>
      <c r="F355" s="180">
        <f t="shared" si="8"/>
        <v>0</v>
      </c>
      <c r="G355" s="180"/>
      <c r="H355" s="180">
        <f t="shared" si="9"/>
        <v>6</v>
      </c>
      <c r="I355" s="180"/>
      <c r="J355" s="180">
        <f t="shared" si="10"/>
        <v>8</v>
      </c>
      <c r="K355" s="180"/>
      <c r="L355" s="180">
        <f t="shared" si="11"/>
        <v>1</v>
      </c>
      <c r="M355" s="180"/>
      <c r="N355" s="180">
        <f t="shared" si="12"/>
        <v>23</v>
      </c>
      <c r="O355" s="180"/>
      <c r="P355" s="180">
        <f t="shared" si="13"/>
        <v>14</v>
      </c>
      <c r="Q355" s="180"/>
      <c r="R355">
        <f t="shared" si="14"/>
        <v>0</v>
      </c>
      <c r="T355">
        <f t="shared" si="15"/>
        <v>3</v>
      </c>
      <c r="V355">
        <f t="shared" si="16"/>
        <v>0</v>
      </c>
      <c r="Y355" s="180">
        <f t="shared" si="17"/>
        <v>58</v>
      </c>
      <c r="Z355" s="187">
        <f>Y355/Z348</f>
        <v>1.4929214929214929E-2</v>
      </c>
    </row>
    <row r="356" spans="1:26" x14ac:dyDescent="0.2">
      <c r="A356" t="s">
        <v>915</v>
      </c>
      <c r="B356" s="181">
        <f t="shared" si="6"/>
        <v>5</v>
      </c>
      <c r="C356" s="181"/>
      <c r="D356" s="181">
        <f t="shared" si="7"/>
        <v>3</v>
      </c>
      <c r="E356" s="181"/>
      <c r="F356" s="181">
        <f t="shared" si="8"/>
        <v>0</v>
      </c>
      <c r="G356" s="181"/>
      <c r="H356" s="181">
        <f t="shared" si="9"/>
        <v>22</v>
      </c>
      <c r="I356" s="181"/>
      <c r="J356" s="181">
        <f t="shared" si="10"/>
        <v>6</v>
      </c>
      <c r="K356" s="181"/>
      <c r="L356" s="181">
        <f t="shared" si="11"/>
        <v>4</v>
      </c>
      <c r="M356" s="181"/>
      <c r="N356" s="181">
        <f t="shared" si="12"/>
        <v>13</v>
      </c>
      <c r="O356" s="181"/>
      <c r="P356" s="181">
        <f t="shared" si="13"/>
        <v>25</v>
      </c>
      <c r="Q356" s="181"/>
      <c r="R356">
        <f t="shared" si="14"/>
        <v>5</v>
      </c>
      <c r="T356">
        <f t="shared" si="15"/>
        <v>14</v>
      </c>
      <c r="V356">
        <f t="shared" si="16"/>
        <v>2</v>
      </c>
      <c r="Y356" s="180">
        <f t="shared" si="17"/>
        <v>99</v>
      </c>
      <c r="Z356" s="189">
        <f>Y356/Z348</f>
        <v>2.5482625482625483E-2</v>
      </c>
    </row>
    <row r="357" spans="1:26" x14ac:dyDescent="0.2">
      <c r="B357" s="180">
        <f>SUM(B351:B356)</f>
        <v>345</v>
      </c>
      <c r="C357" s="180"/>
      <c r="D357" s="180">
        <f>SUM(D351:D356)</f>
        <v>419</v>
      </c>
      <c r="E357" s="180"/>
      <c r="F357" s="180">
        <f>SUM(F351:F356)</f>
        <v>316</v>
      </c>
      <c r="G357" s="180"/>
      <c r="H357" s="180">
        <f>SUM(H351:H356)</f>
        <v>427</v>
      </c>
      <c r="I357" s="180"/>
      <c r="J357" s="180">
        <f>SUM(J351:J356)</f>
        <v>397</v>
      </c>
      <c r="K357" s="180"/>
      <c r="L357" s="180">
        <f>SUM(L351:L356)</f>
        <v>126</v>
      </c>
      <c r="M357" s="180"/>
      <c r="N357" s="180">
        <f>SUM(N351:N356)</f>
        <v>286</v>
      </c>
      <c r="O357" s="180"/>
      <c r="P357" s="180">
        <f>SUM(P351:P356)</f>
        <v>536</v>
      </c>
      <c r="Q357" s="180"/>
      <c r="R357">
        <f>SUM(R351:R356)</f>
        <v>178</v>
      </c>
      <c r="T357">
        <f t="shared" si="15"/>
        <v>530</v>
      </c>
      <c r="V357">
        <f>V347</f>
        <v>332</v>
      </c>
      <c r="Y357" s="180">
        <f>B357+D357+F357+H357+J357+L357+N357++P357+R357+T357+V357</f>
        <v>3892</v>
      </c>
      <c r="Z357" s="188">
        <f>SUM(Z351:Z356)</f>
        <v>0.99716859716859718</v>
      </c>
    </row>
    <row r="358" spans="1:26" x14ac:dyDescent="0.2">
      <c r="A358" s="179">
        <v>2018</v>
      </c>
    </row>
    <row r="359" spans="1:26" x14ac:dyDescent="0.2">
      <c r="A359" t="s">
        <v>3</v>
      </c>
      <c r="B359" s="179">
        <v>171</v>
      </c>
      <c r="C359" s="179"/>
      <c r="D359" s="179">
        <v>208</v>
      </c>
      <c r="E359" s="179"/>
      <c r="F359" s="179">
        <v>186</v>
      </c>
      <c r="G359" s="179"/>
      <c r="H359" s="179">
        <v>197</v>
      </c>
      <c r="I359" s="179"/>
      <c r="J359" s="179">
        <v>277</v>
      </c>
      <c r="K359" s="179"/>
      <c r="L359" s="179">
        <v>48</v>
      </c>
      <c r="M359" s="179"/>
      <c r="N359" s="179">
        <v>82</v>
      </c>
      <c r="O359" s="179"/>
      <c r="P359" s="179">
        <v>213</v>
      </c>
      <c r="Q359" s="179"/>
      <c r="R359">
        <v>97</v>
      </c>
      <c r="T359">
        <v>160</v>
      </c>
      <c r="V359">
        <v>257</v>
      </c>
      <c r="Y359" s="179">
        <f>B359+D359+F359+H359+J359+L359+N359+P359+R359+T359+V359</f>
        <v>1896</v>
      </c>
      <c r="Z359" s="190">
        <f>Y359/$Y$365</f>
        <v>0.64205892312902135</v>
      </c>
    </row>
    <row r="360" spans="1:26" x14ac:dyDescent="0.2">
      <c r="A360" t="s">
        <v>6</v>
      </c>
      <c r="B360" s="179">
        <v>43</v>
      </c>
      <c r="C360" s="179"/>
      <c r="D360" s="179">
        <v>43</v>
      </c>
      <c r="E360" s="179"/>
      <c r="F360" s="179">
        <v>110</v>
      </c>
      <c r="G360" s="179"/>
      <c r="H360" s="179">
        <v>72</v>
      </c>
      <c r="I360" s="179"/>
      <c r="J360" s="179">
        <v>80</v>
      </c>
      <c r="K360" s="179"/>
      <c r="L360" s="179">
        <v>23</v>
      </c>
      <c r="M360" s="179"/>
      <c r="N360" s="179">
        <v>44</v>
      </c>
      <c r="O360" s="179"/>
      <c r="P360" s="179">
        <v>81</v>
      </c>
      <c r="Q360" s="179"/>
      <c r="R360">
        <v>14</v>
      </c>
      <c r="T360">
        <v>74</v>
      </c>
      <c r="V360">
        <v>55</v>
      </c>
      <c r="Y360" s="179">
        <f t="shared" ref="Y360:Y365" si="18">B360+D360+F360+H360+J360+L360+N360+P360+R360+T360+V360</f>
        <v>639</v>
      </c>
      <c r="Z360" s="190">
        <f t="shared" ref="Z360:Z365" si="19">Y360/$Y$365</f>
        <v>0.21639011175076195</v>
      </c>
    </row>
    <row r="361" spans="1:26" x14ac:dyDescent="0.2">
      <c r="A361" t="s">
        <v>14</v>
      </c>
      <c r="B361" s="179">
        <v>15</v>
      </c>
      <c r="C361" s="179"/>
      <c r="D361" s="179">
        <v>14</v>
      </c>
      <c r="E361" s="179"/>
      <c r="F361" s="179">
        <v>5</v>
      </c>
      <c r="G361" s="179"/>
      <c r="H361" s="179">
        <v>9</v>
      </c>
      <c r="I361" s="179"/>
      <c r="J361" s="179">
        <v>7</v>
      </c>
      <c r="K361" s="179"/>
      <c r="L361" s="179">
        <v>3</v>
      </c>
      <c r="M361" s="179"/>
      <c r="N361" s="179">
        <v>13</v>
      </c>
      <c r="O361" s="179"/>
      <c r="P361" s="179">
        <v>29</v>
      </c>
      <c r="Q361" s="179"/>
      <c r="R361">
        <v>17</v>
      </c>
      <c r="T361">
        <v>12</v>
      </c>
      <c r="V361">
        <v>15</v>
      </c>
      <c r="Y361" s="179">
        <f t="shared" si="18"/>
        <v>139</v>
      </c>
      <c r="Z361" s="190">
        <f t="shared" si="19"/>
        <v>4.7070775482560105E-2</v>
      </c>
    </row>
    <row r="362" spans="1:26" x14ac:dyDescent="0.2">
      <c r="A362" t="s">
        <v>5</v>
      </c>
      <c r="B362" s="179">
        <v>13</v>
      </c>
      <c r="C362" s="179"/>
      <c r="D362" s="179">
        <v>15</v>
      </c>
      <c r="E362" s="179"/>
      <c r="F362" s="179">
        <v>21</v>
      </c>
      <c r="G362" s="179"/>
      <c r="H362" s="179">
        <v>18</v>
      </c>
      <c r="I362" s="179"/>
      <c r="J362" s="179">
        <v>19</v>
      </c>
      <c r="K362" s="179"/>
      <c r="L362" s="179">
        <v>5</v>
      </c>
      <c r="M362" s="179"/>
      <c r="N362" s="179">
        <v>16</v>
      </c>
      <c r="O362" s="179"/>
      <c r="P362" s="179">
        <v>13</v>
      </c>
      <c r="Q362" s="179"/>
      <c r="R362">
        <v>11</v>
      </c>
      <c r="T362">
        <v>20</v>
      </c>
      <c r="V362">
        <v>12</v>
      </c>
      <c r="Y362" s="179">
        <f t="shared" si="18"/>
        <v>163</v>
      </c>
      <c r="Z362" s="190">
        <f t="shared" si="19"/>
        <v>5.5198103623433796E-2</v>
      </c>
    </row>
    <row r="363" spans="1:26" x14ac:dyDescent="0.2">
      <c r="A363" t="s">
        <v>234</v>
      </c>
      <c r="B363" s="179"/>
      <c r="C363" s="179"/>
      <c r="D363" s="179"/>
      <c r="E363" s="179"/>
      <c r="F363" s="179"/>
      <c r="G363" s="179"/>
      <c r="H363" s="179"/>
      <c r="I363" s="179"/>
      <c r="J363" s="179"/>
      <c r="K363" s="179"/>
      <c r="L363" s="179">
        <v>1</v>
      </c>
      <c r="M363" s="179"/>
      <c r="N363" s="179">
        <v>5</v>
      </c>
      <c r="O363" s="179"/>
      <c r="P363" s="179">
        <v>12</v>
      </c>
      <c r="Q363" s="179"/>
      <c r="R363">
        <v>0</v>
      </c>
      <c r="T363">
        <v>4</v>
      </c>
      <c r="Y363" s="179">
        <f t="shared" si="18"/>
        <v>22</v>
      </c>
      <c r="Z363" s="190">
        <f t="shared" si="19"/>
        <v>7.4500507958008806E-3</v>
      </c>
    </row>
    <row r="364" spans="1:26" x14ac:dyDescent="0.2">
      <c r="A364" t="s">
        <v>915</v>
      </c>
      <c r="B364" s="182">
        <v>5</v>
      </c>
      <c r="C364" s="182"/>
      <c r="D364" s="182">
        <v>9</v>
      </c>
      <c r="E364" s="182"/>
      <c r="F364" s="182">
        <v>2</v>
      </c>
      <c r="G364" s="182"/>
      <c r="H364" s="182">
        <v>24</v>
      </c>
      <c r="I364" s="182"/>
      <c r="J364" s="182">
        <v>4</v>
      </c>
      <c r="K364" s="182"/>
      <c r="L364" s="182">
        <v>5</v>
      </c>
      <c r="M364" s="182"/>
      <c r="N364" s="182">
        <v>12</v>
      </c>
      <c r="O364" s="182"/>
      <c r="P364" s="182">
        <v>17</v>
      </c>
      <c r="Q364" s="182"/>
      <c r="R364">
        <v>3</v>
      </c>
      <c r="T364">
        <v>8</v>
      </c>
      <c r="V364">
        <v>5</v>
      </c>
      <c r="Y364" s="179">
        <f t="shared" si="18"/>
        <v>94</v>
      </c>
      <c r="Z364" s="190">
        <f t="shared" si="19"/>
        <v>3.1832035218421942E-2</v>
      </c>
    </row>
    <row r="365" spans="1:26" x14ac:dyDescent="0.2">
      <c r="B365" s="179">
        <f>SUM(B359:B364)</f>
        <v>247</v>
      </c>
      <c r="C365" s="179"/>
      <c r="D365" s="179">
        <f>SUM(D359:D364)</f>
        <v>289</v>
      </c>
      <c r="E365" s="179"/>
      <c r="F365" s="179">
        <f>SUM(F359:F364)</f>
        <v>324</v>
      </c>
      <c r="G365" s="179"/>
      <c r="H365" s="179">
        <f>SUM(H359:H364)</f>
        <v>320</v>
      </c>
      <c r="I365" s="179"/>
      <c r="J365" s="179">
        <f>SUM(J359:J364)</f>
        <v>387</v>
      </c>
      <c r="K365" s="179"/>
      <c r="L365" s="179">
        <f>SUM(L359:L364)</f>
        <v>85</v>
      </c>
      <c r="M365" s="179"/>
      <c r="N365" s="179">
        <f>SUM(N359:N364)</f>
        <v>172</v>
      </c>
      <c r="O365" s="179"/>
      <c r="P365" s="179">
        <f>SUM(P359:P364)</f>
        <v>365</v>
      </c>
      <c r="Q365" s="179"/>
      <c r="R365">
        <f>SUM(R359:R364)</f>
        <v>142</v>
      </c>
      <c r="T365">
        <f>SUM(T359:T364)</f>
        <v>278</v>
      </c>
      <c r="V365">
        <v>344</v>
      </c>
      <c r="Y365" s="179">
        <f t="shared" si="18"/>
        <v>2953</v>
      </c>
      <c r="Z365" s="190">
        <f t="shared" si="19"/>
        <v>1</v>
      </c>
    </row>
    <row r="366" spans="1:26" x14ac:dyDescent="0.2">
      <c r="A366" s="183" t="s">
        <v>2437</v>
      </c>
      <c r="B366" s="173"/>
      <c r="C366" s="173"/>
      <c r="D366" s="173"/>
      <c r="E366" s="173"/>
      <c r="F366" s="173"/>
      <c r="G366" s="173"/>
      <c r="H366" s="173"/>
      <c r="I366" s="173"/>
      <c r="J366" s="173"/>
      <c r="K366" s="173"/>
      <c r="L366" s="173"/>
      <c r="M366" s="173"/>
      <c r="N366" s="173"/>
      <c r="O366" s="173"/>
      <c r="P366" s="173"/>
      <c r="Q366" s="173"/>
    </row>
    <row r="367" spans="1:26" x14ac:dyDescent="0.2">
      <c r="A367" s="183" t="s">
        <v>3</v>
      </c>
      <c r="B367" s="184">
        <f>(B351-B359)/B359</f>
        <v>0.55555555555555558</v>
      </c>
      <c r="C367" s="184"/>
      <c r="D367" s="184">
        <f t="shared" ref="D367:R370" si="20">(D351-D359)/D359</f>
        <v>-1.4423076923076924E-2</v>
      </c>
      <c r="E367" s="184"/>
      <c r="F367" s="184">
        <f t="shared" si="20"/>
        <v>1.0752688172043012E-2</v>
      </c>
      <c r="G367" s="184"/>
      <c r="H367" s="184">
        <f t="shared" si="20"/>
        <v>0.31979695431472083</v>
      </c>
      <c r="I367" s="184"/>
      <c r="J367" s="184">
        <f t="shared" si="20"/>
        <v>1.8050541516245487E-2</v>
      </c>
      <c r="K367" s="184"/>
      <c r="L367" s="184">
        <f t="shared" si="20"/>
        <v>0.4375</v>
      </c>
      <c r="M367" s="184"/>
      <c r="N367" s="184">
        <f t="shared" si="20"/>
        <v>0.63414634146341464</v>
      </c>
      <c r="O367" s="184"/>
      <c r="P367" s="184">
        <f t="shared" si="20"/>
        <v>0.57276995305164324</v>
      </c>
      <c r="Q367" s="184"/>
      <c r="R367" s="184">
        <f t="shared" si="20"/>
        <v>0.34020618556701032</v>
      </c>
      <c r="S367" s="184"/>
      <c r="T367" s="184">
        <f t="shared" ref="T367:T370" si="21">(T351-T359)/T359</f>
        <v>0.71250000000000002</v>
      </c>
      <c r="V367" s="185">
        <f t="shared" ref="V367:V373" si="22">(V351-V359)/V351</f>
        <v>-0.2722772277227723</v>
      </c>
    </row>
    <row r="368" spans="1:26" x14ac:dyDescent="0.2">
      <c r="A368" s="183" t="s">
        <v>6</v>
      </c>
      <c r="B368" s="184">
        <f t="shared" ref="B368:B373" si="23">(B352-B360)/B360</f>
        <v>-0.20930232558139536</v>
      </c>
      <c r="C368" s="183"/>
      <c r="D368" s="184">
        <f t="shared" si="20"/>
        <v>3.2790697674418605</v>
      </c>
      <c r="E368" s="184"/>
      <c r="F368" s="184">
        <f t="shared" si="20"/>
        <v>-0.35454545454545455</v>
      </c>
      <c r="G368" s="184"/>
      <c r="H368" s="184">
        <f t="shared" si="20"/>
        <v>0.31944444444444442</v>
      </c>
      <c r="I368" s="184"/>
      <c r="J368" s="184">
        <f t="shared" si="20"/>
        <v>-0.1</v>
      </c>
      <c r="K368" s="184"/>
      <c r="L368" s="184">
        <f t="shared" si="20"/>
        <v>-4.3478260869565216E-2</v>
      </c>
      <c r="M368" s="184"/>
      <c r="N368" s="184">
        <f t="shared" si="20"/>
        <v>0.56818181818181823</v>
      </c>
      <c r="O368" s="184"/>
      <c r="P368" s="184">
        <f t="shared" si="20"/>
        <v>0.24691358024691357</v>
      </c>
      <c r="Q368" s="184"/>
      <c r="R368" s="184">
        <f t="shared" si="20"/>
        <v>0.6428571428571429</v>
      </c>
      <c r="S368" s="184"/>
      <c r="T368" s="184">
        <f t="shared" si="21"/>
        <v>1.027027027027027</v>
      </c>
      <c r="V368" s="185">
        <f t="shared" si="22"/>
        <v>0.42105263157894735</v>
      </c>
    </row>
    <row r="369" spans="1:22" x14ac:dyDescent="0.2">
      <c r="A369" s="183" t="s">
        <v>14</v>
      </c>
      <c r="B369" s="184">
        <f t="shared" si="23"/>
        <v>0.53333333333333333</v>
      </c>
      <c r="C369" s="183"/>
      <c r="D369" s="184">
        <f t="shared" si="20"/>
        <v>-0.5</v>
      </c>
      <c r="E369" s="184"/>
      <c r="F369" s="184">
        <f t="shared" si="20"/>
        <v>4.5999999999999996</v>
      </c>
      <c r="G369" s="184"/>
      <c r="H369" s="184">
        <f t="shared" si="20"/>
        <v>1.8888888888888888</v>
      </c>
      <c r="I369" s="184"/>
      <c r="J369" s="184">
        <f t="shared" si="20"/>
        <v>-0.2857142857142857</v>
      </c>
      <c r="K369" s="184"/>
      <c r="L369" s="184">
        <f t="shared" si="20"/>
        <v>2</v>
      </c>
      <c r="M369" s="184"/>
      <c r="N369" s="184">
        <f t="shared" si="20"/>
        <v>1.1538461538461537</v>
      </c>
      <c r="O369" s="184"/>
      <c r="P369" s="184">
        <f t="shared" si="20"/>
        <v>0.17241379310344829</v>
      </c>
      <c r="Q369" s="184"/>
      <c r="R369" s="184">
        <f t="shared" si="20"/>
        <v>-0.47058823529411764</v>
      </c>
      <c r="S369" s="184"/>
      <c r="T369" s="184">
        <f t="shared" si="21"/>
        <v>0.25</v>
      </c>
      <c r="V369" s="185">
        <f t="shared" si="22"/>
        <v>-0.66666666666666663</v>
      </c>
    </row>
    <row r="370" spans="1:22" x14ac:dyDescent="0.2">
      <c r="A370" s="183" t="s">
        <v>5</v>
      </c>
      <c r="B370" s="184">
        <f t="shared" si="23"/>
        <v>0.23076923076923078</v>
      </c>
      <c r="C370" s="183"/>
      <c r="D370" s="184">
        <f t="shared" si="20"/>
        <v>0.2</v>
      </c>
      <c r="E370" s="184"/>
      <c r="F370" s="184">
        <f t="shared" si="20"/>
        <v>0.38095238095238093</v>
      </c>
      <c r="G370" s="184"/>
      <c r="H370" s="184">
        <f t="shared" si="20"/>
        <v>0</v>
      </c>
      <c r="I370" s="184"/>
      <c r="J370" s="184">
        <f t="shared" si="20"/>
        <v>0.26315789473684209</v>
      </c>
      <c r="K370" s="184"/>
      <c r="L370" s="184">
        <f t="shared" si="20"/>
        <v>3.2</v>
      </c>
      <c r="M370" s="184"/>
      <c r="N370" s="184">
        <f t="shared" si="20"/>
        <v>0.1875</v>
      </c>
      <c r="O370" s="184"/>
      <c r="P370" s="184">
        <f t="shared" si="20"/>
        <v>1.0769230769230769</v>
      </c>
      <c r="Q370" s="184"/>
      <c r="R370" s="184">
        <f t="shared" si="20"/>
        <v>0</v>
      </c>
      <c r="S370" s="184"/>
      <c r="T370" s="184">
        <f t="shared" si="21"/>
        <v>1.8</v>
      </c>
      <c r="V370" s="185">
        <f t="shared" si="22"/>
        <v>0.5</v>
      </c>
    </row>
    <row r="371" spans="1:22" x14ac:dyDescent="0.2">
      <c r="A371" s="183" t="s">
        <v>234</v>
      </c>
      <c r="B371" s="184"/>
      <c r="C371" s="183"/>
      <c r="D371" s="184"/>
      <c r="E371" s="183"/>
      <c r="F371" s="183"/>
      <c r="G371" s="183"/>
      <c r="H371" s="183"/>
      <c r="I371" s="183"/>
      <c r="J371" s="183"/>
      <c r="K371" s="183"/>
      <c r="L371" s="183"/>
      <c r="M371" s="183"/>
      <c r="N371" s="183"/>
      <c r="O371" s="183"/>
      <c r="P371" s="183"/>
      <c r="Q371" s="183"/>
      <c r="R371" s="184"/>
      <c r="V371" s="185" t="e">
        <f t="shared" si="22"/>
        <v>#DIV/0!</v>
      </c>
    </row>
    <row r="372" spans="1:22" x14ac:dyDescent="0.2">
      <c r="A372" s="183" t="s">
        <v>915</v>
      </c>
      <c r="B372" s="184">
        <f t="shared" si="23"/>
        <v>0</v>
      </c>
      <c r="C372" s="183"/>
      <c r="D372" s="184">
        <f t="shared" ref="D372:P373" si="24">(D356-D364)/D364</f>
        <v>-0.66666666666666663</v>
      </c>
      <c r="E372" s="184"/>
      <c r="F372" s="184">
        <f t="shared" si="24"/>
        <v>-1</v>
      </c>
      <c r="G372" s="184"/>
      <c r="H372" s="184">
        <f>(H356-H364)/H364</f>
        <v>-8.3333333333333329E-2</v>
      </c>
      <c r="I372" s="184"/>
      <c r="J372" s="184">
        <f t="shared" si="24"/>
        <v>0.5</v>
      </c>
      <c r="K372" s="184"/>
      <c r="L372" s="184">
        <f t="shared" si="24"/>
        <v>-0.2</v>
      </c>
      <c r="M372" s="184"/>
      <c r="N372" s="184">
        <f t="shared" si="24"/>
        <v>8.3333333333333329E-2</v>
      </c>
      <c r="O372" s="184"/>
      <c r="P372" s="184">
        <f t="shared" si="24"/>
        <v>0.47058823529411764</v>
      </c>
      <c r="Q372" s="183"/>
      <c r="R372" s="184">
        <f t="shared" ref="R372:T373" si="25">(R356-R364)/R364</f>
        <v>0.66666666666666663</v>
      </c>
      <c r="S372" s="184"/>
      <c r="T372" s="184">
        <f t="shared" si="25"/>
        <v>0.75</v>
      </c>
      <c r="V372" s="185">
        <f t="shared" si="22"/>
        <v>-1.5</v>
      </c>
    </row>
    <row r="373" spans="1:22" ht="30" customHeight="1" x14ac:dyDescent="0.25">
      <c r="A373" s="203"/>
      <c r="B373" s="204">
        <f t="shared" si="23"/>
        <v>0.39676113360323889</v>
      </c>
      <c r="C373" s="203"/>
      <c r="D373" s="204">
        <f t="shared" si="24"/>
        <v>0.44982698961937717</v>
      </c>
      <c r="E373" s="203"/>
      <c r="F373" s="204">
        <f t="shared" si="24"/>
        <v>-2.4691358024691357E-2</v>
      </c>
      <c r="G373" s="203"/>
      <c r="H373" s="204">
        <f>(H357-H365)/H365</f>
        <v>0.33437499999999998</v>
      </c>
      <c r="I373" s="203"/>
      <c r="J373" s="204">
        <f t="shared" si="24"/>
        <v>2.5839793281653745E-2</v>
      </c>
      <c r="K373" s="203"/>
      <c r="L373" s="204">
        <f t="shared" si="24"/>
        <v>0.4823529411764706</v>
      </c>
      <c r="M373" s="203"/>
      <c r="N373" s="204">
        <f t="shared" si="24"/>
        <v>0.66279069767441856</v>
      </c>
      <c r="O373" s="203"/>
      <c r="P373" s="204">
        <f t="shared" si="24"/>
        <v>0.46849315068493153</v>
      </c>
      <c r="Q373" s="203"/>
      <c r="R373" s="204">
        <f t="shared" si="25"/>
        <v>0.25352112676056338</v>
      </c>
      <c r="S373" s="204"/>
      <c r="T373" s="204">
        <f t="shared" si="25"/>
        <v>0.90647482014388492</v>
      </c>
      <c r="V373" s="185">
        <f t="shared" si="22"/>
        <v>-3.614457831325301E-2</v>
      </c>
    </row>
    <row r="376" spans="1:22" ht="16" thickBot="1" x14ac:dyDescent="0.25">
      <c r="B376" s="57">
        <v>344</v>
      </c>
      <c r="C376" s="154">
        <v>1.0000000000000002</v>
      </c>
      <c r="D376" s="57">
        <v>419</v>
      </c>
      <c r="E376" s="154">
        <v>0.99999999999999989</v>
      </c>
      <c r="F376" s="57">
        <v>307</v>
      </c>
      <c r="G376" s="154">
        <v>1.0000000000000002</v>
      </c>
      <c r="H376" s="57">
        <v>421</v>
      </c>
      <c r="I376" s="154">
        <v>1</v>
      </c>
      <c r="J376" s="57">
        <v>398</v>
      </c>
      <c r="K376" s="154">
        <v>1</v>
      </c>
      <c r="L376" s="57">
        <v>127</v>
      </c>
      <c r="M376" s="172">
        <v>1</v>
      </c>
      <c r="N376" s="57">
        <v>269</v>
      </c>
      <c r="O376" s="172">
        <v>1</v>
      </c>
      <c r="P376" s="57">
        <f>SUM(O368:O375)</f>
        <v>0</v>
      </c>
      <c r="Q376" s="58" t="e">
        <f t="shared" ref="Q376" si="26">P376/$P$756</f>
        <v>#DIV/0!</v>
      </c>
      <c r="R376" s="57">
        <f>SUM(Q368:Q375)</f>
        <v>0</v>
      </c>
      <c r="S376" s="58" t="e">
        <f t="shared" ref="S376" si="27">R376/$R$756</f>
        <v>#DIV/0!</v>
      </c>
      <c r="T376" s="57">
        <f>SUM(S368:S375)</f>
        <v>0</v>
      </c>
      <c r="U376" s="58" t="e">
        <f t="shared" ref="U376" si="28">T376/$T$756</f>
        <v>#DIV/0!</v>
      </c>
    </row>
  </sheetData>
  <sortState ref="B306:K333">
    <sortCondition ref="C306"/>
  </sortState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AA153-1242-7A40-BA6F-9BADA0256B7A}">
  <dimension ref="A2:Z347"/>
  <sheetViews>
    <sheetView zoomScale="170" zoomScaleNormal="170" workbookViewId="0">
      <pane xSplit="1" topLeftCell="B1" activePane="topRight" state="frozen"/>
      <selection activeCell="A86" sqref="A86"/>
      <selection pane="topRight" activeCell="I333" sqref="I2:I333"/>
    </sheetView>
  </sheetViews>
  <sheetFormatPr baseColWidth="10" defaultRowHeight="15" x14ac:dyDescent="0.2"/>
  <cols>
    <col min="8" max="8" width="21.83203125" customWidth="1"/>
  </cols>
  <sheetData>
    <row r="2" spans="2:11" x14ac:dyDescent="0.2">
      <c r="B2" s="218">
        <v>43770</v>
      </c>
      <c r="C2" s="12" t="s">
        <v>3</v>
      </c>
      <c r="D2" s="113">
        <v>1265</v>
      </c>
      <c r="E2" s="12" t="s">
        <v>92</v>
      </c>
      <c r="F2" s="12" t="s">
        <v>10</v>
      </c>
      <c r="G2" s="12" t="s">
        <v>22</v>
      </c>
      <c r="H2" s="12" t="s">
        <v>2593</v>
      </c>
      <c r="I2" s="12"/>
      <c r="J2" s="9">
        <v>19</v>
      </c>
      <c r="K2" s="9">
        <v>24</v>
      </c>
    </row>
    <row r="3" spans="2:11" x14ac:dyDescent="0.2">
      <c r="B3" s="218">
        <v>43770</v>
      </c>
      <c r="C3" s="12" t="s">
        <v>3</v>
      </c>
      <c r="D3" s="113">
        <v>7242</v>
      </c>
      <c r="E3" s="12" t="s">
        <v>59</v>
      </c>
      <c r="F3" s="12" t="s">
        <v>15</v>
      </c>
      <c r="G3" s="12" t="s">
        <v>6</v>
      </c>
      <c r="H3" s="12" t="s">
        <v>194</v>
      </c>
      <c r="I3" s="12"/>
      <c r="J3" s="9">
        <v>31</v>
      </c>
      <c r="K3" s="9">
        <v>35</v>
      </c>
    </row>
    <row r="4" spans="2:11" x14ac:dyDescent="0.2">
      <c r="B4" s="218">
        <v>43770</v>
      </c>
      <c r="C4" s="12" t="s">
        <v>3</v>
      </c>
      <c r="D4" s="113">
        <v>1354</v>
      </c>
      <c r="E4" s="12" t="s">
        <v>92</v>
      </c>
      <c r="F4" s="12" t="s">
        <v>2044</v>
      </c>
      <c r="G4" s="12" t="s">
        <v>15</v>
      </c>
      <c r="H4" s="12" t="s">
        <v>194</v>
      </c>
      <c r="I4" s="12"/>
      <c r="J4" s="9">
        <v>27</v>
      </c>
      <c r="K4" s="9">
        <v>32</v>
      </c>
    </row>
    <row r="5" spans="2:11" x14ac:dyDescent="0.2">
      <c r="B5" s="218">
        <v>43771</v>
      </c>
      <c r="C5" s="12" t="s">
        <v>3</v>
      </c>
      <c r="D5" s="113">
        <v>4465</v>
      </c>
      <c r="E5" s="12" t="s">
        <v>46</v>
      </c>
      <c r="F5" s="12" t="s">
        <v>6</v>
      </c>
      <c r="G5" s="12" t="s">
        <v>15</v>
      </c>
      <c r="H5" s="12" t="s">
        <v>194</v>
      </c>
      <c r="I5" s="12"/>
      <c r="J5" s="9">
        <v>7</v>
      </c>
      <c r="K5" s="9">
        <v>4</v>
      </c>
    </row>
    <row r="6" spans="2:11" x14ac:dyDescent="0.2">
      <c r="B6" s="218">
        <v>43771</v>
      </c>
      <c r="C6" s="12" t="s">
        <v>3</v>
      </c>
      <c r="D6" s="113">
        <v>3259</v>
      </c>
      <c r="E6" s="12" t="s">
        <v>131</v>
      </c>
      <c r="F6" s="12" t="s">
        <v>3</v>
      </c>
      <c r="G6" s="12" t="s">
        <v>6</v>
      </c>
      <c r="H6" s="12" t="s">
        <v>194</v>
      </c>
      <c r="I6" s="12"/>
      <c r="J6" s="9">
        <v>22</v>
      </c>
      <c r="K6" s="9">
        <v>24</v>
      </c>
    </row>
    <row r="7" spans="2:11" x14ac:dyDescent="0.2">
      <c r="B7" s="218">
        <v>43771</v>
      </c>
      <c r="C7" s="12" t="s">
        <v>3</v>
      </c>
      <c r="D7" s="113">
        <v>2368</v>
      </c>
      <c r="E7" s="12" t="s">
        <v>506</v>
      </c>
      <c r="F7" s="12" t="s">
        <v>1656</v>
      </c>
      <c r="G7" s="12" t="s">
        <v>15</v>
      </c>
      <c r="H7" s="12" t="s">
        <v>194</v>
      </c>
      <c r="I7" s="12"/>
      <c r="J7" s="9">
        <v>12</v>
      </c>
      <c r="K7" s="9">
        <v>7</v>
      </c>
    </row>
    <row r="8" spans="2:11" x14ac:dyDescent="0.2">
      <c r="B8" s="218">
        <v>43772</v>
      </c>
      <c r="C8" s="12" t="s">
        <v>3</v>
      </c>
      <c r="D8" s="113">
        <v>1263</v>
      </c>
      <c r="E8" s="12" t="s">
        <v>92</v>
      </c>
      <c r="F8" s="12" t="s">
        <v>4</v>
      </c>
      <c r="G8" s="12" t="s">
        <v>6</v>
      </c>
      <c r="H8" s="12" t="s">
        <v>194</v>
      </c>
      <c r="I8" s="12"/>
      <c r="J8" s="9">
        <v>25</v>
      </c>
      <c r="K8" s="9">
        <v>26</v>
      </c>
    </row>
    <row r="9" spans="2:11" x14ac:dyDescent="0.2">
      <c r="B9" s="218">
        <v>43772</v>
      </c>
      <c r="C9" s="12" t="s">
        <v>3</v>
      </c>
      <c r="D9" s="113">
        <v>5359</v>
      </c>
      <c r="E9" s="12" t="s">
        <v>58</v>
      </c>
      <c r="F9" s="12" t="s">
        <v>3</v>
      </c>
      <c r="G9" s="12" t="s">
        <v>5</v>
      </c>
      <c r="H9" s="12" t="s">
        <v>194</v>
      </c>
      <c r="I9" s="12"/>
      <c r="J9" s="9">
        <v>32</v>
      </c>
      <c r="K9" s="9">
        <v>39</v>
      </c>
    </row>
    <row r="10" spans="2:11" x14ac:dyDescent="0.2">
      <c r="B10" s="218">
        <v>43772</v>
      </c>
      <c r="C10" s="12" t="s">
        <v>6</v>
      </c>
      <c r="D10" s="113">
        <v>57330</v>
      </c>
      <c r="E10" s="12" t="s">
        <v>182</v>
      </c>
      <c r="F10" s="12" t="s">
        <v>6</v>
      </c>
      <c r="G10" s="12" t="s">
        <v>5</v>
      </c>
      <c r="H10" s="12" t="s">
        <v>194</v>
      </c>
      <c r="I10" s="12"/>
      <c r="J10" s="9">
        <v>28</v>
      </c>
      <c r="K10" s="9">
        <v>30</v>
      </c>
    </row>
    <row r="11" spans="2:11" x14ac:dyDescent="0.2">
      <c r="B11" s="218">
        <v>43772</v>
      </c>
      <c r="C11" s="12" t="s">
        <v>3</v>
      </c>
      <c r="D11" s="113">
        <v>2161</v>
      </c>
      <c r="E11" s="12" t="s">
        <v>92</v>
      </c>
      <c r="F11" s="12" t="s">
        <v>2579</v>
      </c>
      <c r="G11" s="12" t="s">
        <v>2579</v>
      </c>
      <c r="H11" s="12" t="s">
        <v>194</v>
      </c>
      <c r="I11" s="12"/>
      <c r="J11" s="9">
        <v>31</v>
      </c>
      <c r="K11" s="9">
        <v>30</v>
      </c>
    </row>
    <row r="12" spans="2:11" x14ac:dyDescent="0.2">
      <c r="B12" s="218">
        <v>43772</v>
      </c>
      <c r="C12" s="12" t="s">
        <v>6</v>
      </c>
      <c r="D12" s="113">
        <v>54810</v>
      </c>
      <c r="E12" s="12" t="s">
        <v>254</v>
      </c>
      <c r="F12" s="12" t="s">
        <v>6</v>
      </c>
      <c r="G12" s="12" t="s">
        <v>31</v>
      </c>
      <c r="H12" s="12" t="s">
        <v>194</v>
      </c>
      <c r="I12" s="12"/>
      <c r="J12" s="9">
        <v>19</v>
      </c>
      <c r="K12" s="9">
        <v>15</v>
      </c>
    </row>
    <row r="13" spans="2:11" x14ac:dyDescent="0.2">
      <c r="B13" s="218">
        <v>43772</v>
      </c>
      <c r="C13" s="12" t="s">
        <v>3</v>
      </c>
      <c r="D13" s="113">
        <v>57390</v>
      </c>
      <c r="E13" s="12" t="s">
        <v>137</v>
      </c>
      <c r="F13" s="12" t="s">
        <v>8</v>
      </c>
      <c r="G13" s="12" t="s">
        <v>6</v>
      </c>
      <c r="H13" s="12" t="s">
        <v>194</v>
      </c>
      <c r="I13" s="12"/>
      <c r="J13" s="9">
        <v>14</v>
      </c>
      <c r="K13" s="9">
        <v>11</v>
      </c>
    </row>
    <row r="14" spans="2:11" x14ac:dyDescent="0.2">
      <c r="B14" s="218">
        <v>43772</v>
      </c>
      <c r="C14" s="12" t="s">
        <v>3</v>
      </c>
      <c r="D14" s="113">
        <v>7241</v>
      </c>
      <c r="E14" s="12" t="s">
        <v>56</v>
      </c>
      <c r="F14" s="12" t="s">
        <v>6</v>
      </c>
      <c r="G14" s="12" t="s">
        <v>2579</v>
      </c>
      <c r="H14" s="12" t="s">
        <v>194</v>
      </c>
      <c r="I14" s="12"/>
      <c r="J14" s="9">
        <v>33</v>
      </c>
      <c r="K14" s="9">
        <v>31</v>
      </c>
    </row>
    <row r="15" spans="2:11" x14ac:dyDescent="0.2">
      <c r="B15" s="218">
        <v>43772</v>
      </c>
      <c r="C15" s="12" t="s">
        <v>3</v>
      </c>
      <c r="D15" s="113">
        <v>8370</v>
      </c>
      <c r="E15" s="12" t="s">
        <v>57</v>
      </c>
      <c r="F15" s="12" t="s">
        <v>3</v>
      </c>
      <c r="G15" s="12" t="s">
        <v>6</v>
      </c>
      <c r="H15" s="12" t="s">
        <v>194</v>
      </c>
      <c r="I15" s="12"/>
      <c r="J15" s="9">
        <v>31</v>
      </c>
      <c r="K15" s="9">
        <v>26</v>
      </c>
    </row>
    <row r="16" spans="2:11" x14ac:dyDescent="0.2">
      <c r="B16" s="218">
        <v>43772</v>
      </c>
      <c r="C16" s="12" t="s">
        <v>3</v>
      </c>
      <c r="D16" s="113">
        <v>4955</v>
      </c>
      <c r="E16" s="12" t="s">
        <v>265</v>
      </c>
      <c r="F16" s="12" t="s">
        <v>2579</v>
      </c>
      <c r="G16" s="12" t="s">
        <v>2579</v>
      </c>
      <c r="H16" s="12" t="s">
        <v>194</v>
      </c>
      <c r="I16" s="12"/>
      <c r="J16" s="9">
        <v>12</v>
      </c>
      <c r="K16" s="9">
        <v>7</v>
      </c>
    </row>
    <row r="17" spans="2:11" x14ac:dyDescent="0.2">
      <c r="B17" s="218">
        <v>43772</v>
      </c>
      <c r="C17" s="12" t="s">
        <v>3</v>
      </c>
      <c r="D17" s="113">
        <v>2328</v>
      </c>
      <c r="E17" s="12" t="s">
        <v>92</v>
      </c>
      <c r="F17" s="12" t="s">
        <v>6</v>
      </c>
      <c r="G17" s="12" t="s">
        <v>3</v>
      </c>
      <c r="H17" s="12" t="s">
        <v>194</v>
      </c>
      <c r="I17" s="12"/>
      <c r="J17" s="9">
        <v>26</v>
      </c>
      <c r="K17" s="9">
        <v>32</v>
      </c>
    </row>
    <row r="18" spans="2:11" x14ac:dyDescent="0.2">
      <c r="B18" s="218">
        <v>43772</v>
      </c>
      <c r="C18" s="12" t="s">
        <v>3</v>
      </c>
      <c r="D18" s="113">
        <v>2730</v>
      </c>
      <c r="E18" s="12" t="s">
        <v>92</v>
      </c>
      <c r="F18" s="12" t="s">
        <v>3</v>
      </c>
      <c r="G18" s="12" t="s">
        <v>6</v>
      </c>
      <c r="H18" s="12" t="s">
        <v>194</v>
      </c>
      <c r="I18" s="12"/>
      <c r="J18" s="9">
        <v>23</v>
      </c>
      <c r="K18" s="9">
        <v>25</v>
      </c>
    </row>
    <row r="19" spans="2:11" x14ac:dyDescent="0.2">
      <c r="B19" s="218">
        <v>43770</v>
      </c>
      <c r="C19" s="12" t="s">
        <v>3</v>
      </c>
      <c r="D19" s="113">
        <v>2170</v>
      </c>
      <c r="E19" s="12" t="s">
        <v>190</v>
      </c>
      <c r="F19" s="12" t="s">
        <v>15</v>
      </c>
      <c r="G19" s="12" t="s">
        <v>187</v>
      </c>
      <c r="H19" s="12" t="s">
        <v>222</v>
      </c>
      <c r="I19" s="217"/>
      <c r="J19" s="9">
        <v>28</v>
      </c>
      <c r="K19" s="9">
        <v>37</v>
      </c>
    </row>
    <row r="20" spans="2:11" x14ac:dyDescent="0.2">
      <c r="B20" s="218">
        <v>43770</v>
      </c>
      <c r="C20" s="12" t="s">
        <v>3</v>
      </c>
      <c r="D20" s="113">
        <v>6587</v>
      </c>
      <c r="E20" s="12" t="s">
        <v>235</v>
      </c>
      <c r="F20" s="12" t="s">
        <v>4</v>
      </c>
      <c r="G20" s="12" t="s">
        <v>15</v>
      </c>
      <c r="H20" s="12" t="s">
        <v>222</v>
      </c>
      <c r="I20" s="12"/>
      <c r="J20" s="9">
        <v>54</v>
      </c>
      <c r="K20" s="9">
        <v>67</v>
      </c>
    </row>
    <row r="21" spans="2:11" x14ac:dyDescent="0.2">
      <c r="B21" s="218">
        <v>43771</v>
      </c>
      <c r="C21" s="12" t="s">
        <v>6</v>
      </c>
      <c r="D21" s="113">
        <v>54590</v>
      </c>
      <c r="E21" s="12" t="s">
        <v>2596</v>
      </c>
      <c r="F21" s="12" t="s">
        <v>6</v>
      </c>
      <c r="G21" s="12" t="s">
        <v>6</v>
      </c>
      <c r="H21" s="12" t="s">
        <v>222</v>
      </c>
      <c r="I21" s="12"/>
      <c r="J21" s="9">
        <v>23</v>
      </c>
      <c r="K21" s="9">
        <v>9</v>
      </c>
    </row>
    <row r="22" spans="2:11" x14ac:dyDescent="0.2">
      <c r="B22" s="218">
        <v>43771</v>
      </c>
      <c r="C22" s="12" t="s">
        <v>3</v>
      </c>
      <c r="D22" s="113">
        <v>3442</v>
      </c>
      <c r="E22" s="12" t="s">
        <v>67</v>
      </c>
      <c r="F22" s="12" t="s">
        <v>3</v>
      </c>
      <c r="G22" s="12" t="s">
        <v>3</v>
      </c>
      <c r="H22" s="12" t="s">
        <v>222</v>
      </c>
      <c r="I22" s="12"/>
      <c r="J22" s="9">
        <v>18</v>
      </c>
      <c r="K22" s="9">
        <v>19</v>
      </c>
    </row>
    <row r="23" spans="2:11" x14ac:dyDescent="0.2">
      <c r="B23" s="218">
        <v>43772</v>
      </c>
      <c r="C23" s="12" t="s">
        <v>3</v>
      </c>
      <c r="D23" s="113">
        <v>6310</v>
      </c>
      <c r="E23" s="12" t="s">
        <v>1990</v>
      </c>
      <c r="F23" s="12" t="s">
        <v>234</v>
      </c>
      <c r="G23" s="12" t="s">
        <v>4</v>
      </c>
      <c r="H23" s="33" t="s">
        <v>222</v>
      </c>
      <c r="I23" s="12"/>
      <c r="J23" s="9">
        <v>57</v>
      </c>
      <c r="K23" s="9">
        <v>66</v>
      </c>
    </row>
    <row r="24" spans="2:11" x14ac:dyDescent="0.2">
      <c r="B24" s="218">
        <v>43770</v>
      </c>
      <c r="C24" s="12" t="s">
        <v>3</v>
      </c>
      <c r="D24" s="113">
        <v>3398</v>
      </c>
      <c r="E24" s="12" t="s">
        <v>156</v>
      </c>
      <c r="F24" s="12" t="s">
        <v>2713</v>
      </c>
      <c r="G24" s="12" t="s">
        <v>15</v>
      </c>
      <c r="H24" s="12" t="s">
        <v>258</v>
      </c>
      <c r="I24" s="12"/>
      <c r="J24" s="9">
        <v>24</v>
      </c>
      <c r="K24" s="9">
        <v>27</v>
      </c>
    </row>
    <row r="25" spans="2:11" x14ac:dyDescent="0.2">
      <c r="B25" s="218">
        <v>43770</v>
      </c>
      <c r="C25" s="12" t="s">
        <v>3</v>
      </c>
      <c r="D25" s="113">
        <v>8140</v>
      </c>
      <c r="E25" s="12" t="s">
        <v>53</v>
      </c>
      <c r="F25" s="12" t="s">
        <v>4</v>
      </c>
      <c r="G25" s="12" t="s">
        <v>1759</v>
      </c>
      <c r="H25" s="12" t="s">
        <v>258</v>
      </c>
      <c r="I25" s="12"/>
      <c r="J25" s="9">
        <v>26</v>
      </c>
      <c r="K25" s="9">
        <v>31</v>
      </c>
    </row>
    <row r="26" spans="2:11" x14ac:dyDescent="0.2">
      <c r="B26" s="218">
        <v>43772</v>
      </c>
      <c r="C26" s="12" t="s">
        <v>6</v>
      </c>
      <c r="D26" s="113">
        <v>54190</v>
      </c>
      <c r="E26" s="12" t="s">
        <v>277</v>
      </c>
      <c r="F26" s="12" t="s">
        <v>6</v>
      </c>
      <c r="G26" s="12" t="s">
        <v>6</v>
      </c>
      <c r="H26" s="12" t="s">
        <v>258</v>
      </c>
      <c r="I26" s="12"/>
      <c r="J26" s="9">
        <v>23</v>
      </c>
      <c r="K26" s="9">
        <v>15</v>
      </c>
    </row>
    <row r="27" spans="2:11" x14ac:dyDescent="0.2">
      <c r="B27" s="218">
        <v>43772</v>
      </c>
      <c r="C27" s="12" t="s">
        <v>3</v>
      </c>
      <c r="D27" s="113">
        <v>8079</v>
      </c>
      <c r="E27" s="12" t="s">
        <v>41</v>
      </c>
      <c r="F27" s="12" t="s">
        <v>6</v>
      </c>
      <c r="G27" s="12" t="s">
        <v>234</v>
      </c>
      <c r="H27" s="12" t="s">
        <v>2768</v>
      </c>
      <c r="I27" s="12"/>
      <c r="J27" s="9">
        <v>21</v>
      </c>
      <c r="K27" s="9">
        <v>19</v>
      </c>
    </row>
    <row r="28" spans="2:11" x14ac:dyDescent="0.2">
      <c r="B28" s="218">
        <v>43770</v>
      </c>
      <c r="C28" s="12" t="s">
        <v>3</v>
      </c>
      <c r="D28" s="113">
        <v>8253</v>
      </c>
      <c r="E28" s="12" t="s">
        <v>64</v>
      </c>
      <c r="F28" s="12" t="s">
        <v>6</v>
      </c>
      <c r="G28" s="12" t="s">
        <v>22</v>
      </c>
      <c r="H28" s="12" t="s">
        <v>2721</v>
      </c>
      <c r="I28" s="12"/>
      <c r="J28" s="9">
        <v>27</v>
      </c>
      <c r="K28" s="9">
        <v>19</v>
      </c>
    </row>
    <row r="29" spans="2:11" x14ac:dyDescent="0.2">
      <c r="B29" s="218">
        <v>43770</v>
      </c>
      <c r="C29" s="12" t="s">
        <v>3</v>
      </c>
      <c r="D29" s="113">
        <v>1941</v>
      </c>
      <c r="E29" s="12" t="s">
        <v>92</v>
      </c>
      <c r="F29" s="12" t="s">
        <v>2710</v>
      </c>
      <c r="G29" s="12" t="s">
        <v>15</v>
      </c>
      <c r="H29" s="12" t="s">
        <v>2721</v>
      </c>
      <c r="I29" s="12"/>
      <c r="J29" s="9">
        <v>20</v>
      </c>
      <c r="K29" s="9">
        <v>24</v>
      </c>
    </row>
    <row r="30" spans="2:11" x14ac:dyDescent="0.2">
      <c r="B30" s="218">
        <v>43770</v>
      </c>
      <c r="C30" s="12" t="s">
        <v>3</v>
      </c>
      <c r="D30" s="113">
        <v>2327</v>
      </c>
      <c r="E30" s="12" t="s">
        <v>92</v>
      </c>
      <c r="F30" s="12" t="s">
        <v>18</v>
      </c>
      <c r="G30" s="12" t="s">
        <v>15</v>
      </c>
      <c r="H30" s="12" t="s">
        <v>2721</v>
      </c>
      <c r="I30" s="12"/>
      <c r="J30" s="9">
        <v>24</v>
      </c>
      <c r="K30" s="9">
        <v>28</v>
      </c>
    </row>
    <row r="31" spans="2:11" x14ac:dyDescent="0.2">
      <c r="B31" s="218">
        <v>43770</v>
      </c>
      <c r="C31" s="12" t="s">
        <v>3</v>
      </c>
      <c r="D31" s="113">
        <v>4059</v>
      </c>
      <c r="E31" s="12" t="s">
        <v>506</v>
      </c>
      <c r="F31" s="12" t="s">
        <v>214</v>
      </c>
      <c r="G31" s="12" t="s">
        <v>6</v>
      </c>
      <c r="H31" s="12" t="s">
        <v>151</v>
      </c>
      <c r="I31" s="217"/>
      <c r="J31" s="9">
        <v>14</v>
      </c>
      <c r="K31" s="9">
        <v>11</v>
      </c>
    </row>
    <row r="32" spans="2:11" x14ac:dyDescent="0.2">
      <c r="B32" s="218">
        <v>43770</v>
      </c>
      <c r="C32" s="12" t="s">
        <v>6</v>
      </c>
      <c r="D32" s="113">
        <v>57100</v>
      </c>
      <c r="E32" s="12" t="s">
        <v>141</v>
      </c>
      <c r="F32" s="12" t="s">
        <v>6</v>
      </c>
      <c r="G32" s="12" t="s">
        <v>15</v>
      </c>
      <c r="H32" s="12" t="s">
        <v>151</v>
      </c>
      <c r="I32" s="12"/>
      <c r="J32" s="9">
        <v>36</v>
      </c>
      <c r="K32" s="9">
        <v>41</v>
      </c>
    </row>
    <row r="33" spans="2:11" x14ac:dyDescent="0.2">
      <c r="B33" s="218">
        <v>43770</v>
      </c>
      <c r="C33" s="12" t="s">
        <v>3</v>
      </c>
      <c r="D33" s="113">
        <v>8371</v>
      </c>
      <c r="E33" s="12" t="s">
        <v>57</v>
      </c>
      <c r="F33" s="12" t="s">
        <v>1656</v>
      </c>
      <c r="G33" s="12" t="s">
        <v>6</v>
      </c>
      <c r="H33" s="12" t="s">
        <v>151</v>
      </c>
      <c r="I33" s="12"/>
      <c r="J33" s="9">
        <v>28</v>
      </c>
      <c r="K33" s="9">
        <v>22</v>
      </c>
    </row>
    <row r="34" spans="2:11" x14ac:dyDescent="0.2">
      <c r="B34" s="218">
        <v>43770</v>
      </c>
      <c r="C34" s="12" t="s">
        <v>3</v>
      </c>
      <c r="D34" s="113">
        <v>1858</v>
      </c>
      <c r="E34" s="12" t="s">
        <v>92</v>
      </c>
      <c r="F34" s="12" t="s">
        <v>234</v>
      </c>
      <c r="G34" s="12" t="s">
        <v>1508</v>
      </c>
      <c r="H34" s="12" t="s">
        <v>151</v>
      </c>
      <c r="I34" s="12"/>
      <c r="J34" s="9">
        <v>42</v>
      </c>
      <c r="K34" s="9">
        <v>50</v>
      </c>
    </row>
    <row r="35" spans="2:11" x14ac:dyDescent="0.2">
      <c r="B35" s="218">
        <v>43770</v>
      </c>
      <c r="C35" s="12" t="s">
        <v>2708</v>
      </c>
      <c r="D35" s="113">
        <v>1000</v>
      </c>
      <c r="E35" s="12" t="s">
        <v>2709</v>
      </c>
      <c r="F35" s="12" t="s">
        <v>2710</v>
      </c>
      <c r="G35" s="12" t="s">
        <v>15</v>
      </c>
      <c r="H35" s="12" t="s">
        <v>151</v>
      </c>
      <c r="I35" s="12"/>
      <c r="J35" s="9">
        <v>140</v>
      </c>
      <c r="K35" s="9">
        <v>223</v>
      </c>
    </row>
    <row r="36" spans="2:11" x14ac:dyDescent="0.2">
      <c r="B36" s="218">
        <v>43770</v>
      </c>
      <c r="C36" s="12" t="s">
        <v>3</v>
      </c>
      <c r="D36" s="113">
        <v>6786</v>
      </c>
      <c r="E36" s="12" t="s">
        <v>49</v>
      </c>
      <c r="F36" s="12" t="s">
        <v>2712</v>
      </c>
      <c r="G36" s="12" t="s">
        <v>15</v>
      </c>
      <c r="H36" s="12" t="s">
        <v>151</v>
      </c>
      <c r="I36" s="12"/>
      <c r="J36" s="9">
        <v>39</v>
      </c>
      <c r="K36" s="9">
        <v>54</v>
      </c>
    </row>
    <row r="37" spans="2:11" x14ac:dyDescent="0.2">
      <c r="B37" s="218">
        <v>43770</v>
      </c>
      <c r="C37" s="12" t="s">
        <v>6</v>
      </c>
      <c r="D37" s="113">
        <v>54260</v>
      </c>
      <c r="E37" s="12" t="s">
        <v>672</v>
      </c>
      <c r="F37" s="12" t="s">
        <v>6</v>
      </c>
      <c r="G37" s="12" t="s">
        <v>15</v>
      </c>
      <c r="H37" s="12" t="s">
        <v>151</v>
      </c>
      <c r="I37" s="217"/>
      <c r="J37" s="9">
        <v>40</v>
      </c>
      <c r="K37" s="9">
        <v>36</v>
      </c>
    </row>
    <row r="38" spans="2:11" x14ac:dyDescent="0.2">
      <c r="B38" s="218">
        <v>43770</v>
      </c>
      <c r="C38" s="12" t="s">
        <v>3</v>
      </c>
      <c r="D38" s="113">
        <v>2468</v>
      </c>
      <c r="E38" s="12" t="s">
        <v>92</v>
      </c>
      <c r="F38" s="12" t="s">
        <v>157</v>
      </c>
      <c r="G38" s="12" t="s">
        <v>15</v>
      </c>
      <c r="H38" s="12" t="s">
        <v>151</v>
      </c>
      <c r="I38" s="12"/>
      <c r="J38" s="9">
        <v>28</v>
      </c>
      <c r="K38" s="9">
        <v>29</v>
      </c>
    </row>
    <row r="39" spans="2:11" x14ac:dyDescent="0.2">
      <c r="B39" s="218">
        <v>43770</v>
      </c>
      <c r="C39" s="12" t="s">
        <v>3</v>
      </c>
      <c r="D39" s="113">
        <v>6910</v>
      </c>
      <c r="E39" s="12" t="s">
        <v>109</v>
      </c>
      <c r="F39" s="12" t="s">
        <v>169</v>
      </c>
      <c r="G39" s="12" t="s">
        <v>6</v>
      </c>
      <c r="H39" s="12" t="s">
        <v>151</v>
      </c>
      <c r="I39" s="12"/>
      <c r="J39" s="9">
        <v>34</v>
      </c>
      <c r="K39" s="9">
        <v>45</v>
      </c>
    </row>
    <row r="40" spans="2:11" x14ac:dyDescent="0.2">
      <c r="B40" s="218">
        <v>43770</v>
      </c>
      <c r="C40" s="12" t="s">
        <v>3</v>
      </c>
      <c r="D40" s="113">
        <v>3238</v>
      </c>
      <c r="E40" s="12" t="s">
        <v>131</v>
      </c>
      <c r="F40" s="12" t="s">
        <v>12</v>
      </c>
      <c r="G40" s="12" t="s">
        <v>15</v>
      </c>
      <c r="H40" s="12" t="s">
        <v>151</v>
      </c>
      <c r="I40" s="217"/>
      <c r="J40" s="9">
        <v>21</v>
      </c>
      <c r="K40" s="9">
        <v>21</v>
      </c>
    </row>
    <row r="41" spans="2:11" x14ac:dyDescent="0.2">
      <c r="B41" s="218">
        <v>43770</v>
      </c>
      <c r="C41" s="12" t="s">
        <v>3</v>
      </c>
      <c r="D41" s="113">
        <v>6147</v>
      </c>
      <c r="E41" s="12" t="s">
        <v>48</v>
      </c>
      <c r="F41" s="12" t="s">
        <v>5</v>
      </c>
      <c r="G41" s="12" t="s">
        <v>15</v>
      </c>
      <c r="H41" s="12" t="s">
        <v>151</v>
      </c>
      <c r="I41" s="12"/>
      <c r="J41" s="9">
        <v>37</v>
      </c>
      <c r="K41" s="9">
        <v>44</v>
      </c>
    </row>
    <row r="42" spans="2:11" x14ac:dyDescent="0.2">
      <c r="B42" s="218">
        <v>43770</v>
      </c>
      <c r="C42" s="12" t="s">
        <v>3</v>
      </c>
      <c r="D42" s="113">
        <v>1370</v>
      </c>
      <c r="E42" s="12" t="s">
        <v>92</v>
      </c>
      <c r="F42" s="12" t="s">
        <v>10</v>
      </c>
      <c r="G42" s="12" t="s">
        <v>22</v>
      </c>
      <c r="H42" s="12" t="s">
        <v>151</v>
      </c>
      <c r="I42" s="12"/>
      <c r="J42" s="9">
        <v>23</v>
      </c>
      <c r="K42" s="9">
        <v>26</v>
      </c>
    </row>
    <row r="43" spans="2:11" x14ac:dyDescent="0.2">
      <c r="B43" s="218">
        <v>43770</v>
      </c>
      <c r="C43" s="12" t="s">
        <v>6</v>
      </c>
      <c r="D43" s="113">
        <v>57220</v>
      </c>
      <c r="E43" s="12" t="s">
        <v>2718</v>
      </c>
      <c r="F43" s="12" t="s">
        <v>6</v>
      </c>
      <c r="G43" s="12" t="s">
        <v>5</v>
      </c>
      <c r="H43" s="12" t="s">
        <v>151</v>
      </c>
      <c r="I43" s="12"/>
      <c r="J43" s="9">
        <v>64</v>
      </c>
      <c r="K43" s="9">
        <v>91</v>
      </c>
    </row>
    <row r="44" spans="2:11" x14ac:dyDescent="0.2">
      <c r="B44" s="218">
        <v>43770</v>
      </c>
      <c r="C44" s="12" t="s">
        <v>3</v>
      </c>
      <c r="D44" s="113">
        <v>1912</v>
      </c>
      <c r="E44" s="12" t="s">
        <v>92</v>
      </c>
      <c r="F44" s="12" t="s">
        <v>31</v>
      </c>
      <c r="G44" s="12" t="s">
        <v>6</v>
      </c>
      <c r="H44" s="12" t="s">
        <v>151</v>
      </c>
      <c r="I44" s="12"/>
      <c r="J44" s="9">
        <v>27</v>
      </c>
      <c r="K44" s="9">
        <v>34</v>
      </c>
    </row>
    <row r="45" spans="2:11" x14ac:dyDescent="0.2">
      <c r="B45" s="218">
        <v>43770</v>
      </c>
      <c r="C45" s="12" t="s">
        <v>3</v>
      </c>
      <c r="D45" s="113">
        <v>8049</v>
      </c>
      <c r="E45" s="12" t="s">
        <v>42</v>
      </c>
      <c r="F45" s="12" t="s">
        <v>2710</v>
      </c>
      <c r="G45" s="12" t="s">
        <v>15</v>
      </c>
      <c r="H45" s="12" t="s">
        <v>151</v>
      </c>
      <c r="I45" s="217"/>
      <c r="J45" s="9">
        <v>24</v>
      </c>
      <c r="K45" s="9">
        <v>27</v>
      </c>
    </row>
    <row r="46" spans="2:11" x14ac:dyDescent="0.2">
      <c r="B46" s="218">
        <v>43770</v>
      </c>
      <c r="C46" s="12" t="s">
        <v>5</v>
      </c>
      <c r="D46" s="113">
        <v>54317</v>
      </c>
      <c r="E46" s="12" t="s">
        <v>1008</v>
      </c>
      <c r="F46" s="12" t="s">
        <v>6</v>
      </c>
      <c r="G46" s="12" t="s">
        <v>5</v>
      </c>
      <c r="H46" s="12" t="s">
        <v>151</v>
      </c>
      <c r="I46" s="12"/>
      <c r="J46" s="9">
        <v>59</v>
      </c>
      <c r="K46" s="9">
        <v>91</v>
      </c>
    </row>
    <row r="47" spans="2:11" x14ac:dyDescent="0.2">
      <c r="B47" s="218">
        <v>43770</v>
      </c>
      <c r="C47" s="12" t="s">
        <v>3</v>
      </c>
      <c r="D47" s="113">
        <v>1834</v>
      </c>
      <c r="E47" s="12" t="s">
        <v>92</v>
      </c>
      <c r="F47" s="12" t="s">
        <v>6</v>
      </c>
      <c r="G47" s="12" t="s">
        <v>2723</v>
      </c>
      <c r="H47" s="12" t="s">
        <v>151</v>
      </c>
      <c r="I47" s="217"/>
      <c r="J47" s="9">
        <v>22</v>
      </c>
      <c r="K47" s="9">
        <v>25</v>
      </c>
    </row>
    <row r="48" spans="2:11" x14ac:dyDescent="0.2">
      <c r="B48" s="218">
        <v>43770</v>
      </c>
      <c r="C48" s="12" t="s">
        <v>6</v>
      </c>
      <c r="D48" s="113">
        <v>57390</v>
      </c>
      <c r="E48" s="12" t="s">
        <v>137</v>
      </c>
      <c r="F48" s="12" t="s">
        <v>6</v>
      </c>
      <c r="G48" s="12" t="s">
        <v>8</v>
      </c>
      <c r="H48" s="12" t="s">
        <v>151</v>
      </c>
      <c r="I48" s="217"/>
      <c r="J48" s="9">
        <v>14</v>
      </c>
      <c r="K48" s="9">
        <v>11</v>
      </c>
    </row>
    <row r="49" spans="2:11" x14ac:dyDescent="0.2">
      <c r="B49" s="218">
        <v>43770</v>
      </c>
      <c r="C49" s="12" t="s">
        <v>6</v>
      </c>
      <c r="D49" s="113">
        <v>57100</v>
      </c>
      <c r="E49" s="12" t="s">
        <v>141</v>
      </c>
      <c r="F49" s="12" t="s">
        <v>6</v>
      </c>
      <c r="G49" s="12" t="s">
        <v>15</v>
      </c>
      <c r="H49" s="12" t="s">
        <v>151</v>
      </c>
      <c r="I49" s="217"/>
      <c r="J49" s="9">
        <v>37</v>
      </c>
      <c r="K49" s="9">
        <v>41</v>
      </c>
    </row>
    <row r="50" spans="2:11" x14ac:dyDescent="0.2">
      <c r="B50" s="218">
        <v>43770</v>
      </c>
      <c r="C50" s="12" t="s">
        <v>3</v>
      </c>
      <c r="D50" s="113">
        <v>3358</v>
      </c>
      <c r="E50" s="12" t="s">
        <v>54</v>
      </c>
      <c r="F50" s="12" t="s">
        <v>6</v>
      </c>
      <c r="G50" s="12" t="s">
        <v>15</v>
      </c>
      <c r="H50" s="12" t="s">
        <v>151</v>
      </c>
      <c r="I50" s="12"/>
      <c r="J50" s="9">
        <v>22</v>
      </c>
      <c r="K50" s="9">
        <v>18</v>
      </c>
    </row>
    <row r="51" spans="2:11" x14ac:dyDescent="0.2">
      <c r="B51" s="218">
        <v>43770</v>
      </c>
      <c r="C51" s="12" t="s">
        <v>6</v>
      </c>
      <c r="D51" s="113">
        <v>57570</v>
      </c>
      <c r="E51" s="12" t="s">
        <v>72</v>
      </c>
      <c r="F51" s="12" t="s">
        <v>6</v>
      </c>
      <c r="G51" s="12" t="s">
        <v>5</v>
      </c>
      <c r="H51" s="12" t="s">
        <v>151</v>
      </c>
      <c r="I51" s="12"/>
      <c r="J51" s="9">
        <v>36</v>
      </c>
      <c r="K51" s="9">
        <v>36</v>
      </c>
    </row>
    <row r="52" spans="2:11" x14ac:dyDescent="0.2">
      <c r="B52" s="218">
        <v>43771</v>
      </c>
      <c r="C52" s="12" t="s">
        <v>14</v>
      </c>
      <c r="D52" s="113">
        <v>6840</v>
      </c>
      <c r="E52" s="12" t="s">
        <v>2261</v>
      </c>
      <c r="F52" s="12" t="s">
        <v>6</v>
      </c>
      <c r="G52" s="12" t="s">
        <v>15</v>
      </c>
      <c r="H52" s="12" t="s">
        <v>151</v>
      </c>
      <c r="I52" s="12"/>
      <c r="J52" s="9">
        <v>49</v>
      </c>
      <c r="K52" s="9">
        <v>67</v>
      </c>
    </row>
    <row r="53" spans="2:11" x14ac:dyDescent="0.2">
      <c r="B53" s="218">
        <v>43771</v>
      </c>
      <c r="C53" s="12" t="s">
        <v>5</v>
      </c>
      <c r="D53" s="113">
        <v>80804</v>
      </c>
      <c r="E53" s="12" t="s">
        <v>2750</v>
      </c>
      <c r="F53" s="12" t="s">
        <v>5</v>
      </c>
      <c r="G53" s="12" t="s">
        <v>15</v>
      </c>
      <c r="H53" s="12" t="s">
        <v>151</v>
      </c>
      <c r="I53" s="12"/>
      <c r="J53" s="31"/>
      <c r="K53" s="31"/>
    </row>
    <row r="54" spans="2:11" x14ac:dyDescent="0.2">
      <c r="B54" s="218">
        <v>43771</v>
      </c>
      <c r="C54" s="12" t="s">
        <v>6</v>
      </c>
      <c r="D54" s="113">
        <v>54520</v>
      </c>
      <c r="E54" s="12" t="s">
        <v>1314</v>
      </c>
      <c r="F54" s="12" t="s">
        <v>6</v>
      </c>
      <c r="G54" s="12" t="s">
        <v>15</v>
      </c>
      <c r="H54" s="12" t="s">
        <v>151</v>
      </c>
      <c r="I54" s="12"/>
      <c r="J54" s="9">
        <v>97</v>
      </c>
      <c r="K54" s="9">
        <v>124</v>
      </c>
    </row>
    <row r="55" spans="2:11" x14ac:dyDescent="0.2">
      <c r="B55" s="218">
        <v>43771</v>
      </c>
      <c r="C55" s="12" t="s">
        <v>6</v>
      </c>
      <c r="D55" s="113">
        <v>54111</v>
      </c>
      <c r="E55" s="12" t="s">
        <v>2745</v>
      </c>
      <c r="F55" s="12" t="s">
        <v>6</v>
      </c>
      <c r="G55" s="12" t="s">
        <v>15</v>
      </c>
      <c r="H55" s="12" t="s">
        <v>151</v>
      </c>
      <c r="I55" s="12"/>
      <c r="J55" s="9">
        <v>90</v>
      </c>
      <c r="K55" s="9">
        <v>132</v>
      </c>
    </row>
    <row r="56" spans="2:11" x14ac:dyDescent="0.2">
      <c r="B56" s="218">
        <v>43771</v>
      </c>
      <c r="C56" s="12" t="s">
        <v>6</v>
      </c>
      <c r="D56" s="113">
        <v>54111</v>
      </c>
      <c r="E56" s="12" t="s">
        <v>2745</v>
      </c>
      <c r="F56" s="12" t="s">
        <v>6</v>
      </c>
      <c r="G56" s="12" t="s">
        <v>15</v>
      </c>
      <c r="H56" s="12" t="s">
        <v>151</v>
      </c>
      <c r="I56" s="12"/>
      <c r="J56" s="9">
        <v>90</v>
      </c>
      <c r="K56" s="9">
        <v>132</v>
      </c>
    </row>
    <row r="57" spans="2:11" x14ac:dyDescent="0.2">
      <c r="B57" s="218">
        <v>43771</v>
      </c>
      <c r="C57" s="12" t="s">
        <v>6</v>
      </c>
      <c r="D57" s="113">
        <v>55600</v>
      </c>
      <c r="E57" s="12" t="s">
        <v>855</v>
      </c>
      <c r="F57" s="12" t="s">
        <v>6</v>
      </c>
      <c r="G57" s="12" t="s">
        <v>6</v>
      </c>
      <c r="H57" s="12" t="s">
        <v>151</v>
      </c>
      <c r="I57" s="12"/>
      <c r="J57" s="9">
        <v>55</v>
      </c>
      <c r="K57" s="9">
        <v>55</v>
      </c>
    </row>
    <row r="58" spans="2:11" x14ac:dyDescent="0.2">
      <c r="B58" s="218">
        <v>43771</v>
      </c>
      <c r="C58" s="12" t="s">
        <v>6</v>
      </c>
      <c r="D58" s="113">
        <v>55600</v>
      </c>
      <c r="E58" s="12" t="s">
        <v>855</v>
      </c>
      <c r="F58" s="12" t="s">
        <v>6</v>
      </c>
      <c r="G58" s="12" t="s">
        <v>15</v>
      </c>
      <c r="H58" s="12" t="s">
        <v>151</v>
      </c>
      <c r="I58" s="12"/>
      <c r="J58" s="9">
        <v>55</v>
      </c>
      <c r="K58" s="9">
        <v>55</v>
      </c>
    </row>
    <row r="59" spans="2:11" x14ac:dyDescent="0.2">
      <c r="B59" s="218">
        <v>43771</v>
      </c>
      <c r="C59" s="12" t="s">
        <v>6</v>
      </c>
      <c r="D59" s="113">
        <v>57855</v>
      </c>
      <c r="E59" s="12" t="s">
        <v>2747</v>
      </c>
      <c r="F59" s="12" t="s">
        <v>6</v>
      </c>
      <c r="G59" s="12" t="s">
        <v>15</v>
      </c>
      <c r="H59" s="12" t="s">
        <v>151</v>
      </c>
      <c r="I59" s="12"/>
      <c r="J59" s="9">
        <v>51</v>
      </c>
      <c r="K59" s="9">
        <v>58</v>
      </c>
    </row>
    <row r="60" spans="2:11" x14ac:dyDescent="0.2">
      <c r="B60" s="218">
        <v>43771</v>
      </c>
      <c r="C60" s="12" t="s">
        <v>6</v>
      </c>
      <c r="D60" s="113">
        <v>57855</v>
      </c>
      <c r="E60" s="12" t="s">
        <v>2747</v>
      </c>
      <c r="F60" s="12" t="s">
        <v>6</v>
      </c>
      <c r="G60" s="12" t="s">
        <v>15</v>
      </c>
      <c r="H60" s="12" t="s">
        <v>151</v>
      </c>
      <c r="I60" s="12"/>
      <c r="J60" s="9">
        <v>51</v>
      </c>
      <c r="K60" s="9">
        <v>58</v>
      </c>
    </row>
    <row r="61" spans="2:11" x14ac:dyDescent="0.2">
      <c r="B61" s="218">
        <v>43771</v>
      </c>
      <c r="C61" s="12" t="s">
        <v>6</v>
      </c>
      <c r="D61" s="113">
        <v>57700</v>
      </c>
      <c r="E61" s="12" t="s">
        <v>178</v>
      </c>
      <c r="F61" s="12" t="s">
        <v>6</v>
      </c>
      <c r="G61" s="12" t="s">
        <v>8</v>
      </c>
      <c r="H61" s="12" t="s">
        <v>151</v>
      </c>
      <c r="I61" s="12"/>
      <c r="J61" s="9">
        <v>40</v>
      </c>
      <c r="K61" s="9">
        <v>41</v>
      </c>
    </row>
    <row r="62" spans="2:11" x14ac:dyDescent="0.2">
      <c r="B62" s="218">
        <v>43771</v>
      </c>
      <c r="C62" s="12" t="s">
        <v>6</v>
      </c>
      <c r="D62" s="113">
        <v>1541</v>
      </c>
      <c r="E62" s="12" t="s">
        <v>92</v>
      </c>
      <c r="F62" s="12" t="s">
        <v>2737</v>
      </c>
      <c r="G62" s="12" t="s">
        <v>15</v>
      </c>
      <c r="H62" s="12" t="s">
        <v>151</v>
      </c>
      <c r="I62" s="12"/>
      <c r="J62" s="9">
        <v>24</v>
      </c>
      <c r="K62" s="9">
        <v>28</v>
      </c>
    </row>
    <row r="63" spans="2:11" x14ac:dyDescent="0.2">
      <c r="B63" s="218">
        <v>43771</v>
      </c>
      <c r="C63" s="12" t="s">
        <v>6</v>
      </c>
      <c r="D63" s="113">
        <v>57840</v>
      </c>
      <c r="E63" s="12" t="s">
        <v>293</v>
      </c>
      <c r="F63" s="12" t="s">
        <v>6</v>
      </c>
      <c r="G63" s="12" t="s">
        <v>5</v>
      </c>
      <c r="H63" s="12" t="s">
        <v>151</v>
      </c>
      <c r="I63" s="33"/>
      <c r="J63" s="9">
        <v>29</v>
      </c>
      <c r="K63" s="9">
        <v>23</v>
      </c>
    </row>
    <row r="64" spans="2:11" x14ac:dyDescent="0.2">
      <c r="B64" s="218">
        <v>43771</v>
      </c>
      <c r="C64" s="12" t="s">
        <v>6</v>
      </c>
      <c r="D64" s="113">
        <v>78170</v>
      </c>
      <c r="E64" s="12" t="s">
        <v>2751</v>
      </c>
      <c r="F64" s="12" t="s">
        <v>6</v>
      </c>
      <c r="G64" s="12" t="s">
        <v>15</v>
      </c>
      <c r="H64" s="12" t="s">
        <v>151</v>
      </c>
      <c r="I64" s="12"/>
      <c r="J64" s="31"/>
      <c r="K64" s="31"/>
    </row>
    <row r="65" spans="2:11" x14ac:dyDescent="0.2">
      <c r="B65" s="218">
        <v>43771</v>
      </c>
      <c r="C65" s="12" t="s">
        <v>3</v>
      </c>
      <c r="D65" s="113">
        <v>4460</v>
      </c>
      <c r="E65" s="12" t="s">
        <v>46</v>
      </c>
      <c r="F65" s="12" t="s">
        <v>3</v>
      </c>
      <c r="G65" s="12" t="s">
        <v>3</v>
      </c>
      <c r="H65" s="12" t="s">
        <v>151</v>
      </c>
      <c r="I65" s="12"/>
      <c r="J65" s="9">
        <v>6</v>
      </c>
      <c r="K65" s="9">
        <v>4</v>
      </c>
    </row>
    <row r="66" spans="2:11" x14ac:dyDescent="0.2">
      <c r="B66" s="218">
        <v>43771</v>
      </c>
      <c r="C66" s="12" t="s">
        <v>3</v>
      </c>
      <c r="D66" s="113">
        <v>4888</v>
      </c>
      <c r="E66" s="12" t="s">
        <v>124</v>
      </c>
      <c r="F66" s="12" t="s">
        <v>3</v>
      </c>
      <c r="G66" s="12" t="s">
        <v>6</v>
      </c>
      <c r="H66" s="12" t="s">
        <v>151</v>
      </c>
      <c r="I66" s="12"/>
      <c r="J66" s="9">
        <v>13</v>
      </c>
      <c r="K66" s="9">
        <v>9</v>
      </c>
    </row>
    <row r="67" spans="2:11" x14ac:dyDescent="0.2">
      <c r="B67" s="218">
        <v>43771</v>
      </c>
      <c r="C67" s="12" t="s">
        <v>3</v>
      </c>
      <c r="D67" s="113">
        <v>6559</v>
      </c>
      <c r="E67" s="12" t="s">
        <v>2744</v>
      </c>
      <c r="F67" s="12" t="s">
        <v>3</v>
      </c>
      <c r="G67" s="12" t="s">
        <v>6</v>
      </c>
      <c r="H67" s="12" t="s">
        <v>151</v>
      </c>
      <c r="I67" s="12"/>
      <c r="J67" s="9">
        <v>52</v>
      </c>
      <c r="K67" s="9">
        <v>73</v>
      </c>
    </row>
    <row r="68" spans="2:11" x14ac:dyDescent="0.2">
      <c r="B68" s="218">
        <v>43771</v>
      </c>
      <c r="C68" s="12" t="s">
        <v>3</v>
      </c>
      <c r="D68" s="113">
        <v>4236</v>
      </c>
      <c r="E68" s="12" t="s">
        <v>506</v>
      </c>
      <c r="F68" s="12" t="s">
        <v>8</v>
      </c>
      <c r="G68" s="12" t="s">
        <v>6</v>
      </c>
      <c r="H68" s="12" t="s">
        <v>151</v>
      </c>
      <c r="I68" s="12"/>
      <c r="J68" s="9">
        <v>15</v>
      </c>
      <c r="K68" s="9">
        <v>8</v>
      </c>
    </row>
    <row r="69" spans="2:11" x14ac:dyDescent="0.2">
      <c r="B69" s="218">
        <v>43771</v>
      </c>
      <c r="C69" s="12" t="s">
        <v>3</v>
      </c>
      <c r="D69" s="113">
        <v>6225</v>
      </c>
      <c r="E69" s="12" t="s">
        <v>2749</v>
      </c>
      <c r="F69" s="12" t="s">
        <v>3</v>
      </c>
      <c r="G69" s="12" t="s">
        <v>15</v>
      </c>
      <c r="H69" s="12" t="s">
        <v>151</v>
      </c>
      <c r="I69" s="12"/>
      <c r="J69" s="9">
        <v>40</v>
      </c>
      <c r="K69" s="9">
        <v>52</v>
      </c>
    </row>
    <row r="70" spans="2:11" x14ac:dyDescent="0.2">
      <c r="B70" s="218">
        <v>43771</v>
      </c>
      <c r="C70" s="12" t="s">
        <v>3</v>
      </c>
      <c r="D70" s="113">
        <v>3320</v>
      </c>
      <c r="E70" s="12" t="s">
        <v>77</v>
      </c>
      <c r="F70" s="12" t="s">
        <v>3</v>
      </c>
      <c r="G70" s="12" t="s">
        <v>6</v>
      </c>
      <c r="H70" s="12" t="s">
        <v>151</v>
      </c>
      <c r="I70" s="12"/>
      <c r="J70" s="9">
        <v>22</v>
      </c>
      <c r="K70" s="9">
        <v>26</v>
      </c>
    </row>
    <row r="71" spans="2:11" x14ac:dyDescent="0.2">
      <c r="B71" s="218">
        <v>43771</v>
      </c>
      <c r="C71" s="12" t="s">
        <v>3</v>
      </c>
      <c r="D71" s="113">
        <v>3259</v>
      </c>
      <c r="E71" s="12" t="s">
        <v>131</v>
      </c>
      <c r="F71" s="12" t="s">
        <v>16</v>
      </c>
      <c r="G71" s="12" t="s">
        <v>3</v>
      </c>
      <c r="H71" s="12" t="s">
        <v>151</v>
      </c>
      <c r="I71" s="12"/>
      <c r="J71" s="9">
        <v>22</v>
      </c>
      <c r="K71" s="9">
        <v>24</v>
      </c>
    </row>
    <row r="72" spans="2:11" x14ac:dyDescent="0.2">
      <c r="B72" s="218">
        <v>43772</v>
      </c>
      <c r="C72" s="12" t="s">
        <v>3</v>
      </c>
      <c r="D72" s="113">
        <v>4570</v>
      </c>
      <c r="E72" s="12" t="s">
        <v>40</v>
      </c>
      <c r="F72" s="12" t="s">
        <v>4</v>
      </c>
      <c r="G72" s="12" t="s">
        <v>5</v>
      </c>
      <c r="H72" s="12" t="s">
        <v>151</v>
      </c>
      <c r="I72" s="12"/>
      <c r="J72" s="9">
        <v>5</v>
      </c>
      <c r="K72" s="9">
        <v>2</v>
      </c>
    </row>
    <row r="73" spans="2:11" x14ac:dyDescent="0.2">
      <c r="B73" s="218">
        <v>43772</v>
      </c>
      <c r="C73" s="12" t="s">
        <v>6</v>
      </c>
      <c r="D73" s="113">
        <v>54590</v>
      </c>
      <c r="E73" s="12" t="s">
        <v>2596</v>
      </c>
      <c r="F73" s="12" t="s">
        <v>6</v>
      </c>
      <c r="G73" s="12" t="s">
        <v>2579</v>
      </c>
      <c r="H73" s="12" t="s">
        <v>151</v>
      </c>
      <c r="I73" s="12"/>
      <c r="J73" s="9">
        <v>23</v>
      </c>
      <c r="K73" s="9">
        <v>9</v>
      </c>
    </row>
    <row r="74" spans="2:11" x14ac:dyDescent="0.2">
      <c r="B74" s="218">
        <v>43772</v>
      </c>
      <c r="C74" s="12" t="s">
        <v>3</v>
      </c>
      <c r="D74" s="113">
        <v>1342</v>
      </c>
      <c r="E74" s="12" t="s">
        <v>92</v>
      </c>
      <c r="F74" s="12" t="s">
        <v>6</v>
      </c>
      <c r="G74" s="12" t="s">
        <v>2579</v>
      </c>
      <c r="H74" s="12" t="s">
        <v>151</v>
      </c>
      <c r="I74" s="12"/>
      <c r="J74" s="9">
        <v>27</v>
      </c>
      <c r="K74" s="9">
        <v>28</v>
      </c>
    </row>
    <row r="75" spans="2:11" x14ac:dyDescent="0.2">
      <c r="B75" s="218">
        <v>43772</v>
      </c>
      <c r="C75" s="12" t="s">
        <v>5</v>
      </c>
      <c r="D75" s="113">
        <v>54457</v>
      </c>
      <c r="E75" s="12" t="s">
        <v>166</v>
      </c>
      <c r="F75" s="12" t="s">
        <v>10</v>
      </c>
      <c r="G75" s="12" t="s">
        <v>2579</v>
      </c>
      <c r="H75" s="12" t="s">
        <v>151</v>
      </c>
      <c r="I75" s="12"/>
      <c r="J75" s="9">
        <v>42</v>
      </c>
      <c r="K75" s="9">
        <v>52</v>
      </c>
    </row>
    <row r="76" spans="2:11" x14ac:dyDescent="0.2">
      <c r="B76" s="218">
        <v>43772</v>
      </c>
      <c r="C76" s="12" t="s">
        <v>3</v>
      </c>
      <c r="D76" s="113">
        <v>1370</v>
      </c>
      <c r="E76" s="12" t="s">
        <v>92</v>
      </c>
      <c r="F76" s="12" t="s">
        <v>10</v>
      </c>
      <c r="G76" s="12" t="s">
        <v>2579</v>
      </c>
      <c r="H76" s="12" t="s">
        <v>151</v>
      </c>
      <c r="I76" s="12"/>
      <c r="J76" s="9">
        <v>22</v>
      </c>
      <c r="K76" s="9">
        <v>25</v>
      </c>
    </row>
    <row r="77" spans="2:11" x14ac:dyDescent="0.2">
      <c r="B77" s="218">
        <v>43772</v>
      </c>
      <c r="C77" s="12" t="s">
        <v>3</v>
      </c>
      <c r="D77" s="113">
        <v>4742</v>
      </c>
      <c r="E77" s="12" t="s">
        <v>75</v>
      </c>
      <c r="F77" s="12" t="s">
        <v>2759</v>
      </c>
      <c r="G77" s="12" t="s">
        <v>6</v>
      </c>
      <c r="H77" s="12" t="s">
        <v>151</v>
      </c>
      <c r="I77" s="12"/>
      <c r="J77" s="9">
        <v>9</v>
      </c>
      <c r="K77" s="9">
        <v>6</v>
      </c>
    </row>
    <row r="78" spans="2:11" x14ac:dyDescent="0.2">
      <c r="B78" s="218">
        <v>43772</v>
      </c>
      <c r="C78" s="12" t="s">
        <v>3</v>
      </c>
      <c r="D78" s="113">
        <v>3355</v>
      </c>
      <c r="E78" s="12" t="s">
        <v>54</v>
      </c>
      <c r="F78" s="12" t="s">
        <v>12</v>
      </c>
      <c r="G78" s="12" t="s">
        <v>6</v>
      </c>
      <c r="H78" s="12" t="s">
        <v>151</v>
      </c>
      <c r="I78" s="12"/>
      <c r="J78" s="9">
        <v>17</v>
      </c>
      <c r="K78" s="9">
        <v>16</v>
      </c>
    </row>
    <row r="79" spans="2:11" x14ac:dyDescent="0.2">
      <c r="B79" s="218">
        <v>43772</v>
      </c>
      <c r="C79" s="12" t="s">
        <v>3</v>
      </c>
      <c r="D79" s="113">
        <v>7383</v>
      </c>
      <c r="E79" s="12" t="s">
        <v>186</v>
      </c>
      <c r="F79" s="12" t="s">
        <v>6</v>
      </c>
      <c r="G79" s="12" t="s">
        <v>5</v>
      </c>
      <c r="H79" s="12" t="s">
        <v>151</v>
      </c>
      <c r="I79" s="12"/>
      <c r="J79" s="9">
        <v>33</v>
      </c>
      <c r="K79" s="9">
        <v>45</v>
      </c>
    </row>
    <row r="80" spans="2:11" x14ac:dyDescent="0.2">
      <c r="B80" s="218">
        <v>43772</v>
      </c>
      <c r="C80" s="12" t="s">
        <v>14</v>
      </c>
      <c r="D80" s="113">
        <v>6790</v>
      </c>
      <c r="E80" s="12" t="s">
        <v>168</v>
      </c>
      <c r="F80" s="12" t="s">
        <v>6</v>
      </c>
      <c r="G80" s="12" t="s">
        <v>2579</v>
      </c>
      <c r="H80" s="12" t="s">
        <v>151</v>
      </c>
      <c r="I80" s="12"/>
      <c r="J80" s="9">
        <v>17</v>
      </c>
      <c r="K80" s="9">
        <v>13</v>
      </c>
    </row>
    <row r="81" spans="2:11" x14ac:dyDescent="0.2">
      <c r="B81" s="218">
        <v>43772</v>
      </c>
      <c r="C81" s="12" t="s">
        <v>5</v>
      </c>
      <c r="D81" s="113">
        <v>54294</v>
      </c>
      <c r="E81" s="12" t="s">
        <v>154</v>
      </c>
      <c r="F81" s="12" t="s">
        <v>5</v>
      </c>
      <c r="G81" s="12" t="s">
        <v>2579</v>
      </c>
      <c r="H81" s="12" t="s">
        <v>151</v>
      </c>
      <c r="I81" s="12"/>
      <c r="J81" s="9">
        <v>55</v>
      </c>
      <c r="K81" s="9">
        <v>70</v>
      </c>
    </row>
    <row r="82" spans="2:11" x14ac:dyDescent="0.2">
      <c r="B82" s="218">
        <v>43772</v>
      </c>
      <c r="C82" s="12" t="s">
        <v>5</v>
      </c>
      <c r="D82" s="113">
        <v>54318</v>
      </c>
      <c r="E82" s="12" t="s">
        <v>2763</v>
      </c>
      <c r="F82" s="12" t="s">
        <v>5</v>
      </c>
      <c r="G82" s="12" t="s">
        <v>2579</v>
      </c>
      <c r="H82" s="12" t="s">
        <v>151</v>
      </c>
      <c r="I82" s="12"/>
      <c r="J82" s="9">
        <v>56</v>
      </c>
      <c r="K82" s="9">
        <v>86</v>
      </c>
    </row>
    <row r="83" spans="2:11" x14ac:dyDescent="0.2">
      <c r="B83" s="218">
        <v>43772</v>
      </c>
      <c r="C83" s="12" t="s">
        <v>3</v>
      </c>
      <c r="D83" s="113">
        <v>2711</v>
      </c>
      <c r="E83" s="12" t="s">
        <v>92</v>
      </c>
      <c r="F83" s="12" t="s">
        <v>3</v>
      </c>
      <c r="G83" s="12" t="s">
        <v>6</v>
      </c>
      <c r="H83" s="12" t="s">
        <v>151</v>
      </c>
      <c r="I83" s="12"/>
      <c r="J83" s="9">
        <v>26</v>
      </c>
      <c r="K83" s="9">
        <v>26</v>
      </c>
    </row>
    <row r="84" spans="2:11" x14ac:dyDescent="0.2">
      <c r="B84" s="218">
        <v>43772</v>
      </c>
      <c r="C84" s="12" t="s">
        <v>3</v>
      </c>
      <c r="D84" s="113">
        <v>3924</v>
      </c>
      <c r="E84" s="12" t="s">
        <v>71</v>
      </c>
      <c r="F84" s="12" t="s">
        <v>3</v>
      </c>
      <c r="G84" s="12" t="s">
        <v>5</v>
      </c>
      <c r="H84" s="12" t="s">
        <v>151</v>
      </c>
      <c r="I84" s="12"/>
      <c r="J84" s="9">
        <v>14</v>
      </c>
      <c r="K84" s="9">
        <v>10</v>
      </c>
    </row>
    <row r="85" spans="2:11" x14ac:dyDescent="0.2">
      <c r="B85" s="218">
        <v>43772</v>
      </c>
      <c r="C85" s="12" t="s">
        <v>3</v>
      </c>
      <c r="D85" s="113">
        <v>3417</v>
      </c>
      <c r="E85" s="12" t="s">
        <v>67</v>
      </c>
      <c r="F85" s="12" t="s">
        <v>3</v>
      </c>
      <c r="G85" s="12" t="s">
        <v>5</v>
      </c>
      <c r="H85" s="12" t="s">
        <v>151</v>
      </c>
      <c r="I85" s="12"/>
      <c r="J85" s="9">
        <v>22</v>
      </c>
      <c r="K85" s="9">
        <v>21</v>
      </c>
    </row>
    <row r="86" spans="2:11" x14ac:dyDescent="0.2">
      <c r="B86" s="218">
        <v>43772</v>
      </c>
      <c r="C86" s="12" t="s">
        <v>3</v>
      </c>
      <c r="D86" s="113">
        <v>7460</v>
      </c>
      <c r="E86" s="12" t="s">
        <v>2766</v>
      </c>
      <c r="F86" s="12" t="s">
        <v>3</v>
      </c>
      <c r="G86" s="12" t="s">
        <v>5</v>
      </c>
      <c r="H86" s="12" t="s">
        <v>151</v>
      </c>
      <c r="I86" s="12"/>
      <c r="J86" s="9">
        <v>38</v>
      </c>
      <c r="K86" s="9">
        <v>47</v>
      </c>
    </row>
    <row r="87" spans="2:11" x14ac:dyDescent="0.2">
      <c r="B87" s="218">
        <v>43772</v>
      </c>
      <c r="C87" s="12" t="s">
        <v>3</v>
      </c>
      <c r="D87" s="113">
        <v>2539</v>
      </c>
      <c r="E87" s="12" t="s">
        <v>92</v>
      </c>
      <c r="F87" s="12" t="s">
        <v>3</v>
      </c>
      <c r="G87" s="12" t="s">
        <v>6</v>
      </c>
      <c r="H87" s="12" t="s">
        <v>151</v>
      </c>
      <c r="I87" s="12"/>
      <c r="J87" s="9">
        <v>29</v>
      </c>
      <c r="K87" s="9">
        <v>33</v>
      </c>
    </row>
    <row r="88" spans="2:11" x14ac:dyDescent="0.2">
      <c r="B88" s="218">
        <v>43770</v>
      </c>
      <c r="C88" s="12" t="s">
        <v>6</v>
      </c>
      <c r="D88" s="113">
        <v>57100</v>
      </c>
      <c r="E88" s="12" t="s">
        <v>141</v>
      </c>
      <c r="F88" s="12" t="s">
        <v>6</v>
      </c>
      <c r="G88" s="12" t="s">
        <v>6</v>
      </c>
      <c r="H88" s="12" t="s">
        <v>2585</v>
      </c>
      <c r="I88" s="217"/>
      <c r="J88" s="9">
        <v>36</v>
      </c>
      <c r="K88" s="9">
        <v>41</v>
      </c>
    </row>
    <row r="89" spans="2:11" x14ac:dyDescent="0.2">
      <c r="B89" s="218">
        <v>43770</v>
      </c>
      <c r="C89" s="12" t="s">
        <v>6</v>
      </c>
      <c r="D89" s="113">
        <v>57100</v>
      </c>
      <c r="E89" s="12" t="s">
        <v>141</v>
      </c>
      <c r="F89" s="12" t="s">
        <v>6</v>
      </c>
      <c r="G89" s="12" t="s">
        <v>15</v>
      </c>
      <c r="H89" s="12" t="s">
        <v>2585</v>
      </c>
      <c r="I89" s="217"/>
      <c r="J89" s="9">
        <v>36</v>
      </c>
      <c r="K89" s="9">
        <v>41</v>
      </c>
    </row>
    <row r="90" spans="2:11" x14ac:dyDescent="0.2">
      <c r="B90" s="218">
        <v>43770</v>
      </c>
      <c r="C90" s="12" t="s">
        <v>6</v>
      </c>
      <c r="D90" s="113">
        <v>57330</v>
      </c>
      <c r="E90" s="12" t="s">
        <v>315</v>
      </c>
      <c r="F90" s="12" t="s">
        <v>6</v>
      </c>
      <c r="G90" s="12" t="s">
        <v>18</v>
      </c>
      <c r="H90" s="12" t="s">
        <v>2585</v>
      </c>
      <c r="I90" s="217"/>
      <c r="J90" s="9">
        <v>25</v>
      </c>
      <c r="K90" s="9">
        <v>29</v>
      </c>
    </row>
    <row r="91" spans="2:11" x14ac:dyDescent="0.2">
      <c r="B91" s="218">
        <v>43770</v>
      </c>
      <c r="C91" s="12" t="s">
        <v>6</v>
      </c>
      <c r="D91" s="113">
        <v>57100</v>
      </c>
      <c r="E91" s="12" t="s">
        <v>141</v>
      </c>
      <c r="F91" s="12" t="s">
        <v>6</v>
      </c>
      <c r="G91" s="12" t="s">
        <v>5</v>
      </c>
      <c r="H91" s="12" t="s">
        <v>2585</v>
      </c>
      <c r="I91" s="217"/>
      <c r="J91" s="9">
        <v>37</v>
      </c>
      <c r="K91" s="9">
        <v>41</v>
      </c>
    </row>
    <row r="92" spans="2:11" x14ac:dyDescent="0.2">
      <c r="B92" s="218">
        <v>43770</v>
      </c>
      <c r="C92" s="12" t="s">
        <v>3</v>
      </c>
      <c r="D92" s="113">
        <v>4046</v>
      </c>
      <c r="E92" s="12" t="s">
        <v>506</v>
      </c>
      <c r="F92" s="12" t="s">
        <v>4</v>
      </c>
      <c r="G92" s="12" t="s">
        <v>4</v>
      </c>
      <c r="H92" s="12" t="s">
        <v>2730</v>
      </c>
      <c r="I92" s="217"/>
      <c r="J92" s="9">
        <v>11</v>
      </c>
      <c r="K92" s="9">
        <v>7</v>
      </c>
    </row>
    <row r="93" spans="2:11" x14ac:dyDescent="0.2">
      <c r="B93" s="218">
        <v>43772</v>
      </c>
      <c r="C93" s="12" t="s">
        <v>3</v>
      </c>
      <c r="D93" s="113">
        <v>5969</v>
      </c>
      <c r="E93" s="12" t="s">
        <v>74</v>
      </c>
      <c r="F93" s="12" t="s">
        <v>3</v>
      </c>
      <c r="G93" s="12" t="s">
        <v>6</v>
      </c>
      <c r="H93" s="12" t="s">
        <v>2760</v>
      </c>
      <c r="I93" s="12"/>
      <c r="J93" s="9">
        <v>28</v>
      </c>
      <c r="K93" s="9">
        <v>30</v>
      </c>
    </row>
    <row r="94" spans="2:11" x14ac:dyDescent="0.2">
      <c r="B94" s="218">
        <v>43771</v>
      </c>
      <c r="C94" s="12" t="s">
        <v>6</v>
      </c>
      <c r="D94" s="113">
        <v>54400</v>
      </c>
      <c r="E94" s="12" t="s">
        <v>1640</v>
      </c>
      <c r="F94" s="12" t="s">
        <v>6</v>
      </c>
      <c r="G94" s="12" t="s">
        <v>15</v>
      </c>
      <c r="H94" s="12" t="s">
        <v>294</v>
      </c>
      <c r="I94" s="12"/>
      <c r="J94" s="9">
        <v>27</v>
      </c>
      <c r="K94" s="9">
        <v>20</v>
      </c>
    </row>
    <row r="95" spans="2:11" x14ac:dyDescent="0.2">
      <c r="B95" s="218">
        <v>43770</v>
      </c>
      <c r="C95" s="12" t="s">
        <v>3</v>
      </c>
      <c r="D95" s="113">
        <v>5340</v>
      </c>
      <c r="E95" s="12" t="s">
        <v>122</v>
      </c>
      <c r="F95" s="12" t="s">
        <v>19</v>
      </c>
      <c r="G95" s="12" t="s">
        <v>15</v>
      </c>
      <c r="H95" s="12" t="s">
        <v>37</v>
      </c>
      <c r="I95" s="12"/>
      <c r="J95" s="9">
        <v>31</v>
      </c>
      <c r="K95" s="9">
        <v>38</v>
      </c>
    </row>
    <row r="96" spans="2:11" x14ac:dyDescent="0.2">
      <c r="B96" s="218">
        <v>43770</v>
      </c>
      <c r="C96" s="12" t="s">
        <v>6</v>
      </c>
      <c r="D96" s="113">
        <v>57120</v>
      </c>
      <c r="E96" s="12" t="s">
        <v>344</v>
      </c>
      <c r="F96" s="12" t="s">
        <v>6</v>
      </c>
      <c r="G96" s="12" t="s">
        <v>15</v>
      </c>
      <c r="H96" s="12" t="s">
        <v>37</v>
      </c>
      <c r="I96" s="217"/>
      <c r="J96" s="9">
        <v>27</v>
      </c>
      <c r="K96" s="9">
        <v>29</v>
      </c>
    </row>
    <row r="97" spans="2:11" x14ac:dyDescent="0.2">
      <c r="B97" s="218">
        <v>43770</v>
      </c>
      <c r="C97" s="12" t="s">
        <v>3</v>
      </c>
      <c r="D97" s="113">
        <v>8274</v>
      </c>
      <c r="E97" s="12" t="s">
        <v>229</v>
      </c>
      <c r="F97" s="12" t="s">
        <v>8</v>
      </c>
      <c r="G97" s="12" t="s">
        <v>22</v>
      </c>
      <c r="H97" s="12" t="s">
        <v>37</v>
      </c>
      <c r="I97" s="12"/>
      <c r="J97" s="9">
        <v>30</v>
      </c>
      <c r="K97" s="9">
        <v>37</v>
      </c>
    </row>
    <row r="98" spans="2:11" x14ac:dyDescent="0.2">
      <c r="B98" s="218">
        <v>43770</v>
      </c>
      <c r="C98" s="12" t="s">
        <v>3</v>
      </c>
      <c r="D98" s="113">
        <v>4268</v>
      </c>
      <c r="E98" s="12" t="s">
        <v>506</v>
      </c>
      <c r="F98" s="12" t="s">
        <v>31</v>
      </c>
      <c r="G98" s="12" t="s">
        <v>15</v>
      </c>
      <c r="H98" s="12" t="s">
        <v>37</v>
      </c>
      <c r="I98" s="12"/>
      <c r="J98" s="9">
        <v>12</v>
      </c>
      <c r="K98" s="9">
        <v>10</v>
      </c>
    </row>
    <row r="99" spans="2:11" x14ac:dyDescent="0.2">
      <c r="B99" s="218">
        <v>43770</v>
      </c>
      <c r="C99" s="12" t="s">
        <v>6</v>
      </c>
      <c r="D99" s="113">
        <v>54690</v>
      </c>
      <c r="E99" s="12" t="s">
        <v>2720</v>
      </c>
      <c r="F99" s="12" t="s">
        <v>6</v>
      </c>
      <c r="G99" s="12" t="s">
        <v>15</v>
      </c>
      <c r="H99" s="12" t="s">
        <v>37</v>
      </c>
      <c r="I99" s="217"/>
      <c r="J99" s="9">
        <v>81</v>
      </c>
      <c r="K99" s="9">
        <v>114</v>
      </c>
    </row>
    <row r="100" spans="2:11" x14ac:dyDescent="0.2">
      <c r="B100" s="218">
        <v>43770</v>
      </c>
      <c r="C100" s="12" t="s">
        <v>3</v>
      </c>
      <c r="D100" s="113">
        <v>6793</v>
      </c>
      <c r="E100" s="12" t="s">
        <v>49</v>
      </c>
      <c r="F100" s="12" t="s">
        <v>10</v>
      </c>
      <c r="G100" s="12" t="s">
        <v>2723</v>
      </c>
      <c r="H100" s="12" t="s">
        <v>37</v>
      </c>
      <c r="I100" s="217"/>
      <c r="J100" s="9">
        <v>38</v>
      </c>
      <c r="K100" s="9">
        <v>54</v>
      </c>
    </row>
    <row r="101" spans="2:11" x14ac:dyDescent="0.2">
      <c r="B101" s="218">
        <v>43770</v>
      </c>
      <c r="C101" s="12" t="s">
        <v>3</v>
      </c>
      <c r="D101" s="113">
        <v>4969</v>
      </c>
      <c r="E101" s="12" t="s">
        <v>87</v>
      </c>
      <c r="F101" s="12" t="s">
        <v>4</v>
      </c>
      <c r="G101" s="12" t="s">
        <v>22</v>
      </c>
      <c r="H101" s="12" t="s">
        <v>37</v>
      </c>
      <c r="I101" s="217"/>
      <c r="J101" s="9">
        <v>17</v>
      </c>
      <c r="K101" s="9">
        <v>13</v>
      </c>
    </row>
    <row r="102" spans="2:11" x14ac:dyDescent="0.2">
      <c r="B102" s="218">
        <v>43770</v>
      </c>
      <c r="C102" s="12" t="s">
        <v>3</v>
      </c>
      <c r="D102" s="113">
        <v>5376</v>
      </c>
      <c r="E102" s="12" t="s">
        <v>58</v>
      </c>
      <c r="F102" s="12" t="s">
        <v>5</v>
      </c>
      <c r="G102" s="12" t="s">
        <v>15</v>
      </c>
      <c r="H102" s="12" t="s">
        <v>37</v>
      </c>
      <c r="I102" s="217"/>
      <c r="J102" s="9">
        <v>31</v>
      </c>
      <c r="K102" s="9">
        <v>41</v>
      </c>
    </row>
    <row r="103" spans="2:11" x14ac:dyDescent="0.2">
      <c r="B103" s="218">
        <v>43770</v>
      </c>
      <c r="C103" s="12" t="s">
        <v>3</v>
      </c>
      <c r="D103" s="113">
        <v>6917</v>
      </c>
      <c r="E103" s="12" t="s">
        <v>109</v>
      </c>
      <c r="F103" s="12" t="s">
        <v>4</v>
      </c>
      <c r="G103" s="12" t="s">
        <v>18</v>
      </c>
      <c r="H103" s="12" t="s">
        <v>37</v>
      </c>
      <c r="I103" s="217"/>
      <c r="J103" s="9">
        <v>36</v>
      </c>
      <c r="K103" s="9">
        <v>46</v>
      </c>
    </row>
    <row r="104" spans="2:11" x14ac:dyDescent="0.2">
      <c r="B104" s="218">
        <v>43771</v>
      </c>
      <c r="C104" s="12" t="s">
        <v>6</v>
      </c>
      <c r="D104" s="113">
        <v>57840</v>
      </c>
      <c r="E104" s="12" t="s">
        <v>293</v>
      </c>
      <c r="F104" s="12" t="s">
        <v>3</v>
      </c>
      <c r="G104" s="12" t="s">
        <v>15</v>
      </c>
      <c r="H104" s="12" t="s">
        <v>37</v>
      </c>
      <c r="I104" s="12"/>
      <c r="J104" s="9">
        <v>28</v>
      </c>
      <c r="K104" s="9">
        <v>23</v>
      </c>
    </row>
    <row r="105" spans="2:11" x14ac:dyDescent="0.2">
      <c r="B105" s="218">
        <v>43771</v>
      </c>
      <c r="C105" s="12" t="s">
        <v>3</v>
      </c>
      <c r="D105" s="113">
        <v>8249</v>
      </c>
      <c r="E105" s="12" t="s">
        <v>64</v>
      </c>
      <c r="F105" s="12" t="s">
        <v>8</v>
      </c>
      <c r="G105" s="12" t="s">
        <v>6</v>
      </c>
      <c r="H105" s="12" t="s">
        <v>37</v>
      </c>
      <c r="I105" s="12"/>
      <c r="J105" s="9">
        <v>26</v>
      </c>
      <c r="K105" s="9">
        <v>19</v>
      </c>
    </row>
    <row r="106" spans="2:11" x14ac:dyDescent="0.2">
      <c r="B106" s="218">
        <v>43771</v>
      </c>
      <c r="C106" s="12" t="s">
        <v>3</v>
      </c>
      <c r="D106" s="113">
        <v>8047</v>
      </c>
      <c r="E106" s="12" t="s">
        <v>42</v>
      </c>
      <c r="F106" s="12" t="s">
        <v>18</v>
      </c>
      <c r="G106" s="12" t="s">
        <v>15</v>
      </c>
      <c r="H106" s="12" t="s">
        <v>37</v>
      </c>
      <c r="I106" s="12"/>
      <c r="J106" s="9">
        <v>25</v>
      </c>
      <c r="K106" s="9">
        <v>22</v>
      </c>
    </row>
    <row r="107" spans="2:11" x14ac:dyDescent="0.2">
      <c r="B107" s="218">
        <v>43771</v>
      </c>
      <c r="C107" s="12" t="s">
        <v>3</v>
      </c>
      <c r="D107" s="113">
        <v>9577</v>
      </c>
      <c r="E107" s="12" t="s">
        <v>52</v>
      </c>
      <c r="F107" s="12" t="s">
        <v>16</v>
      </c>
      <c r="G107" s="12" t="s">
        <v>3</v>
      </c>
      <c r="H107" s="12" t="s">
        <v>37</v>
      </c>
      <c r="I107" s="12"/>
      <c r="J107" s="9">
        <v>70</v>
      </c>
      <c r="K107" s="9">
        <v>91</v>
      </c>
    </row>
    <row r="108" spans="2:11" x14ac:dyDescent="0.2">
      <c r="B108" s="218">
        <v>43771</v>
      </c>
      <c r="C108" s="12" t="s">
        <v>3</v>
      </c>
      <c r="D108" s="113">
        <v>8230</v>
      </c>
      <c r="E108" s="12" t="s">
        <v>64</v>
      </c>
      <c r="F108" s="12" t="s">
        <v>3</v>
      </c>
      <c r="G108" s="12" t="s">
        <v>3</v>
      </c>
      <c r="H108" s="12" t="s">
        <v>37</v>
      </c>
      <c r="I108" s="12"/>
      <c r="J108" s="9">
        <v>26</v>
      </c>
      <c r="K108" s="9">
        <v>19</v>
      </c>
    </row>
    <row r="109" spans="2:11" x14ac:dyDescent="0.2">
      <c r="B109" s="218">
        <v>43771</v>
      </c>
      <c r="C109" s="12" t="s">
        <v>3</v>
      </c>
      <c r="D109" s="113">
        <v>4645</v>
      </c>
      <c r="E109" s="12" t="s">
        <v>40</v>
      </c>
      <c r="F109" s="12" t="s">
        <v>16</v>
      </c>
      <c r="G109" s="12" t="s">
        <v>6</v>
      </c>
      <c r="H109" s="12" t="s">
        <v>37</v>
      </c>
      <c r="I109" s="12"/>
      <c r="J109" s="9">
        <v>4</v>
      </c>
      <c r="K109" s="9">
        <v>2</v>
      </c>
    </row>
    <row r="110" spans="2:11" x14ac:dyDescent="0.2">
      <c r="B110" s="218">
        <v>43772</v>
      </c>
      <c r="C110" s="12" t="s">
        <v>3</v>
      </c>
      <c r="D110" s="113">
        <v>3454</v>
      </c>
      <c r="E110" s="12" t="s">
        <v>67</v>
      </c>
      <c r="F110" s="12" t="s">
        <v>3</v>
      </c>
      <c r="G110" s="12" t="s">
        <v>6</v>
      </c>
      <c r="H110" s="12" t="s">
        <v>37</v>
      </c>
      <c r="I110" s="12"/>
      <c r="J110" s="9">
        <v>21</v>
      </c>
      <c r="K110" s="9">
        <v>21</v>
      </c>
    </row>
    <row r="111" spans="2:11" x14ac:dyDescent="0.2">
      <c r="B111" s="218">
        <v>43772</v>
      </c>
      <c r="C111" s="12" t="s">
        <v>3</v>
      </c>
      <c r="D111" s="113">
        <v>8094</v>
      </c>
      <c r="E111" s="12" t="s">
        <v>41</v>
      </c>
      <c r="F111" s="12" t="s">
        <v>3</v>
      </c>
      <c r="G111" s="12" t="s">
        <v>6</v>
      </c>
      <c r="H111" s="12" t="s">
        <v>37</v>
      </c>
      <c r="I111" s="12"/>
      <c r="J111" s="9">
        <v>23</v>
      </c>
      <c r="K111" s="9">
        <v>20</v>
      </c>
    </row>
    <row r="112" spans="2:11" x14ac:dyDescent="0.2">
      <c r="B112" s="218">
        <v>43772</v>
      </c>
      <c r="C112" s="12" t="s">
        <v>3</v>
      </c>
      <c r="D112" s="113">
        <v>5670</v>
      </c>
      <c r="E112" s="12" t="s">
        <v>1011</v>
      </c>
      <c r="F112" s="12" t="s">
        <v>6</v>
      </c>
      <c r="G112" s="12" t="s">
        <v>2579</v>
      </c>
      <c r="H112" s="12" t="s">
        <v>37</v>
      </c>
      <c r="I112" s="12"/>
      <c r="J112" s="9">
        <v>25</v>
      </c>
      <c r="K112" s="9">
        <v>32</v>
      </c>
    </row>
    <row r="113" spans="2:11" x14ac:dyDescent="0.2">
      <c r="B113" s="218">
        <v>43772</v>
      </c>
      <c r="C113" s="12" t="s">
        <v>6</v>
      </c>
      <c r="D113" s="113">
        <v>57480</v>
      </c>
      <c r="E113" s="12" t="s">
        <v>656</v>
      </c>
      <c r="F113" s="12" t="s">
        <v>6</v>
      </c>
      <c r="G113" s="12" t="s">
        <v>6</v>
      </c>
      <c r="H113" s="12" t="s">
        <v>37</v>
      </c>
      <c r="I113" s="12"/>
      <c r="J113" s="9">
        <v>47</v>
      </c>
      <c r="K113" s="9">
        <v>52</v>
      </c>
    </row>
    <row r="114" spans="2:11" x14ac:dyDescent="0.2">
      <c r="B114" s="218">
        <v>43772</v>
      </c>
      <c r="C114" s="12" t="s">
        <v>3</v>
      </c>
      <c r="D114" s="113">
        <v>4407</v>
      </c>
      <c r="E114" s="12" t="s">
        <v>61</v>
      </c>
      <c r="F114" s="12" t="s">
        <v>16</v>
      </c>
      <c r="G114" s="12" t="s">
        <v>3</v>
      </c>
      <c r="H114" s="12" t="s">
        <v>37</v>
      </c>
      <c r="I114" s="12"/>
      <c r="J114" s="9">
        <v>10</v>
      </c>
      <c r="K114" s="9">
        <v>6</v>
      </c>
    </row>
    <row r="115" spans="2:11" x14ac:dyDescent="0.2">
      <c r="B115" s="218">
        <v>43771</v>
      </c>
      <c r="C115" s="12" t="s">
        <v>3</v>
      </c>
      <c r="D115" s="113">
        <v>2336</v>
      </c>
      <c r="E115" s="12" t="s">
        <v>92</v>
      </c>
      <c r="F115" s="12" t="s">
        <v>8</v>
      </c>
      <c r="G115" s="12" t="s">
        <v>6</v>
      </c>
      <c r="H115" s="12" t="s">
        <v>2661</v>
      </c>
      <c r="I115" s="12"/>
      <c r="J115" s="9">
        <v>30</v>
      </c>
      <c r="K115" s="9">
        <v>28</v>
      </c>
    </row>
    <row r="116" spans="2:11" x14ac:dyDescent="0.2">
      <c r="B116" s="218">
        <v>43772</v>
      </c>
      <c r="C116" s="12" t="s">
        <v>3</v>
      </c>
      <c r="D116" s="113">
        <v>5312</v>
      </c>
      <c r="E116" s="12" t="s">
        <v>280</v>
      </c>
      <c r="F116" s="12" t="s">
        <v>5</v>
      </c>
      <c r="G116" s="12" t="s">
        <v>2579</v>
      </c>
      <c r="H116" s="12" t="s">
        <v>2661</v>
      </c>
      <c r="I116" s="12"/>
      <c r="J116" s="9">
        <v>31</v>
      </c>
      <c r="K116" s="9">
        <v>37</v>
      </c>
    </row>
    <row r="117" spans="2:11" x14ac:dyDescent="0.2">
      <c r="B117" s="218">
        <v>43772</v>
      </c>
      <c r="C117" s="12" t="s">
        <v>3</v>
      </c>
      <c r="D117" s="113">
        <v>1363</v>
      </c>
      <c r="E117" s="12" t="s">
        <v>43</v>
      </c>
      <c r="F117" s="12" t="s">
        <v>6</v>
      </c>
      <c r="G117" s="12" t="s">
        <v>2579</v>
      </c>
      <c r="H117" s="12" t="s">
        <v>2661</v>
      </c>
      <c r="I117" s="12"/>
      <c r="J117" s="9">
        <v>24</v>
      </c>
      <c r="K117" s="9">
        <v>26</v>
      </c>
    </row>
    <row r="118" spans="2:11" x14ac:dyDescent="0.2">
      <c r="B118" s="218">
        <v>43770</v>
      </c>
      <c r="C118" s="12" t="s">
        <v>3</v>
      </c>
      <c r="D118" s="113">
        <v>1550</v>
      </c>
      <c r="E118" s="12" t="s">
        <v>92</v>
      </c>
      <c r="F118" s="12" t="s">
        <v>18</v>
      </c>
      <c r="G118" s="12" t="s">
        <v>15</v>
      </c>
      <c r="H118" s="12" t="s">
        <v>23</v>
      </c>
      <c r="I118" s="217"/>
      <c r="J118" s="9">
        <v>26</v>
      </c>
      <c r="K118" s="9">
        <v>26</v>
      </c>
    </row>
    <row r="119" spans="2:11" x14ac:dyDescent="0.2">
      <c r="B119" s="218">
        <v>43770</v>
      </c>
      <c r="C119" s="12" t="s">
        <v>3</v>
      </c>
      <c r="D119" s="113">
        <v>1342</v>
      </c>
      <c r="E119" s="12" t="s">
        <v>92</v>
      </c>
      <c r="F119" s="12" t="s">
        <v>10</v>
      </c>
      <c r="G119" s="12" t="s">
        <v>6</v>
      </c>
      <c r="H119" s="12" t="s">
        <v>23</v>
      </c>
      <c r="I119" s="12"/>
      <c r="J119" s="9">
        <v>26</v>
      </c>
      <c r="K119" s="9">
        <v>26</v>
      </c>
    </row>
    <row r="120" spans="2:11" x14ac:dyDescent="0.2">
      <c r="B120" s="218">
        <v>43770</v>
      </c>
      <c r="C120" s="12" t="s">
        <v>5</v>
      </c>
      <c r="D120" s="113">
        <v>67661</v>
      </c>
      <c r="E120" s="12" t="s">
        <v>2711</v>
      </c>
      <c r="F120" s="12" t="s">
        <v>15</v>
      </c>
      <c r="G120" s="12" t="s">
        <v>15</v>
      </c>
      <c r="H120" s="12" t="s">
        <v>23</v>
      </c>
      <c r="I120" s="217"/>
      <c r="J120" s="9">
        <v>108</v>
      </c>
      <c r="K120" s="9">
        <v>172</v>
      </c>
    </row>
    <row r="121" spans="2:11" x14ac:dyDescent="0.2">
      <c r="B121" s="218">
        <v>43770</v>
      </c>
      <c r="C121" s="12" t="s">
        <v>3</v>
      </c>
      <c r="D121" s="113">
        <v>4282</v>
      </c>
      <c r="E121" s="12" t="s">
        <v>506</v>
      </c>
      <c r="F121" s="12" t="s">
        <v>6</v>
      </c>
      <c r="G121" s="12" t="s">
        <v>15</v>
      </c>
      <c r="H121" s="12" t="s">
        <v>23</v>
      </c>
      <c r="I121" s="217"/>
      <c r="J121" s="9">
        <v>11</v>
      </c>
      <c r="K121" s="9">
        <v>7</v>
      </c>
    </row>
    <row r="122" spans="2:11" x14ac:dyDescent="0.2">
      <c r="B122" s="218">
        <v>43770</v>
      </c>
      <c r="C122" s="12" t="s">
        <v>3</v>
      </c>
      <c r="D122" s="113">
        <v>6985</v>
      </c>
      <c r="E122" s="12" t="s">
        <v>1814</v>
      </c>
      <c r="F122" s="12" t="s">
        <v>31</v>
      </c>
      <c r="G122" s="12" t="s">
        <v>221</v>
      </c>
      <c r="H122" s="12" t="s">
        <v>23</v>
      </c>
      <c r="I122" s="217"/>
      <c r="J122" s="9">
        <v>30</v>
      </c>
      <c r="K122" s="9">
        <v>38</v>
      </c>
    </row>
    <row r="123" spans="2:11" x14ac:dyDescent="0.2">
      <c r="B123" s="218">
        <v>43770</v>
      </c>
      <c r="C123" s="12" t="s">
        <v>3</v>
      </c>
      <c r="D123" s="113">
        <v>8289</v>
      </c>
      <c r="E123" s="12" t="s">
        <v>229</v>
      </c>
      <c r="F123" s="12" t="s">
        <v>15</v>
      </c>
      <c r="G123" s="12" t="s">
        <v>8</v>
      </c>
      <c r="H123" s="12" t="s">
        <v>23</v>
      </c>
      <c r="I123" s="12"/>
      <c r="J123" s="9">
        <v>30</v>
      </c>
      <c r="K123" s="9">
        <v>24</v>
      </c>
    </row>
    <row r="124" spans="2:11" x14ac:dyDescent="0.2">
      <c r="B124" s="218">
        <v>43770</v>
      </c>
      <c r="C124" s="12" t="s">
        <v>3</v>
      </c>
      <c r="D124" s="113">
        <v>8087</v>
      </c>
      <c r="E124" s="12" t="s">
        <v>41</v>
      </c>
      <c r="F124" s="12" t="s">
        <v>8</v>
      </c>
      <c r="G124" s="12" t="s">
        <v>15</v>
      </c>
      <c r="H124" s="12" t="s">
        <v>23</v>
      </c>
      <c r="I124" s="217"/>
      <c r="J124" s="9">
        <v>24</v>
      </c>
      <c r="K124" s="9">
        <v>20</v>
      </c>
    </row>
    <row r="125" spans="2:11" x14ac:dyDescent="0.2">
      <c r="B125" s="218">
        <v>43770</v>
      </c>
      <c r="C125" s="12" t="s">
        <v>3</v>
      </c>
      <c r="D125" s="113">
        <v>8112</v>
      </c>
      <c r="E125" s="12" t="s">
        <v>42</v>
      </c>
      <c r="F125" s="12" t="s">
        <v>31</v>
      </c>
      <c r="G125" s="12" t="s">
        <v>15</v>
      </c>
      <c r="H125" s="12" t="s">
        <v>23</v>
      </c>
      <c r="I125" s="217"/>
      <c r="J125" s="9">
        <v>24</v>
      </c>
      <c r="K125" s="9">
        <v>29</v>
      </c>
    </row>
    <row r="126" spans="2:11" x14ac:dyDescent="0.2">
      <c r="B126" s="218">
        <v>43770</v>
      </c>
      <c r="C126" s="12" t="s">
        <v>3</v>
      </c>
      <c r="D126" s="113">
        <v>5430</v>
      </c>
      <c r="E126" s="12" t="s">
        <v>2366</v>
      </c>
      <c r="F126" s="12" t="s">
        <v>15</v>
      </c>
      <c r="G126" s="12" t="s">
        <v>6</v>
      </c>
      <c r="H126" s="12" t="s">
        <v>23</v>
      </c>
      <c r="I126" s="217"/>
      <c r="J126" s="9">
        <v>37</v>
      </c>
      <c r="K126" s="9">
        <v>45</v>
      </c>
    </row>
    <row r="127" spans="2:11" x14ac:dyDescent="0.2">
      <c r="B127" s="218">
        <v>43770</v>
      </c>
      <c r="C127" s="12" t="s">
        <v>3</v>
      </c>
      <c r="D127" s="113">
        <v>9171</v>
      </c>
      <c r="E127" s="12" t="s">
        <v>2719</v>
      </c>
      <c r="F127" s="12" t="s">
        <v>15</v>
      </c>
      <c r="G127" s="12" t="s">
        <v>4</v>
      </c>
      <c r="H127" s="12" t="s">
        <v>23</v>
      </c>
      <c r="I127" s="217"/>
      <c r="J127" s="9">
        <v>54</v>
      </c>
      <c r="K127" s="9">
        <v>73</v>
      </c>
    </row>
    <row r="128" spans="2:11" x14ac:dyDescent="0.2">
      <c r="B128" s="218">
        <v>43770</v>
      </c>
      <c r="C128" s="12" t="s">
        <v>3</v>
      </c>
      <c r="D128" s="113">
        <v>8328</v>
      </c>
      <c r="E128" s="12" t="s">
        <v>196</v>
      </c>
      <c r="F128" s="12" t="s">
        <v>4</v>
      </c>
      <c r="G128" s="12" t="s">
        <v>15</v>
      </c>
      <c r="H128" s="12" t="s">
        <v>23</v>
      </c>
      <c r="I128" s="12"/>
      <c r="J128" s="9">
        <v>26</v>
      </c>
      <c r="K128" s="9">
        <v>33</v>
      </c>
    </row>
    <row r="129" spans="2:11" x14ac:dyDescent="0.2">
      <c r="B129" s="218">
        <v>43770</v>
      </c>
      <c r="C129" s="12" t="s">
        <v>3</v>
      </c>
      <c r="D129" s="113">
        <v>7545</v>
      </c>
      <c r="E129" s="12" t="s">
        <v>2722</v>
      </c>
      <c r="F129" s="12" t="s">
        <v>10</v>
      </c>
      <c r="G129" s="12" t="s">
        <v>6</v>
      </c>
      <c r="H129" s="12" t="s">
        <v>23</v>
      </c>
      <c r="I129" s="217"/>
      <c r="J129" s="9">
        <v>38</v>
      </c>
      <c r="K129" s="9">
        <v>49</v>
      </c>
    </row>
    <row r="130" spans="2:11" x14ac:dyDescent="0.2">
      <c r="B130" s="218">
        <v>43770</v>
      </c>
      <c r="C130" s="12" t="s">
        <v>3</v>
      </c>
      <c r="D130" s="113">
        <v>7264</v>
      </c>
      <c r="E130" s="12" t="s">
        <v>59</v>
      </c>
      <c r="F130" s="12" t="s">
        <v>6</v>
      </c>
      <c r="G130" s="12" t="s">
        <v>15</v>
      </c>
      <c r="H130" s="12" t="s">
        <v>23</v>
      </c>
      <c r="I130" s="12"/>
      <c r="J130" s="9">
        <v>32</v>
      </c>
      <c r="K130" s="9">
        <v>35</v>
      </c>
    </row>
    <row r="131" spans="2:11" x14ac:dyDescent="0.2">
      <c r="B131" s="218">
        <v>43770</v>
      </c>
      <c r="C131" s="12" t="s">
        <v>3</v>
      </c>
      <c r="D131" s="113">
        <v>1221</v>
      </c>
      <c r="E131" s="12" t="s">
        <v>92</v>
      </c>
      <c r="F131" s="12" t="s">
        <v>157</v>
      </c>
      <c r="G131" s="12" t="s">
        <v>15</v>
      </c>
      <c r="H131" s="12" t="s">
        <v>23</v>
      </c>
      <c r="I131" s="12"/>
      <c r="J131" s="9">
        <v>30</v>
      </c>
      <c r="K131" s="9">
        <v>35</v>
      </c>
    </row>
    <row r="132" spans="2:11" x14ac:dyDescent="0.2">
      <c r="B132" s="218">
        <v>43770</v>
      </c>
      <c r="C132" s="12" t="s">
        <v>6</v>
      </c>
      <c r="D132" s="113">
        <v>57390</v>
      </c>
      <c r="E132" s="12" t="s">
        <v>137</v>
      </c>
      <c r="F132" s="12" t="s">
        <v>275</v>
      </c>
      <c r="G132" s="12" t="s">
        <v>6</v>
      </c>
      <c r="H132" s="12" t="s">
        <v>23</v>
      </c>
      <c r="I132" s="217"/>
      <c r="J132" s="9">
        <v>14</v>
      </c>
      <c r="K132" s="9">
        <v>11</v>
      </c>
    </row>
    <row r="133" spans="2:11" x14ac:dyDescent="0.2">
      <c r="B133" s="218">
        <v>43770</v>
      </c>
      <c r="C133" s="12" t="s">
        <v>3</v>
      </c>
      <c r="D133" s="113">
        <v>8381</v>
      </c>
      <c r="E133" s="12" t="s">
        <v>959</v>
      </c>
      <c r="F133" s="12" t="s">
        <v>11</v>
      </c>
      <c r="G133" s="12" t="s">
        <v>2723</v>
      </c>
      <c r="H133" s="12" t="s">
        <v>23</v>
      </c>
      <c r="I133" s="217"/>
      <c r="J133" s="9">
        <v>22</v>
      </c>
      <c r="K133" s="9">
        <v>18</v>
      </c>
    </row>
    <row r="134" spans="2:11" x14ac:dyDescent="0.2">
      <c r="B134" s="218">
        <v>43770</v>
      </c>
      <c r="C134" s="12" t="s">
        <v>6</v>
      </c>
      <c r="D134" s="113">
        <v>57920</v>
      </c>
      <c r="E134" s="12" t="s">
        <v>805</v>
      </c>
      <c r="F134" s="12" t="s">
        <v>6</v>
      </c>
      <c r="G134" s="12" t="s">
        <v>5</v>
      </c>
      <c r="H134" s="12" t="s">
        <v>23</v>
      </c>
      <c r="I134" s="217"/>
      <c r="J134" s="9">
        <v>56</v>
      </c>
      <c r="K134" s="9">
        <v>62</v>
      </c>
    </row>
    <row r="135" spans="2:11" x14ac:dyDescent="0.2">
      <c r="B135" s="218">
        <v>43770</v>
      </c>
      <c r="C135" s="12" t="s">
        <v>3</v>
      </c>
      <c r="D135" s="113">
        <v>8415</v>
      </c>
      <c r="E135" s="12" t="s">
        <v>149</v>
      </c>
      <c r="F135" s="12" t="s">
        <v>8</v>
      </c>
      <c r="G135" s="12" t="s">
        <v>15</v>
      </c>
      <c r="H135" s="12" t="s">
        <v>23</v>
      </c>
      <c r="I135" s="12"/>
      <c r="J135" s="9">
        <v>27</v>
      </c>
      <c r="K135" s="9">
        <v>20</v>
      </c>
    </row>
    <row r="136" spans="2:11" x14ac:dyDescent="0.2">
      <c r="B136" s="218">
        <v>43770</v>
      </c>
      <c r="C136" s="12" t="s">
        <v>3</v>
      </c>
      <c r="D136" s="113">
        <v>2111</v>
      </c>
      <c r="E136" s="12" t="s">
        <v>92</v>
      </c>
      <c r="F136" s="12" t="s">
        <v>8</v>
      </c>
      <c r="G136" s="12" t="s">
        <v>6</v>
      </c>
      <c r="H136" s="12" t="s">
        <v>23</v>
      </c>
      <c r="I136" s="217"/>
      <c r="J136" s="9">
        <v>21</v>
      </c>
      <c r="K136" s="9">
        <v>24</v>
      </c>
    </row>
    <row r="137" spans="2:11" x14ac:dyDescent="0.2">
      <c r="B137" s="218">
        <v>43770</v>
      </c>
      <c r="C137" s="12" t="s">
        <v>6</v>
      </c>
      <c r="D137" s="113">
        <v>57970</v>
      </c>
      <c r="E137" s="12" t="s">
        <v>206</v>
      </c>
      <c r="F137" s="12" t="s">
        <v>6</v>
      </c>
      <c r="G137" s="12" t="s">
        <v>6</v>
      </c>
      <c r="H137" s="12" t="s">
        <v>23</v>
      </c>
      <c r="I137" s="217"/>
      <c r="J137" s="9">
        <v>37</v>
      </c>
      <c r="K137" s="9">
        <v>45</v>
      </c>
    </row>
    <row r="138" spans="2:11" x14ac:dyDescent="0.2">
      <c r="B138" s="218">
        <v>43770</v>
      </c>
      <c r="C138" s="12" t="s">
        <v>6</v>
      </c>
      <c r="D138" s="113">
        <v>57700</v>
      </c>
      <c r="E138" s="12" t="s">
        <v>264</v>
      </c>
      <c r="F138" s="12" t="s">
        <v>6</v>
      </c>
      <c r="G138" s="12" t="s">
        <v>9</v>
      </c>
      <c r="H138" s="12" t="s">
        <v>23</v>
      </c>
      <c r="I138" s="217"/>
      <c r="J138" s="9">
        <v>40</v>
      </c>
      <c r="K138" s="9">
        <v>46</v>
      </c>
    </row>
    <row r="139" spans="2:11" x14ac:dyDescent="0.2">
      <c r="B139" s="218">
        <v>43770</v>
      </c>
      <c r="C139" s="12" t="s">
        <v>3</v>
      </c>
      <c r="D139" s="113">
        <v>6550</v>
      </c>
      <c r="E139" s="12" t="s">
        <v>1087</v>
      </c>
      <c r="F139" s="12" t="s">
        <v>4</v>
      </c>
      <c r="G139" s="12" t="s">
        <v>18</v>
      </c>
      <c r="H139" s="12" t="s">
        <v>23</v>
      </c>
      <c r="I139" s="217"/>
      <c r="J139" s="9">
        <v>48</v>
      </c>
      <c r="K139" s="9">
        <v>60</v>
      </c>
    </row>
    <row r="140" spans="2:11" x14ac:dyDescent="0.2">
      <c r="B140" s="218">
        <v>43770</v>
      </c>
      <c r="C140" s="12" t="s">
        <v>6</v>
      </c>
      <c r="D140" s="113">
        <v>57440</v>
      </c>
      <c r="E140" s="12" t="s">
        <v>217</v>
      </c>
      <c r="F140" s="12" t="s">
        <v>6</v>
      </c>
      <c r="G140" s="12" t="s">
        <v>15</v>
      </c>
      <c r="H140" s="12" t="s">
        <v>23</v>
      </c>
      <c r="I140" s="12"/>
      <c r="J140" s="9">
        <v>29</v>
      </c>
      <c r="K140" s="9">
        <v>28</v>
      </c>
    </row>
    <row r="141" spans="2:11" x14ac:dyDescent="0.2">
      <c r="B141" s="218">
        <v>43770</v>
      </c>
      <c r="C141" s="12" t="s">
        <v>3</v>
      </c>
      <c r="D141" s="113">
        <v>8081</v>
      </c>
      <c r="E141" s="12" t="s">
        <v>41</v>
      </c>
      <c r="F141" s="12" t="s">
        <v>6</v>
      </c>
      <c r="G141" s="12" t="s">
        <v>15</v>
      </c>
      <c r="H141" s="12" t="s">
        <v>23</v>
      </c>
      <c r="I141" s="12"/>
      <c r="J141" s="9">
        <v>23</v>
      </c>
      <c r="K141" s="9">
        <v>27</v>
      </c>
    </row>
    <row r="142" spans="2:11" x14ac:dyDescent="0.2">
      <c r="B142" s="218">
        <v>43770</v>
      </c>
      <c r="C142" s="12" t="s">
        <v>3</v>
      </c>
      <c r="D142" s="113">
        <v>8189</v>
      </c>
      <c r="E142" s="12" t="s">
        <v>1698</v>
      </c>
      <c r="F142" s="12" t="s">
        <v>690</v>
      </c>
      <c r="G142" s="12" t="s">
        <v>15</v>
      </c>
      <c r="H142" s="12" t="s">
        <v>23</v>
      </c>
      <c r="I142" s="12"/>
      <c r="J142" s="9">
        <v>28</v>
      </c>
      <c r="K142" s="9">
        <v>33</v>
      </c>
    </row>
    <row r="143" spans="2:11" x14ac:dyDescent="0.2">
      <c r="B143" s="218">
        <v>43771</v>
      </c>
      <c r="C143" s="12" t="s">
        <v>5</v>
      </c>
      <c r="D143" s="113">
        <v>66882</v>
      </c>
      <c r="E143" s="12" t="s">
        <v>2742</v>
      </c>
      <c r="F143" s="12" t="s">
        <v>15</v>
      </c>
      <c r="G143" s="12" t="s">
        <v>15</v>
      </c>
      <c r="H143" s="12" t="s">
        <v>23</v>
      </c>
      <c r="I143" s="12"/>
      <c r="J143" s="9">
        <v>101</v>
      </c>
      <c r="K143" s="9">
        <v>148</v>
      </c>
    </row>
    <row r="144" spans="2:11" x14ac:dyDescent="0.2">
      <c r="B144" s="218">
        <v>43771</v>
      </c>
      <c r="C144" s="12" t="s">
        <v>5</v>
      </c>
      <c r="D144" s="113">
        <v>54296</v>
      </c>
      <c r="E144" s="12" t="s">
        <v>154</v>
      </c>
      <c r="F144" s="12" t="s">
        <v>5</v>
      </c>
      <c r="G144" s="12" t="s">
        <v>221</v>
      </c>
      <c r="H144" s="12" t="s">
        <v>23</v>
      </c>
      <c r="I144" s="12"/>
      <c r="J144" s="9">
        <v>63</v>
      </c>
      <c r="K144" s="9">
        <v>80</v>
      </c>
    </row>
    <row r="145" spans="2:11" x14ac:dyDescent="0.2">
      <c r="B145" s="218">
        <v>43771</v>
      </c>
      <c r="C145" s="12" t="s">
        <v>6</v>
      </c>
      <c r="D145" s="113">
        <v>57270</v>
      </c>
      <c r="E145" s="12" t="s">
        <v>2378</v>
      </c>
      <c r="F145" s="12" t="s">
        <v>6</v>
      </c>
      <c r="G145" s="12" t="s">
        <v>6</v>
      </c>
      <c r="H145" s="12" t="s">
        <v>23</v>
      </c>
      <c r="I145" s="12"/>
      <c r="J145" s="9">
        <v>39</v>
      </c>
      <c r="K145" s="9">
        <v>46</v>
      </c>
    </row>
    <row r="146" spans="2:11" x14ac:dyDescent="0.2">
      <c r="B146" s="218">
        <v>43771</v>
      </c>
      <c r="C146" s="12" t="s">
        <v>6</v>
      </c>
      <c r="D146" s="113">
        <v>54580</v>
      </c>
      <c r="E146" s="12" t="s">
        <v>277</v>
      </c>
      <c r="F146" s="12" t="s">
        <v>6</v>
      </c>
      <c r="G146" s="12" t="s">
        <v>15</v>
      </c>
      <c r="H146" s="12" t="s">
        <v>23</v>
      </c>
      <c r="I146" s="12"/>
      <c r="J146" s="9">
        <v>17</v>
      </c>
      <c r="K146" s="9">
        <v>12</v>
      </c>
    </row>
    <row r="147" spans="2:11" x14ac:dyDescent="0.2">
      <c r="B147" s="218">
        <v>43771</v>
      </c>
      <c r="C147" s="12" t="s">
        <v>6</v>
      </c>
      <c r="D147" s="113">
        <v>57840</v>
      </c>
      <c r="E147" s="12" t="s">
        <v>293</v>
      </c>
      <c r="F147" s="12" t="s">
        <v>3</v>
      </c>
      <c r="G147" s="12" t="s">
        <v>5</v>
      </c>
      <c r="H147" s="12" t="s">
        <v>23</v>
      </c>
      <c r="I147" s="12"/>
      <c r="J147" s="9">
        <v>29</v>
      </c>
      <c r="K147" s="9">
        <v>23</v>
      </c>
    </row>
    <row r="148" spans="2:11" x14ac:dyDescent="0.2">
      <c r="B148" s="218">
        <v>43771</v>
      </c>
      <c r="C148" s="12" t="s">
        <v>3</v>
      </c>
      <c r="D148" s="113">
        <v>5243</v>
      </c>
      <c r="E148" s="12" t="s">
        <v>66</v>
      </c>
      <c r="F148" s="12" t="s">
        <v>6</v>
      </c>
      <c r="G148" s="12" t="s">
        <v>234</v>
      </c>
      <c r="H148" s="12" t="s">
        <v>23</v>
      </c>
      <c r="I148" s="12"/>
      <c r="J148" s="9">
        <v>30</v>
      </c>
      <c r="K148" s="9">
        <v>35</v>
      </c>
    </row>
    <row r="149" spans="2:11" x14ac:dyDescent="0.2">
      <c r="B149" s="218">
        <v>43771</v>
      </c>
      <c r="C149" s="12" t="s">
        <v>3</v>
      </c>
      <c r="D149" s="113">
        <v>9676</v>
      </c>
      <c r="E149" s="12" t="s">
        <v>2740</v>
      </c>
      <c r="F149" s="12" t="s">
        <v>3</v>
      </c>
      <c r="G149" s="12" t="s">
        <v>5</v>
      </c>
      <c r="H149" s="12" t="s">
        <v>23</v>
      </c>
      <c r="I149" s="12"/>
      <c r="J149" s="9">
        <v>72</v>
      </c>
      <c r="K149" s="9">
        <v>82</v>
      </c>
    </row>
    <row r="150" spans="2:11" x14ac:dyDescent="0.2">
      <c r="B150" s="218">
        <v>43771</v>
      </c>
      <c r="C150" s="12" t="s">
        <v>3</v>
      </c>
      <c r="D150" s="113">
        <v>4048</v>
      </c>
      <c r="E150" s="12" t="s">
        <v>506</v>
      </c>
      <c r="F150" s="12" t="s">
        <v>9</v>
      </c>
      <c r="G150" s="12" t="s">
        <v>15</v>
      </c>
      <c r="H150" s="12" t="s">
        <v>23</v>
      </c>
      <c r="I150" s="12"/>
      <c r="J150" s="9">
        <v>15</v>
      </c>
      <c r="K150" s="9">
        <v>11</v>
      </c>
    </row>
    <row r="151" spans="2:11" x14ac:dyDescent="0.2">
      <c r="B151" s="218">
        <v>43772</v>
      </c>
      <c r="C151" s="12" t="s">
        <v>3</v>
      </c>
      <c r="D151" s="113">
        <v>4811</v>
      </c>
      <c r="E151" s="12" t="s">
        <v>113</v>
      </c>
      <c r="F151" s="12" t="s">
        <v>2579</v>
      </c>
      <c r="G151" s="12" t="s">
        <v>2756</v>
      </c>
      <c r="H151" s="12" t="s">
        <v>23</v>
      </c>
      <c r="I151" s="12"/>
      <c r="J151" s="9">
        <v>13</v>
      </c>
      <c r="K151" s="9">
        <v>9</v>
      </c>
    </row>
    <row r="152" spans="2:11" x14ac:dyDescent="0.2">
      <c r="B152" s="218">
        <v>43772</v>
      </c>
      <c r="C152" s="12" t="s">
        <v>3</v>
      </c>
      <c r="D152" s="113">
        <v>1145</v>
      </c>
      <c r="E152" s="12" t="s">
        <v>92</v>
      </c>
      <c r="F152" s="12" t="s">
        <v>1656</v>
      </c>
      <c r="G152" s="12" t="s">
        <v>2579</v>
      </c>
      <c r="H152" s="12" t="s">
        <v>23</v>
      </c>
      <c r="I152" s="12"/>
      <c r="J152" s="9">
        <v>20</v>
      </c>
      <c r="K152" s="9">
        <v>24</v>
      </c>
    </row>
    <row r="153" spans="2:11" x14ac:dyDescent="0.2">
      <c r="B153" s="218">
        <v>43772</v>
      </c>
      <c r="C153" s="12" t="s">
        <v>3</v>
      </c>
      <c r="D153" s="113">
        <v>8063</v>
      </c>
      <c r="E153" s="12" t="s">
        <v>41</v>
      </c>
      <c r="F153" s="12" t="s">
        <v>31</v>
      </c>
      <c r="G153" s="12" t="s">
        <v>2579</v>
      </c>
      <c r="H153" s="12" t="s">
        <v>23</v>
      </c>
      <c r="I153" s="12"/>
      <c r="J153" s="9">
        <v>22</v>
      </c>
      <c r="K153" s="9">
        <v>20</v>
      </c>
    </row>
    <row r="154" spans="2:11" x14ac:dyDescent="0.2">
      <c r="B154" s="218">
        <v>43772</v>
      </c>
      <c r="C154" s="12" t="s">
        <v>3</v>
      </c>
      <c r="D154" s="113">
        <v>4108</v>
      </c>
      <c r="E154" s="12" t="s">
        <v>506</v>
      </c>
      <c r="F154" s="12" t="s">
        <v>31</v>
      </c>
      <c r="G154" s="12" t="s">
        <v>2579</v>
      </c>
      <c r="H154" s="12" t="s">
        <v>23</v>
      </c>
      <c r="I154" s="12"/>
      <c r="J154" s="9">
        <v>10</v>
      </c>
      <c r="K154" s="9">
        <v>10</v>
      </c>
    </row>
    <row r="155" spans="2:11" x14ac:dyDescent="0.2">
      <c r="B155" s="218">
        <v>43772</v>
      </c>
      <c r="C155" s="12" t="s">
        <v>5</v>
      </c>
      <c r="D155" s="113">
        <v>54294</v>
      </c>
      <c r="E155" s="12" t="s">
        <v>154</v>
      </c>
      <c r="F155" s="12" t="s">
        <v>5</v>
      </c>
      <c r="G155" s="12" t="s">
        <v>2579</v>
      </c>
      <c r="H155" s="12" t="s">
        <v>23</v>
      </c>
      <c r="I155" s="12"/>
      <c r="J155" s="9">
        <v>52</v>
      </c>
      <c r="K155" s="9">
        <v>69</v>
      </c>
    </row>
    <row r="156" spans="2:11" x14ac:dyDescent="0.2">
      <c r="B156" s="218">
        <v>43772</v>
      </c>
      <c r="C156" s="12" t="s">
        <v>3</v>
      </c>
      <c r="D156" s="113">
        <v>3377</v>
      </c>
      <c r="E156" s="12" t="s">
        <v>54</v>
      </c>
      <c r="F156" s="12" t="s">
        <v>3</v>
      </c>
      <c r="G156" s="12" t="s">
        <v>16</v>
      </c>
      <c r="H156" s="12" t="s">
        <v>23</v>
      </c>
      <c r="I156" s="12"/>
      <c r="J156" s="9">
        <v>19</v>
      </c>
      <c r="K156" s="9">
        <v>17</v>
      </c>
    </row>
    <row r="157" spans="2:11" x14ac:dyDescent="0.2">
      <c r="B157" s="218">
        <v>43772</v>
      </c>
      <c r="C157" s="12" t="s">
        <v>3</v>
      </c>
      <c r="D157" s="113">
        <v>4446</v>
      </c>
      <c r="E157" s="12" t="s">
        <v>2762</v>
      </c>
      <c r="F157" s="12" t="s">
        <v>3</v>
      </c>
      <c r="G157" s="12" t="s">
        <v>6</v>
      </c>
      <c r="H157" s="12" t="s">
        <v>23</v>
      </c>
      <c r="I157" s="12"/>
      <c r="J157" s="9">
        <v>8</v>
      </c>
      <c r="K157" s="9">
        <v>5</v>
      </c>
    </row>
    <row r="158" spans="2:11" x14ac:dyDescent="0.2">
      <c r="B158" s="218">
        <v>43772</v>
      </c>
      <c r="C158" s="12" t="s">
        <v>3</v>
      </c>
      <c r="D158" s="113">
        <v>7782</v>
      </c>
      <c r="E158" s="12" t="s">
        <v>47</v>
      </c>
      <c r="F158" s="12" t="s">
        <v>3</v>
      </c>
      <c r="G158" s="12" t="s">
        <v>6</v>
      </c>
      <c r="H158" s="12" t="s">
        <v>23</v>
      </c>
      <c r="I158" s="12"/>
      <c r="J158" s="9">
        <v>43</v>
      </c>
      <c r="K158" s="9">
        <v>56</v>
      </c>
    </row>
    <row r="159" spans="2:11" x14ac:dyDescent="0.2">
      <c r="B159" s="218">
        <v>43772</v>
      </c>
      <c r="C159" s="12" t="s">
        <v>3</v>
      </c>
      <c r="D159" s="113">
        <v>1267</v>
      </c>
      <c r="E159" s="12" t="s">
        <v>92</v>
      </c>
      <c r="F159" s="12" t="s">
        <v>3</v>
      </c>
      <c r="G159" s="12" t="s">
        <v>2579</v>
      </c>
      <c r="H159" s="12" t="s">
        <v>23</v>
      </c>
      <c r="I159" s="12"/>
      <c r="J159" s="9">
        <v>28</v>
      </c>
      <c r="K159" s="9">
        <v>33</v>
      </c>
    </row>
    <row r="160" spans="2:11" x14ac:dyDescent="0.2">
      <c r="B160" s="218">
        <v>43772</v>
      </c>
      <c r="C160" s="12" t="s">
        <v>3</v>
      </c>
      <c r="D160" s="113">
        <v>1466</v>
      </c>
      <c r="E160" s="12" t="s">
        <v>92</v>
      </c>
      <c r="F160" s="12" t="s">
        <v>18</v>
      </c>
      <c r="G160" s="12" t="s">
        <v>5</v>
      </c>
      <c r="H160" s="12" t="s">
        <v>23</v>
      </c>
      <c r="I160" s="12"/>
      <c r="J160" s="9">
        <v>33</v>
      </c>
      <c r="K160" s="9">
        <v>40</v>
      </c>
    </row>
    <row r="161" spans="2:11" x14ac:dyDescent="0.2">
      <c r="B161" s="218">
        <v>43772</v>
      </c>
      <c r="C161" s="12" t="s">
        <v>3</v>
      </c>
      <c r="D161" s="113">
        <v>9376</v>
      </c>
      <c r="E161" s="12" t="s">
        <v>2767</v>
      </c>
      <c r="F161" s="12" t="s">
        <v>10</v>
      </c>
      <c r="G161" s="12" t="s">
        <v>2595</v>
      </c>
      <c r="H161" s="12" t="s">
        <v>23</v>
      </c>
      <c r="I161" s="12"/>
      <c r="J161" s="9">
        <v>55</v>
      </c>
      <c r="K161" s="9">
        <v>76</v>
      </c>
    </row>
    <row r="162" spans="2:11" s="11" customFormat="1" x14ac:dyDescent="0.2">
      <c r="B162" s="218">
        <v>43772</v>
      </c>
      <c r="C162" s="12" t="s">
        <v>3</v>
      </c>
      <c r="D162" s="113">
        <v>5942</v>
      </c>
      <c r="E162" s="12" t="s">
        <v>74</v>
      </c>
      <c r="F162" s="12" t="s">
        <v>2710</v>
      </c>
      <c r="G162" s="12" t="s">
        <v>2579</v>
      </c>
      <c r="H162" s="12" t="s">
        <v>23</v>
      </c>
      <c r="I162" s="12"/>
      <c r="J162" s="9">
        <v>30</v>
      </c>
      <c r="K162" s="9">
        <v>30</v>
      </c>
    </row>
    <row r="163" spans="2:11" s="11" customFormat="1" x14ac:dyDescent="0.2">
      <c r="B163" s="218">
        <v>43772</v>
      </c>
      <c r="C163" s="12" t="s">
        <v>5</v>
      </c>
      <c r="D163" s="113">
        <v>1845</v>
      </c>
      <c r="E163" s="12" t="s">
        <v>2757</v>
      </c>
      <c r="F163" s="12" t="s">
        <v>2579</v>
      </c>
      <c r="G163" s="12" t="s">
        <v>2692</v>
      </c>
      <c r="H163" s="12" t="s">
        <v>172</v>
      </c>
      <c r="I163" s="12"/>
      <c r="J163" s="9">
        <v>80</v>
      </c>
      <c r="K163" s="9">
        <v>125</v>
      </c>
    </row>
    <row r="164" spans="2:11" s="11" customFormat="1" x14ac:dyDescent="0.2">
      <c r="B164" s="218">
        <v>43772</v>
      </c>
      <c r="C164" s="12" t="s">
        <v>6</v>
      </c>
      <c r="D164" s="113">
        <v>57270</v>
      </c>
      <c r="E164" s="12" t="s">
        <v>2378</v>
      </c>
      <c r="F164" s="12" t="s">
        <v>6</v>
      </c>
      <c r="G164" s="12" t="s">
        <v>2579</v>
      </c>
      <c r="H164" s="12" t="s">
        <v>172</v>
      </c>
      <c r="I164" s="12"/>
      <c r="J164" s="9">
        <v>40</v>
      </c>
      <c r="K164" s="9">
        <v>46</v>
      </c>
    </row>
    <row r="165" spans="2:11" s="11" customFormat="1" x14ac:dyDescent="0.2">
      <c r="B165" s="218">
        <v>43770</v>
      </c>
      <c r="C165" s="12" t="s">
        <v>3</v>
      </c>
      <c r="D165" s="113">
        <v>1223</v>
      </c>
      <c r="E165" s="12" t="s">
        <v>43</v>
      </c>
      <c r="F165" s="12" t="s">
        <v>188</v>
      </c>
      <c r="G165" s="12" t="s">
        <v>15</v>
      </c>
      <c r="H165" s="12" t="s">
        <v>2714</v>
      </c>
      <c r="I165" s="217"/>
      <c r="J165" s="9">
        <v>22</v>
      </c>
      <c r="K165" s="9">
        <v>26</v>
      </c>
    </row>
    <row r="166" spans="2:11" s="11" customFormat="1" x14ac:dyDescent="0.2">
      <c r="B166" s="218">
        <v>43770</v>
      </c>
      <c r="C166" s="12" t="s">
        <v>6</v>
      </c>
      <c r="D166" s="113">
        <v>67000</v>
      </c>
      <c r="E166" s="12" t="s">
        <v>165</v>
      </c>
      <c r="F166" s="12" t="s">
        <v>6</v>
      </c>
      <c r="G166" s="12" t="s">
        <v>5</v>
      </c>
      <c r="H166" s="12" t="s">
        <v>477</v>
      </c>
      <c r="I166" s="217"/>
      <c r="J166" s="9">
        <v>32</v>
      </c>
      <c r="K166" s="9">
        <v>30</v>
      </c>
    </row>
    <row r="167" spans="2:11" s="11" customFormat="1" x14ac:dyDescent="0.2">
      <c r="B167" s="218">
        <v>43770</v>
      </c>
      <c r="C167" s="12" t="s">
        <v>3</v>
      </c>
      <c r="D167" s="113">
        <v>4973</v>
      </c>
      <c r="E167" s="12" t="s">
        <v>133</v>
      </c>
      <c r="F167" s="12" t="s">
        <v>5</v>
      </c>
      <c r="G167" s="12" t="s">
        <v>22</v>
      </c>
      <c r="H167" s="12" t="s">
        <v>477</v>
      </c>
      <c r="I167" s="12"/>
      <c r="J167" s="9">
        <v>18</v>
      </c>
      <c r="K167" s="9">
        <v>13</v>
      </c>
    </row>
    <row r="168" spans="2:11" s="11" customFormat="1" x14ac:dyDescent="0.2">
      <c r="B168" s="218">
        <v>43770</v>
      </c>
      <c r="C168" s="12" t="s">
        <v>6</v>
      </c>
      <c r="D168" s="113">
        <v>57685</v>
      </c>
      <c r="E168" s="12" t="s">
        <v>2706</v>
      </c>
      <c r="F168" s="12" t="s">
        <v>6</v>
      </c>
      <c r="G168" s="12" t="s">
        <v>34</v>
      </c>
      <c r="H168" s="12" t="s">
        <v>422</v>
      </c>
      <c r="I168" s="217"/>
      <c r="J168" s="9">
        <v>53</v>
      </c>
      <c r="K168" s="9">
        <v>72</v>
      </c>
    </row>
    <row r="169" spans="2:11" s="11" customFormat="1" x14ac:dyDescent="0.2">
      <c r="B169" s="218">
        <v>43770</v>
      </c>
      <c r="C169" s="12" t="s">
        <v>6</v>
      </c>
      <c r="D169" s="113">
        <v>54000</v>
      </c>
      <c r="E169" s="12" t="s">
        <v>210</v>
      </c>
      <c r="F169" s="12" t="s">
        <v>6</v>
      </c>
      <c r="G169" s="12" t="s">
        <v>15</v>
      </c>
      <c r="H169" s="12" t="s">
        <v>422</v>
      </c>
      <c r="I169" s="12"/>
      <c r="J169" s="9">
        <v>82</v>
      </c>
      <c r="K169" s="9">
        <v>116</v>
      </c>
    </row>
    <row r="170" spans="2:11" s="11" customFormat="1" x14ac:dyDescent="0.2">
      <c r="B170" s="218">
        <v>43770</v>
      </c>
      <c r="C170" s="12" t="s">
        <v>3</v>
      </c>
      <c r="D170" s="113">
        <v>7716</v>
      </c>
      <c r="E170" s="12" t="s">
        <v>45</v>
      </c>
      <c r="F170" s="12" t="s">
        <v>15</v>
      </c>
      <c r="G170" s="12" t="s">
        <v>6</v>
      </c>
      <c r="H170" s="12" t="s">
        <v>303</v>
      </c>
      <c r="I170" s="12"/>
      <c r="J170" s="9">
        <v>40</v>
      </c>
      <c r="K170" s="9">
        <v>57</v>
      </c>
    </row>
    <row r="171" spans="2:11" s="11" customFormat="1" x14ac:dyDescent="0.2">
      <c r="B171" s="218">
        <v>43771</v>
      </c>
      <c r="C171" s="12" t="s">
        <v>3</v>
      </c>
      <c r="D171" s="113">
        <v>4509</v>
      </c>
      <c r="E171" s="12" t="s">
        <v>40</v>
      </c>
      <c r="F171" s="12" t="s">
        <v>3</v>
      </c>
      <c r="G171" s="12" t="s">
        <v>6</v>
      </c>
      <c r="H171" s="12" t="s">
        <v>929</v>
      </c>
      <c r="I171" s="12"/>
      <c r="J171" s="9">
        <v>4</v>
      </c>
      <c r="K171" s="9">
        <v>2</v>
      </c>
    </row>
    <row r="172" spans="2:11" s="11" customFormat="1" x14ac:dyDescent="0.2">
      <c r="B172" s="218">
        <v>43770</v>
      </c>
      <c r="C172" s="12" t="s">
        <v>6</v>
      </c>
      <c r="D172" s="113">
        <v>3337</v>
      </c>
      <c r="E172" s="12" t="s">
        <v>338</v>
      </c>
      <c r="F172" s="12" t="s">
        <v>4</v>
      </c>
      <c r="G172" s="12" t="s">
        <v>5</v>
      </c>
      <c r="H172" s="12" t="s">
        <v>989</v>
      </c>
      <c r="I172" s="217"/>
      <c r="J172" s="9">
        <v>19</v>
      </c>
      <c r="K172" s="9">
        <v>23</v>
      </c>
    </row>
    <row r="173" spans="2:11" s="11" customFormat="1" x14ac:dyDescent="0.2">
      <c r="B173" s="218">
        <v>43770</v>
      </c>
      <c r="C173" s="12" t="s">
        <v>3</v>
      </c>
      <c r="D173" s="113">
        <v>7240</v>
      </c>
      <c r="E173" s="12" t="s">
        <v>56</v>
      </c>
      <c r="F173" s="12" t="s">
        <v>12</v>
      </c>
      <c r="G173" s="12" t="s">
        <v>6</v>
      </c>
      <c r="H173" s="12" t="s">
        <v>989</v>
      </c>
      <c r="I173" s="12"/>
      <c r="J173" s="9">
        <v>27</v>
      </c>
      <c r="K173" s="9">
        <v>33</v>
      </c>
    </row>
    <row r="174" spans="2:11" s="11" customFormat="1" x14ac:dyDescent="0.2">
      <c r="B174" s="218">
        <v>43770</v>
      </c>
      <c r="C174" s="12" t="s">
        <v>3</v>
      </c>
      <c r="D174" s="113">
        <v>3243</v>
      </c>
      <c r="E174" s="12" t="s">
        <v>131</v>
      </c>
      <c r="F174" s="12" t="s">
        <v>12</v>
      </c>
      <c r="G174" s="12" t="s">
        <v>15</v>
      </c>
      <c r="H174" s="12" t="s">
        <v>319</v>
      </c>
      <c r="I174" s="12"/>
      <c r="J174" s="9">
        <v>20</v>
      </c>
      <c r="K174" s="9">
        <v>20</v>
      </c>
    </row>
    <row r="175" spans="2:11" s="11" customFormat="1" x14ac:dyDescent="0.2">
      <c r="B175" s="218">
        <v>43770</v>
      </c>
      <c r="C175" s="12" t="s">
        <v>3</v>
      </c>
      <c r="D175" s="113">
        <v>5244</v>
      </c>
      <c r="E175" s="12" t="s">
        <v>66</v>
      </c>
      <c r="F175" s="12" t="s">
        <v>15</v>
      </c>
      <c r="G175" s="12" t="s">
        <v>22</v>
      </c>
      <c r="H175" s="12" t="s">
        <v>319</v>
      </c>
      <c r="I175" s="12"/>
      <c r="J175" s="9">
        <v>26</v>
      </c>
      <c r="K175" s="9">
        <v>33</v>
      </c>
    </row>
    <row r="176" spans="2:11" s="11" customFormat="1" x14ac:dyDescent="0.2">
      <c r="B176" s="218">
        <v>43770</v>
      </c>
      <c r="C176" s="12" t="s">
        <v>3</v>
      </c>
      <c r="D176" s="113">
        <v>6940</v>
      </c>
      <c r="E176" s="12" t="s">
        <v>73</v>
      </c>
      <c r="F176" s="12" t="s">
        <v>15</v>
      </c>
      <c r="G176" s="12" t="s">
        <v>2406</v>
      </c>
      <c r="H176" s="12" t="s">
        <v>319</v>
      </c>
      <c r="I176" s="217"/>
      <c r="J176" s="9">
        <v>30</v>
      </c>
      <c r="K176" s="9">
        <v>41</v>
      </c>
    </row>
    <row r="177" spans="2:11" s="11" customFormat="1" x14ac:dyDescent="0.2">
      <c r="B177" s="218">
        <v>43770</v>
      </c>
      <c r="C177" s="12" t="s">
        <v>3</v>
      </c>
      <c r="D177" s="113">
        <v>4499</v>
      </c>
      <c r="E177" s="12" t="s">
        <v>204</v>
      </c>
      <c r="F177" s="12" t="s">
        <v>16</v>
      </c>
      <c r="G177" s="12" t="s">
        <v>4</v>
      </c>
      <c r="H177" s="12" t="s">
        <v>319</v>
      </c>
      <c r="I177" s="217"/>
      <c r="J177" s="9">
        <v>11</v>
      </c>
      <c r="K177" s="9">
        <v>9</v>
      </c>
    </row>
    <row r="178" spans="2:11" s="11" customFormat="1" x14ac:dyDescent="0.2">
      <c r="B178" s="218">
        <v>43770</v>
      </c>
      <c r="C178" s="12" t="s">
        <v>3</v>
      </c>
      <c r="D178" s="113">
        <v>5316</v>
      </c>
      <c r="E178" s="12" t="s">
        <v>280</v>
      </c>
      <c r="F178" s="12" t="s">
        <v>1656</v>
      </c>
      <c r="G178" s="12" t="s">
        <v>15</v>
      </c>
      <c r="H178" s="12" t="s">
        <v>319</v>
      </c>
      <c r="I178" s="217"/>
      <c r="J178" s="9">
        <v>29</v>
      </c>
      <c r="K178" s="9">
        <v>36</v>
      </c>
    </row>
    <row r="179" spans="2:11" s="11" customFormat="1" x14ac:dyDescent="0.2">
      <c r="B179" s="218">
        <v>43770</v>
      </c>
      <c r="C179" s="12" t="s">
        <v>3</v>
      </c>
      <c r="D179" s="113">
        <v>7593</v>
      </c>
      <c r="E179" s="12" t="s">
        <v>2722</v>
      </c>
      <c r="F179" s="12" t="s">
        <v>16</v>
      </c>
      <c r="G179" s="12" t="s">
        <v>15</v>
      </c>
      <c r="H179" s="12" t="s">
        <v>319</v>
      </c>
      <c r="I179" s="217"/>
      <c r="J179" s="9">
        <v>41</v>
      </c>
      <c r="K179" s="113">
        <v>50</v>
      </c>
    </row>
    <row r="180" spans="2:11" s="11" customFormat="1" x14ac:dyDescent="0.2">
      <c r="B180" s="218">
        <v>43770</v>
      </c>
      <c r="C180" s="12" t="s">
        <v>3</v>
      </c>
      <c r="D180" s="113">
        <v>8028</v>
      </c>
      <c r="E180" s="12" t="s">
        <v>42</v>
      </c>
      <c r="F180" s="12" t="s">
        <v>6</v>
      </c>
      <c r="G180" s="12" t="s">
        <v>19</v>
      </c>
      <c r="H180" s="12" t="s">
        <v>319</v>
      </c>
      <c r="I180" s="12"/>
      <c r="J180" s="9">
        <v>23</v>
      </c>
      <c r="K180" s="9">
        <v>26</v>
      </c>
    </row>
    <row r="181" spans="2:11" s="11" customFormat="1" x14ac:dyDescent="0.2">
      <c r="B181" s="218">
        <v>43770</v>
      </c>
      <c r="C181" s="12" t="s">
        <v>6</v>
      </c>
      <c r="D181" s="113">
        <v>57290</v>
      </c>
      <c r="E181" s="12" t="s">
        <v>138</v>
      </c>
      <c r="F181" s="12" t="s">
        <v>6</v>
      </c>
      <c r="G181" s="12" t="s">
        <v>6</v>
      </c>
      <c r="H181" s="12" t="s">
        <v>319</v>
      </c>
      <c r="I181" s="12"/>
      <c r="J181" s="9">
        <v>35</v>
      </c>
      <c r="K181" s="9">
        <v>38</v>
      </c>
    </row>
    <row r="182" spans="2:11" s="11" customFormat="1" x14ac:dyDescent="0.2">
      <c r="B182" s="218">
        <v>43770</v>
      </c>
      <c r="C182" s="12" t="s">
        <v>3</v>
      </c>
      <c r="D182" s="113">
        <v>8013</v>
      </c>
      <c r="E182" s="12" t="s">
        <v>42</v>
      </c>
      <c r="F182" s="12" t="s">
        <v>6</v>
      </c>
      <c r="G182" s="12" t="s">
        <v>234</v>
      </c>
      <c r="H182" s="12" t="s">
        <v>319</v>
      </c>
      <c r="I182" s="217"/>
      <c r="J182" s="9">
        <v>22</v>
      </c>
      <c r="K182" s="9">
        <v>26</v>
      </c>
    </row>
    <row r="183" spans="2:11" s="11" customFormat="1" x14ac:dyDescent="0.2">
      <c r="B183" s="218">
        <v>43770</v>
      </c>
      <c r="C183" s="12" t="s">
        <v>5</v>
      </c>
      <c r="D183" s="113">
        <v>54329</v>
      </c>
      <c r="E183" s="12" t="s">
        <v>2727</v>
      </c>
      <c r="F183" s="12" t="s">
        <v>5</v>
      </c>
      <c r="G183" s="12" t="s">
        <v>15</v>
      </c>
      <c r="H183" s="12" t="s">
        <v>319</v>
      </c>
      <c r="I183" s="12"/>
      <c r="J183" s="9">
        <v>63</v>
      </c>
      <c r="K183" s="9">
        <v>76</v>
      </c>
    </row>
    <row r="184" spans="2:11" s="11" customFormat="1" x14ac:dyDescent="0.2">
      <c r="B184" s="218">
        <v>43770</v>
      </c>
      <c r="C184" s="12" t="s">
        <v>14</v>
      </c>
      <c r="D184" s="113">
        <v>4880</v>
      </c>
      <c r="E184" s="12" t="s">
        <v>124</v>
      </c>
      <c r="F184" s="12" t="s">
        <v>6</v>
      </c>
      <c r="G184" s="12" t="s">
        <v>15</v>
      </c>
      <c r="H184" s="12" t="s">
        <v>319</v>
      </c>
      <c r="I184" s="217"/>
      <c r="J184" s="9">
        <v>11</v>
      </c>
      <c r="K184" s="9">
        <v>7</v>
      </c>
    </row>
    <row r="185" spans="2:11" s="11" customFormat="1" x14ac:dyDescent="0.2">
      <c r="B185" s="218">
        <v>43770</v>
      </c>
      <c r="C185" s="12" t="s">
        <v>3</v>
      </c>
      <c r="D185" s="113">
        <v>9125</v>
      </c>
      <c r="E185" s="12" t="s">
        <v>121</v>
      </c>
      <c r="F185" s="12" t="s">
        <v>16</v>
      </c>
      <c r="G185" s="12" t="s">
        <v>10</v>
      </c>
      <c r="H185" s="12" t="s">
        <v>319</v>
      </c>
      <c r="I185" s="12"/>
      <c r="J185" s="9">
        <v>43</v>
      </c>
      <c r="K185" s="9">
        <v>61</v>
      </c>
    </row>
    <row r="186" spans="2:11" s="11" customFormat="1" x14ac:dyDescent="0.2">
      <c r="B186" s="218">
        <v>43771</v>
      </c>
      <c r="C186" s="12" t="s">
        <v>5</v>
      </c>
      <c r="D186" s="113">
        <v>55765</v>
      </c>
      <c r="E186" s="12" t="s">
        <v>2738</v>
      </c>
      <c r="F186" s="12" t="s">
        <v>5</v>
      </c>
      <c r="G186" s="12" t="s">
        <v>2739</v>
      </c>
      <c r="H186" s="12" t="s">
        <v>319</v>
      </c>
      <c r="I186" s="12"/>
      <c r="J186" s="9">
        <v>88</v>
      </c>
      <c r="K186" s="9">
        <v>138</v>
      </c>
    </row>
    <row r="187" spans="2:11" s="11" customFormat="1" x14ac:dyDescent="0.2">
      <c r="B187" s="218">
        <v>43771</v>
      </c>
      <c r="C187" s="12" t="s">
        <v>5</v>
      </c>
      <c r="D187" s="113">
        <v>67269</v>
      </c>
      <c r="E187" s="12" t="s">
        <v>2743</v>
      </c>
      <c r="F187" s="12" t="s">
        <v>5</v>
      </c>
      <c r="G187" s="12" t="s">
        <v>15</v>
      </c>
      <c r="H187" s="12" t="s">
        <v>319</v>
      </c>
      <c r="I187" s="12"/>
      <c r="J187" s="9">
        <v>117</v>
      </c>
      <c r="K187" s="9">
        <v>188</v>
      </c>
    </row>
    <row r="188" spans="2:11" s="11" customFormat="1" x14ac:dyDescent="0.2">
      <c r="B188" s="218">
        <v>43771</v>
      </c>
      <c r="C188" s="12" t="s">
        <v>6</v>
      </c>
      <c r="D188" s="113">
        <v>55400</v>
      </c>
      <c r="E188" s="12" t="s">
        <v>2741</v>
      </c>
      <c r="F188" s="12" t="s">
        <v>1676</v>
      </c>
      <c r="G188" s="12" t="s">
        <v>15</v>
      </c>
      <c r="H188" s="12" t="s">
        <v>319</v>
      </c>
      <c r="I188" s="12"/>
      <c r="J188" s="9">
        <v>57</v>
      </c>
      <c r="K188" s="9">
        <v>53</v>
      </c>
    </row>
    <row r="189" spans="2:11" s="11" customFormat="1" x14ac:dyDescent="0.2">
      <c r="B189" s="218">
        <v>43771</v>
      </c>
      <c r="C189" s="12" t="s">
        <v>6</v>
      </c>
      <c r="D189" s="113">
        <v>54720</v>
      </c>
      <c r="E189" s="12" t="s">
        <v>240</v>
      </c>
      <c r="F189" s="12" t="s">
        <v>6</v>
      </c>
      <c r="G189" s="12" t="s">
        <v>8</v>
      </c>
      <c r="H189" s="12" t="s">
        <v>319</v>
      </c>
      <c r="I189" s="12"/>
      <c r="J189" s="9">
        <v>26</v>
      </c>
      <c r="K189" s="9">
        <v>17</v>
      </c>
    </row>
    <row r="190" spans="2:11" s="11" customFormat="1" x14ac:dyDescent="0.2">
      <c r="B190" s="218">
        <v>43771</v>
      </c>
      <c r="C190" s="12" t="s">
        <v>6</v>
      </c>
      <c r="D190" s="113">
        <v>57700</v>
      </c>
      <c r="E190" s="12" t="s">
        <v>178</v>
      </c>
      <c r="F190" s="12" t="s">
        <v>8</v>
      </c>
      <c r="G190" s="12" t="s">
        <v>6</v>
      </c>
      <c r="H190" s="12" t="s">
        <v>319</v>
      </c>
      <c r="I190" s="12"/>
      <c r="J190" s="9">
        <v>40</v>
      </c>
      <c r="K190" s="9">
        <v>42</v>
      </c>
    </row>
    <row r="191" spans="2:11" s="11" customFormat="1" x14ac:dyDescent="0.2">
      <c r="B191" s="218">
        <v>43771</v>
      </c>
      <c r="C191" s="12" t="s">
        <v>3</v>
      </c>
      <c r="D191" s="113">
        <v>9521</v>
      </c>
      <c r="E191" s="12" t="s">
        <v>52</v>
      </c>
      <c r="F191" s="12" t="s">
        <v>2735</v>
      </c>
      <c r="G191" s="12" t="s">
        <v>15</v>
      </c>
      <c r="H191" s="12" t="s">
        <v>319</v>
      </c>
      <c r="I191" s="12"/>
      <c r="J191" s="9">
        <v>66</v>
      </c>
      <c r="K191" s="9">
        <v>87</v>
      </c>
    </row>
    <row r="192" spans="2:11" s="11" customFormat="1" x14ac:dyDescent="0.2">
      <c r="B192" s="218">
        <v>43771</v>
      </c>
      <c r="C192" s="12" t="s">
        <v>3</v>
      </c>
      <c r="D192" s="113">
        <v>5830</v>
      </c>
      <c r="E192" s="12" t="s">
        <v>261</v>
      </c>
      <c r="F192" s="12" t="s">
        <v>8</v>
      </c>
      <c r="G192" s="12" t="s">
        <v>33</v>
      </c>
      <c r="H192" s="12" t="s">
        <v>319</v>
      </c>
      <c r="I192" s="12"/>
      <c r="J192" s="9">
        <v>26</v>
      </c>
      <c r="K192" s="9">
        <v>28</v>
      </c>
    </row>
    <row r="193" spans="2:11" s="11" customFormat="1" x14ac:dyDescent="0.2">
      <c r="B193" s="218">
        <v>43771</v>
      </c>
      <c r="C193" s="12" t="s">
        <v>3</v>
      </c>
      <c r="D193" s="113">
        <v>8055</v>
      </c>
      <c r="E193" s="12" t="s">
        <v>2736</v>
      </c>
      <c r="F193" s="12" t="s">
        <v>2737</v>
      </c>
      <c r="G193" s="12" t="s">
        <v>15</v>
      </c>
      <c r="H193" s="12" t="s">
        <v>319</v>
      </c>
      <c r="I193" s="12"/>
      <c r="J193" s="9">
        <v>23</v>
      </c>
      <c r="K193" s="9">
        <v>19</v>
      </c>
    </row>
    <row r="194" spans="2:11" s="11" customFormat="1" x14ac:dyDescent="0.2">
      <c r="B194" s="218">
        <v>43771</v>
      </c>
      <c r="C194" s="12" t="s">
        <v>3</v>
      </c>
      <c r="D194" s="113">
        <v>1117</v>
      </c>
      <c r="E194" s="12" t="s">
        <v>92</v>
      </c>
      <c r="F194" s="12" t="s">
        <v>2735</v>
      </c>
      <c r="G194" s="12" t="s">
        <v>15</v>
      </c>
      <c r="H194" s="12" t="s">
        <v>319</v>
      </c>
      <c r="I194" s="12"/>
      <c r="J194" s="9">
        <v>24</v>
      </c>
      <c r="K194" s="9">
        <v>26</v>
      </c>
    </row>
    <row r="195" spans="2:11" s="11" customFormat="1" x14ac:dyDescent="0.2">
      <c r="B195" s="218">
        <v>43771</v>
      </c>
      <c r="C195" s="12" t="s">
        <v>3</v>
      </c>
      <c r="D195" s="113">
        <v>8042</v>
      </c>
      <c r="E195" s="12" t="s">
        <v>42</v>
      </c>
      <c r="F195" s="12" t="s">
        <v>15</v>
      </c>
      <c r="G195" s="12" t="s">
        <v>15</v>
      </c>
      <c r="H195" s="12" t="s">
        <v>319</v>
      </c>
      <c r="I195" s="12"/>
      <c r="J195" s="9">
        <v>26</v>
      </c>
      <c r="K195" s="9">
        <v>21</v>
      </c>
    </row>
    <row r="196" spans="2:11" s="11" customFormat="1" x14ac:dyDescent="0.2">
      <c r="B196" s="218">
        <v>43771</v>
      </c>
      <c r="C196" s="12" t="s">
        <v>3</v>
      </c>
      <c r="D196" s="113">
        <v>1723</v>
      </c>
      <c r="E196" s="12" t="s">
        <v>92</v>
      </c>
      <c r="F196" s="12" t="s">
        <v>6</v>
      </c>
      <c r="G196" s="12" t="s">
        <v>15</v>
      </c>
      <c r="H196" s="12" t="s">
        <v>319</v>
      </c>
      <c r="I196" s="12"/>
      <c r="J196" s="9">
        <v>21</v>
      </c>
      <c r="K196" s="9">
        <v>25</v>
      </c>
    </row>
    <row r="197" spans="2:11" s="11" customFormat="1" x14ac:dyDescent="0.2">
      <c r="B197" s="218">
        <v>43772</v>
      </c>
      <c r="C197" s="12" t="s">
        <v>5</v>
      </c>
      <c r="D197" s="113">
        <v>55122</v>
      </c>
      <c r="E197" s="12" t="s">
        <v>2755</v>
      </c>
      <c r="F197" s="12" t="s">
        <v>5</v>
      </c>
      <c r="G197" s="12" t="s">
        <v>2579</v>
      </c>
      <c r="H197" s="12" t="s">
        <v>319</v>
      </c>
      <c r="I197" s="12"/>
      <c r="J197" s="9">
        <v>180</v>
      </c>
      <c r="K197" s="9">
        <v>284</v>
      </c>
    </row>
    <row r="198" spans="2:11" s="11" customFormat="1" x14ac:dyDescent="0.2">
      <c r="B198" s="218">
        <v>43772</v>
      </c>
      <c r="C198" s="12" t="s">
        <v>5</v>
      </c>
      <c r="D198" s="113">
        <v>55122</v>
      </c>
      <c r="E198" s="12" t="s">
        <v>2755</v>
      </c>
      <c r="F198" s="12" t="s">
        <v>5</v>
      </c>
      <c r="G198" s="12" t="s">
        <v>2579</v>
      </c>
      <c r="H198" s="12" t="s">
        <v>319</v>
      </c>
      <c r="I198" s="12"/>
      <c r="J198" s="9">
        <v>180</v>
      </c>
      <c r="K198" s="9">
        <v>284</v>
      </c>
    </row>
    <row r="199" spans="2:11" s="11" customFormat="1" x14ac:dyDescent="0.2">
      <c r="B199" s="218">
        <v>43772</v>
      </c>
      <c r="C199" s="12" t="s">
        <v>3</v>
      </c>
      <c r="D199" s="113">
        <v>2538</v>
      </c>
      <c r="E199" s="12" t="s">
        <v>92</v>
      </c>
      <c r="F199" s="12" t="s">
        <v>6</v>
      </c>
      <c r="G199" s="12" t="s">
        <v>12</v>
      </c>
      <c r="H199" s="12" t="s">
        <v>319</v>
      </c>
      <c r="I199" s="12"/>
      <c r="J199" s="9">
        <v>24</v>
      </c>
      <c r="K199" s="9">
        <v>26</v>
      </c>
    </row>
    <row r="200" spans="2:11" s="11" customFormat="1" x14ac:dyDescent="0.2">
      <c r="B200" s="218">
        <v>43772</v>
      </c>
      <c r="C200" s="12" t="s">
        <v>3</v>
      </c>
      <c r="D200" s="113">
        <v>1655</v>
      </c>
      <c r="E200" s="12" t="s">
        <v>92</v>
      </c>
      <c r="F200" s="12" t="s">
        <v>2737</v>
      </c>
      <c r="G200" s="12" t="s">
        <v>2579</v>
      </c>
      <c r="H200" s="12" t="s">
        <v>319</v>
      </c>
      <c r="I200" s="12"/>
      <c r="J200" s="9">
        <v>21</v>
      </c>
      <c r="K200" s="9">
        <v>23</v>
      </c>
    </row>
    <row r="201" spans="2:11" s="11" customFormat="1" x14ac:dyDescent="0.2">
      <c r="B201" s="218">
        <v>43772</v>
      </c>
      <c r="C201" s="12" t="s">
        <v>5</v>
      </c>
      <c r="D201" s="113">
        <v>66839</v>
      </c>
      <c r="E201" s="12" t="s">
        <v>2761</v>
      </c>
      <c r="F201" s="12" t="s">
        <v>5</v>
      </c>
      <c r="G201" s="12" t="s">
        <v>6</v>
      </c>
      <c r="H201" s="12" t="s">
        <v>319</v>
      </c>
      <c r="I201" s="12"/>
      <c r="J201" s="9">
        <v>72</v>
      </c>
      <c r="K201" s="9">
        <v>90</v>
      </c>
    </row>
    <row r="202" spans="2:11" s="11" customFormat="1" x14ac:dyDescent="0.2">
      <c r="B202" s="218">
        <v>43772</v>
      </c>
      <c r="C202" s="12" t="s">
        <v>3</v>
      </c>
      <c r="D202" s="113">
        <v>1433</v>
      </c>
      <c r="E202" s="12" t="s">
        <v>92</v>
      </c>
      <c r="F202" s="12" t="s">
        <v>6</v>
      </c>
      <c r="G202" s="12" t="s">
        <v>2579</v>
      </c>
      <c r="H202" s="12" t="s">
        <v>319</v>
      </c>
      <c r="I202" s="12"/>
      <c r="J202" s="9">
        <v>21</v>
      </c>
      <c r="K202" s="9">
        <v>25</v>
      </c>
    </row>
    <row r="203" spans="2:11" s="11" customFormat="1" x14ac:dyDescent="0.2">
      <c r="B203" s="218">
        <v>43772</v>
      </c>
      <c r="C203" s="12" t="s">
        <v>6</v>
      </c>
      <c r="D203" s="113">
        <v>57290</v>
      </c>
      <c r="E203" s="12" t="s">
        <v>138</v>
      </c>
      <c r="F203" s="12" t="s">
        <v>6</v>
      </c>
      <c r="G203" s="12" t="s">
        <v>6</v>
      </c>
      <c r="H203" s="12" t="s">
        <v>319</v>
      </c>
      <c r="I203" s="12"/>
      <c r="J203" s="9">
        <v>33</v>
      </c>
      <c r="K203" s="9">
        <v>38</v>
      </c>
    </row>
    <row r="204" spans="2:11" s="11" customFormat="1" x14ac:dyDescent="0.2">
      <c r="B204" s="218">
        <v>43772</v>
      </c>
      <c r="C204" s="12" t="s">
        <v>3</v>
      </c>
      <c r="D204" s="113">
        <v>3321</v>
      </c>
      <c r="E204" s="12" t="s">
        <v>1040</v>
      </c>
      <c r="F204" s="12" t="s">
        <v>6</v>
      </c>
      <c r="G204" s="12" t="s">
        <v>2579</v>
      </c>
      <c r="H204" s="12" t="s">
        <v>319</v>
      </c>
      <c r="I204" s="12"/>
      <c r="J204" s="9">
        <v>23</v>
      </c>
      <c r="K204" s="9">
        <v>26</v>
      </c>
    </row>
    <row r="205" spans="2:11" s="11" customFormat="1" x14ac:dyDescent="0.2">
      <c r="B205" s="218">
        <v>43772</v>
      </c>
      <c r="C205" s="12" t="s">
        <v>6</v>
      </c>
      <c r="D205" s="113">
        <v>55600</v>
      </c>
      <c r="E205" s="12" t="s">
        <v>855</v>
      </c>
      <c r="F205" s="12" t="s">
        <v>6</v>
      </c>
      <c r="G205" s="12" t="s">
        <v>2579</v>
      </c>
      <c r="H205" s="12" t="s">
        <v>319</v>
      </c>
      <c r="I205" s="12"/>
      <c r="J205" s="9">
        <v>51</v>
      </c>
      <c r="K205" s="9">
        <v>51</v>
      </c>
    </row>
    <row r="206" spans="2:11" s="11" customFormat="1" x14ac:dyDescent="0.2">
      <c r="B206" s="218">
        <v>43772</v>
      </c>
      <c r="C206" s="12" t="s">
        <v>6</v>
      </c>
      <c r="D206" s="113">
        <v>54400</v>
      </c>
      <c r="E206" s="12" t="s">
        <v>1640</v>
      </c>
      <c r="F206" s="12" t="s">
        <v>6</v>
      </c>
      <c r="G206" s="12" t="s">
        <v>2579</v>
      </c>
      <c r="H206" s="12" t="s">
        <v>319</v>
      </c>
      <c r="I206" s="12"/>
      <c r="J206" s="9">
        <v>23</v>
      </c>
      <c r="K206" s="9">
        <v>20</v>
      </c>
    </row>
    <row r="207" spans="2:11" s="11" customFormat="1" x14ac:dyDescent="0.2">
      <c r="B207" s="218">
        <v>43772</v>
      </c>
      <c r="C207" s="12" t="s">
        <v>6</v>
      </c>
      <c r="D207" s="113">
        <v>57970</v>
      </c>
      <c r="E207" s="12" t="s">
        <v>471</v>
      </c>
      <c r="F207" s="12" t="s">
        <v>6</v>
      </c>
      <c r="G207" s="12" t="s">
        <v>2579</v>
      </c>
      <c r="H207" s="12" t="s">
        <v>319</v>
      </c>
      <c r="I207" s="12"/>
      <c r="J207" s="9">
        <v>47</v>
      </c>
      <c r="K207" s="9">
        <v>48</v>
      </c>
    </row>
    <row r="208" spans="2:11" s="11" customFormat="1" x14ac:dyDescent="0.2">
      <c r="B208" s="218">
        <v>43772</v>
      </c>
      <c r="C208" s="12" t="s">
        <v>6</v>
      </c>
      <c r="D208" s="113">
        <v>57300</v>
      </c>
      <c r="E208" s="12" t="s">
        <v>2764</v>
      </c>
      <c r="F208" s="12" t="s">
        <v>6</v>
      </c>
      <c r="G208" s="12" t="s">
        <v>2579</v>
      </c>
      <c r="H208" s="12" t="s">
        <v>319</v>
      </c>
      <c r="I208" s="12"/>
      <c r="J208" s="9">
        <v>38</v>
      </c>
      <c r="K208" s="9">
        <v>48</v>
      </c>
    </row>
    <row r="209" spans="2:11" s="11" customFormat="1" x14ac:dyDescent="0.2">
      <c r="B209" s="218">
        <v>43772</v>
      </c>
      <c r="C209" s="12" t="s">
        <v>3</v>
      </c>
      <c r="D209" s="113">
        <v>3322</v>
      </c>
      <c r="E209" s="12" t="s">
        <v>77</v>
      </c>
      <c r="F209" s="12" t="s">
        <v>6</v>
      </c>
      <c r="G209" s="12" t="s">
        <v>5</v>
      </c>
      <c r="H209" s="12" t="s">
        <v>319</v>
      </c>
      <c r="I209" s="12"/>
      <c r="J209" s="9">
        <v>23</v>
      </c>
      <c r="K209" s="9">
        <v>27</v>
      </c>
    </row>
    <row r="210" spans="2:11" s="11" customFormat="1" x14ac:dyDescent="0.2">
      <c r="B210" s="218">
        <v>43770</v>
      </c>
      <c r="C210" s="12" t="s">
        <v>3</v>
      </c>
      <c r="D210" s="113">
        <v>5836</v>
      </c>
      <c r="E210" s="12" t="s">
        <v>261</v>
      </c>
      <c r="F210" s="12" t="s">
        <v>6</v>
      </c>
      <c r="G210" s="12" t="s">
        <v>15</v>
      </c>
      <c r="H210" s="12" t="s">
        <v>2707</v>
      </c>
      <c r="I210" s="217"/>
      <c r="J210" s="9">
        <v>29</v>
      </c>
      <c r="K210" s="9">
        <v>29</v>
      </c>
    </row>
    <row r="211" spans="2:11" s="11" customFormat="1" x14ac:dyDescent="0.2">
      <c r="B211" s="218">
        <v>43770</v>
      </c>
      <c r="C211" s="12" t="s">
        <v>3</v>
      </c>
      <c r="D211" s="113">
        <v>8080</v>
      </c>
      <c r="E211" s="12" t="s">
        <v>41</v>
      </c>
      <c r="F211" s="12" t="s">
        <v>8</v>
      </c>
      <c r="G211" s="12" t="s">
        <v>33</v>
      </c>
      <c r="H211" s="12" t="s">
        <v>2707</v>
      </c>
      <c r="I211" s="12"/>
      <c r="J211" s="9">
        <v>21</v>
      </c>
      <c r="K211" s="9">
        <v>25</v>
      </c>
    </row>
    <row r="212" spans="2:11" s="11" customFormat="1" x14ac:dyDescent="0.2">
      <c r="B212" s="218">
        <v>43770</v>
      </c>
      <c r="C212" s="12" t="s">
        <v>6</v>
      </c>
      <c r="D212" s="113">
        <v>54190</v>
      </c>
      <c r="E212" s="12" t="s">
        <v>2724</v>
      </c>
      <c r="F212" s="12" t="s">
        <v>6</v>
      </c>
      <c r="G212" s="12" t="s">
        <v>9</v>
      </c>
      <c r="H212" s="12" t="s">
        <v>2725</v>
      </c>
      <c r="I212" s="217"/>
      <c r="J212" s="9">
        <v>13</v>
      </c>
      <c r="K212" s="9">
        <v>10</v>
      </c>
    </row>
    <row r="213" spans="2:11" s="11" customFormat="1" x14ac:dyDescent="0.2">
      <c r="B213" s="218">
        <v>43770</v>
      </c>
      <c r="C213" s="12" t="s">
        <v>3</v>
      </c>
      <c r="D213" s="113">
        <v>4418</v>
      </c>
      <c r="E213" s="12" t="s">
        <v>61</v>
      </c>
      <c r="F213" s="12" t="s">
        <v>4</v>
      </c>
      <c r="G213" s="12" t="s">
        <v>6</v>
      </c>
      <c r="H213" s="12" t="s">
        <v>163</v>
      </c>
      <c r="I213" s="12"/>
      <c r="J213" s="9">
        <v>7</v>
      </c>
      <c r="K213" s="9">
        <v>4</v>
      </c>
    </row>
    <row r="214" spans="2:11" s="11" customFormat="1" x14ac:dyDescent="0.2">
      <c r="B214" s="218">
        <v>43770</v>
      </c>
      <c r="C214" s="12" t="s">
        <v>3</v>
      </c>
      <c r="D214" s="113">
        <v>4022</v>
      </c>
      <c r="E214" s="12" t="s">
        <v>506</v>
      </c>
      <c r="F214" s="12" t="s">
        <v>16</v>
      </c>
      <c r="G214" s="12" t="s">
        <v>4</v>
      </c>
      <c r="H214" s="12" t="s">
        <v>163</v>
      </c>
      <c r="I214" s="217"/>
      <c r="J214" s="9">
        <v>15</v>
      </c>
      <c r="K214" s="9">
        <v>10</v>
      </c>
    </row>
    <row r="215" spans="2:11" s="11" customFormat="1" x14ac:dyDescent="0.2">
      <c r="B215" s="218">
        <v>43772</v>
      </c>
      <c r="C215" s="12" t="s">
        <v>14</v>
      </c>
      <c r="D215" s="113">
        <v>6791</v>
      </c>
      <c r="E215" s="12" t="s">
        <v>168</v>
      </c>
      <c r="F215" s="12" t="s">
        <v>6</v>
      </c>
      <c r="G215" s="12" t="s">
        <v>2579</v>
      </c>
      <c r="H215" s="12" t="s">
        <v>163</v>
      </c>
      <c r="I215" s="12"/>
      <c r="J215" s="9">
        <v>15</v>
      </c>
      <c r="K215" s="9">
        <v>12</v>
      </c>
    </row>
    <row r="216" spans="2:11" s="11" customFormat="1" x14ac:dyDescent="0.2">
      <c r="B216" s="218">
        <v>43772</v>
      </c>
      <c r="C216" s="12" t="s">
        <v>3</v>
      </c>
      <c r="D216" s="113">
        <v>4022</v>
      </c>
      <c r="E216" s="12" t="s">
        <v>506</v>
      </c>
      <c r="F216" s="12" t="s">
        <v>16</v>
      </c>
      <c r="G216" s="12" t="s">
        <v>3</v>
      </c>
      <c r="H216" s="12" t="s">
        <v>163</v>
      </c>
      <c r="I216" s="12"/>
      <c r="J216" s="9">
        <v>16</v>
      </c>
      <c r="K216" s="9">
        <v>10</v>
      </c>
    </row>
    <row r="217" spans="2:11" s="11" customFormat="1" x14ac:dyDescent="0.2">
      <c r="B217" s="218">
        <v>43772</v>
      </c>
      <c r="C217" s="12" t="s">
        <v>3</v>
      </c>
      <c r="D217" s="113">
        <v>3830</v>
      </c>
      <c r="E217" s="12" t="s">
        <v>116</v>
      </c>
      <c r="F217" s="12" t="s">
        <v>3</v>
      </c>
      <c r="G217" s="12" t="s">
        <v>3</v>
      </c>
      <c r="H217" s="12" t="s">
        <v>163</v>
      </c>
      <c r="I217" s="12"/>
      <c r="J217" s="9">
        <v>15</v>
      </c>
      <c r="K217" s="9">
        <v>13</v>
      </c>
    </row>
    <row r="218" spans="2:11" s="11" customFormat="1" x14ac:dyDescent="0.2">
      <c r="B218" s="218">
        <v>43770</v>
      </c>
      <c r="C218" s="12" t="s">
        <v>3</v>
      </c>
      <c r="D218" s="113">
        <v>4573</v>
      </c>
      <c r="E218" s="12" t="s">
        <v>40</v>
      </c>
      <c r="F218" s="12" t="s">
        <v>16</v>
      </c>
      <c r="G218" s="12" t="s">
        <v>6</v>
      </c>
      <c r="H218" s="12" t="s">
        <v>929</v>
      </c>
      <c r="I218" s="12"/>
      <c r="J218" s="9">
        <v>2</v>
      </c>
      <c r="K218" s="9">
        <v>0.4</v>
      </c>
    </row>
    <row r="219" spans="2:11" s="11" customFormat="1" x14ac:dyDescent="0.2">
      <c r="B219" s="218">
        <v>43770</v>
      </c>
      <c r="C219" s="12" t="s">
        <v>3</v>
      </c>
      <c r="D219" s="113">
        <v>4514</v>
      </c>
      <c r="E219" s="12" t="s">
        <v>40</v>
      </c>
      <c r="F219" s="12" t="s">
        <v>6</v>
      </c>
      <c r="G219" s="12" t="s">
        <v>15</v>
      </c>
      <c r="H219" s="12" t="s">
        <v>929</v>
      </c>
      <c r="I219" s="12"/>
      <c r="J219" s="113">
        <v>4</v>
      </c>
      <c r="K219" s="9">
        <v>1</v>
      </c>
    </row>
    <row r="220" spans="2:11" s="11" customFormat="1" x14ac:dyDescent="0.2">
      <c r="B220" s="218">
        <v>43770</v>
      </c>
      <c r="C220" s="12" t="s">
        <v>3</v>
      </c>
      <c r="D220" s="113">
        <v>7771</v>
      </c>
      <c r="E220" s="12" t="s">
        <v>47</v>
      </c>
      <c r="F220" s="12" t="s">
        <v>4</v>
      </c>
      <c r="G220" s="12" t="s">
        <v>99</v>
      </c>
      <c r="H220" s="12" t="s">
        <v>870</v>
      </c>
      <c r="I220" s="12"/>
      <c r="J220" s="9">
        <v>42</v>
      </c>
      <c r="K220" s="9">
        <v>56</v>
      </c>
    </row>
    <row r="221" spans="2:11" s="11" customFormat="1" x14ac:dyDescent="0.2">
      <c r="B221" s="218">
        <v>43772</v>
      </c>
      <c r="C221" s="12" t="s">
        <v>5</v>
      </c>
      <c r="D221" s="113">
        <v>66663</v>
      </c>
      <c r="E221" s="12" t="s">
        <v>191</v>
      </c>
      <c r="F221" s="12" t="s">
        <v>5</v>
      </c>
      <c r="G221" s="12" t="s">
        <v>2579</v>
      </c>
      <c r="H221" s="12" t="s">
        <v>2769</v>
      </c>
      <c r="I221" s="12"/>
      <c r="J221" s="9">
        <v>48</v>
      </c>
      <c r="K221" s="9">
        <v>67</v>
      </c>
    </row>
    <row r="222" spans="2:11" s="11" customFormat="1" x14ac:dyDescent="0.2">
      <c r="B222" s="218">
        <v>43770</v>
      </c>
      <c r="C222" s="12" t="s">
        <v>3</v>
      </c>
      <c r="D222" s="113">
        <v>2222</v>
      </c>
      <c r="E222" s="12" t="s">
        <v>92</v>
      </c>
      <c r="F222" s="12" t="s">
        <v>6</v>
      </c>
      <c r="G222" s="12" t="s">
        <v>15</v>
      </c>
      <c r="H222" s="12" t="s">
        <v>2729</v>
      </c>
      <c r="I222" s="217"/>
      <c r="J222" s="9">
        <v>28</v>
      </c>
      <c r="K222" s="9">
        <v>33</v>
      </c>
    </row>
    <row r="223" spans="2:11" s="11" customFormat="1" x14ac:dyDescent="0.2">
      <c r="B223" s="218">
        <v>43772</v>
      </c>
      <c r="C223" s="12" t="s">
        <v>3</v>
      </c>
      <c r="D223" s="113">
        <v>3329</v>
      </c>
      <c r="E223" s="12" t="s">
        <v>79</v>
      </c>
      <c r="F223" s="12" t="s">
        <v>3</v>
      </c>
      <c r="G223" s="12" t="s">
        <v>6</v>
      </c>
      <c r="H223" s="12" t="s">
        <v>1800</v>
      </c>
      <c r="I223" s="12"/>
      <c r="J223" s="9">
        <v>25</v>
      </c>
      <c r="K223" s="9">
        <v>27</v>
      </c>
    </row>
    <row r="224" spans="2:11" s="11" customFormat="1" x14ac:dyDescent="0.2">
      <c r="B224" s="218">
        <v>43772</v>
      </c>
      <c r="C224" s="12" t="s">
        <v>3</v>
      </c>
      <c r="D224" s="113">
        <v>8227</v>
      </c>
      <c r="E224" s="12" t="s">
        <v>64</v>
      </c>
      <c r="F224" s="12" t="s">
        <v>3</v>
      </c>
      <c r="G224" s="12" t="s">
        <v>6</v>
      </c>
      <c r="H224" s="12" t="s">
        <v>1800</v>
      </c>
      <c r="I224" s="12"/>
      <c r="J224" s="9">
        <v>26</v>
      </c>
      <c r="K224" s="9">
        <v>20</v>
      </c>
    </row>
    <row r="225" spans="2:11" s="11" customFormat="1" x14ac:dyDescent="0.2">
      <c r="B225" s="218">
        <v>43770</v>
      </c>
      <c r="C225" s="12" t="s">
        <v>6</v>
      </c>
      <c r="D225" s="113">
        <v>57940</v>
      </c>
      <c r="E225" s="12" t="s">
        <v>220</v>
      </c>
      <c r="F225" s="12" t="s">
        <v>6</v>
      </c>
      <c r="G225" s="12" t="s">
        <v>15</v>
      </c>
      <c r="H225" s="12" t="s">
        <v>2731</v>
      </c>
      <c r="I225" s="217"/>
      <c r="J225" s="9">
        <v>41</v>
      </c>
      <c r="K225" s="9">
        <v>54</v>
      </c>
    </row>
    <row r="226" spans="2:11" s="11" customFormat="1" x14ac:dyDescent="0.2">
      <c r="B226" s="218">
        <v>43772</v>
      </c>
      <c r="C226" s="12" t="s">
        <v>3</v>
      </c>
      <c r="D226" s="113">
        <v>4490</v>
      </c>
      <c r="E226" s="12" t="s">
        <v>46</v>
      </c>
      <c r="F226" s="12" t="s">
        <v>4</v>
      </c>
      <c r="G226" s="12" t="s">
        <v>2739</v>
      </c>
      <c r="H226" s="12" t="s">
        <v>2731</v>
      </c>
      <c r="I226" s="12"/>
      <c r="J226" s="9">
        <v>8</v>
      </c>
      <c r="K226" s="9">
        <v>5</v>
      </c>
    </row>
    <row r="227" spans="2:11" s="11" customFormat="1" x14ac:dyDescent="0.2">
      <c r="B227" s="218">
        <v>43771</v>
      </c>
      <c r="C227" s="12" t="s">
        <v>3</v>
      </c>
      <c r="D227" s="113">
        <v>3636</v>
      </c>
      <c r="E227" s="12" t="s">
        <v>76</v>
      </c>
      <c r="F227" s="12" t="s">
        <v>3</v>
      </c>
      <c r="G227" s="12" t="s">
        <v>6</v>
      </c>
      <c r="H227" s="12" t="s">
        <v>2731</v>
      </c>
      <c r="I227" s="12"/>
      <c r="J227" s="9">
        <v>18</v>
      </c>
      <c r="K227" s="9">
        <v>18</v>
      </c>
    </row>
    <row r="228" spans="2:11" s="11" customFormat="1" x14ac:dyDescent="0.2">
      <c r="B228" s="218">
        <v>43771</v>
      </c>
      <c r="C228" s="12" t="s">
        <v>3</v>
      </c>
      <c r="D228" s="113">
        <v>5359</v>
      </c>
      <c r="E228" s="12" t="s">
        <v>58</v>
      </c>
      <c r="F228" s="12" t="s">
        <v>3</v>
      </c>
      <c r="G228" s="12" t="s">
        <v>140</v>
      </c>
      <c r="H228" s="12" t="s">
        <v>2731</v>
      </c>
      <c r="I228" s="12"/>
      <c r="J228" s="9">
        <v>34</v>
      </c>
      <c r="K228" s="9">
        <v>39</v>
      </c>
    </row>
    <row r="229" spans="2:11" s="11" customFormat="1" x14ac:dyDescent="0.2">
      <c r="B229" s="218">
        <v>43770</v>
      </c>
      <c r="C229" s="12" t="s">
        <v>3</v>
      </c>
      <c r="D229" s="113">
        <v>3720</v>
      </c>
      <c r="E229" s="12" t="s">
        <v>83</v>
      </c>
      <c r="F229" s="12" t="s">
        <v>6</v>
      </c>
      <c r="G229" s="12" t="s">
        <v>4</v>
      </c>
      <c r="H229" s="12" t="s">
        <v>2717</v>
      </c>
      <c r="I229" s="217"/>
      <c r="J229" s="9">
        <v>20</v>
      </c>
      <c r="K229" s="9">
        <v>16</v>
      </c>
    </row>
    <row r="230" spans="2:11" s="11" customFormat="1" x14ac:dyDescent="0.2">
      <c r="B230" s="218">
        <v>43770</v>
      </c>
      <c r="C230" s="12" t="s">
        <v>6</v>
      </c>
      <c r="D230" s="113">
        <v>94480</v>
      </c>
      <c r="E230" s="12" t="s">
        <v>2715</v>
      </c>
      <c r="F230" s="12" t="s">
        <v>6</v>
      </c>
      <c r="G230" s="12" t="s">
        <v>15</v>
      </c>
      <c r="H230" s="12" t="s">
        <v>2716</v>
      </c>
      <c r="I230" s="217"/>
      <c r="J230" s="9"/>
      <c r="K230" s="9"/>
    </row>
    <row r="231" spans="2:11" s="11" customFormat="1" x14ac:dyDescent="0.2">
      <c r="B231" s="218">
        <v>43771</v>
      </c>
      <c r="C231" s="12" t="s">
        <v>3</v>
      </c>
      <c r="D231" s="113">
        <v>2215</v>
      </c>
      <c r="E231" s="12" t="s">
        <v>92</v>
      </c>
      <c r="F231" s="12" t="s">
        <v>6</v>
      </c>
      <c r="G231" s="12" t="s">
        <v>15</v>
      </c>
      <c r="H231" s="12" t="s">
        <v>2716</v>
      </c>
      <c r="I231" s="12"/>
      <c r="J231" s="9">
        <v>32</v>
      </c>
      <c r="K231" s="9">
        <v>30</v>
      </c>
    </row>
    <row r="232" spans="2:11" s="11" customFormat="1" x14ac:dyDescent="0.2">
      <c r="B232" s="218">
        <v>43772</v>
      </c>
      <c r="C232" s="12" t="s">
        <v>5</v>
      </c>
      <c r="D232" s="113">
        <v>66706</v>
      </c>
      <c r="E232" s="12" t="s">
        <v>97</v>
      </c>
      <c r="F232" s="12" t="s">
        <v>5</v>
      </c>
      <c r="G232" s="12" t="s">
        <v>2579</v>
      </c>
      <c r="H232" s="12" t="s">
        <v>2765</v>
      </c>
      <c r="I232" s="12"/>
      <c r="J232" s="9">
        <v>35</v>
      </c>
      <c r="K232" s="9">
        <v>46</v>
      </c>
    </row>
    <row r="233" spans="2:11" s="11" customFormat="1" x14ac:dyDescent="0.2">
      <c r="B233" s="218">
        <v>43772</v>
      </c>
      <c r="C233" s="12" t="s">
        <v>5</v>
      </c>
      <c r="D233" s="113">
        <v>66706</v>
      </c>
      <c r="E233" s="12" t="s">
        <v>97</v>
      </c>
      <c r="F233" s="12" t="s">
        <v>5</v>
      </c>
      <c r="G233" s="12" t="s">
        <v>2579</v>
      </c>
      <c r="H233" s="12" t="s">
        <v>2765</v>
      </c>
      <c r="I233" s="12"/>
      <c r="J233" s="9">
        <v>35</v>
      </c>
      <c r="K233" s="9">
        <v>46</v>
      </c>
    </row>
    <row r="234" spans="2:11" s="11" customFormat="1" x14ac:dyDescent="0.2">
      <c r="B234" s="218">
        <v>43770</v>
      </c>
      <c r="C234" s="12" t="s">
        <v>6</v>
      </c>
      <c r="D234" s="113">
        <v>88510</v>
      </c>
      <c r="E234" s="12" t="s">
        <v>2705</v>
      </c>
      <c r="F234" s="12" t="s">
        <v>6</v>
      </c>
      <c r="G234" s="12" t="s">
        <v>6</v>
      </c>
      <c r="H234" s="12" t="s">
        <v>292</v>
      </c>
      <c r="I234" s="12"/>
      <c r="J234" s="87" t="s">
        <v>2728</v>
      </c>
      <c r="K234" s="87" t="s">
        <v>2408</v>
      </c>
    </row>
    <row r="235" spans="2:11" s="11" customFormat="1" x14ac:dyDescent="0.2">
      <c r="B235" s="218">
        <v>43772</v>
      </c>
      <c r="C235" s="12" t="s">
        <v>14</v>
      </c>
      <c r="D235" s="113">
        <v>2800</v>
      </c>
      <c r="E235" s="12" t="s">
        <v>2364</v>
      </c>
      <c r="F235" s="12" t="s">
        <v>234</v>
      </c>
      <c r="G235" s="12" t="s">
        <v>6</v>
      </c>
      <c r="H235" s="12" t="s">
        <v>292</v>
      </c>
      <c r="I235" s="12"/>
      <c r="J235" s="9">
        <v>140</v>
      </c>
      <c r="K235" s="9">
        <v>226</v>
      </c>
    </row>
    <row r="236" spans="2:11" s="11" customFormat="1" x14ac:dyDescent="0.2">
      <c r="B236" s="218">
        <v>43772</v>
      </c>
      <c r="C236" s="12" t="s">
        <v>3</v>
      </c>
      <c r="D236" s="113">
        <v>1930</v>
      </c>
      <c r="E236" s="12" t="s">
        <v>92</v>
      </c>
      <c r="F236" s="12" t="s">
        <v>5</v>
      </c>
      <c r="G236" s="12" t="s">
        <v>2579</v>
      </c>
      <c r="H236" s="12" t="s">
        <v>292</v>
      </c>
      <c r="I236" s="12"/>
      <c r="J236" s="9">
        <v>26</v>
      </c>
      <c r="K236" s="9">
        <v>26</v>
      </c>
    </row>
    <row r="237" spans="2:11" s="11" customFormat="1" x14ac:dyDescent="0.2">
      <c r="B237" s="218">
        <v>43773</v>
      </c>
      <c r="C237" s="12" t="s">
        <v>3</v>
      </c>
      <c r="D237" s="113">
        <v>7540</v>
      </c>
      <c r="E237" s="12" t="s">
        <v>251</v>
      </c>
      <c r="F237" s="12" t="s">
        <v>3</v>
      </c>
      <c r="G237" s="12" t="s">
        <v>6</v>
      </c>
      <c r="H237" s="12" t="s">
        <v>194</v>
      </c>
      <c r="I237" s="12"/>
      <c r="J237" s="9">
        <v>37</v>
      </c>
      <c r="K237" s="9">
        <v>48</v>
      </c>
    </row>
    <row r="238" spans="2:11" x14ac:dyDescent="0.2">
      <c r="B238" s="218">
        <v>43773</v>
      </c>
      <c r="C238" s="12" t="s">
        <v>14</v>
      </c>
      <c r="D238" s="113">
        <v>6700</v>
      </c>
      <c r="E238" s="12" t="s">
        <v>127</v>
      </c>
      <c r="F238" s="12" t="s">
        <v>3</v>
      </c>
      <c r="G238" s="12" t="s">
        <v>2776</v>
      </c>
      <c r="H238" s="12" t="s">
        <v>194</v>
      </c>
      <c r="I238" s="12"/>
      <c r="J238" s="9">
        <v>32</v>
      </c>
      <c r="K238" s="9">
        <v>26</v>
      </c>
    </row>
    <row r="239" spans="2:11" s="11" customFormat="1" x14ac:dyDescent="0.2">
      <c r="B239" s="218">
        <v>43773</v>
      </c>
      <c r="C239" s="12" t="s">
        <v>3</v>
      </c>
      <c r="D239" s="113">
        <v>1628</v>
      </c>
      <c r="E239" s="12" t="s">
        <v>92</v>
      </c>
      <c r="F239" s="12" t="s">
        <v>6</v>
      </c>
      <c r="G239" s="12" t="s">
        <v>2579</v>
      </c>
      <c r="H239" s="12" t="s">
        <v>151</v>
      </c>
      <c r="I239" s="12"/>
      <c r="J239" s="9">
        <v>26</v>
      </c>
      <c r="K239" s="9">
        <v>27</v>
      </c>
    </row>
    <row r="240" spans="2:11" s="11" customFormat="1" x14ac:dyDescent="0.2">
      <c r="B240" s="218">
        <v>43773</v>
      </c>
      <c r="C240" s="12" t="s">
        <v>6</v>
      </c>
      <c r="D240" s="113">
        <v>43330</v>
      </c>
      <c r="E240" s="12" t="s">
        <v>2773</v>
      </c>
      <c r="F240" s="12" t="s">
        <v>6</v>
      </c>
      <c r="G240" s="12" t="s">
        <v>6</v>
      </c>
      <c r="H240" s="12" t="s">
        <v>151</v>
      </c>
      <c r="I240" s="12"/>
      <c r="J240" s="31"/>
      <c r="K240" s="31"/>
    </row>
    <row r="241" spans="2:11" s="11" customFormat="1" x14ac:dyDescent="0.2">
      <c r="B241" s="218">
        <v>43773</v>
      </c>
      <c r="C241" s="12" t="s">
        <v>3</v>
      </c>
      <c r="D241" s="113">
        <v>1258</v>
      </c>
      <c r="E241" s="12" t="s">
        <v>92</v>
      </c>
      <c r="F241" s="12" t="s">
        <v>2579</v>
      </c>
      <c r="G241" s="12" t="s">
        <v>6</v>
      </c>
      <c r="H241" s="12" t="s">
        <v>151</v>
      </c>
      <c r="I241" s="12"/>
      <c r="J241" s="9">
        <v>23</v>
      </c>
      <c r="K241" s="9">
        <v>26</v>
      </c>
    </row>
    <row r="242" spans="2:11" s="11" customFormat="1" x14ac:dyDescent="0.2">
      <c r="B242" s="218">
        <v>43773</v>
      </c>
      <c r="C242" s="12" t="s">
        <v>6</v>
      </c>
      <c r="D242" s="113">
        <v>89500</v>
      </c>
      <c r="E242" s="12" t="s">
        <v>2777</v>
      </c>
      <c r="F242" s="12" t="s">
        <v>6</v>
      </c>
      <c r="G242" s="12" t="s">
        <v>2579</v>
      </c>
      <c r="H242" s="12" t="s">
        <v>151</v>
      </c>
      <c r="I242" s="12"/>
      <c r="J242" s="31"/>
      <c r="K242" s="31"/>
    </row>
    <row r="243" spans="2:11" s="11" customFormat="1" x14ac:dyDescent="0.2">
      <c r="B243" s="218">
        <v>43773</v>
      </c>
      <c r="C243" s="12" t="s">
        <v>6</v>
      </c>
      <c r="D243" s="113">
        <v>31380</v>
      </c>
      <c r="E243" s="12" t="s">
        <v>2771</v>
      </c>
      <c r="F243" s="12" t="s">
        <v>6</v>
      </c>
      <c r="G243" s="12" t="s">
        <v>2579</v>
      </c>
      <c r="H243" s="12" t="s">
        <v>2772</v>
      </c>
      <c r="I243" s="12"/>
      <c r="J243" s="31"/>
      <c r="K243" s="31"/>
    </row>
    <row r="244" spans="2:11" s="11" customFormat="1" x14ac:dyDescent="0.2">
      <c r="B244" s="218">
        <v>43773</v>
      </c>
      <c r="C244" s="12" t="s">
        <v>3</v>
      </c>
      <c r="D244" s="113">
        <v>2340</v>
      </c>
      <c r="E244" s="12" t="s">
        <v>92</v>
      </c>
      <c r="F244" s="12" t="s">
        <v>2770</v>
      </c>
      <c r="G244" s="12" t="s">
        <v>2579</v>
      </c>
      <c r="H244" s="12" t="s">
        <v>319</v>
      </c>
      <c r="I244" s="12"/>
      <c r="J244" s="9">
        <v>24</v>
      </c>
      <c r="K244" s="9">
        <v>26</v>
      </c>
    </row>
    <row r="245" spans="2:11" s="11" customFormat="1" x14ac:dyDescent="0.2">
      <c r="B245" s="218">
        <v>43773</v>
      </c>
      <c r="C245" s="12" t="s">
        <v>6</v>
      </c>
      <c r="D245" s="113">
        <v>43330</v>
      </c>
      <c r="E245" s="12" t="s">
        <v>2773</v>
      </c>
      <c r="F245" s="12" t="s">
        <v>6</v>
      </c>
      <c r="G245" s="12" t="s">
        <v>2774</v>
      </c>
      <c r="H245" s="12" t="s">
        <v>319</v>
      </c>
      <c r="I245" s="12"/>
      <c r="J245" s="31"/>
      <c r="K245" s="31"/>
    </row>
    <row r="246" spans="2:11" s="11" customFormat="1" x14ac:dyDescent="0.2">
      <c r="B246" s="218">
        <v>43773</v>
      </c>
      <c r="C246" s="12" t="s">
        <v>3</v>
      </c>
      <c r="D246" s="113">
        <v>8340</v>
      </c>
      <c r="E246" s="12" t="s">
        <v>89</v>
      </c>
      <c r="F246" s="12" t="s">
        <v>157</v>
      </c>
      <c r="G246" s="12" t="s">
        <v>2775</v>
      </c>
      <c r="H246" s="12" t="s">
        <v>319</v>
      </c>
      <c r="I246" s="12"/>
      <c r="J246" s="9">
        <v>26</v>
      </c>
      <c r="K246" s="9">
        <v>33</v>
      </c>
    </row>
    <row r="247" spans="2:11" s="11" customFormat="1" x14ac:dyDescent="0.2">
      <c r="B247" s="218">
        <v>43773</v>
      </c>
      <c r="C247" s="12" t="s">
        <v>3</v>
      </c>
      <c r="D247" s="113">
        <v>4560</v>
      </c>
      <c r="E247" s="12" t="s">
        <v>40</v>
      </c>
      <c r="F247" s="12" t="s">
        <v>3</v>
      </c>
      <c r="G247" s="12" t="s">
        <v>6</v>
      </c>
      <c r="H247" s="12" t="s">
        <v>929</v>
      </c>
      <c r="I247" s="12"/>
      <c r="J247" s="9">
        <v>4</v>
      </c>
      <c r="K247" s="9">
        <v>2</v>
      </c>
    </row>
    <row r="248" spans="2:11" s="11" customFormat="1" x14ac:dyDescent="0.2">
      <c r="B248" s="218">
        <v>43774</v>
      </c>
      <c r="C248" s="12" t="s">
        <v>6</v>
      </c>
      <c r="D248" s="113">
        <v>71000</v>
      </c>
      <c r="E248" s="12" t="s">
        <v>2778</v>
      </c>
      <c r="F248" s="12" t="s">
        <v>1668</v>
      </c>
      <c r="G248" s="12" t="s">
        <v>2779</v>
      </c>
      <c r="H248" s="12" t="s">
        <v>319</v>
      </c>
      <c r="I248" s="12"/>
      <c r="J248" s="31"/>
      <c r="K248" s="31"/>
    </row>
    <row r="249" spans="2:11" s="11" customFormat="1" x14ac:dyDescent="0.2">
      <c r="B249" s="218">
        <v>43774</v>
      </c>
      <c r="C249" s="12" t="s">
        <v>3</v>
      </c>
      <c r="D249" s="113">
        <v>1938</v>
      </c>
      <c r="E249" s="12" t="s">
        <v>92</v>
      </c>
      <c r="F249" s="12" t="s">
        <v>19</v>
      </c>
      <c r="G249" s="12" t="s">
        <v>2780</v>
      </c>
      <c r="H249" s="12" t="s">
        <v>319</v>
      </c>
      <c r="I249" s="12"/>
      <c r="J249" s="9">
        <v>41</v>
      </c>
      <c r="K249" s="9">
        <v>31</v>
      </c>
    </row>
    <row r="250" spans="2:11" s="11" customFormat="1" x14ac:dyDescent="0.2">
      <c r="B250" s="218">
        <v>43775</v>
      </c>
      <c r="C250" s="12" t="s">
        <v>3</v>
      </c>
      <c r="D250" s="113">
        <v>1732</v>
      </c>
      <c r="E250" s="12" t="s">
        <v>92</v>
      </c>
      <c r="F250" s="12" t="s">
        <v>2579</v>
      </c>
      <c r="G250" s="12" t="s">
        <v>5</v>
      </c>
      <c r="H250" s="12" t="s">
        <v>151</v>
      </c>
      <c r="I250" s="12"/>
      <c r="J250" s="9">
        <v>37</v>
      </c>
      <c r="K250" s="9">
        <v>35</v>
      </c>
    </row>
    <row r="251" spans="2:11" s="11" customFormat="1" x14ac:dyDescent="0.2">
      <c r="B251" s="218">
        <v>43775</v>
      </c>
      <c r="C251" s="12" t="s">
        <v>3</v>
      </c>
      <c r="D251" s="113">
        <v>1452</v>
      </c>
      <c r="E251" s="12" t="s">
        <v>92</v>
      </c>
      <c r="F251" s="12" t="s">
        <v>2579</v>
      </c>
      <c r="G251" s="12" t="s">
        <v>2579</v>
      </c>
      <c r="H251" s="12" t="s">
        <v>151</v>
      </c>
      <c r="I251" s="12"/>
      <c r="J251" s="9">
        <v>30</v>
      </c>
      <c r="K251" s="9">
        <v>24</v>
      </c>
    </row>
    <row r="252" spans="2:11" s="11" customFormat="1" x14ac:dyDescent="0.2">
      <c r="B252" s="218">
        <v>43776</v>
      </c>
      <c r="C252" s="12" t="s">
        <v>5</v>
      </c>
      <c r="D252" s="113">
        <v>47802</v>
      </c>
      <c r="E252" s="12" t="s">
        <v>2590</v>
      </c>
      <c r="F252" s="12" t="s">
        <v>5</v>
      </c>
      <c r="G252" s="12" t="s">
        <v>2579</v>
      </c>
      <c r="H252" s="12" t="s">
        <v>172</v>
      </c>
      <c r="I252" s="12"/>
      <c r="J252" s="9">
        <v>177</v>
      </c>
      <c r="K252" s="9">
        <v>283</v>
      </c>
    </row>
    <row r="253" spans="2:11" x14ac:dyDescent="0.2">
      <c r="B253" s="218">
        <v>43776</v>
      </c>
      <c r="C253" s="12" t="s">
        <v>3</v>
      </c>
      <c r="D253" s="113">
        <v>4864</v>
      </c>
      <c r="E253" s="12" t="s">
        <v>506</v>
      </c>
      <c r="F253" s="12" t="s">
        <v>3</v>
      </c>
      <c r="G253" s="12" t="s">
        <v>5</v>
      </c>
      <c r="H253" s="12" t="s">
        <v>151</v>
      </c>
      <c r="I253" s="12"/>
      <c r="J253" s="9">
        <v>13</v>
      </c>
      <c r="K253" s="9">
        <v>7</v>
      </c>
    </row>
    <row r="254" spans="2:11" s="11" customFormat="1" x14ac:dyDescent="0.2">
      <c r="B254" s="218">
        <v>43776</v>
      </c>
      <c r="C254" s="12" t="s">
        <v>3</v>
      </c>
      <c r="D254" s="113">
        <v>8072</v>
      </c>
      <c r="E254" s="12" t="s">
        <v>41</v>
      </c>
      <c r="F254" s="12" t="s">
        <v>16</v>
      </c>
      <c r="G254" s="12" t="s">
        <v>3</v>
      </c>
      <c r="H254" s="12" t="s">
        <v>37</v>
      </c>
      <c r="I254" s="12"/>
      <c r="J254" s="9">
        <v>15</v>
      </c>
      <c r="K254" s="9">
        <v>16</v>
      </c>
    </row>
    <row r="255" spans="2:11" s="11" customFormat="1" x14ac:dyDescent="0.2">
      <c r="B255" s="218">
        <v>43778</v>
      </c>
      <c r="C255" s="12" t="s">
        <v>6</v>
      </c>
      <c r="D255" s="113">
        <v>54350</v>
      </c>
      <c r="E255" s="12" t="s">
        <v>1749</v>
      </c>
      <c r="F255" s="12" t="s">
        <v>6</v>
      </c>
      <c r="G255" s="12" t="s">
        <v>8</v>
      </c>
      <c r="H255" s="12" t="s">
        <v>194</v>
      </c>
      <c r="I255" s="12"/>
      <c r="J255" s="9">
        <v>19</v>
      </c>
      <c r="K255" s="9">
        <v>14</v>
      </c>
    </row>
    <row r="256" spans="2:11" s="11" customFormat="1" x14ac:dyDescent="0.2">
      <c r="B256" s="218">
        <v>43778</v>
      </c>
      <c r="C256" s="12" t="s">
        <v>3</v>
      </c>
      <c r="D256" s="113">
        <v>4991</v>
      </c>
      <c r="E256" s="12" t="s">
        <v>61</v>
      </c>
      <c r="F256" s="12" t="s">
        <v>4</v>
      </c>
      <c r="G256" s="12" t="s">
        <v>6</v>
      </c>
      <c r="H256" s="12" t="s">
        <v>222</v>
      </c>
      <c r="I256" s="12"/>
      <c r="J256" s="9">
        <v>5</v>
      </c>
      <c r="K256" s="9">
        <v>3</v>
      </c>
    </row>
    <row r="257" spans="2:11" s="11" customFormat="1" x14ac:dyDescent="0.2">
      <c r="B257" s="218">
        <v>43778</v>
      </c>
      <c r="C257" s="12" t="s">
        <v>3</v>
      </c>
      <c r="D257" s="113">
        <v>4535</v>
      </c>
      <c r="E257" s="12" t="s">
        <v>40</v>
      </c>
      <c r="F257" s="12" t="s">
        <v>4</v>
      </c>
      <c r="G257" s="12" t="s">
        <v>140</v>
      </c>
      <c r="H257" s="12" t="s">
        <v>222</v>
      </c>
      <c r="I257" s="12"/>
      <c r="J257" s="9">
        <v>4</v>
      </c>
      <c r="K257" s="9">
        <v>2</v>
      </c>
    </row>
    <row r="258" spans="2:11" s="11" customFormat="1" x14ac:dyDescent="0.2">
      <c r="B258" s="218">
        <v>43778</v>
      </c>
      <c r="C258" s="12" t="s">
        <v>3</v>
      </c>
      <c r="D258" s="113">
        <v>4361</v>
      </c>
      <c r="E258" s="12" t="s">
        <v>506</v>
      </c>
      <c r="F258" s="12" t="s">
        <v>10</v>
      </c>
      <c r="G258" s="12" t="s">
        <v>6</v>
      </c>
      <c r="H258" s="12" t="s">
        <v>262</v>
      </c>
      <c r="I258" s="12"/>
      <c r="J258" s="9">
        <v>13</v>
      </c>
      <c r="K258" s="9">
        <v>7</v>
      </c>
    </row>
    <row r="259" spans="2:11" s="11" customFormat="1" x14ac:dyDescent="0.2">
      <c r="B259" s="218">
        <v>43778</v>
      </c>
      <c r="C259" s="12" t="s">
        <v>3</v>
      </c>
      <c r="D259" s="113">
        <v>6695</v>
      </c>
      <c r="E259" s="12" t="s">
        <v>2781</v>
      </c>
      <c r="F259" s="12" t="s">
        <v>6</v>
      </c>
      <c r="G259" s="12" t="s">
        <v>15</v>
      </c>
      <c r="H259" s="12" t="s">
        <v>151</v>
      </c>
      <c r="I259" s="12"/>
      <c r="J259" s="9">
        <v>51</v>
      </c>
      <c r="K259" s="9">
        <v>64</v>
      </c>
    </row>
    <row r="260" spans="2:11" s="11" customFormat="1" x14ac:dyDescent="0.2">
      <c r="B260" s="218">
        <v>43778</v>
      </c>
      <c r="C260" s="12" t="s">
        <v>6</v>
      </c>
      <c r="D260" s="113">
        <v>57330</v>
      </c>
      <c r="E260" s="12" t="s">
        <v>182</v>
      </c>
      <c r="F260" s="12" t="s">
        <v>6</v>
      </c>
      <c r="G260" s="12" t="s">
        <v>15</v>
      </c>
      <c r="H260" s="12" t="s">
        <v>151</v>
      </c>
      <c r="I260" s="12"/>
      <c r="J260" s="9">
        <v>24</v>
      </c>
      <c r="K260" s="9">
        <v>29</v>
      </c>
    </row>
    <row r="261" spans="2:11" s="11" customFormat="1" x14ac:dyDescent="0.2">
      <c r="B261" s="218">
        <v>43778</v>
      </c>
      <c r="C261" s="12" t="s">
        <v>3</v>
      </c>
      <c r="D261" s="113">
        <v>6137</v>
      </c>
      <c r="E261" s="12" t="s">
        <v>48</v>
      </c>
      <c r="F261" s="12" t="s">
        <v>6</v>
      </c>
      <c r="G261" s="12" t="s">
        <v>5</v>
      </c>
      <c r="H261" s="12" t="s">
        <v>151</v>
      </c>
      <c r="I261" s="12"/>
      <c r="J261" s="9">
        <v>41</v>
      </c>
      <c r="K261" s="9">
        <v>44</v>
      </c>
    </row>
    <row r="262" spans="2:11" s="11" customFormat="1" x14ac:dyDescent="0.2">
      <c r="B262" s="218">
        <v>43778</v>
      </c>
      <c r="C262" s="12" t="s">
        <v>3</v>
      </c>
      <c r="D262" s="113">
        <v>2446</v>
      </c>
      <c r="E262" s="12" t="s">
        <v>92</v>
      </c>
      <c r="F262" s="12" t="s">
        <v>5</v>
      </c>
      <c r="G262" s="12" t="s">
        <v>6</v>
      </c>
      <c r="H262" s="12" t="s">
        <v>151</v>
      </c>
      <c r="I262" s="12"/>
      <c r="J262" s="9">
        <v>27</v>
      </c>
      <c r="K262" s="9">
        <v>27</v>
      </c>
    </row>
    <row r="263" spans="2:11" s="11" customFormat="1" x14ac:dyDescent="0.2">
      <c r="B263" s="218">
        <v>43778</v>
      </c>
      <c r="C263" s="12" t="s">
        <v>3</v>
      </c>
      <c r="D263" s="113">
        <v>4732</v>
      </c>
      <c r="E263" s="12" t="s">
        <v>75</v>
      </c>
      <c r="F263" s="12" t="s">
        <v>159</v>
      </c>
      <c r="G263" s="12" t="s">
        <v>6</v>
      </c>
      <c r="H263" s="12" t="s">
        <v>23</v>
      </c>
      <c r="I263" s="12"/>
      <c r="J263" s="9">
        <v>10</v>
      </c>
      <c r="K263" s="9">
        <v>5</v>
      </c>
    </row>
    <row r="264" spans="2:11" s="11" customFormat="1" x14ac:dyDescent="0.2">
      <c r="B264" s="218">
        <v>43778</v>
      </c>
      <c r="C264" s="12" t="s">
        <v>3</v>
      </c>
      <c r="D264" s="113">
        <v>8522</v>
      </c>
      <c r="E264" s="12" t="s">
        <v>1857</v>
      </c>
      <c r="F264" s="12" t="s">
        <v>4</v>
      </c>
      <c r="G264" s="12" t="s">
        <v>140</v>
      </c>
      <c r="H264" s="12" t="s">
        <v>23</v>
      </c>
      <c r="I264" s="12"/>
      <c r="J264" s="9">
        <v>40</v>
      </c>
      <c r="K264" s="9">
        <v>34</v>
      </c>
    </row>
    <row r="265" spans="2:11" s="11" customFormat="1" x14ac:dyDescent="0.2">
      <c r="B265" s="218">
        <v>43778</v>
      </c>
      <c r="C265" s="12" t="s">
        <v>3</v>
      </c>
      <c r="D265" s="113">
        <v>8152</v>
      </c>
      <c r="E265" s="12" t="s">
        <v>53</v>
      </c>
      <c r="F265" s="12" t="s">
        <v>4</v>
      </c>
      <c r="G265" s="12" t="s">
        <v>5</v>
      </c>
      <c r="H265" s="12" t="s">
        <v>23</v>
      </c>
      <c r="I265" s="12"/>
      <c r="J265" s="9">
        <v>26</v>
      </c>
      <c r="K265" s="9">
        <v>32</v>
      </c>
    </row>
    <row r="266" spans="2:11" s="11" customFormat="1" x14ac:dyDescent="0.2">
      <c r="B266" s="218">
        <v>43778</v>
      </c>
      <c r="C266" s="12" t="s">
        <v>3</v>
      </c>
      <c r="D266" s="113">
        <v>4814</v>
      </c>
      <c r="E266" s="12" t="s">
        <v>113</v>
      </c>
      <c r="F266" s="12" t="s">
        <v>15</v>
      </c>
      <c r="G266" s="12" t="s">
        <v>11</v>
      </c>
      <c r="H266" s="12" t="s">
        <v>477</v>
      </c>
      <c r="I266" s="12"/>
      <c r="J266" s="9">
        <v>12</v>
      </c>
      <c r="K266" s="9">
        <v>8</v>
      </c>
    </row>
    <row r="267" spans="2:11" s="11" customFormat="1" x14ac:dyDescent="0.2">
      <c r="B267" s="218">
        <v>43778</v>
      </c>
      <c r="C267" s="12" t="s">
        <v>3</v>
      </c>
      <c r="D267" s="113">
        <v>1221</v>
      </c>
      <c r="E267" s="12" t="s">
        <v>92</v>
      </c>
      <c r="F267" s="12" t="s">
        <v>31</v>
      </c>
      <c r="G267" s="12" t="s">
        <v>15</v>
      </c>
      <c r="H267" s="12" t="s">
        <v>391</v>
      </c>
      <c r="I267" s="12"/>
      <c r="J267" s="9">
        <v>29</v>
      </c>
      <c r="K267" s="9">
        <v>35</v>
      </c>
    </row>
    <row r="268" spans="2:11" s="11" customFormat="1" x14ac:dyDescent="0.2">
      <c r="B268" s="218">
        <v>43779</v>
      </c>
      <c r="C268" s="12" t="s">
        <v>3</v>
      </c>
      <c r="D268" s="113">
        <v>1268</v>
      </c>
      <c r="E268" s="12" t="s">
        <v>92</v>
      </c>
      <c r="F268" s="12" t="s">
        <v>15</v>
      </c>
      <c r="G268" s="12" t="s">
        <v>5</v>
      </c>
      <c r="H268" s="12" t="s">
        <v>194</v>
      </c>
      <c r="I268" s="12"/>
      <c r="J268" s="9">
        <v>24</v>
      </c>
      <c r="K268" s="9">
        <v>32</v>
      </c>
    </row>
    <row r="269" spans="2:11" x14ac:dyDescent="0.2">
      <c r="B269" s="218">
        <v>43779</v>
      </c>
      <c r="C269" s="12" t="s">
        <v>3</v>
      </c>
      <c r="D269" s="113">
        <v>4888</v>
      </c>
      <c r="E269" s="12" t="s">
        <v>124</v>
      </c>
      <c r="F269" s="12" t="s">
        <v>4</v>
      </c>
      <c r="G269" s="12" t="s">
        <v>6</v>
      </c>
      <c r="H269" s="12" t="s">
        <v>194</v>
      </c>
      <c r="I269" s="12"/>
      <c r="J269" s="9">
        <v>12</v>
      </c>
      <c r="K269" s="9">
        <v>7</v>
      </c>
    </row>
    <row r="270" spans="2:11" x14ac:dyDescent="0.2">
      <c r="B270" s="218">
        <v>43779</v>
      </c>
      <c r="C270" s="12" t="s">
        <v>3</v>
      </c>
      <c r="D270" s="113">
        <v>8053</v>
      </c>
      <c r="E270" s="12" t="s">
        <v>41</v>
      </c>
      <c r="F270" s="12" t="s">
        <v>6</v>
      </c>
      <c r="G270" s="12" t="s">
        <v>15</v>
      </c>
      <c r="H270" s="12" t="s">
        <v>2584</v>
      </c>
      <c r="I270" s="12"/>
      <c r="J270" s="9">
        <v>24</v>
      </c>
      <c r="K270" s="9">
        <v>20</v>
      </c>
    </row>
    <row r="271" spans="2:11" x14ac:dyDescent="0.2">
      <c r="B271" s="218">
        <v>43779</v>
      </c>
      <c r="C271" s="12" t="s">
        <v>3</v>
      </c>
      <c r="D271" s="113">
        <v>3223</v>
      </c>
      <c r="E271" s="12" t="s">
        <v>131</v>
      </c>
      <c r="F271" s="12" t="s">
        <v>15</v>
      </c>
      <c r="G271" s="12" t="s">
        <v>6</v>
      </c>
      <c r="H271" s="12" t="s">
        <v>151</v>
      </c>
      <c r="I271" s="12"/>
      <c r="J271" s="9">
        <v>21</v>
      </c>
      <c r="K271" s="9">
        <v>21</v>
      </c>
    </row>
    <row r="272" spans="2:11" x14ac:dyDescent="0.2">
      <c r="B272" s="218">
        <v>43779</v>
      </c>
      <c r="C272" s="12" t="s">
        <v>6</v>
      </c>
      <c r="D272" s="113">
        <v>57000</v>
      </c>
      <c r="E272" s="12" t="s">
        <v>211</v>
      </c>
      <c r="F272" s="12" t="s">
        <v>6</v>
      </c>
      <c r="G272" s="12" t="s">
        <v>6</v>
      </c>
      <c r="H272" s="12" t="s">
        <v>151</v>
      </c>
      <c r="I272" s="12"/>
      <c r="J272" s="9">
        <v>50</v>
      </c>
      <c r="K272" s="9">
        <v>64</v>
      </c>
    </row>
    <row r="273" spans="2:11" x14ac:dyDescent="0.2">
      <c r="B273" s="218">
        <v>43779</v>
      </c>
      <c r="C273" s="12" t="s">
        <v>3</v>
      </c>
      <c r="D273" s="113">
        <v>3832</v>
      </c>
      <c r="E273" s="12" t="s">
        <v>116</v>
      </c>
      <c r="F273" s="12" t="s">
        <v>4</v>
      </c>
      <c r="G273" s="12" t="s">
        <v>5</v>
      </c>
      <c r="H273" s="12" t="s">
        <v>151</v>
      </c>
      <c r="I273" s="12"/>
      <c r="J273" s="9">
        <v>15</v>
      </c>
      <c r="K273" s="9">
        <v>13</v>
      </c>
    </row>
    <row r="274" spans="2:11" x14ac:dyDescent="0.2">
      <c r="B274" s="218">
        <v>43779</v>
      </c>
      <c r="C274" s="12" t="s">
        <v>3</v>
      </c>
      <c r="D274" s="113">
        <v>3922</v>
      </c>
      <c r="E274" s="12" t="s">
        <v>71</v>
      </c>
      <c r="F274" s="12" t="s">
        <v>234</v>
      </c>
      <c r="G274" s="12" t="s">
        <v>2783</v>
      </c>
      <c r="H274" s="12" t="s">
        <v>151</v>
      </c>
      <c r="I274" s="12"/>
      <c r="J274" s="9">
        <v>14</v>
      </c>
      <c r="K274" s="9">
        <v>11</v>
      </c>
    </row>
    <row r="275" spans="2:11" x14ac:dyDescent="0.2">
      <c r="B275" s="218">
        <v>43779</v>
      </c>
      <c r="C275" s="12" t="s">
        <v>3</v>
      </c>
      <c r="D275" s="113">
        <v>7433</v>
      </c>
      <c r="E275" s="12" t="s">
        <v>2785</v>
      </c>
      <c r="F275" s="12" t="s">
        <v>16</v>
      </c>
      <c r="G275" s="12" t="s">
        <v>15</v>
      </c>
      <c r="H275" s="12" t="s">
        <v>151</v>
      </c>
      <c r="I275" s="12"/>
      <c r="J275" s="9">
        <v>39</v>
      </c>
      <c r="K275" s="9">
        <v>56</v>
      </c>
    </row>
    <row r="276" spans="2:11" x14ac:dyDescent="0.2">
      <c r="B276" s="218">
        <v>43779</v>
      </c>
      <c r="C276" s="12" t="s">
        <v>3</v>
      </c>
      <c r="D276" s="113">
        <v>4985</v>
      </c>
      <c r="E276" s="12" t="s">
        <v>61</v>
      </c>
      <c r="F276" s="12" t="s">
        <v>6</v>
      </c>
      <c r="G276" s="12" t="s">
        <v>4</v>
      </c>
      <c r="H276" s="12" t="s">
        <v>151</v>
      </c>
      <c r="I276" s="12"/>
      <c r="J276" s="9">
        <v>7</v>
      </c>
      <c r="K276" s="9">
        <v>6</v>
      </c>
    </row>
    <row r="277" spans="2:11" x14ac:dyDescent="0.2">
      <c r="B277" s="218">
        <v>43779</v>
      </c>
      <c r="C277" s="12" t="s">
        <v>6</v>
      </c>
      <c r="D277" s="113">
        <v>57150</v>
      </c>
      <c r="E277" s="12" t="s">
        <v>984</v>
      </c>
      <c r="F277" s="12" t="s">
        <v>6</v>
      </c>
      <c r="G277" s="12" t="s">
        <v>6</v>
      </c>
      <c r="H277" s="12" t="s">
        <v>151</v>
      </c>
      <c r="I277" s="12"/>
      <c r="J277" s="9">
        <v>65</v>
      </c>
      <c r="K277" s="9">
        <v>99</v>
      </c>
    </row>
    <row r="278" spans="2:11" x14ac:dyDescent="0.2">
      <c r="B278" s="218">
        <v>43779</v>
      </c>
      <c r="C278" s="12" t="s">
        <v>3</v>
      </c>
      <c r="D278" s="113">
        <v>1534</v>
      </c>
      <c r="E278" s="12" t="s">
        <v>92</v>
      </c>
      <c r="F278" s="12" t="s">
        <v>8</v>
      </c>
      <c r="G278" s="12" t="s">
        <v>6</v>
      </c>
      <c r="H278" s="12" t="s">
        <v>151</v>
      </c>
      <c r="I278" s="12"/>
      <c r="J278" s="9">
        <v>19</v>
      </c>
      <c r="K278" s="9">
        <v>23</v>
      </c>
    </row>
    <row r="279" spans="2:11" x14ac:dyDescent="0.2">
      <c r="B279" s="218">
        <v>43779</v>
      </c>
      <c r="C279" s="12" t="s">
        <v>3</v>
      </c>
      <c r="D279" s="114">
        <v>8371</v>
      </c>
      <c r="E279" s="12" t="s">
        <v>57</v>
      </c>
      <c r="F279" s="12" t="s">
        <v>4</v>
      </c>
      <c r="G279" s="12" t="s">
        <v>5</v>
      </c>
      <c r="H279" s="12" t="s">
        <v>151</v>
      </c>
      <c r="I279" s="12"/>
      <c r="J279" s="9">
        <v>27</v>
      </c>
      <c r="K279" s="9">
        <v>22</v>
      </c>
    </row>
    <row r="280" spans="2:11" x14ac:dyDescent="0.2">
      <c r="B280" s="218">
        <v>43779</v>
      </c>
      <c r="C280" s="12" t="s">
        <v>3</v>
      </c>
      <c r="D280" s="113">
        <v>3378</v>
      </c>
      <c r="E280" s="12" t="s">
        <v>2787</v>
      </c>
      <c r="F280" s="12" t="s">
        <v>4</v>
      </c>
      <c r="G280" s="12" t="s">
        <v>6</v>
      </c>
      <c r="H280" s="12" t="s">
        <v>151</v>
      </c>
      <c r="I280" s="12"/>
      <c r="J280" s="9">
        <v>19</v>
      </c>
      <c r="K280" s="9">
        <v>25</v>
      </c>
    </row>
    <row r="281" spans="2:11" x14ac:dyDescent="0.2">
      <c r="B281" s="218">
        <v>43779</v>
      </c>
      <c r="C281" s="12" t="s">
        <v>3</v>
      </c>
      <c r="D281" s="113">
        <v>3690</v>
      </c>
      <c r="E281" s="12" t="s">
        <v>62</v>
      </c>
      <c r="F281" s="12" t="s">
        <v>2788</v>
      </c>
      <c r="G281" s="12" t="s">
        <v>6</v>
      </c>
      <c r="H281" s="12" t="s">
        <v>151</v>
      </c>
      <c r="I281" s="12"/>
      <c r="J281" s="9">
        <v>13</v>
      </c>
      <c r="K281" s="9">
        <v>11</v>
      </c>
    </row>
    <row r="282" spans="2:11" x14ac:dyDescent="0.2">
      <c r="B282" s="218">
        <v>43779</v>
      </c>
      <c r="C282" s="12" t="s">
        <v>3</v>
      </c>
      <c r="D282" s="113">
        <v>1550</v>
      </c>
      <c r="E282" s="12" t="s">
        <v>92</v>
      </c>
      <c r="F282" s="12" t="s">
        <v>8</v>
      </c>
      <c r="G282" s="12" t="s">
        <v>6</v>
      </c>
      <c r="H282" s="12" t="s">
        <v>37</v>
      </c>
      <c r="I282" s="12"/>
      <c r="J282" s="9">
        <v>27</v>
      </c>
      <c r="K282" s="9">
        <v>28</v>
      </c>
    </row>
    <row r="283" spans="2:11" x14ac:dyDescent="0.2">
      <c r="B283" s="218">
        <v>43779</v>
      </c>
      <c r="C283" s="12" t="s">
        <v>3</v>
      </c>
      <c r="D283" s="113">
        <v>3378</v>
      </c>
      <c r="E283" s="12" t="s">
        <v>2787</v>
      </c>
      <c r="F283" s="12" t="s">
        <v>4</v>
      </c>
      <c r="G283" s="12" t="s">
        <v>6</v>
      </c>
      <c r="H283" s="12" t="s">
        <v>37</v>
      </c>
      <c r="I283" s="12"/>
      <c r="J283" s="9">
        <v>19</v>
      </c>
      <c r="K283" s="9">
        <v>25</v>
      </c>
    </row>
    <row r="284" spans="2:11" x14ac:dyDescent="0.2">
      <c r="B284" s="218">
        <v>43779</v>
      </c>
      <c r="C284" s="12" t="s">
        <v>3</v>
      </c>
      <c r="D284" s="113">
        <v>4804</v>
      </c>
      <c r="E284" s="12" t="s">
        <v>113</v>
      </c>
      <c r="F284" s="12" t="s">
        <v>4</v>
      </c>
      <c r="G284" s="12" t="s">
        <v>6</v>
      </c>
      <c r="H284" s="12" t="s">
        <v>37</v>
      </c>
      <c r="I284" s="12"/>
      <c r="J284" s="9">
        <v>16</v>
      </c>
      <c r="K284" s="9">
        <v>9</v>
      </c>
    </row>
    <row r="285" spans="2:11" x14ac:dyDescent="0.2">
      <c r="B285" s="218">
        <v>43779</v>
      </c>
      <c r="C285" s="12" t="s">
        <v>3</v>
      </c>
      <c r="D285" s="113">
        <v>4268</v>
      </c>
      <c r="E285" s="12" t="s">
        <v>506</v>
      </c>
      <c r="F285" s="12" t="s">
        <v>6</v>
      </c>
      <c r="G285" s="12" t="s">
        <v>4</v>
      </c>
      <c r="H285" s="12" t="s">
        <v>37</v>
      </c>
      <c r="I285" s="12"/>
      <c r="J285" s="9">
        <v>12</v>
      </c>
      <c r="K285" s="9">
        <v>10</v>
      </c>
    </row>
    <row r="286" spans="2:11" x14ac:dyDescent="0.2">
      <c r="B286" s="218">
        <v>43779</v>
      </c>
      <c r="C286" s="12" t="s">
        <v>6</v>
      </c>
      <c r="D286" s="113">
        <v>57855</v>
      </c>
      <c r="E286" s="12" t="s">
        <v>2747</v>
      </c>
      <c r="F286" s="12" t="s">
        <v>6</v>
      </c>
      <c r="G286" s="12" t="s">
        <v>31</v>
      </c>
      <c r="H286" s="12" t="s">
        <v>23</v>
      </c>
      <c r="I286" s="12"/>
      <c r="J286" s="9">
        <v>50</v>
      </c>
      <c r="K286" s="9">
        <v>59</v>
      </c>
    </row>
    <row r="287" spans="2:11" x14ac:dyDescent="0.2">
      <c r="B287" s="218">
        <v>43779</v>
      </c>
      <c r="C287" s="12" t="s">
        <v>14</v>
      </c>
      <c r="D287" s="113">
        <v>6700</v>
      </c>
      <c r="E287" s="12" t="s">
        <v>127</v>
      </c>
      <c r="F287" s="12" t="s">
        <v>6</v>
      </c>
      <c r="G287" s="12" t="s">
        <v>15</v>
      </c>
      <c r="H287" s="12" t="s">
        <v>23</v>
      </c>
      <c r="I287" s="12"/>
      <c r="J287" s="9">
        <v>29</v>
      </c>
      <c r="K287" s="9">
        <v>26</v>
      </c>
    </row>
    <row r="288" spans="2:11" x14ac:dyDescent="0.2">
      <c r="B288" s="218">
        <v>43779</v>
      </c>
      <c r="C288" s="12" t="s">
        <v>6</v>
      </c>
      <c r="D288" s="113">
        <v>55220</v>
      </c>
      <c r="E288" s="12" t="s">
        <v>2784</v>
      </c>
      <c r="F288" s="12" t="s">
        <v>6</v>
      </c>
      <c r="G288" s="12" t="s">
        <v>15</v>
      </c>
      <c r="H288" s="12" t="s">
        <v>23</v>
      </c>
      <c r="I288" s="12"/>
      <c r="J288" s="9">
        <v>79</v>
      </c>
      <c r="K288" s="9">
        <v>106</v>
      </c>
    </row>
    <row r="289" spans="2:11" x14ac:dyDescent="0.2">
      <c r="B289" s="218">
        <v>43779</v>
      </c>
      <c r="C289" s="12" t="s">
        <v>3</v>
      </c>
      <c r="D289" s="113">
        <v>4976</v>
      </c>
      <c r="E289" s="12" t="s">
        <v>87</v>
      </c>
      <c r="F289" s="12" t="s">
        <v>2786</v>
      </c>
      <c r="G289" s="12" t="s">
        <v>6</v>
      </c>
      <c r="H289" s="12" t="s">
        <v>23</v>
      </c>
      <c r="I289" s="12"/>
      <c r="J289" s="9">
        <v>16</v>
      </c>
      <c r="K289" s="9">
        <v>14</v>
      </c>
    </row>
    <row r="290" spans="2:11" x14ac:dyDescent="0.2">
      <c r="B290" s="218">
        <v>43779</v>
      </c>
      <c r="C290" s="12" t="s">
        <v>6</v>
      </c>
      <c r="D290" s="113">
        <v>57190</v>
      </c>
      <c r="E290" s="12" t="s">
        <v>174</v>
      </c>
      <c r="F290" s="12" t="s">
        <v>6</v>
      </c>
      <c r="G290" s="12" t="s">
        <v>5</v>
      </c>
      <c r="H290" s="12" t="s">
        <v>23</v>
      </c>
      <c r="I290" s="12"/>
      <c r="J290" s="9">
        <v>28</v>
      </c>
      <c r="K290" s="9">
        <v>39</v>
      </c>
    </row>
    <row r="291" spans="2:11" x14ac:dyDescent="0.2">
      <c r="B291" s="218">
        <v>43779</v>
      </c>
      <c r="C291" s="12" t="s">
        <v>3</v>
      </c>
      <c r="D291" s="113">
        <v>4810</v>
      </c>
      <c r="E291" s="12" t="s">
        <v>113</v>
      </c>
      <c r="F291" s="12" t="s">
        <v>4</v>
      </c>
      <c r="G291" s="12" t="s">
        <v>6</v>
      </c>
      <c r="H291" s="12" t="s">
        <v>23</v>
      </c>
      <c r="I291" s="12"/>
      <c r="J291" s="9">
        <v>13</v>
      </c>
      <c r="K291" s="9">
        <v>9</v>
      </c>
    </row>
    <row r="292" spans="2:11" x14ac:dyDescent="0.2">
      <c r="B292" s="218">
        <v>43779</v>
      </c>
      <c r="C292" s="12" t="s">
        <v>6</v>
      </c>
      <c r="D292" s="113">
        <v>57000</v>
      </c>
      <c r="E292" s="12" t="s">
        <v>211</v>
      </c>
      <c r="F292" s="12" t="s">
        <v>6</v>
      </c>
      <c r="G292" s="12" t="s">
        <v>15</v>
      </c>
      <c r="H292" s="12" t="s">
        <v>23</v>
      </c>
      <c r="I292" s="12"/>
      <c r="J292" s="9">
        <v>49</v>
      </c>
      <c r="K292" s="9">
        <v>64</v>
      </c>
    </row>
    <row r="293" spans="2:11" x14ac:dyDescent="0.2">
      <c r="B293" s="218">
        <v>43779</v>
      </c>
      <c r="C293" s="12" t="s">
        <v>3</v>
      </c>
      <c r="D293" s="113">
        <v>2380</v>
      </c>
      <c r="E293" s="12" t="s">
        <v>92</v>
      </c>
      <c r="F293" s="12" t="s">
        <v>9</v>
      </c>
      <c r="G293" s="12" t="s">
        <v>15</v>
      </c>
      <c r="H293" s="12" t="s">
        <v>23</v>
      </c>
      <c r="I293" s="12"/>
      <c r="J293" s="9">
        <v>19</v>
      </c>
      <c r="K293" s="9">
        <v>24</v>
      </c>
    </row>
    <row r="294" spans="2:11" x14ac:dyDescent="0.2">
      <c r="B294" s="218">
        <v>43779</v>
      </c>
      <c r="C294" s="12" t="s">
        <v>3</v>
      </c>
      <c r="D294" s="113">
        <v>4779</v>
      </c>
      <c r="E294" s="12" t="s">
        <v>75</v>
      </c>
      <c r="F294" s="12" t="s">
        <v>34</v>
      </c>
      <c r="G294" s="12" t="s">
        <v>6</v>
      </c>
      <c r="H294" s="12" t="s">
        <v>23</v>
      </c>
      <c r="I294" s="12"/>
      <c r="J294" s="9">
        <v>10</v>
      </c>
      <c r="K294" s="9">
        <v>5</v>
      </c>
    </row>
    <row r="295" spans="2:11" x14ac:dyDescent="0.2">
      <c r="B295" s="218">
        <v>43779</v>
      </c>
      <c r="C295" s="12" t="s">
        <v>3</v>
      </c>
      <c r="D295" s="113">
        <v>4034</v>
      </c>
      <c r="E295" s="12" t="s">
        <v>506</v>
      </c>
      <c r="F295" s="12" t="s">
        <v>4</v>
      </c>
      <c r="G295" s="12" t="s">
        <v>5</v>
      </c>
      <c r="H295" s="12" t="s">
        <v>23</v>
      </c>
      <c r="I295" s="12"/>
      <c r="J295" s="9">
        <v>12</v>
      </c>
      <c r="K295" s="9">
        <v>10</v>
      </c>
    </row>
    <row r="296" spans="2:11" x14ac:dyDescent="0.2">
      <c r="B296" s="218">
        <v>43779</v>
      </c>
      <c r="C296" s="12" t="s">
        <v>3</v>
      </c>
      <c r="D296" s="113">
        <v>4573</v>
      </c>
      <c r="E296" s="12" t="s">
        <v>40</v>
      </c>
      <c r="F296" s="12" t="s">
        <v>16</v>
      </c>
      <c r="G296" s="12" t="s">
        <v>6</v>
      </c>
      <c r="H296" s="12" t="s">
        <v>23</v>
      </c>
      <c r="I296" s="12"/>
      <c r="J296" s="9">
        <v>2</v>
      </c>
      <c r="K296" s="9">
        <v>1</v>
      </c>
    </row>
    <row r="297" spans="2:11" x14ac:dyDescent="0.2">
      <c r="B297" s="218">
        <v>43779</v>
      </c>
      <c r="C297" s="12" t="s">
        <v>5</v>
      </c>
      <c r="D297" s="113">
        <v>54636</v>
      </c>
      <c r="E297" s="12" t="s">
        <v>2782</v>
      </c>
      <c r="F297" s="12" t="s">
        <v>15</v>
      </c>
      <c r="G297" s="12" t="s">
        <v>6</v>
      </c>
      <c r="H297" s="12" t="s">
        <v>303</v>
      </c>
      <c r="I297" s="12"/>
      <c r="J297" s="9">
        <v>65</v>
      </c>
      <c r="K297" s="9">
        <v>98</v>
      </c>
    </row>
    <row r="298" spans="2:11" x14ac:dyDescent="0.2">
      <c r="B298" s="218">
        <v>43779</v>
      </c>
      <c r="C298" s="12" t="s">
        <v>3</v>
      </c>
      <c r="D298" s="113">
        <v>4532</v>
      </c>
      <c r="E298" s="12" t="s">
        <v>40</v>
      </c>
      <c r="F298" s="12" t="s">
        <v>4</v>
      </c>
      <c r="G298" s="12" t="s">
        <v>6</v>
      </c>
      <c r="H298" s="12" t="s">
        <v>488</v>
      </c>
      <c r="I298" s="12"/>
      <c r="J298" s="9">
        <v>2</v>
      </c>
      <c r="K298" s="9">
        <v>1</v>
      </c>
    </row>
    <row r="299" spans="2:11" x14ac:dyDescent="0.2">
      <c r="B299" s="218">
        <v>43779</v>
      </c>
      <c r="C299" s="12" t="s">
        <v>5</v>
      </c>
      <c r="D299" s="113">
        <v>9123</v>
      </c>
      <c r="E299" s="12" t="s">
        <v>1743</v>
      </c>
      <c r="F299" s="12" t="s">
        <v>15</v>
      </c>
      <c r="G299" s="12" t="s">
        <v>15</v>
      </c>
      <c r="H299" s="12" t="s">
        <v>319</v>
      </c>
      <c r="I299" s="12"/>
      <c r="J299" s="31"/>
      <c r="K299" s="31"/>
    </row>
    <row r="300" spans="2:11" x14ac:dyDescent="0.2">
      <c r="B300" s="218">
        <v>43779</v>
      </c>
      <c r="C300" s="12" t="s">
        <v>3</v>
      </c>
      <c r="D300" s="113">
        <v>2121</v>
      </c>
      <c r="E300" s="12" t="s">
        <v>92</v>
      </c>
      <c r="F300" s="12" t="s">
        <v>8</v>
      </c>
      <c r="G300" s="12" t="s">
        <v>15</v>
      </c>
      <c r="H300" s="12" t="s">
        <v>319</v>
      </c>
      <c r="I300" s="12"/>
      <c r="J300" s="9">
        <v>28</v>
      </c>
      <c r="K300" s="9">
        <v>36</v>
      </c>
    </row>
    <row r="301" spans="2:11" x14ac:dyDescent="0.2">
      <c r="B301" s="218">
        <v>43779</v>
      </c>
      <c r="C301" s="12" t="s">
        <v>6</v>
      </c>
      <c r="D301" s="113">
        <v>54490</v>
      </c>
      <c r="E301" s="12" t="s">
        <v>643</v>
      </c>
      <c r="F301" s="12" t="s">
        <v>6</v>
      </c>
      <c r="G301" s="12" t="s">
        <v>15</v>
      </c>
      <c r="H301" s="12" t="s">
        <v>163</v>
      </c>
      <c r="I301" s="12"/>
      <c r="J301" s="9">
        <v>35</v>
      </c>
      <c r="K301" s="9">
        <v>31</v>
      </c>
    </row>
    <row r="302" spans="2:11" x14ac:dyDescent="0.2">
      <c r="B302" s="218">
        <v>43779</v>
      </c>
      <c r="C302" s="12" t="s">
        <v>3</v>
      </c>
      <c r="D302" s="113">
        <v>4518</v>
      </c>
      <c r="E302" s="12" t="s">
        <v>40</v>
      </c>
      <c r="F302" s="12" t="s">
        <v>8</v>
      </c>
      <c r="G302" s="12" t="s">
        <v>15</v>
      </c>
      <c r="H302" s="12" t="s">
        <v>163</v>
      </c>
      <c r="I302" s="12"/>
      <c r="J302" s="9">
        <v>3</v>
      </c>
      <c r="K302" s="9">
        <v>1</v>
      </c>
    </row>
    <row r="303" spans="2:11" x14ac:dyDescent="0.2">
      <c r="B303" s="218">
        <v>43779</v>
      </c>
      <c r="C303" s="12" t="s">
        <v>3</v>
      </c>
      <c r="D303" s="113">
        <v>4770</v>
      </c>
      <c r="E303" s="12" t="s">
        <v>75</v>
      </c>
      <c r="F303" s="12" t="s">
        <v>16</v>
      </c>
      <c r="G303" s="12" t="s">
        <v>98</v>
      </c>
      <c r="H303" s="12" t="s">
        <v>163</v>
      </c>
      <c r="I303" s="12"/>
      <c r="J303" s="9">
        <v>9</v>
      </c>
      <c r="K303" s="9">
        <v>5</v>
      </c>
    </row>
    <row r="304" spans="2:11" x14ac:dyDescent="0.2">
      <c r="B304" s="218">
        <v>43779</v>
      </c>
      <c r="C304" s="12" t="s">
        <v>5</v>
      </c>
      <c r="D304" s="113">
        <v>54456</v>
      </c>
      <c r="E304" s="12" t="s">
        <v>1064</v>
      </c>
      <c r="F304" s="12" t="s">
        <v>9</v>
      </c>
      <c r="G304" s="12" t="s">
        <v>5</v>
      </c>
      <c r="H304" s="12" t="s">
        <v>163</v>
      </c>
      <c r="I304" s="12"/>
      <c r="J304" s="9">
        <v>44</v>
      </c>
      <c r="K304" s="9">
        <v>62</v>
      </c>
    </row>
    <row r="305" spans="2:11" x14ac:dyDescent="0.2">
      <c r="B305" s="218">
        <v>43779</v>
      </c>
      <c r="C305" s="12" t="s">
        <v>6</v>
      </c>
      <c r="D305" s="113">
        <v>57970</v>
      </c>
      <c r="E305" s="12" t="s">
        <v>316</v>
      </c>
      <c r="F305" s="12" t="s">
        <v>6</v>
      </c>
      <c r="G305" s="12" t="s">
        <v>15</v>
      </c>
      <c r="H305" s="12" t="s">
        <v>163</v>
      </c>
      <c r="I305" s="33"/>
      <c r="J305" s="9">
        <v>45</v>
      </c>
      <c r="K305" s="9">
        <v>58</v>
      </c>
    </row>
    <row r="306" spans="2:11" x14ac:dyDescent="0.2">
      <c r="B306" s="218">
        <v>43780</v>
      </c>
      <c r="C306" s="12" t="s">
        <v>6</v>
      </c>
      <c r="D306" s="113">
        <v>57310</v>
      </c>
      <c r="E306" s="12" t="s">
        <v>219</v>
      </c>
      <c r="F306" s="12" t="s">
        <v>6</v>
      </c>
      <c r="G306" s="12" t="s">
        <v>15</v>
      </c>
      <c r="H306" s="12" t="s">
        <v>194</v>
      </c>
      <c r="I306" s="12"/>
      <c r="J306" s="9">
        <v>43</v>
      </c>
      <c r="K306" s="9">
        <v>52</v>
      </c>
    </row>
    <row r="307" spans="2:11" x14ac:dyDescent="0.2">
      <c r="B307" s="218">
        <v>43780</v>
      </c>
      <c r="C307" s="12" t="s">
        <v>6</v>
      </c>
      <c r="D307" s="113">
        <v>57140</v>
      </c>
      <c r="E307" s="12" t="s">
        <v>2793</v>
      </c>
      <c r="F307" s="12" t="s">
        <v>6</v>
      </c>
      <c r="G307" s="12" t="s">
        <v>15</v>
      </c>
      <c r="H307" s="12" t="s">
        <v>151</v>
      </c>
      <c r="I307" s="12"/>
      <c r="J307" s="9">
        <v>49</v>
      </c>
      <c r="K307" s="9">
        <v>61</v>
      </c>
    </row>
    <row r="308" spans="2:11" x14ac:dyDescent="0.2">
      <c r="B308" s="218">
        <v>43780</v>
      </c>
      <c r="C308" s="12" t="s">
        <v>6</v>
      </c>
      <c r="D308" s="113">
        <v>54800</v>
      </c>
      <c r="E308" s="12" t="s">
        <v>671</v>
      </c>
      <c r="F308" s="12" t="s">
        <v>6</v>
      </c>
      <c r="G308" s="12" t="s">
        <v>6</v>
      </c>
      <c r="H308" s="12" t="s">
        <v>151</v>
      </c>
      <c r="I308" s="12"/>
      <c r="J308" s="9">
        <v>56</v>
      </c>
      <c r="K308" s="9">
        <v>54</v>
      </c>
    </row>
    <row r="309" spans="2:11" x14ac:dyDescent="0.2">
      <c r="B309" s="218">
        <v>43780</v>
      </c>
      <c r="C309" s="12" t="s">
        <v>6</v>
      </c>
      <c r="D309" s="113">
        <v>57100</v>
      </c>
      <c r="E309" s="12" t="s">
        <v>141</v>
      </c>
      <c r="F309" s="12" t="s">
        <v>6</v>
      </c>
      <c r="G309" s="12" t="s">
        <v>15</v>
      </c>
      <c r="H309" s="12" t="s">
        <v>151</v>
      </c>
      <c r="I309" s="12"/>
      <c r="J309" s="9">
        <v>37</v>
      </c>
      <c r="K309" s="9">
        <v>42</v>
      </c>
    </row>
    <row r="310" spans="2:11" x14ac:dyDescent="0.2">
      <c r="B310" s="218">
        <v>43780</v>
      </c>
      <c r="C310" s="12" t="s">
        <v>6</v>
      </c>
      <c r="D310" s="113">
        <v>57650</v>
      </c>
      <c r="E310" s="12" t="s">
        <v>711</v>
      </c>
      <c r="F310" s="12" t="s">
        <v>6</v>
      </c>
      <c r="G310" s="12" t="s">
        <v>15</v>
      </c>
      <c r="H310" s="12" t="s">
        <v>151</v>
      </c>
      <c r="I310" s="12"/>
      <c r="J310" s="9">
        <v>28</v>
      </c>
      <c r="K310" s="9">
        <v>29</v>
      </c>
    </row>
    <row r="311" spans="2:11" x14ac:dyDescent="0.2">
      <c r="B311" s="218">
        <v>43780</v>
      </c>
      <c r="C311" s="12" t="s">
        <v>6</v>
      </c>
      <c r="D311" s="113">
        <v>55600</v>
      </c>
      <c r="E311" s="12" t="s">
        <v>855</v>
      </c>
      <c r="F311" s="12" t="s">
        <v>6</v>
      </c>
      <c r="G311" s="12" t="s">
        <v>15</v>
      </c>
      <c r="H311" s="12" t="s">
        <v>151</v>
      </c>
      <c r="I311" s="12"/>
      <c r="J311" s="9">
        <v>53</v>
      </c>
      <c r="K311" s="9">
        <v>51</v>
      </c>
    </row>
    <row r="312" spans="2:11" x14ac:dyDescent="0.2">
      <c r="B312" s="218">
        <v>43780</v>
      </c>
      <c r="C312" s="12" t="s">
        <v>6</v>
      </c>
      <c r="D312" s="113">
        <v>57440</v>
      </c>
      <c r="E312" s="12" t="s">
        <v>1831</v>
      </c>
      <c r="F312" s="12" t="s">
        <v>6</v>
      </c>
      <c r="G312" s="12" t="s">
        <v>15</v>
      </c>
      <c r="H312" s="12" t="s">
        <v>151</v>
      </c>
      <c r="I312" s="12"/>
      <c r="J312" s="9">
        <v>29</v>
      </c>
      <c r="K312" s="9">
        <v>29</v>
      </c>
    </row>
    <row r="313" spans="2:11" x14ac:dyDescent="0.2">
      <c r="B313" s="218">
        <v>43780</v>
      </c>
      <c r="C313" s="12" t="s">
        <v>6</v>
      </c>
      <c r="D313" s="113">
        <v>57100</v>
      </c>
      <c r="E313" s="12" t="s">
        <v>141</v>
      </c>
      <c r="F313" s="12" t="s">
        <v>6</v>
      </c>
      <c r="G313" s="12" t="s">
        <v>6</v>
      </c>
      <c r="H313" s="12" t="s">
        <v>151</v>
      </c>
      <c r="I313" s="12"/>
      <c r="J313" s="9">
        <v>39</v>
      </c>
      <c r="K313" s="9">
        <v>42</v>
      </c>
    </row>
    <row r="314" spans="2:11" x14ac:dyDescent="0.2">
      <c r="B314" s="218">
        <v>43780</v>
      </c>
      <c r="C314" s="12" t="s">
        <v>6</v>
      </c>
      <c r="D314" s="113">
        <v>54810</v>
      </c>
      <c r="E314" s="12" t="s">
        <v>254</v>
      </c>
      <c r="F314" s="12" t="s">
        <v>6</v>
      </c>
      <c r="G314" s="12" t="s">
        <v>9</v>
      </c>
      <c r="H314" s="12" t="s">
        <v>151</v>
      </c>
      <c r="I314" s="12"/>
      <c r="J314" s="9">
        <v>20</v>
      </c>
      <c r="K314" s="9">
        <v>15</v>
      </c>
    </row>
    <row r="315" spans="2:11" x14ac:dyDescent="0.2">
      <c r="B315" s="218">
        <v>43780</v>
      </c>
      <c r="C315" s="12" t="s">
        <v>6</v>
      </c>
      <c r="D315" s="113">
        <v>54730</v>
      </c>
      <c r="E315" s="12" t="s">
        <v>2636</v>
      </c>
      <c r="F315" s="12" t="s">
        <v>6</v>
      </c>
      <c r="G315" s="12" t="s">
        <v>15</v>
      </c>
      <c r="H315" s="12" t="s">
        <v>151</v>
      </c>
      <c r="I315" s="12"/>
      <c r="J315" s="9">
        <v>34</v>
      </c>
      <c r="K315" s="9">
        <v>26</v>
      </c>
    </row>
    <row r="316" spans="2:11" x14ac:dyDescent="0.2">
      <c r="B316" s="218">
        <v>43780</v>
      </c>
      <c r="C316" s="12" t="s">
        <v>6</v>
      </c>
      <c r="D316" s="113">
        <v>57330</v>
      </c>
      <c r="E316" s="12" t="s">
        <v>182</v>
      </c>
      <c r="F316" s="12" t="s">
        <v>6</v>
      </c>
      <c r="G316" s="12" t="s">
        <v>15</v>
      </c>
      <c r="H316" s="12" t="s">
        <v>37</v>
      </c>
      <c r="I316" s="12"/>
      <c r="J316" s="9">
        <v>25</v>
      </c>
      <c r="K316" s="9">
        <v>30</v>
      </c>
    </row>
    <row r="317" spans="2:11" x14ac:dyDescent="0.2">
      <c r="B317" s="218">
        <v>43780</v>
      </c>
      <c r="C317" s="12" t="s">
        <v>6</v>
      </c>
      <c r="D317" s="113">
        <v>57140</v>
      </c>
      <c r="E317" s="12" t="s">
        <v>2793</v>
      </c>
      <c r="F317" s="12" t="s">
        <v>6</v>
      </c>
      <c r="G317" s="12" t="s">
        <v>6</v>
      </c>
      <c r="H317" s="12" t="s">
        <v>23</v>
      </c>
      <c r="I317" s="12"/>
      <c r="J317" s="9">
        <v>49</v>
      </c>
      <c r="K317" s="9">
        <v>61</v>
      </c>
    </row>
    <row r="318" spans="2:11" x14ac:dyDescent="0.2">
      <c r="B318" s="218">
        <v>43780</v>
      </c>
      <c r="C318" s="12" t="s">
        <v>5</v>
      </c>
      <c r="D318" s="113">
        <v>54657</v>
      </c>
      <c r="E318" s="12" t="s">
        <v>2794</v>
      </c>
      <c r="F318" s="12" t="s">
        <v>2579</v>
      </c>
      <c r="G318" s="12" t="s">
        <v>18</v>
      </c>
      <c r="H318" s="12" t="s">
        <v>23</v>
      </c>
      <c r="I318" s="12"/>
      <c r="J318" s="9">
        <v>87</v>
      </c>
      <c r="K318" s="9">
        <v>103</v>
      </c>
    </row>
    <row r="319" spans="2:11" x14ac:dyDescent="0.2">
      <c r="B319" s="218">
        <v>43780</v>
      </c>
      <c r="C319" s="12" t="s">
        <v>6</v>
      </c>
      <c r="D319" s="113">
        <v>57530</v>
      </c>
      <c r="E319" s="12" t="s">
        <v>2686</v>
      </c>
      <c r="F319" s="12" t="s">
        <v>6</v>
      </c>
      <c r="G319" s="12" t="s">
        <v>15</v>
      </c>
      <c r="H319" s="12" t="s">
        <v>23</v>
      </c>
      <c r="I319" s="12"/>
      <c r="J319" s="9">
        <v>63</v>
      </c>
      <c r="K319" s="9">
        <v>93</v>
      </c>
    </row>
    <row r="320" spans="2:11" x14ac:dyDescent="0.2">
      <c r="B320" s="218">
        <v>43780</v>
      </c>
      <c r="C320" s="12" t="s">
        <v>6</v>
      </c>
      <c r="D320" s="113">
        <v>57300</v>
      </c>
      <c r="E320" s="12" t="s">
        <v>2795</v>
      </c>
      <c r="F320" s="12" t="s">
        <v>6</v>
      </c>
      <c r="G320" s="12" t="s">
        <v>15</v>
      </c>
      <c r="H320" s="12" t="s">
        <v>23</v>
      </c>
      <c r="I320" s="12"/>
      <c r="J320" s="9">
        <v>38</v>
      </c>
      <c r="K320" s="9">
        <v>48</v>
      </c>
    </row>
    <row r="321" spans="2:23" x14ac:dyDescent="0.2">
      <c r="B321" s="218">
        <v>43780</v>
      </c>
      <c r="C321" s="12" t="s">
        <v>6</v>
      </c>
      <c r="D321" s="113">
        <v>54250</v>
      </c>
      <c r="E321" s="12" t="s">
        <v>2796</v>
      </c>
      <c r="F321" s="12" t="s">
        <v>6</v>
      </c>
      <c r="G321" s="12" t="s">
        <v>15</v>
      </c>
      <c r="H321" s="12" t="s">
        <v>23</v>
      </c>
      <c r="I321" s="12"/>
      <c r="J321" s="9">
        <v>86</v>
      </c>
      <c r="K321" s="9">
        <v>115</v>
      </c>
    </row>
    <row r="322" spans="2:23" x14ac:dyDescent="0.2">
      <c r="B322" s="218">
        <v>43780</v>
      </c>
      <c r="C322" s="12" t="s">
        <v>14</v>
      </c>
      <c r="D322" s="113">
        <v>6700</v>
      </c>
      <c r="E322" s="12" t="s">
        <v>127</v>
      </c>
      <c r="F322" s="12" t="s">
        <v>6</v>
      </c>
      <c r="G322" s="12" t="s">
        <v>6</v>
      </c>
      <c r="H322" s="12" t="s">
        <v>23</v>
      </c>
      <c r="I322" s="12"/>
      <c r="J322" s="9">
        <v>33</v>
      </c>
      <c r="K322" s="9">
        <v>27</v>
      </c>
    </row>
    <row r="323" spans="2:23" x14ac:dyDescent="0.2">
      <c r="B323" s="218">
        <v>43780</v>
      </c>
      <c r="C323" s="12" t="s">
        <v>6</v>
      </c>
      <c r="D323" s="113">
        <v>57050</v>
      </c>
      <c r="E323" s="12" t="s">
        <v>330</v>
      </c>
      <c r="F323" s="12" t="s">
        <v>6</v>
      </c>
      <c r="G323" s="12" t="s">
        <v>6</v>
      </c>
      <c r="H323" s="12" t="s">
        <v>23</v>
      </c>
      <c r="I323" s="12"/>
      <c r="J323" s="9">
        <v>51</v>
      </c>
      <c r="K323" s="9">
        <v>65</v>
      </c>
    </row>
    <row r="324" spans="2:23" x14ac:dyDescent="0.2">
      <c r="B324" s="218">
        <v>43780</v>
      </c>
      <c r="C324" s="12" t="s">
        <v>6</v>
      </c>
      <c r="D324" s="113">
        <v>57190</v>
      </c>
      <c r="E324" s="12" t="s">
        <v>174</v>
      </c>
      <c r="F324" s="12" t="s">
        <v>6</v>
      </c>
      <c r="G324" s="12" t="s">
        <v>15</v>
      </c>
      <c r="H324" s="12" t="s">
        <v>23</v>
      </c>
      <c r="I324" s="12"/>
      <c r="J324" s="9">
        <v>34</v>
      </c>
      <c r="K324" s="9">
        <v>41</v>
      </c>
    </row>
    <row r="325" spans="2:23" x14ac:dyDescent="0.2">
      <c r="B325" s="218">
        <v>43780</v>
      </c>
      <c r="C325" s="12" t="s">
        <v>6</v>
      </c>
      <c r="D325" s="113">
        <v>86250</v>
      </c>
      <c r="E325" s="12" t="s">
        <v>2789</v>
      </c>
      <c r="F325" s="12" t="s">
        <v>6</v>
      </c>
      <c r="G325" s="12" t="s">
        <v>6</v>
      </c>
      <c r="H325" s="12" t="s">
        <v>2790</v>
      </c>
      <c r="I325" s="12"/>
      <c r="J325" s="9">
        <v>84</v>
      </c>
      <c r="K325" s="9">
        <v>87</v>
      </c>
    </row>
    <row r="326" spans="2:23" x14ac:dyDescent="0.2">
      <c r="B326" s="218">
        <v>43780</v>
      </c>
      <c r="C326" s="12" t="s">
        <v>1190</v>
      </c>
      <c r="D326" s="48" t="s">
        <v>2791</v>
      </c>
      <c r="E326" s="12" t="s">
        <v>2792</v>
      </c>
      <c r="F326" s="12" t="s">
        <v>6</v>
      </c>
      <c r="G326" s="12" t="s">
        <v>15</v>
      </c>
      <c r="H326" s="12" t="s">
        <v>2790</v>
      </c>
      <c r="I326" s="12"/>
      <c r="J326" s="31"/>
      <c r="K326" s="31"/>
    </row>
    <row r="327" spans="2:23" x14ac:dyDescent="0.2">
      <c r="B327" s="218">
        <v>43780</v>
      </c>
      <c r="C327" s="12" t="s">
        <v>6</v>
      </c>
      <c r="D327" s="113">
        <v>51100</v>
      </c>
      <c r="E327" s="12" t="s">
        <v>2374</v>
      </c>
      <c r="F327" s="12" t="s">
        <v>6</v>
      </c>
      <c r="G327" s="12" t="s">
        <v>15</v>
      </c>
      <c r="H327" s="12" t="s">
        <v>2790</v>
      </c>
      <c r="I327" s="12"/>
      <c r="J327" s="9">
        <v>127</v>
      </c>
      <c r="K327" s="9">
        <v>202</v>
      </c>
    </row>
    <row r="328" spans="2:23" x14ac:dyDescent="0.2">
      <c r="B328" s="218">
        <v>43780</v>
      </c>
      <c r="C328" s="12" t="s">
        <v>6</v>
      </c>
      <c r="D328" s="113">
        <v>54400</v>
      </c>
      <c r="E328" s="12" t="s">
        <v>1640</v>
      </c>
      <c r="F328" s="12" t="s">
        <v>6</v>
      </c>
      <c r="G328" s="12" t="s">
        <v>6</v>
      </c>
      <c r="H328" s="12" t="s">
        <v>2790</v>
      </c>
      <c r="I328" s="12"/>
      <c r="J328" s="9">
        <v>26</v>
      </c>
      <c r="K328" s="9">
        <v>20</v>
      </c>
    </row>
    <row r="329" spans="2:23" x14ac:dyDescent="0.2">
      <c r="B329" s="218">
        <v>43780</v>
      </c>
      <c r="C329" s="12" t="s">
        <v>6</v>
      </c>
      <c r="D329" s="113">
        <v>57940</v>
      </c>
      <c r="E329" s="12" t="s">
        <v>220</v>
      </c>
      <c r="F329" s="12" t="s">
        <v>6</v>
      </c>
      <c r="G329" s="12" t="s">
        <v>6</v>
      </c>
      <c r="H329" s="12" t="s">
        <v>319</v>
      </c>
      <c r="I329" s="12"/>
      <c r="J329" s="9">
        <v>40</v>
      </c>
      <c r="K329" s="9">
        <v>52</v>
      </c>
    </row>
    <row r="330" spans="2:23" x14ac:dyDescent="0.2">
      <c r="B330" s="218">
        <v>43780</v>
      </c>
      <c r="C330" s="12" t="s">
        <v>6</v>
      </c>
      <c r="D330" s="113">
        <v>54870</v>
      </c>
      <c r="E330" s="12" t="s">
        <v>713</v>
      </c>
      <c r="F330" s="12" t="s">
        <v>6</v>
      </c>
      <c r="G330" s="12" t="s">
        <v>5</v>
      </c>
      <c r="H330" s="12" t="s">
        <v>319</v>
      </c>
      <c r="I330" s="12"/>
      <c r="J330" s="9">
        <v>30</v>
      </c>
      <c r="K330" s="9">
        <v>22</v>
      </c>
    </row>
    <row r="331" spans="2:23" x14ac:dyDescent="0.2">
      <c r="B331" s="218">
        <v>43780</v>
      </c>
      <c r="C331" s="12" t="s">
        <v>14</v>
      </c>
      <c r="D331" s="113">
        <v>6600</v>
      </c>
      <c r="E331" s="12" t="s">
        <v>2797</v>
      </c>
      <c r="F331" s="12" t="s">
        <v>6</v>
      </c>
      <c r="G331" s="12" t="s">
        <v>3</v>
      </c>
      <c r="H331" s="12" t="s">
        <v>2798</v>
      </c>
      <c r="I331" s="12"/>
      <c r="J331" s="9">
        <v>67</v>
      </c>
      <c r="K331" s="9">
        <v>72</v>
      </c>
    </row>
    <row r="332" spans="2:23" x14ac:dyDescent="0.2">
      <c r="B332" s="218">
        <v>43780</v>
      </c>
      <c r="C332" s="12" t="s">
        <v>3</v>
      </c>
      <c r="D332" s="113">
        <v>3840</v>
      </c>
      <c r="E332" s="12" t="s">
        <v>116</v>
      </c>
      <c r="F332" s="12" t="s">
        <v>6</v>
      </c>
      <c r="G332" s="12" t="s">
        <v>3</v>
      </c>
      <c r="H332" s="12" t="s">
        <v>870</v>
      </c>
      <c r="I332" s="12"/>
      <c r="J332" s="9">
        <v>14</v>
      </c>
      <c r="K332" s="9">
        <v>12</v>
      </c>
    </row>
    <row r="333" spans="2:23" x14ac:dyDescent="0.2">
      <c r="B333" s="218">
        <v>43780</v>
      </c>
      <c r="C333" s="12" t="s">
        <v>6</v>
      </c>
      <c r="D333" s="113">
        <v>57950</v>
      </c>
      <c r="E333" s="12" t="s">
        <v>1132</v>
      </c>
      <c r="F333" s="12" t="s">
        <v>6</v>
      </c>
      <c r="G333" s="12" t="s">
        <v>15</v>
      </c>
      <c r="H333" s="12" t="s">
        <v>2716</v>
      </c>
      <c r="I333" s="12"/>
      <c r="J333" s="9">
        <v>52</v>
      </c>
      <c r="K333" s="9">
        <v>67</v>
      </c>
    </row>
    <row r="335" spans="2:23" ht="16" thickBot="1" x14ac:dyDescent="0.25"/>
    <row r="336" spans="2:23" x14ac:dyDescent="0.2">
      <c r="B336" s="53" t="s">
        <v>1049</v>
      </c>
      <c r="C336" s="150"/>
      <c r="D336" s="53" t="s">
        <v>1154</v>
      </c>
      <c r="E336" s="54"/>
      <c r="F336" s="53" t="s">
        <v>1155</v>
      </c>
      <c r="G336" s="54"/>
      <c r="H336" s="53" t="s">
        <v>1669</v>
      </c>
      <c r="I336" s="54"/>
      <c r="J336" s="53" t="s">
        <v>1670</v>
      </c>
      <c r="K336" s="150"/>
      <c r="L336" s="53" t="s">
        <v>1874</v>
      </c>
      <c r="M336" s="150"/>
      <c r="N336" s="167" t="s">
        <v>2058</v>
      </c>
      <c r="O336" s="168"/>
      <c r="P336" s="167" t="s">
        <v>2202</v>
      </c>
      <c r="Q336" s="176"/>
      <c r="R336" s="177" t="s">
        <v>2432</v>
      </c>
      <c r="S336" s="168"/>
      <c r="T336" s="177" t="s">
        <v>2496</v>
      </c>
      <c r="U336" s="168"/>
      <c r="V336" s="177" t="s">
        <v>2732</v>
      </c>
      <c r="W336" s="168"/>
    </row>
    <row r="337" spans="1:26" x14ac:dyDescent="0.2">
      <c r="A337" t="s">
        <v>916</v>
      </c>
      <c r="B337" s="141">
        <v>40</v>
      </c>
      <c r="C337" s="147">
        <v>0.11627906976744186</v>
      </c>
      <c r="D337" s="141">
        <v>49</v>
      </c>
      <c r="E337" s="142">
        <v>0.11694510739856802</v>
      </c>
      <c r="F337" s="141">
        <v>21</v>
      </c>
      <c r="G337" s="151">
        <v>6.1889250814332247E-2</v>
      </c>
      <c r="H337" s="141">
        <v>44</v>
      </c>
      <c r="I337" s="142">
        <v>0.10451306413301663</v>
      </c>
      <c r="J337" s="141">
        <v>40</v>
      </c>
      <c r="K337" s="147">
        <v>0.10050251256281408</v>
      </c>
      <c r="L337" s="160">
        <v>16</v>
      </c>
      <c r="M337" s="147">
        <v>0.12698412698412698</v>
      </c>
      <c r="N337" s="78">
        <v>28</v>
      </c>
      <c r="O337" s="56">
        <f>N337/$N$346</f>
        <v>9.7902097902097904E-2</v>
      </c>
      <c r="P337" s="78">
        <f>33+2+1+1</f>
        <v>37</v>
      </c>
      <c r="Q337" s="161">
        <f>P337/$P$346</f>
        <v>6.9029850746268662E-2</v>
      </c>
      <c r="R337" s="55">
        <f>22+5+2</f>
        <v>29</v>
      </c>
      <c r="S337" s="56">
        <f>R337/$R$346</f>
        <v>0.16384180790960451</v>
      </c>
      <c r="T337" s="55">
        <f>1+3+13+2+4+3+8+4+1+4+1+1+2+6+6+2+8+3</f>
        <v>72</v>
      </c>
      <c r="U337" s="56">
        <f>T337/$T$346</f>
        <v>0.13636363636363635</v>
      </c>
      <c r="V337" s="55">
        <f>28+2+4+3+1</f>
        <v>38</v>
      </c>
      <c r="W337" s="56">
        <f>V337/$V$346</f>
        <v>0.1144578313253012</v>
      </c>
      <c r="Y337">
        <f>B337+D337+F337+H337+J337+L337+N337+P337+R337+T337+V337</f>
        <v>414</v>
      </c>
      <c r="Z337" s="50">
        <f>Y337/$Y$346</f>
        <v>0.10686628807434176</v>
      </c>
    </row>
    <row r="338" spans="1:26" x14ac:dyDescent="0.2">
      <c r="A338" t="s">
        <v>308</v>
      </c>
      <c r="B338" s="143">
        <v>97</v>
      </c>
      <c r="C338" s="148">
        <v>0.28197674418604651</v>
      </c>
      <c r="D338" s="143">
        <v>115</v>
      </c>
      <c r="E338" s="144">
        <v>0.27446300715990452</v>
      </c>
      <c r="F338" s="143">
        <v>111</v>
      </c>
      <c r="G338" s="152">
        <v>0.36156351791530944</v>
      </c>
      <c r="H338" s="143">
        <v>111</v>
      </c>
      <c r="I338" s="144">
        <v>0.26365795724465557</v>
      </c>
      <c r="J338" s="143">
        <v>100</v>
      </c>
      <c r="K338" s="148">
        <v>0.25125628140703515</v>
      </c>
      <c r="L338" s="55">
        <v>21</v>
      </c>
      <c r="M338" s="148">
        <v>0.16666666666666666</v>
      </c>
      <c r="N338" s="55">
        <f>114-29</f>
        <v>85</v>
      </c>
      <c r="O338" s="56">
        <f t="shared" ref="O338:O346" si="0">N338/$N$346</f>
        <v>0.29720279720279719</v>
      </c>
      <c r="P338" s="55">
        <f>112-25+2+14+15+8+2+12+4</f>
        <v>144</v>
      </c>
      <c r="Q338" s="161">
        <f t="shared" ref="Q338:Q346" si="1">P338/$P$346</f>
        <v>0.26865671641791045</v>
      </c>
      <c r="R338" s="55">
        <f>31+21+6+1</f>
        <v>59</v>
      </c>
      <c r="S338" s="56">
        <f t="shared" ref="S338:S346" si="2">R338/$R$346</f>
        <v>0.33333333333333331</v>
      </c>
      <c r="T338" s="55">
        <f>5+3+1+7+1+3+1+4+2+9+16+6+10+6+5+4+22+18+20+24+7</f>
        <v>174</v>
      </c>
      <c r="U338" s="56">
        <f t="shared" ref="U338:U346" si="3">T338/$T$346</f>
        <v>0.32954545454545453</v>
      </c>
      <c r="V338" s="55">
        <f>62+4+2+1+4+11+9</f>
        <v>93</v>
      </c>
      <c r="W338" s="56">
        <f t="shared" ref="W338:W346" si="4">V338/$V$346</f>
        <v>0.28012048192771083</v>
      </c>
      <c r="Y338">
        <f t="shared" ref="Y338:Y346" si="5">B338+D338+F338+H338+J338+L338+N338+P338+R338+T338+V338</f>
        <v>1110</v>
      </c>
      <c r="Z338" s="50">
        <f t="shared" ref="Z338:Z346" si="6">Y338/$Y$346</f>
        <v>0.28652555498193083</v>
      </c>
    </row>
    <row r="339" spans="1:26" x14ac:dyDescent="0.2">
      <c r="A339" t="s">
        <v>284</v>
      </c>
      <c r="B339" s="143">
        <v>43</v>
      </c>
      <c r="C339" s="148">
        <v>0.125</v>
      </c>
      <c r="D339" s="143">
        <v>36</v>
      </c>
      <c r="E339" s="144">
        <v>8.5918854415274457E-2</v>
      </c>
      <c r="F339" s="143">
        <v>21</v>
      </c>
      <c r="G339" s="152">
        <v>6.8403908794788276E-2</v>
      </c>
      <c r="H339" s="143">
        <v>57</v>
      </c>
      <c r="I339" s="144">
        <v>0.1163895486935867</v>
      </c>
      <c r="J339" s="143">
        <v>51</v>
      </c>
      <c r="K339" s="148">
        <v>0.12814070351758794</v>
      </c>
      <c r="L339" s="55">
        <v>14</v>
      </c>
      <c r="M339" s="148">
        <v>0.1111111111111111</v>
      </c>
      <c r="N339" s="55">
        <f>138-117</f>
        <v>21</v>
      </c>
      <c r="O339" s="56">
        <f t="shared" si="0"/>
        <v>7.3426573426573424E-2</v>
      </c>
      <c r="P339" s="55">
        <f>153-114+4+3+6+2+5+1</f>
        <v>60</v>
      </c>
      <c r="Q339" s="161">
        <f t="shared" si="1"/>
        <v>0.11194029850746269</v>
      </c>
      <c r="R339" s="55">
        <f>8+6+5+1</f>
        <v>20</v>
      </c>
      <c r="S339" s="56">
        <f t="shared" si="2"/>
        <v>0.11299435028248588</v>
      </c>
      <c r="T339" s="55">
        <f>1+3+7+2+2+1+5+1+1+1+2+4+1+2+2+8+7</f>
        <v>50</v>
      </c>
      <c r="U339" s="56">
        <f t="shared" si="3"/>
        <v>9.4696969696969696E-2</v>
      </c>
      <c r="V339" s="55">
        <f>21+1+3+4+1</f>
        <v>30</v>
      </c>
      <c r="W339" s="56">
        <f t="shared" si="4"/>
        <v>9.036144578313253E-2</v>
      </c>
      <c r="Y339">
        <f t="shared" si="5"/>
        <v>403</v>
      </c>
      <c r="Z339" s="50">
        <f t="shared" si="6"/>
        <v>0.1040268456375839</v>
      </c>
    </row>
    <row r="340" spans="1:26" x14ac:dyDescent="0.2">
      <c r="A340" t="s">
        <v>922</v>
      </c>
      <c r="B340" s="143">
        <v>29</v>
      </c>
      <c r="C340" s="148">
        <v>8.4302325581395346E-2</v>
      </c>
      <c r="D340" s="143">
        <v>26</v>
      </c>
      <c r="E340" s="144">
        <v>6.205250596658711E-2</v>
      </c>
      <c r="F340" s="143">
        <v>16</v>
      </c>
      <c r="G340" s="152">
        <v>5.2117263843648211E-2</v>
      </c>
      <c r="H340" s="143">
        <v>27</v>
      </c>
      <c r="I340" s="144">
        <v>6.413301662707839E-2</v>
      </c>
      <c r="J340" s="143">
        <v>23</v>
      </c>
      <c r="K340" s="148">
        <v>5.7788944723618091E-2</v>
      </c>
      <c r="L340" s="78">
        <v>4</v>
      </c>
      <c r="M340" s="148">
        <v>3.1746031746031744E-2</v>
      </c>
      <c r="N340" s="55">
        <v>11</v>
      </c>
      <c r="O340" s="56">
        <f t="shared" si="0"/>
        <v>3.8461538461538464E-2</v>
      </c>
      <c r="P340" s="55">
        <f>16+6+6+1</f>
        <v>29</v>
      </c>
      <c r="Q340" s="161">
        <f t="shared" si="1"/>
        <v>5.4104477611940295E-2</v>
      </c>
      <c r="R340" s="55">
        <v>5</v>
      </c>
      <c r="S340" s="56">
        <f t="shared" si="2"/>
        <v>2.8248587570621469E-2</v>
      </c>
      <c r="T340" s="55">
        <f>6+1+1+4+1+1+3+1</f>
        <v>18</v>
      </c>
      <c r="U340" s="56">
        <f t="shared" si="3"/>
        <v>3.4090909090909088E-2</v>
      </c>
      <c r="V340" s="55">
        <v>10</v>
      </c>
      <c r="W340" s="56">
        <f t="shared" si="4"/>
        <v>3.0120481927710843E-2</v>
      </c>
      <c r="Y340">
        <f t="shared" si="5"/>
        <v>198</v>
      </c>
      <c r="Z340" s="50">
        <f t="shared" si="6"/>
        <v>5.1109963861641711E-2</v>
      </c>
    </row>
    <row r="341" spans="1:26" x14ac:dyDescent="0.2">
      <c r="A341" t="s">
        <v>23</v>
      </c>
      <c r="B341" s="143">
        <v>17</v>
      </c>
      <c r="C341" s="148">
        <v>4.9418604651162788E-2</v>
      </c>
      <c r="D341" s="143">
        <v>76</v>
      </c>
      <c r="E341" s="144">
        <v>0.18138424821002386</v>
      </c>
      <c r="F341" s="143">
        <v>33</v>
      </c>
      <c r="G341" s="152">
        <v>0.10749185667752444</v>
      </c>
      <c r="H341" s="143">
        <v>30</v>
      </c>
      <c r="I341" s="144">
        <v>7.1258907363420429E-2</v>
      </c>
      <c r="J341" s="143">
        <v>74</v>
      </c>
      <c r="K341" s="148">
        <v>0.18592964824120603</v>
      </c>
      <c r="L341" s="55">
        <v>17</v>
      </c>
      <c r="M341" s="148">
        <v>0.13492063492063491</v>
      </c>
      <c r="N341" s="55">
        <v>17</v>
      </c>
      <c r="O341" s="56">
        <f t="shared" si="0"/>
        <v>5.944055944055944E-2</v>
      </c>
      <c r="P341" s="55">
        <f>199-154+5+4+7+1+2+1</f>
        <v>65</v>
      </c>
      <c r="Q341" s="161">
        <f t="shared" si="1"/>
        <v>0.12126865671641791</v>
      </c>
      <c r="R341" s="55">
        <f>1+1+1</f>
        <v>3</v>
      </c>
      <c r="S341" s="56">
        <f t="shared" si="2"/>
        <v>1.6949152542372881E-2</v>
      </c>
      <c r="T341" s="55">
        <f>13+3+2+2+6+1+2+1+4+4+9+14+3</f>
        <v>64</v>
      </c>
      <c r="U341" s="56">
        <f t="shared" si="3"/>
        <v>0.12121212121212122</v>
      </c>
      <c r="V341" s="55">
        <f>45+2+11+8</f>
        <v>66</v>
      </c>
      <c r="W341" s="56">
        <f t="shared" si="4"/>
        <v>0.19879518072289157</v>
      </c>
      <c r="Y341">
        <f t="shared" si="5"/>
        <v>462</v>
      </c>
      <c r="Z341" s="50">
        <f t="shared" si="6"/>
        <v>0.11925658234383067</v>
      </c>
    </row>
    <row r="342" spans="1:26" x14ac:dyDescent="0.2">
      <c r="A342" t="s">
        <v>923</v>
      </c>
      <c r="B342" s="143">
        <v>60</v>
      </c>
      <c r="C342" s="148">
        <v>0.1744186046511628</v>
      </c>
      <c r="D342" s="143">
        <v>58</v>
      </c>
      <c r="E342" s="144">
        <v>0.13842482100238662</v>
      </c>
      <c r="F342" s="143">
        <v>56</v>
      </c>
      <c r="G342" s="152">
        <v>0.18241042345276873</v>
      </c>
      <c r="H342" s="143">
        <v>86</v>
      </c>
      <c r="I342" s="144">
        <v>0.20427553444180521</v>
      </c>
      <c r="J342" s="143">
        <v>64</v>
      </c>
      <c r="K342" s="148">
        <v>0.16080402010050251</v>
      </c>
      <c r="L342" s="55">
        <v>37</v>
      </c>
      <c r="M342" s="148">
        <v>0.29365079365079366</v>
      </c>
      <c r="N342" s="55">
        <f>180-117+7+2</f>
        <v>72</v>
      </c>
      <c r="O342" s="56">
        <f t="shared" si="0"/>
        <v>0.25174825174825177</v>
      </c>
      <c r="P342" s="55">
        <f>92+10+19+6+3+9+4</f>
        <v>143</v>
      </c>
      <c r="Q342" s="161">
        <f t="shared" si="1"/>
        <v>0.26679104477611942</v>
      </c>
      <c r="R342" s="55">
        <f>14+9+6+1</f>
        <v>30</v>
      </c>
      <c r="S342" s="56">
        <f t="shared" si="2"/>
        <v>0.16949152542372881</v>
      </c>
      <c r="T342" s="55">
        <f>4+6+13+4+2+3+1+4+3+3+2+2+5+2+3+6+8+4+5+2</f>
        <v>82</v>
      </c>
      <c r="U342" s="56">
        <f t="shared" si="3"/>
        <v>0.1553030303030303</v>
      </c>
      <c r="V342" s="55">
        <f>44+3+2+1+2+3+7</f>
        <v>62</v>
      </c>
      <c r="W342" s="56">
        <f t="shared" si="4"/>
        <v>0.18674698795180722</v>
      </c>
      <c r="Y342">
        <f t="shared" si="5"/>
        <v>750</v>
      </c>
      <c r="Z342" s="50">
        <f t="shared" si="6"/>
        <v>0.19359834796076406</v>
      </c>
    </row>
    <row r="343" spans="1:26" x14ac:dyDescent="0.2">
      <c r="A343" t="s">
        <v>924</v>
      </c>
      <c r="B343" s="143">
        <v>15</v>
      </c>
      <c r="C343" s="148">
        <v>4.3604651162790699E-2</v>
      </c>
      <c r="D343" s="143">
        <v>15</v>
      </c>
      <c r="E343" s="144">
        <v>3.5799522673031027E-2</v>
      </c>
      <c r="F343" s="143">
        <v>15</v>
      </c>
      <c r="G343" s="152">
        <v>4.8859934853420196E-2</v>
      </c>
      <c r="H343" s="143">
        <v>30</v>
      </c>
      <c r="I343" s="144">
        <v>7.1258907363420429E-2</v>
      </c>
      <c r="J343" s="143">
        <v>20</v>
      </c>
      <c r="K343" s="148">
        <v>3.7688442211055273E-2</v>
      </c>
      <c r="L343" s="55">
        <v>12</v>
      </c>
      <c r="M343" s="148">
        <v>9.5238095238095233E-2</v>
      </c>
      <c r="N343" s="55">
        <v>25</v>
      </c>
      <c r="O343" s="56">
        <f t="shared" si="0"/>
        <v>8.7412587412587409E-2</v>
      </c>
      <c r="P343" s="55">
        <f>7+5+5+2</f>
        <v>19</v>
      </c>
      <c r="Q343" s="161">
        <f t="shared" si="1"/>
        <v>3.5447761194029849E-2</v>
      </c>
      <c r="R343" s="55">
        <f>2+4+3+1</f>
        <v>10</v>
      </c>
      <c r="S343" s="56">
        <f t="shared" si="2"/>
        <v>5.6497175141242938E-2</v>
      </c>
      <c r="T343" s="55">
        <f>11+1+1+1</f>
        <v>14</v>
      </c>
      <c r="U343" s="56">
        <f t="shared" si="3"/>
        <v>2.6515151515151516E-2</v>
      </c>
      <c r="V343" s="55">
        <v>3</v>
      </c>
      <c r="W343" s="56">
        <f t="shared" si="4"/>
        <v>9.0361445783132526E-3</v>
      </c>
      <c r="Y343">
        <f t="shared" si="5"/>
        <v>178</v>
      </c>
      <c r="Z343" s="50">
        <f t="shared" si="6"/>
        <v>4.5947341249354672E-2</v>
      </c>
    </row>
    <row r="344" spans="1:26" x14ac:dyDescent="0.2">
      <c r="A344" t="s">
        <v>925</v>
      </c>
      <c r="B344" s="143">
        <v>12</v>
      </c>
      <c r="C344" s="148">
        <v>3.4883720930232558E-2</v>
      </c>
      <c r="D344" s="143">
        <v>14</v>
      </c>
      <c r="E344" s="144">
        <v>3.3412887828162291E-2</v>
      </c>
      <c r="F344" s="143">
        <v>9</v>
      </c>
      <c r="G344" s="152">
        <v>2.9315960912052116E-2</v>
      </c>
      <c r="H344" s="143">
        <v>24</v>
      </c>
      <c r="I344" s="144">
        <v>5.4631828978622329E-2</v>
      </c>
      <c r="J344" s="143">
        <v>7</v>
      </c>
      <c r="K344" s="148">
        <v>1.7587939698492462E-2</v>
      </c>
      <c r="L344" s="55">
        <v>4</v>
      </c>
      <c r="M344" s="148">
        <v>3.1746031746031744E-2</v>
      </c>
      <c r="N344" s="55">
        <v>8</v>
      </c>
      <c r="O344" s="56">
        <f t="shared" si="0"/>
        <v>2.7972027972027972E-2</v>
      </c>
      <c r="P344" s="55">
        <f>12+4+1+2</f>
        <v>19</v>
      </c>
      <c r="Q344" s="161">
        <f t="shared" si="1"/>
        <v>3.5447761194029849E-2</v>
      </c>
      <c r="R344" s="55">
        <f>2+2+2+2</f>
        <v>8</v>
      </c>
      <c r="S344" s="56">
        <f t="shared" si="2"/>
        <v>4.519774011299435E-2</v>
      </c>
      <c r="T344" s="55">
        <f>7+1+3+4+2+2</f>
        <v>19</v>
      </c>
      <c r="U344" s="56">
        <f t="shared" si="3"/>
        <v>3.5984848484848488E-2</v>
      </c>
      <c r="V344" s="55">
        <f>7+2+1+6</f>
        <v>16</v>
      </c>
      <c r="W344" s="56">
        <f t="shared" si="4"/>
        <v>4.8192771084337352E-2</v>
      </c>
      <c r="Y344">
        <f t="shared" si="5"/>
        <v>140</v>
      </c>
      <c r="Z344" s="50">
        <f t="shared" si="6"/>
        <v>3.6138358286009295E-2</v>
      </c>
    </row>
    <row r="345" spans="1:26" x14ac:dyDescent="0.2">
      <c r="A345" t="s">
        <v>915</v>
      </c>
      <c r="B345" s="143">
        <v>31</v>
      </c>
      <c r="C345" s="148">
        <v>9.0116279069767435E-2</v>
      </c>
      <c r="D345" s="143">
        <v>30</v>
      </c>
      <c r="E345" s="144">
        <v>7.1599045346062054E-2</v>
      </c>
      <c r="F345" s="143">
        <v>27</v>
      </c>
      <c r="G345" s="152">
        <v>8.7947882736156349E-2</v>
      </c>
      <c r="H345" s="143">
        <v>21</v>
      </c>
      <c r="I345" s="144">
        <v>4.9881235154394299E-2</v>
      </c>
      <c r="J345" s="143">
        <v>24</v>
      </c>
      <c r="K345" s="148">
        <v>6.030150753768844E-2</v>
      </c>
      <c r="L345" s="55">
        <v>1</v>
      </c>
      <c r="M345" s="148">
        <v>7.9365079365079361E-3</v>
      </c>
      <c r="N345" s="55">
        <f>17+2</f>
        <v>19</v>
      </c>
      <c r="O345" s="56">
        <f t="shared" si="0"/>
        <v>6.6433566433566432E-2</v>
      </c>
      <c r="P345" s="55">
        <f>17+3</f>
        <v>20</v>
      </c>
      <c r="Q345" s="161">
        <f t="shared" si="1"/>
        <v>3.7313432835820892E-2</v>
      </c>
      <c r="R345" s="55">
        <f>6+6+1</f>
        <v>13</v>
      </c>
      <c r="S345" s="56">
        <f t="shared" si="2"/>
        <v>7.3446327683615822E-2</v>
      </c>
      <c r="T345" s="55">
        <f>1+1+2+1+1+1+2+2+2+4</f>
        <v>17</v>
      </c>
      <c r="U345" s="56">
        <f t="shared" si="3"/>
        <v>3.2196969696969696E-2</v>
      </c>
      <c r="V345" s="55">
        <f>12+1+1</f>
        <v>14</v>
      </c>
      <c r="W345" s="56">
        <f t="shared" si="4"/>
        <v>4.2168674698795178E-2</v>
      </c>
      <c r="Y345">
        <f t="shared" si="5"/>
        <v>217</v>
      </c>
      <c r="Z345" s="50">
        <f t="shared" si="6"/>
        <v>5.6014455343314402E-2</v>
      </c>
    </row>
    <row r="346" spans="1:26" ht="16" thickBot="1" x14ac:dyDescent="0.25">
      <c r="B346" s="145">
        <v>344</v>
      </c>
      <c r="C346" s="149">
        <v>0.52325581395348841</v>
      </c>
      <c r="D346" s="145">
        <v>419</v>
      </c>
      <c r="E346" s="146">
        <v>0.47732696897374699</v>
      </c>
      <c r="F346" s="145">
        <v>307</v>
      </c>
      <c r="G346" s="153">
        <v>0.49185667752442996</v>
      </c>
      <c r="H346" s="145">
        <v>421</v>
      </c>
      <c r="I346" s="146">
        <v>0.48456057007125891</v>
      </c>
      <c r="J346" s="145">
        <v>398</v>
      </c>
      <c r="K346" s="149">
        <v>0.47989949748743715</v>
      </c>
      <c r="L346" s="57">
        <v>126</v>
      </c>
      <c r="M346" s="174">
        <v>1</v>
      </c>
      <c r="N346" s="57">
        <f>SUM(N337:N345)</f>
        <v>286</v>
      </c>
      <c r="O346" s="56">
        <f t="shared" si="0"/>
        <v>1</v>
      </c>
      <c r="P346" s="57">
        <f>SUM(P337:P345)</f>
        <v>536</v>
      </c>
      <c r="Q346" s="161">
        <f t="shared" si="1"/>
        <v>1</v>
      </c>
      <c r="R346" s="57">
        <f>SUM(R337:R345)</f>
        <v>177</v>
      </c>
      <c r="S346" s="56">
        <f t="shared" si="2"/>
        <v>1</v>
      </c>
      <c r="T346" s="57">
        <f>SUM(T337:T345)+18</f>
        <v>528</v>
      </c>
      <c r="U346" s="56">
        <f t="shared" si="3"/>
        <v>1</v>
      </c>
      <c r="V346" s="57">
        <f>SUM(V337:V345)</f>
        <v>332</v>
      </c>
      <c r="W346" s="56">
        <f t="shared" si="4"/>
        <v>1</v>
      </c>
      <c r="Y346">
        <f t="shared" si="5"/>
        <v>3874</v>
      </c>
      <c r="Z346" s="50">
        <f t="shared" si="6"/>
        <v>1</v>
      </c>
    </row>
    <row r="347" spans="1:26" x14ac:dyDescent="0.2">
      <c r="C347" s="157">
        <v>0.52325581395348841</v>
      </c>
      <c r="D347" s="156"/>
      <c r="E347" s="157">
        <v>0.47732696897374699</v>
      </c>
      <c r="F347" s="156"/>
      <c r="G347" s="157">
        <v>0.49185667752442996</v>
      </c>
      <c r="H347" s="156"/>
      <c r="I347" s="157">
        <v>0.48456057007125891</v>
      </c>
      <c r="J347" s="156"/>
      <c r="K347" s="157">
        <v>0.47989949748743715</v>
      </c>
      <c r="L347" s="156"/>
      <c r="M347" s="157">
        <v>0.40476190476190471</v>
      </c>
      <c r="O347" s="157">
        <f>SUM(O337:O339)</f>
        <v>0.46853146853146854</v>
      </c>
      <c r="Q347" s="157">
        <f>SUM(Q337:Q339)</f>
        <v>0.44962686567164178</v>
      </c>
      <c r="S347" s="157">
        <f>S337+S338+S339</f>
        <v>0.61016949152542366</v>
      </c>
      <c r="U347" s="157">
        <f>U337+U338+U339</f>
        <v>0.56060606060606055</v>
      </c>
      <c r="W347" s="157">
        <f>W337+W338+W339</f>
        <v>0.48493975903614456</v>
      </c>
      <c r="Z347" s="157">
        <f>SUM(Z337:Z339)</f>
        <v>0.49741868869385653</v>
      </c>
    </row>
  </sheetData>
  <sortState ref="B306:K333">
    <sortCondition ref="H333"/>
  </sortState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3E0D-12CA-3B4C-AEA3-8FF4E4D0C653}">
  <dimension ref="A2:J340"/>
  <sheetViews>
    <sheetView workbookViewId="0">
      <selection activeCell="H2" sqref="H2:H333"/>
    </sheetView>
  </sheetViews>
  <sheetFormatPr baseColWidth="10" defaultRowHeight="15" x14ac:dyDescent="0.2"/>
  <sheetData>
    <row r="2" spans="1:10" x14ac:dyDescent="0.2">
      <c r="A2" s="218">
        <v>43770</v>
      </c>
      <c r="B2" s="12" t="s">
        <v>6</v>
      </c>
      <c r="C2" s="113">
        <v>94480</v>
      </c>
      <c r="D2" s="12" t="s">
        <v>2715</v>
      </c>
      <c r="E2" s="12" t="s">
        <v>6</v>
      </c>
      <c r="F2" s="12" t="s">
        <v>15</v>
      </c>
      <c r="G2" s="12" t="s">
        <v>2716</v>
      </c>
      <c r="H2" s="217"/>
      <c r="I2" s="31"/>
      <c r="J2" s="31"/>
    </row>
    <row r="3" spans="1:10" x14ac:dyDescent="0.2">
      <c r="A3" s="218">
        <v>43770</v>
      </c>
      <c r="B3" s="12" t="s">
        <v>3</v>
      </c>
      <c r="C3" s="113">
        <v>5836</v>
      </c>
      <c r="D3" s="12" t="s">
        <v>261</v>
      </c>
      <c r="E3" s="12" t="s">
        <v>6</v>
      </c>
      <c r="F3" s="12" t="s">
        <v>15</v>
      </c>
      <c r="G3" s="12" t="s">
        <v>2707</v>
      </c>
      <c r="H3" s="217"/>
      <c r="I3" s="9">
        <v>29</v>
      </c>
      <c r="J3" s="9">
        <v>29</v>
      </c>
    </row>
    <row r="4" spans="1:10" x14ac:dyDescent="0.2">
      <c r="A4" s="218">
        <v>43771</v>
      </c>
      <c r="B4" s="12" t="s">
        <v>3</v>
      </c>
      <c r="C4" s="113">
        <v>5830</v>
      </c>
      <c r="D4" s="12" t="s">
        <v>261</v>
      </c>
      <c r="E4" s="12" t="s">
        <v>8</v>
      </c>
      <c r="F4" s="12" t="s">
        <v>33</v>
      </c>
      <c r="G4" s="12" t="s">
        <v>319</v>
      </c>
      <c r="H4" s="12"/>
      <c r="I4" s="9">
        <v>26</v>
      </c>
      <c r="J4" s="9">
        <v>28</v>
      </c>
    </row>
    <row r="5" spans="1:10" x14ac:dyDescent="0.2">
      <c r="A5" s="218">
        <v>43770</v>
      </c>
      <c r="B5" s="12" t="s">
        <v>6</v>
      </c>
      <c r="C5" s="113">
        <v>57440</v>
      </c>
      <c r="D5" s="12" t="s">
        <v>217</v>
      </c>
      <c r="E5" s="12" t="s">
        <v>6</v>
      </c>
      <c r="F5" s="12" t="s">
        <v>15</v>
      </c>
      <c r="G5" s="12" t="s">
        <v>23</v>
      </c>
      <c r="H5" s="12"/>
      <c r="I5" s="9">
        <v>29</v>
      </c>
      <c r="J5" s="9">
        <v>28</v>
      </c>
    </row>
    <row r="6" spans="1:10" x14ac:dyDescent="0.2">
      <c r="A6" s="218">
        <v>43770</v>
      </c>
      <c r="B6" s="12" t="s">
        <v>6</v>
      </c>
      <c r="C6" s="113">
        <v>57390</v>
      </c>
      <c r="D6" s="12" t="s">
        <v>137</v>
      </c>
      <c r="E6" s="12" t="s">
        <v>275</v>
      </c>
      <c r="F6" s="12" t="s">
        <v>6</v>
      </c>
      <c r="G6" s="12" t="s">
        <v>23</v>
      </c>
      <c r="H6" s="217"/>
      <c r="I6" s="9">
        <v>14</v>
      </c>
      <c r="J6" s="9">
        <v>11</v>
      </c>
    </row>
    <row r="7" spans="1:10" x14ac:dyDescent="0.2">
      <c r="A7" s="218">
        <v>43770</v>
      </c>
      <c r="B7" s="12" t="s">
        <v>6</v>
      </c>
      <c r="C7" s="113">
        <v>57390</v>
      </c>
      <c r="D7" s="12" t="s">
        <v>137</v>
      </c>
      <c r="E7" s="12" t="s">
        <v>6</v>
      </c>
      <c r="F7" s="12" t="s">
        <v>8</v>
      </c>
      <c r="G7" s="12" t="s">
        <v>151</v>
      </c>
      <c r="H7" s="217"/>
      <c r="I7" s="9">
        <v>14</v>
      </c>
      <c r="J7" s="9">
        <v>11</v>
      </c>
    </row>
    <row r="8" spans="1:10" x14ac:dyDescent="0.2">
      <c r="A8" s="218">
        <v>43770</v>
      </c>
      <c r="B8" s="12" t="s">
        <v>6</v>
      </c>
      <c r="C8" s="113">
        <v>57685</v>
      </c>
      <c r="D8" s="12" t="s">
        <v>2706</v>
      </c>
      <c r="E8" s="12" t="s">
        <v>6</v>
      </c>
      <c r="F8" s="12" t="s">
        <v>34</v>
      </c>
      <c r="G8" s="12" t="s">
        <v>422</v>
      </c>
      <c r="H8" s="217"/>
      <c r="I8" s="9">
        <v>53</v>
      </c>
      <c r="J8" s="9">
        <v>72</v>
      </c>
    </row>
    <row r="9" spans="1:10" x14ac:dyDescent="0.2">
      <c r="A9" s="218">
        <v>43770</v>
      </c>
      <c r="B9" s="12" t="s">
        <v>3</v>
      </c>
      <c r="C9" s="113">
        <v>6550</v>
      </c>
      <c r="D9" s="12" t="s">
        <v>1087</v>
      </c>
      <c r="E9" s="12" t="s">
        <v>4</v>
      </c>
      <c r="F9" s="12" t="s">
        <v>18</v>
      </c>
      <c r="G9" s="12" t="s">
        <v>23</v>
      </c>
      <c r="H9" s="217"/>
      <c r="I9" s="9">
        <v>48</v>
      </c>
      <c r="J9" s="9">
        <v>60</v>
      </c>
    </row>
    <row r="10" spans="1:10" x14ac:dyDescent="0.2">
      <c r="A10" s="218">
        <v>43770</v>
      </c>
      <c r="B10" s="12" t="s">
        <v>3</v>
      </c>
      <c r="C10" s="113">
        <v>7240</v>
      </c>
      <c r="D10" s="12" t="s">
        <v>56</v>
      </c>
      <c r="E10" s="12" t="s">
        <v>12</v>
      </c>
      <c r="F10" s="12" t="s">
        <v>6</v>
      </c>
      <c r="G10" s="12" t="s">
        <v>989</v>
      </c>
      <c r="H10" s="12"/>
      <c r="I10" s="9">
        <v>27</v>
      </c>
      <c r="J10" s="9">
        <v>33</v>
      </c>
    </row>
    <row r="11" spans="1:10" x14ac:dyDescent="0.2">
      <c r="A11" s="218">
        <v>43770</v>
      </c>
      <c r="B11" s="12" t="s">
        <v>3</v>
      </c>
      <c r="C11" s="113">
        <v>7545</v>
      </c>
      <c r="D11" s="12" t="s">
        <v>2722</v>
      </c>
      <c r="E11" s="12" t="s">
        <v>10</v>
      </c>
      <c r="F11" s="12" t="s">
        <v>6</v>
      </c>
      <c r="G11" s="12" t="s">
        <v>23</v>
      </c>
      <c r="H11" s="217"/>
      <c r="I11" s="9">
        <v>38</v>
      </c>
      <c r="J11" s="9">
        <v>49</v>
      </c>
    </row>
    <row r="12" spans="1:10" x14ac:dyDescent="0.2">
      <c r="A12" s="218">
        <v>43770</v>
      </c>
      <c r="B12" s="12" t="s">
        <v>3</v>
      </c>
      <c r="C12" s="113">
        <v>7593</v>
      </c>
      <c r="D12" s="12" t="s">
        <v>2722</v>
      </c>
      <c r="E12" s="12" t="s">
        <v>16</v>
      </c>
      <c r="F12" s="12" t="s">
        <v>15</v>
      </c>
      <c r="G12" s="12" t="s">
        <v>319</v>
      </c>
      <c r="H12" s="217"/>
      <c r="I12" s="9">
        <v>41</v>
      </c>
      <c r="J12" s="113">
        <v>50</v>
      </c>
    </row>
    <row r="13" spans="1:10" x14ac:dyDescent="0.2">
      <c r="A13" s="218">
        <v>43771</v>
      </c>
      <c r="B13" s="12" t="s">
        <v>3</v>
      </c>
      <c r="C13" s="113">
        <v>8055</v>
      </c>
      <c r="D13" s="12" t="s">
        <v>2736</v>
      </c>
      <c r="E13" s="12" t="s">
        <v>2737</v>
      </c>
      <c r="F13" s="12" t="s">
        <v>15</v>
      </c>
      <c r="G13" s="12" t="s">
        <v>319</v>
      </c>
      <c r="H13" s="12"/>
      <c r="I13" s="9">
        <v>23</v>
      </c>
      <c r="J13" s="9">
        <v>19</v>
      </c>
    </row>
    <row r="14" spans="1:10" x14ac:dyDescent="0.2">
      <c r="A14" s="218">
        <v>43770</v>
      </c>
      <c r="B14" s="12" t="s">
        <v>3</v>
      </c>
      <c r="C14" s="113">
        <v>8080</v>
      </c>
      <c r="D14" s="12" t="s">
        <v>41</v>
      </c>
      <c r="E14" s="12" t="s">
        <v>8</v>
      </c>
      <c r="F14" s="12" t="s">
        <v>33</v>
      </c>
      <c r="G14" s="12" t="s">
        <v>2707</v>
      </c>
      <c r="H14" s="12"/>
      <c r="I14" s="9">
        <v>21</v>
      </c>
      <c r="J14" s="9">
        <v>25</v>
      </c>
    </row>
    <row r="15" spans="1:10" x14ac:dyDescent="0.2">
      <c r="A15" s="218">
        <v>43770</v>
      </c>
      <c r="B15" s="12" t="s">
        <v>3</v>
      </c>
      <c r="C15" s="113">
        <v>8087</v>
      </c>
      <c r="D15" s="12" t="s">
        <v>41</v>
      </c>
      <c r="E15" s="12" t="s">
        <v>8</v>
      </c>
      <c r="F15" s="12" t="s">
        <v>15</v>
      </c>
      <c r="G15" s="12" t="s">
        <v>23</v>
      </c>
      <c r="H15" s="217"/>
      <c r="I15" s="9">
        <v>24</v>
      </c>
      <c r="J15" s="9">
        <v>20</v>
      </c>
    </row>
    <row r="16" spans="1:10" x14ac:dyDescent="0.2">
      <c r="A16" s="218">
        <v>43770</v>
      </c>
      <c r="B16" s="12" t="s">
        <v>3</v>
      </c>
      <c r="C16" s="113">
        <v>8081</v>
      </c>
      <c r="D16" s="12" t="s">
        <v>41</v>
      </c>
      <c r="E16" s="12" t="s">
        <v>6</v>
      </c>
      <c r="F16" s="12" t="s">
        <v>15</v>
      </c>
      <c r="G16" s="12" t="s">
        <v>23</v>
      </c>
      <c r="H16" s="12"/>
      <c r="I16" s="9">
        <v>23</v>
      </c>
      <c r="J16" s="9">
        <v>27</v>
      </c>
    </row>
    <row r="17" spans="1:10" x14ac:dyDescent="0.2">
      <c r="A17" s="218">
        <v>43770</v>
      </c>
      <c r="B17" s="12" t="s">
        <v>3</v>
      </c>
      <c r="C17" s="113">
        <v>4969</v>
      </c>
      <c r="D17" s="12" t="s">
        <v>87</v>
      </c>
      <c r="E17" s="12" t="s">
        <v>4</v>
      </c>
      <c r="F17" s="12" t="s">
        <v>22</v>
      </c>
      <c r="G17" s="12" t="s">
        <v>37</v>
      </c>
      <c r="H17" s="217"/>
      <c r="I17" s="9">
        <v>17</v>
      </c>
      <c r="J17" s="9">
        <v>13</v>
      </c>
    </row>
    <row r="18" spans="1:10" x14ac:dyDescent="0.2">
      <c r="A18" s="218">
        <v>43770</v>
      </c>
      <c r="B18" s="12" t="s">
        <v>3</v>
      </c>
      <c r="C18" s="113">
        <v>3243</v>
      </c>
      <c r="D18" s="12" t="s">
        <v>131</v>
      </c>
      <c r="E18" s="12" t="s">
        <v>12</v>
      </c>
      <c r="F18" s="12" t="s">
        <v>15</v>
      </c>
      <c r="G18" s="12" t="s">
        <v>319</v>
      </c>
      <c r="H18" s="12"/>
      <c r="I18" s="9">
        <v>20</v>
      </c>
      <c r="J18" s="9">
        <v>20</v>
      </c>
    </row>
    <row r="19" spans="1:10" x14ac:dyDescent="0.2">
      <c r="A19" s="218">
        <v>43770</v>
      </c>
      <c r="B19" s="12" t="s">
        <v>3</v>
      </c>
      <c r="C19" s="113">
        <v>3238</v>
      </c>
      <c r="D19" s="12" t="s">
        <v>131</v>
      </c>
      <c r="E19" s="12" t="s">
        <v>12</v>
      </c>
      <c r="F19" s="12" t="s">
        <v>15</v>
      </c>
      <c r="G19" s="12" t="s">
        <v>151</v>
      </c>
      <c r="H19" s="217"/>
      <c r="I19" s="9">
        <v>21</v>
      </c>
      <c r="J19" s="9">
        <v>21</v>
      </c>
    </row>
    <row r="20" spans="1:10" x14ac:dyDescent="0.2">
      <c r="A20" s="218">
        <v>43771</v>
      </c>
      <c r="B20" s="12" t="s">
        <v>3</v>
      </c>
      <c r="C20" s="113">
        <v>3259</v>
      </c>
      <c r="D20" s="12" t="s">
        <v>131</v>
      </c>
      <c r="E20" s="12" t="s">
        <v>3</v>
      </c>
      <c r="F20" s="12" t="s">
        <v>6</v>
      </c>
      <c r="G20" s="12" t="s">
        <v>194</v>
      </c>
      <c r="H20" s="12"/>
      <c r="I20" s="9">
        <v>22</v>
      </c>
      <c r="J20" s="9">
        <v>24</v>
      </c>
    </row>
    <row r="21" spans="1:10" x14ac:dyDescent="0.2">
      <c r="A21" s="218">
        <v>43771</v>
      </c>
      <c r="B21" s="12" t="s">
        <v>3</v>
      </c>
      <c r="C21" s="113">
        <v>3259</v>
      </c>
      <c r="D21" s="12" t="s">
        <v>131</v>
      </c>
      <c r="E21" s="12" t="s">
        <v>16</v>
      </c>
      <c r="F21" s="12" t="s">
        <v>3</v>
      </c>
      <c r="G21" s="12" t="s">
        <v>151</v>
      </c>
      <c r="H21" s="12"/>
      <c r="I21" s="9">
        <v>22</v>
      </c>
      <c r="J21" s="9">
        <v>24</v>
      </c>
    </row>
    <row r="22" spans="1:10" x14ac:dyDescent="0.2">
      <c r="A22" s="218">
        <v>43770</v>
      </c>
      <c r="B22" s="12" t="s">
        <v>3</v>
      </c>
      <c r="C22" s="113">
        <v>7771</v>
      </c>
      <c r="D22" s="12" t="s">
        <v>47</v>
      </c>
      <c r="E22" s="12" t="s">
        <v>4</v>
      </c>
      <c r="F22" s="12" t="s">
        <v>99</v>
      </c>
      <c r="G22" s="12" t="s">
        <v>2726</v>
      </c>
      <c r="H22" s="12"/>
      <c r="I22" s="9">
        <v>42</v>
      </c>
      <c r="J22" s="9">
        <v>56</v>
      </c>
    </row>
    <row r="23" spans="1:10" x14ac:dyDescent="0.2">
      <c r="A23" s="218">
        <v>43771</v>
      </c>
      <c r="B23" s="12" t="s">
        <v>3</v>
      </c>
      <c r="C23" s="113">
        <v>3320</v>
      </c>
      <c r="D23" s="12" t="s">
        <v>77</v>
      </c>
      <c r="E23" s="12" t="s">
        <v>3</v>
      </c>
      <c r="F23" s="12" t="s">
        <v>6</v>
      </c>
      <c r="G23" s="33" t="s">
        <v>151</v>
      </c>
      <c r="H23" s="12"/>
      <c r="I23" s="9">
        <v>22</v>
      </c>
      <c r="J23" s="9">
        <v>26</v>
      </c>
    </row>
    <row r="24" spans="1:10" x14ac:dyDescent="0.2">
      <c r="A24" s="218">
        <v>43770</v>
      </c>
      <c r="B24" s="12" t="s">
        <v>6</v>
      </c>
      <c r="C24" s="113">
        <v>54190</v>
      </c>
      <c r="D24" s="12" t="s">
        <v>2724</v>
      </c>
      <c r="E24" s="12" t="s">
        <v>6</v>
      </c>
      <c r="F24" s="12" t="s">
        <v>9</v>
      </c>
      <c r="G24" s="12" t="s">
        <v>2725</v>
      </c>
      <c r="H24" s="217"/>
      <c r="I24" s="9">
        <v>13</v>
      </c>
      <c r="J24" s="9">
        <v>10</v>
      </c>
    </row>
    <row r="25" spans="1:10" x14ac:dyDescent="0.2">
      <c r="A25" s="218">
        <v>43770</v>
      </c>
      <c r="B25" s="12" t="s">
        <v>3</v>
      </c>
      <c r="C25" s="113">
        <v>8140</v>
      </c>
      <c r="D25" s="12" t="s">
        <v>53</v>
      </c>
      <c r="E25" s="12" t="s">
        <v>4</v>
      </c>
      <c r="F25" s="12" t="s">
        <v>1759</v>
      </c>
      <c r="G25" s="12" t="s">
        <v>258</v>
      </c>
      <c r="H25" s="12"/>
      <c r="I25" s="9">
        <v>26</v>
      </c>
      <c r="J25" s="9">
        <v>31</v>
      </c>
    </row>
    <row r="26" spans="1:10" x14ac:dyDescent="0.2">
      <c r="A26" s="218">
        <v>43770</v>
      </c>
      <c r="B26" s="12" t="s">
        <v>6</v>
      </c>
      <c r="C26" s="113">
        <v>57920</v>
      </c>
      <c r="D26" s="12" t="s">
        <v>805</v>
      </c>
      <c r="E26" s="12" t="s">
        <v>6</v>
      </c>
      <c r="F26" s="12" t="s">
        <v>5</v>
      </c>
      <c r="G26" s="12" t="s">
        <v>23</v>
      </c>
      <c r="H26" s="217"/>
      <c r="I26" s="9">
        <v>56</v>
      </c>
      <c r="J26" s="9">
        <v>62</v>
      </c>
    </row>
    <row r="27" spans="1:10" x14ac:dyDescent="0.2">
      <c r="A27" s="218">
        <v>43770</v>
      </c>
      <c r="B27" s="12" t="s">
        <v>3</v>
      </c>
      <c r="C27" s="113">
        <v>8328</v>
      </c>
      <c r="D27" s="12" t="s">
        <v>196</v>
      </c>
      <c r="E27" s="12" t="s">
        <v>4</v>
      </c>
      <c r="F27" s="12" t="s">
        <v>15</v>
      </c>
      <c r="G27" s="12" t="s">
        <v>23</v>
      </c>
      <c r="H27" s="12"/>
      <c r="I27" s="9">
        <v>26</v>
      </c>
      <c r="J27" s="9">
        <v>33</v>
      </c>
    </row>
    <row r="28" spans="1:10" x14ac:dyDescent="0.2">
      <c r="A28" s="218">
        <v>43771</v>
      </c>
      <c r="B28" s="12" t="s">
        <v>6</v>
      </c>
      <c r="C28" s="113">
        <v>54111</v>
      </c>
      <c r="D28" s="12" t="s">
        <v>2745</v>
      </c>
      <c r="E28" s="12" t="s">
        <v>6</v>
      </c>
      <c r="F28" s="12" t="s">
        <v>15</v>
      </c>
      <c r="G28" s="12" t="s">
        <v>151</v>
      </c>
      <c r="H28" s="12"/>
      <c r="I28" s="9">
        <v>90</v>
      </c>
      <c r="J28" s="9">
        <v>132</v>
      </c>
    </row>
    <row r="29" spans="1:10" x14ac:dyDescent="0.2">
      <c r="A29" s="218">
        <v>43771</v>
      </c>
      <c r="B29" s="12" t="s">
        <v>6</v>
      </c>
      <c r="C29" s="113">
        <v>54111</v>
      </c>
      <c r="D29" s="12" t="s">
        <v>2745</v>
      </c>
      <c r="E29" s="12" t="s">
        <v>6</v>
      </c>
      <c r="F29" s="12" t="s">
        <v>15</v>
      </c>
      <c r="G29" s="12" t="s">
        <v>151</v>
      </c>
      <c r="H29" s="12"/>
      <c r="I29" s="9">
        <v>90</v>
      </c>
      <c r="J29" s="9">
        <v>132</v>
      </c>
    </row>
    <row r="30" spans="1:10" x14ac:dyDescent="0.2">
      <c r="A30" s="218">
        <v>43770</v>
      </c>
      <c r="B30" s="12" t="s">
        <v>3</v>
      </c>
      <c r="C30" s="113">
        <v>7716</v>
      </c>
      <c r="D30" s="12" t="s">
        <v>45</v>
      </c>
      <c r="E30" s="12" t="s">
        <v>15</v>
      </c>
      <c r="F30" s="12" t="s">
        <v>6</v>
      </c>
      <c r="G30" s="12" t="s">
        <v>303</v>
      </c>
      <c r="H30" s="12"/>
      <c r="I30" s="9">
        <v>40</v>
      </c>
      <c r="J30" s="9">
        <v>57</v>
      </c>
    </row>
    <row r="31" spans="1:10" x14ac:dyDescent="0.2">
      <c r="A31" s="218">
        <v>43770</v>
      </c>
      <c r="B31" s="12" t="s">
        <v>3</v>
      </c>
      <c r="C31" s="113">
        <v>5316</v>
      </c>
      <c r="D31" s="12" t="s">
        <v>280</v>
      </c>
      <c r="E31" s="12" t="s">
        <v>1656</v>
      </c>
      <c r="F31" s="12" t="s">
        <v>15</v>
      </c>
      <c r="G31" s="12" t="s">
        <v>319</v>
      </c>
      <c r="H31" s="217"/>
      <c r="I31" s="9">
        <v>29</v>
      </c>
      <c r="J31" s="9">
        <v>36</v>
      </c>
    </row>
    <row r="32" spans="1:10" x14ac:dyDescent="0.2">
      <c r="A32" s="218">
        <v>43771</v>
      </c>
      <c r="B32" s="12" t="s">
        <v>6</v>
      </c>
      <c r="C32" s="113">
        <v>54400</v>
      </c>
      <c r="D32" s="12" t="s">
        <v>1640</v>
      </c>
      <c r="E32" s="12" t="s">
        <v>6</v>
      </c>
      <c r="F32" s="12" t="s">
        <v>15</v>
      </c>
      <c r="G32" s="12" t="s">
        <v>294</v>
      </c>
      <c r="H32" s="12"/>
      <c r="I32" s="9">
        <v>27</v>
      </c>
      <c r="J32" s="9">
        <v>20</v>
      </c>
    </row>
    <row r="33" spans="1:10" x14ac:dyDescent="0.2">
      <c r="A33" s="218">
        <v>43771</v>
      </c>
      <c r="B33" s="12" t="s">
        <v>6</v>
      </c>
      <c r="C33" s="113">
        <v>54720</v>
      </c>
      <c r="D33" s="12" t="s">
        <v>240</v>
      </c>
      <c r="E33" s="12" t="s">
        <v>6</v>
      </c>
      <c r="F33" s="12" t="s">
        <v>8</v>
      </c>
      <c r="G33" s="12" t="s">
        <v>319</v>
      </c>
      <c r="H33" s="12"/>
      <c r="I33" s="9">
        <v>26</v>
      </c>
      <c r="J33" s="9">
        <v>17</v>
      </c>
    </row>
    <row r="34" spans="1:10" x14ac:dyDescent="0.2">
      <c r="A34" s="218">
        <v>43770</v>
      </c>
      <c r="B34" s="12" t="s">
        <v>3</v>
      </c>
      <c r="C34" s="113">
        <v>4573</v>
      </c>
      <c r="D34" s="12" t="s">
        <v>40</v>
      </c>
      <c r="E34" s="12" t="s">
        <v>16</v>
      </c>
      <c r="F34" s="12" t="s">
        <v>6</v>
      </c>
      <c r="G34" s="12" t="s">
        <v>929</v>
      </c>
      <c r="H34" s="12"/>
      <c r="I34" s="9">
        <v>2</v>
      </c>
      <c r="J34" s="9">
        <v>0.4</v>
      </c>
    </row>
    <row r="35" spans="1:10" x14ac:dyDescent="0.2">
      <c r="A35" s="218">
        <v>43770</v>
      </c>
      <c r="B35" s="12" t="s">
        <v>3</v>
      </c>
      <c r="C35" s="113">
        <v>4514</v>
      </c>
      <c r="D35" s="12" t="s">
        <v>40</v>
      </c>
      <c r="E35" s="12" t="s">
        <v>6</v>
      </c>
      <c r="F35" s="12" t="s">
        <v>15</v>
      </c>
      <c r="G35" s="12" t="s">
        <v>929</v>
      </c>
      <c r="H35" s="12"/>
      <c r="I35" s="113">
        <v>4</v>
      </c>
      <c r="J35" s="9">
        <v>1</v>
      </c>
    </row>
    <row r="36" spans="1:10" x14ac:dyDescent="0.2">
      <c r="A36" s="218">
        <v>43771</v>
      </c>
      <c r="B36" s="12" t="s">
        <v>3</v>
      </c>
      <c r="C36" s="113">
        <v>4509</v>
      </c>
      <c r="D36" s="12" t="s">
        <v>40</v>
      </c>
      <c r="E36" s="12" t="s">
        <v>3</v>
      </c>
      <c r="F36" s="12" t="s">
        <v>6</v>
      </c>
      <c r="G36" s="12" t="s">
        <v>488</v>
      </c>
      <c r="H36" s="12"/>
      <c r="I36" s="9">
        <v>4</v>
      </c>
      <c r="J36" s="9">
        <v>2</v>
      </c>
    </row>
    <row r="37" spans="1:10" x14ac:dyDescent="0.2">
      <c r="A37" s="218">
        <v>43771</v>
      </c>
      <c r="B37" s="12" t="s">
        <v>3</v>
      </c>
      <c r="C37" s="113">
        <v>4645</v>
      </c>
      <c r="D37" s="12" t="s">
        <v>40</v>
      </c>
      <c r="E37" s="12" t="s">
        <v>16</v>
      </c>
      <c r="F37" s="12" t="s">
        <v>6</v>
      </c>
      <c r="G37" s="12" t="s">
        <v>37</v>
      </c>
      <c r="H37" s="12"/>
      <c r="I37" s="9">
        <v>4</v>
      </c>
      <c r="J37" s="9">
        <v>2</v>
      </c>
    </row>
    <row r="38" spans="1:10" x14ac:dyDescent="0.2">
      <c r="A38" s="218">
        <v>43770</v>
      </c>
      <c r="B38" s="12" t="s">
        <v>3</v>
      </c>
      <c r="C38" s="113">
        <v>4973</v>
      </c>
      <c r="D38" s="12" t="s">
        <v>133</v>
      </c>
      <c r="E38" s="12" t="s">
        <v>5</v>
      </c>
      <c r="F38" s="12" t="s">
        <v>22</v>
      </c>
      <c r="G38" s="12" t="s">
        <v>477</v>
      </c>
      <c r="H38" s="12"/>
      <c r="I38" s="9">
        <v>18</v>
      </c>
      <c r="J38" s="9">
        <v>13</v>
      </c>
    </row>
    <row r="39" spans="1:10" x14ac:dyDescent="0.2">
      <c r="A39" s="218">
        <v>43771</v>
      </c>
      <c r="B39" s="12" t="s">
        <v>3</v>
      </c>
      <c r="C39" s="113">
        <v>3442</v>
      </c>
      <c r="D39" s="12" t="s">
        <v>67</v>
      </c>
      <c r="E39" s="12" t="s">
        <v>3</v>
      </c>
      <c r="F39" s="12" t="s">
        <v>3</v>
      </c>
      <c r="G39" s="12" t="s">
        <v>222</v>
      </c>
      <c r="H39" s="12"/>
      <c r="I39" s="9">
        <v>18</v>
      </c>
      <c r="J39" s="9">
        <v>19</v>
      </c>
    </row>
    <row r="40" spans="1:10" x14ac:dyDescent="0.2">
      <c r="A40" s="218">
        <v>43770</v>
      </c>
      <c r="B40" s="12" t="s">
        <v>6</v>
      </c>
      <c r="C40" s="113">
        <v>88510</v>
      </c>
      <c r="D40" s="12" t="s">
        <v>2705</v>
      </c>
      <c r="E40" s="12" t="s">
        <v>6</v>
      </c>
      <c r="F40" s="12" t="s">
        <v>6</v>
      </c>
      <c r="G40" s="12" t="s">
        <v>292</v>
      </c>
      <c r="H40" s="12"/>
      <c r="I40" s="87" t="s">
        <v>2728</v>
      </c>
      <c r="J40" s="87" t="s">
        <v>2408</v>
      </c>
    </row>
    <row r="41" spans="1:10" x14ac:dyDescent="0.2">
      <c r="A41" s="218">
        <v>43770</v>
      </c>
      <c r="B41" s="12" t="s">
        <v>3</v>
      </c>
      <c r="C41" s="113">
        <v>4059</v>
      </c>
      <c r="D41" s="12" t="s">
        <v>506</v>
      </c>
      <c r="E41" s="12" t="s">
        <v>214</v>
      </c>
      <c r="F41" s="12" t="s">
        <v>6</v>
      </c>
      <c r="G41" s="12" t="s">
        <v>151</v>
      </c>
      <c r="H41" s="217"/>
      <c r="I41" s="9">
        <v>14</v>
      </c>
      <c r="J41" s="9">
        <v>11</v>
      </c>
    </row>
    <row r="42" spans="1:10" x14ac:dyDescent="0.2">
      <c r="A42" s="218">
        <v>43770</v>
      </c>
      <c r="B42" s="12" t="s">
        <v>3</v>
      </c>
      <c r="C42" s="113">
        <v>4282</v>
      </c>
      <c r="D42" s="12" t="s">
        <v>506</v>
      </c>
      <c r="E42" s="12" t="s">
        <v>6</v>
      </c>
      <c r="F42" s="12" t="s">
        <v>15</v>
      </c>
      <c r="G42" s="12" t="s">
        <v>23</v>
      </c>
      <c r="H42" s="217"/>
      <c r="I42" s="9">
        <v>11</v>
      </c>
      <c r="J42" s="9">
        <v>7</v>
      </c>
    </row>
    <row r="43" spans="1:10" x14ac:dyDescent="0.2">
      <c r="A43" s="218">
        <v>43770</v>
      </c>
      <c r="B43" s="12" t="s">
        <v>3</v>
      </c>
      <c r="C43" s="113">
        <v>4268</v>
      </c>
      <c r="D43" s="12" t="s">
        <v>506</v>
      </c>
      <c r="E43" s="12" t="s">
        <v>31</v>
      </c>
      <c r="F43" s="12" t="s">
        <v>15</v>
      </c>
      <c r="G43" s="12" t="s">
        <v>37</v>
      </c>
      <c r="H43" s="12"/>
      <c r="I43" s="9">
        <v>12</v>
      </c>
      <c r="J43" s="9">
        <v>10</v>
      </c>
    </row>
    <row r="44" spans="1:10" x14ac:dyDescent="0.2">
      <c r="A44" s="218">
        <v>43770</v>
      </c>
      <c r="B44" s="12" t="s">
        <v>3</v>
      </c>
      <c r="C44" s="113">
        <v>4046</v>
      </c>
      <c r="D44" s="12" t="s">
        <v>506</v>
      </c>
      <c r="E44" s="12" t="s">
        <v>4</v>
      </c>
      <c r="F44" s="12" t="s">
        <v>4</v>
      </c>
      <c r="G44" s="12" t="s">
        <v>2730</v>
      </c>
      <c r="H44" s="217"/>
      <c r="I44" s="9">
        <v>11</v>
      </c>
      <c r="J44" s="9">
        <v>7</v>
      </c>
    </row>
    <row r="45" spans="1:10" x14ac:dyDescent="0.2">
      <c r="A45" s="218">
        <v>43770</v>
      </c>
      <c r="B45" s="12" t="s">
        <v>3</v>
      </c>
      <c r="C45" s="113">
        <v>4022</v>
      </c>
      <c r="D45" s="12" t="s">
        <v>506</v>
      </c>
      <c r="E45" s="12" t="s">
        <v>16</v>
      </c>
      <c r="F45" s="12" t="s">
        <v>4</v>
      </c>
      <c r="G45" s="12" t="s">
        <v>163</v>
      </c>
      <c r="H45" s="217"/>
      <c r="I45" s="9">
        <v>15</v>
      </c>
      <c r="J45" s="9">
        <v>10</v>
      </c>
    </row>
    <row r="46" spans="1:10" x14ac:dyDescent="0.2">
      <c r="A46" s="218">
        <v>43771</v>
      </c>
      <c r="B46" s="12" t="s">
        <v>3</v>
      </c>
      <c r="C46" s="113">
        <v>4048</v>
      </c>
      <c r="D46" s="12" t="s">
        <v>506</v>
      </c>
      <c r="E46" s="12" t="s">
        <v>9</v>
      </c>
      <c r="F46" s="12" t="s">
        <v>15</v>
      </c>
      <c r="G46" s="12" t="s">
        <v>23</v>
      </c>
      <c r="H46" s="12"/>
      <c r="I46" s="9">
        <v>15</v>
      </c>
      <c r="J46" s="9">
        <v>11</v>
      </c>
    </row>
    <row r="47" spans="1:10" x14ac:dyDescent="0.2">
      <c r="A47" s="218">
        <v>43771</v>
      </c>
      <c r="B47" s="12" t="s">
        <v>3</v>
      </c>
      <c r="C47" s="113">
        <v>4236</v>
      </c>
      <c r="D47" s="12" t="s">
        <v>506</v>
      </c>
      <c r="E47" s="12" t="s">
        <v>8</v>
      </c>
      <c r="F47" s="12" t="s">
        <v>6</v>
      </c>
      <c r="G47" s="12" t="s">
        <v>151</v>
      </c>
      <c r="H47" s="12"/>
      <c r="I47" s="9">
        <v>15</v>
      </c>
      <c r="J47" s="9">
        <v>8</v>
      </c>
    </row>
    <row r="48" spans="1:10" x14ac:dyDescent="0.2">
      <c r="A48" s="218">
        <v>43771</v>
      </c>
      <c r="B48" s="12" t="s">
        <v>3</v>
      </c>
      <c r="C48" s="113">
        <v>2368</v>
      </c>
      <c r="D48" s="12" t="s">
        <v>506</v>
      </c>
      <c r="E48" s="12" t="s">
        <v>1656</v>
      </c>
      <c r="F48" s="12" t="s">
        <v>15</v>
      </c>
      <c r="G48" s="12" t="s">
        <v>194</v>
      </c>
      <c r="H48" s="12"/>
      <c r="I48" s="9">
        <v>12</v>
      </c>
      <c r="J48" s="9">
        <v>7</v>
      </c>
    </row>
    <row r="49" spans="1:10" x14ac:dyDescent="0.2">
      <c r="A49" s="218">
        <v>43770</v>
      </c>
      <c r="B49" s="12" t="s">
        <v>6</v>
      </c>
      <c r="C49" s="113">
        <v>57330</v>
      </c>
      <c r="D49" s="12" t="s">
        <v>315</v>
      </c>
      <c r="E49" s="12" t="s">
        <v>6</v>
      </c>
      <c r="F49" s="12" t="s">
        <v>18</v>
      </c>
      <c r="G49" s="12" t="s">
        <v>2585</v>
      </c>
      <c r="H49" s="217"/>
      <c r="I49" s="9">
        <v>25</v>
      </c>
      <c r="J49" s="9">
        <v>29</v>
      </c>
    </row>
    <row r="50" spans="1:10" x14ac:dyDescent="0.2">
      <c r="A50" s="218">
        <v>43770</v>
      </c>
      <c r="B50" s="12" t="s">
        <v>6</v>
      </c>
      <c r="C50" s="113">
        <v>54690</v>
      </c>
      <c r="D50" s="12" t="s">
        <v>2720</v>
      </c>
      <c r="E50" s="12" t="s">
        <v>6</v>
      </c>
      <c r="F50" s="12" t="s">
        <v>15</v>
      </c>
      <c r="G50" s="12" t="s">
        <v>37</v>
      </c>
      <c r="H50" s="217"/>
      <c r="I50" s="9">
        <v>81</v>
      </c>
      <c r="J50" s="9">
        <v>114</v>
      </c>
    </row>
    <row r="51" spans="1:10" x14ac:dyDescent="0.2">
      <c r="A51" s="218">
        <v>43770</v>
      </c>
      <c r="B51" s="12" t="s">
        <v>6</v>
      </c>
      <c r="C51" s="113">
        <v>57290</v>
      </c>
      <c r="D51" s="12" t="s">
        <v>138</v>
      </c>
      <c r="E51" s="12" t="s">
        <v>6</v>
      </c>
      <c r="F51" s="12" t="s">
        <v>6</v>
      </c>
      <c r="G51" s="12" t="s">
        <v>319</v>
      </c>
      <c r="H51" s="12"/>
      <c r="I51" s="9">
        <v>35</v>
      </c>
      <c r="J51" s="9">
        <v>38</v>
      </c>
    </row>
    <row r="52" spans="1:10" x14ac:dyDescent="0.2">
      <c r="A52" s="218">
        <v>43771</v>
      </c>
      <c r="B52" s="12" t="s">
        <v>6</v>
      </c>
      <c r="C52" s="113">
        <v>55400</v>
      </c>
      <c r="D52" s="12" t="s">
        <v>2741</v>
      </c>
      <c r="E52" s="12" t="s">
        <v>1676</v>
      </c>
      <c r="F52" s="12" t="s">
        <v>15</v>
      </c>
      <c r="G52" s="12" t="s">
        <v>319</v>
      </c>
      <c r="H52" s="12"/>
      <c r="I52" s="9">
        <v>57</v>
      </c>
      <c r="J52" s="9">
        <v>53</v>
      </c>
    </row>
    <row r="53" spans="1:10" x14ac:dyDescent="0.2">
      <c r="A53" s="218">
        <v>43770</v>
      </c>
      <c r="B53" s="12" t="s">
        <v>6</v>
      </c>
      <c r="C53" s="113">
        <v>57220</v>
      </c>
      <c r="D53" s="12" t="s">
        <v>2718</v>
      </c>
      <c r="E53" s="12" t="s">
        <v>6</v>
      </c>
      <c r="F53" s="12" t="s">
        <v>5</v>
      </c>
      <c r="G53" s="12" t="s">
        <v>151</v>
      </c>
      <c r="H53" s="12"/>
      <c r="I53" s="9">
        <v>64</v>
      </c>
      <c r="J53" s="9">
        <v>91</v>
      </c>
    </row>
    <row r="54" spans="1:10" x14ac:dyDescent="0.2">
      <c r="A54" s="218">
        <v>43771</v>
      </c>
      <c r="B54" s="12" t="s">
        <v>3</v>
      </c>
      <c r="C54" s="113">
        <v>6559</v>
      </c>
      <c r="D54" s="12" t="s">
        <v>2744</v>
      </c>
      <c r="E54" s="12" t="s">
        <v>3</v>
      </c>
      <c r="F54" s="12" t="s">
        <v>6</v>
      </c>
      <c r="G54" s="12" t="s">
        <v>151</v>
      </c>
      <c r="H54" s="12"/>
      <c r="I54" s="9">
        <v>52</v>
      </c>
      <c r="J54" s="9">
        <v>73</v>
      </c>
    </row>
    <row r="55" spans="1:10" x14ac:dyDescent="0.2">
      <c r="A55" s="218">
        <v>43770</v>
      </c>
      <c r="B55" s="12" t="s">
        <v>3</v>
      </c>
      <c r="C55" s="113">
        <v>6786</v>
      </c>
      <c r="D55" s="12" t="s">
        <v>49</v>
      </c>
      <c r="E55" s="12" t="s">
        <v>2712</v>
      </c>
      <c r="F55" s="12" t="s">
        <v>15</v>
      </c>
      <c r="G55" s="12" t="s">
        <v>151</v>
      </c>
      <c r="H55" s="12"/>
      <c r="I55" s="9">
        <v>39</v>
      </c>
      <c r="J55" s="9">
        <v>54</v>
      </c>
    </row>
    <row r="56" spans="1:10" x14ac:dyDescent="0.2">
      <c r="A56" s="218">
        <v>43770</v>
      </c>
      <c r="B56" s="12" t="s">
        <v>3</v>
      </c>
      <c r="C56" s="113">
        <v>6793</v>
      </c>
      <c r="D56" s="12" t="s">
        <v>49</v>
      </c>
      <c r="E56" s="12" t="s">
        <v>10</v>
      </c>
      <c r="F56" s="12" t="s">
        <v>2723</v>
      </c>
      <c r="G56" s="12" t="s">
        <v>37</v>
      </c>
      <c r="H56" s="217"/>
      <c r="I56" s="9">
        <v>38</v>
      </c>
      <c r="J56" s="9">
        <v>54</v>
      </c>
    </row>
    <row r="57" spans="1:10" x14ac:dyDescent="0.2">
      <c r="A57" s="218">
        <v>43770</v>
      </c>
      <c r="B57" s="12" t="s">
        <v>6</v>
      </c>
      <c r="C57" s="113">
        <v>57570</v>
      </c>
      <c r="D57" s="12" t="s">
        <v>72</v>
      </c>
      <c r="E57" s="12" t="s">
        <v>6</v>
      </c>
      <c r="F57" s="12" t="s">
        <v>5</v>
      </c>
      <c r="G57" s="12" t="s">
        <v>151</v>
      </c>
      <c r="H57" s="12"/>
      <c r="I57" s="9">
        <v>36</v>
      </c>
      <c r="J57" s="9">
        <v>36</v>
      </c>
    </row>
    <row r="58" spans="1:10" x14ac:dyDescent="0.2">
      <c r="A58" s="218">
        <v>43771</v>
      </c>
      <c r="B58" s="12" t="s">
        <v>6</v>
      </c>
      <c r="C58" s="113">
        <v>57700</v>
      </c>
      <c r="D58" s="12" t="s">
        <v>178</v>
      </c>
      <c r="E58" s="12" t="s">
        <v>6</v>
      </c>
      <c r="F58" s="12" t="s">
        <v>8</v>
      </c>
      <c r="G58" s="12" t="s">
        <v>151</v>
      </c>
      <c r="H58" s="12"/>
      <c r="I58" s="9">
        <v>40</v>
      </c>
      <c r="J58" s="9">
        <v>41</v>
      </c>
    </row>
    <row r="59" spans="1:10" x14ac:dyDescent="0.2">
      <c r="A59" s="218">
        <v>43771</v>
      </c>
      <c r="B59" s="12" t="s">
        <v>6</v>
      </c>
      <c r="C59" s="113">
        <v>57700</v>
      </c>
      <c r="D59" s="12" t="s">
        <v>178</v>
      </c>
      <c r="E59" s="12" t="s">
        <v>8</v>
      </c>
      <c r="F59" s="12" t="s">
        <v>6</v>
      </c>
      <c r="G59" s="12" t="s">
        <v>319</v>
      </c>
      <c r="H59" s="12"/>
      <c r="I59" s="9">
        <v>40</v>
      </c>
      <c r="J59" s="9">
        <v>42</v>
      </c>
    </row>
    <row r="60" spans="1:10" x14ac:dyDescent="0.2">
      <c r="A60" s="218">
        <v>43770</v>
      </c>
      <c r="B60" s="12" t="s">
        <v>6</v>
      </c>
      <c r="C60" s="113">
        <v>3337</v>
      </c>
      <c r="D60" s="12" t="s">
        <v>338</v>
      </c>
      <c r="E60" s="12" t="s">
        <v>4</v>
      </c>
      <c r="F60" s="12" t="s">
        <v>5</v>
      </c>
      <c r="G60" s="12" t="s">
        <v>989</v>
      </c>
      <c r="H60" s="217"/>
      <c r="I60" s="9">
        <v>19</v>
      </c>
      <c r="J60" s="9">
        <v>23</v>
      </c>
    </row>
    <row r="61" spans="1:10" x14ac:dyDescent="0.2">
      <c r="A61" s="218">
        <v>43770</v>
      </c>
      <c r="B61" s="12" t="s">
        <v>3</v>
      </c>
      <c r="C61" s="113">
        <v>7242</v>
      </c>
      <c r="D61" s="12" t="s">
        <v>59</v>
      </c>
      <c r="E61" s="12" t="s">
        <v>15</v>
      </c>
      <c r="F61" s="12" t="s">
        <v>6</v>
      </c>
      <c r="G61" s="12" t="s">
        <v>194</v>
      </c>
      <c r="H61" s="12"/>
      <c r="I61" s="9">
        <v>31</v>
      </c>
      <c r="J61" s="9">
        <v>35</v>
      </c>
    </row>
    <row r="62" spans="1:10" x14ac:dyDescent="0.2">
      <c r="A62" s="218">
        <v>43770</v>
      </c>
      <c r="B62" s="12" t="s">
        <v>3</v>
      </c>
      <c r="C62" s="113">
        <v>7264</v>
      </c>
      <c r="D62" s="12" t="s">
        <v>59</v>
      </c>
      <c r="E62" s="12" t="s">
        <v>6</v>
      </c>
      <c r="F62" s="12" t="s">
        <v>15</v>
      </c>
      <c r="G62" s="12" t="s">
        <v>23</v>
      </c>
      <c r="H62" s="12"/>
      <c r="I62" s="9">
        <v>32</v>
      </c>
      <c r="J62" s="9">
        <v>35</v>
      </c>
    </row>
    <row r="63" spans="1:10" x14ac:dyDescent="0.2">
      <c r="A63" s="218">
        <v>43770</v>
      </c>
      <c r="B63" s="12" t="s">
        <v>3</v>
      </c>
      <c r="C63" s="113">
        <v>8371</v>
      </c>
      <c r="D63" s="12" t="s">
        <v>57</v>
      </c>
      <c r="E63" s="12" t="s">
        <v>1656</v>
      </c>
      <c r="F63" s="12" t="s">
        <v>6</v>
      </c>
      <c r="G63" s="12" t="s">
        <v>151</v>
      </c>
      <c r="H63" s="33"/>
      <c r="I63" s="9">
        <v>28</v>
      </c>
      <c r="J63" s="9">
        <v>22</v>
      </c>
    </row>
    <row r="64" spans="1:10" x14ac:dyDescent="0.2">
      <c r="A64" s="218">
        <v>43770</v>
      </c>
      <c r="B64" s="12" t="s">
        <v>3</v>
      </c>
      <c r="C64" s="113">
        <v>6985</v>
      </c>
      <c r="D64" s="12" t="s">
        <v>1814</v>
      </c>
      <c r="E64" s="12" t="s">
        <v>31</v>
      </c>
      <c r="F64" s="12" t="s">
        <v>221</v>
      </c>
      <c r="G64" s="12" t="s">
        <v>23</v>
      </c>
      <c r="H64" s="217"/>
      <c r="I64" s="9">
        <v>30</v>
      </c>
      <c r="J64" s="9">
        <v>38</v>
      </c>
    </row>
    <row r="65" spans="1:10" x14ac:dyDescent="0.2">
      <c r="A65" s="218">
        <v>43770</v>
      </c>
      <c r="B65" s="12" t="s">
        <v>3</v>
      </c>
      <c r="C65" s="113">
        <v>1223</v>
      </c>
      <c r="D65" s="12" t="s">
        <v>43</v>
      </c>
      <c r="E65" s="12" t="s">
        <v>188</v>
      </c>
      <c r="F65" s="12" t="s">
        <v>15</v>
      </c>
      <c r="G65" s="12" t="s">
        <v>2714</v>
      </c>
      <c r="H65" s="217"/>
      <c r="I65" s="9">
        <v>22</v>
      </c>
      <c r="J65" s="9">
        <v>26</v>
      </c>
    </row>
    <row r="66" spans="1:10" x14ac:dyDescent="0.2">
      <c r="A66" s="218">
        <v>43771</v>
      </c>
      <c r="B66" s="12" t="s">
        <v>5</v>
      </c>
      <c r="C66" s="113">
        <v>66882</v>
      </c>
      <c r="D66" s="12" t="s">
        <v>2742</v>
      </c>
      <c r="E66" s="12" t="s">
        <v>15</v>
      </c>
      <c r="F66" s="12" t="s">
        <v>15</v>
      </c>
      <c r="G66" s="12" t="s">
        <v>23</v>
      </c>
      <c r="H66" s="12"/>
      <c r="I66" s="9">
        <v>101</v>
      </c>
      <c r="J66" s="9">
        <v>148</v>
      </c>
    </row>
    <row r="67" spans="1:10" x14ac:dyDescent="0.2">
      <c r="A67" s="218">
        <v>43771</v>
      </c>
      <c r="B67" s="12" t="s">
        <v>6</v>
      </c>
      <c r="C67" s="113">
        <v>54590</v>
      </c>
      <c r="D67" s="12" t="s">
        <v>2596</v>
      </c>
      <c r="E67" s="12" t="s">
        <v>6</v>
      </c>
      <c r="F67" s="12" t="s">
        <v>6</v>
      </c>
      <c r="G67" s="12" t="s">
        <v>222</v>
      </c>
      <c r="H67" s="12"/>
      <c r="I67" s="9">
        <v>23</v>
      </c>
      <c r="J67" s="9">
        <v>9</v>
      </c>
    </row>
    <row r="68" spans="1:10" x14ac:dyDescent="0.2">
      <c r="A68" s="218">
        <v>43770</v>
      </c>
      <c r="B68" s="12" t="s">
        <v>3</v>
      </c>
      <c r="C68" s="113">
        <v>6147</v>
      </c>
      <c r="D68" s="12" t="s">
        <v>48</v>
      </c>
      <c r="E68" s="12" t="s">
        <v>5</v>
      </c>
      <c r="F68" s="12" t="s">
        <v>15</v>
      </c>
      <c r="G68" s="12" t="s">
        <v>151</v>
      </c>
      <c r="H68" s="12"/>
      <c r="I68" s="9">
        <v>37</v>
      </c>
      <c r="J68" s="9">
        <v>44</v>
      </c>
    </row>
    <row r="69" spans="1:10" x14ac:dyDescent="0.2">
      <c r="A69" s="218">
        <v>43770</v>
      </c>
      <c r="B69" s="12" t="s">
        <v>5</v>
      </c>
      <c r="C69" s="113">
        <v>67661</v>
      </c>
      <c r="D69" s="12" t="s">
        <v>2711</v>
      </c>
      <c r="E69" s="12" t="s">
        <v>15</v>
      </c>
      <c r="F69" s="12" t="s">
        <v>15</v>
      </c>
      <c r="G69" s="12" t="s">
        <v>23</v>
      </c>
      <c r="H69" s="217"/>
      <c r="I69" s="9">
        <v>108</v>
      </c>
      <c r="J69" s="9">
        <v>172</v>
      </c>
    </row>
    <row r="70" spans="1:10" x14ac:dyDescent="0.2">
      <c r="A70" s="218">
        <v>43771</v>
      </c>
      <c r="B70" s="12" t="s">
        <v>3</v>
      </c>
      <c r="C70" s="113">
        <v>3636</v>
      </c>
      <c r="D70" s="12" t="s">
        <v>76</v>
      </c>
      <c r="E70" s="12" t="s">
        <v>3</v>
      </c>
      <c r="F70" s="12" t="s">
        <v>6</v>
      </c>
      <c r="G70" s="12" t="s">
        <v>2748</v>
      </c>
      <c r="H70" s="12"/>
      <c r="I70" s="9">
        <v>18</v>
      </c>
      <c r="J70" s="9">
        <v>18</v>
      </c>
    </row>
    <row r="71" spans="1:10" x14ac:dyDescent="0.2">
      <c r="A71" s="218">
        <v>43770</v>
      </c>
      <c r="B71" s="12" t="s">
        <v>3</v>
      </c>
      <c r="C71" s="113">
        <v>8289</v>
      </c>
      <c r="D71" s="12" t="s">
        <v>229</v>
      </c>
      <c r="E71" s="12" t="s">
        <v>15</v>
      </c>
      <c r="F71" s="12" t="s">
        <v>8</v>
      </c>
      <c r="G71" s="12" t="s">
        <v>23</v>
      </c>
      <c r="H71" s="12"/>
      <c r="I71" s="9">
        <v>30</v>
      </c>
      <c r="J71" s="9">
        <v>24</v>
      </c>
    </row>
    <row r="72" spans="1:10" x14ac:dyDescent="0.2">
      <c r="A72" s="218">
        <v>43770</v>
      </c>
      <c r="B72" s="12" t="s">
        <v>3</v>
      </c>
      <c r="C72" s="113">
        <v>8274</v>
      </c>
      <c r="D72" s="12" t="s">
        <v>229</v>
      </c>
      <c r="E72" s="12" t="s">
        <v>8</v>
      </c>
      <c r="F72" s="12" t="s">
        <v>22</v>
      </c>
      <c r="G72" s="12" t="s">
        <v>37</v>
      </c>
      <c r="H72" s="12"/>
      <c r="I72" s="9">
        <v>30</v>
      </c>
      <c r="J72" s="9">
        <v>37</v>
      </c>
    </row>
    <row r="73" spans="1:10" x14ac:dyDescent="0.2">
      <c r="A73" s="218">
        <v>43770</v>
      </c>
      <c r="B73" s="12" t="s">
        <v>3</v>
      </c>
      <c r="C73" s="113">
        <v>8381</v>
      </c>
      <c r="D73" s="12" t="s">
        <v>959</v>
      </c>
      <c r="E73" s="12" t="s">
        <v>11</v>
      </c>
      <c r="F73" s="12" t="s">
        <v>2723</v>
      </c>
      <c r="G73" s="12" t="s">
        <v>23</v>
      </c>
      <c r="H73" s="217"/>
      <c r="I73" s="9">
        <v>22</v>
      </c>
      <c r="J73" s="9">
        <v>18</v>
      </c>
    </row>
    <row r="74" spans="1:10" x14ac:dyDescent="0.2">
      <c r="A74" s="218">
        <v>43770</v>
      </c>
      <c r="B74" s="12" t="s">
        <v>5</v>
      </c>
      <c r="C74" s="113">
        <v>54329</v>
      </c>
      <c r="D74" s="12" t="s">
        <v>2727</v>
      </c>
      <c r="E74" s="12" t="s">
        <v>5</v>
      </c>
      <c r="F74" s="12" t="s">
        <v>15</v>
      </c>
      <c r="G74" s="12" t="s">
        <v>319</v>
      </c>
      <c r="H74" s="12"/>
      <c r="I74" s="9">
        <v>63</v>
      </c>
      <c r="J74" s="9">
        <v>76</v>
      </c>
    </row>
    <row r="75" spans="1:10" x14ac:dyDescent="0.2">
      <c r="A75" s="218">
        <v>43770</v>
      </c>
      <c r="B75" s="12" t="s">
        <v>3</v>
      </c>
      <c r="C75" s="113">
        <v>8189</v>
      </c>
      <c r="D75" s="12" t="s">
        <v>1698</v>
      </c>
      <c r="E75" s="12" t="s">
        <v>690</v>
      </c>
      <c r="F75" s="12" t="s">
        <v>15</v>
      </c>
      <c r="G75" s="12" t="s">
        <v>23</v>
      </c>
      <c r="H75" s="12"/>
      <c r="I75" s="9">
        <v>28</v>
      </c>
      <c r="J75" s="9">
        <v>33</v>
      </c>
    </row>
    <row r="76" spans="1:10" x14ac:dyDescent="0.2">
      <c r="A76" s="218">
        <v>43771</v>
      </c>
      <c r="B76" s="12" t="s">
        <v>6</v>
      </c>
      <c r="C76" s="113">
        <v>78170</v>
      </c>
      <c r="D76" s="12" t="s">
        <v>2751</v>
      </c>
      <c r="E76" s="12" t="s">
        <v>6</v>
      </c>
      <c r="F76" s="12" t="s">
        <v>15</v>
      </c>
      <c r="G76" s="12" t="s">
        <v>151</v>
      </c>
      <c r="H76" s="12"/>
      <c r="I76" s="31"/>
      <c r="J76" s="31"/>
    </row>
    <row r="77" spans="1:10" x14ac:dyDescent="0.2">
      <c r="A77" s="218">
        <v>43770</v>
      </c>
      <c r="B77" s="12" t="s">
        <v>14</v>
      </c>
      <c r="C77" s="113">
        <v>4880</v>
      </c>
      <c r="D77" s="12" t="s">
        <v>124</v>
      </c>
      <c r="E77" s="12" t="s">
        <v>6</v>
      </c>
      <c r="F77" s="12" t="s">
        <v>15</v>
      </c>
      <c r="G77" s="12" t="s">
        <v>319</v>
      </c>
      <c r="H77" s="217"/>
      <c r="I77" s="9">
        <v>11</v>
      </c>
      <c r="J77" s="9">
        <v>7</v>
      </c>
    </row>
    <row r="78" spans="1:10" x14ac:dyDescent="0.2">
      <c r="A78" s="218">
        <v>43771</v>
      </c>
      <c r="B78" s="12" t="s">
        <v>3</v>
      </c>
      <c r="C78" s="113">
        <v>4888</v>
      </c>
      <c r="D78" s="12" t="s">
        <v>124</v>
      </c>
      <c r="E78" s="12" t="s">
        <v>3</v>
      </c>
      <c r="F78" s="12" t="s">
        <v>6</v>
      </c>
      <c r="G78" s="12" t="s">
        <v>151</v>
      </c>
      <c r="H78" s="12"/>
      <c r="I78" s="9">
        <v>13</v>
      </c>
      <c r="J78" s="9">
        <v>9</v>
      </c>
    </row>
    <row r="79" spans="1:10" x14ac:dyDescent="0.2">
      <c r="A79" s="218">
        <v>43771</v>
      </c>
      <c r="B79" s="12" t="s">
        <v>6</v>
      </c>
      <c r="C79" s="113">
        <v>54520</v>
      </c>
      <c r="D79" s="12" t="s">
        <v>1314</v>
      </c>
      <c r="E79" s="12" t="s">
        <v>6</v>
      </c>
      <c r="F79" s="12" t="s">
        <v>15</v>
      </c>
      <c r="G79" s="12" t="s">
        <v>151</v>
      </c>
      <c r="H79" s="12"/>
      <c r="I79" s="9">
        <v>97</v>
      </c>
      <c r="J79" s="9">
        <v>124</v>
      </c>
    </row>
    <row r="80" spans="1:10" x14ac:dyDescent="0.2">
      <c r="A80" s="218">
        <v>43770</v>
      </c>
      <c r="B80" s="12" t="s">
        <v>3</v>
      </c>
      <c r="C80" s="113">
        <v>5430</v>
      </c>
      <c r="D80" s="12" t="s">
        <v>2366</v>
      </c>
      <c r="E80" s="12" t="s">
        <v>15</v>
      </c>
      <c r="F80" s="12" t="s">
        <v>6</v>
      </c>
      <c r="G80" s="12" t="s">
        <v>23</v>
      </c>
      <c r="H80" s="217"/>
      <c r="I80" s="9">
        <v>37</v>
      </c>
      <c r="J80" s="9">
        <v>45</v>
      </c>
    </row>
    <row r="81" spans="1:10" x14ac:dyDescent="0.2">
      <c r="A81" s="218">
        <v>43770</v>
      </c>
      <c r="B81" s="12" t="s">
        <v>3</v>
      </c>
      <c r="C81" s="113">
        <v>3358</v>
      </c>
      <c r="D81" s="12" t="s">
        <v>54</v>
      </c>
      <c r="E81" s="12" t="s">
        <v>6</v>
      </c>
      <c r="F81" s="12" t="s">
        <v>15</v>
      </c>
      <c r="G81" s="12" t="s">
        <v>151</v>
      </c>
      <c r="H81" s="12"/>
      <c r="I81" s="9">
        <v>22</v>
      </c>
      <c r="J81" s="9">
        <v>18</v>
      </c>
    </row>
    <row r="82" spans="1:10" x14ac:dyDescent="0.2">
      <c r="A82" s="218">
        <v>43770</v>
      </c>
      <c r="B82" s="12" t="s">
        <v>3</v>
      </c>
      <c r="C82" s="113">
        <v>4499</v>
      </c>
      <c r="D82" s="12" t="s">
        <v>204</v>
      </c>
      <c r="E82" s="12" t="s">
        <v>16</v>
      </c>
      <c r="F82" s="12" t="s">
        <v>4</v>
      </c>
      <c r="G82" s="12" t="s">
        <v>319</v>
      </c>
      <c r="H82" s="217"/>
      <c r="I82" s="9">
        <v>11</v>
      </c>
      <c r="J82" s="9">
        <v>9</v>
      </c>
    </row>
    <row r="83" spans="1:10" x14ac:dyDescent="0.2">
      <c r="A83" s="218">
        <v>43771</v>
      </c>
      <c r="B83" s="12" t="s">
        <v>5</v>
      </c>
      <c r="C83" s="113">
        <v>67269</v>
      </c>
      <c r="D83" s="12" t="s">
        <v>2743</v>
      </c>
      <c r="E83" s="12" t="s">
        <v>5</v>
      </c>
      <c r="F83" s="12" t="s">
        <v>15</v>
      </c>
      <c r="G83" s="12" t="s">
        <v>319</v>
      </c>
      <c r="H83" s="12"/>
      <c r="I83" s="9">
        <v>117</v>
      </c>
      <c r="J83" s="9">
        <v>188</v>
      </c>
    </row>
    <row r="84" spans="1:10" x14ac:dyDescent="0.2">
      <c r="A84" s="218">
        <v>43770</v>
      </c>
      <c r="B84" s="12" t="s">
        <v>2708</v>
      </c>
      <c r="C84" s="113">
        <v>1000</v>
      </c>
      <c r="D84" s="12" t="s">
        <v>2709</v>
      </c>
      <c r="E84" s="12" t="s">
        <v>2710</v>
      </c>
      <c r="F84" s="12" t="s">
        <v>15</v>
      </c>
      <c r="G84" s="12" t="s">
        <v>151</v>
      </c>
      <c r="H84" s="12"/>
      <c r="I84" s="87" t="s">
        <v>2753</v>
      </c>
      <c r="J84" s="87" t="s">
        <v>2754</v>
      </c>
    </row>
    <row r="85" spans="1:10" x14ac:dyDescent="0.2">
      <c r="A85" s="218">
        <v>43770</v>
      </c>
      <c r="B85" s="12" t="s">
        <v>3</v>
      </c>
      <c r="C85" s="113">
        <v>1550</v>
      </c>
      <c r="D85" s="12" t="s">
        <v>92</v>
      </c>
      <c r="E85" s="12" t="s">
        <v>18</v>
      </c>
      <c r="F85" s="12" t="s">
        <v>15</v>
      </c>
      <c r="G85" s="12" t="s">
        <v>23</v>
      </c>
      <c r="H85" s="217"/>
      <c r="I85" s="9">
        <v>26</v>
      </c>
      <c r="J85" s="9">
        <v>26</v>
      </c>
    </row>
    <row r="86" spans="1:10" x14ac:dyDescent="0.2">
      <c r="A86" s="218">
        <v>43770</v>
      </c>
      <c r="B86" s="12" t="s">
        <v>3</v>
      </c>
      <c r="C86" s="113">
        <v>1342</v>
      </c>
      <c r="D86" s="12" t="s">
        <v>92</v>
      </c>
      <c r="E86" s="12" t="s">
        <v>10</v>
      </c>
      <c r="F86" s="12" t="s">
        <v>6</v>
      </c>
      <c r="G86" s="12" t="s">
        <v>23</v>
      </c>
      <c r="H86" s="12"/>
      <c r="I86" s="9">
        <v>26</v>
      </c>
      <c r="J86" s="9">
        <v>26</v>
      </c>
    </row>
    <row r="87" spans="1:10" x14ac:dyDescent="0.2">
      <c r="A87" s="218">
        <v>43770</v>
      </c>
      <c r="B87" s="12" t="s">
        <v>3</v>
      </c>
      <c r="C87" s="113">
        <v>1858</v>
      </c>
      <c r="D87" s="12" t="s">
        <v>92</v>
      </c>
      <c r="E87" s="12" t="s">
        <v>234</v>
      </c>
      <c r="F87" s="12" t="s">
        <v>1508</v>
      </c>
      <c r="G87" s="12" t="s">
        <v>151</v>
      </c>
      <c r="H87" s="12"/>
      <c r="I87" s="9">
        <v>42</v>
      </c>
      <c r="J87" s="9">
        <v>50</v>
      </c>
    </row>
    <row r="88" spans="1:10" x14ac:dyDescent="0.2">
      <c r="A88" s="218">
        <v>43770</v>
      </c>
      <c r="B88" s="12" t="s">
        <v>3</v>
      </c>
      <c r="C88" s="113">
        <v>1354</v>
      </c>
      <c r="D88" s="12" t="s">
        <v>92</v>
      </c>
      <c r="E88" s="12" t="s">
        <v>2044</v>
      </c>
      <c r="F88" s="12" t="s">
        <v>15</v>
      </c>
      <c r="G88" s="12" t="s">
        <v>194</v>
      </c>
      <c r="H88" s="12"/>
      <c r="I88" s="9">
        <v>27</v>
      </c>
      <c r="J88" s="9">
        <v>32</v>
      </c>
    </row>
    <row r="89" spans="1:10" x14ac:dyDescent="0.2">
      <c r="A89" s="218">
        <v>43770</v>
      </c>
      <c r="B89" s="12" t="s">
        <v>3</v>
      </c>
      <c r="C89" s="113">
        <v>2468</v>
      </c>
      <c r="D89" s="12" t="s">
        <v>92</v>
      </c>
      <c r="E89" s="12" t="s">
        <v>157</v>
      </c>
      <c r="F89" s="12" t="s">
        <v>15</v>
      </c>
      <c r="G89" s="12" t="s">
        <v>151</v>
      </c>
      <c r="H89" s="12"/>
      <c r="I89" s="9">
        <v>28</v>
      </c>
      <c r="J89" s="9">
        <v>29</v>
      </c>
    </row>
    <row r="90" spans="1:10" x14ac:dyDescent="0.2">
      <c r="A90" s="218">
        <v>43770</v>
      </c>
      <c r="B90" s="12" t="s">
        <v>3</v>
      </c>
      <c r="C90" s="113">
        <v>1370</v>
      </c>
      <c r="D90" s="12" t="s">
        <v>92</v>
      </c>
      <c r="E90" s="12" t="s">
        <v>10</v>
      </c>
      <c r="F90" s="12" t="s">
        <v>22</v>
      </c>
      <c r="G90" s="12" t="s">
        <v>151</v>
      </c>
      <c r="H90" s="12"/>
      <c r="I90" s="9">
        <v>23</v>
      </c>
      <c r="J90" s="9">
        <v>26</v>
      </c>
    </row>
    <row r="91" spans="1:10" x14ac:dyDescent="0.2">
      <c r="A91" s="218">
        <v>43770</v>
      </c>
      <c r="B91" s="12" t="s">
        <v>3</v>
      </c>
      <c r="C91" s="113">
        <v>2222</v>
      </c>
      <c r="D91" s="12" t="s">
        <v>92</v>
      </c>
      <c r="E91" s="12" t="s">
        <v>6</v>
      </c>
      <c r="F91" s="12" t="s">
        <v>15</v>
      </c>
      <c r="G91" s="12" t="s">
        <v>2729</v>
      </c>
      <c r="H91" s="217"/>
      <c r="I91" s="9">
        <v>28</v>
      </c>
      <c r="J91" s="9">
        <v>33</v>
      </c>
    </row>
    <row r="92" spans="1:10" x14ac:dyDescent="0.2">
      <c r="A92" s="218">
        <v>43770</v>
      </c>
      <c r="B92" s="12" t="s">
        <v>3</v>
      </c>
      <c r="C92" s="113">
        <v>1941</v>
      </c>
      <c r="D92" s="12" t="s">
        <v>92</v>
      </c>
      <c r="E92" s="12" t="s">
        <v>2710</v>
      </c>
      <c r="F92" s="12" t="s">
        <v>15</v>
      </c>
      <c r="G92" s="12" t="s">
        <v>2721</v>
      </c>
      <c r="H92" s="12"/>
      <c r="I92" s="9">
        <v>20</v>
      </c>
      <c r="J92" s="9">
        <v>24</v>
      </c>
    </row>
    <row r="93" spans="1:10" x14ac:dyDescent="0.2">
      <c r="A93" s="218">
        <v>43770</v>
      </c>
      <c r="B93" s="12" t="s">
        <v>3</v>
      </c>
      <c r="C93" s="113">
        <v>1912</v>
      </c>
      <c r="D93" s="12" t="s">
        <v>92</v>
      </c>
      <c r="E93" s="12" t="s">
        <v>31</v>
      </c>
      <c r="F93" s="12" t="s">
        <v>6</v>
      </c>
      <c r="G93" s="12" t="s">
        <v>151</v>
      </c>
      <c r="H93" s="12"/>
      <c r="I93" s="9">
        <v>27</v>
      </c>
      <c r="J93" s="9">
        <v>34</v>
      </c>
    </row>
    <row r="94" spans="1:10" x14ac:dyDescent="0.2">
      <c r="A94" s="218">
        <v>43770</v>
      </c>
      <c r="B94" s="12" t="s">
        <v>3</v>
      </c>
      <c r="C94" s="113">
        <v>1221</v>
      </c>
      <c r="D94" s="12" t="s">
        <v>92</v>
      </c>
      <c r="E94" s="12" t="s">
        <v>157</v>
      </c>
      <c r="F94" s="12" t="s">
        <v>15</v>
      </c>
      <c r="G94" s="12" t="s">
        <v>23</v>
      </c>
      <c r="H94" s="12"/>
      <c r="I94" s="9">
        <v>30</v>
      </c>
      <c r="J94" s="9">
        <v>35</v>
      </c>
    </row>
    <row r="95" spans="1:10" x14ac:dyDescent="0.2">
      <c r="A95" s="218">
        <v>43770</v>
      </c>
      <c r="B95" s="12" t="s">
        <v>3</v>
      </c>
      <c r="C95" s="113">
        <v>1834</v>
      </c>
      <c r="D95" s="12" t="s">
        <v>92</v>
      </c>
      <c r="E95" s="12" t="s">
        <v>6</v>
      </c>
      <c r="F95" s="12" t="s">
        <v>2723</v>
      </c>
      <c r="G95" s="12" t="s">
        <v>151</v>
      </c>
      <c r="H95" s="217"/>
      <c r="I95" s="9">
        <v>22</v>
      </c>
      <c r="J95" s="9">
        <v>25</v>
      </c>
    </row>
    <row r="96" spans="1:10" x14ac:dyDescent="0.2">
      <c r="A96" s="218">
        <v>43770</v>
      </c>
      <c r="B96" s="12" t="s">
        <v>3</v>
      </c>
      <c r="C96" s="113">
        <v>2111</v>
      </c>
      <c r="D96" s="12" t="s">
        <v>92</v>
      </c>
      <c r="E96" s="12" t="s">
        <v>8</v>
      </c>
      <c r="F96" s="12" t="s">
        <v>6</v>
      </c>
      <c r="G96" s="12" t="s">
        <v>23</v>
      </c>
      <c r="H96" s="217"/>
      <c r="I96" s="9">
        <v>21</v>
      </c>
      <c r="J96" s="9">
        <v>24</v>
      </c>
    </row>
    <row r="97" spans="1:10" x14ac:dyDescent="0.2">
      <c r="A97" s="218">
        <v>43770</v>
      </c>
      <c r="B97" s="12" t="s">
        <v>3</v>
      </c>
      <c r="C97" s="113">
        <v>1265</v>
      </c>
      <c r="D97" s="12" t="s">
        <v>92</v>
      </c>
      <c r="E97" s="12" t="s">
        <v>10</v>
      </c>
      <c r="F97" s="12" t="s">
        <v>22</v>
      </c>
      <c r="G97" s="12" t="s">
        <v>2593</v>
      </c>
      <c r="H97" s="12"/>
      <c r="I97" s="9">
        <v>19</v>
      </c>
      <c r="J97" s="9">
        <v>24</v>
      </c>
    </row>
    <row r="98" spans="1:10" x14ac:dyDescent="0.2">
      <c r="A98" s="218">
        <v>43770</v>
      </c>
      <c r="B98" s="12" t="s">
        <v>3</v>
      </c>
      <c r="C98" s="113">
        <v>2327</v>
      </c>
      <c r="D98" s="12" t="s">
        <v>92</v>
      </c>
      <c r="E98" s="12" t="s">
        <v>18</v>
      </c>
      <c r="F98" s="12" t="s">
        <v>15</v>
      </c>
      <c r="G98" s="12" t="s">
        <v>2721</v>
      </c>
      <c r="H98" s="12"/>
      <c r="I98" s="9">
        <v>24</v>
      </c>
      <c r="J98" s="9">
        <v>28</v>
      </c>
    </row>
    <row r="99" spans="1:10" x14ac:dyDescent="0.2">
      <c r="A99" s="218">
        <v>43771</v>
      </c>
      <c r="B99" s="12" t="s">
        <v>6</v>
      </c>
      <c r="C99" s="113">
        <v>1541</v>
      </c>
      <c r="D99" s="12" t="s">
        <v>92</v>
      </c>
      <c r="E99" s="12" t="s">
        <v>2737</v>
      </c>
      <c r="F99" s="12" t="s">
        <v>15</v>
      </c>
      <c r="G99" s="12" t="s">
        <v>151</v>
      </c>
      <c r="H99" s="12"/>
      <c r="I99" s="9">
        <v>24</v>
      </c>
      <c r="J99" s="9">
        <v>28</v>
      </c>
    </row>
    <row r="100" spans="1:10" x14ac:dyDescent="0.2">
      <c r="A100" s="218">
        <v>43771</v>
      </c>
      <c r="B100" s="12" t="s">
        <v>3</v>
      </c>
      <c r="C100" s="113">
        <v>1117</v>
      </c>
      <c r="D100" s="12" t="s">
        <v>92</v>
      </c>
      <c r="E100" s="12" t="s">
        <v>12</v>
      </c>
      <c r="F100" s="12" t="s">
        <v>15</v>
      </c>
      <c r="G100" s="12" t="s">
        <v>319</v>
      </c>
      <c r="H100" s="12"/>
      <c r="I100" s="9">
        <v>24</v>
      </c>
      <c r="J100" s="9">
        <v>26</v>
      </c>
    </row>
    <row r="101" spans="1:10" x14ac:dyDescent="0.2">
      <c r="A101" s="218">
        <v>43771</v>
      </c>
      <c r="B101" s="12" t="s">
        <v>3</v>
      </c>
      <c r="C101" s="113">
        <v>2336</v>
      </c>
      <c r="D101" s="12" t="s">
        <v>92</v>
      </c>
      <c r="E101" s="12" t="s">
        <v>8</v>
      </c>
      <c r="F101" s="12" t="s">
        <v>6</v>
      </c>
      <c r="G101" s="12" t="s">
        <v>2746</v>
      </c>
      <c r="H101" s="12"/>
      <c r="I101" s="9">
        <v>30</v>
      </c>
      <c r="J101" s="9">
        <v>28</v>
      </c>
    </row>
    <row r="102" spans="1:10" x14ac:dyDescent="0.2">
      <c r="A102" s="218">
        <v>43771</v>
      </c>
      <c r="B102" s="12" t="s">
        <v>3</v>
      </c>
      <c r="C102" s="113">
        <v>1723</v>
      </c>
      <c r="D102" s="12" t="s">
        <v>92</v>
      </c>
      <c r="E102" s="12" t="s">
        <v>6</v>
      </c>
      <c r="F102" s="12" t="s">
        <v>15</v>
      </c>
      <c r="G102" s="12" t="s">
        <v>319</v>
      </c>
      <c r="H102" s="12"/>
      <c r="I102" s="9">
        <v>21</v>
      </c>
      <c r="J102" s="9">
        <v>25</v>
      </c>
    </row>
    <row r="103" spans="1:10" x14ac:dyDescent="0.2">
      <c r="A103" s="218">
        <v>43771</v>
      </c>
      <c r="B103" s="12" t="s">
        <v>3</v>
      </c>
      <c r="C103" s="113">
        <v>2215</v>
      </c>
      <c r="D103" s="12" t="s">
        <v>92</v>
      </c>
      <c r="E103" s="12" t="s">
        <v>6</v>
      </c>
      <c r="F103" s="12" t="s">
        <v>15</v>
      </c>
      <c r="G103" s="12" t="s">
        <v>2716</v>
      </c>
      <c r="H103" s="12"/>
      <c r="I103" s="9">
        <v>32</v>
      </c>
      <c r="J103" s="9">
        <v>30</v>
      </c>
    </row>
    <row r="104" spans="1:10" x14ac:dyDescent="0.2">
      <c r="A104" s="218">
        <v>43770</v>
      </c>
      <c r="B104" s="12" t="s">
        <v>3</v>
      </c>
      <c r="C104" s="113">
        <v>8253</v>
      </c>
      <c r="D104" s="12" t="s">
        <v>64</v>
      </c>
      <c r="E104" s="12" t="s">
        <v>6</v>
      </c>
      <c r="F104" s="12" t="s">
        <v>22</v>
      </c>
      <c r="G104" s="12" t="s">
        <v>2721</v>
      </c>
      <c r="H104" s="12"/>
      <c r="I104" s="9">
        <v>27</v>
      </c>
      <c r="J104" s="9">
        <v>19</v>
      </c>
    </row>
    <row r="105" spans="1:10" x14ac:dyDescent="0.2">
      <c r="A105" s="218">
        <v>43771</v>
      </c>
      <c r="B105" s="12" t="s">
        <v>3</v>
      </c>
      <c r="C105" s="113">
        <v>8249</v>
      </c>
      <c r="D105" s="12" t="s">
        <v>64</v>
      </c>
      <c r="E105" s="12" t="s">
        <v>8</v>
      </c>
      <c r="F105" s="12" t="s">
        <v>6</v>
      </c>
      <c r="G105" s="12" t="s">
        <v>37</v>
      </c>
      <c r="H105" s="12"/>
      <c r="I105" s="9">
        <v>26</v>
      </c>
      <c r="J105" s="9">
        <v>19</v>
      </c>
    </row>
    <row r="106" spans="1:10" x14ac:dyDescent="0.2">
      <c r="A106" s="218">
        <v>43771</v>
      </c>
      <c r="B106" s="12" t="s">
        <v>3</v>
      </c>
      <c r="C106" s="113">
        <v>8230</v>
      </c>
      <c r="D106" s="12" t="s">
        <v>64</v>
      </c>
      <c r="E106" s="12" t="s">
        <v>3</v>
      </c>
      <c r="F106" s="12" t="s">
        <v>3</v>
      </c>
      <c r="G106" s="12" t="s">
        <v>37</v>
      </c>
      <c r="H106" s="12"/>
      <c r="I106" s="9">
        <v>26</v>
      </c>
      <c r="J106" s="9">
        <v>19</v>
      </c>
    </row>
    <row r="107" spans="1:10" x14ac:dyDescent="0.2">
      <c r="A107" s="218">
        <v>43770</v>
      </c>
      <c r="B107" s="12" t="s">
        <v>3</v>
      </c>
      <c r="C107" s="113">
        <v>9171</v>
      </c>
      <c r="D107" s="12" t="s">
        <v>2719</v>
      </c>
      <c r="E107" s="12" t="s">
        <v>15</v>
      </c>
      <c r="F107" s="12" t="s">
        <v>4</v>
      </c>
      <c r="G107" s="12" t="s">
        <v>23</v>
      </c>
      <c r="H107" s="217"/>
      <c r="I107" s="9">
        <v>54</v>
      </c>
      <c r="J107" s="9">
        <v>73</v>
      </c>
    </row>
    <row r="108" spans="1:10" x14ac:dyDescent="0.2">
      <c r="A108" s="218">
        <v>43770</v>
      </c>
      <c r="B108" s="12" t="s">
        <v>3</v>
      </c>
      <c r="C108" s="113">
        <v>5340</v>
      </c>
      <c r="D108" s="12" t="s">
        <v>122</v>
      </c>
      <c r="E108" s="12" t="s">
        <v>19</v>
      </c>
      <c r="F108" s="12" t="s">
        <v>15</v>
      </c>
      <c r="G108" s="12" t="s">
        <v>37</v>
      </c>
      <c r="H108" s="12"/>
      <c r="I108" s="9">
        <v>31</v>
      </c>
      <c r="J108" s="9">
        <v>38</v>
      </c>
    </row>
    <row r="109" spans="1:10" x14ac:dyDescent="0.2">
      <c r="A109" s="218">
        <v>43771</v>
      </c>
      <c r="B109" s="12" t="s">
        <v>5</v>
      </c>
      <c r="C109" s="113">
        <v>80804</v>
      </c>
      <c r="D109" s="12" t="s">
        <v>2750</v>
      </c>
      <c r="E109" s="12" t="s">
        <v>5</v>
      </c>
      <c r="F109" s="12" t="s">
        <v>15</v>
      </c>
      <c r="G109" s="12" t="s">
        <v>151</v>
      </c>
      <c r="H109" s="12"/>
      <c r="I109" s="31"/>
      <c r="J109" s="31"/>
    </row>
    <row r="110" spans="1:10" x14ac:dyDescent="0.2">
      <c r="A110" s="218">
        <v>43770</v>
      </c>
      <c r="B110" s="12" t="s">
        <v>6</v>
      </c>
      <c r="C110" s="113">
        <v>54000</v>
      </c>
      <c r="D110" s="12" t="s">
        <v>210</v>
      </c>
      <c r="E110" s="12" t="s">
        <v>6</v>
      </c>
      <c r="F110" s="12" t="s">
        <v>15</v>
      </c>
      <c r="G110" s="12" t="s">
        <v>422</v>
      </c>
      <c r="H110" s="12"/>
      <c r="I110" s="9">
        <v>82</v>
      </c>
      <c r="J110" s="9">
        <v>116</v>
      </c>
    </row>
    <row r="111" spans="1:10" x14ac:dyDescent="0.2">
      <c r="A111" s="218">
        <v>43771</v>
      </c>
      <c r="B111" s="12" t="s">
        <v>14</v>
      </c>
      <c r="C111" s="113">
        <v>6840</v>
      </c>
      <c r="D111" s="12" t="s">
        <v>2261</v>
      </c>
      <c r="E111" s="12" t="s">
        <v>6</v>
      </c>
      <c r="F111" s="12" t="s">
        <v>15</v>
      </c>
      <c r="G111" s="12" t="s">
        <v>151</v>
      </c>
      <c r="H111" s="12"/>
      <c r="I111" s="9">
        <v>49</v>
      </c>
      <c r="J111" s="9">
        <v>67</v>
      </c>
    </row>
    <row r="112" spans="1:10" x14ac:dyDescent="0.2">
      <c r="A112" s="218">
        <v>43770</v>
      </c>
      <c r="B112" s="12" t="s">
        <v>6</v>
      </c>
      <c r="C112" s="113">
        <v>57700</v>
      </c>
      <c r="D112" s="12" t="s">
        <v>264</v>
      </c>
      <c r="E112" s="12" t="s">
        <v>6</v>
      </c>
      <c r="F112" s="12" t="s">
        <v>9</v>
      </c>
      <c r="G112" s="12" t="s">
        <v>23</v>
      </c>
      <c r="H112" s="217"/>
      <c r="I112" s="9">
        <v>40</v>
      </c>
      <c r="J112" s="9">
        <v>46</v>
      </c>
    </row>
    <row r="113" spans="1:10" x14ac:dyDescent="0.2">
      <c r="A113" s="218">
        <v>43770</v>
      </c>
      <c r="B113" s="12" t="s">
        <v>3</v>
      </c>
      <c r="C113" s="113">
        <v>6940</v>
      </c>
      <c r="D113" s="12" t="s">
        <v>73</v>
      </c>
      <c r="E113" s="12" t="s">
        <v>15</v>
      </c>
      <c r="F113" s="12" t="s">
        <v>2406</v>
      </c>
      <c r="G113" s="12" t="s">
        <v>319</v>
      </c>
      <c r="H113" s="217"/>
      <c r="I113" s="9">
        <v>30</v>
      </c>
      <c r="J113" s="9">
        <v>41</v>
      </c>
    </row>
    <row r="114" spans="1:10" x14ac:dyDescent="0.2">
      <c r="A114" s="218">
        <v>43771</v>
      </c>
      <c r="B114" s="12" t="s">
        <v>3</v>
      </c>
      <c r="C114" s="113">
        <v>9676</v>
      </c>
      <c r="D114" s="12" t="s">
        <v>2740</v>
      </c>
      <c r="E114" s="12" t="s">
        <v>3</v>
      </c>
      <c r="F114" s="12" t="s">
        <v>5</v>
      </c>
      <c r="G114" s="12" t="s">
        <v>23</v>
      </c>
      <c r="H114" s="12"/>
      <c r="I114" s="9">
        <v>72</v>
      </c>
      <c r="J114" s="9">
        <v>82</v>
      </c>
    </row>
    <row r="115" spans="1:10" x14ac:dyDescent="0.2">
      <c r="A115" s="218">
        <v>43771</v>
      </c>
      <c r="B115" s="12" t="s">
        <v>5</v>
      </c>
      <c r="C115" s="113">
        <v>55765</v>
      </c>
      <c r="D115" s="12" t="s">
        <v>2738</v>
      </c>
      <c r="E115" s="12" t="s">
        <v>5</v>
      </c>
      <c r="F115" s="12" t="s">
        <v>2739</v>
      </c>
      <c r="G115" s="12" t="s">
        <v>319</v>
      </c>
      <c r="H115" s="12"/>
      <c r="I115" s="9">
        <v>88</v>
      </c>
      <c r="J115" s="9">
        <v>138</v>
      </c>
    </row>
    <row r="116" spans="1:10" x14ac:dyDescent="0.2">
      <c r="A116" s="218">
        <v>43770</v>
      </c>
      <c r="B116" s="12" t="s">
        <v>5</v>
      </c>
      <c r="C116" s="113">
        <v>54317</v>
      </c>
      <c r="D116" s="12" t="s">
        <v>1008</v>
      </c>
      <c r="E116" s="12" t="s">
        <v>6</v>
      </c>
      <c r="F116" s="12" t="s">
        <v>5</v>
      </c>
      <c r="G116" s="12" t="s">
        <v>151</v>
      </c>
      <c r="H116" s="12"/>
      <c r="I116" s="9">
        <v>59</v>
      </c>
      <c r="J116" s="9">
        <v>91</v>
      </c>
    </row>
    <row r="117" spans="1:10" x14ac:dyDescent="0.2">
      <c r="A117" s="218">
        <v>43771</v>
      </c>
      <c r="B117" s="12" t="s">
        <v>6</v>
      </c>
      <c r="C117" s="113">
        <v>57270</v>
      </c>
      <c r="D117" s="12" t="s">
        <v>2378</v>
      </c>
      <c r="E117" s="12" t="s">
        <v>6</v>
      </c>
      <c r="F117" s="12" t="s">
        <v>6</v>
      </c>
      <c r="G117" s="12" t="s">
        <v>23</v>
      </c>
      <c r="H117" s="12"/>
      <c r="I117" s="9">
        <v>39</v>
      </c>
      <c r="J117" s="9">
        <v>46</v>
      </c>
    </row>
    <row r="118" spans="1:10" x14ac:dyDescent="0.2">
      <c r="A118" s="218">
        <v>43771</v>
      </c>
      <c r="B118" s="12" t="s">
        <v>3</v>
      </c>
      <c r="C118" s="113">
        <v>6225</v>
      </c>
      <c r="D118" s="12" t="s">
        <v>2749</v>
      </c>
      <c r="E118" s="12" t="s">
        <v>3</v>
      </c>
      <c r="F118" s="12" t="s">
        <v>15</v>
      </c>
      <c r="G118" s="12" t="s">
        <v>151</v>
      </c>
      <c r="H118" s="12"/>
      <c r="I118" s="9">
        <v>40</v>
      </c>
      <c r="J118" s="9">
        <v>52</v>
      </c>
    </row>
    <row r="119" spans="1:10" x14ac:dyDescent="0.2">
      <c r="A119" s="218">
        <v>43771</v>
      </c>
      <c r="B119" s="12" t="s">
        <v>6</v>
      </c>
      <c r="C119" s="113">
        <v>57840</v>
      </c>
      <c r="D119" s="12" t="s">
        <v>293</v>
      </c>
      <c r="E119" s="12" t="s">
        <v>6</v>
      </c>
      <c r="F119" s="12" t="s">
        <v>5</v>
      </c>
      <c r="G119" s="12" t="s">
        <v>151</v>
      </c>
      <c r="H119" s="12"/>
      <c r="I119" s="9">
        <v>29</v>
      </c>
      <c r="J119" s="9">
        <v>23</v>
      </c>
    </row>
    <row r="120" spans="1:10" x14ac:dyDescent="0.2">
      <c r="A120" s="218">
        <v>43771</v>
      </c>
      <c r="B120" s="12" t="s">
        <v>6</v>
      </c>
      <c r="C120" s="113">
        <v>57840</v>
      </c>
      <c r="D120" s="12" t="s">
        <v>293</v>
      </c>
      <c r="E120" s="12" t="s">
        <v>3</v>
      </c>
      <c r="F120" s="12" t="s">
        <v>15</v>
      </c>
      <c r="G120" s="12" t="s">
        <v>37</v>
      </c>
      <c r="H120" s="12"/>
      <c r="I120" s="9">
        <v>28</v>
      </c>
      <c r="J120" s="9">
        <v>23</v>
      </c>
    </row>
    <row r="121" spans="1:10" x14ac:dyDescent="0.2">
      <c r="A121" s="218">
        <v>43771</v>
      </c>
      <c r="B121" s="12" t="s">
        <v>6</v>
      </c>
      <c r="C121" s="113">
        <v>57840</v>
      </c>
      <c r="D121" s="12" t="s">
        <v>293</v>
      </c>
      <c r="E121" s="12" t="s">
        <v>3</v>
      </c>
      <c r="F121" s="12" t="s">
        <v>5</v>
      </c>
      <c r="G121" s="12" t="s">
        <v>23</v>
      </c>
      <c r="H121" s="12"/>
      <c r="I121" s="9">
        <v>29</v>
      </c>
      <c r="J121" s="9">
        <v>23</v>
      </c>
    </row>
    <row r="122" spans="1:10" x14ac:dyDescent="0.2">
      <c r="A122" s="218">
        <v>43770</v>
      </c>
      <c r="B122" s="12" t="s">
        <v>3</v>
      </c>
      <c r="C122" s="113">
        <v>3398</v>
      </c>
      <c r="D122" s="12" t="s">
        <v>156</v>
      </c>
      <c r="E122" s="12" t="s">
        <v>2713</v>
      </c>
      <c r="F122" s="12" t="s">
        <v>15</v>
      </c>
      <c r="G122" s="12" t="s">
        <v>258</v>
      </c>
      <c r="H122" s="12"/>
      <c r="I122" s="9">
        <v>24</v>
      </c>
      <c r="J122" s="9">
        <v>27</v>
      </c>
    </row>
    <row r="123" spans="1:10" x14ac:dyDescent="0.2">
      <c r="A123" s="218">
        <v>43770</v>
      </c>
      <c r="B123" s="12" t="s">
        <v>6</v>
      </c>
      <c r="C123" s="113">
        <v>57120</v>
      </c>
      <c r="D123" s="12" t="s">
        <v>344</v>
      </c>
      <c r="E123" s="12" t="s">
        <v>6</v>
      </c>
      <c r="F123" s="12" t="s">
        <v>15</v>
      </c>
      <c r="G123" s="12" t="s">
        <v>37</v>
      </c>
      <c r="H123" s="217"/>
      <c r="I123" s="9">
        <v>27</v>
      </c>
      <c r="J123" s="9">
        <v>29</v>
      </c>
    </row>
    <row r="124" spans="1:10" x14ac:dyDescent="0.2">
      <c r="A124" s="218">
        <v>43770</v>
      </c>
      <c r="B124" s="12" t="s">
        <v>3</v>
      </c>
      <c r="C124" s="113">
        <v>6910</v>
      </c>
      <c r="D124" s="12" t="s">
        <v>109</v>
      </c>
      <c r="E124" s="12" t="s">
        <v>169</v>
      </c>
      <c r="F124" s="12" t="s">
        <v>6</v>
      </c>
      <c r="G124" s="12" t="s">
        <v>151</v>
      </c>
      <c r="H124" s="12"/>
      <c r="I124" s="9">
        <v>34</v>
      </c>
      <c r="J124" s="9">
        <v>45</v>
      </c>
    </row>
    <row r="125" spans="1:10" x14ac:dyDescent="0.2">
      <c r="A125" s="218">
        <v>43770</v>
      </c>
      <c r="B125" s="12" t="s">
        <v>3</v>
      </c>
      <c r="C125" s="113">
        <v>6917</v>
      </c>
      <c r="D125" s="12" t="s">
        <v>109</v>
      </c>
      <c r="E125" s="12" t="s">
        <v>4</v>
      </c>
      <c r="F125" s="12" t="s">
        <v>18</v>
      </c>
      <c r="G125" s="12" t="s">
        <v>37</v>
      </c>
      <c r="H125" s="217"/>
      <c r="I125" s="9">
        <v>36</v>
      </c>
      <c r="J125" s="9">
        <v>46</v>
      </c>
    </row>
    <row r="126" spans="1:10" x14ac:dyDescent="0.2">
      <c r="A126" s="218">
        <v>43770</v>
      </c>
      <c r="B126" s="12" t="s">
        <v>3</v>
      </c>
      <c r="C126" s="113">
        <v>3720</v>
      </c>
      <c r="D126" s="12" t="s">
        <v>83</v>
      </c>
      <c r="E126" s="12" t="s">
        <v>6</v>
      </c>
      <c r="F126" s="12" t="s">
        <v>4</v>
      </c>
      <c r="G126" s="12" t="s">
        <v>2717</v>
      </c>
      <c r="H126" s="217"/>
      <c r="I126" s="9">
        <v>20</v>
      </c>
      <c r="J126" s="9">
        <v>16</v>
      </c>
    </row>
    <row r="127" spans="1:10" x14ac:dyDescent="0.2">
      <c r="A127" s="218">
        <v>43771</v>
      </c>
      <c r="B127" s="12" t="s">
        <v>6</v>
      </c>
      <c r="C127" s="113">
        <v>57855</v>
      </c>
      <c r="D127" s="12" t="s">
        <v>2747</v>
      </c>
      <c r="E127" s="12" t="s">
        <v>6</v>
      </c>
      <c r="F127" s="12" t="s">
        <v>15</v>
      </c>
      <c r="G127" s="12" t="s">
        <v>151</v>
      </c>
      <c r="H127" s="12"/>
      <c r="I127" s="9">
        <v>51</v>
      </c>
      <c r="J127" s="9">
        <v>58</v>
      </c>
    </row>
    <row r="128" spans="1:10" x14ac:dyDescent="0.2">
      <c r="A128" s="218">
        <v>43771</v>
      </c>
      <c r="B128" s="12" t="s">
        <v>6</v>
      </c>
      <c r="C128" s="113">
        <v>57855</v>
      </c>
      <c r="D128" s="12" t="s">
        <v>2747</v>
      </c>
      <c r="E128" s="12" t="s">
        <v>6</v>
      </c>
      <c r="F128" s="12" t="s">
        <v>15</v>
      </c>
      <c r="G128" s="12" t="s">
        <v>151</v>
      </c>
      <c r="H128" s="12"/>
      <c r="I128" s="9">
        <v>51</v>
      </c>
      <c r="J128" s="9">
        <v>58</v>
      </c>
    </row>
    <row r="129" spans="1:10" x14ac:dyDescent="0.2">
      <c r="A129" s="218">
        <v>43770</v>
      </c>
      <c r="B129" s="12" t="s">
        <v>3</v>
      </c>
      <c r="C129" s="113">
        <v>5244</v>
      </c>
      <c r="D129" s="12" t="s">
        <v>66</v>
      </c>
      <c r="E129" s="12" t="s">
        <v>15</v>
      </c>
      <c r="F129" s="12" t="s">
        <v>22</v>
      </c>
      <c r="G129" s="12" t="s">
        <v>319</v>
      </c>
      <c r="H129" s="12"/>
      <c r="I129" s="9">
        <v>26</v>
      </c>
      <c r="J129" s="9">
        <v>33</v>
      </c>
    </row>
    <row r="130" spans="1:10" x14ac:dyDescent="0.2">
      <c r="A130" s="218">
        <v>43771</v>
      </c>
      <c r="B130" s="12" t="s">
        <v>3</v>
      </c>
      <c r="C130" s="113">
        <v>5243</v>
      </c>
      <c r="D130" s="12" t="s">
        <v>66</v>
      </c>
      <c r="E130" s="12" t="s">
        <v>6</v>
      </c>
      <c r="F130" s="12" t="s">
        <v>234</v>
      </c>
      <c r="G130" s="12" t="s">
        <v>23</v>
      </c>
      <c r="H130" s="12"/>
      <c r="I130" s="9">
        <v>30</v>
      </c>
      <c r="J130" s="9">
        <v>35</v>
      </c>
    </row>
    <row r="131" spans="1:10" x14ac:dyDescent="0.2">
      <c r="A131" s="218">
        <v>43770</v>
      </c>
      <c r="B131" s="12" t="s">
        <v>3</v>
      </c>
      <c r="C131" s="113">
        <v>4418</v>
      </c>
      <c r="D131" s="12" t="s">
        <v>61</v>
      </c>
      <c r="E131" s="12" t="s">
        <v>4</v>
      </c>
      <c r="F131" s="12" t="s">
        <v>6</v>
      </c>
      <c r="G131" s="12" t="s">
        <v>163</v>
      </c>
      <c r="H131" s="12"/>
      <c r="I131" s="9">
        <v>7</v>
      </c>
      <c r="J131" s="9">
        <v>4</v>
      </c>
    </row>
    <row r="132" spans="1:10" x14ac:dyDescent="0.2">
      <c r="A132" s="218">
        <v>43770</v>
      </c>
      <c r="B132" s="12" t="s">
        <v>3</v>
      </c>
      <c r="C132" s="113">
        <v>9125</v>
      </c>
      <c r="D132" s="12" t="s">
        <v>121</v>
      </c>
      <c r="E132" s="12" t="s">
        <v>16</v>
      </c>
      <c r="F132" s="12" t="s">
        <v>10</v>
      </c>
      <c r="G132" s="12" t="s">
        <v>319</v>
      </c>
      <c r="H132" s="12"/>
      <c r="I132" s="9">
        <v>43</v>
      </c>
      <c r="J132" s="9">
        <v>61</v>
      </c>
    </row>
    <row r="133" spans="1:10" x14ac:dyDescent="0.2">
      <c r="A133" s="218">
        <v>43770</v>
      </c>
      <c r="B133" s="12" t="s">
        <v>3</v>
      </c>
      <c r="C133" s="113">
        <v>5376</v>
      </c>
      <c r="D133" s="12" t="s">
        <v>58</v>
      </c>
      <c r="E133" s="12" t="s">
        <v>5</v>
      </c>
      <c r="F133" s="12" t="s">
        <v>15</v>
      </c>
      <c r="G133" s="12" t="s">
        <v>37</v>
      </c>
      <c r="H133" s="217"/>
      <c r="I133" s="9">
        <v>31</v>
      </c>
      <c r="J133" s="9">
        <v>41</v>
      </c>
    </row>
    <row r="134" spans="1:10" x14ac:dyDescent="0.2">
      <c r="A134" s="218">
        <v>43771</v>
      </c>
      <c r="B134" s="12" t="s">
        <v>3</v>
      </c>
      <c r="C134" s="113">
        <v>5359</v>
      </c>
      <c r="D134" s="12" t="s">
        <v>58</v>
      </c>
      <c r="E134" s="12" t="s">
        <v>3</v>
      </c>
      <c r="F134" s="12" t="s">
        <v>140</v>
      </c>
      <c r="G134" s="12" t="s">
        <v>2748</v>
      </c>
      <c r="H134" s="12"/>
      <c r="I134" s="9">
        <v>34</v>
      </c>
      <c r="J134" s="9">
        <v>39</v>
      </c>
    </row>
    <row r="135" spans="1:10" x14ac:dyDescent="0.2">
      <c r="A135" s="218">
        <v>43770</v>
      </c>
      <c r="B135" s="12" t="s">
        <v>3</v>
      </c>
      <c r="C135" s="113">
        <v>2170</v>
      </c>
      <c r="D135" s="12" t="s">
        <v>190</v>
      </c>
      <c r="E135" s="12" t="s">
        <v>15</v>
      </c>
      <c r="F135" s="12" t="s">
        <v>187</v>
      </c>
      <c r="G135" s="12" t="s">
        <v>222</v>
      </c>
      <c r="H135" s="217"/>
      <c r="I135" s="9">
        <v>28</v>
      </c>
      <c r="J135" s="9">
        <v>37</v>
      </c>
    </row>
    <row r="136" spans="1:10" x14ac:dyDescent="0.2">
      <c r="A136" s="218">
        <v>43771</v>
      </c>
      <c r="B136" s="12" t="s">
        <v>3</v>
      </c>
      <c r="C136" s="113">
        <v>4460</v>
      </c>
      <c r="D136" s="12" t="s">
        <v>46</v>
      </c>
      <c r="E136" s="12" t="s">
        <v>3</v>
      </c>
      <c r="F136" s="12" t="s">
        <v>3</v>
      </c>
      <c r="G136" s="12" t="s">
        <v>151</v>
      </c>
      <c r="H136" s="12"/>
      <c r="I136" s="9">
        <v>6</v>
      </c>
      <c r="J136" s="9">
        <v>4</v>
      </c>
    </row>
    <row r="137" spans="1:10" x14ac:dyDescent="0.2">
      <c r="A137" s="218">
        <v>43771</v>
      </c>
      <c r="B137" s="12" t="s">
        <v>3</v>
      </c>
      <c r="C137" s="113">
        <v>4465</v>
      </c>
      <c r="D137" s="12" t="s">
        <v>46</v>
      </c>
      <c r="E137" s="12" t="s">
        <v>6</v>
      </c>
      <c r="F137" s="12" t="s">
        <v>15</v>
      </c>
      <c r="G137" s="12" t="s">
        <v>194</v>
      </c>
      <c r="H137" s="12"/>
      <c r="I137" s="9">
        <v>7</v>
      </c>
      <c r="J137" s="9">
        <v>4</v>
      </c>
    </row>
    <row r="138" spans="1:10" x14ac:dyDescent="0.2">
      <c r="A138" s="218">
        <v>43770</v>
      </c>
      <c r="B138" s="12" t="s">
        <v>3</v>
      </c>
      <c r="C138" s="113">
        <v>8415</v>
      </c>
      <c r="D138" s="12" t="s">
        <v>149</v>
      </c>
      <c r="E138" s="12" t="s">
        <v>8</v>
      </c>
      <c r="F138" s="12" t="s">
        <v>15</v>
      </c>
      <c r="G138" s="12" t="s">
        <v>23</v>
      </c>
      <c r="H138" s="12"/>
      <c r="I138" s="9">
        <v>27</v>
      </c>
      <c r="J138" s="9">
        <v>20</v>
      </c>
    </row>
    <row r="139" spans="1:10" x14ac:dyDescent="0.2">
      <c r="A139" s="218">
        <v>43770</v>
      </c>
      <c r="B139" s="12" t="s">
        <v>3</v>
      </c>
      <c r="C139" s="113">
        <v>6587</v>
      </c>
      <c r="D139" s="12" t="s">
        <v>235</v>
      </c>
      <c r="E139" s="12" t="s">
        <v>4</v>
      </c>
      <c r="F139" s="12" t="s">
        <v>15</v>
      </c>
      <c r="G139" s="12" t="s">
        <v>222</v>
      </c>
      <c r="H139" s="12"/>
      <c r="I139" s="9">
        <v>54</v>
      </c>
      <c r="J139" s="9">
        <v>67</v>
      </c>
    </row>
    <row r="140" spans="1:10" x14ac:dyDescent="0.2">
      <c r="A140" s="218">
        <v>43770</v>
      </c>
      <c r="B140" s="12" t="s">
        <v>6</v>
      </c>
      <c r="C140" s="113">
        <v>67000</v>
      </c>
      <c r="D140" s="12" t="s">
        <v>165</v>
      </c>
      <c r="E140" s="12" t="s">
        <v>6</v>
      </c>
      <c r="F140" s="12" t="s">
        <v>5</v>
      </c>
      <c r="G140" s="12" t="s">
        <v>477</v>
      </c>
      <c r="H140" s="217"/>
      <c r="I140" s="9">
        <v>32</v>
      </c>
      <c r="J140" s="9">
        <v>30</v>
      </c>
    </row>
    <row r="141" spans="1:10" x14ac:dyDescent="0.2">
      <c r="A141" s="218">
        <v>43770</v>
      </c>
      <c r="B141" s="12" t="s">
        <v>3</v>
      </c>
      <c r="C141" s="113">
        <v>8112</v>
      </c>
      <c r="D141" s="12" t="s">
        <v>42</v>
      </c>
      <c r="E141" s="12" t="s">
        <v>31</v>
      </c>
      <c r="F141" s="12" t="s">
        <v>15</v>
      </c>
      <c r="G141" s="12" t="s">
        <v>23</v>
      </c>
      <c r="H141" s="217"/>
      <c r="I141" s="9">
        <v>24</v>
      </c>
      <c r="J141" s="9">
        <v>29</v>
      </c>
    </row>
    <row r="142" spans="1:10" x14ac:dyDescent="0.2">
      <c r="A142" s="218">
        <v>43770</v>
      </c>
      <c r="B142" s="12" t="s">
        <v>3</v>
      </c>
      <c r="C142" s="113">
        <v>8049</v>
      </c>
      <c r="D142" s="12" t="s">
        <v>42</v>
      </c>
      <c r="E142" s="12" t="s">
        <v>2710</v>
      </c>
      <c r="F142" s="12" t="s">
        <v>15</v>
      </c>
      <c r="G142" s="12" t="s">
        <v>151</v>
      </c>
      <c r="H142" s="217"/>
      <c r="I142" s="9">
        <v>24</v>
      </c>
      <c r="J142" s="9">
        <v>27</v>
      </c>
    </row>
    <row r="143" spans="1:10" x14ac:dyDescent="0.2">
      <c r="A143" s="218">
        <v>43770</v>
      </c>
      <c r="B143" s="12" t="s">
        <v>3</v>
      </c>
      <c r="C143" s="113">
        <v>8028</v>
      </c>
      <c r="D143" s="12" t="s">
        <v>42</v>
      </c>
      <c r="E143" s="12" t="s">
        <v>6</v>
      </c>
      <c r="F143" s="12" t="s">
        <v>19</v>
      </c>
      <c r="G143" s="12" t="s">
        <v>319</v>
      </c>
      <c r="H143" s="12"/>
      <c r="I143" s="9">
        <v>23</v>
      </c>
      <c r="J143" s="9">
        <v>26</v>
      </c>
    </row>
    <row r="144" spans="1:10" x14ac:dyDescent="0.2">
      <c r="A144" s="218">
        <v>43770</v>
      </c>
      <c r="B144" s="12" t="s">
        <v>3</v>
      </c>
      <c r="C144" s="113">
        <v>8013</v>
      </c>
      <c r="D144" s="12" t="s">
        <v>42</v>
      </c>
      <c r="E144" s="12" t="s">
        <v>6</v>
      </c>
      <c r="F144" s="12" t="s">
        <v>234</v>
      </c>
      <c r="G144" s="12" t="s">
        <v>319</v>
      </c>
      <c r="H144" s="217"/>
      <c r="I144" s="9">
        <v>22</v>
      </c>
      <c r="J144" s="9">
        <v>26</v>
      </c>
    </row>
    <row r="145" spans="1:10" x14ac:dyDescent="0.2">
      <c r="A145" s="218">
        <v>43771</v>
      </c>
      <c r="B145" s="12" t="s">
        <v>3</v>
      </c>
      <c r="C145" s="113">
        <v>8047</v>
      </c>
      <c r="D145" s="12" t="s">
        <v>42</v>
      </c>
      <c r="E145" s="12" t="s">
        <v>18</v>
      </c>
      <c r="F145" s="12" t="s">
        <v>15</v>
      </c>
      <c r="G145" s="12" t="s">
        <v>37</v>
      </c>
      <c r="H145" s="12"/>
      <c r="I145" s="9">
        <v>25</v>
      </c>
      <c r="J145" s="9">
        <v>22</v>
      </c>
    </row>
    <row r="146" spans="1:10" x14ac:dyDescent="0.2">
      <c r="A146" s="218">
        <v>43771</v>
      </c>
      <c r="B146" s="12" t="s">
        <v>3</v>
      </c>
      <c r="C146" s="113">
        <v>8042</v>
      </c>
      <c r="D146" s="12" t="s">
        <v>42</v>
      </c>
      <c r="E146" s="12" t="s">
        <v>15</v>
      </c>
      <c r="F146" s="12" t="s">
        <v>15</v>
      </c>
      <c r="G146" s="12" t="s">
        <v>319</v>
      </c>
      <c r="H146" s="12"/>
      <c r="I146" s="9">
        <v>26</v>
      </c>
      <c r="J146" s="9">
        <v>21</v>
      </c>
    </row>
    <row r="147" spans="1:10" x14ac:dyDescent="0.2">
      <c r="A147" s="218">
        <v>43770</v>
      </c>
      <c r="B147" s="12" t="s">
        <v>6</v>
      </c>
      <c r="C147" s="113">
        <v>54260</v>
      </c>
      <c r="D147" s="12" t="s">
        <v>672</v>
      </c>
      <c r="E147" s="12" t="s">
        <v>6</v>
      </c>
      <c r="F147" s="12" t="s">
        <v>15</v>
      </c>
      <c r="G147" s="12" t="s">
        <v>151</v>
      </c>
      <c r="H147" s="217"/>
      <c r="I147" s="9">
        <v>40</v>
      </c>
      <c r="J147" s="9">
        <v>36</v>
      </c>
    </row>
    <row r="148" spans="1:10" x14ac:dyDescent="0.2">
      <c r="A148" s="218">
        <v>43770</v>
      </c>
      <c r="B148" s="12" t="s">
        <v>6</v>
      </c>
      <c r="C148" s="113">
        <v>57100</v>
      </c>
      <c r="D148" s="12" t="s">
        <v>141</v>
      </c>
      <c r="E148" s="12" t="s">
        <v>6</v>
      </c>
      <c r="F148" s="12" t="s">
        <v>15</v>
      </c>
      <c r="G148" s="12" t="s">
        <v>151</v>
      </c>
      <c r="H148" s="12"/>
      <c r="I148" s="9">
        <v>36</v>
      </c>
      <c r="J148" s="9">
        <v>41</v>
      </c>
    </row>
    <row r="149" spans="1:10" x14ac:dyDescent="0.2">
      <c r="A149" s="218">
        <v>43770</v>
      </c>
      <c r="B149" s="12" t="s">
        <v>6</v>
      </c>
      <c r="C149" s="113">
        <v>57100</v>
      </c>
      <c r="D149" s="12" t="s">
        <v>141</v>
      </c>
      <c r="E149" s="12" t="s">
        <v>6</v>
      </c>
      <c r="F149" s="12" t="s">
        <v>6</v>
      </c>
      <c r="G149" s="12" t="s">
        <v>2585</v>
      </c>
      <c r="H149" s="217"/>
      <c r="I149" s="9">
        <v>36</v>
      </c>
      <c r="J149" s="9">
        <v>41</v>
      </c>
    </row>
    <row r="150" spans="1:10" x14ac:dyDescent="0.2">
      <c r="A150" s="218">
        <v>43770</v>
      </c>
      <c r="B150" s="12" t="s">
        <v>6</v>
      </c>
      <c r="C150" s="113">
        <v>57100</v>
      </c>
      <c r="D150" s="12" t="s">
        <v>141</v>
      </c>
      <c r="E150" s="12" t="s">
        <v>6</v>
      </c>
      <c r="F150" s="12" t="s">
        <v>15</v>
      </c>
      <c r="G150" s="12" t="s">
        <v>2585</v>
      </c>
      <c r="H150" s="217"/>
      <c r="I150" s="9">
        <v>36</v>
      </c>
      <c r="J150" s="9">
        <v>41</v>
      </c>
    </row>
    <row r="151" spans="1:10" x14ac:dyDescent="0.2">
      <c r="A151" s="218">
        <v>43770</v>
      </c>
      <c r="B151" s="12" t="s">
        <v>6</v>
      </c>
      <c r="C151" s="113">
        <v>57100</v>
      </c>
      <c r="D151" s="12" t="s">
        <v>141</v>
      </c>
      <c r="E151" s="12" t="s">
        <v>6</v>
      </c>
      <c r="F151" s="12" t="s">
        <v>5</v>
      </c>
      <c r="G151" s="12" t="s">
        <v>2585</v>
      </c>
      <c r="H151" s="217"/>
      <c r="I151" s="9">
        <v>37</v>
      </c>
      <c r="J151" s="9">
        <v>41</v>
      </c>
    </row>
    <row r="152" spans="1:10" x14ac:dyDescent="0.2">
      <c r="A152" s="218">
        <v>43770</v>
      </c>
      <c r="B152" s="12" t="s">
        <v>6</v>
      </c>
      <c r="C152" s="113">
        <v>57100</v>
      </c>
      <c r="D152" s="12" t="s">
        <v>141</v>
      </c>
      <c r="E152" s="12" t="s">
        <v>6</v>
      </c>
      <c r="F152" s="12" t="s">
        <v>15</v>
      </c>
      <c r="G152" s="12" t="s">
        <v>151</v>
      </c>
      <c r="H152" s="217"/>
      <c r="I152" s="9">
        <v>37</v>
      </c>
      <c r="J152" s="9">
        <v>41</v>
      </c>
    </row>
    <row r="153" spans="1:10" x14ac:dyDescent="0.2">
      <c r="A153" s="218">
        <v>43771</v>
      </c>
      <c r="B153" s="12" t="s">
        <v>6</v>
      </c>
      <c r="C153" s="113">
        <v>55600</v>
      </c>
      <c r="D153" s="12" t="s">
        <v>855</v>
      </c>
      <c r="E153" s="12" t="s">
        <v>6</v>
      </c>
      <c r="F153" s="12" t="s">
        <v>6</v>
      </c>
      <c r="G153" s="12" t="s">
        <v>151</v>
      </c>
      <c r="H153" s="12"/>
      <c r="I153" s="9">
        <v>55</v>
      </c>
      <c r="J153" s="9">
        <v>55</v>
      </c>
    </row>
    <row r="154" spans="1:10" x14ac:dyDescent="0.2">
      <c r="A154" s="218">
        <v>43771</v>
      </c>
      <c r="B154" s="12" t="s">
        <v>6</v>
      </c>
      <c r="C154" s="113">
        <v>55600</v>
      </c>
      <c r="D154" s="12" t="s">
        <v>855</v>
      </c>
      <c r="E154" s="12" t="s">
        <v>6</v>
      </c>
      <c r="F154" s="12" t="s">
        <v>15</v>
      </c>
      <c r="G154" s="12" t="s">
        <v>151</v>
      </c>
      <c r="H154" s="12"/>
      <c r="I154" s="9">
        <v>55</v>
      </c>
      <c r="J154" s="9">
        <v>55</v>
      </c>
    </row>
    <row r="155" spans="1:10" x14ac:dyDescent="0.2">
      <c r="A155" s="218">
        <v>43771</v>
      </c>
      <c r="B155" s="12" t="s">
        <v>5</v>
      </c>
      <c r="C155" s="113">
        <v>54296</v>
      </c>
      <c r="D155" s="12" t="s">
        <v>154</v>
      </c>
      <c r="E155" s="12" t="s">
        <v>5</v>
      </c>
      <c r="F155" s="12" t="s">
        <v>221</v>
      </c>
      <c r="G155" s="12" t="s">
        <v>23</v>
      </c>
      <c r="H155" s="12"/>
      <c r="I155" s="9">
        <v>63</v>
      </c>
      <c r="J155" s="9">
        <v>80</v>
      </c>
    </row>
    <row r="156" spans="1:10" x14ac:dyDescent="0.2">
      <c r="A156" s="218">
        <v>43771</v>
      </c>
      <c r="B156" s="12" t="s">
        <v>6</v>
      </c>
      <c r="C156" s="113">
        <v>54580</v>
      </c>
      <c r="D156" s="12" t="s">
        <v>277</v>
      </c>
      <c r="E156" s="12" t="s">
        <v>6</v>
      </c>
      <c r="F156" s="12" t="s">
        <v>15</v>
      </c>
      <c r="G156" s="12" t="s">
        <v>23</v>
      </c>
      <c r="H156" s="12"/>
      <c r="I156" s="9">
        <v>17</v>
      </c>
      <c r="J156" s="9">
        <v>12</v>
      </c>
    </row>
    <row r="157" spans="1:10" x14ac:dyDescent="0.2">
      <c r="A157" s="218">
        <v>43770</v>
      </c>
      <c r="B157" s="12" t="s">
        <v>6</v>
      </c>
      <c r="C157" s="113">
        <v>57940</v>
      </c>
      <c r="D157" s="12" t="s">
        <v>220</v>
      </c>
      <c r="E157" s="12" t="s">
        <v>6</v>
      </c>
      <c r="F157" s="12" t="s">
        <v>15</v>
      </c>
      <c r="G157" s="12" t="s">
        <v>2731</v>
      </c>
      <c r="H157" s="217"/>
      <c r="I157" s="9">
        <v>41</v>
      </c>
      <c r="J157" s="9">
        <v>54</v>
      </c>
    </row>
    <row r="158" spans="1:10" x14ac:dyDescent="0.2">
      <c r="A158" s="218">
        <v>43771</v>
      </c>
      <c r="B158" s="12" t="s">
        <v>3</v>
      </c>
      <c r="C158" s="113">
        <v>9521</v>
      </c>
      <c r="D158" s="12" t="s">
        <v>52</v>
      </c>
      <c r="E158" s="12" t="s">
        <v>12</v>
      </c>
      <c r="F158" s="12" t="s">
        <v>15</v>
      </c>
      <c r="G158" s="12" t="s">
        <v>319</v>
      </c>
      <c r="H158" s="12"/>
      <c r="I158" s="9">
        <v>66</v>
      </c>
      <c r="J158" s="9">
        <v>87</v>
      </c>
    </row>
    <row r="159" spans="1:10" x14ac:dyDescent="0.2">
      <c r="A159" s="218">
        <v>43771</v>
      </c>
      <c r="B159" s="12" t="s">
        <v>3</v>
      </c>
      <c r="C159" s="113">
        <v>9577</v>
      </c>
      <c r="D159" s="12" t="s">
        <v>52</v>
      </c>
      <c r="E159" s="12" t="s">
        <v>16</v>
      </c>
      <c r="F159" s="12" t="s">
        <v>3</v>
      </c>
      <c r="G159" s="12" t="s">
        <v>37</v>
      </c>
      <c r="H159" s="12"/>
      <c r="I159" s="9">
        <v>70</v>
      </c>
      <c r="J159" s="9">
        <v>91</v>
      </c>
    </row>
    <row r="160" spans="1:10" x14ac:dyDescent="0.2">
      <c r="A160" s="218">
        <v>43770</v>
      </c>
      <c r="B160" s="12" t="s">
        <v>6</v>
      </c>
      <c r="C160" s="113">
        <v>57970</v>
      </c>
      <c r="D160" s="12" t="s">
        <v>206</v>
      </c>
      <c r="E160" s="12" t="s">
        <v>6</v>
      </c>
      <c r="F160" s="12" t="s">
        <v>6</v>
      </c>
      <c r="G160" s="12" t="s">
        <v>23</v>
      </c>
      <c r="H160" s="217"/>
      <c r="I160" s="9">
        <v>37</v>
      </c>
      <c r="J160" s="9">
        <v>45</v>
      </c>
    </row>
    <row r="161" spans="1:10" s="11" customFormat="1" x14ac:dyDescent="0.2">
      <c r="A161" s="218">
        <v>43772</v>
      </c>
      <c r="B161" s="12" t="s">
        <v>3</v>
      </c>
      <c r="C161" s="113">
        <v>4570</v>
      </c>
      <c r="D161" s="12" t="s">
        <v>40</v>
      </c>
      <c r="E161" s="12" t="s">
        <v>4</v>
      </c>
      <c r="F161" s="12" t="s">
        <v>5</v>
      </c>
      <c r="G161" s="12" t="s">
        <v>151</v>
      </c>
      <c r="H161" s="12"/>
      <c r="I161" s="9">
        <v>5</v>
      </c>
      <c r="J161" s="9">
        <v>2</v>
      </c>
    </row>
    <row r="162" spans="1:10" s="11" customFormat="1" x14ac:dyDescent="0.2">
      <c r="A162" s="218">
        <v>43772</v>
      </c>
      <c r="B162" s="12" t="s">
        <v>3</v>
      </c>
      <c r="C162" s="113">
        <v>4490</v>
      </c>
      <c r="D162" s="12" t="s">
        <v>46</v>
      </c>
      <c r="E162" s="12" t="s">
        <v>4</v>
      </c>
      <c r="F162" s="12" t="s">
        <v>2739</v>
      </c>
      <c r="G162" s="12" t="s">
        <v>2748</v>
      </c>
      <c r="H162" s="12"/>
      <c r="I162" s="9">
        <v>8</v>
      </c>
      <c r="J162" s="9">
        <v>5</v>
      </c>
    </row>
    <row r="163" spans="1:10" s="11" customFormat="1" x14ac:dyDescent="0.2">
      <c r="A163" s="218">
        <v>43772</v>
      </c>
      <c r="B163" s="12" t="s">
        <v>3</v>
      </c>
      <c r="C163" s="113">
        <v>1263</v>
      </c>
      <c r="D163" s="12" t="s">
        <v>92</v>
      </c>
      <c r="E163" s="12" t="s">
        <v>4</v>
      </c>
      <c r="F163" s="12" t="s">
        <v>6</v>
      </c>
      <c r="G163" s="12" t="s">
        <v>194</v>
      </c>
      <c r="H163" s="12"/>
      <c r="I163" s="9">
        <v>25</v>
      </c>
      <c r="J163" s="9">
        <v>26</v>
      </c>
    </row>
    <row r="164" spans="1:10" s="11" customFormat="1" x14ac:dyDescent="0.2">
      <c r="A164" s="218">
        <v>43772</v>
      </c>
      <c r="B164" s="12" t="s">
        <v>6</v>
      </c>
      <c r="C164" s="113">
        <v>54590</v>
      </c>
      <c r="D164" s="12" t="s">
        <v>2596</v>
      </c>
      <c r="E164" s="12" t="s">
        <v>6</v>
      </c>
      <c r="F164" s="12" t="s">
        <v>2579</v>
      </c>
      <c r="G164" s="12" t="s">
        <v>151</v>
      </c>
      <c r="H164" s="12"/>
      <c r="I164" s="9">
        <v>23</v>
      </c>
      <c r="J164" s="9">
        <v>9</v>
      </c>
    </row>
    <row r="165" spans="1:10" s="11" customFormat="1" x14ac:dyDescent="0.2">
      <c r="A165" s="218">
        <v>43772</v>
      </c>
      <c r="B165" s="12" t="s">
        <v>5</v>
      </c>
      <c r="C165" s="113">
        <v>55122</v>
      </c>
      <c r="D165" s="12" t="s">
        <v>2755</v>
      </c>
      <c r="E165" s="12" t="s">
        <v>5</v>
      </c>
      <c r="F165" s="12" t="s">
        <v>2579</v>
      </c>
      <c r="G165" s="12" t="s">
        <v>319</v>
      </c>
      <c r="H165" s="12"/>
      <c r="I165" s="9">
        <v>180</v>
      </c>
      <c r="J165" s="9">
        <v>284</v>
      </c>
    </row>
    <row r="166" spans="1:10" s="11" customFormat="1" x14ac:dyDescent="0.2">
      <c r="A166" s="218">
        <v>43772</v>
      </c>
      <c r="B166" s="12" t="s">
        <v>5</v>
      </c>
      <c r="C166" s="113">
        <v>55122</v>
      </c>
      <c r="D166" s="12" t="s">
        <v>2755</v>
      </c>
      <c r="E166" s="12" t="s">
        <v>5</v>
      </c>
      <c r="F166" s="12" t="s">
        <v>2579</v>
      </c>
      <c r="G166" s="12" t="s">
        <v>319</v>
      </c>
      <c r="H166" s="12"/>
      <c r="I166" s="9">
        <v>180</v>
      </c>
      <c r="J166" s="9">
        <v>284</v>
      </c>
    </row>
    <row r="167" spans="1:10" s="11" customFormat="1" x14ac:dyDescent="0.2">
      <c r="A167" s="218">
        <v>43772</v>
      </c>
      <c r="B167" s="12" t="s">
        <v>3</v>
      </c>
      <c r="C167" s="113">
        <v>1342</v>
      </c>
      <c r="D167" s="12" t="s">
        <v>92</v>
      </c>
      <c r="E167" s="12" t="s">
        <v>6</v>
      </c>
      <c r="F167" s="12" t="s">
        <v>2579</v>
      </c>
      <c r="G167" s="12" t="s">
        <v>151</v>
      </c>
      <c r="H167" s="12"/>
      <c r="I167" s="9">
        <v>27</v>
      </c>
      <c r="J167" s="9">
        <v>28</v>
      </c>
    </row>
    <row r="168" spans="1:10" s="11" customFormat="1" x14ac:dyDescent="0.2">
      <c r="A168" s="218">
        <v>43772</v>
      </c>
      <c r="B168" s="12" t="s">
        <v>3</v>
      </c>
      <c r="C168" s="113">
        <v>4811</v>
      </c>
      <c r="D168" s="12" t="s">
        <v>113</v>
      </c>
      <c r="E168" s="12" t="s">
        <v>2579</v>
      </c>
      <c r="F168" s="12" t="s">
        <v>2756</v>
      </c>
      <c r="G168" s="12" t="s">
        <v>23</v>
      </c>
      <c r="H168" s="12"/>
      <c r="I168" s="9">
        <v>13</v>
      </c>
      <c r="J168" s="9">
        <v>9</v>
      </c>
    </row>
    <row r="169" spans="1:10" s="11" customFormat="1" x14ac:dyDescent="0.2">
      <c r="A169" s="218">
        <v>43772</v>
      </c>
      <c r="B169" s="12" t="s">
        <v>3</v>
      </c>
      <c r="C169" s="113">
        <v>2538</v>
      </c>
      <c r="D169" s="12" t="s">
        <v>92</v>
      </c>
      <c r="E169" s="12" t="s">
        <v>6</v>
      </c>
      <c r="F169" s="12" t="s">
        <v>12</v>
      </c>
      <c r="G169" s="12" t="s">
        <v>319</v>
      </c>
      <c r="H169" s="12"/>
      <c r="I169" s="9">
        <v>24</v>
      </c>
      <c r="J169" s="9">
        <v>26</v>
      </c>
    </row>
    <row r="170" spans="1:10" s="11" customFormat="1" x14ac:dyDescent="0.2">
      <c r="A170" s="218">
        <v>43772</v>
      </c>
      <c r="B170" s="12" t="s">
        <v>3</v>
      </c>
      <c r="C170" s="113">
        <v>1145</v>
      </c>
      <c r="D170" s="12" t="s">
        <v>92</v>
      </c>
      <c r="E170" s="12" t="s">
        <v>1656</v>
      </c>
      <c r="F170" s="12" t="s">
        <v>2579</v>
      </c>
      <c r="G170" s="12" t="s">
        <v>23</v>
      </c>
      <c r="H170" s="12"/>
      <c r="I170" s="9">
        <v>20</v>
      </c>
      <c r="J170" s="9">
        <v>24</v>
      </c>
    </row>
    <row r="171" spans="1:10" s="11" customFormat="1" x14ac:dyDescent="0.2">
      <c r="A171" s="218">
        <v>43772</v>
      </c>
      <c r="B171" s="12" t="s">
        <v>3</v>
      </c>
      <c r="C171" s="113">
        <v>8063</v>
      </c>
      <c r="D171" s="12" t="s">
        <v>41</v>
      </c>
      <c r="E171" s="12" t="s">
        <v>31</v>
      </c>
      <c r="F171" s="12" t="s">
        <v>2579</v>
      </c>
      <c r="G171" s="12" t="s">
        <v>23</v>
      </c>
      <c r="H171" s="12"/>
      <c r="I171" s="9">
        <v>22</v>
      </c>
      <c r="J171" s="9">
        <v>20</v>
      </c>
    </row>
    <row r="172" spans="1:10" s="11" customFormat="1" x14ac:dyDescent="0.2">
      <c r="A172" s="218">
        <v>43772</v>
      </c>
      <c r="B172" s="12" t="s">
        <v>3</v>
      </c>
      <c r="C172" s="113">
        <v>8079</v>
      </c>
      <c r="D172" s="12" t="s">
        <v>41</v>
      </c>
      <c r="E172" s="12" t="s">
        <v>6</v>
      </c>
      <c r="F172" s="12" t="s">
        <v>234</v>
      </c>
      <c r="G172" s="12" t="s">
        <v>2768</v>
      </c>
      <c r="H172" s="12"/>
      <c r="I172" s="9">
        <v>21</v>
      </c>
      <c r="J172" s="9">
        <v>19</v>
      </c>
    </row>
    <row r="173" spans="1:10" s="11" customFormat="1" x14ac:dyDescent="0.2">
      <c r="A173" s="218">
        <v>43772</v>
      </c>
      <c r="B173" s="12" t="s">
        <v>3</v>
      </c>
      <c r="C173" s="113">
        <v>4108</v>
      </c>
      <c r="D173" s="12" t="s">
        <v>506</v>
      </c>
      <c r="E173" s="12" t="s">
        <v>31</v>
      </c>
      <c r="F173" s="12" t="s">
        <v>2579</v>
      </c>
      <c r="G173" s="12" t="s">
        <v>23</v>
      </c>
      <c r="H173" s="12"/>
      <c r="I173" s="9">
        <v>10</v>
      </c>
      <c r="J173" s="9">
        <v>10</v>
      </c>
    </row>
    <row r="174" spans="1:10" s="11" customFormat="1" x14ac:dyDescent="0.2">
      <c r="A174" s="218">
        <v>43772</v>
      </c>
      <c r="B174" s="12" t="s">
        <v>5</v>
      </c>
      <c r="C174" s="113">
        <v>54457</v>
      </c>
      <c r="D174" s="12" t="s">
        <v>166</v>
      </c>
      <c r="E174" s="12" t="s">
        <v>10</v>
      </c>
      <c r="F174" s="12" t="s">
        <v>2579</v>
      </c>
      <c r="G174" s="12" t="s">
        <v>151</v>
      </c>
      <c r="H174" s="12"/>
      <c r="I174" s="9">
        <v>42</v>
      </c>
      <c r="J174" s="9">
        <v>52</v>
      </c>
    </row>
    <row r="175" spans="1:10" s="11" customFormat="1" x14ac:dyDescent="0.2">
      <c r="A175" s="218">
        <v>43772</v>
      </c>
      <c r="B175" s="12" t="s">
        <v>5</v>
      </c>
      <c r="C175" s="113">
        <v>1845</v>
      </c>
      <c r="D175" s="12" t="s">
        <v>2757</v>
      </c>
      <c r="E175" s="12" t="s">
        <v>2579</v>
      </c>
      <c r="F175" s="12" t="s">
        <v>2692</v>
      </c>
      <c r="G175" s="12" t="s">
        <v>172</v>
      </c>
      <c r="H175" s="12"/>
      <c r="I175" s="9">
        <v>80</v>
      </c>
      <c r="J175" s="9">
        <v>125</v>
      </c>
    </row>
    <row r="176" spans="1:10" s="11" customFormat="1" x14ac:dyDescent="0.2">
      <c r="A176" s="218">
        <v>43772</v>
      </c>
      <c r="B176" s="12" t="s">
        <v>3</v>
      </c>
      <c r="C176" s="113">
        <v>6310</v>
      </c>
      <c r="D176" s="12" t="s">
        <v>1990</v>
      </c>
      <c r="E176" s="12" t="s">
        <v>234</v>
      </c>
      <c r="F176" s="12" t="s">
        <v>4</v>
      </c>
      <c r="G176" s="12" t="s">
        <v>222</v>
      </c>
      <c r="H176" s="12"/>
      <c r="I176" s="9">
        <v>57</v>
      </c>
      <c r="J176" s="9">
        <v>66</v>
      </c>
    </row>
    <row r="177" spans="1:10" s="11" customFormat="1" x14ac:dyDescent="0.2">
      <c r="A177" s="218">
        <v>43772</v>
      </c>
      <c r="B177" s="12" t="s">
        <v>3</v>
      </c>
      <c r="C177" s="113">
        <v>1370</v>
      </c>
      <c r="D177" s="12" t="s">
        <v>92</v>
      </c>
      <c r="E177" s="12" t="s">
        <v>10</v>
      </c>
      <c r="F177" s="12" t="s">
        <v>2579</v>
      </c>
      <c r="G177" s="12" t="s">
        <v>151</v>
      </c>
      <c r="H177" s="12"/>
      <c r="I177" s="9">
        <v>22</v>
      </c>
      <c r="J177" s="9">
        <v>25</v>
      </c>
    </row>
    <row r="178" spans="1:10" s="11" customFormat="1" x14ac:dyDescent="0.2">
      <c r="A178" s="218">
        <v>43772</v>
      </c>
      <c r="B178" s="12" t="s">
        <v>5</v>
      </c>
      <c r="C178" s="113">
        <v>66663</v>
      </c>
      <c r="D178" s="12" t="s">
        <v>191</v>
      </c>
      <c r="E178" s="12" t="s">
        <v>5</v>
      </c>
      <c r="F178" s="12" t="s">
        <v>2579</v>
      </c>
      <c r="G178" s="12" t="s">
        <v>2758</v>
      </c>
      <c r="H178" s="12"/>
      <c r="I178" s="9">
        <v>48</v>
      </c>
      <c r="J178" s="9">
        <v>67</v>
      </c>
    </row>
    <row r="179" spans="1:10" s="11" customFormat="1" x14ac:dyDescent="0.2">
      <c r="A179" s="218">
        <v>43772</v>
      </c>
      <c r="B179" s="12" t="s">
        <v>3</v>
      </c>
      <c r="C179" s="113">
        <v>4742</v>
      </c>
      <c r="D179" s="12" t="s">
        <v>75</v>
      </c>
      <c r="E179" s="12" t="s">
        <v>2759</v>
      </c>
      <c r="F179" s="12" t="s">
        <v>6</v>
      </c>
      <c r="G179" s="12" t="s">
        <v>151</v>
      </c>
      <c r="H179" s="12"/>
      <c r="I179" s="9">
        <v>9</v>
      </c>
      <c r="J179" s="9">
        <v>6</v>
      </c>
    </row>
    <row r="180" spans="1:10" s="11" customFormat="1" x14ac:dyDescent="0.2">
      <c r="A180" s="218">
        <v>43772</v>
      </c>
      <c r="B180" s="12" t="s">
        <v>3</v>
      </c>
      <c r="C180" s="113">
        <v>3355</v>
      </c>
      <c r="D180" s="12" t="s">
        <v>54</v>
      </c>
      <c r="E180" s="12" t="s">
        <v>12</v>
      </c>
      <c r="F180" s="12" t="s">
        <v>6</v>
      </c>
      <c r="G180" s="12" t="s">
        <v>151</v>
      </c>
      <c r="H180" s="12"/>
      <c r="I180" s="9">
        <v>17</v>
      </c>
      <c r="J180" s="9">
        <v>16</v>
      </c>
    </row>
    <row r="181" spans="1:10" s="11" customFormat="1" x14ac:dyDescent="0.2">
      <c r="A181" s="218">
        <v>43772</v>
      </c>
      <c r="B181" s="12" t="s">
        <v>5</v>
      </c>
      <c r="C181" s="113">
        <v>54294</v>
      </c>
      <c r="D181" s="12" t="s">
        <v>154</v>
      </c>
      <c r="E181" s="12" t="s">
        <v>5</v>
      </c>
      <c r="F181" s="12" t="s">
        <v>2579</v>
      </c>
      <c r="G181" s="12" t="s">
        <v>23</v>
      </c>
      <c r="H181" s="12"/>
      <c r="I181" s="9">
        <v>52</v>
      </c>
      <c r="J181" s="9">
        <v>69</v>
      </c>
    </row>
    <row r="182" spans="1:10" s="11" customFormat="1" x14ac:dyDescent="0.2">
      <c r="A182" s="218">
        <v>43772</v>
      </c>
      <c r="B182" s="12" t="s">
        <v>3</v>
      </c>
      <c r="C182" s="113">
        <v>1655</v>
      </c>
      <c r="D182" s="12" t="s">
        <v>92</v>
      </c>
      <c r="E182" s="12" t="s">
        <v>2737</v>
      </c>
      <c r="F182" s="12" t="s">
        <v>2579</v>
      </c>
      <c r="G182" s="12" t="s">
        <v>319</v>
      </c>
      <c r="H182" s="12"/>
      <c r="I182" s="9">
        <v>21</v>
      </c>
      <c r="J182" s="9">
        <v>23</v>
      </c>
    </row>
    <row r="183" spans="1:10" s="11" customFormat="1" x14ac:dyDescent="0.2">
      <c r="A183" s="218">
        <v>43772</v>
      </c>
      <c r="B183" s="12" t="s">
        <v>14</v>
      </c>
      <c r="C183" s="113">
        <v>2800</v>
      </c>
      <c r="D183" s="12" t="s">
        <v>2364</v>
      </c>
      <c r="E183" s="12" t="s">
        <v>234</v>
      </c>
      <c r="F183" s="12" t="s">
        <v>6</v>
      </c>
      <c r="G183" s="12" t="s">
        <v>292</v>
      </c>
      <c r="H183" s="12"/>
      <c r="I183" s="9">
        <v>140</v>
      </c>
      <c r="J183" s="9">
        <v>226</v>
      </c>
    </row>
    <row r="184" spans="1:10" s="11" customFormat="1" x14ac:dyDescent="0.2">
      <c r="A184" s="218">
        <v>43772</v>
      </c>
      <c r="B184" s="12" t="s">
        <v>3</v>
      </c>
      <c r="C184" s="113">
        <v>5969</v>
      </c>
      <c r="D184" s="12" t="s">
        <v>74</v>
      </c>
      <c r="E184" s="12" t="s">
        <v>3</v>
      </c>
      <c r="F184" s="12" t="s">
        <v>6</v>
      </c>
      <c r="G184" s="12" t="s">
        <v>2760</v>
      </c>
      <c r="H184" s="12"/>
      <c r="I184" s="9">
        <v>28</v>
      </c>
      <c r="J184" s="9">
        <v>30</v>
      </c>
    </row>
    <row r="185" spans="1:10" s="11" customFormat="1" x14ac:dyDescent="0.2">
      <c r="A185" s="218">
        <v>43772</v>
      </c>
      <c r="B185" s="12" t="s">
        <v>5</v>
      </c>
      <c r="C185" s="113">
        <v>66839</v>
      </c>
      <c r="D185" s="12" t="s">
        <v>2761</v>
      </c>
      <c r="E185" s="12" t="s">
        <v>5</v>
      </c>
      <c r="F185" s="12" t="s">
        <v>6</v>
      </c>
      <c r="G185" s="12" t="s">
        <v>319</v>
      </c>
      <c r="H185" s="12"/>
      <c r="I185" s="9">
        <v>72</v>
      </c>
      <c r="J185" s="9">
        <v>90</v>
      </c>
    </row>
    <row r="186" spans="1:10" s="11" customFormat="1" x14ac:dyDescent="0.2">
      <c r="A186" s="218">
        <v>43772</v>
      </c>
      <c r="B186" s="12" t="s">
        <v>3</v>
      </c>
      <c r="C186" s="113">
        <v>5359</v>
      </c>
      <c r="D186" s="12" t="s">
        <v>58</v>
      </c>
      <c r="E186" s="12" t="s">
        <v>3</v>
      </c>
      <c r="F186" s="12" t="s">
        <v>5</v>
      </c>
      <c r="G186" s="12" t="s">
        <v>194</v>
      </c>
      <c r="H186" s="12"/>
      <c r="I186" s="9">
        <v>32</v>
      </c>
      <c r="J186" s="9">
        <v>39</v>
      </c>
    </row>
    <row r="187" spans="1:10" s="11" customFormat="1" x14ac:dyDescent="0.2">
      <c r="A187" s="218">
        <v>43772</v>
      </c>
      <c r="B187" s="12" t="s">
        <v>3</v>
      </c>
      <c r="C187" s="113">
        <v>1433</v>
      </c>
      <c r="D187" s="12" t="s">
        <v>92</v>
      </c>
      <c r="E187" s="12" t="s">
        <v>6</v>
      </c>
      <c r="F187" s="12" t="s">
        <v>2579</v>
      </c>
      <c r="G187" s="12" t="s">
        <v>319</v>
      </c>
      <c r="H187" s="12"/>
      <c r="I187" s="9">
        <v>21</v>
      </c>
      <c r="J187" s="9">
        <v>25</v>
      </c>
    </row>
    <row r="188" spans="1:10" s="11" customFormat="1" x14ac:dyDescent="0.2">
      <c r="A188" s="218">
        <v>43772</v>
      </c>
      <c r="B188" s="12" t="s">
        <v>6</v>
      </c>
      <c r="C188" s="113">
        <v>54190</v>
      </c>
      <c r="D188" s="12" t="s">
        <v>277</v>
      </c>
      <c r="E188" s="12" t="s">
        <v>6</v>
      </c>
      <c r="F188" s="12" t="s">
        <v>6</v>
      </c>
      <c r="G188" s="12" t="s">
        <v>258</v>
      </c>
      <c r="H188" s="12"/>
      <c r="I188" s="9">
        <v>23</v>
      </c>
      <c r="J188" s="9">
        <v>15</v>
      </c>
    </row>
    <row r="189" spans="1:10" s="11" customFormat="1" x14ac:dyDescent="0.2">
      <c r="A189" s="218">
        <v>43772</v>
      </c>
      <c r="B189" s="12" t="s">
        <v>6</v>
      </c>
      <c r="C189" s="113">
        <v>57290</v>
      </c>
      <c r="D189" s="12" t="s">
        <v>138</v>
      </c>
      <c r="E189" s="12" t="s">
        <v>6</v>
      </c>
      <c r="F189" s="12" t="s">
        <v>6</v>
      </c>
      <c r="G189" s="12" t="s">
        <v>319</v>
      </c>
      <c r="H189" s="12"/>
      <c r="I189" s="9">
        <v>33</v>
      </c>
      <c r="J189" s="9">
        <v>38</v>
      </c>
    </row>
    <row r="190" spans="1:10" s="11" customFormat="1" x14ac:dyDescent="0.2">
      <c r="A190" s="218">
        <v>43772</v>
      </c>
      <c r="B190" s="12" t="s">
        <v>3</v>
      </c>
      <c r="C190" s="113">
        <v>5312</v>
      </c>
      <c r="D190" s="12" t="s">
        <v>280</v>
      </c>
      <c r="E190" s="12" t="s">
        <v>5</v>
      </c>
      <c r="F190" s="12" t="s">
        <v>2579</v>
      </c>
      <c r="G190" s="12" t="s">
        <v>2746</v>
      </c>
      <c r="H190" s="12"/>
      <c r="I190" s="9">
        <v>31</v>
      </c>
      <c r="J190" s="9">
        <v>37</v>
      </c>
    </row>
    <row r="191" spans="1:10" s="11" customFormat="1" x14ac:dyDescent="0.2">
      <c r="A191" s="218">
        <v>43772</v>
      </c>
      <c r="B191" s="12" t="s">
        <v>14</v>
      </c>
      <c r="C191" s="113">
        <v>6791</v>
      </c>
      <c r="D191" s="12" t="s">
        <v>168</v>
      </c>
      <c r="E191" s="12" t="s">
        <v>6</v>
      </c>
      <c r="F191" s="12" t="s">
        <v>2579</v>
      </c>
      <c r="G191" s="12" t="s">
        <v>163</v>
      </c>
      <c r="H191" s="12"/>
      <c r="I191" s="9">
        <v>15</v>
      </c>
      <c r="J191" s="9">
        <v>12</v>
      </c>
    </row>
    <row r="192" spans="1:10" s="11" customFormat="1" x14ac:dyDescent="0.2">
      <c r="A192" s="218">
        <v>43772</v>
      </c>
      <c r="B192" s="12" t="s">
        <v>3</v>
      </c>
      <c r="C192" s="113">
        <v>1930</v>
      </c>
      <c r="D192" s="12" t="s">
        <v>92</v>
      </c>
      <c r="E192" s="12" t="s">
        <v>5</v>
      </c>
      <c r="F192" s="12" t="s">
        <v>2579</v>
      </c>
      <c r="G192" s="12" t="s">
        <v>292</v>
      </c>
      <c r="H192" s="12"/>
      <c r="I192" s="9">
        <v>26</v>
      </c>
      <c r="J192" s="9">
        <v>26</v>
      </c>
    </row>
    <row r="193" spans="1:10" s="11" customFormat="1" x14ac:dyDescent="0.2">
      <c r="A193" s="218">
        <v>43772</v>
      </c>
      <c r="B193" s="12" t="s">
        <v>3</v>
      </c>
      <c r="C193" s="113">
        <v>3454</v>
      </c>
      <c r="D193" s="12" t="s">
        <v>67</v>
      </c>
      <c r="E193" s="12" t="s">
        <v>3</v>
      </c>
      <c r="F193" s="12" t="s">
        <v>6</v>
      </c>
      <c r="G193" s="12" t="s">
        <v>37</v>
      </c>
      <c r="H193" s="12"/>
      <c r="I193" s="9">
        <v>21</v>
      </c>
      <c r="J193" s="9">
        <v>21</v>
      </c>
    </row>
    <row r="194" spans="1:10" s="11" customFormat="1" x14ac:dyDescent="0.2">
      <c r="A194" s="218">
        <v>43772</v>
      </c>
      <c r="B194" s="12" t="s">
        <v>3</v>
      </c>
      <c r="C194" s="113">
        <v>7383</v>
      </c>
      <c r="D194" s="12" t="s">
        <v>186</v>
      </c>
      <c r="E194" s="12" t="s">
        <v>6</v>
      </c>
      <c r="F194" s="12" t="s">
        <v>5</v>
      </c>
      <c r="G194" s="12" t="s">
        <v>151</v>
      </c>
      <c r="H194" s="12"/>
      <c r="I194" s="9">
        <v>33</v>
      </c>
      <c r="J194" s="9">
        <v>45</v>
      </c>
    </row>
    <row r="195" spans="1:10" s="11" customFormat="1" x14ac:dyDescent="0.2">
      <c r="A195" s="218">
        <v>43772</v>
      </c>
      <c r="B195" s="12" t="s">
        <v>3</v>
      </c>
      <c r="C195" s="113">
        <v>3321</v>
      </c>
      <c r="D195" s="12" t="s">
        <v>1040</v>
      </c>
      <c r="E195" s="12" t="s">
        <v>6</v>
      </c>
      <c r="F195" s="12" t="s">
        <v>2579</v>
      </c>
      <c r="G195" s="12" t="s">
        <v>319</v>
      </c>
      <c r="H195" s="12"/>
      <c r="I195" s="9">
        <v>23</v>
      </c>
      <c r="J195" s="9">
        <v>26</v>
      </c>
    </row>
    <row r="196" spans="1:10" s="11" customFormat="1" x14ac:dyDescent="0.2">
      <c r="A196" s="218">
        <v>43772</v>
      </c>
      <c r="B196" s="12" t="s">
        <v>3</v>
      </c>
      <c r="C196" s="113">
        <v>3329</v>
      </c>
      <c r="D196" s="12" t="s">
        <v>79</v>
      </c>
      <c r="E196" s="12" t="s">
        <v>3</v>
      </c>
      <c r="F196" s="12" t="s">
        <v>6</v>
      </c>
      <c r="G196" s="12" t="s">
        <v>1800</v>
      </c>
      <c r="H196" s="12"/>
      <c r="I196" s="9">
        <v>25</v>
      </c>
      <c r="J196" s="9">
        <v>27</v>
      </c>
    </row>
    <row r="197" spans="1:10" s="11" customFormat="1" x14ac:dyDescent="0.2">
      <c r="A197" s="218">
        <v>43772</v>
      </c>
      <c r="B197" s="12" t="s">
        <v>3</v>
      </c>
      <c r="C197" s="113">
        <v>8094</v>
      </c>
      <c r="D197" s="12" t="s">
        <v>41</v>
      </c>
      <c r="E197" s="12" t="s">
        <v>3</v>
      </c>
      <c r="F197" s="12" t="s">
        <v>6</v>
      </c>
      <c r="G197" s="12" t="s">
        <v>37</v>
      </c>
      <c r="H197" s="12"/>
      <c r="I197" s="9">
        <v>23</v>
      </c>
      <c r="J197" s="9">
        <v>20</v>
      </c>
    </row>
    <row r="198" spans="1:10" s="11" customFormat="1" x14ac:dyDescent="0.2">
      <c r="A198" s="218">
        <v>43772</v>
      </c>
      <c r="B198" s="12" t="s">
        <v>3</v>
      </c>
      <c r="C198" s="113">
        <v>8227</v>
      </c>
      <c r="D198" s="12" t="s">
        <v>64</v>
      </c>
      <c r="E198" s="12" t="s">
        <v>3</v>
      </c>
      <c r="F198" s="12" t="s">
        <v>6</v>
      </c>
      <c r="G198" s="12" t="s">
        <v>1800</v>
      </c>
      <c r="H198" s="12"/>
      <c r="I198" s="9">
        <v>26</v>
      </c>
      <c r="J198" s="9">
        <v>20</v>
      </c>
    </row>
    <row r="199" spans="1:10" s="11" customFormat="1" x14ac:dyDescent="0.2">
      <c r="A199" s="218">
        <v>43772</v>
      </c>
      <c r="B199" s="12" t="s">
        <v>6</v>
      </c>
      <c r="C199" s="113">
        <v>57330</v>
      </c>
      <c r="D199" s="12" t="s">
        <v>182</v>
      </c>
      <c r="E199" s="12" t="s">
        <v>6</v>
      </c>
      <c r="F199" s="12" t="s">
        <v>5</v>
      </c>
      <c r="G199" s="12" t="s">
        <v>194</v>
      </c>
      <c r="H199" s="12"/>
      <c r="I199" s="9">
        <v>28</v>
      </c>
      <c r="J199" s="9">
        <v>30</v>
      </c>
    </row>
    <row r="200" spans="1:10" s="11" customFormat="1" x14ac:dyDescent="0.2">
      <c r="A200" s="218">
        <v>43772</v>
      </c>
      <c r="B200" s="12" t="s">
        <v>3</v>
      </c>
      <c r="C200" s="113">
        <v>4022</v>
      </c>
      <c r="D200" s="12" t="s">
        <v>506</v>
      </c>
      <c r="E200" s="12" t="s">
        <v>16</v>
      </c>
      <c r="F200" s="12" t="s">
        <v>3</v>
      </c>
      <c r="G200" s="12" t="s">
        <v>163</v>
      </c>
      <c r="H200" s="12"/>
      <c r="I200" s="9">
        <v>16</v>
      </c>
      <c r="J200" s="9">
        <v>10</v>
      </c>
    </row>
    <row r="201" spans="1:10" s="11" customFormat="1" x14ac:dyDescent="0.2">
      <c r="A201" s="218">
        <v>43772</v>
      </c>
      <c r="B201" s="12" t="s">
        <v>3</v>
      </c>
      <c r="C201" s="113">
        <v>5670</v>
      </c>
      <c r="D201" s="12" t="s">
        <v>1011</v>
      </c>
      <c r="E201" s="12" t="s">
        <v>6</v>
      </c>
      <c r="F201" s="12" t="s">
        <v>2579</v>
      </c>
      <c r="G201" s="12" t="s">
        <v>37</v>
      </c>
      <c r="H201" s="12"/>
      <c r="I201" s="9">
        <v>25</v>
      </c>
      <c r="J201" s="9">
        <v>32</v>
      </c>
    </row>
    <row r="202" spans="1:10" s="11" customFormat="1" x14ac:dyDescent="0.2">
      <c r="A202" s="218">
        <v>43772</v>
      </c>
      <c r="B202" s="12" t="s">
        <v>3</v>
      </c>
      <c r="C202" s="113">
        <v>2161</v>
      </c>
      <c r="D202" s="12" t="s">
        <v>92</v>
      </c>
      <c r="E202" s="12" t="s">
        <v>2579</v>
      </c>
      <c r="F202" s="12" t="s">
        <v>2579</v>
      </c>
      <c r="G202" s="12" t="s">
        <v>194</v>
      </c>
      <c r="H202" s="12"/>
      <c r="I202" s="9">
        <v>31</v>
      </c>
      <c r="J202" s="9">
        <v>30</v>
      </c>
    </row>
    <row r="203" spans="1:10" s="11" customFormat="1" x14ac:dyDescent="0.2">
      <c r="A203" s="218">
        <v>43772</v>
      </c>
      <c r="B203" s="12" t="s">
        <v>6</v>
      </c>
      <c r="C203" s="113">
        <v>55600</v>
      </c>
      <c r="D203" s="12" t="s">
        <v>855</v>
      </c>
      <c r="E203" s="12" t="s">
        <v>6</v>
      </c>
      <c r="F203" s="12" t="s">
        <v>2579</v>
      </c>
      <c r="G203" s="12" t="s">
        <v>319</v>
      </c>
      <c r="H203" s="12"/>
      <c r="I203" s="9">
        <v>51</v>
      </c>
      <c r="J203" s="9">
        <v>51</v>
      </c>
    </row>
    <row r="204" spans="1:10" s="11" customFormat="1" x14ac:dyDescent="0.2">
      <c r="A204" s="218">
        <v>43772</v>
      </c>
      <c r="B204" s="12" t="s">
        <v>6</v>
      </c>
      <c r="C204" s="113">
        <v>54400</v>
      </c>
      <c r="D204" s="12" t="s">
        <v>1640</v>
      </c>
      <c r="E204" s="12" t="s">
        <v>6</v>
      </c>
      <c r="F204" s="12" t="s">
        <v>2579</v>
      </c>
      <c r="G204" s="12" t="s">
        <v>319</v>
      </c>
      <c r="H204" s="12"/>
      <c r="I204" s="9">
        <v>23</v>
      </c>
      <c r="J204" s="9">
        <v>20</v>
      </c>
    </row>
    <row r="205" spans="1:10" s="11" customFormat="1" x14ac:dyDescent="0.2">
      <c r="A205" s="218">
        <v>43772</v>
      </c>
      <c r="B205" s="12" t="s">
        <v>6</v>
      </c>
      <c r="C205" s="113">
        <v>57970</v>
      </c>
      <c r="D205" s="12" t="s">
        <v>471</v>
      </c>
      <c r="E205" s="12" t="s">
        <v>6</v>
      </c>
      <c r="F205" s="12" t="s">
        <v>2579</v>
      </c>
      <c r="G205" s="12" t="s">
        <v>319</v>
      </c>
      <c r="H205" s="12"/>
      <c r="I205" s="9">
        <v>47</v>
      </c>
      <c r="J205" s="9">
        <v>48</v>
      </c>
    </row>
    <row r="206" spans="1:10" s="11" customFormat="1" x14ac:dyDescent="0.2">
      <c r="A206" s="218">
        <v>43772</v>
      </c>
      <c r="B206" s="12" t="s">
        <v>6</v>
      </c>
      <c r="C206" s="113">
        <v>54810</v>
      </c>
      <c r="D206" s="12" t="s">
        <v>254</v>
      </c>
      <c r="E206" s="12" t="s">
        <v>6</v>
      </c>
      <c r="F206" s="12" t="s">
        <v>31</v>
      </c>
      <c r="G206" s="12" t="s">
        <v>194</v>
      </c>
      <c r="H206" s="12"/>
      <c r="I206" s="9">
        <v>19</v>
      </c>
      <c r="J206" s="9">
        <v>15</v>
      </c>
    </row>
    <row r="207" spans="1:10" s="11" customFormat="1" x14ac:dyDescent="0.2">
      <c r="A207" s="218">
        <v>43772</v>
      </c>
      <c r="B207" s="12" t="s">
        <v>6</v>
      </c>
      <c r="C207" s="113">
        <v>57270</v>
      </c>
      <c r="D207" s="12" t="s">
        <v>2378</v>
      </c>
      <c r="E207" s="12" t="s">
        <v>6</v>
      </c>
      <c r="F207" s="12" t="s">
        <v>2579</v>
      </c>
      <c r="G207" s="12" t="s">
        <v>172</v>
      </c>
      <c r="H207" s="12"/>
      <c r="I207" s="9">
        <v>40</v>
      </c>
      <c r="J207" s="9">
        <v>46</v>
      </c>
    </row>
    <row r="208" spans="1:10" s="11" customFormat="1" x14ac:dyDescent="0.2">
      <c r="A208" s="218">
        <v>43772</v>
      </c>
      <c r="B208" s="12" t="s">
        <v>6</v>
      </c>
      <c r="C208" s="113">
        <v>57480</v>
      </c>
      <c r="D208" s="12" t="s">
        <v>656</v>
      </c>
      <c r="E208" s="12" t="s">
        <v>6</v>
      </c>
      <c r="F208" s="12" t="s">
        <v>6</v>
      </c>
      <c r="G208" s="12" t="s">
        <v>37</v>
      </c>
      <c r="H208" s="12"/>
      <c r="I208" s="9">
        <v>47</v>
      </c>
      <c r="J208" s="9">
        <v>52</v>
      </c>
    </row>
    <row r="209" spans="1:10" s="11" customFormat="1" x14ac:dyDescent="0.2">
      <c r="A209" s="218">
        <v>43772</v>
      </c>
      <c r="B209" s="12" t="s">
        <v>3</v>
      </c>
      <c r="C209" s="113">
        <v>3377</v>
      </c>
      <c r="D209" s="12" t="s">
        <v>54</v>
      </c>
      <c r="E209" s="12" t="s">
        <v>3</v>
      </c>
      <c r="F209" s="12" t="s">
        <v>16</v>
      </c>
      <c r="G209" s="12" t="s">
        <v>23</v>
      </c>
      <c r="H209" s="12"/>
      <c r="I209" s="9">
        <v>19</v>
      </c>
      <c r="J209" s="9">
        <v>17</v>
      </c>
    </row>
    <row r="210" spans="1:10" s="11" customFormat="1" x14ac:dyDescent="0.2">
      <c r="A210" s="218">
        <v>43772</v>
      </c>
      <c r="B210" s="12" t="s">
        <v>3</v>
      </c>
      <c r="C210" s="113">
        <v>4446</v>
      </c>
      <c r="D210" s="12" t="s">
        <v>2762</v>
      </c>
      <c r="E210" s="12" t="s">
        <v>3</v>
      </c>
      <c r="F210" s="12" t="s">
        <v>6</v>
      </c>
      <c r="G210" s="12" t="s">
        <v>23</v>
      </c>
      <c r="H210" s="12"/>
      <c r="I210" s="9">
        <v>8</v>
      </c>
      <c r="J210" s="9">
        <v>5</v>
      </c>
    </row>
    <row r="211" spans="1:10" s="11" customFormat="1" x14ac:dyDescent="0.2">
      <c r="A211" s="218">
        <v>43772</v>
      </c>
      <c r="B211" s="12" t="s">
        <v>3</v>
      </c>
      <c r="C211" s="113">
        <v>57390</v>
      </c>
      <c r="D211" s="12" t="s">
        <v>137</v>
      </c>
      <c r="E211" s="12" t="s">
        <v>8</v>
      </c>
      <c r="F211" s="12" t="s">
        <v>6</v>
      </c>
      <c r="G211" s="12" t="s">
        <v>194</v>
      </c>
      <c r="H211" s="12"/>
      <c r="I211" s="9">
        <v>14</v>
      </c>
      <c r="J211" s="9">
        <v>11</v>
      </c>
    </row>
    <row r="212" spans="1:10" s="11" customFormat="1" x14ac:dyDescent="0.2">
      <c r="A212" s="218">
        <v>43772</v>
      </c>
      <c r="B212" s="12" t="s">
        <v>3</v>
      </c>
      <c r="C212" s="113">
        <v>7241</v>
      </c>
      <c r="D212" s="12" t="s">
        <v>56</v>
      </c>
      <c r="E212" s="12" t="s">
        <v>6</v>
      </c>
      <c r="F212" s="12" t="s">
        <v>2579</v>
      </c>
      <c r="G212" s="12" t="s">
        <v>194</v>
      </c>
      <c r="H212" s="12"/>
      <c r="I212" s="9">
        <v>33</v>
      </c>
      <c r="J212" s="9">
        <v>31</v>
      </c>
    </row>
    <row r="213" spans="1:10" s="11" customFormat="1" x14ac:dyDescent="0.2">
      <c r="A213" s="218">
        <v>43772</v>
      </c>
      <c r="B213" s="12" t="s">
        <v>3</v>
      </c>
      <c r="C213" s="113">
        <v>8370</v>
      </c>
      <c r="D213" s="12" t="s">
        <v>57</v>
      </c>
      <c r="E213" s="12" t="s">
        <v>3</v>
      </c>
      <c r="F213" s="12" t="s">
        <v>6</v>
      </c>
      <c r="G213" s="12" t="s">
        <v>194</v>
      </c>
      <c r="H213" s="12"/>
      <c r="I213" s="9">
        <v>31</v>
      </c>
      <c r="J213" s="9">
        <v>26</v>
      </c>
    </row>
    <row r="214" spans="1:10" s="11" customFormat="1" x14ac:dyDescent="0.2">
      <c r="A214" s="218">
        <v>43772</v>
      </c>
      <c r="B214" s="12" t="s">
        <v>14</v>
      </c>
      <c r="C214" s="113">
        <v>6790</v>
      </c>
      <c r="D214" s="12" t="s">
        <v>168</v>
      </c>
      <c r="E214" s="12" t="s">
        <v>6</v>
      </c>
      <c r="F214" s="12" t="s">
        <v>2579</v>
      </c>
      <c r="G214" s="12" t="s">
        <v>151</v>
      </c>
      <c r="H214" s="12"/>
      <c r="I214" s="9">
        <v>17</v>
      </c>
      <c r="J214" s="9">
        <v>13</v>
      </c>
    </row>
    <row r="215" spans="1:10" s="11" customFormat="1" x14ac:dyDescent="0.2">
      <c r="A215" s="218">
        <v>43772</v>
      </c>
      <c r="B215" s="12" t="s">
        <v>3</v>
      </c>
      <c r="C215" s="113">
        <v>4955</v>
      </c>
      <c r="D215" s="12" t="s">
        <v>265</v>
      </c>
      <c r="E215" s="12" t="s">
        <v>2579</v>
      </c>
      <c r="F215" s="12" t="s">
        <v>2579</v>
      </c>
      <c r="G215" s="12" t="s">
        <v>194</v>
      </c>
      <c r="H215" s="12"/>
      <c r="I215" s="9">
        <v>12</v>
      </c>
      <c r="J215" s="9">
        <v>7</v>
      </c>
    </row>
    <row r="216" spans="1:10" s="11" customFormat="1" x14ac:dyDescent="0.2">
      <c r="A216" s="218">
        <v>43772</v>
      </c>
      <c r="B216" s="12" t="s">
        <v>3</v>
      </c>
      <c r="C216" s="113">
        <v>2328</v>
      </c>
      <c r="D216" s="12" t="s">
        <v>92</v>
      </c>
      <c r="E216" s="12" t="s">
        <v>6</v>
      </c>
      <c r="F216" s="12" t="s">
        <v>3</v>
      </c>
      <c r="G216" s="12" t="s">
        <v>194</v>
      </c>
      <c r="H216" s="12"/>
      <c r="I216" s="9">
        <v>26</v>
      </c>
      <c r="J216" s="9">
        <v>32</v>
      </c>
    </row>
    <row r="217" spans="1:10" s="11" customFormat="1" x14ac:dyDescent="0.2">
      <c r="A217" s="218">
        <v>43772</v>
      </c>
      <c r="B217" s="12" t="s">
        <v>5</v>
      </c>
      <c r="C217" s="113">
        <v>54294</v>
      </c>
      <c r="D217" s="12" t="s">
        <v>154</v>
      </c>
      <c r="E217" s="12" t="s">
        <v>5</v>
      </c>
      <c r="F217" s="12" t="s">
        <v>2579</v>
      </c>
      <c r="G217" s="12" t="s">
        <v>151</v>
      </c>
      <c r="H217" s="12"/>
      <c r="I217" s="9">
        <v>55</v>
      </c>
      <c r="J217" s="9">
        <v>70</v>
      </c>
    </row>
    <row r="218" spans="1:10" s="11" customFormat="1" x14ac:dyDescent="0.2">
      <c r="A218" s="218">
        <v>43772</v>
      </c>
      <c r="B218" s="12" t="s">
        <v>5</v>
      </c>
      <c r="C218" s="113">
        <v>54318</v>
      </c>
      <c r="D218" s="12" t="s">
        <v>2763</v>
      </c>
      <c r="E218" s="12" t="s">
        <v>5</v>
      </c>
      <c r="F218" s="12" t="s">
        <v>2579</v>
      </c>
      <c r="G218" s="12" t="s">
        <v>151</v>
      </c>
      <c r="H218" s="12"/>
      <c r="I218" s="9">
        <v>56</v>
      </c>
      <c r="J218" s="9">
        <v>86</v>
      </c>
    </row>
    <row r="219" spans="1:10" s="11" customFormat="1" x14ac:dyDescent="0.2">
      <c r="A219" s="218">
        <v>43772</v>
      </c>
      <c r="B219" s="12" t="s">
        <v>3</v>
      </c>
      <c r="C219" s="113">
        <v>2711</v>
      </c>
      <c r="D219" s="12" t="s">
        <v>92</v>
      </c>
      <c r="E219" s="12" t="s">
        <v>3</v>
      </c>
      <c r="F219" s="12" t="s">
        <v>6</v>
      </c>
      <c r="G219" s="12" t="s">
        <v>151</v>
      </c>
      <c r="H219" s="12"/>
      <c r="I219" s="9">
        <v>26</v>
      </c>
      <c r="J219" s="9">
        <v>26</v>
      </c>
    </row>
    <row r="220" spans="1:10" s="11" customFormat="1" x14ac:dyDescent="0.2">
      <c r="A220" s="218">
        <v>43772</v>
      </c>
      <c r="B220" s="12" t="s">
        <v>3</v>
      </c>
      <c r="C220" s="113">
        <v>3830</v>
      </c>
      <c r="D220" s="12" t="s">
        <v>116</v>
      </c>
      <c r="E220" s="12" t="s">
        <v>3</v>
      </c>
      <c r="F220" s="12" t="s">
        <v>3</v>
      </c>
      <c r="G220" s="12" t="s">
        <v>163</v>
      </c>
      <c r="H220" s="12"/>
      <c r="I220" s="9">
        <v>15</v>
      </c>
      <c r="J220" s="9">
        <v>13</v>
      </c>
    </row>
    <row r="221" spans="1:10" s="11" customFormat="1" x14ac:dyDescent="0.2">
      <c r="A221" s="218">
        <v>43772</v>
      </c>
      <c r="B221" s="12" t="s">
        <v>3</v>
      </c>
      <c r="C221" s="113">
        <v>3924</v>
      </c>
      <c r="D221" s="12" t="s">
        <v>71</v>
      </c>
      <c r="E221" s="12" t="s">
        <v>3</v>
      </c>
      <c r="F221" s="12" t="s">
        <v>5</v>
      </c>
      <c r="G221" s="12" t="s">
        <v>151</v>
      </c>
      <c r="H221" s="12"/>
      <c r="I221" s="9">
        <v>14</v>
      </c>
      <c r="J221" s="9">
        <v>10</v>
      </c>
    </row>
    <row r="222" spans="1:10" s="11" customFormat="1" x14ac:dyDescent="0.2">
      <c r="A222" s="218">
        <v>43772</v>
      </c>
      <c r="B222" s="12" t="s">
        <v>3</v>
      </c>
      <c r="C222" s="113">
        <v>2730</v>
      </c>
      <c r="D222" s="12" t="s">
        <v>92</v>
      </c>
      <c r="E222" s="12" t="s">
        <v>3</v>
      </c>
      <c r="F222" s="12" t="s">
        <v>6</v>
      </c>
      <c r="G222" s="12" t="s">
        <v>194</v>
      </c>
      <c r="H222" s="12"/>
      <c r="I222" s="9">
        <v>23</v>
      </c>
      <c r="J222" s="9">
        <v>25</v>
      </c>
    </row>
    <row r="223" spans="1:10" s="11" customFormat="1" x14ac:dyDescent="0.2">
      <c r="A223" s="218">
        <v>43772</v>
      </c>
      <c r="B223" s="12" t="s">
        <v>3</v>
      </c>
      <c r="C223" s="113">
        <v>3417</v>
      </c>
      <c r="D223" s="12" t="s">
        <v>67</v>
      </c>
      <c r="E223" s="12" t="s">
        <v>3</v>
      </c>
      <c r="F223" s="12" t="s">
        <v>5</v>
      </c>
      <c r="G223" s="12" t="s">
        <v>151</v>
      </c>
      <c r="H223" s="12"/>
      <c r="I223" s="9">
        <v>22</v>
      </c>
      <c r="J223" s="9">
        <v>21</v>
      </c>
    </row>
    <row r="224" spans="1:10" s="11" customFormat="1" x14ac:dyDescent="0.2">
      <c r="A224" s="218">
        <v>43772</v>
      </c>
      <c r="B224" s="12" t="s">
        <v>6</v>
      </c>
      <c r="C224" s="113">
        <v>57300</v>
      </c>
      <c r="D224" s="12" t="s">
        <v>2764</v>
      </c>
      <c r="E224" s="12" t="s">
        <v>6</v>
      </c>
      <c r="F224" s="12" t="s">
        <v>2579</v>
      </c>
      <c r="G224" s="12" t="s">
        <v>319</v>
      </c>
      <c r="H224" s="12"/>
      <c r="I224" s="9">
        <v>38</v>
      </c>
      <c r="J224" s="9">
        <v>48</v>
      </c>
    </row>
    <row r="225" spans="1:10" s="11" customFormat="1" x14ac:dyDescent="0.2">
      <c r="A225" s="218">
        <v>43772</v>
      </c>
      <c r="B225" s="12" t="s">
        <v>5</v>
      </c>
      <c r="C225" s="113">
        <v>66706</v>
      </c>
      <c r="D225" s="12" t="s">
        <v>97</v>
      </c>
      <c r="E225" s="12" t="s">
        <v>5</v>
      </c>
      <c r="F225" s="12" t="s">
        <v>2579</v>
      </c>
      <c r="G225" s="12" t="s">
        <v>2765</v>
      </c>
      <c r="H225" s="12"/>
      <c r="I225" s="9">
        <v>35</v>
      </c>
      <c r="J225" s="9">
        <v>46</v>
      </c>
    </row>
    <row r="226" spans="1:10" s="11" customFormat="1" x14ac:dyDescent="0.2">
      <c r="A226" s="218">
        <v>43772</v>
      </c>
      <c r="B226" s="12" t="s">
        <v>5</v>
      </c>
      <c r="C226" s="113">
        <v>66706</v>
      </c>
      <c r="D226" s="12" t="s">
        <v>97</v>
      </c>
      <c r="E226" s="12" t="s">
        <v>5</v>
      </c>
      <c r="F226" s="12" t="s">
        <v>2579</v>
      </c>
      <c r="G226" s="12" t="s">
        <v>2765</v>
      </c>
      <c r="H226" s="12"/>
      <c r="I226" s="9">
        <v>35</v>
      </c>
      <c r="J226" s="9">
        <v>46</v>
      </c>
    </row>
    <row r="227" spans="1:10" s="11" customFormat="1" x14ac:dyDescent="0.2">
      <c r="A227" s="218">
        <v>43772</v>
      </c>
      <c r="B227" s="12" t="s">
        <v>3</v>
      </c>
      <c r="C227" s="113">
        <v>7782</v>
      </c>
      <c r="D227" s="12" t="s">
        <v>47</v>
      </c>
      <c r="E227" s="12" t="s">
        <v>3</v>
      </c>
      <c r="F227" s="12" t="s">
        <v>6</v>
      </c>
      <c r="G227" s="12" t="s">
        <v>23</v>
      </c>
      <c r="H227" s="12"/>
      <c r="I227" s="9">
        <v>43</v>
      </c>
      <c r="J227" s="9">
        <v>56</v>
      </c>
    </row>
    <row r="228" spans="1:10" s="11" customFormat="1" x14ac:dyDescent="0.2">
      <c r="A228" s="218">
        <v>43772</v>
      </c>
      <c r="B228" s="12" t="s">
        <v>3</v>
      </c>
      <c r="C228" s="113">
        <v>7460</v>
      </c>
      <c r="D228" s="12" t="s">
        <v>2766</v>
      </c>
      <c r="E228" s="12" t="s">
        <v>3</v>
      </c>
      <c r="F228" s="12" t="s">
        <v>5</v>
      </c>
      <c r="G228" s="12" t="s">
        <v>151</v>
      </c>
      <c r="H228" s="12"/>
      <c r="I228" s="9">
        <v>38</v>
      </c>
      <c r="J228" s="9">
        <v>47</v>
      </c>
    </row>
    <row r="229" spans="1:10" s="11" customFormat="1" x14ac:dyDescent="0.2">
      <c r="A229" s="218">
        <v>43772</v>
      </c>
      <c r="B229" s="12" t="s">
        <v>3</v>
      </c>
      <c r="C229" s="113">
        <v>1267</v>
      </c>
      <c r="D229" s="12" t="s">
        <v>92</v>
      </c>
      <c r="E229" s="12" t="s">
        <v>3</v>
      </c>
      <c r="F229" s="12" t="s">
        <v>2579</v>
      </c>
      <c r="G229" s="12" t="s">
        <v>23</v>
      </c>
      <c r="H229" s="12"/>
      <c r="I229" s="9">
        <v>28</v>
      </c>
      <c r="J229" s="9">
        <v>33</v>
      </c>
    </row>
    <row r="230" spans="1:10" s="11" customFormat="1" x14ac:dyDescent="0.2">
      <c r="A230" s="218">
        <v>43772</v>
      </c>
      <c r="B230" s="12" t="s">
        <v>3</v>
      </c>
      <c r="C230" s="113">
        <v>1466</v>
      </c>
      <c r="D230" s="12" t="s">
        <v>92</v>
      </c>
      <c r="E230" s="12" t="s">
        <v>18</v>
      </c>
      <c r="F230" s="12" t="s">
        <v>5</v>
      </c>
      <c r="G230" s="12" t="s">
        <v>23</v>
      </c>
      <c r="H230" s="12"/>
      <c r="I230" s="9">
        <v>33</v>
      </c>
      <c r="J230" s="9">
        <v>40</v>
      </c>
    </row>
    <row r="231" spans="1:10" s="11" customFormat="1" x14ac:dyDescent="0.2">
      <c r="A231" s="218">
        <v>43772</v>
      </c>
      <c r="B231" s="12" t="s">
        <v>3</v>
      </c>
      <c r="C231" s="113">
        <v>1363</v>
      </c>
      <c r="D231" s="12" t="s">
        <v>43</v>
      </c>
      <c r="E231" s="12" t="s">
        <v>6</v>
      </c>
      <c r="F231" s="12" t="s">
        <v>2579</v>
      </c>
      <c r="G231" s="12" t="s">
        <v>2746</v>
      </c>
      <c r="H231" s="12"/>
      <c r="I231" s="9">
        <v>24</v>
      </c>
      <c r="J231" s="9">
        <v>26</v>
      </c>
    </row>
    <row r="232" spans="1:10" s="11" customFormat="1" x14ac:dyDescent="0.2">
      <c r="A232" s="218">
        <v>43772</v>
      </c>
      <c r="B232" s="12" t="s">
        <v>3</v>
      </c>
      <c r="C232" s="113">
        <v>9376</v>
      </c>
      <c r="D232" s="12" t="s">
        <v>2767</v>
      </c>
      <c r="E232" s="12" t="s">
        <v>10</v>
      </c>
      <c r="F232" s="12" t="s">
        <v>2595</v>
      </c>
      <c r="G232" s="12" t="s">
        <v>23</v>
      </c>
      <c r="H232" s="12"/>
      <c r="I232" s="9">
        <v>55</v>
      </c>
      <c r="J232" s="9">
        <v>76</v>
      </c>
    </row>
    <row r="233" spans="1:10" s="11" customFormat="1" x14ac:dyDescent="0.2">
      <c r="A233" s="218">
        <v>43772</v>
      </c>
      <c r="B233" s="12" t="s">
        <v>3</v>
      </c>
      <c r="C233" s="113">
        <v>3322</v>
      </c>
      <c r="D233" s="12" t="s">
        <v>77</v>
      </c>
      <c r="E233" s="12" t="s">
        <v>6</v>
      </c>
      <c r="F233" s="12" t="s">
        <v>5</v>
      </c>
      <c r="G233" s="12" t="s">
        <v>319</v>
      </c>
      <c r="H233" s="12"/>
      <c r="I233" s="9">
        <v>23</v>
      </c>
      <c r="J233" s="9">
        <v>27</v>
      </c>
    </row>
    <row r="234" spans="1:10" s="11" customFormat="1" x14ac:dyDescent="0.2">
      <c r="A234" s="218">
        <v>43772</v>
      </c>
      <c r="B234" s="12" t="s">
        <v>3</v>
      </c>
      <c r="C234" s="113">
        <v>4407</v>
      </c>
      <c r="D234" s="12" t="s">
        <v>61</v>
      </c>
      <c r="E234" s="12" t="s">
        <v>16</v>
      </c>
      <c r="F234" s="12" t="s">
        <v>3</v>
      </c>
      <c r="G234" s="12" t="s">
        <v>37</v>
      </c>
      <c r="H234" s="12"/>
      <c r="I234" s="9">
        <v>10</v>
      </c>
      <c r="J234" s="9">
        <v>6</v>
      </c>
    </row>
    <row r="235" spans="1:10" s="11" customFormat="1" x14ac:dyDescent="0.2">
      <c r="A235" s="218">
        <v>43772</v>
      </c>
      <c r="B235" s="12" t="s">
        <v>3</v>
      </c>
      <c r="C235" s="113">
        <v>2539</v>
      </c>
      <c r="D235" s="12" t="s">
        <v>92</v>
      </c>
      <c r="E235" s="12" t="s">
        <v>3</v>
      </c>
      <c r="F235" s="12" t="s">
        <v>6</v>
      </c>
      <c r="G235" s="12" t="s">
        <v>151</v>
      </c>
      <c r="H235" s="12"/>
      <c r="I235" s="9">
        <v>29</v>
      </c>
      <c r="J235" s="9">
        <v>33</v>
      </c>
    </row>
    <row r="236" spans="1:10" s="11" customFormat="1" x14ac:dyDescent="0.2">
      <c r="A236" s="218">
        <v>43772</v>
      </c>
      <c r="B236" s="12" t="s">
        <v>3</v>
      </c>
      <c r="C236" s="113">
        <v>5942</v>
      </c>
      <c r="D236" s="12" t="s">
        <v>74</v>
      </c>
      <c r="E236" s="12" t="s">
        <v>2710</v>
      </c>
      <c r="F236" s="12" t="s">
        <v>2579</v>
      </c>
      <c r="G236" s="12" t="s">
        <v>23</v>
      </c>
      <c r="H236" s="12"/>
      <c r="I236" s="9">
        <v>30</v>
      </c>
      <c r="J236" s="9">
        <v>30</v>
      </c>
    </row>
    <row r="237" spans="1:10" s="11" customFormat="1" x14ac:dyDescent="0.2">
      <c r="A237" s="218">
        <v>43773</v>
      </c>
      <c r="B237" s="12" t="s">
        <v>3</v>
      </c>
      <c r="C237" s="113">
        <v>2340</v>
      </c>
      <c r="D237" s="12" t="s">
        <v>92</v>
      </c>
      <c r="E237" s="12" t="s">
        <v>2770</v>
      </c>
      <c r="F237" s="12" t="s">
        <v>2579</v>
      </c>
      <c r="G237" s="12" t="s">
        <v>319</v>
      </c>
      <c r="H237" s="12"/>
      <c r="I237" s="9">
        <v>24</v>
      </c>
      <c r="J237" s="9">
        <v>26</v>
      </c>
    </row>
    <row r="238" spans="1:10" s="11" customFormat="1" x14ac:dyDescent="0.2">
      <c r="A238" s="218">
        <v>43773</v>
      </c>
      <c r="B238" s="12" t="s">
        <v>3</v>
      </c>
      <c r="C238" s="113">
        <v>7540</v>
      </c>
      <c r="D238" s="12" t="s">
        <v>251</v>
      </c>
      <c r="E238" s="12" t="s">
        <v>3</v>
      </c>
      <c r="F238" s="12" t="s">
        <v>6</v>
      </c>
      <c r="G238" s="12" t="s">
        <v>194</v>
      </c>
      <c r="H238" s="12"/>
      <c r="I238" s="9">
        <v>37</v>
      </c>
      <c r="J238" s="9">
        <v>48</v>
      </c>
    </row>
    <row r="239" spans="1:10" s="11" customFormat="1" x14ac:dyDescent="0.2">
      <c r="A239" s="218">
        <v>43773</v>
      </c>
      <c r="B239" s="12" t="s">
        <v>3</v>
      </c>
      <c r="C239" s="113">
        <v>1628</v>
      </c>
      <c r="D239" s="12" t="s">
        <v>92</v>
      </c>
      <c r="E239" s="12" t="s">
        <v>6</v>
      </c>
      <c r="F239" s="12" t="s">
        <v>2579</v>
      </c>
      <c r="G239" s="12" t="s">
        <v>151</v>
      </c>
      <c r="H239" s="12"/>
      <c r="I239" s="9">
        <v>26</v>
      </c>
      <c r="J239" s="9">
        <v>27</v>
      </c>
    </row>
    <row r="240" spans="1:10" s="11" customFormat="1" x14ac:dyDescent="0.2">
      <c r="A240" s="218">
        <v>43773</v>
      </c>
      <c r="B240" s="12" t="s">
        <v>6</v>
      </c>
      <c r="C240" s="113">
        <v>31380</v>
      </c>
      <c r="D240" s="12" t="s">
        <v>2771</v>
      </c>
      <c r="E240" s="12" t="s">
        <v>6</v>
      </c>
      <c r="F240" s="12" t="s">
        <v>2579</v>
      </c>
      <c r="G240" s="12" t="s">
        <v>2772</v>
      </c>
      <c r="H240" s="12"/>
      <c r="I240" s="31"/>
      <c r="J240" s="31"/>
    </row>
    <row r="241" spans="1:10" s="11" customFormat="1" x14ac:dyDescent="0.2">
      <c r="A241" s="218">
        <v>43773</v>
      </c>
      <c r="B241" s="12" t="s">
        <v>6</v>
      </c>
      <c r="C241" s="113">
        <v>43330</v>
      </c>
      <c r="D241" s="12" t="s">
        <v>2773</v>
      </c>
      <c r="E241" s="12" t="s">
        <v>6</v>
      </c>
      <c r="F241" s="12" t="s">
        <v>2774</v>
      </c>
      <c r="G241" s="12" t="s">
        <v>319</v>
      </c>
      <c r="H241" s="12"/>
      <c r="I241" s="31"/>
      <c r="J241" s="31"/>
    </row>
    <row r="242" spans="1:10" s="11" customFormat="1" x14ac:dyDescent="0.2">
      <c r="A242" s="218">
        <v>43773</v>
      </c>
      <c r="B242" s="12" t="s">
        <v>3</v>
      </c>
      <c r="C242" s="113">
        <v>8340</v>
      </c>
      <c r="D242" s="12" t="s">
        <v>89</v>
      </c>
      <c r="E242" s="12" t="s">
        <v>157</v>
      </c>
      <c r="F242" s="12" t="s">
        <v>2775</v>
      </c>
      <c r="G242" s="12" t="s">
        <v>319</v>
      </c>
      <c r="H242" s="12"/>
      <c r="I242" s="9">
        <v>26</v>
      </c>
      <c r="J242" s="9">
        <v>33</v>
      </c>
    </row>
    <row r="243" spans="1:10" s="11" customFormat="1" x14ac:dyDescent="0.2">
      <c r="A243" s="218">
        <v>43773</v>
      </c>
      <c r="B243" s="12" t="s">
        <v>6</v>
      </c>
      <c r="C243" s="113">
        <v>43330</v>
      </c>
      <c r="D243" s="12" t="s">
        <v>2773</v>
      </c>
      <c r="E243" s="12" t="s">
        <v>6</v>
      </c>
      <c r="F243" s="12" t="s">
        <v>6</v>
      </c>
      <c r="G243" s="12" t="s">
        <v>151</v>
      </c>
      <c r="H243" s="12"/>
      <c r="I243" s="31"/>
      <c r="J243" s="31"/>
    </row>
    <row r="244" spans="1:10" s="11" customFormat="1" x14ac:dyDescent="0.2">
      <c r="A244" s="218">
        <v>43773</v>
      </c>
      <c r="B244" s="12" t="s">
        <v>3</v>
      </c>
      <c r="C244" s="113">
        <v>1258</v>
      </c>
      <c r="D244" s="12" t="s">
        <v>92</v>
      </c>
      <c r="E244" s="12" t="s">
        <v>2579</v>
      </c>
      <c r="F244" s="12" t="s">
        <v>6</v>
      </c>
      <c r="G244" s="12" t="s">
        <v>151</v>
      </c>
      <c r="H244" s="12"/>
      <c r="I244" s="9">
        <v>23</v>
      </c>
      <c r="J244" s="9">
        <v>26</v>
      </c>
    </row>
    <row r="245" spans="1:10" s="11" customFormat="1" x14ac:dyDescent="0.2">
      <c r="A245" s="218">
        <v>43773</v>
      </c>
      <c r="B245" s="12" t="s">
        <v>14</v>
      </c>
      <c r="C245" s="113">
        <v>6700</v>
      </c>
      <c r="D245" s="12" t="s">
        <v>127</v>
      </c>
      <c r="E245" s="12" t="s">
        <v>3</v>
      </c>
      <c r="F245" s="12" t="s">
        <v>2776</v>
      </c>
      <c r="G245" s="12" t="s">
        <v>194</v>
      </c>
      <c r="H245" s="12"/>
      <c r="I245" s="9">
        <v>32</v>
      </c>
      <c r="J245" s="9">
        <v>26</v>
      </c>
    </row>
    <row r="246" spans="1:10" s="11" customFormat="1" x14ac:dyDescent="0.2">
      <c r="A246" s="218">
        <v>43773</v>
      </c>
      <c r="B246" s="12" t="s">
        <v>3</v>
      </c>
      <c r="C246" s="113">
        <v>4560</v>
      </c>
      <c r="D246" s="12" t="s">
        <v>40</v>
      </c>
      <c r="E246" s="12" t="s">
        <v>3</v>
      </c>
      <c r="F246" s="12" t="s">
        <v>6</v>
      </c>
      <c r="G246" s="12" t="s">
        <v>929</v>
      </c>
      <c r="H246" s="12"/>
      <c r="I246" s="9">
        <v>4</v>
      </c>
      <c r="J246" s="9">
        <v>2</v>
      </c>
    </row>
    <row r="247" spans="1:10" s="11" customFormat="1" x14ac:dyDescent="0.2">
      <c r="A247" s="218">
        <v>43773</v>
      </c>
      <c r="B247" s="12" t="s">
        <v>6</v>
      </c>
      <c r="C247" s="113">
        <v>89500</v>
      </c>
      <c r="D247" s="12" t="s">
        <v>2777</v>
      </c>
      <c r="E247" s="12" t="s">
        <v>6</v>
      </c>
      <c r="F247" s="12" t="s">
        <v>2579</v>
      </c>
      <c r="G247" s="12" t="s">
        <v>151</v>
      </c>
      <c r="H247" s="12"/>
      <c r="I247" s="31"/>
      <c r="J247" s="31"/>
    </row>
    <row r="248" spans="1:10" s="11" customFormat="1" x14ac:dyDescent="0.2">
      <c r="A248" s="218">
        <v>43774</v>
      </c>
      <c r="B248" s="12" t="s">
        <v>6</v>
      </c>
      <c r="C248" s="113">
        <v>71000</v>
      </c>
      <c r="D248" s="12" t="s">
        <v>2778</v>
      </c>
      <c r="E248" s="12" t="s">
        <v>1668</v>
      </c>
      <c r="F248" s="12" t="s">
        <v>2779</v>
      </c>
      <c r="G248" s="12" t="s">
        <v>319</v>
      </c>
      <c r="H248" s="12"/>
      <c r="I248" s="31"/>
      <c r="J248" s="31"/>
    </row>
    <row r="249" spans="1:10" s="11" customFormat="1" x14ac:dyDescent="0.2">
      <c r="A249" s="218">
        <v>43774</v>
      </c>
      <c r="B249" s="12" t="s">
        <v>3</v>
      </c>
      <c r="C249" s="113">
        <v>1938</v>
      </c>
      <c r="D249" s="12" t="s">
        <v>92</v>
      </c>
      <c r="E249" s="12" t="s">
        <v>19</v>
      </c>
      <c r="F249" s="12" t="s">
        <v>2780</v>
      </c>
      <c r="G249" s="12" t="s">
        <v>319</v>
      </c>
      <c r="H249" s="12"/>
      <c r="I249" s="9">
        <v>41</v>
      </c>
      <c r="J249" s="9">
        <v>31</v>
      </c>
    </row>
    <row r="250" spans="1:10" s="11" customFormat="1" x14ac:dyDescent="0.2">
      <c r="A250" s="218">
        <v>43775</v>
      </c>
      <c r="B250" s="12" t="s">
        <v>3</v>
      </c>
      <c r="C250" s="113">
        <v>1732</v>
      </c>
      <c r="D250" s="12" t="s">
        <v>92</v>
      </c>
      <c r="E250" s="12" t="s">
        <v>2579</v>
      </c>
      <c r="F250" s="12" t="s">
        <v>5</v>
      </c>
      <c r="G250" s="12" t="s">
        <v>151</v>
      </c>
      <c r="H250" s="12"/>
      <c r="I250" s="9">
        <v>37</v>
      </c>
      <c r="J250" s="9">
        <v>35</v>
      </c>
    </row>
    <row r="251" spans="1:10" s="11" customFormat="1" x14ac:dyDescent="0.2">
      <c r="A251" s="218">
        <v>43775</v>
      </c>
      <c r="B251" s="12" t="s">
        <v>3</v>
      </c>
      <c r="C251" s="113">
        <v>1452</v>
      </c>
      <c r="D251" s="12" t="s">
        <v>92</v>
      </c>
      <c r="E251" s="12" t="s">
        <v>2579</v>
      </c>
      <c r="F251" s="12" t="s">
        <v>2579</v>
      </c>
      <c r="G251" s="12" t="s">
        <v>151</v>
      </c>
      <c r="H251" s="12"/>
      <c r="I251" s="9">
        <v>30</v>
      </c>
      <c r="J251" s="9">
        <v>24</v>
      </c>
    </row>
    <row r="252" spans="1:10" s="11" customFormat="1" x14ac:dyDescent="0.2">
      <c r="A252" s="218">
        <v>43776</v>
      </c>
      <c r="B252" s="12" t="s">
        <v>5</v>
      </c>
      <c r="C252" s="113">
        <v>47802</v>
      </c>
      <c r="D252" s="12" t="s">
        <v>2590</v>
      </c>
      <c r="E252" s="12" t="s">
        <v>5</v>
      </c>
      <c r="F252" s="12" t="s">
        <v>2579</v>
      </c>
      <c r="G252" s="12" t="s">
        <v>172</v>
      </c>
      <c r="H252" s="12"/>
      <c r="I252" s="9">
        <v>177</v>
      </c>
      <c r="J252" s="9">
        <v>283</v>
      </c>
    </row>
    <row r="253" spans="1:10" s="11" customFormat="1" x14ac:dyDescent="0.2">
      <c r="A253" s="218">
        <v>43776</v>
      </c>
      <c r="B253" s="12" t="s">
        <v>3</v>
      </c>
      <c r="C253" s="113">
        <v>4864</v>
      </c>
      <c r="D253" s="12" t="s">
        <v>506</v>
      </c>
      <c r="E253" s="12" t="s">
        <v>3</v>
      </c>
      <c r="F253" s="12" t="s">
        <v>5</v>
      </c>
      <c r="G253" s="12" t="s">
        <v>151</v>
      </c>
      <c r="H253" s="12"/>
      <c r="I253" s="9">
        <v>13</v>
      </c>
      <c r="J253" s="9">
        <v>7</v>
      </c>
    </row>
    <row r="254" spans="1:10" s="11" customFormat="1" x14ac:dyDescent="0.2">
      <c r="A254" s="218">
        <v>43776</v>
      </c>
      <c r="B254" s="12" t="s">
        <v>3</v>
      </c>
      <c r="C254" s="113">
        <v>8072</v>
      </c>
      <c r="D254" s="12" t="s">
        <v>41</v>
      </c>
      <c r="E254" s="12" t="s">
        <v>16</v>
      </c>
      <c r="F254" s="12" t="s">
        <v>3</v>
      </c>
      <c r="G254" s="12" t="s">
        <v>37</v>
      </c>
      <c r="H254" s="12"/>
      <c r="I254" s="9">
        <v>15</v>
      </c>
      <c r="J254" s="9">
        <v>16</v>
      </c>
    </row>
    <row r="255" spans="1:10" s="11" customFormat="1" x14ac:dyDescent="0.2">
      <c r="A255" s="218">
        <v>43778</v>
      </c>
      <c r="B255" s="12" t="s">
        <v>3</v>
      </c>
      <c r="C255" s="113">
        <v>4991</v>
      </c>
      <c r="D255" s="12" t="s">
        <v>61</v>
      </c>
      <c r="E255" s="12" t="s">
        <v>4</v>
      </c>
      <c r="F255" s="12" t="s">
        <v>6</v>
      </c>
      <c r="G255" s="12" t="s">
        <v>222</v>
      </c>
      <c r="H255" s="12"/>
      <c r="I255" s="9">
        <v>5</v>
      </c>
      <c r="J255" s="9">
        <v>3</v>
      </c>
    </row>
    <row r="256" spans="1:10" s="11" customFormat="1" x14ac:dyDescent="0.2">
      <c r="A256" s="218">
        <v>43778</v>
      </c>
      <c r="B256" s="12" t="s">
        <v>3</v>
      </c>
      <c r="C256" s="113">
        <v>4732</v>
      </c>
      <c r="D256" s="12" t="s">
        <v>75</v>
      </c>
      <c r="E256" s="12" t="s">
        <v>159</v>
      </c>
      <c r="F256" s="12" t="s">
        <v>6</v>
      </c>
      <c r="G256" s="12" t="s">
        <v>23</v>
      </c>
      <c r="H256" s="12"/>
      <c r="I256" s="9">
        <v>10</v>
      </c>
      <c r="J256" s="9">
        <v>5</v>
      </c>
    </row>
    <row r="257" spans="1:10" s="11" customFormat="1" x14ac:dyDescent="0.2">
      <c r="A257" s="218">
        <v>43778</v>
      </c>
      <c r="B257" s="12" t="s">
        <v>3</v>
      </c>
      <c r="C257" s="113">
        <v>4361</v>
      </c>
      <c r="D257" s="12" t="s">
        <v>506</v>
      </c>
      <c r="E257" s="12" t="s">
        <v>10</v>
      </c>
      <c r="F257" s="12" t="s">
        <v>6</v>
      </c>
      <c r="G257" s="12" t="s">
        <v>262</v>
      </c>
      <c r="H257" s="12"/>
      <c r="I257" s="9">
        <v>13</v>
      </c>
      <c r="J257" s="9">
        <v>7</v>
      </c>
    </row>
    <row r="258" spans="1:10" s="11" customFormat="1" x14ac:dyDescent="0.2">
      <c r="A258" s="218">
        <v>43778</v>
      </c>
      <c r="B258" s="12" t="s">
        <v>3</v>
      </c>
      <c r="C258" s="113">
        <v>6695</v>
      </c>
      <c r="D258" s="12" t="s">
        <v>2781</v>
      </c>
      <c r="E258" s="12" t="s">
        <v>6</v>
      </c>
      <c r="F258" s="12" t="s">
        <v>15</v>
      </c>
      <c r="G258" s="12" t="s">
        <v>151</v>
      </c>
      <c r="H258" s="12"/>
      <c r="I258" s="9">
        <v>51</v>
      </c>
      <c r="J258" s="9">
        <v>64</v>
      </c>
    </row>
    <row r="259" spans="1:10" s="11" customFormat="1" x14ac:dyDescent="0.2">
      <c r="A259" s="218">
        <v>43778</v>
      </c>
      <c r="B259" s="12" t="s">
        <v>3</v>
      </c>
      <c r="C259" s="113">
        <v>4535</v>
      </c>
      <c r="D259" s="12" t="s">
        <v>40</v>
      </c>
      <c r="E259" s="12" t="s">
        <v>4</v>
      </c>
      <c r="F259" s="12" t="s">
        <v>140</v>
      </c>
      <c r="G259" s="12" t="s">
        <v>222</v>
      </c>
      <c r="H259" s="12"/>
      <c r="I259" s="9">
        <v>4</v>
      </c>
      <c r="J259" s="9">
        <v>2</v>
      </c>
    </row>
    <row r="260" spans="1:10" s="11" customFormat="1" x14ac:dyDescent="0.2">
      <c r="A260" s="218">
        <v>43778</v>
      </c>
      <c r="B260" s="12" t="s">
        <v>6</v>
      </c>
      <c r="C260" s="113">
        <v>54350</v>
      </c>
      <c r="D260" s="12" t="s">
        <v>1749</v>
      </c>
      <c r="E260" s="12" t="s">
        <v>6</v>
      </c>
      <c r="F260" s="12" t="s">
        <v>8</v>
      </c>
      <c r="G260" s="12" t="s">
        <v>194</v>
      </c>
      <c r="H260" s="12"/>
      <c r="I260" s="9">
        <v>19</v>
      </c>
      <c r="J260" s="9">
        <v>14</v>
      </c>
    </row>
    <row r="261" spans="1:10" s="11" customFormat="1" x14ac:dyDescent="0.2">
      <c r="A261" s="218">
        <v>43778</v>
      </c>
      <c r="B261" s="12" t="s">
        <v>3</v>
      </c>
      <c r="C261" s="113">
        <v>8522</v>
      </c>
      <c r="D261" s="12" t="s">
        <v>1857</v>
      </c>
      <c r="E261" s="12" t="s">
        <v>4</v>
      </c>
      <c r="F261" s="12" t="s">
        <v>140</v>
      </c>
      <c r="G261" s="12" t="s">
        <v>23</v>
      </c>
      <c r="H261" s="12"/>
      <c r="I261" s="9">
        <v>40</v>
      </c>
      <c r="J261" s="9">
        <v>34</v>
      </c>
    </row>
    <row r="262" spans="1:10" s="11" customFormat="1" x14ac:dyDescent="0.2">
      <c r="A262" s="218">
        <v>43778</v>
      </c>
      <c r="B262" s="12" t="s">
        <v>3</v>
      </c>
      <c r="C262" s="113">
        <v>1221</v>
      </c>
      <c r="D262" s="12" t="s">
        <v>92</v>
      </c>
      <c r="E262" s="12" t="s">
        <v>31</v>
      </c>
      <c r="F262" s="12" t="s">
        <v>15</v>
      </c>
      <c r="G262" s="12" t="s">
        <v>391</v>
      </c>
      <c r="H262" s="12"/>
      <c r="I262" s="9">
        <v>29</v>
      </c>
      <c r="J262" s="9">
        <v>35</v>
      </c>
    </row>
    <row r="263" spans="1:10" s="11" customFormat="1" x14ac:dyDescent="0.2">
      <c r="A263" s="218">
        <v>43778</v>
      </c>
      <c r="B263" s="12" t="s">
        <v>6</v>
      </c>
      <c r="C263" s="113">
        <v>57330</v>
      </c>
      <c r="D263" s="12" t="s">
        <v>182</v>
      </c>
      <c r="E263" s="12" t="s">
        <v>6</v>
      </c>
      <c r="F263" s="12" t="s">
        <v>15</v>
      </c>
      <c r="G263" s="12" t="s">
        <v>151</v>
      </c>
      <c r="H263" s="12"/>
      <c r="I263" s="9">
        <v>24</v>
      </c>
      <c r="J263" s="9">
        <v>29</v>
      </c>
    </row>
    <row r="264" spans="1:10" s="11" customFormat="1" x14ac:dyDescent="0.2">
      <c r="A264" s="218">
        <v>43778</v>
      </c>
      <c r="B264" s="12" t="s">
        <v>3</v>
      </c>
      <c r="C264" s="113">
        <v>6137</v>
      </c>
      <c r="D264" s="12" t="s">
        <v>48</v>
      </c>
      <c r="E264" s="12" t="s">
        <v>6</v>
      </c>
      <c r="F264" s="12" t="s">
        <v>5</v>
      </c>
      <c r="G264" s="12" t="s">
        <v>151</v>
      </c>
      <c r="H264" s="12"/>
      <c r="I264" s="9">
        <v>41</v>
      </c>
      <c r="J264" s="9">
        <v>44</v>
      </c>
    </row>
    <row r="265" spans="1:10" s="11" customFormat="1" x14ac:dyDescent="0.2">
      <c r="A265" s="218">
        <v>43778</v>
      </c>
      <c r="B265" s="12" t="s">
        <v>3</v>
      </c>
      <c r="C265" s="113">
        <v>8152</v>
      </c>
      <c r="D265" s="12" t="s">
        <v>53</v>
      </c>
      <c r="E265" s="12" t="s">
        <v>4</v>
      </c>
      <c r="F265" s="12" t="s">
        <v>5</v>
      </c>
      <c r="G265" s="12" t="s">
        <v>23</v>
      </c>
      <c r="H265" s="12"/>
      <c r="I265" s="9">
        <v>26</v>
      </c>
      <c r="J265" s="9">
        <v>32</v>
      </c>
    </row>
    <row r="266" spans="1:10" s="11" customFormat="1" x14ac:dyDescent="0.2">
      <c r="A266" s="218">
        <v>43778</v>
      </c>
      <c r="B266" s="12" t="s">
        <v>3</v>
      </c>
      <c r="C266" s="113">
        <v>4814</v>
      </c>
      <c r="D266" s="12" t="s">
        <v>113</v>
      </c>
      <c r="E266" s="12" t="s">
        <v>15</v>
      </c>
      <c r="F266" s="12" t="s">
        <v>11</v>
      </c>
      <c r="G266" s="12" t="s">
        <v>477</v>
      </c>
      <c r="H266" s="12"/>
      <c r="I266" s="9">
        <v>12</v>
      </c>
      <c r="J266" s="9">
        <v>8</v>
      </c>
    </row>
    <row r="267" spans="1:10" s="11" customFormat="1" x14ac:dyDescent="0.2">
      <c r="A267" s="218">
        <v>43778</v>
      </c>
      <c r="B267" s="12" t="s">
        <v>3</v>
      </c>
      <c r="C267" s="113">
        <v>2446</v>
      </c>
      <c r="D267" s="12" t="s">
        <v>92</v>
      </c>
      <c r="E267" s="12" t="s">
        <v>5</v>
      </c>
      <c r="F267" s="12" t="s">
        <v>6</v>
      </c>
      <c r="G267" s="12" t="s">
        <v>151</v>
      </c>
      <c r="H267" s="12"/>
      <c r="I267" s="9">
        <v>27</v>
      </c>
      <c r="J267" s="9">
        <v>27</v>
      </c>
    </row>
    <row r="268" spans="1:10" x14ac:dyDescent="0.2">
      <c r="A268" s="218">
        <v>43779</v>
      </c>
      <c r="B268" s="12" t="s">
        <v>3</v>
      </c>
      <c r="C268" s="113">
        <v>3223</v>
      </c>
      <c r="D268" s="12" t="s">
        <v>131</v>
      </c>
      <c r="E268" s="12" t="s">
        <v>15</v>
      </c>
      <c r="F268" s="12" t="s">
        <v>6</v>
      </c>
      <c r="G268" s="12" t="s">
        <v>151</v>
      </c>
      <c r="H268" s="12"/>
      <c r="I268" s="9">
        <v>21</v>
      </c>
      <c r="J268" s="9">
        <v>21</v>
      </c>
    </row>
    <row r="269" spans="1:10" x14ac:dyDescent="0.2">
      <c r="A269" s="218">
        <v>43779</v>
      </c>
      <c r="B269" s="12" t="s">
        <v>6</v>
      </c>
      <c r="C269" s="113">
        <v>57000</v>
      </c>
      <c r="D269" s="12" t="s">
        <v>211</v>
      </c>
      <c r="E269" s="12" t="s">
        <v>6</v>
      </c>
      <c r="F269" s="12" t="s">
        <v>6</v>
      </c>
      <c r="G269" s="12" t="s">
        <v>151</v>
      </c>
      <c r="H269" s="12"/>
      <c r="I269" s="9">
        <v>50</v>
      </c>
      <c r="J269" s="9">
        <v>64</v>
      </c>
    </row>
    <row r="270" spans="1:10" x14ac:dyDescent="0.2">
      <c r="A270" s="218">
        <v>43779</v>
      </c>
      <c r="B270" s="12" t="s">
        <v>6</v>
      </c>
      <c r="C270" s="113">
        <v>57855</v>
      </c>
      <c r="D270" s="12" t="s">
        <v>2747</v>
      </c>
      <c r="E270" s="12" t="s">
        <v>6</v>
      </c>
      <c r="F270" s="12" t="s">
        <v>31</v>
      </c>
      <c r="G270" s="12" t="s">
        <v>23</v>
      </c>
      <c r="H270" s="12"/>
      <c r="I270" s="9">
        <v>50</v>
      </c>
      <c r="J270" s="9">
        <v>59</v>
      </c>
    </row>
    <row r="271" spans="1:10" x14ac:dyDescent="0.2">
      <c r="A271" s="218">
        <v>43779</v>
      </c>
      <c r="B271" s="12" t="s">
        <v>6</v>
      </c>
      <c r="C271" s="113">
        <v>54490</v>
      </c>
      <c r="D271" s="12" t="s">
        <v>643</v>
      </c>
      <c r="E271" s="12" t="s">
        <v>6</v>
      </c>
      <c r="F271" s="12" t="s">
        <v>15</v>
      </c>
      <c r="G271" s="12" t="s">
        <v>163</v>
      </c>
      <c r="H271" s="12"/>
      <c r="I271" s="9">
        <v>35</v>
      </c>
      <c r="J271" s="9">
        <v>31</v>
      </c>
    </row>
    <row r="272" spans="1:10" x14ac:dyDescent="0.2">
      <c r="A272" s="218">
        <v>43779</v>
      </c>
      <c r="B272" s="12" t="s">
        <v>5</v>
      </c>
      <c r="C272" s="113">
        <v>54636</v>
      </c>
      <c r="D272" s="12" t="s">
        <v>2782</v>
      </c>
      <c r="E272" s="12" t="s">
        <v>15</v>
      </c>
      <c r="F272" s="12" t="s">
        <v>6</v>
      </c>
      <c r="G272" s="12" t="s">
        <v>303</v>
      </c>
      <c r="H272" s="12"/>
      <c r="I272" s="9">
        <v>65</v>
      </c>
      <c r="J272" s="9">
        <v>98</v>
      </c>
    </row>
    <row r="273" spans="1:10" x14ac:dyDescent="0.2">
      <c r="A273" s="218">
        <v>43779</v>
      </c>
      <c r="B273" s="12" t="s">
        <v>3</v>
      </c>
      <c r="C273" s="113">
        <v>4518</v>
      </c>
      <c r="D273" s="12" t="s">
        <v>40</v>
      </c>
      <c r="E273" s="12" t="s">
        <v>8</v>
      </c>
      <c r="F273" s="12" t="s">
        <v>15</v>
      </c>
      <c r="G273" s="12" t="s">
        <v>163</v>
      </c>
      <c r="H273" s="12"/>
      <c r="I273" s="9">
        <v>3</v>
      </c>
      <c r="J273" s="9">
        <v>1</v>
      </c>
    </row>
    <row r="274" spans="1:10" x14ac:dyDescent="0.2">
      <c r="A274" s="218">
        <v>43779</v>
      </c>
      <c r="B274" s="12" t="s">
        <v>3</v>
      </c>
      <c r="C274" s="113">
        <v>3832</v>
      </c>
      <c r="D274" s="12" t="s">
        <v>116</v>
      </c>
      <c r="E274" s="12" t="s">
        <v>4</v>
      </c>
      <c r="F274" s="12" t="s">
        <v>5</v>
      </c>
      <c r="G274" s="12" t="s">
        <v>151</v>
      </c>
      <c r="H274" s="12"/>
      <c r="I274" s="9">
        <v>15</v>
      </c>
      <c r="J274" s="9">
        <v>13</v>
      </c>
    </row>
    <row r="275" spans="1:10" x14ac:dyDescent="0.2">
      <c r="A275" s="218">
        <v>43779</v>
      </c>
      <c r="B275" s="12" t="s">
        <v>14</v>
      </c>
      <c r="C275" s="113">
        <v>6700</v>
      </c>
      <c r="D275" s="12" t="s">
        <v>127</v>
      </c>
      <c r="E275" s="12" t="s">
        <v>6</v>
      </c>
      <c r="F275" s="12" t="s">
        <v>15</v>
      </c>
      <c r="G275" s="12" t="s">
        <v>23</v>
      </c>
      <c r="H275" s="12"/>
      <c r="I275" s="9">
        <v>29</v>
      </c>
      <c r="J275" s="9">
        <v>26</v>
      </c>
    </row>
    <row r="276" spans="1:10" x14ac:dyDescent="0.2">
      <c r="A276" s="218">
        <v>43779</v>
      </c>
      <c r="B276" s="12" t="s">
        <v>5</v>
      </c>
      <c r="C276" s="113">
        <v>9123</v>
      </c>
      <c r="D276" s="12" t="s">
        <v>1743</v>
      </c>
      <c r="E276" s="12" t="s">
        <v>15</v>
      </c>
      <c r="F276" s="12" t="s">
        <v>15</v>
      </c>
      <c r="G276" s="12" t="s">
        <v>319</v>
      </c>
      <c r="H276" s="12"/>
      <c r="I276" s="31"/>
      <c r="J276" s="31"/>
    </row>
    <row r="277" spans="1:10" x14ac:dyDescent="0.2">
      <c r="A277" s="218">
        <v>43779</v>
      </c>
      <c r="B277" s="12" t="s">
        <v>3</v>
      </c>
      <c r="C277" s="113">
        <v>3922</v>
      </c>
      <c r="D277" s="12" t="s">
        <v>71</v>
      </c>
      <c r="E277" s="12" t="s">
        <v>234</v>
      </c>
      <c r="F277" s="12" t="s">
        <v>2783</v>
      </c>
      <c r="G277" s="12" t="s">
        <v>151</v>
      </c>
      <c r="H277" s="12"/>
      <c r="I277" s="9">
        <v>14</v>
      </c>
      <c r="J277" s="9">
        <v>11</v>
      </c>
    </row>
    <row r="278" spans="1:10" x14ac:dyDescent="0.2">
      <c r="A278" s="218">
        <v>43779</v>
      </c>
      <c r="B278" s="12" t="s">
        <v>6</v>
      </c>
      <c r="C278" s="113">
        <v>55220</v>
      </c>
      <c r="D278" s="12" t="s">
        <v>2784</v>
      </c>
      <c r="E278" s="12" t="s">
        <v>6</v>
      </c>
      <c r="F278" s="12" t="s">
        <v>15</v>
      </c>
      <c r="G278" s="12" t="s">
        <v>23</v>
      </c>
      <c r="H278" s="12"/>
      <c r="I278" s="9">
        <v>79</v>
      </c>
      <c r="J278" s="9">
        <v>106</v>
      </c>
    </row>
    <row r="279" spans="1:10" x14ac:dyDescent="0.2">
      <c r="A279" s="218">
        <v>43779</v>
      </c>
      <c r="B279" s="12" t="s">
        <v>3</v>
      </c>
      <c r="C279" s="214">
        <v>7433</v>
      </c>
      <c r="D279" s="12" t="s">
        <v>2785</v>
      </c>
      <c r="E279" s="12" t="s">
        <v>16</v>
      </c>
      <c r="F279" s="12" t="s">
        <v>15</v>
      </c>
      <c r="G279" s="12" t="s">
        <v>151</v>
      </c>
      <c r="H279" s="12"/>
      <c r="I279" s="9">
        <v>39</v>
      </c>
      <c r="J279" s="9">
        <v>56</v>
      </c>
    </row>
    <row r="280" spans="1:10" x14ac:dyDescent="0.2">
      <c r="A280" s="218">
        <v>43779</v>
      </c>
      <c r="B280" s="12" t="s">
        <v>3</v>
      </c>
      <c r="C280" s="113">
        <v>4985</v>
      </c>
      <c r="D280" s="12" t="s">
        <v>61</v>
      </c>
      <c r="E280" s="12" t="s">
        <v>6</v>
      </c>
      <c r="F280" s="12" t="s">
        <v>4</v>
      </c>
      <c r="G280" s="12" t="s">
        <v>151</v>
      </c>
      <c r="H280" s="12"/>
      <c r="I280" s="9">
        <v>7</v>
      </c>
      <c r="J280" s="9">
        <v>6</v>
      </c>
    </row>
    <row r="281" spans="1:10" x14ac:dyDescent="0.2">
      <c r="A281" s="218">
        <v>43779</v>
      </c>
      <c r="B281" s="12" t="s">
        <v>3</v>
      </c>
      <c r="C281" s="113">
        <v>4976</v>
      </c>
      <c r="D281" s="12" t="s">
        <v>87</v>
      </c>
      <c r="E281" s="12" t="s">
        <v>2786</v>
      </c>
      <c r="F281" s="12" t="s">
        <v>6</v>
      </c>
      <c r="G281" s="12" t="s">
        <v>23</v>
      </c>
      <c r="H281" s="12"/>
      <c r="I281" s="9">
        <v>16</v>
      </c>
      <c r="J281" s="9">
        <v>14</v>
      </c>
    </row>
    <row r="282" spans="1:10" x14ac:dyDescent="0.2">
      <c r="A282" s="218">
        <v>43779</v>
      </c>
      <c r="B282" s="12" t="s">
        <v>3</v>
      </c>
      <c r="C282" s="113">
        <v>1550</v>
      </c>
      <c r="D282" s="12" t="s">
        <v>92</v>
      </c>
      <c r="E282" s="12" t="s">
        <v>8</v>
      </c>
      <c r="F282" s="12" t="s">
        <v>6</v>
      </c>
      <c r="G282" s="12" t="s">
        <v>37</v>
      </c>
      <c r="H282" s="12"/>
      <c r="I282" s="9">
        <v>27</v>
      </c>
      <c r="J282" s="9">
        <v>28</v>
      </c>
    </row>
    <row r="283" spans="1:10" x14ac:dyDescent="0.2">
      <c r="A283" s="218">
        <v>43779</v>
      </c>
      <c r="B283" s="12" t="s">
        <v>3</v>
      </c>
      <c r="C283" s="113">
        <v>8053</v>
      </c>
      <c r="D283" s="12" t="s">
        <v>41</v>
      </c>
      <c r="E283" s="12" t="s">
        <v>6</v>
      </c>
      <c r="F283" s="12" t="s">
        <v>15</v>
      </c>
      <c r="G283" s="12" t="s">
        <v>2584</v>
      </c>
      <c r="H283" s="12"/>
      <c r="I283" s="9">
        <v>24</v>
      </c>
      <c r="J283" s="9">
        <v>20</v>
      </c>
    </row>
    <row r="284" spans="1:10" x14ac:dyDescent="0.2">
      <c r="A284" s="218">
        <v>43779</v>
      </c>
      <c r="B284" s="12" t="s">
        <v>6</v>
      </c>
      <c r="C284" s="113">
        <v>57190</v>
      </c>
      <c r="D284" s="12" t="s">
        <v>174</v>
      </c>
      <c r="E284" s="12" t="s">
        <v>6</v>
      </c>
      <c r="F284" s="12" t="s">
        <v>5</v>
      </c>
      <c r="G284" s="12" t="s">
        <v>23</v>
      </c>
      <c r="H284" s="12"/>
      <c r="I284" s="9">
        <v>28</v>
      </c>
      <c r="J284" s="9">
        <v>39</v>
      </c>
    </row>
    <row r="285" spans="1:10" x14ac:dyDescent="0.2">
      <c r="A285" s="218">
        <v>43779</v>
      </c>
      <c r="B285" s="12" t="s">
        <v>3</v>
      </c>
      <c r="C285" s="113">
        <v>4770</v>
      </c>
      <c r="D285" s="12" t="s">
        <v>75</v>
      </c>
      <c r="E285" s="12" t="s">
        <v>16</v>
      </c>
      <c r="F285" s="12" t="s">
        <v>98</v>
      </c>
      <c r="G285" s="12" t="s">
        <v>163</v>
      </c>
      <c r="H285" s="12"/>
      <c r="I285" s="9">
        <v>9</v>
      </c>
      <c r="J285" s="9">
        <v>5</v>
      </c>
    </row>
    <row r="286" spans="1:10" x14ac:dyDescent="0.2">
      <c r="A286" s="218">
        <v>43779</v>
      </c>
      <c r="B286" s="12" t="s">
        <v>3</v>
      </c>
      <c r="C286" s="113">
        <v>4810</v>
      </c>
      <c r="D286" s="12" t="s">
        <v>113</v>
      </c>
      <c r="E286" s="12" t="s">
        <v>4</v>
      </c>
      <c r="F286" s="12" t="s">
        <v>6</v>
      </c>
      <c r="G286" s="12" t="s">
        <v>23</v>
      </c>
      <c r="H286" s="12"/>
      <c r="I286" s="9">
        <v>13</v>
      </c>
      <c r="J286" s="9">
        <v>9</v>
      </c>
    </row>
    <row r="287" spans="1:10" x14ac:dyDescent="0.2">
      <c r="A287" s="218">
        <v>43779</v>
      </c>
      <c r="B287" s="12" t="s">
        <v>6</v>
      </c>
      <c r="C287" s="113">
        <v>57000</v>
      </c>
      <c r="D287" s="12" t="s">
        <v>211</v>
      </c>
      <c r="E287" s="12" t="s">
        <v>6</v>
      </c>
      <c r="F287" s="12" t="s">
        <v>15</v>
      </c>
      <c r="G287" s="12" t="s">
        <v>23</v>
      </c>
      <c r="H287" s="12"/>
      <c r="I287" s="9">
        <v>49</v>
      </c>
      <c r="J287" s="9">
        <v>64</v>
      </c>
    </row>
    <row r="288" spans="1:10" x14ac:dyDescent="0.2">
      <c r="A288" s="218">
        <v>43779</v>
      </c>
      <c r="B288" s="12" t="s">
        <v>3</v>
      </c>
      <c r="C288" s="113">
        <v>2380</v>
      </c>
      <c r="D288" s="12" t="s">
        <v>92</v>
      </c>
      <c r="E288" s="12" t="s">
        <v>9</v>
      </c>
      <c r="F288" s="12" t="s">
        <v>15</v>
      </c>
      <c r="G288" s="12" t="s">
        <v>23</v>
      </c>
      <c r="H288" s="12"/>
      <c r="I288" s="9">
        <v>19</v>
      </c>
      <c r="J288" s="9">
        <v>24</v>
      </c>
    </row>
    <row r="289" spans="1:10" x14ac:dyDescent="0.2">
      <c r="A289" s="218">
        <v>43779</v>
      </c>
      <c r="B289" s="12" t="s">
        <v>5</v>
      </c>
      <c r="C289" s="113">
        <v>54456</v>
      </c>
      <c r="D289" s="12" t="s">
        <v>1064</v>
      </c>
      <c r="E289" s="12" t="s">
        <v>9</v>
      </c>
      <c r="F289" s="12" t="s">
        <v>5</v>
      </c>
      <c r="G289" s="12" t="s">
        <v>163</v>
      </c>
      <c r="H289" s="12"/>
      <c r="I289" s="9">
        <v>44</v>
      </c>
      <c r="J289" s="9">
        <v>62</v>
      </c>
    </row>
    <row r="290" spans="1:10" x14ac:dyDescent="0.2">
      <c r="A290" s="218">
        <v>43779</v>
      </c>
      <c r="B290" s="12" t="s">
        <v>6</v>
      </c>
      <c r="C290" s="113">
        <v>57150</v>
      </c>
      <c r="D290" s="12" t="s">
        <v>984</v>
      </c>
      <c r="E290" s="12" t="s">
        <v>6</v>
      </c>
      <c r="F290" s="12" t="s">
        <v>6</v>
      </c>
      <c r="G290" s="12" t="s">
        <v>151</v>
      </c>
      <c r="H290" s="12"/>
      <c r="I290" s="9">
        <v>65</v>
      </c>
      <c r="J290" s="9">
        <v>99</v>
      </c>
    </row>
    <row r="291" spans="1:10" x14ac:dyDescent="0.2">
      <c r="A291" s="218">
        <v>43779</v>
      </c>
      <c r="B291" s="12" t="s">
        <v>3</v>
      </c>
      <c r="C291" s="113">
        <v>1534</v>
      </c>
      <c r="D291" s="12" t="s">
        <v>92</v>
      </c>
      <c r="E291" s="12" t="s">
        <v>8</v>
      </c>
      <c r="F291" s="12" t="s">
        <v>6</v>
      </c>
      <c r="G291" s="12" t="s">
        <v>151</v>
      </c>
      <c r="H291" s="12"/>
      <c r="I291" s="9">
        <v>19</v>
      </c>
      <c r="J291" s="9">
        <v>23</v>
      </c>
    </row>
    <row r="292" spans="1:10" x14ac:dyDescent="0.2">
      <c r="A292" s="218">
        <v>43779</v>
      </c>
      <c r="B292" s="12" t="s">
        <v>3</v>
      </c>
      <c r="C292" s="113">
        <v>8371</v>
      </c>
      <c r="D292" s="12" t="s">
        <v>57</v>
      </c>
      <c r="E292" s="12" t="s">
        <v>4</v>
      </c>
      <c r="F292" s="12" t="s">
        <v>5</v>
      </c>
      <c r="G292" s="12" t="s">
        <v>151</v>
      </c>
      <c r="H292" s="12"/>
      <c r="I292" s="9">
        <v>27</v>
      </c>
      <c r="J292" s="9">
        <v>22</v>
      </c>
    </row>
    <row r="293" spans="1:10" x14ac:dyDescent="0.2">
      <c r="A293" s="218">
        <v>43779</v>
      </c>
      <c r="B293" s="12" t="s">
        <v>3</v>
      </c>
      <c r="C293" s="113">
        <v>3378</v>
      </c>
      <c r="D293" s="12" t="s">
        <v>2787</v>
      </c>
      <c r="E293" s="12" t="s">
        <v>4</v>
      </c>
      <c r="F293" s="12" t="s">
        <v>6</v>
      </c>
      <c r="G293" s="12" t="s">
        <v>37</v>
      </c>
      <c r="H293" s="12"/>
      <c r="I293" s="9">
        <v>19</v>
      </c>
      <c r="J293" s="9">
        <v>25</v>
      </c>
    </row>
    <row r="294" spans="1:10" x14ac:dyDescent="0.2">
      <c r="A294" s="218">
        <v>43779</v>
      </c>
      <c r="B294" s="12" t="s">
        <v>3</v>
      </c>
      <c r="C294" s="113">
        <v>2121</v>
      </c>
      <c r="D294" s="12" t="s">
        <v>92</v>
      </c>
      <c r="E294" s="12" t="s">
        <v>8</v>
      </c>
      <c r="F294" s="12" t="s">
        <v>15</v>
      </c>
      <c r="G294" s="12" t="s">
        <v>319</v>
      </c>
      <c r="H294" s="12"/>
      <c r="I294" s="9">
        <v>28</v>
      </c>
      <c r="J294" s="9">
        <v>36</v>
      </c>
    </row>
    <row r="295" spans="1:10" x14ac:dyDescent="0.2">
      <c r="A295" s="218">
        <v>43779</v>
      </c>
      <c r="B295" s="12" t="s">
        <v>3</v>
      </c>
      <c r="C295" s="113">
        <v>4779</v>
      </c>
      <c r="D295" s="12" t="s">
        <v>75</v>
      </c>
      <c r="E295" s="12" t="s">
        <v>34</v>
      </c>
      <c r="F295" s="12" t="s">
        <v>6</v>
      </c>
      <c r="G295" s="12" t="s">
        <v>23</v>
      </c>
      <c r="H295" s="12"/>
      <c r="I295" s="9">
        <v>10</v>
      </c>
      <c r="J295" s="9">
        <v>5</v>
      </c>
    </row>
    <row r="296" spans="1:10" x14ac:dyDescent="0.2">
      <c r="A296" s="218">
        <v>43779</v>
      </c>
      <c r="B296" s="12" t="s">
        <v>3</v>
      </c>
      <c r="C296" s="113">
        <v>1268</v>
      </c>
      <c r="D296" s="12" t="s">
        <v>92</v>
      </c>
      <c r="E296" s="12" t="s">
        <v>15</v>
      </c>
      <c r="F296" s="12" t="s">
        <v>5</v>
      </c>
      <c r="G296" s="12" t="s">
        <v>194</v>
      </c>
      <c r="H296" s="12"/>
      <c r="I296" s="9">
        <v>24</v>
      </c>
      <c r="J296" s="9">
        <v>32</v>
      </c>
    </row>
    <row r="297" spans="1:10" x14ac:dyDescent="0.2">
      <c r="A297" s="218">
        <v>43779</v>
      </c>
      <c r="B297" s="12" t="s">
        <v>3</v>
      </c>
      <c r="C297" s="113">
        <v>4034</v>
      </c>
      <c r="D297" s="12" t="s">
        <v>506</v>
      </c>
      <c r="E297" s="12" t="s">
        <v>4</v>
      </c>
      <c r="F297" s="12" t="s">
        <v>5</v>
      </c>
      <c r="G297" s="12" t="s">
        <v>23</v>
      </c>
      <c r="H297" s="12"/>
      <c r="I297" s="9">
        <v>12</v>
      </c>
      <c r="J297" s="9">
        <v>10</v>
      </c>
    </row>
    <row r="298" spans="1:10" x14ac:dyDescent="0.2">
      <c r="A298" s="218">
        <v>43779</v>
      </c>
      <c r="B298" s="12" t="s">
        <v>3</v>
      </c>
      <c r="C298" s="113">
        <v>3378</v>
      </c>
      <c r="D298" s="12" t="s">
        <v>2787</v>
      </c>
      <c r="E298" s="12" t="s">
        <v>4</v>
      </c>
      <c r="F298" s="12" t="s">
        <v>6</v>
      </c>
      <c r="G298" s="12" t="s">
        <v>151</v>
      </c>
      <c r="H298" s="12"/>
      <c r="I298" s="9">
        <v>19</v>
      </c>
      <c r="J298" s="9">
        <v>25</v>
      </c>
    </row>
    <row r="299" spans="1:10" x14ac:dyDescent="0.2">
      <c r="A299" s="218">
        <v>43779</v>
      </c>
      <c r="B299" s="12" t="s">
        <v>3</v>
      </c>
      <c r="C299" s="113">
        <v>4532</v>
      </c>
      <c r="D299" s="12" t="s">
        <v>40</v>
      </c>
      <c r="E299" s="12" t="s">
        <v>4</v>
      </c>
      <c r="F299" s="12" t="s">
        <v>6</v>
      </c>
      <c r="G299" s="12" t="s">
        <v>488</v>
      </c>
      <c r="H299" s="12"/>
      <c r="I299" s="9">
        <v>2</v>
      </c>
      <c r="J299" s="9">
        <v>1</v>
      </c>
    </row>
    <row r="300" spans="1:10" x14ac:dyDescent="0.2">
      <c r="A300" s="218">
        <v>43779</v>
      </c>
      <c r="B300" s="12" t="s">
        <v>3</v>
      </c>
      <c r="C300" s="113">
        <v>4804</v>
      </c>
      <c r="D300" s="12" t="s">
        <v>113</v>
      </c>
      <c r="E300" s="12" t="s">
        <v>4</v>
      </c>
      <c r="F300" s="12" t="s">
        <v>6</v>
      </c>
      <c r="G300" s="12" t="s">
        <v>37</v>
      </c>
      <c r="H300" s="12"/>
      <c r="I300" s="9">
        <v>16</v>
      </c>
      <c r="J300" s="9">
        <v>9</v>
      </c>
    </row>
    <row r="301" spans="1:10" x14ac:dyDescent="0.2">
      <c r="A301" s="218">
        <v>43779</v>
      </c>
      <c r="B301" s="12" t="s">
        <v>6</v>
      </c>
      <c r="C301" s="113">
        <v>57970</v>
      </c>
      <c r="D301" s="12" t="s">
        <v>316</v>
      </c>
      <c r="E301" s="12" t="s">
        <v>6</v>
      </c>
      <c r="F301" s="12" t="s">
        <v>15</v>
      </c>
      <c r="G301" s="12" t="s">
        <v>163</v>
      </c>
      <c r="H301" s="12"/>
      <c r="I301" s="9">
        <v>45</v>
      </c>
      <c r="J301" s="9">
        <v>58</v>
      </c>
    </row>
    <row r="302" spans="1:10" x14ac:dyDescent="0.2">
      <c r="A302" s="218">
        <v>43779</v>
      </c>
      <c r="B302" s="12" t="s">
        <v>3</v>
      </c>
      <c r="C302" s="113">
        <v>4888</v>
      </c>
      <c r="D302" s="12" t="s">
        <v>124</v>
      </c>
      <c r="E302" s="12" t="s">
        <v>4</v>
      </c>
      <c r="F302" s="12" t="s">
        <v>6</v>
      </c>
      <c r="G302" s="12" t="s">
        <v>194</v>
      </c>
      <c r="H302" s="12"/>
      <c r="I302" s="9">
        <v>12</v>
      </c>
      <c r="J302" s="9">
        <v>7</v>
      </c>
    </row>
    <row r="303" spans="1:10" x14ac:dyDescent="0.2">
      <c r="A303" s="218">
        <v>43779</v>
      </c>
      <c r="B303" s="12" t="s">
        <v>3</v>
      </c>
      <c r="C303" s="113">
        <v>4268</v>
      </c>
      <c r="D303" s="12" t="s">
        <v>506</v>
      </c>
      <c r="E303" s="12" t="s">
        <v>6</v>
      </c>
      <c r="F303" s="12" t="s">
        <v>4</v>
      </c>
      <c r="G303" s="12" t="s">
        <v>37</v>
      </c>
      <c r="H303" s="12"/>
      <c r="I303" s="9">
        <v>12</v>
      </c>
      <c r="J303" s="9">
        <v>10</v>
      </c>
    </row>
    <row r="304" spans="1:10" x14ac:dyDescent="0.2">
      <c r="A304" s="218">
        <v>43779</v>
      </c>
      <c r="B304" s="12" t="s">
        <v>3</v>
      </c>
      <c r="C304" s="113">
        <v>4573</v>
      </c>
      <c r="D304" s="12" t="s">
        <v>40</v>
      </c>
      <c r="E304" s="12" t="s">
        <v>16</v>
      </c>
      <c r="F304" s="12" t="s">
        <v>6</v>
      </c>
      <c r="G304" s="12" t="s">
        <v>23</v>
      </c>
      <c r="H304" s="12"/>
      <c r="I304" s="9">
        <v>2</v>
      </c>
      <c r="J304" s="9">
        <v>1</v>
      </c>
    </row>
    <row r="305" spans="1:10" x14ac:dyDescent="0.2">
      <c r="A305" s="218">
        <v>43779</v>
      </c>
      <c r="B305" s="12" t="s">
        <v>3</v>
      </c>
      <c r="C305" s="113">
        <v>3690</v>
      </c>
      <c r="D305" s="12" t="s">
        <v>62</v>
      </c>
      <c r="E305" s="12" t="s">
        <v>2788</v>
      </c>
      <c r="F305" s="12" t="s">
        <v>6</v>
      </c>
      <c r="G305" s="12" t="s">
        <v>151</v>
      </c>
      <c r="H305" s="11"/>
      <c r="I305" s="9">
        <v>13</v>
      </c>
      <c r="J305" s="9">
        <v>11</v>
      </c>
    </row>
    <row r="306" spans="1:10" x14ac:dyDescent="0.2">
      <c r="A306" s="218">
        <v>43780</v>
      </c>
      <c r="B306" s="12" t="s">
        <v>3</v>
      </c>
      <c r="C306" s="113">
        <v>3840</v>
      </c>
      <c r="D306" s="12" t="s">
        <v>116</v>
      </c>
      <c r="E306" s="12" t="s">
        <v>6</v>
      </c>
      <c r="F306" s="12" t="s">
        <v>3</v>
      </c>
      <c r="G306" s="12" t="s">
        <v>2726</v>
      </c>
      <c r="H306" s="12"/>
      <c r="I306" s="9">
        <v>14</v>
      </c>
      <c r="J306" s="9">
        <v>12</v>
      </c>
    </row>
    <row r="307" spans="1:10" x14ac:dyDescent="0.2">
      <c r="A307" s="218">
        <v>43780</v>
      </c>
      <c r="B307" s="12" t="s">
        <v>6</v>
      </c>
      <c r="C307" s="113">
        <v>57310</v>
      </c>
      <c r="D307" s="12" t="s">
        <v>219</v>
      </c>
      <c r="E307" s="12" t="s">
        <v>6</v>
      </c>
      <c r="F307" s="12" t="s">
        <v>15</v>
      </c>
      <c r="G307" s="12" t="s">
        <v>194</v>
      </c>
      <c r="H307" s="12"/>
      <c r="I307" s="9">
        <v>43</v>
      </c>
      <c r="J307" s="9">
        <v>52</v>
      </c>
    </row>
    <row r="308" spans="1:10" x14ac:dyDescent="0.2">
      <c r="A308" s="218">
        <v>43780</v>
      </c>
      <c r="B308" s="12" t="s">
        <v>6</v>
      </c>
      <c r="C308" s="113">
        <v>57330</v>
      </c>
      <c r="D308" s="12" t="s">
        <v>182</v>
      </c>
      <c r="E308" s="12" t="s">
        <v>6</v>
      </c>
      <c r="F308" s="12" t="s">
        <v>15</v>
      </c>
      <c r="G308" s="12" t="s">
        <v>37</v>
      </c>
      <c r="H308" s="12"/>
      <c r="I308" s="9">
        <v>25</v>
      </c>
      <c r="J308" s="9">
        <v>30</v>
      </c>
    </row>
    <row r="309" spans="1:10" x14ac:dyDescent="0.2">
      <c r="A309" s="218">
        <v>43780</v>
      </c>
      <c r="B309" s="12" t="s">
        <v>6</v>
      </c>
      <c r="C309" s="113">
        <v>86250</v>
      </c>
      <c r="D309" s="12" t="s">
        <v>2789</v>
      </c>
      <c r="E309" s="12" t="s">
        <v>6</v>
      </c>
      <c r="F309" s="12" t="s">
        <v>6</v>
      </c>
      <c r="G309" s="12" t="s">
        <v>2790</v>
      </c>
      <c r="H309" s="12"/>
      <c r="I309" s="9">
        <v>84</v>
      </c>
      <c r="J309" s="9">
        <v>87</v>
      </c>
    </row>
    <row r="310" spans="1:10" x14ac:dyDescent="0.2">
      <c r="A310" s="218">
        <v>43780</v>
      </c>
      <c r="B310" s="12" t="s">
        <v>1190</v>
      </c>
      <c r="C310" s="48" t="s">
        <v>2791</v>
      </c>
      <c r="D310" s="12" t="s">
        <v>2792</v>
      </c>
      <c r="E310" s="12" t="s">
        <v>6</v>
      </c>
      <c r="F310" s="12" t="s">
        <v>15</v>
      </c>
      <c r="G310" s="12" t="s">
        <v>2790</v>
      </c>
      <c r="H310" s="12"/>
      <c r="I310" s="31"/>
      <c r="J310" s="31"/>
    </row>
    <row r="311" spans="1:10" x14ac:dyDescent="0.2">
      <c r="A311" s="218">
        <v>43780</v>
      </c>
      <c r="B311" s="12" t="s">
        <v>6</v>
      </c>
      <c r="C311" s="113">
        <v>51100</v>
      </c>
      <c r="D311" s="12" t="s">
        <v>2374</v>
      </c>
      <c r="E311" s="12" t="s">
        <v>6</v>
      </c>
      <c r="F311" s="12" t="s">
        <v>15</v>
      </c>
      <c r="G311" s="12" t="s">
        <v>2790</v>
      </c>
      <c r="H311" s="12"/>
      <c r="I311" s="9">
        <v>127</v>
      </c>
      <c r="J311" s="9">
        <v>202</v>
      </c>
    </row>
    <row r="312" spans="1:10" x14ac:dyDescent="0.2">
      <c r="A312" s="218">
        <v>43780</v>
      </c>
      <c r="B312" s="12" t="s">
        <v>6</v>
      </c>
      <c r="C312" s="113">
        <v>57140</v>
      </c>
      <c r="D312" s="12" t="s">
        <v>2793</v>
      </c>
      <c r="E312" s="12" t="s">
        <v>6</v>
      </c>
      <c r="F312" s="12" t="s">
        <v>6</v>
      </c>
      <c r="G312" s="12" t="s">
        <v>23</v>
      </c>
      <c r="H312" s="12"/>
      <c r="I312" s="9">
        <v>49</v>
      </c>
      <c r="J312" s="9">
        <v>61</v>
      </c>
    </row>
    <row r="313" spans="1:10" x14ac:dyDescent="0.2">
      <c r="A313" s="218">
        <v>43780</v>
      </c>
      <c r="B313" s="12" t="s">
        <v>5</v>
      </c>
      <c r="C313" s="113">
        <v>54657</v>
      </c>
      <c r="D313" s="12" t="s">
        <v>2794</v>
      </c>
      <c r="E313" s="12" t="s">
        <v>2579</v>
      </c>
      <c r="F313" s="12" t="s">
        <v>18</v>
      </c>
      <c r="G313" s="12" t="s">
        <v>23</v>
      </c>
      <c r="H313" s="12"/>
      <c r="I313" s="9">
        <v>87</v>
      </c>
      <c r="J313" s="9">
        <v>103</v>
      </c>
    </row>
    <row r="314" spans="1:10" x14ac:dyDescent="0.2">
      <c r="A314" s="218">
        <v>43780</v>
      </c>
      <c r="B314" s="12" t="s">
        <v>6</v>
      </c>
      <c r="C314" s="113">
        <v>57140</v>
      </c>
      <c r="D314" s="12" t="s">
        <v>2793</v>
      </c>
      <c r="E314" s="12" t="s">
        <v>6</v>
      </c>
      <c r="F314" s="12" t="s">
        <v>15</v>
      </c>
      <c r="G314" s="12" t="s">
        <v>151</v>
      </c>
      <c r="H314" s="12"/>
      <c r="I314" s="9">
        <v>49</v>
      </c>
      <c r="J314" s="9">
        <v>61</v>
      </c>
    </row>
    <row r="315" spans="1:10" x14ac:dyDescent="0.2">
      <c r="A315" s="218">
        <v>43780</v>
      </c>
      <c r="B315" s="12" t="s">
        <v>6</v>
      </c>
      <c r="C315" s="113">
        <v>54800</v>
      </c>
      <c r="D315" s="12" t="s">
        <v>671</v>
      </c>
      <c r="E315" s="12" t="s">
        <v>6</v>
      </c>
      <c r="F315" s="12" t="s">
        <v>6</v>
      </c>
      <c r="G315" s="12" t="s">
        <v>151</v>
      </c>
      <c r="H315" s="12"/>
      <c r="I315" s="9">
        <v>56</v>
      </c>
      <c r="J315" s="9">
        <v>54</v>
      </c>
    </row>
    <row r="316" spans="1:10" x14ac:dyDescent="0.2">
      <c r="A316" s="218">
        <v>43780</v>
      </c>
      <c r="B316" s="12" t="s">
        <v>6</v>
      </c>
      <c r="C316" s="113">
        <v>57940</v>
      </c>
      <c r="D316" s="12" t="s">
        <v>220</v>
      </c>
      <c r="E316" s="12" t="s">
        <v>6</v>
      </c>
      <c r="F316" s="12" t="s">
        <v>6</v>
      </c>
      <c r="G316" s="12" t="s">
        <v>319</v>
      </c>
      <c r="H316" s="12"/>
      <c r="I316" s="9">
        <v>40</v>
      </c>
      <c r="J316" s="9">
        <v>52</v>
      </c>
    </row>
    <row r="317" spans="1:10" x14ac:dyDescent="0.2">
      <c r="A317" s="218">
        <v>43780</v>
      </c>
      <c r="B317" s="12" t="s">
        <v>6</v>
      </c>
      <c r="C317" s="113">
        <v>57530</v>
      </c>
      <c r="D317" s="12" t="s">
        <v>2686</v>
      </c>
      <c r="E317" s="12" t="s">
        <v>6</v>
      </c>
      <c r="F317" s="12" t="s">
        <v>15</v>
      </c>
      <c r="G317" s="12" t="s">
        <v>23</v>
      </c>
      <c r="H317" s="12"/>
      <c r="I317" s="9">
        <v>63</v>
      </c>
      <c r="J317" s="9">
        <v>93</v>
      </c>
    </row>
    <row r="318" spans="1:10" x14ac:dyDescent="0.2">
      <c r="A318" s="218">
        <v>43780</v>
      </c>
      <c r="B318" s="12" t="s">
        <v>6</v>
      </c>
      <c r="C318" s="113">
        <v>57300</v>
      </c>
      <c r="D318" s="12" t="s">
        <v>2795</v>
      </c>
      <c r="E318" s="12" t="s">
        <v>6</v>
      </c>
      <c r="F318" s="12" t="s">
        <v>15</v>
      </c>
      <c r="G318" s="12" t="s">
        <v>23</v>
      </c>
      <c r="H318" s="12"/>
      <c r="I318" s="9">
        <v>38</v>
      </c>
      <c r="J318" s="9">
        <v>48</v>
      </c>
    </row>
    <row r="319" spans="1:10" x14ac:dyDescent="0.2">
      <c r="A319" s="218">
        <v>43780</v>
      </c>
      <c r="B319" s="12" t="s">
        <v>6</v>
      </c>
      <c r="C319" s="113">
        <v>54250</v>
      </c>
      <c r="D319" s="12" t="s">
        <v>2796</v>
      </c>
      <c r="E319" s="12" t="s">
        <v>6</v>
      </c>
      <c r="F319" s="12" t="s">
        <v>15</v>
      </c>
      <c r="G319" s="12" t="s">
        <v>23</v>
      </c>
      <c r="H319" s="12"/>
      <c r="I319" s="9">
        <v>86</v>
      </c>
      <c r="J319" s="9">
        <v>115</v>
      </c>
    </row>
    <row r="320" spans="1:10" x14ac:dyDescent="0.2">
      <c r="A320" s="218">
        <v>43780</v>
      </c>
      <c r="B320" s="12" t="s">
        <v>6</v>
      </c>
      <c r="C320" s="113">
        <v>57100</v>
      </c>
      <c r="D320" s="12" t="s">
        <v>141</v>
      </c>
      <c r="E320" s="12" t="s">
        <v>6</v>
      </c>
      <c r="F320" s="12" t="s">
        <v>15</v>
      </c>
      <c r="G320" s="12" t="s">
        <v>151</v>
      </c>
      <c r="H320" s="12"/>
      <c r="I320" s="9">
        <v>37</v>
      </c>
      <c r="J320" s="9">
        <v>42</v>
      </c>
    </row>
    <row r="321" spans="1:10" x14ac:dyDescent="0.2">
      <c r="A321" s="218">
        <v>43780</v>
      </c>
      <c r="B321" s="12" t="s">
        <v>14</v>
      </c>
      <c r="C321" s="113">
        <v>6700</v>
      </c>
      <c r="D321" s="12" t="s">
        <v>127</v>
      </c>
      <c r="E321" s="12" t="s">
        <v>6</v>
      </c>
      <c r="F321" s="12" t="s">
        <v>6</v>
      </c>
      <c r="G321" s="12" t="s">
        <v>23</v>
      </c>
      <c r="H321" s="12"/>
      <c r="I321" s="9">
        <v>33</v>
      </c>
      <c r="J321" s="9">
        <v>27</v>
      </c>
    </row>
    <row r="322" spans="1:10" x14ac:dyDescent="0.2">
      <c r="A322" s="218">
        <v>43780</v>
      </c>
      <c r="B322" s="12" t="s">
        <v>6</v>
      </c>
      <c r="C322" s="113">
        <v>57650</v>
      </c>
      <c r="D322" s="12" t="s">
        <v>711</v>
      </c>
      <c r="E322" s="12" t="s">
        <v>6</v>
      </c>
      <c r="F322" s="12" t="s">
        <v>15</v>
      </c>
      <c r="G322" s="12" t="s">
        <v>151</v>
      </c>
      <c r="H322" s="12"/>
      <c r="I322" s="9">
        <v>28</v>
      </c>
      <c r="J322" s="9">
        <v>29</v>
      </c>
    </row>
    <row r="323" spans="1:10" x14ac:dyDescent="0.2">
      <c r="A323" s="218">
        <v>43780</v>
      </c>
      <c r="B323" s="12" t="s">
        <v>6</v>
      </c>
      <c r="C323" s="113">
        <v>57050</v>
      </c>
      <c r="D323" s="12" t="s">
        <v>330</v>
      </c>
      <c r="E323" s="12" t="s">
        <v>6</v>
      </c>
      <c r="F323" s="12" t="s">
        <v>6</v>
      </c>
      <c r="G323" s="12" t="s">
        <v>23</v>
      </c>
      <c r="H323" s="12"/>
      <c r="I323" s="9">
        <v>51</v>
      </c>
      <c r="J323" s="9">
        <v>65</v>
      </c>
    </row>
    <row r="324" spans="1:10" x14ac:dyDescent="0.2">
      <c r="A324" s="218">
        <v>43780</v>
      </c>
      <c r="B324" s="12" t="s">
        <v>6</v>
      </c>
      <c r="C324" s="113">
        <v>55600</v>
      </c>
      <c r="D324" s="12" t="s">
        <v>855</v>
      </c>
      <c r="E324" s="12" t="s">
        <v>6</v>
      </c>
      <c r="F324" s="12" t="s">
        <v>15</v>
      </c>
      <c r="G324" s="12" t="s">
        <v>151</v>
      </c>
      <c r="H324" s="12"/>
      <c r="I324" s="9">
        <v>53</v>
      </c>
      <c r="J324" s="9">
        <v>51</v>
      </c>
    </row>
    <row r="325" spans="1:10" x14ac:dyDescent="0.2">
      <c r="A325" s="218">
        <v>43780</v>
      </c>
      <c r="B325" s="12" t="s">
        <v>6</v>
      </c>
      <c r="C325" s="113">
        <v>57950</v>
      </c>
      <c r="D325" s="12" t="s">
        <v>1132</v>
      </c>
      <c r="E325" s="12" t="s">
        <v>6</v>
      </c>
      <c r="F325" s="12" t="s">
        <v>15</v>
      </c>
      <c r="G325" s="12" t="s">
        <v>2716</v>
      </c>
      <c r="H325" s="12"/>
      <c r="I325" s="9">
        <v>52</v>
      </c>
      <c r="J325" s="9">
        <v>67</v>
      </c>
    </row>
    <row r="326" spans="1:10" x14ac:dyDescent="0.2">
      <c r="A326" s="218">
        <v>43780</v>
      </c>
      <c r="B326" s="12" t="s">
        <v>6</v>
      </c>
      <c r="C326" s="113">
        <v>57440</v>
      </c>
      <c r="D326" s="12" t="s">
        <v>1831</v>
      </c>
      <c r="E326" s="12" t="s">
        <v>6</v>
      </c>
      <c r="F326" s="12" t="s">
        <v>15</v>
      </c>
      <c r="G326" s="12" t="s">
        <v>151</v>
      </c>
      <c r="H326" s="12"/>
      <c r="I326" s="9">
        <v>29</v>
      </c>
      <c r="J326" s="9">
        <v>29</v>
      </c>
    </row>
    <row r="327" spans="1:10" x14ac:dyDescent="0.2">
      <c r="A327" s="218">
        <v>43780</v>
      </c>
      <c r="B327" s="12" t="s">
        <v>6</v>
      </c>
      <c r="C327" s="113">
        <v>57100</v>
      </c>
      <c r="D327" s="12" t="s">
        <v>141</v>
      </c>
      <c r="E327" s="12" t="s">
        <v>6</v>
      </c>
      <c r="F327" s="12" t="s">
        <v>6</v>
      </c>
      <c r="G327" s="12" t="s">
        <v>151</v>
      </c>
      <c r="H327" s="12"/>
      <c r="I327" s="9">
        <v>39</v>
      </c>
      <c r="J327" s="9">
        <v>42</v>
      </c>
    </row>
    <row r="328" spans="1:10" x14ac:dyDescent="0.2">
      <c r="A328" s="218">
        <v>43780</v>
      </c>
      <c r="B328" s="12" t="s">
        <v>6</v>
      </c>
      <c r="C328" s="113">
        <v>54810</v>
      </c>
      <c r="D328" s="12" t="s">
        <v>254</v>
      </c>
      <c r="E328" s="12" t="s">
        <v>6</v>
      </c>
      <c r="F328" s="12" t="s">
        <v>9</v>
      </c>
      <c r="G328" s="12" t="s">
        <v>151</v>
      </c>
      <c r="H328" s="12"/>
      <c r="I328" s="9">
        <v>20</v>
      </c>
      <c r="J328" s="9">
        <v>15</v>
      </c>
    </row>
    <row r="329" spans="1:10" x14ac:dyDescent="0.2">
      <c r="A329" s="218">
        <v>43780</v>
      </c>
      <c r="B329" s="12" t="s">
        <v>6</v>
      </c>
      <c r="C329" s="113">
        <v>54730</v>
      </c>
      <c r="D329" s="12" t="s">
        <v>2636</v>
      </c>
      <c r="E329" s="12" t="s">
        <v>6</v>
      </c>
      <c r="F329" s="12" t="s">
        <v>15</v>
      </c>
      <c r="G329" s="12" t="s">
        <v>151</v>
      </c>
      <c r="H329" s="12"/>
      <c r="I329" s="9">
        <v>34</v>
      </c>
      <c r="J329" s="9">
        <v>26</v>
      </c>
    </row>
    <row r="330" spans="1:10" x14ac:dyDescent="0.2">
      <c r="A330" s="218">
        <v>43780</v>
      </c>
      <c r="B330" s="12" t="s">
        <v>14</v>
      </c>
      <c r="C330" s="113">
        <v>6600</v>
      </c>
      <c r="D330" s="12" t="s">
        <v>2797</v>
      </c>
      <c r="E330" s="12" t="s">
        <v>6</v>
      </c>
      <c r="F330" s="12" t="s">
        <v>3</v>
      </c>
      <c r="G330" s="12" t="s">
        <v>2798</v>
      </c>
      <c r="H330" s="12"/>
      <c r="I330" s="9">
        <v>67</v>
      </c>
      <c r="J330" s="9">
        <v>72</v>
      </c>
    </row>
    <row r="331" spans="1:10" x14ac:dyDescent="0.2">
      <c r="A331" s="218">
        <v>43780</v>
      </c>
      <c r="B331" s="12" t="s">
        <v>6</v>
      </c>
      <c r="C331" s="113">
        <v>54870</v>
      </c>
      <c r="D331" s="12" t="s">
        <v>713</v>
      </c>
      <c r="E331" s="12" t="s">
        <v>6</v>
      </c>
      <c r="F331" s="12" t="s">
        <v>5</v>
      </c>
      <c r="G331" s="12" t="s">
        <v>319</v>
      </c>
      <c r="H331" s="12"/>
      <c r="I331" s="9">
        <v>30</v>
      </c>
      <c r="J331" s="9">
        <v>22</v>
      </c>
    </row>
    <row r="332" spans="1:10" x14ac:dyDescent="0.2">
      <c r="A332" s="218">
        <v>43780</v>
      </c>
      <c r="B332" s="12" t="s">
        <v>6</v>
      </c>
      <c r="C332" s="113">
        <v>57190</v>
      </c>
      <c r="D332" s="12" t="s">
        <v>174</v>
      </c>
      <c r="E332" s="12" t="s">
        <v>6</v>
      </c>
      <c r="F332" s="12" t="s">
        <v>15</v>
      </c>
      <c r="G332" s="12" t="s">
        <v>23</v>
      </c>
      <c r="H332" s="12"/>
      <c r="I332" s="9">
        <v>34</v>
      </c>
      <c r="J332" s="9">
        <v>41</v>
      </c>
    </row>
    <row r="333" spans="1:10" x14ac:dyDescent="0.2">
      <c r="A333" s="218">
        <v>43780</v>
      </c>
      <c r="B333" s="12" t="s">
        <v>6</v>
      </c>
      <c r="C333" s="113">
        <v>54400</v>
      </c>
      <c r="D333" s="12" t="s">
        <v>1640</v>
      </c>
      <c r="E333" s="12" t="s">
        <v>6</v>
      </c>
      <c r="F333" s="12" t="s">
        <v>6</v>
      </c>
      <c r="G333" s="12" t="s">
        <v>2790</v>
      </c>
      <c r="H333" s="12"/>
      <c r="I333" s="9">
        <v>26</v>
      </c>
      <c r="J333" s="9">
        <v>20</v>
      </c>
    </row>
    <row r="337" spans="8:10" x14ac:dyDescent="0.2">
      <c r="I337">
        <f>SUM(I3:I336)</f>
        <v>10810</v>
      </c>
      <c r="J337">
        <f>SUM(J3:J336)</f>
        <v>12731.4</v>
      </c>
    </row>
    <row r="338" spans="8:10" x14ac:dyDescent="0.2">
      <c r="I338">
        <f>305-11</f>
        <v>294</v>
      </c>
      <c r="J338">
        <f>305-11</f>
        <v>294</v>
      </c>
    </row>
    <row r="339" spans="8:10" x14ac:dyDescent="0.2">
      <c r="I339" s="140">
        <f>I337/I338</f>
        <v>36.7687074829932</v>
      </c>
      <c r="J339" s="140">
        <f>J337/J338</f>
        <v>43.304081632653059</v>
      </c>
    </row>
    <row r="340" spans="8:10" x14ac:dyDescent="0.2">
      <c r="H340" t="s">
        <v>2631</v>
      </c>
      <c r="I340">
        <f>MEDIAN(I2:I305)</f>
        <v>27</v>
      </c>
      <c r="J340">
        <f>MEDIAN(J2:J305)</f>
        <v>28</v>
      </c>
    </row>
  </sheetData>
  <sortState ref="A2:J160">
    <sortCondition ref="D160"/>
  </sortState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E55DE-756B-B44A-891D-97CBA9E7E0CE}">
  <dimension ref="A2:Y353"/>
  <sheetViews>
    <sheetView topLeftCell="A186" zoomScale="127" zoomScaleNormal="127" workbookViewId="0">
      <pane xSplit="1" topLeftCell="B1" activePane="topRight" state="frozen"/>
      <selection activeCell="A103" sqref="A103"/>
      <selection pane="topRight" activeCell="I333" sqref="I2:I333"/>
    </sheetView>
  </sheetViews>
  <sheetFormatPr baseColWidth="10" defaultRowHeight="15" x14ac:dyDescent="0.2"/>
  <cols>
    <col min="8" max="8" width="15.6640625" customWidth="1"/>
  </cols>
  <sheetData>
    <row r="2" spans="2:11" x14ac:dyDescent="0.2">
      <c r="B2" s="218">
        <v>43770</v>
      </c>
      <c r="C2" s="12" t="s">
        <v>3</v>
      </c>
      <c r="D2" s="113">
        <v>7242</v>
      </c>
      <c r="E2" s="12" t="s">
        <v>59</v>
      </c>
      <c r="F2" s="12" t="s">
        <v>15</v>
      </c>
      <c r="G2" s="12" t="s">
        <v>6</v>
      </c>
      <c r="H2" s="12" t="s">
        <v>194</v>
      </c>
      <c r="I2" s="12"/>
      <c r="J2" s="9">
        <v>31</v>
      </c>
      <c r="K2" s="9">
        <v>35</v>
      </c>
    </row>
    <row r="3" spans="2:11" x14ac:dyDescent="0.2">
      <c r="B3" s="218">
        <v>43770</v>
      </c>
      <c r="C3" s="12" t="s">
        <v>3</v>
      </c>
      <c r="D3" s="113">
        <v>2170</v>
      </c>
      <c r="E3" s="12" t="s">
        <v>190</v>
      </c>
      <c r="F3" s="12" t="s">
        <v>15</v>
      </c>
      <c r="G3" s="12" t="s">
        <v>187</v>
      </c>
      <c r="H3" s="12" t="s">
        <v>222</v>
      </c>
      <c r="I3" s="217"/>
      <c r="J3" s="9">
        <v>28</v>
      </c>
      <c r="K3" s="9">
        <v>37</v>
      </c>
    </row>
    <row r="4" spans="2:11" x14ac:dyDescent="0.2">
      <c r="B4" s="218">
        <v>43770</v>
      </c>
      <c r="C4" s="12" t="s">
        <v>5</v>
      </c>
      <c r="D4" s="113">
        <v>67661</v>
      </c>
      <c r="E4" s="12" t="s">
        <v>2711</v>
      </c>
      <c r="F4" s="12" t="s">
        <v>15</v>
      </c>
      <c r="G4" s="12" t="s">
        <v>15</v>
      </c>
      <c r="H4" s="12" t="s">
        <v>23</v>
      </c>
      <c r="I4" s="217"/>
      <c r="J4" s="9">
        <v>108</v>
      </c>
      <c r="K4" s="9">
        <v>172</v>
      </c>
    </row>
    <row r="5" spans="2:11" x14ac:dyDescent="0.2">
      <c r="B5" s="218">
        <v>43770</v>
      </c>
      <c r="C5" s="12" t="s">
        <v>3</v>
      </c>
      <c r="D5" s="113">
        <v>8289</v>
      </c>
      <c r="E5" s="12" t="s">
        <v>229</v>
      </c>
      <c r="F5" s="12" t="s">
        <v>15</v>
      </c>
      <c r="G5" s="12" t="s">
        <v>8</v>
      </c>
      <c r="H5" s="12" t="s">
        <v>23</v>
      </c>
      <c r="I5" s="12"/>
      <c r="J5" s="9">
        <v>30</v>
      </c>
      <c r="K5" s="9">
        <v>24</v>
      </c>
    </row>
    <row r="6" spans="2:11" x14ac:dyDescent="0.2">
      <c r="B6" s="218">
        <v>43770</v>
      </c>
      <c r="C6" s="12" t="s">
        <v>3</v>
      </c>
      <c r="D6" s="113">
        <v>5430</v>
      </c>
      <c r="E6" s="12" t="s">
        <v>2366</v>
      </c>
      <c r="F6" s="12" t="s">
        <v>15</v>
      </c>
      <c r="G6" s="12" t="s">
        <v>6</v>
      </c>
      <c r="H6" s="12" t="s">
        <v>23</v>
      </c>
      <c r="I6" s="217"/>
      <c r="J6" s="9">
        <v>37</v>
      </c>
      <c r="K6" s="9">
        <v>45</v>
      </c>
    </row>
    <row r="7" spans="2:11" x14ac:dyDescent="0.2">
      <c r="B7" s="218">
        <v>43770</v>
      </c>
      <c r="C7" s="12" t="s">
        <v>3</v>
      </c>
      <c r="D7" s="113">
        <v>9171</v>
      </c>
      <c r="E7" s="12" t="s">
        <v>2719</v>
      </c>
      <c r="F7" s="12" t="s">
        <v>15</v>
      </c>
      <c r="G7" s="12" t="s">
        <v>4</v>
      </c>
      <c r="H7" s="12" t="s">
        <v>23</v>
      </c>
      <c r="I7" s="217"/>
      <c r="J7" s="9">
        <v>54</v>
      </c>
      <c r="K7" s="9">
        <v>73</v>
      </c>
    </row>
    <row r="8" spans="2:11" x14ac:dyDescent="0.2">
      <c r="B8" s="218">
        <v>43770</v>
      </c>
      <c r="C8" s="12" t="s">
        <v>3</v>
      </c>
      <c r="D8" s="113">
        <v>5244</v>
      </c>
      <c r="E8" s="12" t="s">
        <v>66</v>
      </c>
      <c r="F8" s="12" t="s">
        <v>15</v>
      </c>
      <c r="G8" s="12" t="s">
        <v>22</v>
      </c>
      <c r="H8" s="12" t="s">
        <v>319</v>
      </c>
      <c r="I8" s="12"/>
      <c r="J8" s="9">
        <v>26</v>
      </c>
      <c r="K8" s="9">
        <v>33</v>
      </c>
    </row>
    <row r="9" spans="2:11" x14ac:dyDescent="0.2">
      <c r="B9" s="218">
        <v>43770</v>
      </c>
      <c r="C9" s="12" t="s">
        <v>3</v>
      </c>
      <c r="D9" s="113">
        <v>7716</v>
      </c>
      <c r="E9" s="12" t="s">
        <v>45</v>
      </c>
      <c r="F9" s="12" t="s">
        <v>15</v>
      </c>
      <c r="G9" s="12" t="s">
        <v>6</v>
      </c>
      <c r="H9" s="12" t="s">
        <v>303</v>
      </c>
      <c r="I9" s="12"/>
      <c r="J9" s="9">
        <v>40</v>
      </c>
      <c r="K9" s="9">
        <v>57</v>
      </c>
    </row>
    <row r="10" spans="2:11" x14ac:dyDescent="0.2">
      <c r="B10" s="218">
        <v>43770</v>
      </c>
      <c r="C10" s="12" t="s">
        <v>3</v>
      </c>
      <c r="D10" s="113">
        <v>6940</v>
      </c>
      <c r="E10" s="12" t="s">
        <v>73</v>
      </c>
      <c r="F10" s="12" t="s">
        <v>15</v>
      </c>
      <c r="G10" s="12" t="s">
        <v>2406</v>
      </c>
      <c r="H10" s="12" t="s">
        <v>319</v>
      </c>
      <c r="I10" s="217"/>
      <c r="J10" s="9">
        <v>30</v>
      </c>
      <c r="K10" s="9">
        <v>41</v>
      </c>
    </row>
    <row r="11" spans="2:11" x14ac:dyDescent="0.2">
      <c r="B11" s="218">
        <v>43771</v>
      </c>
      <c r="C11" s="12" t="s">
        <v>5</v>
      </c>
      <c r="D11" s="113">
        <v>66882</v>
      </c>
      <c r="E11" s="12" t="s">
        <v>2742</v>
      </c>
      <c r="F11" s="12" t="s">
        <v>15</v>
      </c>
      <c r="G11" s="12" t="s">
        <v>15</v>
      </c>
      <c r="H11" s="12" t="s">
        <v>23</v>
      </c>
      <c r="I11" s="12"/>
      <c r="J11" s="9">
        <v>101</v>
      </c>
      <c r="K11" s="9">
        <v>148</v>
      </c>
    </row>
    <row r="12" spans="2:11" x14ac:dyDescent="0.2">
      <c r="B12" s="218">
        <v>43771</v>
      </c>
      <c r="C12" s="12" t="s">
        <v>3</v>
      </c>
      <c r="D12" s="113">
        <v>8042</v>
      </c>
      <c r="E12" s="12" t="s">
        <v>42</v>
      </c>
      <c r="F12" s="12" t="s">
        <v>15</v>
      </c>
      <c r="G12" s="12" t="s">
        <v>15</v>
      </c>
      <c r="H12" s="12" t="s">
        <v>319</v>
      </c>
      <c r="I12" s="12"/>
      <c r="J12" s="9">
        <v>26</v>
      </c>
      <c r="K12" s="9">
        <v>21</v>
      </c>
    </row>
    <row r="13" spans="2:11" x14ac:dyDescent="0.2">
      <c r="B13" s="218">
        <v>43772</v>
      </c>
      <c r="C13" s="12" t="s">
        <v>3</v>
      </c>
      <c r="D13" s="113">
        <v>4811</v>
      </c>
      <c r="E13" s="12" t="s">
        <v>113</v>
      </c>
      <c r="F13" s="12" t="s">
        <v>15</v>
      </c>
      <c r="G13" s="12" t="s">
        <v>2756</v>
      </c>
      <c r="H13" s="12" t="s">
        <v>23</v>
      </c>
      <c r="I13" s="12"/>
      <c r="J13" s="9">
        <v>13</v>
      </c>
      <c r="K13" s="9">
        <v>9</v>
      </c>
    </row>
    <row r="14" spans="2:11" x14ac:dyDescent="0.2">
      <c r="B14" s="218">
        <v>43772</v>
      </c>
      <c r="C14" s="12" t="s">
        <v>5</v>
      </c>
      <c r="D14" s="113">
        <v>1845</v>
      </c>
      <c r="E14" s="12" t="s">
        <v>2757</v>
      </c>
      <c r="F14" s="12" t="s">
        <v>15</v>
      </c>
      <c r="G14" s="12" t="s">
        <v>2692</v>
      </c>
      <c r="H14" s="12" t="s">
        <v>172</v>
      </c>
      <c r="I14" s="12"/>
      <c r="J14" s="9">
        <v>80</v>
      </c>
      <c r="K14" s="9">
        <v>125</v>
      </c>
    </row>
    <row r="15" spans="2:11" x14ac:dyDescent="0.2">
      <c r="B15" s="218">
        <v>43772</v>
      </c>
      <c r="C15" s="12" t="s">
        <v>3</v>
      </c>
      <c r="D15" s="113">
        <v>2161</v>
      </c>
      <c r="E15" s="12" t="s">
        <v>92</v>
      </c>
      <c r="F15" s="12" t="s">
        <v>15</v>
      </c>
      <c r="G15" s="12" t="s">
        <v>2579</v>
      </c>
      <c r="H15" s="12" t="s">
        <v>194</v>
      </c>
      <c r="I15" s="12"/>
      <c r="J15" s="9">
        <v>31</v>
      </c>
      <c r="K15" s="9">
        <v>30</v>
      </c>
    </row>
    <row r="16" spans="2:11" x14ac:dyDescent="0.2">
      <c r="B16" s="218">
        <v>43772</v>
      </c>
      <c r="C16" s="12" t="s">
        <v>3</v>
      </c>
      <c r="D16" s="113">
        <v>4955</v>
      </c>
      <c r="E16" s="12" t="s">
        <v>265</v>
      </c>
      <c r="F16" s="12" t="s">
        <v>15</v>
      </c>
      <c r="G16" s="12" t="s">
        <v>2579</v>
      </c>
      <c r="H16" s="12" t="s">
        <v>194</v>
      </c>
      <c r="I16" s="12"/>
      <c r="J16" s="9">
        <v>12</v>
      </c>
      <c r="K16" s="9">
        <v>7</v>
      </c>
    </row>
    <row r="17" spans="2:11" x14ac:dyDescent="0.2">
      <c r="B17" s="218">
        <v>43773</v>
      </c>
      <c r="C17" s="12" t="s">
        <v>3</v>
      </c>
      <c r="D17" s="113">
        <v>1258</v>
      </c>
      <c r="E17" s="12" t="s">
        <v>92</v>
      </c>
      <c r="F17" s="12" t="s">
        <v>15</v>
      </c>
      <c r="G17" s="12" t="s">
        <v>6</v>
      </c>
      <c r="H17" s="12" t="s">
        <v>151</v>
      </c>
      <c r="I17" s="12"/>
      <c r="J17" s="9">
        <v>23</v>
      </c>
      <c r="K17" s="9">
        <v>26</v>
      </c>
    </row>
    <row r="18" spans="2:11" x14ac:dyDescent="0.2">
      <c r="B18" s="218">
        <v>43771</v>
      </c>
      <c r="C18" s="12" t="s">
        <v>3</v>
      </c>
      <c r="D18" s="113">
        <v>4048</v>
      </c>
      <c r="E18" s="12" t="s">
        <v>506</v>
      </c>
      <c r="F18" s="12" t="s">
        <v>9</v>
      </c>
      <c r="G18" s="12" t="s">
        <v>15</v>
      </c>
      <c r="H18" s="12" t="s">
        <v>23</v>
      </c>
      <c r="I18" s="12"/>
      <c r="J18" s="9">
        <v>15</v>
      </c>
      <c r="K18" s="9">
        <v>11</v>
      </c>
    </row>
    <row r="19" spans="2:11" x14ac:dyDescent="0.2">
      <c r="B19" s="218">
        <v>43770</v>
      </c>
      <c r="C19" s="12" t="s">
        <v>3</v>
      </c>
      <c r="D19" s="113">
        <v>8381</v>
      </c>
      <c r="E19" s="12" t="s">
        <v>959</v>
      </c>
      <c r="F19" s="12" t="s">
        <v>11</v>
      </c>
      <c r="G19" s="12" t="s">
        <v>2723</v>
      </c>
      <c r="H19" s="12" t="s">
        <v>23</v>
      </c>
      <c r="I19" s="217"/>
      <c r="J19" s="9">
        <v>22</v>
      </c>
      <c r="K19" s="9">
        <v>18</v>
      </c>
    </row>
    <row r="20" spans="2:11" x14ac:dyDescent="0.2">
      <c r="B20" s="218">
        <v>43770</v>
      </c>
      <c r="C20" s="12" t="s">
        <v>3</v>
      </c>
      <c r="D20" s="113">
        <v>4973</v>
      </c>
      <c r="E20" s="12" t="s">
        <v>133</v>
      </c>
      <c r="F20" s="12" t="s">
        <v>5</v>
      </c>
      <c r="G20" s="12" t="s">
        <v>22</v>
      </c>
      <c r="H20" s="12" t="s">
        <v>477</v>
      </c>
      <c r="I20" s="12"/>
      <c r="J20" s="9">
        <v>18</v>
      </c>
      <c r="K20" s="9">
        <v>13</v>
      </c>
    </row>
    <row r="21" spans="2:11" x14ac:dyDescent="0.2">
      <c r="B21" s="218">
        <v>43770</v>
      </c>
      <c r="C21" s="12" t="s">
        <v>3</v>
      </c>
      <c r="D21" s="113">
        <v>6147</v>
      </c>
      <c r="E21" s="12" t="s">
        <v>48</v>
      </c>
      <c r="F21" s="12" t="s">
        <v>5</v>
      </c>
      <c r="G21" s="12" t="s">
        <v>15</v>
      </c>
      <c r="H21" s="12" t="s">
        <v>151</v>
      </c>
      <c r="I21" s="12"/>
      <c r="J21" s="9">
        <v>37</v>
      </c>
      <c r="K21" s="9">
        <v>44</v>
      </c>
    </row>
    <row r="22" spans="2:11" x14ac:dyDescent="0.2">
      <c r="B22" s="218">
        <v>43770</v>
      </c>
      <c r="C22" s="12" t="s">
        <v>3</v>
      </c>
      <c r="D22" s="113">
        <v>5376</v>
      </c>
      <c r="E22" s="12" t="s">
        <v>58</v>
      </c>
      <c r="F22" s="12" t="s">
        <v>5</v>
      </c>
      <c r="G22" s="12" t="s">
        <v>15</v>
      </c>
      <c r="H22" s="12" t="s">
        <v>37</v>
      </c>
      <c r="I22" s="217"/>
      <c r="J22" s="9">
        <v>31</v>
      </c>
      <c r="K22" s="9">
        <v>41</v>
      </c>
    </row>
    <row r="23" spans="2:11" x14ac:dyDescent="0.2">
      <c r="B23" s="218">
        <v>43770</v>
      </c>
      <c r="C23" s="12" t="s">
        <v>5</v>
      </c>
      <c r="D23" s="113">
        <v>54329</v>
      </c>
      <c r="E23" s="12" t="s">
        <v>2727</v>
      </c>
      <c r="F23" s="12" t="s">
        <v>5</v>
      </c>
      <c r="G23" s="12" t="s">
        <v>15</v>
      </c>
      <c r="H23" s="33" t="s">
        <v>319</v>
      </c>
      <c r="I23" s="12"/>
      <c r="J23" s="9">
        <v>63</v>
      </c>
      <c r="K23" s="9">
        <v>76</v>
      </c>
    </row>
    <row r="24" spans="2:11" x14ac:dyDescent="0.2">
      <c r="B24" s="218">
        <v>43771</v>
      </c>
      <c r="C24" s="12" t="s">
        <v>5</v>
      </c>
      <c r="D24" s="113">
        <v>80804</v>
      </c>
      <c r="E24" s="12" t="s">
        <v>2752</v>
      </c>
      <c r="F24" s="12" t="s">
        <v>5</v>
      </c>
      <c r="G24" s="12" t="s">
        <v>15</v>
      </c>
      <c r="H24" s="12" t="s">
        <v>151</v>
      </c>
      <c r="I24" s="12"/>
      <c r="J24" s="31"/>
      <c r="K24" s="31"/>
    </row>
    <row r="25" spans="2:11" x14ac:dyDescent="0.2">
      <c r="B25" s="218">
        <v>43771</v>
      </c>
      <c r="C25" s="12" t="s">
        <v>5</v>
      </c>
      <c r="D25" s="113">
        <v>54296</v>
      </c>
      <c r="E25" s="12" t="s">
        <v>154</v>
      </c>
      <c r="F25" s="12" t="s">
        <v>5</v>
      </c>
      <c r="G25" s="12" t="s">
        <v>221</v>
      </c>
      <c r="H25" s="12" t="s">
        <v>23</v>
      </c>
      <c r="I25" s="12"/>
      <c r="J25" s="9">
        <v>63</v>
      </c>
      <c r="K25" s="9">
        <v>80</v>
      </c>
    </row>
    <row r="26" spans="2:11" x14ac:dyDescent="0.2">
      <c r="B26" s="218">
        <v>43771</v>
      </c>
      <c r="C26" s="12" t="s">
        <v>5</v>
      </c>
      <c r="D26" s="113">
        <v>55765</v>
      </c>
      <c r="E26" s="12" t="s">
        <v>2738</v>
      </c>
      <c r="F26" s="12" t="s">
        <v>5</v>
      </c>
      <c r="G26" s="12" t="s">
        <v>2739</v>
      </c>
      <c r="H26" s="12" t="s">
        <v>319</v>
      </c>
      <c r="I26" s="12"/>
      <c r="J26" s="9">
        <v>88</v>
      </c>
      <c r="K26" s="9">
        <v>138</v>
      </c>
    </row>
    <row r="27" spans="2:11" x14ac:dyDescent="0.2">
      <c r="B27" s="218">
        <v>43771</v>
      </c>
      <c r="C27" s="12" t="s">
        <v>5</v>
      </c>
      <c r="D27" s="113">
        <v>67269</v>
      </c>
      <c r="E27" s="12" t="s">
        <v>2743</v>
      </c>
      <c r="F27" s="12" t="s">
        <v>5</v>
      </c>
      <c r="G27" s="12" t="s">
        <v>15</v>
      </c>
      <c r="H27" s="12" t="s">
        <v>319</v>
      </c>
      <c r="I27" s="12"/>
      <c r="J27" s="9">
        <v>117</v>
      </c>
      <c r="K27" s="9">
        <v>188</v>
      </c>
    </row>
    <row r="28" spans="2:11" x14ac:dyDescent="0.2">
      <c r="B28" s="218">
        <v>43772</v>
      </c>
      <c r="C28" s="12" t="s">
        <v>5</v>
      </c>
      <c r="D28" s="113">
        <v>55122</v>
      </c>
      <c r="E28" s="12" t="s">
        <v>2755</v>
      </c>
      <c r="F28" s="12" t="s">
        <v>5</v>
      </c>
      <c r="G28" s="12" t="s">
        <v>2579</v>
      </c>
      <c r="H28" s="12" t="s">
        <v>319</v>
      </c>
      <c r="I28" s="12"/>
      <c r="J28" s="9">
        <v>180</v>
      </c>
      <c r="K28" s="9">
        <v>284</v>
      </c>
    </row>
    <row r="29" spans="2:11" x14ac:dyDescent="0.2">
      <c r="B29" s="218">
        <v>43772</v>
      </c>
      <c r="C29" s="12" t="s">
        <v>5</v>
      </c>
      <c r="D29" s="113">
        <v>55122</v>
      </c>
      <c r="E29" s="12" t="s">
        <v>2755</v>
      </c>
      <c r="F29" s="12" t="s">
        <v>5</v>
      </c>
      <c r="G29" s="12" t="s">
        <v>2579</v>
      </c>
      <c r="H29" s="12" t="s">
        <v>319</v>
      </c>
      <c r="I29" s="12"/>
      <c r="J29" s="9">
        <v>180</v>
      </c>
      <c r="K29" s="9">
        <v>284</v>
      </c>
    </row>
    <row r="30" spans="2:11" x14ac:dyDescent="0.2">
      <c r="B30" s="218">
        <v>43772</v>
      </c>
      <c r="C30" s="12" t="s">
        <v>5</v>
      </c>
      <c r="D30" s="113">
        <v>66663</v>
      </c>
      <c r="E30" s="12" t="s">
        <v>191</v>
      </c>
      <c r="F30" s="12" t="s">
        <v>5</v>
      </c>
      <c r="G30" s="12" t="s">
        <v>2579</v>
      </c>
      <c r="H30" s="12" t="s">
        <v>2758</v>
      </c>
      <c r="I30" s="12"/>
      <c r="J30" s="9">
        <v>48</v>
      </c>
      <c r="K30" s="9">
        <v>67</v>
      </c>
    </row>
    <row r="31" spans="2:11" x14ac:dyDescent="0.2">
      <c r="B31" s="218">
        <v>43772</v>
      </c>
      <c r="C31" s="12" t="s">
        <v>5</v>
      </c>
      <c r="D31" s="113">
        <v>54294</v>
      </c>
      <c r="E31" s="12" t="s">
        <v>154</v>
      </c>
      <c r="F31" s="12" t="s">
        <v>5</v>
      </c>
      <c r="G31" s="12" t="s">
        <v>2579</v>
      </c>
      <c r="H31" s="12" t="s">
        <v>23</v>
      </c>
      <c r="I31" s="12"/>
      <c r="J31" s="9">
        <v>52</v>
      </c>
      <c r="K31" s="9">
        <v>69</v>
      </c>
    </row>
    <row r="32" spans="2:11" x14ac:dyDescent="0.2">
      <c r="B32" s="218">
        <v>43772</v>
      </c>
      <c r="C32" s="12" t="s">
        <v>5</v>
      </c>
      <c r="D32" s="113">
        <v>66839</v>
      </c>
      <c r="E32" s="12" t="s">
        <v>2761</v>
      </c>
      <c r="F32" s="12" t="s">
        <v>5</v>
      </c>
      <c r="G32" s="12" t="s">
        <v>6</v>
      </c>
      <c r="H32" s="12" t="s">
        <v>319</v>
      </c>
      <c r="I32" s="12"/>
      <c r="J32" s="9">
        <v>72</v>
      </c>
      <c r="K32" s="9">
        <v>90</v>
      </c>
    </row>
    <row r="33" spans="2:11" x14ac:dyDescent="0.2">
      <c r="B33" s="218">
        <v>43772</v>
      </c>
      <c r="C33" s="12" t="s">
        <v>3</v>
      </c>
      <c r="D33" s="113">
        <v>5312</v>
      </c>
      <c r="E33" s="12" t="s">
        <v>280</v>
      </c>
      <c r="F33" s="12" t="s">
        <v>5</v>
      </c>
      <c r="G33" s="12" t="s">
        <v>2579</v>
      </c>
      <c r="H33" s="12" t="s">
        <v>2746</v>
      </c>
      <c r="I33" s="12"/>
      <c r="J33" s="9">
        <v>31</v>
      </c>
      <c r="K33" s="9">
        <v>37</v>
      </c>
    </row>
    <row r="34" spans="2:11" x14ac:dyDescent="0.2">
      <c r="B34" s="218">
        <v>43772</v>
      </c>
      <c r="C34" s="12" t="s">
        <v>3</v>
      </c>
      <c r="D34" s="113">
        <v>1930</v>
      </c>
      <c r="E34" s="12" t="s">
        <v>92</v>
      </c>
      <c r="F34" s="12" t="s">
        <v>5</v>
      </c>
      <c r="G34" s="12" t="s">
        <v>2579</v>
      </c>
      <c r="H34" s="12" t="s">
        <v>292</v>
      </c>
      <c r="I34" s="12"/>
      <c r="J34" s="9">
        <v>26</v>
      </c>
      <c r="K34" s="9">
        <v>26</v>
      </c>
    </row>
    <row r="35" spans="2:11" x14ac:dyDescent="0.2">
      <c r="B35" s="218">
        <v>43772</v>
      </c>
      <c r="C35" s="12" t="s">
        <v>5</v>
      </c>
      <c r="D35" s="113">
        <v>54294</v>
      </c>
      <c r="E35" s="12" t="s">
        <v>154</v>
      </c>
      <c r="F35" s="12" t="s">
        <v>5</v>
      </c>
      <c r="G35" s="12" t="s">
        <v>2579</v>
      </c>
      <c r="H35" s="12" t="s">
        <v>151</v>
      </c>
      <c r="I35" s="12"/>
      <c r="J35" s="9">
        <v>55</v>
      </c>
      <c r="K35" s="9">
        <v>70</v>
      </c>
    </row>
    <row r="36" spans="2:11" x14ac:dyDescent="0.2">
      <c r="B36" s="218">
        <v>43772</v>
      </c>
      <c r="C36" s="12" t="s">
        <v>5</v>
      </c>
      <c r="D36" s="113">
        <v>54318</v>
      </c>
      <c r="E36" s="12" t="s">
        <v>2763</v>
      </c>
      <c r="F36" s="12" t="s">
        <v>5</v>
      </c>
      <c r="G36" s="12" t="s">
        <v>2579</v>
      </c>
      <c r="H36" s="12" t="s">
        <v>151</v>
      </c>
      <c r="I36" s="12"/>
      <c r="J36" s="9">
        <v>56</v>
      </c>
      <c r="K36" s="9">
        <v>86</v>
      </c>
    </row>
    <row r="37" spans="2:11" x14ac:dyDescent="0.2">
      <c r="B37" s="218">
        <v>43772</v>
      </c>
      <c r="C37" s="12" t="s">
        <v>5</v>
      </c>
      <c r="D37" s="113">
        <v>66706</v>
      </c>
      <c r="E37" s="12" t="s">
        <v>97</v>
      </c>
      <c r="F37" s="12" t="s">
        <v>5</v>
      </c>
      <c r="G37" s="12" t="s">
        <v>2579</v>
      </c>
      <c r="H37" s="12" t="s">
        <v>2765</v>
      </c>
      <c r="I37" s="12"/>
      <c r="J37" s="9">
        <v>35</v>
      </c>
      <c r="K37" s="9">
        <v>46</v>
      </c>
    </row>
    <row r="38" spans="2:11" x14ac:dyDescent="0.2">
      <c r="B38" s="218">
        <v>43772</v>
      </c>
      <c r="C38" s="12" t="s">
        <v>5</v>
      </c>
      <c r="D38" s="113">
        <v>66706</v>
      </c>
      <c r="E38" s="12" t="s">
        <v>97</v>
      </c>
      <c r="F38" s="12" t="s">
        <v>5</v>
      </c>
      <c r="G38" s="12" t="s">
        <v>2579</v>
      </c>
      <c r="H38" s="12" t="s">
        <v>2765</v>
      </c>
      <c r="I38" s="12"/>
      <c r="J38" s="9">
        <v>35</v>
      </c>
      <c r="K38" s="9">
        <v>46</v>
      </c>
    </row>
    <row r="39" spans="2:11" x14ac:dyDescent="0.2">
      <c r="B39" s="218">
        <v>43771</v>
      </c>
      <c r="C39" s="12" t="s">
        <v>6</v>
      </c>
      <c r="D39" s="113">
        <v>55400</v>
      </c>
      <c r="E39" s="12" t="s">
        <v>2741</v>
      </c>
      <c r="F39" s="12" t="s">
        <v>234</v>
      </c>
      <c r="G39" s="12" t="s">
        <v>15</v>
      </c>
      <c r="H39" s="12" t="s">
        <v>319</v>
      </c>
      <c r="I39" s="12"/>
      <c r="J39" s="9">
        <v>57</v>
      </c>
      <c r="K39" s="9">
        <v>53</v>
      </c>
    </row>
    <row r="40" spans="2:11" x14ac:dyDescent="0.2">
      <c r="B40" s="218">
        <v>43770</v>
      </c>
      <c r="C40" s="12" t="s">
        <v>3</v>
      </c>
      <c r="D40" s="113">
        <v>1550</v>
      </c>
      <c r="E40" s="12" t="s">
        <v>92</v>
      </c>
      <c r="F40" s="12" t="s">
        <v>18</v>
      </c>
      <c r="G40" s="12" t="s">
        <v>15</v>
      </c>
      <c r="H40" s="12" t="s">
        <v>23</v>
      </c>
      <c r="I40" s="217"/>
      <c r="J40" s="9">
        <v>26</v>
      </c>
      <c r="K40" s="9">
        <v>26</v>
      </c>
    </row>
    <row r="41" spans="2:11" x14ac:dyDescent="0.2">
      <c r="B41" s="218">
        <v>43770</v>
      </c>
      <c r="C41" s="12" t="s">
        <v>3</v>
      </c>
      <c r="D41" s="113">
        <v>2327</v>
      </c>
      <c r="E41" s="12" t="s">
        <v>92</v>
      </c>
      <c r="F41" s="12" t="s">
        <v>18</v>
      </c>
      <c r="G41" s="12" t="s">
        <v>15</v>
      </c>
      <c r="H41" s="12" t="s">
        <v>2721</v>
      </c>
      <c r="I41" s="12"/>
      <c r="J41" s="9">
        <v>24</v>
      </c>
      <c r="K41" s="9">
        <v>28</v>
      </c>
    </row>
    <row r="42" spans="2:11" x14ac:dyDescent="0.2">
      <c r="B42" s="218">
        <v>43771</v>
      </c>
      <c r="C42" s="12" t="s">
        <v>3</v>
      </c>
      <c r="D42" s="113">
        <v>8047</v>
      </c>
      <c r="E42" s="12" t="s">
        <v>42</v>
      </c>
      <c r="F42" s="12" t="s">
        <v>18</v>
      </c>
      <c r="G42" s="12" t="s">
        <v>15</v>
      </c>
      <c r="H42" s="12" t="s">
        <v>37</v>
      </c>
      <c r="I42" s="12"/>
      <c r="J42" s="9">
        <v>25</v>
      </c>
      <c r="K42" s="9">
        <v>22</v>
      </c>
    </row>
    <row r="43" spans="2:11" x14ac:dyDescent="0.2">
      <c r="B43" s="218">
        <v>43772</v>
      </c>
      <c r="C43" s="12" t="s">
        <v>3</v>
      </c>
      <c r="D43" s="113">
        <v>1466</v>
      </c>
      <c r="E43" s="12" t="s">
        <v>92</v>
      </c>
      <c r="F43" s="12" t="s">
        <v>18</v>
      </c>
      <c r="G43" s="12" t="s">
        <v>5</v>
      </c>
      <c r="H43" s="12" t="s">
        <v>23</v>
      </c>
      <c r="I43" s="12"/>
      <c r="J43" s="9">
        <v>33</v>
      </c>
      <c r="K43" s="9">
        <v>40</v>
      </c>
    </row>
    <row r="44" spans="2:11" x14ac:dyDescent="0.2">
      <c r="B44" s="218">
        <v>43770</v>
      </c>
      <c r="C44" s="12" t="s">
        <v>3</v>
      </c>
      <c r="D44" s="113">
        <v>6786</v>
      </c>
      <c r="E44" s="12" t="s">
        <v>49</v>
      </c>
      <c r="F44" s="12" t="s">
        <v>2712</v>
      </c>
      <c r="G44" s="12" t="s">
        <v>15</v>
      </c>
      <c r="H44" s="12" t="s">
        <v>151</v>
      </c>
      <c r="I44" s="12"/>
      <c r="J44" s="9">
        <v>39</v>
      </c>
      <c r="K44" s="9">
        <v>54</v>
      </c>
    </row>
    <row r="45" spans="2:11" x14ac:dyDescent="0.2">
      <c r="B45" s="218">
        <v>43770</v>
      </c>
      <c r="C45" s="12" t="s">
        <v>6</v>
      </c>
      <c r="D45" s="113">
        <v>88510</v>
      </c>
      <c r="E45" s="12" t="s">
        <v>2705</v>
      </c>
      <c r="F45" s="12" t="s">
        <v>6</v>
      </c>
      <c r="G45" s="12" t="s">
        <v>6</v>
      </c>
      <c r="H45" s="12" t="s">
        <v>292</v>
      </c>
      <c r="I45" s="12"/>
      <c r="J45" s="87" t="s">
        <v>2728</v>
      </c>
      <c r="K45" s="87" t="s">
        <v>2408</v>
      </c>
    </row>
    <row r="46" spans="2:11" x14ac:dyDescent="0.2">
      <c r="B46" s="218">
        <v>43770</v>
      </c>
      <c r="C46" s="12" t="s">
        <v>6</v>
      </c>
      <c r="D46" s="113">
        <v>57100</v>
      </c>
      <c r="E46" s="12" t="s">
        <v>141</v>
      </c>
      <c r="F46" s="12" t="s">
        <v>6</v>
      </c>
      <c r="G46" s="12" t="s">
        <v>15</v>
      </c>
      <c r="H46" s="12" t="s">
        <v>151</v>
      </c>
      <c r="I46" s="12"/>
      <c r="J46" s="9">
        <v>36</v>
      </c>
      <c r="K46" s="9">
        <v>41</v>
      </c>
    </row>
    <row r="47" spans="2:11" x14ac:dyDescent="0.2">
      <c r="B47" s="218">
        <v>43770</v>
      </c>
      <c r="C47" s="12" t="s">
        <v>6</v>
      </c>
      <c r="D47" s="113">
        <v>57685</v>
      </c>
      <c r="E47" s="12" t="s">
        <v>2706</v>
      </c>
      <c r="F47" s="12" t="s">
        <v>6</v>
      </c>
      <c r="G47" s="12" t="s">
        <v>34</v>
      </c>
      <c r="H47" s="12" t="s">
        <v>422</v>
      </c>
      <c r="I47" s="217"/>
      <c r="J47" s="9">
        <v>53</v>
      </c>
      <c r="K47" s="9">
        <v>72</v>
      </c>
    </row>
    <row r="48" spans="2:11" x14ac:dyDescent="0.2">
      <c r="B48" s="218">
        <v>43770</v>
      </c>
      <c r="C48" s="12" t="s">
        <v>3</v>
      </c>
      <c r="D48" s="113">
        <v>5836</v>
      </c>
      <c r="E48" s="12" t="s">
        <v>261</v>
      </c>
      <c r="F48" s="12" t="s">
        <v>6</v>
      </c>
      <c r="G48" s="12" t="s">
        <v>15</v>
      </c>
      <c r="H48" s="12" t="s">
        <v>2707</v>
      </c>
      <c r="I48" s="217"/>
      <c r="J48" s="9">
        <v>29</v>
      </c>
      <c r="K48" s="9">
        <v>29</v>
      </c>
    </row>
    <row r="49" spans="2:11" x14ac:dyDescent="0.2">
      <c r="B49" s="218">
        <v>43770</v>
      </c>
      <c r="C49" s="12" t="s">
        <v>6</v>
      </c>
      <c r="D49" s="113">
        <v>57120</v>
      </c>
      <c r="E49" s="12" t="s">
        <v>344</v>
      </c>
      <c r="F49" s="12" t="s">
        <v>6</v>
      </c>
      <c r="G49" s="12" t="s">
        <v>15</v>
      </c>
      <c r="H49" s="12" t="s">
        <v>37</v>
      </c>
      <c r="I49" s="217"/>
      <c r="J49" s="9">
        <v>27</v>
      </c>
      <c r="K49" s="9">
        <v>29</v>
      </c>
    </row>
    <row r="50" spans="2:11" x14ac:dyDescent="0.2">
      <c r="B50" s="218">
        <v>43770</v>
      </c>
      <c r="C50" s="12" t="s">
        <v>6</v>
      </c>
      <c r="D50" s="113">
        <v>67000</v>
      </c>
      <c r="E50" s="12" t="s">
        <v>165</v>
      </c>
      <c r="F50" s="12" t="s">
        <v>6</v>
      </c>
      <c r="G50" s="12" t="s">
        <v>5</v>
      </c>
      <c r="H50" s="12" t="s">
        <v>477</v>
      </c>
      <c r="I50" s="217"/>
      <c r="J50" s="9">
        <v>32</v>
      </c>
      <c r="K50" s="9">
        <v>30</v>
      </c>
    </row>
    <row r="51" spans="2:11" x14ac:dyDescent="0.2">
      <c r="B51" s="218">
        <v>43770</v>
      </c>
      <c r="C51" s="12" t="s">
        <v>6</v>
      </c>
      <c r="D51" s="113">
        <v>54260</v>
      </c>
      <c r="E51" s="12" t="s">
        <v>672</v>
      </c>
      <c r="F51" s="12" t="s">
        <v>6</v>
      </c>
      <c r="G51" s="12" t="s">
        <v>15</v>
      </c>
      <c r="H51" s="12" t="s">
        <v>151</v>
      </c>
      <c r="I51" s="217"/>
      <c r="J51" s="9">
        <v>40</v>
      </c>
      <c r="K51" s="9">
        <v>36</v>
      </c>
    </row>
    <row r="52" spans="2:11" x14ac:dyDescent="0.2">
      <c r="B52" s="218">
        <v>43770</v>
      </c>
      <c r="C52" s="12" t="s">
        <v>3</v>
      </c>
      <c r="D52" s="113">
        <v>4282</v>
      </c>
      <c r="E52" s="12" t="s">
        <v>506</v>
      </c>
      <c r="F52" s="12" t="s">
        <v>6</v>
      </c>
      <c r="G52" s="12" t="s">
        <v>15</v>
      </c>
      <c r="H52" s="12" t="s">
        <v>23</v>
      </c>
      <c r="I52" s="217"/>
      <c r="J52" s="9">
        <v>11</v>
      </c>
      <c r="K52" s="9">
        <v>7</v>
      </c>
    </row>
    <row r="53" spans="2:11" x14ac:dyDescent="0.2">
      <c r="B53" s="218">
        <v>43770</v>
      </c>
      <c r="C53" s="12" t="s">
        <v>6</v>
      </c>
      <c r="D53" s="113">
        <v>54000</v>
      </c>
      <c r="E53" s="12" t="s">
        <v>210</v>
      </c>
      <c r="F53" s="12" t="s">
        <v>6</v>
      </c>
      <c r="G53" s="12" t="s">
        <v>15</v>
      </c>
      <c r="H53" s="12" t="s">
        <v>422</v>
      </c>
      <c r="I53" s="12"/>
      <c r="J53" s="9">
        <v>82</v>
      </c>
      <c r="K53" s="9">
        <v>116</v>
      </c>
    </row>
    <row r="54" spans="2:11" x14ac:dyDescent="0.2">
      <c r="B54" s="218">
        <v>43770</v>
      </c>
      <c r="C54" s="12" t="s">
        <v>6</v>
      </c>
      <c r="D54" s="113">
        <v>94480</v>
      </c>
      <c r="E54" s="12" t="s">
        <v>2715</v>
      </c>
      <c r="F54" s="12" t="s">
        <v>6</v>
      </c>
      <c r="G54" s="12" t="s">
        <v>15</v>
      </c>
      <c r="H54" s="12" t="s">
        <v>2716</v>
      </c>
      <c r="I54" s="217"/>
      <c r="J54" s="9"/>
      <c r="K54" s="9"/>
    </row>
    <row r="55" spans="2:11" x14ac:dyDescent="0.2">
      <c r="B55" s="218">
        <v>43770</v>
      </c>
      <c r="C55" s="12" t="s">
        <v>3</v>
      </c>
      <c r="D55" s="113">
        <v>2222</v>
      </c>
      <c r="E55" s="12" t="s">
        <v>92</v>
      </c>
      <c r="F55" s="12" t="s">
        <v>6</v>
      </c>
      <c r="G55" s="12" t="s">
        <v>15</v>
      </c>
      <c r="H55" s="12" t="s">
        <v>2729</v>
      </c>
      <c r="I55" s="217"/>
      <c r="J55" s="9">
        <v>28</v>
      </c>
      <c r="K55" s="9">
        <v>33</v>
      </c>
    </row>
    <row r="56" spans="2:11" x14ac:dyDescent="0.2">
      <c r="B56" s="218">
        <v>43770</v>
      </c>
      <c r="C56" s="12" t="s">
        <v>3</v>
      </c>
      <c r="D56" s="113">
        <v>3720</v>
      </c>
      <c r="E56" s="12" t="s">
        <v>83</v>
      </c>
      <c r="F56" s="12" t="s">
        <v>6</v>
      </c>
      <c r="G56" s="12" t="s">
        <v>4</v>
      </c>
      <c r="H56" s="12" t="s">
        <v>2717</v>
      </c>
      <c r="I56" s="217"/>
      <c r="J56" s="9">
        <v>20</v>
      </c>
      <c r="K56" s="9">
        <v>16</v>
      </c>
    </row>
    <row r="57" spans="2:11" x14ac:dyDescent="0.2">
      <c r="B57" s="218">
        <v>43770</v>
      </c>
      <c r="C57" s="12" t="s">
        <v>6</v>
      </c>
      <c r="D57" s="113">
        <v>57220</v>
      </c>
      <c r="E57" s="12" t="s">
        <v>2718</v>
      </c>
      <c r="F57" s="12" t="s">
        <v>6</v>
      </c>
      <c r="G57" s="12" t="s">
        <v>5</v>
      </c>
      <c r="H57" s="12" t="s">
        <v>151</v>
      </c>
      <c r="I57" s="12"/>
      <c r="J57" s="9">
        <v>64</v>
      </c>
      <c r="K57" s="9">
        <v>91</v>
      </c>
    </row>
    <row r="58" spans="2:11" x14ac:dyDescent="0.2">
      <c r="B58" s="218">
        <v>43770</v>
      </c>
      <c r="C58" s="12" t="s">
        <v>6</v>
      </c>
      <c r="D58" s="113">
        <v>54690</v>
      </c>
      <c r="E58" s="12" t="s">
        <v>2720</v>
      </c>
      <c r="F58" s="12" t="s">
        <v>6</v>
      </c>
      <c r="G58" s="12" t="s">
        <v>15</v>
      </c>
      <c r="H58" s="12" t="s">
        <v>37</v>
      </c>
      <c r="I58" s="217"/>
      <c r="J58" s="9">
        <v>81</v>
      </c>
      <c r="K58" s="9">
        <v>114</v>
      </c>
    </row>
    <row r="59" spans="2:11" x14ac:dyDescent="0.2">
      <c r="B59" s="218">
        <v>43770</v>
      </c>
      <c r="C59" s="12" t="s">
        <v>3</v>
      </c>
      <c r="D59" s="113">
        <v>8253</v>
      </c>
      <c r="E59" s="12" t="s">
        <v>64</v>
      </c>
      <c r="F59" s="12" t="s">
        <v>6</v>
      </c>
      <c r="G59" s="12" t="s">
        <v>22</v>
      </c>
      <c r="H59" s="12" t="s">
        <v>2721</v>
      </c>
      <c r="I59" s="12"/>
      <c r="J59" s="9">
        <v>27</v>
      </c>
      <c r="K59" s="9">
        <v>19</v>
      </c>
    </row>
    <row r="60" spans="2:11" x14ac:dyDescent="0.2">
      <c r="B60" s="218">
        <v>43770</v>
      </c>
      <c r="C60" s="12" t="s">
        <v>3</v>
      </c>
      <c r="D60" s="113">
        <v>7264</v>
      </c>
      <c r="E60" s="12" t="s">
        <v>59</v>
      </c>
      <c r="F60" s="12" t="s">
        <v>6</v>
      </c>
      <c r="G60" s="12" t="s">
        <v>15</v>
      </c>
      <c r="H60" s="12" t="s">
        <v>23</v>
      </c>
      <c r="I60" s="12"/>
      <c r="J60" s="9">
        <v>32</v>
      </c>
      <c r="K60" s="9">
        <v>35</v>
      </c>
    </row>
    <row r="61" spans="2:11" x14ac:dyDescent="0.2">
      <c r="B61" s="218">
        <v>43770</v>
      </c>
      <c r="C61" s="12" t="s">
        <v>5</v>
      </c>
      <c r="D61" s="113">
        <v>54317</v>
      </c>
      <c r="E61" s="12" t="s">
        <v>1008</v>
      </c>
      <c r="F61" s="12" t="s">
        <v>6</v>
      </c>
      <c r="G61" s="12" t="s">
        <v>5</v>
      </c>
      <c r="H61" s="12" t="s">
        <v>151</v>
      </c>
      <c r="I61" s="12"/>
      <c r="J61" s="9">
        <v>59</v>
      </c>
      <c r="K61" s="9">
        <v>91</v>
      </c>
    </row>
    <row r="62" spans="2:11" x14ac:dyDescent="0.2">
      <c r="B62" s="218">
        <v>43770</v>
      </c>
      <c r="C62" s="12" t="s">
        <v>6</v>
      </c>
      <c r="D62" s="113">
        <v>57100</v>
      </c>
      <c r="E62" s="12" t="s">
        <v>141</v>
      </c>
      <c r="F62" s="12" t="s">
        <v>6</v>
      </c>
      <c r="G62" s="12" t="s">
        <v>6</v>
      </c>
      <c r="H62" s="12" t="s">
        <v>2585</v>
      </c>
      <c r="I62" s="217"/>
      <c r="J62" s="9">
        <v>36</v>
      </c>
      <c r="K62" s="9">
        <v>41</v>
      </c>
    </row>
    <row r="63" spans="2:11" x14ac:dyDescent="0.2">
      <c r="B63" s="218">
        <v>43770</v>
      </c>
      <c r="C63" s="12" t="s">
        <v>6</v>
      </c>
      <c r="D63" s="113">
        <v>57100</v>
      </c>
      <c r="E63" s="12" t="s">
        <v>141</v>
      </c>
      <c r="F63" s="12" t="s">
        <v>6</v>
      </c>
      <c r="G63" s="12" t="s">
        <v>15</v>
      </c>
      <c r="H63" s="12" t="s">
        <v>2585</v>
      </c>
      <c r="I63" s="233"/>
      <c r="J63" s="9">
        <v>36</v>
      </c>
      <c r="K63" s="9">
        <v>41</v>
      </c>
    </row>
    <row r="64" spans="2:11" x14ac:dyDescent="0.2">
      <c r="B64" s="218">
        <v>43770</v>
      </c>
      <c r="C64" s="12" t="s">
        <v>6</v>
      </c>
      <c r="D64" s="113">
        <v>57330</v>
      </c>
      <c r="E64" s="12" t="s">
        <v>315</v>
      </c>
      <c r="F64" s="12" t="s">
        <v>6</v>
      </c>
      <c r="G64" s="12" t="s">
        <v>18</v>
      </c>
      <c r="H64" s="12" t="s">
        <v>2585</v>
      </c>
      <c r="I64" s="217"/>
      <c r="J64" s="9">
        <v>25</v>
      </c>
      <c r="K64" s="9">
        <v>29</v>
      </c>
    </row>
    <row r="65" spans="2:11" x14ac:dyDescent="0.2">
      <c r="B65" s="218">
        <v>43770</v>
      </c>
      <c r="C65" s="12" t="s">
        <v>6</v>
      </c>
      <c r="D65" s="113">
        <v>57100</v>
      </c>
      <c r="E65" s="12" t="s">
        <v>141</v>
      </c>
      <c r="F65" s="12" t="s">
        <v>6</v>
      </c>
      <c r="G65" s="12" t="s">
        <v>5</v>
      </c>
      <c r="H65" s="12" t="s">
        <v>2585</v>
      </c>
      <c r="I65" s="217"/>
      <c r="J65" s="9">
        <v>37</v>
      </c>
      <c r="K65" s="9">
        <v>41</v>
      </c>
    </row>
    <row r="66" spans="2:11" x14ac:dyDescent="0.2">
      <c r="B66" s="218">
        <v>43770</v>
      </c>
      <c r="C66" s="12" t="s">
        <v>3</v>
      </c>
      <c r="D66" s="113">
        <v>1834</v>
      </c>
      <c r="E66" s="12" t="s">
        <v>92</v>
      </c>
      <c r="F66" s="12" t="s">
        <v>6</v>
      </c>
      <c r="G66" s="12" t="s">
        <v>2723</v>
      </c>
      <c r="H66" s="12" t="s">
        <v>151</v>
      </c>
      <c r="I66" s="217"/>
      <c r="J66" s="9">
        <v>22</v>
      </c>
      <c r="K66" s="9">
        <v>25</v>
      </c>
    </row>
    <row r="67" spans="2:11" x14ac:dyDescent="0.2">
      <c r="B67" s="218">
        <v>43770</v>
      </c>
      <c r="C67" s="12" t="s">
        <v>6</v>
      </c>
      <c r="D67" s="113">
        <v>57920</v>
      </c>
      <c r="E67" s="12" t="s">
        <v>805</v>
      </c>
      <c r="F67" s="12" t="s">
        <v>6</v>
      </c>
      <c r="G67" s="12" t="s">
        <v>5</v>
      </c>
      <c r="H67" s="12" t="s">
        <v>23</v>
      </c>
      <c r="I67" s="217"/>
      <c r="J67" s="9">
        <v>56</v>
      </c>
      <c r="K67" s="9">
        <v>62</v>
      </c>
    </row>
    <row r="68" spans="2:11" x14ac:dyDescent="0.2">
      <c r="B68" s="218">
        <v>43770</v>
      </c>
      <c r="C68" s="12" t="s">
        <v>6</v>
      </c>
      <c r="D68" s="113">
        <v>57390</v>
      </c>
      <c r="E68" s="12" t="s">
        <v>137</v>
      </c>
      <c r="F68" s="12" t="s">
        <v>6</v>
      </c>
      <c r="G68" s="12" t="s">
        <v>8</v>
      </c>
      <c r="H68" s="12" t="s">
        <v>151</v>
      </c>
      <c r="I68" s="217"/>
      <c r="J68" s="9">
        <v>14</v>
      </c>
      <c r="K68" s="9">
        <v>11</v>
      </c>
    </row>
    <row r="69" spans="2:11" x14ac:dyDescent="0.2">
      <c r="B69" s="218">
        <v>43770</v>
      </c>
      <c r="C69" s="12" t="s">
        <v>6</v>
      </c>
      <c r="D69" s="113">
        <v>54190</v>
      </c>
      <c r="E69" s="12" t="s">
        <v>2724</v>
      </c>
      <c r="F69" s="12" t="s">
        <v>6</v>
      </c>
      <c r="G69" s="12" t="s">
        <v>9</v>
      </c>
      <c r="H69" s="12" t="s">
        <v>2725</v>
      </c>
      <c r="I69" s="217"/>
      <c r="J69" s="9">
        <v>13</v>
      </c>
      <c r="K69" s="9">
        <v>10</v>
      </c>
    </row>
    <row r="70" spans="2:11" x14ac:dyDescent="0.2">
      <c r="B70" s="218">
        <v>43770</v>
      </c>
      <c r="C70" s="12" t="s">
        <v>3</v>
      </c>
      <c r="D70" s="113">
        <v>8028</v>
      </c>
      <c r="E70" s="12" t="s">
        <v>42</v>
      </c>
      <c r="F70" s="12" t="s">
        <v>6</v>
      </c>
      <c r="G70" s="12" t="s">
        <v>19</v>
      </c>
      <c r="H70" s="12" t="s">
        <v>319</v>
      </c>
      <c r="I70" s="12"/>
      <c r="J70" s="9">
        <v>23</v>
      </c>
      <c r="K70" s="9">
        <v>26</v>
      </c>
    </row>
    <row r="71" spans="2:11" x14ac:dyDescent="0.2">
      <c r="B71" s="218">
        <v>43770</v>
      </c>
      <c r="C71" s="12" t="s">
        <v>6</v>
      </c>
      <c r="D71" s="113">
        <v>57290</v>
      </c>
      <c r="E71" s="12" t="s">
        <v>138</v>
      </c>
      <c r="F71" s="12" t="s">
        <v>6</v>
      </c>
      <c r="G71" s="12" t="s">
        <v>6</v>
      </c>
      <c r="H71" s="12" t="s">
        <v>319</v>
      </c>
      <c r="I71" s="12"/>
      <c r="J71" s="9">
        <v>35</v>
      </c>
      <c r="K71" s="9">
        <v>38</v>
      </c>
    </row>
    <row r="72" spans="2:11" x14ac:dyDescent="0.2">
      <c r="B72" s="218">
        <v>43770</v>
      </c>
      <c r="C72" s="12" t="s">
        <v>6</v>
      </c>
      <c r="D72" s="113">
        <v>57970</v>
      </c>
      <c r="E72" s="12" t="s">
        <v>206</v>
      </c>
      <c r="F72" s="12" t="s">
        <v>6</v>
      </c>
      <c r="G72" s="12" t="s">
        <v>6</v>
      </c>
      <c r="H72" s="12" t="s">
        <v>23</v>
      </c>
      <c r="I72" s="217"/>
      <c r="J72" s="9">
        <v>37</v>
      </c>
      <c r="K72" s="9">
        <v>45</v>
      </c>
    </row>
    <row r="73" spans="2:11" x14ac:dyDescent="0.2">
      <c r="B73" s="218">
        <v>43770</v>
      </c>
      <c r="C73" s="12" t="s">
        <v>6</v>
      </c>
      <c r="D73" s="113">
        <v>57100</v>
      </c>
      <c r="E73" s="12" t="s">
        <v>141</v>
      </c>
      <c r="F73" s="12" t="s">
        <v>6</v>
      </c>
      <c r="G73" s="12" t="s">
        <v>15</v>
      </c>
      <c r="H73" s="12" t="s">
        <v>151</v>
      </c>
      <c r="I73" s="217"/>
      <c r="J73" s="9">
        <v>37</v>
      </c>
      <c r="K73" s="9">
        <v>41</v>
      </c>
    </row>
    <row r="74" spans="2:11" x14ac:dyDescent="0.2">
      <c r="B74" s="218">
        <v>43770</v>
      </c>
      <c r="C74" s="12" t="s">
        <v>3</v>
      </c>
      <c r="D74" s="113">
        <v>3358</v>
      </c>
      <c r="E74" s="12" t="s">
        <v>54</v>
      </c>
      <c r="F74" s="12" t="s">
        <v>6</v>
      </c>
      <c r="G74" s="12" t="s">
        <v>15</v>
      </c>
      <c r="H74" s="12" t="s">
        <v>151</v>
      </c>
      <c r="I74" s="12"/>
      <c r="J74" s="9">
        <v>22</v>
      </c>
      <c r="K74" s="9">
        <v>18</v>
      </c>
    </row>
    <row r="75" spans="2:11" x14ac:dyDescent="0.2">
      <c r="B75" s="218">
        <v>43770</v>
      </c>
      <c r="C75" s="12" t="s">
        <v>3</v>
      </c>
      <c r="D75" s="113">
        <v>8013</v>
      </c>
      <c r="E75" s="12" t="s">
        <v>42</v>
      </c>
      <c r="F75" s="12" t="s">
        <v>6</v>
      </c>
      <c r="G75" s="12" t="s">
        <v>234</v>
      </c>
      <c r="H75" s="12" t="s">
        <v>319</v>
      </c>
      <c r="I75" s="217"/>
      <c r="J75" s="9">
        <v>22</v>
      </c>
      <c r="K75" s="9">
        <v>26</v>
      </c>
    </row>
    <row r="76" spans="2:11" x14ac:dyDescent="0.2">
      <c r="B76" s="218">
        <v>43770</v>
      </c>
      <c r="C76" s="12" t="s">
        <v>6</v>
      </c>
      <c r="D76" s="113">
        <v>57570</v>
      </c>
      <c r="E76" s="12" t="s">
        <v>72</v>
      </c>
      <c r="F76" s="12" t="s">
        <v>6</v>
      </c>
      <c r="G76" s="12" t="s">
        <v>5</v>
      </c>
      <c r="H76" s="12" t="s">
        <v>151</v>
      </c>
      <c r="I76" s="12"/>
      <c r="J76" s="9">
        <v>36</v>
      </c>
      <c r="K76" s="9">
        <v>36</v>
      </c>
    </row>
    <row r="77" spans="2:11" x14ac:dyDescent="0.2">
      <c r="B77" s="218">
        <v>43770</v>
      </c>
      <c r="C77" s="12" t="s">
        <v>6</v>
      </c>
      <c r="D77" s="113">
        <v>57700</v>
      </c>
      <c r="E77" s="12" t="s">
        <v>264</v>
      </c>
      <c r="F77" s="12" t="s">
        <v>6</v>
      </c>
      <c r="G77" s="12" t="s">
        <v>9</v>
      </c>
      <c r="H77" s="12" t="s">
        <v>23</v>
      </c>
      <c r="I77" s="217"/>
      <c r="J77" s="9">
        <v>40</v>
      </c>
      <c r="K77" s="9">
        <v>46</v>
      </c>
    </row>
    <row r="78" spans="2:11" x14ac:dyDescent="0.2">
      <c r="B78" s="218">
        <v>43770</v>
      </c>
      <c r="C78" s="12" t="s">
        <v>14</v>
      </c>
      <c r="D78" s="113">
        <v>4880</v>
      </c>
      <c r="E78" s="12" t="s">
        <v>124</v>
      </c>
      <c r="F78" s="12" t="s">
        <v>6</v>
      </c>
      <c r="G78" s="12" t="s">
        <v>15</v>
      </c>
      <c r="H78" s="12" t="s">
        <v>319</v>
      </c>
      <c r="I78" s="217"/>
      <c r="J78" s="9">
        <v>11</v>
      </c>
      <c r="K78" s="9">
        <v>7</v>
      </c>
    </row>
    <row r="79" spans="2:11" x14ac:dyDescent="0.2">
      <c r="B79" s="218">
        <v>43770</v>
      </c>
      <c r="C79" s="12" t="s">
        <v>6</v>
      </c>
      <c r="D79" s="113">
        <v>57940</v>
      </c>
      <c r="E79" s="12" t="s">
        <v>220</v>
      </c>
      <c r="F79" s="12" t="s">
        <v>6</v>
      </c>
      <c r="G79" s="12" t="s">
        <v>15</v>
      </c>
      <c r="H79" s="12" t="s">
        <v>2731</v>
      </c>
      <c r="I79" s="217"/>
      <c r="J79" s="9">
        <v>41</v>
      </c>
      <c r="K79" s="9">
        <v>54</v>
      </c>
    </row>
    <row r="80" spans="2:11" x14ac:dyDescent="0.2">
      <c r="B80" s="218">
        <v>43770</v>
      </c>
      <c r="C80" s="12" t="s">
        <v>6</v>
      </c>
      <c r="D80" s="113">
        <v>57440</v>
      </c>
      <c r="E80" s="12" t="s">
        <v>217</v>
      </c>
      <c r="F80" s="12" t="s">
        <v>6</v>
      </c>
      <c r="G80" s="12" t="s">
        <v>15</v>
      </c>
      <c r="H80" s="12" t="s">
        <v>23</v>
      </c>
      <c r="I80" s="12"/>
      <c r="J80" s="9">
        <v>29</v>
      </c>
      <c r="K80" s="9">
        <v>28</v>
      </c>
    </row>
    <row r="81" spans="2:11" x14ac:dyDescent="0.2">
      <c r="B81" s="218">
        <v>43770</v>
      </c>
      <c r="C81" s="12" t="s">
        <v>3</v>
      </c>
      <c r="D81" s="113">
        <v>4514</v>
      </c>
      <c r="E81" s="12" t="s">
        <v>40</v>
      </c>
      <c r="F81" s="12" t="s">
        <v>6</v>
      </c>
      <c r="G81" s="12" t="s">
        <v>15</v>
      </c>
      <c r="H81" s="12" t="s">
        <v>929</v>
      </c>
      <c r="I81" s="12"/>
      <c r="J81" s="113">
        <v>4</v>
      </c>
      <c r="K81" s="9">
        <v>1</v>
      </c>
    </row>
    <row r="82" spans="2:11" x14ac:dyDescent="0.2">
      <c r="B82" s="218">
        <v>43770</v>
      </c>
      <c r="C82" s="12" t="s">
        <v>3</v>
      </c>
      <c r="D82" s="113">
        <v>8081</v>
      </c>
      <c r="E82" s="12" t="s">
        <v>41</v>
      </c>
      <c r="F82" s="12" t="s">
        <v>6</v>
      </c>
      <c r="G82" s="12" t="s">
        <v>15</v>
      </c>
      <c r="H82" s="12" t="s">
        <v>23</v>
      </c>
      <c r="I82" s="12"/>
      <c r="J82" s="9">
        <v>23</v>
      </c>
      <c r="K82" s="9">
        <v>27</v>
      </c>
    </row>
    <row r="83" spans="2:11" x14ac:dyDescent="0.2">
      <c r="B83" s="218">
        <v>43771</v>
      </c>
      <c r="C83" s="12" t="s">
        <v>3</v>
      </c>
      <c r="D83" s="113">
        <v>4465</v>
      </c>
      <c r="E83" s="12" t="s">
        <v>46</v>
      </c>
      <c r="F83" s="12" t="s">
        <v>6</v>
      </c>
      <c r="G83" s="12" t="s">
        <v>15</v>
      </c>
      <c r="H83" s="12" t="s">
        <v>194</v>
      </c>
      <c r="I83" s="12"/>
      <c r="J83" s="9">
        <v>7</v>
      </c>
      <c r="K83" s="9">
        <v>4</v>
      </c>
    </row>
    <row r="84" spans="2:11" x14ac:dyDescent="0.2">
      <c r="B84" s="218">
        <v>43771</v>
      </c>
      <c r="C84" s="12" t="s">
        <v>6</v>
      </c>
      <c r="D84" s="113">
        <v>54590</v>
      </c>
      <c r="E84" s="12" t="s">
        <v>2596</v>
      </c>
      <c r="F84" s="12" t="s">
        <v>6</v>
      </c>
      <c r="G84" s="12" t="s">
        <v>6</v>
      </c>
      <c r="H84" s="12" t="s">
        <v>222</v>
      </c>
      <c r="I84" s="12"/>
      <c r="J84" s="9">
        <v>23</v>
      </c>
      <c r="K84" s="9">
        <v>9</v>
      </c>
    </row>
    <row r="85" spans="2:11" x14ac:dyDescent="0.2">
      <c r="B85" s="218">
        <v>43771</v>
      </c>
      <c r="C85" s="12" t="s">
        <v>14</v>
      </c>
      <c r="D85" s="113">
        <v>6840</v>
      </c>
      <c r="E85" s="12" t="s">
        <v>2261</v>
      </c>
      <c r="F85" s="12" t="s">
        <v>6</v>
      </c>
      <c r="G85" s="12" t="s">
        <v>15</v>
      </c>
      <c r="H85" s="12" t="s">
        <v>151</v>
      </c>
      <c r="I85" s="12"/>
      <c r="J85" s="9">
        <v>49</v>
      </c>
      <c r="K85" s="9">
        <v>67</v>
      </c>
    </row>
    <row r="86" spans="2:11" x14ac:dyDescent="0.2">
      <c r="B86" s="218">
        <v>43771</v>
      </c>
      <c r="C86" s="12" t="s">
        <v>6</v>
      </c>
      <c r="D86" s="113">
        <v>54520</v>
      </c>
      <c r="E86" s="12" t="s">
        <v>1314</v>
      </c>
      <c r="F86" s="12" t="s">
        <v>6</v>
      </c>
      <c r="G86" s="12" t="s">
        <v>15</v>
      </c>
      <c r="H86" s="12" t="s">
        <v>151</v>
      </c>
      <c r="I86" s="12"/>
      <c r="J86" s="9">
        <v>97</v>
      </c>
      <c r="K86" s="9">
        <v>124</v>
      </c>
    </row>
    <row r="87" spans="2:11" x14ac:dyDescent="0.2">
      <c r="B87" s="218">
        <v>43771</v>
      </c>
      <c r="C87" s="12" t="s">
        <v>6</v>
      </c>
      <c r="D87" s="113">
        <v>54111</v>
      </c>
      <c r="E87" s="12" t="s">
        <v>2745</v>
      </c>
      <c r="F87" s="12" t="s">
        <v>6</v>
      </c>
      <c r="G87" s="12" t="s">
        <v>15</v>
      </c>
      <c r="H87" s="12" t="s">
        <v>151</v>
      </c>
      <c r="I87" s="12"/>
      <c r="J87" s="9">
        <v>90</v>
      </c>
      <c r="K87" s="9">
        <v>132</v>
      </c>
    </row>
    <row r="88" spans="2:11" x14ac:dyDescent="0.2">
      <c r="B88" s="218">
        <v>43771</v>
      </c>
      <c r="C88" s="12" t="s">
        <v>6</v>
      </c>
      <c r="D88" s="113">
        <v>54111</v>
      </c>
      <c r="E88" s="12" t="s">
        <v>2745</v>
      </c>
      <c r="F88" s="12" t="s">
        <v>6</v>
      </c>
      <c r="G88" s="12" t="s">
        <v>15</v>
      </c>
      <c r="H88" s="12" t="s">
        <v>151</v>
      </c>
      <c r="I88" s="12"/>
      <c r="J88" s="9">
        <v>90</v>
      </c>
      <c r="K88" s="9">
        <v>132</v>
      </c>
    </row>
    <row r="89" spans="2:11" x14ac:dyDescent="0.2">
      <c r="B89" s="218">
        <v>43771</v>
      </c>
      <c r="C89" s="12" t="s">
        <v>6</v>
      </c>
      <c r="D89" s="113">
        <v>55600</v>
      </c>
      <c r="E89" s="12" t="s">
        <v>855</v>
      </c>
      <c r="F89" s="12" t="s">
        <v>6</v>
      </c>
      <c r="G89" s="12" t="s">
        <v>6</v>
      </c>
      <c r="H89" s="12" t="s">
        <v>151</v>
      </c>
      <c r="I89" s="12"/>
      <c r="J89" s="9">
        <v>55</v>
      </c>
      <c r="K89" s="9">
        <v>55</v>
      </c>
    </row>
    <row r="90" spans="2:11" x14ac:dyDescent="0.2">
      <c r="B90" s="218">
        <v>43771</v>
      </c>
      <c r="C90" s="12" t="s">
        <v>6</v>
      </c>
      <c r="D90" s="113">
        <v>55600</v>
      </c>
      <c r="E90" s="12" t="s">
        <v>855</v>
      </c>
      <c r="F90" s="12" t="s">
        <v>6</v>
      </c>
      <c r="G90" s="12" t="s">
        <v>15</v>
      </c>
      <c r="H90" s="12" t="s">
        <v>151</v>
      </c>
      <c r="I90" s="12"/>
      <c r="J90" s="9">
        <v>55</v>
      </c>
      <c r="K90" s="9">
        <v>55</v>
      </c>
    </row>
    <row r="91" spans="2:11" x14ac:dyDescent="0.2">
      <c r="B91" s="218">
        <v>43771</v>
      </c>
      <c r="C91" s="12" t="s">
        <v>6</v>
      </c>
      <c r="D91" s="113">
        <v>57855</v>
      </c>
      <c r="E91" s="12" t="s">
        <v>2747</v>
      </c>
      <c r="F91" s="12" t="s">
        <v>6</v>
      </c>
      <c r="G91" s="12" t="s">
        <v>15</v>
      </c>
      <c r="H91" s="12" t="s">
        <v>151</v>
      </c>
      <c r="I91" s="12"/>
      <c r="J91" s="9">
        <v>51</v>
      </c>
      <c r="K91" s="9">
        <v>58</v>
      </c>
    </row>
    <row r="92" spans="2:11" x14ac:dyDescent="0.2">
      <c r="B92" s="218">
        <v>43771</v>
      </c>
      <c r="C92" s="12" t="s">
        <v>6</v>
      </c>
      <c r="D92" s="113">
        <v>57855</v>
      </c>
      <c r="E92" s="12" t="s">
        <v>2747</v>
      </c>
      <c r="F92" s="12" t="s">
        <v>6</v>
      </c>
      <c r="G92" s="12" t="s">
        <v>15</v>
      </c>
      <c r="H92" s="12" t="s">
        <v>151</v>
      </c>
      <c r="I92" s="12"/>
      <c r="J92" s="9">
        <v>51</v>
      </c>
      <c r="K92" s="9">
        <v>58</v>
      </c>
    </row>
    <row r="93" spans="2:11" x14ac:dyDescent="0.2">
      <c r="B93" s="218">
        <v>43771</v>
      </c>
      <c r="C93" s="12" t="s">
        <v>6</v>
      </c>
      <c r="D93" s="113">
        <v>57700</v>
      </c>
      <c r="E93" s="12" t="s">
        <v>178</v>
      </c>
      <c r="F93" s="12" t="s">
        <v>6</v>
      </c>
      <c r="G93" s="12" t="s">
        <v>8</v>
      </c>
      <c r="H93" s="12" t="s">
        <v>151</v>
      </c>
      <c r="I93" s="12"/>
      <c r="J93" s="9">
        <v>40</v>
      </c>
      <c r="K93" s="9">
        <v>41</v>
      </c>
    </row>
    <row r="94" spans="2:11" x14ac:dyDescent="0.2">
      <c r="B94" s="218">
        <v>43771</v>
      </c>
      <c r="C94" s="12" t="s">
        <v>6</v>
      </c>
      <c r="D94" s="113">
        <v>57840</v>
      </c>
      <c r="E94" s="12" t="s">
        <v>293</v>
      </c>
      <c r="F94" s="12" t="s">
        <v>6</v>
      </c>
      <c r="G94" s="12" t="s">
        <v>5</v>
      </c>
      <c r="H94" s="12" t="s">
        <v>151</v>
      </c>
      <c r="I94" s="12"/>
      <c r="J94" s="9">
        <v>29</v>
      </c>
      <c r="K94" s="9">
        <v>23</v>
      </c>
    </row>
    <row r="95" spans="2:11" x14ac:dyDescent="0.2">
      <c r="B95" s="218">
        <v>43771</v>
      </c>
      <c r="C95" s="12" t="s">
        <v>6</v>
      </c>
      <c r="D95" s="113">
        <v>78170</v>
      </c>
      <c r="E95" s="12" t="s">
        <v>2751</v>
      </c>
      <c r="F95" s="12" t="s">
        <v>6</v>
      </c>
      <c r="G95" s="12" t="s">
        <v>15</v>
      </c>
      <c r="H95" s="12" t="s">
        <v>151</v>
      </c>
      <c r="I95" s="12"/>
      <c r="J95" s="31"/>
      <c r="K95" s="31"/>
    </row>
    <row r="96" spans="2:11" x14ac:dyDescent="0.2">
      <c r="B96" s="218">
        <v>43771</v>
      </c>
      <c r="C96" s="12" t="s">
        <v>6</v>
      </c>
      <c r="D96" s="113">
        <v>54400</v>
      </c>
      <c r="E96" s="12" t="s">
        <v>1640</v>
      </c>
      <c r="F96" s="12" t="s">
        <v>6</v>
      </c>
      <c r="G96" s="12" t="s">
        <v>15</v>
      </c>
      <c r="H96" s="12" t="s">
        <v>294</v>
      </c>
      <c r="I96" s="12"/>
      <c r="J96" s="9">
        <v>27</v>
      </c>
      <c r="K96" s="9">
        <v>20</v>
      </c>
    </row>
    <row r="97" spans="2:11" x14ac:dyDescent="0.2">
      <c r="B97" s="218">
        <v>43771</v>
      </c>
      <c r="C97" s="12" t="s">
        <v>6</v>
      </c>
      <c r="D97" s="113">
        <v>57270</v>
      </c>
      <c r="E97" s="12" t="s">
        <v>2378</v>
      </c>
      <c r="F97" s="12" t="s">
        <v>6</v>
      </c>
      <c r="G97" s="12" t="s">
        <v>6</v>
      </c>
      <c r="H97" s="12" t="s">
        <v>23</v>
      </c>
      <c r="I97" s="12"/>
      <c r="J97" s="9">
        <v>39</v>
      </c>
      <c r="K97" s="9">
        <v>46</v>
      </c>
    </row>
    <row r="98" spans="2:11" x14ac:dyDescent="0.2">
      <c r="B98" s="218">
        <v>43771</v>
      </c>
      <c r="C98" s="12" t="s">
        <v>6</v>
      </c>
      <c r="D98" s="113">
        <v>54580</v>
      </c>
      <c r="E98" s="12" t="s">
        <v>277</v>
      </c>
      <c r="F98" s="12" t="s">
        <v>6</v>
      </c>
      <c r="G98" s="12" t="s">
        <v>15</v>
      </c>
      <c r="H98" s="12" t="s">
        <v>23</v>
      </c>
      <c r="I98" s="12"/>
      <c r="J98" s="9">
        <v>17</v>
      </c>
      <c r="K98" s="9">
        <v>12</v>
      </c>
    </row>
    <row r="99" spans="2:11" x14ac:dyDescent="0.2">
      <c r="B99" s="218">
        <v>43771</v>
      </c>
      <c r="C99" s="12" t="s">
        <v>3</v>
      </c>
      <c r="D99" s="113">
        <v>5243</v>
      </c>
      <c r="E99" s="12" t="s">
        <v>66</v>
      </c>
      <c r="F99" s="12" t="s">
        <v>6</v>
      </c>
      <c r="G99" s="12" t="s">
        <v>234</v>
      </c>
      <c r="H99" s="12" t="s">
        <v>23</v>
      </c>
      <c r="I99" s="12"/>
      <c r="J99" s="9">
        <v>30</v>
      </c>
      <c r="K99" s="9">
        <v>35</v>
      </c>
    </row>
    <row r="100" spans="2:11" x14ac:dyDescent="0.2">
      <c r="B100" s="218">
        <v>43771</v>
      </c>
      <c r="C100" s="12" t="s">
        <v>6</v>
      </c>
      <c r="D100" s="113">
        <v>54720</v>
      </c>
      <c r="E100" s="12" t="s">
        <v>240</v>
      </c>
      <c r="F100" s="12" t="s">
        <v>6</v>
      </c>
      <c r="G100" s="12" t="s">
        <v>8</v>
      </c>
      <c r="H100" s="12" t="s">
        <v>319</v>
      </c>
      <c r="I100" s="12"/>
      <c r="J100" s="9">
        <v>26</v>
      </c>
      <c r="K100" s="9">
        <v>17</v>
      </c>
    </row>
    <row r="101" spans="2:11" x14ac:dyDescent="0.2">
      <c r="B101" s="218">
        <v>43771</v>
      </c>
      <c r="C101" s="12" t="s">
        <v>3</v>
      </c>
      <c r="D101" s="113">
        <v>1723</v>
      </c>
      <c r="E101" s="12" t="s">
        <v>92</v>
      </c>
      <c r="F101" s="12" t="s">
        <v>6</v>
      </c>
      <c r="G101" s="12" t="s">
        <v>15</v>
      </c>
      <c r="H101" s="12" t="s">
        <v>319</v>
      </c>
      <c r="I101" s="12"/>
      <c r="J101" s="9">
        <v>21</v>
      </c>
      <c r="K101" s="9">
        <v>25</v>
      </c>
    </row>
    <row r="102" spans="2:11" x14ac:dyDescent="0.2">
      <c r="B102" s="218">
        <v>43771</v>
      </c>
      <c r="C102" s="12" t="s">
        <v>3</v>
      </c>
      <c r="D102" s="113">
        <v>2215</v>
      </c>
      <c r="E102" s="12" t="s">
        <v>92</v>
      </c>
      <c r="F102" s="12" t="s">
        <v>6</v>
      </c>
      <c r="G102" s="12" t="s">
        <v>15</v>
      </c>
      <c r="H102" s="12" t="s">
        <v>2716</v>
      </c>
      <c r="I102" s="12"/>
      <c r="J102" s="9">
        <v>32</v>
      </c>
      <c r="K102" s="9">
        <v>30</v>
      </c>
    </row>
    <row r="103" spans="2:11" x14ac:dyDescent="0.2">
      <c r="B103" s="218">
        <v>43772</v>
      </c>
      <c r="C103" s="12" t="s">
        <v>6</v>
      </c>
      <c r="D103" s="113">
        <v>54590</v>
      </c>
      <c r="E103" s="12" t="s">
        <v>2596</v>
      </c>
      <c r="F103" s="12" t="s">
        <v>6</v>
      </c>
      <c r="G103" s="12" t="s">
        <v>2579</v>
      </c>
      <c r="H103" s="12" t="s">
        <v>151</v>
      </c>
      <c r="I103" s="12"/>
      <c r="J103" s="9">
        <v>23</v>
      </c>
      <c r="K103" s="9">
        <v>9</v>
      </c>
    </row>
    <row r="104" spans="2:11" x14ac:dyDescent="0.2">
      <c r="B104" s="218">
        <v>43772</v>
      </c>
      <c r="C104" s="12" t="s">
        <v>3</v>
      </c>
      <c r="D104" s="113">
        <v>1342</v>
      </c>
      <c r="E104" s="12" t="s">
        <v>92</v>
      </c>
      <c r="F104" s="12" t="s">
        <v>6</v>
      </c>
      <c r="G104" s="12" t="s">
        <v>2579</v>
      </c>
      <c r="H104" s="12" t="s">
        <v>151</v>
      </c>
      <c r="I104" s="12"/>
      <c r="J104" s="9">
        <v>27</v>
      </c>
      <c r="K104" s="9">
        <v>28</v>
      </c>
    </row>
    <row r="105" spans="2:11" x14ac:dyDescent="0.2">
      <c r="B105" s="218">
        <v>43772</v>
      </c>
      <c r="C105" s="12" t="s">
        <v>3</v>
      </c>
      <c r="D105" s="113">
        <v>2538</v>
      </c>
      <c r="E105" s="12" t="s">
        <v>92</v>
      </c>
      <c r="F105" s="12" t="s">
        <v>6</v>
      </c>
      <c r="G105" s="12" t="s">
        <v>12</v>
      </c>
      <c r="H105" s="12" t="s">
        <v>319</v>
      </c>
      <c r="I105" s="12"/>
      <c r="J105" s="9">
        <v>24</v>
      </c>
      <c r="K105" s="9">
        <v>26</v>
      </c>
    </row>
    <row r="106" spans="2:11" x14ac:dyDescent="0.2">
      <c r="B106" s="218">
        <v>43772</v>
      </c>
      <c r="C106" s="12" t="s">
        <v>3</v>
      </c>
      <c r="D106" s="113">
        <v>8079</v>
      </c>
      <c r="E106" s="12" t="s">
        <v>41</v>
      </c>
      <c r="F106" s="12" t="s">
        <v>6</v>
      </c>
      <c r="G106" s="12" t="s">
        <v>234</v>
      </c>
      <c r="H106" s="12" t="s">
        <v>2768</v>
      </c>
      <c r="I106" s="12"/>
      <c r="J106" s="9">
        <v>21</v>
      </c>
      <c r="K106" s="9">
        <v>19</v>
      </c>
    </row>
    <row r="107" spans="2:11" x14ac:dyDescent="0.2">
      <c r="B107" s="218">
        <v>43772</v>
      </c>
      <c r="C107" s="12" t="s">
        <v>3</v>
      </c>
      <c r="D107" s="113">
        <v>1433</v>
      </c>
      <c r="E107" s="12" t="s">
        <v>92</v>
      </c>
      <c r="F107" s="12" t="s">
        <v>6</v>
      </c>
      <c r="G107" s="12" t="s">
        <v>2579</v>
      </c>
      <c r="H107" s="12" t="s">
        <v>319</v>
      </c>
      <c r="I107" s="12"/>
      <c r="J107" s="9">
        <v>21</v>
      </c>
      <c r="K107" s="9">
        <v>25</v>
      </c>
    </row>
    <row r="108" spans="2:11" x14ac:dyDescent="0.2">
      <c r="B108" s="218">
        <v>43772</v>
      </c>
      <c r="C108" s="12" t="s">
        <v>6</v>
      </c>
      <c r="D108" s="113">
        <v>54190</v>
      </c>
      <c r="E108" s="12" t="s">
        <v>277</v>
      </c>
      <c r="F108" s="12" t="s">
        <v>6</v>
      </c>
      <c r="G108" s="12" t="s">
        <v>6</v>
      </c>
      <c r="H108" s="12" t="s">
        <v>258</v>
      </c>
      <c r="I108" s="12"/>
      <c r="J108" s="9">
        <v>23</v>
      </c>
      <c r="K108" s="9">
        <v>15</v>
      </c>
    </row>
    <row r="109" spans="2:11" x14ac:dyDescent="0.2">
      <c r="B109" s="218">
        <v>43772</v>
      </c>
      <c r="C109" s="12" t="s">
        <v>6</v>
      </c>
      <c r="D109" s="113">
        <v>57290</v>
      </c>
      <c r="E109" s="12" t="s">
        <v>138</v>
      </c>
      <c r="F109" s="12" t="s">
        <v>6</v>
      </c>
      <c r="G109" s="12" t="s">
        <v>6</v>
      </c>
      <c r="H109" s="12" t="s">
        <v>319</v>
      </c>
      <c r="I109" s="12"/>
      <c r="J109" s="9">
        <v>33</v>
      </c>
      <c r="K109" s="9">
        <v>38</v>
      </c>
    </row>
    <row r="110" spans="2:11" x14ac:dyDescent="0.2">
      <c r="B110" s="218">
        <v>43772</v>
      </c>
      <c r="C110" s="12" t="s">
        <v>14</v>
      </c>
      <c r="D110" s="113">
        <v>6791</v>
      </c>
      <c r="E110" s="12" t="s">
        <v>168</v>
      </c>
      <c r="F110" s="12" t="s">
        <v>6</v>
      </c>
      <c r="G110" s="12" t="s">
        <v>2579</v>
      </c>
      <c r="H110" s="12" t="s">
        <v>163</v>
      </c>
      <c r="I110" s="12"/>
      <c r="J110" s="9">
        <v>15</v>
      </c>
      <c r="K110" s="9">
        <v>12</v>
      </c>
    </row>
    <row r="111" spans="2:11" x14ac:dyDescent="0.2">
      <c r="B111" s="218">
        <v>43772</v>
      </c>
      <c r="C111" s="12" t="s">
        <v>3</v>
      </c>
      <c r="D111" s="113">
        <v>7383</v>
      </c>
      <c r="E111" s="12" t="s">
        <v>186</v>
      </c>
      <c r="F111" s="12" t="s">
        <v>6</v>
      </c>
      <c r="G111" s="12" t="s">
        <v>5</v>
      </c>
      <c r="H111" s="12" t="s">
        <v>151</v>
      </c>
      <c r="I111" s="12"/>
      <c r="J111" s="9">
        <v>33</v>
      </c>
      <c r="K111" s="9">
        <v>45</v>
      </c>
    </row>
    <row r="112" spans="2:11" x14ac:dyDescent="0.2">
      <c r="B112" s="218">
        <v>43772</v>
      </c>
      <c r="C112" s="12" t="s">
        <v>3</v>
      </c>
      <c r="D112" s="113">
        <v>3321</v>
      </c>
      <c r="E112" s="12" t="s">
        <v>1040</v>
      </c>
      <c r="F112" s="12" t="s">
        <v>6</v>
      </c>
      <c r="G112" s="12" t="s">
        <v>2579</v>
      </c>
      <c r="H112" s="12" t="s">
        <v>319</v>
      </c>
      <c r="I112" s="12"/>
      <c r="J112" s="9">
        <v>23</v>
      </c>
      <c r="K112" s="9">
        <v>26</v>
      </c>
    </row>
    <row r="113" spans="2:11" x14ac:dyDescent="0.2">
      <c r="B113" s="218">
        <v>43772</v>
      </c>
      <c r="C113" s="12" t="s">
        <v>6</v>
      </c>
      <c r="D113" s="113">
        <v>57330</v>
      </c>
      <c r="E113" s="12" t="s">
        <v>182</v>
      </c>
      <c r="F113" s="12" t="s">
        <v>6</v>
      </c>
      <c r="G113" s="12" t="s">
        <v>5</v>
      </c>
      <c r="H113" s="12" t="s">
        <v>194</v>
      </c>
      <c r="I113" s="12"/>
      <c r="J113" s="9">
        <v>28</v>
      </c>
      <c r="K113" s="9">
        <v>30</v>
      </c>
    </row>
    <row r="114" spans="2:11" x14ac:dyDescent="0.2">
      <c r="B114" s="218">
        <v>43772</v>
      </c>
      <c r="C114" s="12" t="s">
        <v>3</v>
      </c>
      <c r="D114" s="113">
        <v>5670</v>
      </c>
      <c r="E114" s="12" t="s">
        <v>1011</v>
      </c>
      <c r="F114" s="12" t="s">
        <v>6</v>
      </c>
      <c r="G114" s="12" t="s">
        <v>2579</v>
      </c>
      <c r="H114" s="12" t="s">
        <v>37</v>
      </c>
      <c r="I114" s="12"/>
      <c r="J114" s="9">
        <v>25</v>
      </c>
      <c r="K114" s="9">
        <v>32</v>
      </c>
    </row>
    <row r="115" spans="2:11" x14ac:dyDescent="0.2">
      <c r="B115" s="218">
        <v>43772</v>
      </c>
      <c r="C115" s="12" t="s">
        <v>6</v>
      </c>
      <c r="D115" s="113">
        <v>55600</v>
      </c>
      <c r="E115" s="12" t="s">
        <v>855</v>
      </c>
      <c r="F115" s="12" t="s">
        <v>6</v>
      </c>
      <c r="G115" s="12" t="s">
        <v>2579</v>
      </c>
      <c r="H115" s="12" t="s">
        <v>319</v>
      </c>
      <c r="I115" s="12"/>
      <c r="J115" s="9">
        <v>51</v>
      </c>
      <c r="K115" s="9">
        <v>51</v>
      </c>
    </row>
    <row r="116" spans="2:11" x14ac:dyDescent="0.2">
      <c r="B116" s="218">
        <v>43772</v>
      </c>
      <c r="C116" s="12" t="s">
        <v>6</v>
      </c>
      <c r="D116" s="113">
        <v>54400</v>
      </c>
      <c r="E116" s="12" t="s">
        <v>1640</v>
      </c>
      <c r="F116" s="12" t="s">
        <v>6</v>
      </c>
      <c r="G116" s="12" t="s">
        <v>2579</v>
      </c>
      <c r="H116" s="12" t="s">
        <v>319</v>
      </c>
      <c r="I116" s="12"/>
      <c r="J116" s="9">
        <v>23</v>
      </c>
      <c r="K116" s="9">
        <v>20</v>
      </c>
    </row>
    <row r="117" spans="2:11" x14ac:dyDescent="0.2">
      <c r="B117" s="218">
        <v>43772</v>
      </c>
      <c r="C117" s="12" t="s">
        <v>6</v>
      </c>
      <c r="D117" s="113">
        <v>57970</v>
      </c>
      <c r="E117" s="12" t="s">
        <v>471</v>
      </c>
      <c r="F117" s="12" t="s">
        <v>6</v>
      </c>
      <c r="G117" s="12" t="s">
        <v>2579</v>
      </c>
      <c r="H117" s="12" t="s">
        <v>319</v>
      </c>
      <c r="I117" s="12"/>
      <c r="J117" s="9">
        <v>47</v>
      </c>
      <c r="K117" s="9">
        <v>48</v>
      </c>
    </row>
    <row r="118" spans="2:11" x14ac:dyDescent="0.2">
      <c r="B118" s="218">
        <v>43772</v>
      </c>
      <c r="C118" s="12" t="s">
        <v>6</v>
      </c>
      <c r="D118" s="113">
        <v>54810</v>
      </c>
      <c r="E118" s="12" t="s">
        <v>254</v>
      </c>
      <c r="F118" s="12" t="s">
        <v>6</v>
      </c>
      <c r="G118" s="12" t="s">
        <v>31</v>
      </c>
      <c r="H118" s="12" t="s">
        <v>194</v>
      </c>
      <c r="I118" s="12"/>
      <c r="J118" s="9">
        <v>19</v>
      </c>
      <c r="K118" s="9">
        <v>15</v>
      </c>
    </row>
    <row r="119" spans="2:11" x14ac:dyDescent="0.2">
      <c r="B119" s="218">
        <v>43772</v>
      </c>
      <c r="C119" s="12" t="s">
        <v>6</v>
      </c>
      <c r="D119" s="113">
        <v>57270</v>
      </c>
      <c r="E119" s="12" t="s">
        <v>2378</v>
      </c>
      <c r="F119" s="12" t="s">
        <v>6</v>
      </c>
      <c r="G119" s="12" t="s">
        <v>2579</v>
      </c>
      <c r="H119" s="12" t="s">
        <v>172</v>
      </c>
      <c r="I119" s="12"/>
      <c r="J119" s="9">
        <v>40</v>
      </c>
      <c r="K119" s="9">
        <v>46</v>
      </c>
    </row>
    <row r="120" spans="2:11" x14ac:dyDescent="0.2">
      <c r="B120" s="218">
        <v>43772</v>
      </c>
      <c r="C120" s="12" t="s">
        <v>6</v>
      </c>
      <c r="D120" s="113">
        <v>57480</v>
      </c>
      <c r="E120" s="12" t="s">
        <v>656</v>
      </c>
      <c r="F120" s="12" t="s">
        <v>6</v>
      </c>
      <c r="G120" s="12" t="s">
        <v>6</v>
      </c>
      <c r="H120" s="12" t="s">
        <v>37</v>
      </c>
      <c r="I120" s="12"/>
      <c r="J120" s="9">
        <v>47</v>
      </c>
      <c r="K120" s="9">
        <v>52</v>
      </c>
    </row>
    <row r="121" spans="2:11" x14ac:dyDescent="0.2">
      <c r="B121" s="218">
        <v>43772</v>
      </c>
      <c r="C121" s="12" t="s">
        <v>3</v>
      </c>
      <c r="D121" s="113">
        <v>7241</v>
      </c>
      <c r="E121" s="12" t="s">
        <v>56</v>
      </c>
      <c r="F121" s="12" t="s">
        <v>6</v>
      </c>
      <c r="G121" s="12" t="s">
        <v>2579</v>
      </c>
      <c r="H121" s="12" t="s">
        <v>194</v>
      </c>
      <c r="I121" s="12"/>
      <c r="J121" s="9">
        <v>33</v>
      </c>
      <c r="K121" s="9">
        <v>31</v>
      </c>
    </row>
    <row r="122" spans="2:11" x14ac:dyDescent="0.2">
      <c r="B122" s="218">
        <v>43772</v>
      </c>
      <c r="C122" s="12" t="s">
        <v>14</v>
      </c>
      <c r="D122" s="113">
        <v>6790</v>
      </c>
      <c r="E122" s="12" t="s">
        <v>168</v>
      </c>
      <c r="F122" s="12" t="s">
        <v>6</v>
      </c>
      <c r="G122" s="12" t="s">
        <v>2579</v>
      </c>
      <c r="H122" s="12" t="s">
        <v>151</v>
      </c>
      <c r="I122" s="12"/>
      <c r="J122" s="9">
        <v>17</v>
      </c>
      <c r="K122" s="9">
        <v>13</v>
      </c>
    </row>
    <row r="123" spans="2:11" x14ac:dyDescent="0.2">
      <c r="B123" s="218">
        <v>43772</v>
      </c>
      <c r="C123" s="12" t="s">
        <v>3</v>
      </c>
      <c r="D123" s="113">
        <v>2328</v>
      </c>
      <c r="E123" s="12" t="s">
        <v>92</v>
      </c>
      <c r="F123" s="12" t="s">
        <v>6</v>
      </c>
      <c r="G123" s="12" t="s">
        <v>3</v>
      </c>
      <c r="H123" s="12" t="s">
        <v>194</v>
      </c>
      <c r="I123" s="12"/>
      <c r="J123" s="9">
        <v>26</v>
      </c>
      <c r="K123" s="9">
        <v>32</v>
      </c>
    </row>
    <row r="124" spans="2:11" x14ac:dyDescent="0.2">
      <c r="B124" s="218">
        <v>43772</v>
      </c>
      <c r="C124" s="12" t="s">
        <v>6</v>
      </c>
      <c r="D124" s="113">
        <v>57300</v>
      </c>
      <c r="E124" s="12" t="s">
        <v>2764</v>
      </c>
      <c r="F124" s="12" t="s">
        <v>6</v>
      </c>
      <c r="G124" s="12" t="s">
        <v>2579</v>
      </c>
      <c r="H124" s="12" t="s">
        <v>319</v>
      </c>
      <c r="I124" s="12"/>
      <c r="J124" s="9">
        <v>38</v>
      </c>
      <c r="K124" s="9">
        <v>48</v>
      </c>
    </row>
    <row r="125" spans="2:11" x14ac:dyDescent="0.2">
      <c r="B125" s="218">
        <v>43772</v>
      </c>
      <c r="C125" s="12" t="s">
        <v>3</v>
      </c>
      <c r="D125" s="113">
        <v>1363</v>
      </c>
      <c r="E125" s="12" t="s">
        <v>43</v>
      </c>
      <c r="F125" s="12" t="s">
        <v>6</v>
      </c>
      <c r="G125" s="12" t="s">
        <v>2579</v>
      </c>
      <c r="H125" s="12" t="s">
        <v>2746</v>
      </c>
      <c r="I125" s="12"/>
      <c r="J125" s="9">
        <v>24</v>
      </c>
      <c r="K125" s="9">
        <v>26</v>
      </c>
    </row>
    <row r="126" spans="2:11" x14ac:dyDescent="0.2">
      <c r="B126" s="218">
        <v>43772</v>
      </c>
      <c r="C126" s="12" t="s">
        <v>3</v>
      </c>
      <c r="D126" s="113">
        <v>3322</v>
      </c>
      <c r="E126" s="12" t="s">
        <v>77</v>
      </c>
      <c r="F126" s="12" t="s">
        <v>6</v>
      </c>
      <c r="G126" s="12" t="s">
        <v>5</v>
      </c>
      <c r="H126" s="12" t="s">
        <v>319</v>
      </c>
      <c r="I126" s="12"/>
      <c r="J126" s="9">
        <v>23</v>
      </c>
      <c r="K126" s="9">
        <v>27</v>
      </c>
    </row>
    <row r="127" spans="2:11" x14ac:dyDescent="0.2">
      <c r="B127" s="218">
        <v>43773</v>
      </c>
      <c r="C127" s="12" t="s">
        <v>3</v>
      </c>
      <c r="D127" s="113">
        <v>1628</v>
      </c>
      <c r="E127" s="12" t="s">
        <v>92</v>
      </c>
      <c r="F127" s="12" t="s">
        <v>6</v>
      </c>
      <c r="G127" s="12" t="s">
        <v>2579</v>
      </c>
      <c r="H127" s="12" t="s">
        <v>151</v>
      </c>
      <c r="I127" s="12"/>
      <c r="J127" s="9">
        <v>26</v>
      </c>
      <c r="K127" s="9">
        <v>27</v>
      </c>
    </row>
    <row r="128" spans="2:11" x14ac:dyDescent="0.2">
      <c r="B128" s="218">
        <v>43773</v>
      </c>
      <c r="C128" s="12" t="s">
        <v>6</v>
      </c>
      <c r="D128" s="113">
        <v>31380</v>
      </c>
      <c r="E128" s="12" t="s">
        <v>2771</v>
      </c>
      <c r="F128" s="12" t="s">
        <v>6</v>
      </c>
      <c r="G128" s="12" t="s">
        <v>2579</v>
      </c>
      <c r="H128" s="12" t="s">
        <v>2772</v>
      </c>
      <c r="I128" s="12"/>
      <c r="J128" s="31"/>
      <c r="K128" s="31"/>
    </row>
    <row r="129" spans="2:11" x14ac:dyDescent="0.2">
      <c r="B129" s="218">
        <v>43773</v>
      </c>
      <c r="C129" s="12" t="s">
        <v>6</v>
      </c>
      <c r="D129" s="113">
        <v>43330</v>
      </c>
      <c r="E129" s="12" t="s">
        <v>2773</v>
      </c>
      <c r="F129" s="12" t="s">
        <v>6</v>
      </c>
      <c r="G129" s="12" t="s">
        <v>2774</v>
      </c>
      <c r="H129" s="12" t="s">
        <v>319</v>
      </c>
      <c r="I129" s="12"/>
      <c r="J129" s="31"/>
      <c r="K129" s="31"/>
    </row>
    <row r="130" spans="2:11" x14ac:dyDescent="0.2">
      <c r="B130" s="218">
        <v>43773</v>
      </c>
      <c r="C130" s="12" t="s">
        <v>6</v>
      </c>
      <c r="D130" s="113">
        <v>43330</v>
      </c>
      <c r="E130" s="12" t="s">
        <v>2773</v>
      </c>
      <c r="F130" s="12" t="s">
        <v>6</v>
      </c>
      <c r="G130" s="12" t="s">
        <v>6</v>
      </c>
      <c r="H130" s="12" t="s">
        <v>151</v>
      </c>
      <c r="I130" s="12"/>
      <c r="J130" s="31"/>
      <c r="K130" s="31"/>
    </row>
    <row r="131" spans="2:11" x14ac:dyDescent="0.2">
      <c r="B131" s="218">
        <v>43773</v>
      </c>
      <c r="C131" s="12" t="s">
        <v>6</v>
      </c>
      <c r="D131" s="113">
        <v>89500</v>
      </c>
      <c r="E131" s="12" t="s">
        <v>2777</v>
      </c>
      <c r="F131" s="12" t="s">
        <v>6</v>
      </c>
      <c r="G131" s="12" t="s">
        <v>2579</v>
      </c>
      <c r="H131" s="12" t="s">
        <v>151</v>
      </c>
      <c r="I131" s="12"/>
      <c r="J131" s="31"/>
      <c r="K131" s="31"/>
    </row>
    <row r="132" spans="2:11" x14ac:dyDescent="0.2">
      <c r="B132" s="218">
        <v>43770</v>
      </c>
      <c r="C132" s="12" t="s">
        <v>3</v>
      </c>
      <c r="D132" s="113">
        <v>8189</v>
      </c>
      <c r="E132" s="12" t="s">
        <v>1698</v>
      </c>
      <c r="F132" s="12" t="s">
        <v>690</v>
      </c>
      <c r="G132" s="12" t="s">
        <v>15</v>
      </c>
      <c r="H132" s="12" t="s">
        <v>23</v>
      </c>
      <c r="I132" s="12"/>
      <c r="J132" s="9">
        <v>28</v>
      </c>
      <c r="K132" s="9">
        <v>33</v>
      </c>
    </row>
    <row r="133" spans="2:11" x14ac:dyDescent="0.2">
      <c r="B133" s="218">
        <v>43772</v>
      </c>
      <c r="C133" s="12" t="s">
        <v>3</v>
      </c>
      <c r="D133" s="113">
        <v>4742</v>
      </c>
      <c r="E133" s="12" t="s">
        <v>75</v>
      </c>
      <c r="F133" s="12" t="s">
        <v>2759</v>
      </c>
      <c r="G133" s="12" t="s">
        <v>6</v>
      </c>
      <c r="H133" s="12" t="s">
        <v>151</v>
      </c>
      <c r="I133" s="12"/>
      <c r="J133" s="9">
        <v>9</v>
      </c>
      <c r="K133" s="9">
        <v>6</v>
      </c>
    </row>
    <row r="134" spans="2:11" x14ac:dyDescent="0.2">
      <c r="B134" s="218">
        <v>43770</v>
      </c>
      <c r="C134" s="12" t="s">
        <v>3</v>
      </c>
      <c r="D134" s="113">
        <v>8371</v>
      </c>
      <c r="E134" s="12" t="s">
        <v>57</v>
      </c>
      <c r="F134" s="12" t="s">
        <v>1656</v>
      </c>
      <c r="G134" s="12" t="s">
        <v>6</v>
      </c>
      <c r="H134" s="12" t="s">
        <v>151</v>
      </c>
      <c r="I134" s="12"/>
      <c r="J134" s="9">
        <v>28</v>
      </c>
      <c r="K134" s="9">
        <v>22</v>
      </c>
    </row>
    <row r="135" spans="2:11" x14ac:dyDescent="0.2">
      <c r="B135" s="218">
        <v>43770</v>
      </c>
      <c r="C135" s="12" t="s">
        <v>3</v>
      </c>
      <c r="D135" s="113">
        <v>5316</v>
      </c>
      <c r="E135" s="12" t="s">
        <v>280</v>
      </c>
      <c r="F135" s="12" t="s">
        <v>1656</v>
      </c>
      <c r="G135" s="12" t="s">
        <v>15</v>
      </c>
      <c r="H135" s="12" t="s">
        <v>319</v>
      </c>
      <c r="I135" s="217"/>
      <c r="J135" s="9">
        <v>29</v>
      </c>
      <c r="K135" s="9">
        <v>36</v>
      </c>
    </row>
    <row r="136" spans="2:11" x14ac:dyDescent="0.2">
      <c r="B136" s="218">
        <v>43771</v>
      </c>
      <c r="C136" s="12" t="s">
        <v>3</v>
      </c>
      <c r="D136" s="113">
        <v>2368</v>
      </c>
      <c r="E136" s="12" t="s">
        <v>506</v>
      </c>
      <c r="F136" s="12" t="s">
        <v>1656</v>
      </c>
      <c r="G136" s="12" t="s">
        <v>15</v>
      </c>
      <c r="H136" s="12" t="s">
        <v>194</v>
      </c>
      <c r="I136" s="12"/>
      <c r="J136" s="9">
        <v>12</v>
      </c>
      <c r="K136" s="9">
        <v>7</v>
      </c>
    </row>
    <row r="137" spans="2:11" x14ac:dyDescent="0.2">
      <c r="B137" s="218">
        <v>43772</v>
      </c>
      <c r="C137" s="12" t="s">
        <v>3</v>
      </c>
      <c r="D137" s="113">
        <v>1145</v>
      </c>
      <c r="E137" s="12" t="s">
        <v>92</v>
      </c>
      <c r="F137" s="12" t="s">
        <v>1656</v>
      </c>
      <c r="G137" s="12" t="s">
        <v>2579</v>
      </c>
      <c r="H137" s="12" t="s">
        <v>23</v>
      </c>
      <c r="I137" s="12"/>
      <c r="J137" s="9">
        <v>20</v>
      </c>
      <c r="K137" s="9">
        <v>24</v>
      </c>
    </row>
    <row r="138" spans="2:11" x14ac:dyDescent="0.2">
      <c r="B138" s="218">
        <v>43770</v>
      </c>
      <c r="C138" s="12" t="s">
        <v>3</v>
      </c>
      <c r="D138" s="113">
        <v>1223</v>
      </c>
      <c r="E138" s="12" t="s">
        <v>43</v>
      </c>
      <c r="F138" s="12" t="s">
        <v>188</v>
      </c>
      <c r="G138" s="12" t="s">
        <v>15</v>
      </c>
      <c r="H138" s="12" t="s">
        <v>2714</v>
      </c>
      <c r="I138" s="217"/>
      <c r="J138" s="9">
        <v>22</v>
      </c>
      <c r="K138" s="9">
        <v>26</v>
      </c>
    </row>
    <row r="139" spans="2:11" x14ac:dyDescent="0.2">
      <c r="B139" s="218">
        <v>43771</v>
      </c>
      <c r="C139" s="12" t="s">
        <v>6</v>
      </c>
      <c r="D139" s="113">
        <v>1541</v>
      </c>
      <c r="E139" s="12" t="s">
        <v>92</v>
      </c>
      <c r="F139" s="12" t="s">
        <v>2737</v>
      </c>
      <c r="G139" s="12" t="s">
        <v>15</v>
      </c>
      <c r="H139" s="12" t="s">
        <v>151</v>
      </c>
      <c r="I139" s="12"/>
      <c r="J139" s="9">
        <v>24</v>
      </c>
      <c r="K139" s="9">
        <v>28</v>
      </c>
    </row>
    <row r="140" spans="2:11" x14ac:dyDescent="0.2">
      <c r="B140" s="218">
        <v>43771</v>
      </c>
      <c r="C140" s="12" t="s">
        <v>3</v>
      </c>
      <c r="D140" s="113">
        <v>8055</v>
      </c>
      <c r="E140" s="12" t="s">
        <v>2736</v>
      </c>
      <c r="F140" s="12" t="s">
        <v>2737</v>
      </c>
      <c r="G140" s="12" t="s">
        <v>15</v>
      </c>
      <c r="H140" s="12" t="s">
        <v>319</v>
      </c>
      <c r="I140" s="12"/>
      <c r="J140" s="9">
        <v>23</v>
      </c>
      <c r="K140" s="9">
        <v>19</v>
      </c>
    </row>
    <row r="141" spans="2:11" x14ac:dyDescent="0.2">
      <c r="B141" s="218">
        <v>43772</v>
      </c>
      <c r="C141" s="12" t="s">
        <v>3</v>
      </c>
      <c r="D141" s="113">
        <v>1655</v>
      </c>
      <c r="E141" s="12" t="s">
        <v>92</v>
      </c>
      <c r="F141" s="12" t="s">
        <v>2737</v>
      </c>
      <c r="G141" s="12" t="s">
        <v>2579</v>
      </c>
      <c r="H141" s="12" t="s">
        <v>319</v>
      </c>
      <c r="I141" s="12"/>
      <c r="J141" s="9">
        <v>21</v>
      </c>
      <c r="K141" s="9">
        <v>23</v>
      </c>
    </row>
    <row r="142" spans="2:11" x14ac:dyDescent="0.2">
      <c r="B142" s="218">
        <v>43770</v>
      </c>
      <c r="C142" s="12" t="s">
        <v>3</v>
      </c>
      <c r="D142" s="113">
        <v>8080</v>
      </c>
      <c r="E142" s="12" t="s">
        <v>41</v>
      </c>
      <c r="F142" s="12" t="s">
        <v>8</v>
      </c>
      <c r="G142" s="12" t="s">
        <v>33</v>
      </c>
      <c r="H142" s="12" t="s">
        <v>2707</v>
      </c>
      <c r="I142" s="12"/>
      <c r="J142" s="9">
        <v>21</v>
      </c>
      <c r="K142" s="9">
        <v>25</v>
      </c>
    </row>
    <row r="143" spans="2:11" x14ac:dyDescent="0.2">
      <c r="B143" s="218">
        <v>43770</v>
      </c>
      <c r="C143" s="12" t="s">
        <v>3</v>
      </c>
      <c r="D143" s="113">
        <v>8087</v>
      </c>
      <c r="E143" s="12" t="s">
        <v>41</v>
      </c>
      <c r="F143" s="12" t="s">
        <v>8</v>
      </c>
      <c r="G143" s="12" t="s">
        <v>15</v>
      </c>
      <c r="H143" s="12" t="s">
        <v>23</v>
      </c>
      <c r="I143" s="217"/>
      <c r="J143" s="9">
        <v>24</v>
      </c>
      <c r="K143" s="9">
        <v>20</v>
      </c>
    </row>
    <row r="144" spans="2:11" x14ac:dyDescent="0.2">
      <c r="B144" s="218">
        <v>43770</v>
      </c>
      <c r="C144" s="12" t="s">
        <v>3</v>
      </c>
      <c r="D144" s="113">
        <v>8274</v>
      </c>
      <c r="E144" s="12" t="s">
        <v>229</v>
      </c>
      <c r="F144" s="12" t="s">
        <v>8</v>
      </c>
      <c r="G144" s="12" t="s">
        <v>22</v>
      </c>
      <c r="H144" s="12" t="s">
        <v>37</v>
      </c>
      <c r="I144" s="12"/>
      <c r="J144" s="9">
        <v>30</v>
      </c>
      <c r="K144" s="9">
        <v>37</v>
      </c>
    </row>
    <row r="145" spans="2:11" x14ac:dyDescent="0.2">
      <c r="B145" s="218">
        <v>43770</v>
      </c>
      <c r="C145" s="12" t="s">
        <v>3</v>
      </c>
      <c r="D145" s="113">
        <v>8415</v>
      </c>
      <c r="E145" s="12" t="s">
        <v>149</v>
      </c>
      <c r="F145" s="12" t="s">
        <v>8</v>
      </c>
      <c r="G145" s="12" t="s">
        <v>15</v>
      </c>
      <c r="H145" s="12" t="s">
        <v>23</v>
      </c>
      <c r="I145" s="12"/>
      <c r="J145" s="9">
        <v>27</v>
      </c>
      <c r="K145" s="9">
        <v>20</v>
      </c>
    </row>
    <row r="146" spans="2:11" x14ac:dyDescent="0.2">
      <c r="B146" s="218">
        <v>43770</v>
      </c>
      <c r="C146" s="12" t="s">
        <v>3</v>
      </c>
      <c r="D146" s="113">
        <v>2111</v>
      </c>
      <c r="E146" s="12" t="s">
        <v>92</v>
      </c>
      <c r="F146" s="12" t="s">
        <v>8</v>
      </c>
      <c r="G146" s="12" t="s">
        <v>6</v>
      </c>
      <c r="H146" s="12" t="s">
        <v>23</v>
      </c>
      <c r="I146" s="217"/>
      <c r="J146" s="9">
        <v>21</v>
      </c>
      <c r="K146" s="9">
        <v>24</v>
      </c>
    </row>
    <row r="147" spans="2:11" x14ac:dyDescent="0.2">
      <c r="B147" s="218">
        <v>43771</v>
      </c>
      <c r="C147" s="12" t="s">
        <v>3</v>
      </c>
      <c r="D147" s="113">
        <v>4236</v>
      </c>
      <c r="E147" s="12" t="s">
        <v>506</v>
      </c>
      <c r="F147" s="12" t="s">
        <v>8</v>
      </c>
      <c r="G147" s="12" t="s">
        <v>6</v>
      </c>
      <c r="H147" s="12" t="s">
        <v>151</v>
      </c>
      <c r="I147" s="12"/>
      <c r="J147" s="9">
        <v>15</v>
      </c>
      <c r="K147" s="9">
        <v>8</v>
      </c>
    </row>
    <row r="148" spans="2:11" x14ac:dyDescent="0.2">
      <c r="B148" s="218">
        <v>43771</v>
      </c>
      <c r="C148" s="12" t="s">
        <v>3</v>
      </c>
      <c r="D148" s="113">
        <v>8249</v>
      </c>
      <c r="E148" s="12" t="s">
        <v>64</v>
      </c>
      <c r="F148" s="12" t="s">
        <v>8</v>
      </c>
      <c r="G148" s="12" t="s">
        <v>6</v>
      </c>
      <c r="H148" s="12" t="s">
        <v>37</v>
      </c>
      <c r="I148" s="12"/>
      <c r="J148" s="9">
        <v>26</v>
      </c>
      <c r="K148" s="9">
        <v>19</v>
      </c>
    </row>
    <row r="149" spans="2:11" x14ac:dyDescent="0.2">
      <c r="B149" s="218">
        <v>43771</v>
      </c>
      <c r="C149" s="12" t="s">
        <v>3</v>
      </c>
      <c r="D149" s="113">
        <v>2336</v>
      </c>
      <c r="E149" s="12" t="s">
        <v>92</v>
      </c>
      <c r="F149" s="12" t="s">
        <v>8</v>
      </c>
      <c r="G149" s="12" t="s">
        <v>6</v>
      </c>
      <c r="H149" s="12" t="s">
        <v>2746</v>
      </c>
      <c r="I149" s="12"/>
      <c r="J149" s="9">
        <v>30</v>
      </c>
      <c r="K149" s="9">
        <v>28</v>
      </c>
    </row>
    <row r="150" spans="2:11" x14ac:dyDescent="0.2">
      <c r="B150" s="218">
        <v>43771</v>
      </c>
      <c r="C150" s="12" t="s">
        <v>6</v>
      </c>
      <c r="D150" s="113">
        <v>57700</v>
      </c>
      <c r="E150" s="12" t="s">
        <v>178</v>
      </c>
      <c r="F150" s="12" t="s">
        <v>8</v>
      </c>
      <c r="G150" s="12" t="s">
        <v>6</v>
      </c>
      <c r="H150" s="12" t="s">
        <v>319</v>
      </c>
      <c r="I150" s="12"/>
      <c r="J150" s="9">
        <v>40</v>
      </c>
      <c r="K150" s="9">
        <v>42</v>
      </c>
    </row>
    <row r="151" spans="2:11" x14ac:dyDescent="0.2">
      <c r="B151" s="218">
        <v>43771</v>
      </c>
      <c r="C151" s="12" t="s">
        <v>3</v>
      </c>
      <c r="D151" s="113">
        <v>5830</v>
      </c>
      <c r="E151" s="12" t="s">
        <v>261</v>
      </c>
      <c r="F151" s="12" t="s">
        <v>8</v>
      </c>
      <c r="G151" s="12" t="s">
        <v>33</v>
      </c>
      <c r="H151" s="12" t="s">
        <v>319</v>
      </c>
      <c r="I151" s="12"/>
      <c r="J151" s="9">
        <v>26</v>
      </c>
      <c r="K151" s="9">
        <v>28</v>
      </c>
    </row>
    <row r="152" spans="2:11" x14ac:dyDescent="0.2">
      <c r="B152" s="218">
        <v>43772</v>
      </c>
      <c r="C152" s="12" t="s">
        <v>3</v>
      </c>
      <c r="D152" s="113">
        <v>57390</v>
      </c>
      <c r="E152" s="12" t="s">
        <v>137</v>
      </c>
      <c r="F152" s="12" t="s">
        <v>8</v>
      </c>
      <c r="G152" s="12" t="s">
        <v>6</v>
      </c>
      <c r="H152" s="12" t="s">
        <v>194</v>
      </c>
      <c r="I152" s="12"/>
      <c r="J152" s="9">
        <v>14</v>
      </c>
      <c r="K152" s="9">
        <v>11</v>
      </c>
    </row>
    <row r="153" spans="2:11" x14ac:dyDescent="0.2">
      <c r="B153" s="218">
        <v>43770</v>
      </c>
      <c r="C153" s="12" t="s">
        <v>3</v>
      </c>
      <c r="D153" s="113">
        <v>3398</v>
      </c>
      <c r="E153" s="12" t="s">
        <v>156</v>
      </c>
      <c r="F153" s="12" t="s">
        <v>2713</v>
      </c>
      <c r="G153" s="12" t="s">
        <v>15</v>
      </c>
      <c r="H153" s="12" t="s">
        <v>258</v>
      </c>
      <c r="I153" s="12"/>
      <c r="J153" s="9">
        <v>24</v>
      </c>
      <c r="K153" s="9">
        <v>27</v>
      </c>
    </row>
    <row r="154" spans="2:11" x14ac:dyDescent="0.2">
      <c r="B154" s="218">
        <v>43771</v>
      </c>
      <c r="C154" s="12" t="s">
        <v>3</v>
      </c>
      <c r="D154" s="113">
        <v>3259</v>
      </c>
      <c r="E154" s="12" t="s">
        <v>131</v>
      </c>
      <c r="F154" s="12" t="s">
        <v>3</v>
      </c>
      <c r="G154" s="12" t="s">
        <v>6</v>
      </c>
      <c r="H154" s="12" t="s">
        <v>194</v>
      </c>
      <c r="I154" s="12"/>
      <c r="J154" s="9">
        <v>22</v>
      </c>
      <c r="K154" s="9">
        <v>24</v>
      </c>
    </row>
    <row r="155" spans="2:11" x14ac:dyDescent="0.2">
      <c r="B155" s="218">
        <v>43771</v>
      </c>
      <c r="C155" s="12" t="s">
        <v>3</v>
      </c>
      <c r="D155" s="113">
        <v>3442</v>
      </c>
      <c r="E155" s="12" t="s">
        <v>67</v>
      </c>
      <c r="F155" s="12" t="s">
        <v>3</v>
      </c>
      <c r="G155" s="12" t="s">
        <v>3</v>
      </c>
      <c r="H155" s="12" t="s">
        <v>222</v>
      </c>
      <c r="I155" s="12"/>
      <c r="J155" s="9">
        <v>18</v>
      </c>
      <c r="K155" s="9">
        <v>19</v>
      </c>
    </row>
    <row r="156" spans="2:11" x14ac:dyDescent="0.2">
      <c r="B156" s="218">
        <v>43771</v>
      </c>
      <c r="C156" s="12" t="s">
        <v>3</v>
      </c>
      <c r="D156" s="113">
        <v>4460</v>
      </c>
      <c r="E156" s="12" t="s">
        <v>46</v>
      </c>
      <c r="F156" s="12" t="s">
        <v>3</v>
      </c>
      <c r="G156" s="12" t="s">
        <v>3</v>
      </c>
      <c r="H156" s="12" t="s">
        <v>151</v>
      </c>
      <c r="I156" s="12"/>
      <c r="J156" s="9">
        <v>6</v>
      </c>
      <c r="K156" s="9">
        <v>4</v>
      </c>
    </row>
    <row r="157" spans="2:11" x14ac:dyDescent="0.2">
      <c r="B157" s="218">
        <v>43771</v>
      </c>
      <c r="C157" s="12" t="s">
        <v>3</v>
      </c>
      <c r="D157" s="113">
        <v>4888</v>
      </c>
      <c r="E157" s="12" t="s">
        <v>124</v>
      </c>
      <c r="F157" s="12" t="s">
        <v>3</v>
      </c>
      <c r="G157" s="12" t="s">
        <v>6</v>
      </c>
      <c r="H157" s="12" t="s">
        <v>151</v>
      </c>
      <c r="I157" s="12"/>
      <c r="J157" s="9">
        <v>13</v>
      </c>
      <c r="K157" s="9">
        <v>9</v>
      </c>
    </row>
    <row r="158" spans="2:11" x14ac:dyDescent="0.2">
      <c r="B158" s="218">
        <v>43771</v>
      </c>
      <c r="C158" s="12" t="s">
        <v>3</v>
      </c>
      <c r="D158" s="113">
        <v>6559</v>
      </c>
      <c r="E158" s="12" t="s">
        <v>2744</v>
      </c>
      <c r="F158" s="12" t="s">
        <v>3</v>
      </c>
      <c r="G158" s="12" t="s">
        <v>6</v>
      </c>
      <c r="H158" s="12" t="s">
        <v>151</v>
      </c>
      <c r="I158" s="12"/>
      <c r="J158" s="9">
        <v>52</v>
      </c>
      <c r="K158" s="9">
        <v>73</v>
      </c>
    </row>
    <row r="159" spans="2:11" x14ac:dyDescent="0.2">
      <c r="B159" s="218">
        <v>43771</v>
      </c>
      <c r="C159" s="12" t="s">
        <v>3</v>
      </c>
      <c r="D159" s="113">
        <v>6225</v>
      </c>
      <c r="E159" s="12" t="s">
        <v>2749</v>
      </c>
      <c r="F159" s="12" t="s">
        <v>3</v>
      </c>
      <c r="G159" s="12" t="s">
        <v>15</v>
      </c>
      <c r="H159" s="12" t="s">
        <v>151</v>
      </c>
      <c r="I159" s="12"/>
      <c r="J159" s="9">
        <v>40</v>
      </c>
      <c r="K159" s="9">
        <v>52</v>
      </c>
    </row>
    <row r="160" spans="2:11" x14ac:dyDescent="0.2">
      <c r="B160" s="218">
        <v>43771</v>
      </c>
      <c r="C160" s="12" t="s">
        <v>3</v>
      </c>
      <c r="D160" s="113">
        <v>3320</v>
      </c>
      <c r="E160" s="12" t="s">
        <v>77</v>
      </c>
      <c r="F160" s="12" t="s">
        <v>3</v>
      </c>
      <c r="G160" s="12" t="s">
        <v>6</v>
      </c>
      <c r="H160" s="12" t="s">
        <v>151</v>
      </c>
      <c r="I160" s="12"/>
      <c r="J160" s="9">
        <v>22</v>
      </c>
      <c r="K160" s="9">
        <v>26</v>
      </c>
    </row>
    <row r="161" spans="2:11" x14ac:dyDescent="0.2">
      <c r="B161" s="218">
        <v>43771</v>
      </c>
      <c r="C161" s="12" t="s">
        <v>6</v>
      </c>
      <c r="D161" s="113">
        <v>57840</v>
      </c>
      <c r="E161" s="12" t="s">
        <v>293</v>
      </c>
      <c r="F161" s="12" t="s">
        <v>3</v>
      </c>
      <c r="G161" s="12" t="s">
        <v>15</v>
      </c>
      <c r="H161" s="12" t="s">
        <v>37</v>
      </c>
      <c r="I161" s="12"/>
      <c r="J161" s="9">
        <v>28</v>
      </c>
      <c r="K161" s="9">
        <v>23</v>
      </c>
    </row>
    <row r="162" spans="2:11" s="11" customFormat="1" x14ac:dyDescent="0.2">
      <c r="B162" s="218">
        <v>43771</v>
      </c>
      <c r="C162" s="12" t="s">
        <v>3</v>
      </c>
      <c r="D162" s="113">
        <v>8230</v>
      </c>
      <c r="E162" s="12" t="s">
        <v>64</v>
      </c>
      <c r="F162" s="12" t="s">
        <v>3</v>
      </c>
      <c r="G162" s="12" t="s">
        <v>3</v>
      </c>
      <c r="H162" s="12" t="s">
        <v>37</v>
      </c>
      <c r="I162" s="12"/>
      <c r="J162" s="9">
        <v>26</v>
      </c>
      <c r="K162" s="9">
        <v>19</v>
      </c>
    </row>
    <row r="163" spans="2:11" s="11" customFormat="1" x14ac:dyDescent="0.2">
      <c r="B163" s="218">
        <v>43771</v>
      </c>
      <c r="C163" s="12" t="s">
        <v>6</v>
      </c>
      <c r="D163" s="113">
        <v>57840</v>
      </c>
      <c r="E163" s="12" t="s">
        <v>293</v>
      </c>
      <c r="F163" s="12" t="s">
        <v>3</v>
      </c>
      <c r="G163" s="12" t="s">
        <v>5</v>
      </c>
      <c r="H163" s="12" t="s">
        <v>23</v>
      </c>
      <c r="I163" s="12"/>
      <c r="J163" s="9">
        <v>29</v>
      </c>
      <c r="K163" s="9">
        <v>23</v>
      </c>
    </row>
    <row r="164" spans="2:11" s="11" customFormat="1" x14ac:dyDescent="0.2">
      <c r="B164" s="218">
        <v>43771</v>
      </c>
      <c r="C164" s="12" t="s">
        <v>3</v>
      </c>
      <c r="D164" s="113">
        <v>9676</v>
      </c>
      <c r="E164" s="12" t="s">
        <v>2740</v>
      </c>
      <c r="F164" s="12" t="s">
        <v>3</v>
      </c>
      <c r="G164" s="12" t="s">
        <v>5</v>
      </c>
      <c r="H164" s="12" t="s">
        <v>23</v>
      </c>
      <c r="I164" s="12"/>
      <c r="J164" s="9">
        <v>72</v>
      </c>
      <c r="K164" s="9">
        <v>82</v>
      </c>
    </row>
    <row r="165" spans="2:11" s="11" customFormat="1" x14ac:dyDescent="0.2">
      <c r="B165" s="218">
        <v>43771</v>
      </c>
      <c r="C165" s="12" t="s">
        <v>3</v>
      </c>
      <c r="D165" s="113">
        <v>4509</v>
      </c>
      <c r="E165" s="12" t="s">
        <v>40</v>
      </c>
      <c r="F165" s="12" t="s">
        <v>3</v>
      </c>
      <c r="G165" s="12" t="s">
        <v>6</v>
      </c>
      <c r="H165" s="12" t="s">
        <v>488</v>
      </c>
      <c r="I165" s="12"/>
      <c r="J165" s="9">
        <v>4</v>
      </c>
      <c r="K165" s="9">
        <v>2</v>
      </c>
    </row>
    <row r="166" spans="2:11" s="11" customFormat="1" x14ac:dyDescent="0.2">
      <c r="B166" s="218">
        <v>43771</v>
      </c>
      <c r="C166" s="12" t="s">
        <v>3</v>
      </c>
      <c r="D166" s="113">
        <v>3636</v>
      </c>
      <c r="E166" s="12" t="s">
        <v>76</v>
      </c>
      <c r="F166" s="12" t="s">
        <v>3</v>
      </c>
      <c r="G166" s="12" t="s">
        <v>6</v>
      </c>
      <c r="H166" s="12" t="s">
        <v>2748</v>
      </c>
      <c r="I166" s="12"/>
      <c r="J166" s="9">
        <v>18</v>
      </c>
      <c r="K166" s="9">
        <v>18</v>
      </c>
    </row>
    <row r="167" spans="2:11" s="11" customFormat="1" x14ac:dyDescent="0.2">
      <c r="B167" s="218">
        <v>43771</v>
      </c>
      <c r="C167" s="12" t="s">
        <v>3</v>
      </c>
      <c r="D167" s="113">
        <v>5359</v>
      </c>
      <c r="E167" s="12" t="s">
        <v>58</v>
      </c>
      <c r="F167" s="12" t="s">
        <v>3</v>
      </c>
      <c r="G167" s="12" t="s">
        <v>140</v>
      </c>
      <c r="H167" s="12" t="s">
        <v>2748</v>
      </c>
      <c r="I167" s="12"/>
      <c r="J167" s="9">
        <v>34</v>
      </c>
      <c r="K167" s="9">
        <v>39</v>
      </c>
    </row>
    <row r="168" spans="2:11" s="11" customFormat="1" x14ac:dyDescent="0.2">
      <c r="B168" s="218">
        <v>43772</v>
      </c>
      <c r="C168" s="12" t="s">
        <v>3</v>
      </c>
      <c r="D168" s="113">
        <v>5969</v>
      </c>
      <c r="E168" s="12" t="s">
        <v>74</v>
      </c>
      <c r="F168" s="12" t="s">
        <v>3</v>
      </c>
      <c r="G168" s="12" t="s">
        <v>6</v>
      </c>
      <c r="H168" s="12" t="s">
        <v>2760</v>
      </c>
      <c r="I168" s="12"/>
      <c r="J168" s="9">
        <v>28</v>
      </c>
      <c r="K168" s="9">
        <v>30</v>
      </c>
    </row>
    <row r="169" spans="2:11" s="11" customFormat="1" x14ac:dyDescent="0.2">
      <c r="B169" s="218">
        <v>43772</v>
      </c>
      <c r="C169" s="12" t="s">
        <v>3</v>
      </c>
      <c r="D169" s="113">
        <v>5359</v>
      </c>
      <c r="E169" s="12" t="s">
        <v>58</v>
      </c>
      <c r="F169" s="12" t="s">
        <v>3</v>
      </c>
      <c r="G169" s="12" t="s">
        <v>5</v>
      </c>
      <c r="H169" s="12" t="s">
        <v>194</v>
      </c>
      <c r="I169" s="12"/>
      <c r="J169" s="9">
        <v>32</v>
      </c>
      <c r="K169" s="9">
        <v>39</v>
      </c>
    </row>
    <row r="170" spans="2:11" s="11" customFormat="1" x14ac:dyDescent="0.2">
      <c r="B170" s="218">
        <v>43772</v>
      </c>
      <c r="C170" s="12" t="s">
        <v>3</v>
      </c>
      <c r="D170" s="113">
        <v>3454</v>
      </c>
      <c r="E170" s="12" t="s">
        <v>67</v>
      </c>
      <c r="F170" s="12" t="s">
        <v>3</v>
      </c>
      <c r="G170" s="12" t="s">
        <v>6</v>
      </c>
      <c r="H170" s="12" t="s">
        <v>37</v>
      </c>
      <c r="I170" s="12"/>
      <c r="J170" s="9">
        <v>21</v>
      </c>
      <c r="K170" s="9">
        <v>21</v>
      </c>
    </row>
    <row r="171" spans="2:11" s="11" customFormat="1" x14ac:dyDescent="0.2">
      <c r="B171" s="218">
        <v>43772</v>
      </c>
      <c r="C171" s="12" t="s">
        <v>3</v>
      </c>
      <c r="D171" s="113">
        <v>3329</v>
      </c>
      <c r="E171" s="12" t="s">
        <v>79</v>
      </c>
      <c r="F171" s="12" t="s">
        <v>3</v>
      </c>
      <c r="G171" s="12" t="s">
        <v>6</v>
      </c>
      <c r="H171" s="12" t="s">
        <v>1800</v>
      </c>
      <c r="I171" s="12"/>
      <c r="J171" s="9">
        <v>25</v>
      </c>
      <c r="K171" s="9">
        <v>27</v>
      </c>
    </row>
    <row r="172" spans="2:11" s="11" customFormat="1" x14ac:dyDescent="0.2">
      <c r="B172" s="218">
        <v>43772</v>
      </c>
      <c r="C172" s="12" t="s">
        <v>3</v>
      </c>
      <c r="D172" s="113">
        <v>8094</v>
      </c>
      <c r="E172" s="12" t="s">
        <v>41</v>
      </c>
      <c r="F172" s="12" t="s">
        <v>3</v>
      </c>
      <c r="G172" s="12" t="s">
        <v>6</v>
      </c>
      <c r="H172" s="12" t="s">
        <v>37</v>
      </c>
      <c r="I172" s="12"/>
      <c r="J172" s="9">
        <v>23</v>
      </c>
      <c r="K172" s="9">
        <v>20</v>
      </c>
    </row>
    <row r="173" spans="2:11" s="11" customFormat="1" x14ac:dyDescent="0.2">
      <c r="B173" s="218">
        <v>43772</v>
      </c>
      <c r="C173" s="12" t="s">
        <v>3</v>
      </c>
      <c r="D173" s="113">
        <v>8227</v>
      </c>
      <c r="E173" s="12" t="s">
        <v>64</v>
      </c>
      <c r="F173" s="12" t="s">
        <v>3</v>
      </c>
      <c r="G173" s="12" t="s">
        <v>6</v>
      </c>
      <c r="H173" s="12" t="s">
        <v>1800</v>
      </c>
      <c r="I173" s="12"/>
      <c r="J173" s="9">
        <v>26</v>
      </c>
      <c r="K173" s="9">
        <v>20</v>
      </c>
    </row>
    <row r="174" spans="2:11" s="11" customFormat="1" x14ac:dyDescent="0.2">
      <c r="B174" s="218">
        <v>43772</v>
      </c>
      <c r="C174" s="12" t="s">
        <v>3</v>
      </c>
      <c r="D174" s="113">
        <v>3377</v>
      </c>
      <c r="E174" s="12" t="s">
        <v>54</v>
      </c>
      <c r="F174" s="12" t="s">
        <v>3</v>
      </c>
      <c r="G174" s="12" t="s">
        <v>16</v>
      </c>
      <c r="H174" s="12" t="s">
        <v>23</v>
      </c>
      <c r="I174" s="12"/>
      <c r="J174" s="9">
        <v>19</v>
      </c>
      <c r="K174" s="9">
        <v>17</v>
      </c>
    </row>
    <row r="175" spans="2:11" s="11" customFormat="1" x14ac:dyDescent="0.2">
      <c r="B175" s="218">
        <v>43772</v>
      </c>
      <c r="C175" s="12" t="s">
        <v>3</v>
      </c>
      <c r="D175" s="113">
        <v>4446</v>
      </c>
      <c r="E175" s="12" t="s">
        <v>2762</v>
      </c>
      <c r="F175" s="12" t="s">
        <v>3</v>
      </c>
      <c r="G175" s="12" t="s">
        <v>6</v>
      </c>
      <c r="H175" s="12" t="s">
        <v>23</v>
      </c>
      <c r="I175" s="12"/>
      <c r="J175" s="9">
        <v>8</v>
      </c>
      <c r="K175" s="9">
        <v>5</v>
      </c>
    </row>
    <row r="176" spans="2:11" s="11" customFormat="1" x14ac:dyDescent="0.2">
      <c r="B176" s="218">
        <v>43772</v>
      </c>
      <c r="C176" s="12" t="s">
        <v>3</v>
      </c>
      <c r="D176" s="113">
        <v>8370</v>
      </c>
      <c r="E176" s="12" t="s">
        <v>57</v>
      </c>
      <c r="F176" s="12" t="s">
        <v>3</v>
      </c>
      <c r="G176" s="12" t="s">
        <v>6</v>
      </c>
      <c r="H176" s="12" t="s">
        <v>194</v>
      </c>
      <c r="I176" s="12"/>
      <c r="J176" s="9">
        <v>31</v>
      </c>
      <c r="K176" s="9">
        <v>26</v>
      </c>
    </row>
    <row r="177" spans="2:11" s="11" customFormat="1" x14ac:dyDescent="0.2">
      <c r="B177" s="218">
        <v>43772</v>
      </c>
      <c r="C177" s="12" t="s">
        <v>3</v>
      </c>
      <c r="D177" s="113">
        <v>2711</v>
      </c>
      <c r="E177" s="12" t="s">
        <v>92</v>
      </c>
      <c r="F177" s="12" t="s">
        <v>3</v>
      </c>
      <c r="G177" s="12" t="s">
        <v>6</v>
      </c>
      <c r="H177" s="12" t="s">
        <v>151</v>
      </c>
      <c r="I177" s="12"/>
      <c r="J177" s="9">
        <v>26</v>
      </c>
      <c r="K177" s="9">
        <v>26</v>
      </c>
    </row>
    <row r="178" spans="2:11" s="11" customFormat="1" x14ac:dyDescent="0.2">
      <c r="B178" s="218">
        <v>43772</v>
      </c>
      <c r="C178" s="12" t="s">
        <v>3</v>
      </c>
      <c r="D178" s="113">
        <v>3830</v>
      </c>
      <c r="E178" s="12" t="s">
        <v>116</v>
      </c>
      <c r="F178" s="12" t="s">
        <v>3</v>
      </c>
      <c r="G178" s="12" t="s">
        <v>3</v>
      </c>
      <c r="H178" s="12" t="s">
        <v>163</v>
      </c>
      <c r="I178" s="12"/>
      <c r="J178" s="9">
        <v>15</v>
      </c>
      <c r="K178" s="9">
        <v>13</v>
      </c>
    </row>
    <row r="179" spans="2:11" s="11" customFormat="1" x14ac:dyDescent="0.2">
      <c r="B179" s="218">
        <v>43772</v>
      </c>
      <c r="C179" s="12" t="s">
        <v>3</v>
      </c>
      <c r="D179" s="113">
        <v>3924</v>
      </c>
      <c r="E179" s="12" t="s">
        <v>71</v>
      </c>
      <c r="F179" s="12" t="s">
        <v>3</v>
      </c>
      <c r="G179" s="12" t="s">
        <v>5</v>
      </c>
      <c r="H179" s="12" t="s">
        <v>151</v>
      </c>
      <c r="I179" s="12"/>
      <c r="J179" s="9">
        <v>14</v>
      </c>
      <c r="K179" s="9">
        <v>10</v>
      </c>
    </row>
    <row r="180" spans="2:11" s="11" customFormat="1" x14ac:dyDescent="0.2">
      <c r="B180" s="218">
        <v>43772</v>
      </c>
      <c r="C180" s="12" t="s">
        <v>3</v>
      </c>
      <c r="D180" s="113">
        <v>2730</v>
      </c>
      <c r="E180" s="12" t="s">
        <v>92</v>
      </c>
      <c r="F180" s="12" t="s">
        <v>3</v>
      </c>
      <c r="G180" s="12" t="s">
        <v>6</v>
      </c>
      <c r="H180" s="12" t="s">
        <v>194</v>
      </c>
      <c r="I180" s="12"/>
      <c r="J180" s="9">
        <v>23</v>
      </c>
      <c r="K180" s="9">
        <v>25</v>
      </c>
    </row>
    <row r="181" spans="2:11" s="11" customFormat="1" x14ac:dyDescent="0.2">
      <c r="B181" s="218">
        <v>43772</v>
      </c>
      <c r="C181" s="12" t="s">
        <v>3</v>
      </c>
      <c r="D181" s="113">
        <v>3417</v>
      </c>
      <c r="E181" s="12" t="s">
        <v>67</v>
      </c>
      <c r="F181" s="12" t="s">
        <v>3</v>
      </c>
      <c r="G181" s="12" t="s">
        <v>5</v>
      </c>
      <c r="H181" s="12" t="s">
        <v>151</v>
      </c>
      <c r="I181" s="12"/>
      <c r="J181" s="9">
        <v>22</v>
      </c>
      <c r="K181" s="9">
        <v>21</v>
      </c>
    </row>
    <row r="182" spans="2:11" s="11" customFormat="1" x14ac:dyDescent="0.2">
      <c r="B182" s="218">
        <v>43772</v>
      </c>
      <c r="C182" s="12" t="s">
        <v>3</v>
      </c>
      <c r="D182" s="113">
        <v>7782</v>
      </c>
      <c r="E182" s="12" t="s">
        <v>47</v>
      </c>
      <c r="F182" s="12" t="s">
        <v>3</v>
      </c>
      <c r="G182" s="12" t="s">
        <v>6</v>
      </c>
      <c r="H182" s="12" t="s">
        <v>23</v>
      </c>
      <c r="I182" s="12"/>
      <c r="J182" s="9">
        <v>43</v>
      </c>
      <c r="K182" s="9">
        <v>56</v>
      </c>
    </row>
    <row r="183" spans="2:11" s="11" customFormat="1" x14ac:dyDescent="0.2">
      <c r="B183" s="218">
        <v>43772</v>
      </c>
      <c r="C183" s="12" t="s">
        <v>3</v>
      </c>
      <c r="D183" s="113">
        <v>7460</v>
      </c>
      <c r="E183" s="12" t="s">
        <v>2766</v>
      </c>
      <c r="F183" s="12" t="s">
        <v>3</v>
      </c>
      <c r="G183" s="12" t="s">
        <v>5</v>
      </c>
      <c r="H183" s="12" t="s">
        <v>151</v>
      </c>
      <c r="I183" s="12"/>
      <c r="J183" s="9">
        <v>38</v>
      </c>
      <c r="K183" s="9">
        <v>47</v>
      </c>
    </row>
    <row r="184" spans="2:11" s="11" customFormat="1" x14ac:dyDescent="0.2">
      <c r="B184" s="218">
        <v>43772</v>
      </c>
      <c r="C184" s="12" t="s">
        <v>3</v>
      </c>
      <c r="D184" s="113">
        <v>1267</v>
      </c>
      <c r="E184" s="12" t="s">
        <v>92</v>
      </c>
      <c r="F184" s="12" t="s">
        <v>3</v>
      </c>
      <c r="G184" s="12" t="s">
        <v>2579</v>
      </c>
      <c r="H184" s="12" t="s">
        <v>23</v>
      </c>
      <c r="I184" s="12"/>
      <c r="J184" s="9">
        <v>28</v>
      </c>
      <c r="K184" s="9">
        <v>33</v>
      </c>
    </row>
    <row r="185" spans="2:11" s="11" customFormat="1" x14ac:dyDescent="0.2">
      <c r="B185" s="218">
        <v>43772</v>
      </c>
      <c r="C185" s="12" t="s">
        <v>3</v>
      </c>
      <c r="D185" s="113">
        <v>2539</v>
      </c>
      <c r="E185" s="12" t="s">
        <v>92</v>
      </c>
      <c r="F185" s="12" t="s">
        <v>3</v>
      </c>
      <c r="G185" s="12" t="s">
        <v>6</v>
      </c>
      <c r="H185" s="12" t="s">
        <v>151</v>
      </c>
      <c r="I185" s="12"/>
      <c r="J185" s="9">
        <v>29</v>
      </c>
      <c r="K185" s="9">
        <v>33</v>
      </c>
    </row>
    <row r="186" spans="2:11" s="11" customFormat="1" x14ac:dyDescent="0.2">
      <c r="B186" s="218">
        <v>43773</v>
      </c>
      <c r="C186" s="12" t="s">
        <v>3</v>
      </c>
      <c r="D186" s="113">
        <v>7540</v>
      </c>
      <c r="E186" s="12" t="s">
        <v>251</v>
      </c>
      <c r="F186" s="12" t="s">
        <v>3</v>
      </c>
      <c r="G186" s="12" t="s">
        <v>6</v>
      </c>
      <c r="H186" s="12" t="s">
        <v>194</v>
      </c>
      <c r="I186" s="12"/>
      <c r="J186" s="9">
        <v>37</v>
      </c>
      <c r="K186" s="9">
        <v>48</v>
      </c>
    </row>
    <row r="187" spans="2:11" s="11" customFormat="1" x14ac:dyDescent="0.2">
      <c r="B187" s="218">
        <v>43773</v>
      </c>
      <c r="C187" s="12" t="s">
        <v>14</v>
      </c>
      <c r="D187" s="113">
        <v>6700</v>
      </c>
      <c r="E187" s="12" t="s">
        <v>127</v>
      </c>
      <c r="F187" s="12" t="s">
        <v>3</v>
      </c>
      <c r="G187" s="12" t="s">
        <v>2776</v>
      </c>
      <c r="H187" s="12" t="s">
        <v>194</v>
      </c>
      <c r="I187" s="12"/>
      <c r="J187" s="9">
        <v>32</v>
      </c>
      <c r="K187" s="9">
        <v>26</v>
      </c>
    </row>
    <row r="188" spans="2:11" s="11" customFormat="1" x14ac:dyDescent="0.2">
      <c r="B188" s="218">
        <v>43773</v>
      </c>
      <c r="C188" s="12" t="s">
        <v>3</v>
      </c>
      <c r="D188" s="113">
        <v>4560</v>
      </c>
      <c r="E188" s="12" t="s">
        <v>40</v>
      </c>
      <c r="F188" s="12" t="s">
        <v>3</v>
      </c>
      <c r="G188" s="12" t="s">
        <v>6</v>
      </c>
      <c r="H188" s="12" t="s">
        <v>929</v>
      </c>
      <c r="I188" s="12"/>
      <c r="J188" s="9">
        <v>4</v>
      </c>
      <c r="K188" s="9">
        <v>2</v>
      </c>
    </row>
    <row r="189" spans="2:11" s="11" customFormat="1" x14ac:dyDescent="0.2">
      <c r="B189" s="218">
        <v>43770</v>
      </c>
      <c r="C189" s="12" t="s">
        <v>6</v>
      </c>
      <c r="D189" s="113">
        <v>3337</v>
      </c>
      <c r="E189" s="12" t="s">
        <v>338</v>
      </c>
      <c r="F189" s="12" t="s">
        <v>4</v>
      </c>
      <c r="G189" s="12" t="s">
        <v>5</v>
      </c>
      <c r="H189" s="12" t="s">
        <v>989</v>
      </c>
      <c r="I189" s="217"/>
      <c r="J189" s="9">
        <v>19</v>
      </c>
      <c r="K189" s="9">
        <v>23</v>
      </c>
    </row>
    <row r="190" spans="2:11" s="11" customFormat="1" x14ac:dyDescent="0.2">
      <c r="B190" s="218">
        <v>43770</v>
      </c>
      <c r="C190" s="12" t="s">
        <v>3</v>
      </c>
      <c r="D190" s="113">
        <v>8140</v>
      </c>
      <c r="E190" s="12" t="s">
        <v>53</v>
      </c>
      <c r="F190" s="12" t="s">
        <v>4</v>
      </c>
      <c r="G190" s="12" t="s">
        <v>1759</v>
      </c>
      <c r="H190" s="12" t="s">
        <v>258</v>
      </c>
      <c r="I190" s="12"/>
      <c r="J190" s="9">
        <v>26</v>
      </c>
      <c r="K190" s="9">
        <v>31</v>
      </c>
    </row>
    <row r="191" spans="2:11" s="11" customFormat="1" x14ac:dyDescent="0.2">
      <c r="B191" s="218">
        <v>43770</v>
      </c>
      <c r="C191" s="12" t="s">
        <v>3</v>
      </c>
      <c r="D191" s="113">
        <v>8328</v>
      </c>
      <c r="E191" s="12" t="s">
        <v>196</v>
      </c>
      <c r="F191" s="12" t="s">
        <v>4</v>
      </c>
      <c r="G191" s="12" t="s">
        <v>15</v>
      </c>
      <c r="H191" s="12" t="s">
        <v>23</v>
      </c>
      <c r="I191" s="12"/>
      <c r="J191" s="9">
        <v>26</v>
      </c>
      <c r="K191" s="9">
        <v>33</v>
      </c>
    </row>
    <row r="192" spans="2:11" s="11" customFormat="1" x14ac:dyDescent="0.2">
      <c r="B192" s="218">
        <v>43770</v>
      </c>
      <c r="C192" s="12" t="s">
        <v>3</v>
      </c>
      <c r="D192" s="113">
        <v>6587</v>
      </c>
      <c r="E192" s="12" t="s">
        <v>235</v>
      </c>
      <c r="F192" s="12" t="s">
        <v>4</v>
      </c>
      <c r="G192" s="12" t="s">
        <v>15</v>
      </c>
      <c r="H192" s="12" t="s">
        <v>222</v>
      </c>
      <c r="I192" s="12"/>
      <c r="J192" s="9">
        <v>54</v>
      </c>
      <c r="K192" s="9">
        <v>67</v>
      </c>
    </row>
    <row r="193" spans="2:11" s="11" customFormat="1" x14ac:dyDescent="0.2">
      <c r="B193" s="218">
        <v>43770</v>
      </c>
      <c r="C193" s="12" t="s">
        <v>3</v>
      </c>
      <c r="D193" s="113">
        <v>4969</v>
      </c>
      <c r="E193" s="12" t="s">
        <v>87</v>
      </c>
      <c r="F193" s="12" t="s">
        <v>4</v>
      </c>
      <c r="G193" s="12" t="s">
        <v>22</v>
      </c>
      <c r="H193" s="12" t="s">
        <v>37</v>
      </c>
      <c r="I193" s="217"/>
      <c r="J193" s="9">
        <v>17</v>
      </c>
      <c r="K193" s="9">
        <v>13</v>
      </c>
    </row>
    <row r="194" spans="2:11" s="11" customFormat="1" x14ac:dyDescent="0.2">
      <c r="B194" s="218">
        <v>43770</v>
      </c>
      <c r="C194" s="12" t="s">
        <v>3</v>
      </c>
      <c r="D194" s="113">
        <v>4418</v>
      </c>
      <c r="E194" s="12" t="s">
        <v>61</v>
      </c>
      <c r="F194" s="12" t="s">
        <v>4</v>
      </c>
      <c r="G194" s="12" t="s">
        <v>6</v>
      </c>
      <c r="H194" s="12" t="s">
        <v>163</v>
      </c>
      <c r="I194" s="12"/>
      <c r="J194" s="9">
        <v>7</v>
      </c>
      <c r="K194" s="9">
        <v>4</v>
      </c>
    </row>
    <row r="195" spans="2:11" s="11" customFormat="1" x14ac:dyDescent="0.2">
      <c r="B195" s="218">
        <v>43770</v>
      </c>
      <c r="C195" s="12" t="s">
        <v>3</v>
      </c>
      <c r="D195" s="113">
        <v>7771</v>
      </c>
      <c r="E195" s="12" t="s">
        <v>47</v>
      </c>
      <c r="F195" s="12" t="s">
        <v>4</v>
      </c>
      <c r="G195" s="12" t="s">
        <v>99</v>
      </c>
      <c r="H195" s="12" t="s">
        <v>2726</v>
      </c>
      <c r="I195" s="12"/>
      <c r="J195" s="9">
        <v>42</v>
      </c>
      <c r="K195" s="9">
        <v>56</v>
      </c>
    </row>
    <row r="196" spans="2:11" s="11" customFormat="1" x14ac:dyDescent="0.2">
      <c r="B196" s="218">
        <v>43770</v>
      </c>
      <c r="C196" s="12" t="s">
        <v>3</v>
      </c>
      <c r="D196" s="113">
        <v>4046</v>
      </c>
      <c r="E196" s="12" t="s">
        <v>506</v>
      </c>
      <c r="F196" s="12" t="s">
        <v>4</v>
      </c>
      <c r="G196" s="12" t="s">
        <v>4</v>
      </c>
      <c r="H196" s="12" t="s">
        <v>2730</v>
      </c>
      <c r="I196" s="217"/>
      <c r="J196" s="9">
        <v>11</v>
      </c>
      <c r="K196" s="9">
        <v>7</v>
      </c>
    </row>
    <row r="197" spans="2:11" s="11" customFormat="1" x14ac:dyDescent="0.2">
      <c r="B197" s="218">
        <v>43770</v>
      </c>
      <c r="C197" s="12" t="s">
        <v>3</v>
      </c>
      <c r="D197" s="113">
        <v>6917</v>
      </c>
      <c r="E197" s="12" t="s">
        <v>109</v>
      </c>
      <c r="F197" s="12" t="s">
        <v>4</v>
      </c>
      <c r="G197" s="12" t="s">
        <v>18</v>
      </c>
      <c r="H197" s="12" t="s">
        <v>37</v>
      </c>
      <c r="I197" s="217"/>
      <c r="J197" s="9">
        <v>36</v>
      </c>
      <c r="K197" s="9">
        <v>46</v>
      </c>
    </row>
    <row r="198" spans="2:11" s="11" customFormat="1" x14ac:dyDescent="0.2">
      <c r="B198" s="218">
        <v>43770</v>
      </c>
      <c r="C198" s="12" t="s">
        <v>3</v>
      </c>
      <c r="D198" s="113">
        <v>6550</v>
      </c>
      <c r="E198" s="12" t="s">
        <v>1087</v>
      </c>
      <c r="F198" s="12" t="s">
        <v>4</v>
      </c>
      <c r="G198" s="12" t="s">
        <v>18</v>
      </c>
      <c r="H198" s="12" t="s">
        <v>23</v>
      </c>
      <c r="I198" s="217"/>
      <c r="J198" s="9">
        <v>48</v>
      </c>
      <c r="K198" s="9">
        <v>60</v>
      </c>
    </row>
    <row r="199" spans="2:11" s="11" customFormat="1" x14ac:dyDescent="0.2">
      <c r="B199" s="218">
        <v>43772</v>
      </c>
      <c r="C199" s="12" t="s">
        <v>3</v>
      </c>
      <c r="D199" s="113">
        <v>4570</v>
      </c>
      <c r="E199" s="12" t="s">
        <v>40</v>
      </c>
      <c r="F199" s="12" t="s">
        <v>4</v>
      </c>
      <c r="G199" s="12" t="s">
        <v>5</v>
      </c>
      <c r="H199" s="12" t="s">
        <v>151</v>
      </c>
      <c r="I199" s="12"/>
      <c r="J199" s="9">
        <v>5</v>
      </c>
      <c r="K199" s="9">
        <v>2</v>
      </c>
    </row>
    <row r="200" spans="2:11" s="11" customFormat="1" x14ac:dyDescent="0.2">
      <c r="B200" s="218">
        <v>43772</v>
      </c>
      <c r="C200" s="12" t="s">
        <v>3</v>
      </c>
      <c r="D200" s="113">
        <v>4490</v>
      </c>
      <c r="E200" s="12" t="s">
        <v>46</v>
      </c>
      <c r="F200" s="12" t="s">
        <v>4</v>
      </c>
      <c r="G200" s="12" t="s">
        <v>2739</v>
      </c>
      <c r="H200" s="12" t="s">
        <v>2748</v>
      </c>
      <c r="I200" s="12"/>
      <c r="J200" s="9">
        <v>8</v>
      </c>
      <c r="K200" s="9">
        <v>5</v>
      </c>
    </row>
    <row r="201" spans="2:11" s="11" customFormat="1" x14ac:dyDescent="0.2">
      <c r="B201" s="218">
        <v>43772</v>
      </c>
      <c r="C201" s="12" t="s">
        <v>3</v>
      </c>
      <c r="D201" s="113">
        <v>1263</v>
      </c>
      <c r="E201" s="12" t="s">
        <v>92</v>
      </c>
      <c r="F201" s="12" t="s">
        <v>4</v>
      </c>
      <c r="G201" s="12" t="s">
        <v>6</v>
      </c>
      <c r="H201" s="12" t="s">
        <v>194</v>
      </c>
      <c r="I201" s="12"/>
      <c r="J201" s="9">
        <v>25</v>
      </c>
      <c r="K201" s="9">
        <v>26</v>
      </c>
    </row>
    <row r="202" spans="2:11" s="11" customFormat="1" x14ac:dyDescent="0.2">
      <c r="B202" s="218">
        <v>43770</v>
      </c>
      <c r="C202" s="12" t="s">
        <v>3</v>
      </c>
      <c r="D202" s="113">
        <v>4059</v>
      </c>
      <c r="E202" s="12" t="s">
        <v>506</v>
      </c>
      <c r="F202" s="12" t="s">
        <v>214</v>
      </c>
      <c r="G202" s="12" t="s">
        <v>6</v>
      </c>
      <c r="H202" s="12" t="s">
        <v>151</v>
      </c>
      <c r="I202" s="217"/>
      <c r="J202" s="9">
        <v>14</v>
      </c>
      <c r="K202" s="9">
        <v>11</v>
      </c>
    </row>
    <row r="203" spans="2:11" s="11" customFormat="1" x14ac:dyDescent="0.2">
      <c r="B203" s="218">
        <v>43770</v>
      </c>
      <c r="C203" s="12" t="s">
        <v>3</v>
      </c>
      <c r="D203" s="113">
        <v>1858</v>
      </c>
      <c r="E203" s="12" t="s">
        <v>92</v>
      </c>
      <c r="F203" s="12" t="s">
        <v>234</v>
      </c>
      <c r="G203" s="12" t="s">
        <v>1508</v>
      </c>
      <c r="H203" s="12" t="s">
        <v>151</v>
      </c>
      <c r="I203" s="12"/>
      <c r="J203" s="9">
        <v>42</v>
      </c>
      <c r="K203" s="9">
        <v>50</v>
      </c>
    </row>
    <row r="204" spans="2:11" s="11" customFormat="1" x14ac:dyDescent="0.2">
      <c r="B204" s="218">
        <v>43772</v>
      </c>
      <c r="C204" s="12" t="s">
        <v>3</v>
      </c>
      <c r="D204" s="113">
        <v>6310</v>
      </c>
      <c r="E204" s="12" t="s">
        <v>1990</v>
      </c>
      <c r="F204" s="12" t="s">
        <v>234</v>
      </c>
      <c r="G204" s="12" t="s">
        <v>4</v>
      </c>
      <c r="H204" s="12" t="s">
        <v>222</v>
      </c>
      <c r="I204" s="12"/>
      <c r="J204" s="9">
        <v>57</v>
      </c>
      <c r="K204" s="9">
        <v>66</v>
      </c>
    </row>
    <row r="205" spans="2:11" s="11" customFormat="1" x14ac:dyDescent="0.2">
      <c r="B205" s="218">
        <v>43772</v>
      </c>
      <c r="C205" s="12" t="s">
        <v>14</v>
      </c>
      <c r="D205" s="113">
        <v>2800</v>
      </c>
      <c r="E205" s="12" t="s">
        <v>2364</v>
      </c>
      <c r="F205" s="12" t="s">
        <v>234</v>
      </c>
      <c r="G205" s="12" t="s">
        <v>6</v>
      </c>
      <c r="H205" s="12" t="s">
        <v>292</v>
      </c>
      <c r="I205" s="12"/>
      <c r="J205" s="9">
        <v>140</v>
      </c>
      <c r="K205" s="9">
        <v>226</v>
      </c>
    </row>
    <row r="206" spans="2:11" s="11" customFormat="1" x14ac:dyDescent="0.2">
      <c r="B206" s="218">
        <v>43773</v>
      </c>
      <c r="C206" s="12" t="s">
        <v>3</v>
      </c>
      <c r="D206" s="113">
        <v>2340</v>
      </c>
      <c r="E206" s="12" t="s">
        <v>92</v>
      </c>
      <c r="F206" s="12" t="s">
        <v>2770</v>
      </c>
      <c r="G206" s="12" t="s">
        <v>2579</v>
      </c>
      <c r="H206" s="12" t="s">
        <v>319</v>
      </c>
      <c r="I206" s="12"/>
      <c r="J206" s="9">
        <v>24</v>
      </c>
      <c r="K206" s="9">
        <v>26</v>
      </c>
    </row>
    <row r="207" spans="2:11" s="11" customFormat="1" x14ac:dyDescent="0.2">
      <c r="B207" s="218">
        <v>43770</v>
      </c>
      <c r="C207" s="12" t="s">
        <v>3</v>
      </c>
      <c r="D207" s="113">
        <v>6985</v>
      </c>
      <c r="E207" s="12" t="s">
        <v>1814</v>
      </c>
      <c r="F207" s="12" t="s">
        <v>31</v>
      </c>
      <c r="G207" s="12" t="s">
        <v>221</v>
      </c>
      <c r="H207" s="12" t="s">
        <v>23</v>
      </c>
      <c r="I207" s="217"/>
      <c r="J207" s="9">
        <v>30</v>
      </c>
      <c r="K207" s="9">
        <v>38</v>
      </c>
    </row>
    <row r="208" spans="2:11" s="11" customFormat="1" x14ac:dyDescent="0.2">
      <c r="B208" s="218">
        <v>43770</v>
      </c>
      <c r="C208" s="12" t="s">
        <v>3</v>
      </c>
      <c r="D208" s="113">
        <v>8112</v>
      </c>
      <c r="E208" s="12" t="s">
        <v>42</v>
      </c>
      <c r="F208" s="12" t="s">
        <v>31</v>
      </c>
      <c r="G208" s="12" t="s">
        <v>15</v>
      </c>
      <c r="H208" s="12" t="s">
        <v>23</v>
      </c>
      <c r="I208" s="217"/>
      <c r="J208" s="9">
        <v>24</v>
      </c>
      <c r="K208" s="9">
        <v>29</v>
      </c>
    </row>
    <row r="209" spans="2:11" s="11" customFormat="1" x14ac:dyDescent="0.2">
      <c r="B209" s="218">
        <v>43770</v>
      </c>
      <c r="C209" s="12" t="s">
        <v>3</v>
      </c>
      <c r="D209" s="113">
        <v>4268</v>
      </c>
      <c r="E209" s="12" t="s">
        <v>506</v>
      </c>
      <c r="F209" s="12" t="s">
        <v>31</v>
      </c>
      <c r="G209" s="12" t="s">
        <v>15</v>
      </c>
      <c r="H209" s="12" t="s">
        <v>37</v>
      </c>
      <c r="I209" s="12"/>
      <c r="J209" s="9">
        <v>12</v>
      </c>
      <c r="K209" s="9">
        <v>10</v>
      </c>
    </row>
    <row r="210" spans="2:11" s="11" customFormat="1" x14ac:dyDescent="0.2">
      <c r="B210" s="218">
        <v>43770</v>
      </c>
      <c r="C210" s="12" t="s">
        <v>3</v>
      </c>
      <c r="D210" s="113">
        <v>1912</v>
      </c>
      <c r="E210" s="12" t="s">
        <v>92</v>
      </c>
      <c r="F210" s="12" t="s">
        <v>31</v>
      </c>
      <c r="G210" s="12" t="s">
        <v>6</v>
      </c>
      <c r="H210" s="12" t="s">
        <v>151</v>
      </c>
      <c r="I210" s="12"/>
      <c r="J210" s="9">
        <v>27</v>
      </c>
      <c r="K210" s="9">
        <v>34</v>
      </c>
    </row>
    <row r="211" spans="2:11" s="11" customFormat="1" x14ac:dyDescent="0.2">
      <c r="B211" s="218">
        <v>43772</v>
      </c>
      <c r="C211" s="12" t="s">
        <v>3</v>
      </c>
      <c r="D211" s="113">
        <v>8063</v>
      </c>
      <c r="E211" s="12" t="s">
        <v>41</v>
      </c>
      <c r="F211" s="12" t="s">
        <v>31</v>
      </c>
      <c r="G211" s="12" t="s">
        <v>2579</v>
      </c>
      <c r="H211" s="12" t="s">
        <v>23</v>
      </c>
      <c r="I211" s="12"/>
      <c r="J211" s="9">
        <v>22</v>
      </c>
      <c r="K211" s="9">
        <v>20</v>
      </c>
    </row>
    <row r="212" spans="2:11" s="11" customFormat="1" x14ac:dyDescent="0.2">
      <c r="B212" s="218">
        <v>43772</v>
      </c>
      <c r="C212" s="12" t="s">
        <v>3</v>
      </c>
      <c r="D212" s="113">
        <v>4108</v>
      </c>
      <c r="E212" s="12" t="s">
        <v>506</v>
      </c>
      <c r="F212" s="12" t="s">
        <v>31</v>
      </c>
      <c r="G212" s="12" t="s">
        <v>2579</v>
      </c>
      <c r="H212" s="12" t="s">
        <v>23</v>
      </c>
      <c r="I212" s="12"/>
      <c r="J212" s="9">
        <v>10</v>
      </c>
      <c r="K212" s="9">
        <v>10</v>
      </c>
    </row>
    <row r="213" spans="2:11" s="11" customFormat="1" x14ac:dyDescent="0.2">
      <c r="B213" s="218">
        <v>43770</v>
      </c>
      <c r="C213" s="12" t="s">
        <v>3</v>
      </c>
      <c r="D213" s="113">
        <v>4573</v>
      </c>
      <c r="E213" s="12" t="s">
        <v>40</v>
      </c>
      <c r="F213" s="12" t="s">
        <v>16</v>
      </c>
      <c r="G213" s="12" t="s">
        <v>6</v>
      </c>
      <c r="H213" s="12" t="s">
        <v>929</v>
      </c>
      <c r="I213" s="12"/>
      <c r="J213" s="9">
        <v>2</v>
      </c>
      <c r="K213" s="9">
        <v>0.4</v>
      </c>
    </row>
    <row r="214" spans="2:11" s="11" customFormat="1" x14ac:dyDescent="0.2">
      <c r="B214" s="218">
        <v>43770</v>
      </c>
      <c r="C214" s="12" t="s">
        <v>3</v>
      </c>
      <c r="D214" s="113">
        <v>4499</v>
      </c>
      <c r="E214" s="12" t="s">
        <v>204</v>
      </c>
      <c r="F214" s="12" t="s">
        <v>16</v>
      </c>
      <c r="G214" s="12" t="s">
        <v>4</v>
      </c>
      <c r="H214" s="12" t="s">
        <v>319</v>
      </c>
      <c r="I214" s="217"/>
      <c r="J214" s="9">
        <v>11</v>
      </c>
      <c r="K214" s="9">
        <v>9</v>
      </c>
    </row>
    <row r="215" spans="2:11" s="11" customFormat="1" x14ac:dyDescent="0.2">
      <c r="B215" s="218">
        <v>43770</v>
      </c>
      <c r="C215" s="12" t="s">
        <v>3</v>
      </c>
      <c r="D215" s="113">
        <v>7593</v>
      </c>
      <c r="E215" s="12" t="s">
        <v>2722</v>
      </c>
      <c r="F215" s="12" t="s">
        <v>16</v>
      </c>
      <c r="G215" s="12" t="s">
        <v>15</v>
      </c>
      <c r="H215" s="12" t="s">
        <v>319</v>
      </c>
      <c r="I215" s="217"/>
      <c r="J215" s="9">
        <v>41</v>
      </c>
      <c r="K215" s="113">
        <v>50</v>
      </c>
    </row>
    <row r="216" spans="2:11" s="11" customFormat="1" x14ac:dyDescent="0.2">
      <c r="B216" s="218">
        <v>43770</v>
      </c>
      <c r="C216" s="12" t="s">
        <v>3</v>
      </c>
      <c r="D216" s="113">
        <v>4022</v>
      </c>
      <c r="E216" s="12" t="s">
        <v>506</v>
      </c>
      <c r="F216" s="12" t="s">
        <v>16</v>
      </c>
      <c r="G216" s="12" t="s">
        <v>4</v>
      </c>
      <c r="H216" s="12" t="s">
        <v>163</v>
      </c>
      <c r="I216" s="217"/>
      <c r="J216" s="9">
        <v>15</v>
      </c>
      <c r="K216" s="9">
        <v>10</v>
      </c>
    </row>
    <row r="217" spans="2:11" s="11" customFormat="1" x14ac:dyDescent="0.2">
      <c r="B217" s="218">
        <v>43770</v>
      </c>
      <c r="C217" s="12" t="s">
        <v>3</v>
      </c>
      <c r="D217" s="113">
        <v>9125</v>
      </c>
      <c r="E217" s="12" t="s">
        <v>121</v>
      </c>
      <c r="F217" s="12" t="s">
        <v>16</v>
      </c>
      <c r="G217" s="12" t="s">
        <v>10</v>
      </c>
      <c r="H217" s="12" t="s">
        <v>319</v>
      </c>
      <c r="I217" s="12"/>
      <c r="J217" s="9">
        <v>43</v>
      </c>
      <c r="K217" s="9">
        <v>61</v>
      </c>
    </row>
    <row r="218" spans="2:11" s="11" customFormat="1" x14ac:dyDescent="0.2">
      <c r="B218" s="218">
        <v>43771</v>
      </c>
      <c r="C218" s="12" t="s">
        <v>3</v>
      </c>
      <c r="D218" s="113">
        <v>3259</v>
      </c>
      <c r="E218" s="12" t="s">
        <v>131</v>
      </c>
      <c r="F218" s="12" t="s">
        <v>16</v>
      </c>
      <c r="G218" s="12" t="s">
        <v>3</v>
      </c>
      <c r="H218" s="12" t="s">
        <v>151</v>
      </c>
      <c r="I218" s="12"/>
      <c r="J218" s="9">
        <v>22</v>
      </c>
      <c r="K218" s="9">
        <v>24</v>
      </c>
    </row>
    <row r="219" spans="2:11" s="11" customFormat="1" x14ac:dyDescent="0.2">
      <c r="B219" s="218">
        <v>43771</v>
      </c>
      <c r="C219" s="12" t="s">
        <v>3</v>
      </c>
      <c r="D219" s="113">
        <v>9577</v>
      </c>
      <c r="E219" s="12" t="s">
        <v>52</v>
      </c>
      <c r="F219" s="12" t="s">
        <v>16</v>
      </c>
      <c r="G219" s="12" t="s">
        <v>3</v>
      </c>
      <c r="H219" s="12" t="s">
        <v>37</v>
      </c>
      <c r="I219" s="12"/>
      <c r="J219" s="9">
        <v>70</v>
      </c>
      <c r="K219" s="9">
        <v>91</v>
      </c>
    </row>
    <row r="220" spans="2:11" s="11" customFormat="1" x14ac:dyDescent="0.2">
      <c r="B220" s="218">
        <v>43771</v>
      </c>
      <c r="C220" s="12" t="s">
        <v>3</v>
      </c>
      <c r="D220" s="113">
        <v>4645</v>
      </c>
      <c r="E220" s="12" t="s">
        <v>40</v>
      </c>
      <c r="F220" s="12" t="s">
        <v>16</v>
      </c>
      <c r="G220" s="12" t="s">
        <v>6</v>
      </c>
      <c r="H220" s="12" t="s">
        <v>37</v>
      </c>
      <c r="I220" s="12"/>
      <c r="J220" s="9">
        <v>4</v>
      </c>
      <c r="K220" s="9">
        <v>2</v>
      </c>
    </row>
    <row r="221" spans="2:11" s="11" customFormat="1" x14ac:dyDescent="0.2">
      <c r="B221" s="218">
        <v>43772</v>
      </c>
      <c r="C221" s="12" t="s">
        <v>3</v>
      </c>
      <c r="D221" s="113">
        <v>4022</v>
      </c>
      <c r="E221" s="12" t="s">
        <v>506</v>
      </c>
      <c r="F221" s="12" t="s">
        <v>16</v>
      </c>
      <c r="G221" s="12" t="s">
        <v>3</v>
      </c>
      <c r="H221" s="12" t="s">
        <v>163</v>
      </c>
      <c r="I221" s="12"/>
      <c r="J221" s="9">
        <v>16</v>
      </c>
      <c r="K221" s="9">
        <v>10</v>
      </c>
    </row>
    <row r="222" spans="2:11" s="11" customFormat="1" x14ac:dyDescent="0.2">
      <c r="B222" s="218">
        <v>43772</v>
      </c>
      <c r="C222" s="12" t="s">
        <v>3</v>
      </c>
      <c r="D222" s="113">
        <v>4407</v>
      </c>
      <c r="E222" s="12" t="s">
        <v>61</v>
      </c>
      <c r="F222" s="12" t="s">
        <v>16</v>
      </c>
      <c r="G222" s="12" t="s">
        <v>3</v>
      </c>
      <c r="H222" s="12" t="s">
        <v>37</v>
      </c>
      <c r="I222" s="12"/>
      <c r="J222" s="9">
        <v>10</v>
      </c>
      <c r="K222" s="9">
        <v>6</v>
      </c>
    </row>
    <row r="223" spans="2:11" s="11" customFormat="1" x14ac:dyDescent="0.2">
      <c r="B223" s="218">
        <v>43770</v>
      </c>
      <c r="C223" s="12" t="s">
        <v>3</v>
      </c>
      <c r="D223" s="113">
        <v>3243</v>
      </c>
      <c r="E223" s="12" t="s">
        <v>131</v>
      </c>
      <c r="F223" s="12" t="s">
        <v>12</v>
      </c>
      <c r="G223" s="12" t="s">
        <v>15</v>
      </c>
      <c r="H223" s="12" t="s">
        <v>319</v>
      </c>
      <c r="I223" s="12"/>
      <c r="J223" s="9">
        <v>20</v>
      </c>
      <c r="K223" s="9">
        <v>20</v>
      </c>
    </row>
    <row r="224" spans="2:11" s="11" customFormat="1" x14ac:dyDescent="0.2">
      <c r="B224" s="218">
        <v>43770</v>
      </c>
      <c r="C224" s="12" t="s">
        <v>3</v>
      </c>
      <c r="D224" s="113">
        <v>3238</v>
      </c>
      <c r="E224" s="12" t="s">
        <v>131</v>
      </c>
      <c r="F224" s="12" t="s">
        <v>12</v>
      </c>
      <c r="G224" s="12" t="s">
        <v>15</v>
      </c>
      <c r="H224" s="12" t="s">
        <v>151</v>
      </c>
      <c r="I224" s="217"/>
      <c r="J224" s="9">
        <v>21</v>
      </c>
      <c r="K224" s="9">
        <v>21</v>
      </c>
    </row>
    <row r="225" spans="2:11" s="11" customFormat="1" x14ac:dyDescent="0.2">
      <c r="B225" s="218">
        <v>43770</v>
      </c>
      <c r="C225" s="12" t="s">
        <v>3</v>
      </c>
      <c r="D225" s="113">
        <v>7240</v>
      </c>
      <c r="E225" s="12" t="s">
        <v>56</v>
      </c>
      <c r="F225" s="12" t="s">
        <v>12</v>
      </c>
      <c r="G225" s="12" t="s">
        <v>6</v>
      </c>
      <c r="H225" s="12" t="s">
        <v>989</v>
      </c>
      <c r="I225" s="12"/>
      <c r="J225" s="9">
        <v>27</v>
      </c>
      <c r="K225" s="9">
        <v>33</v>
      </c>
    </row>
    <row r="226" spans="2:11" s="11" customFormat="1" x14ac:dyDescent="0.2">
      <c r="B226" s="218">
        <v>43771</v>
      </c>
      <c r="C226" s="12" t="s">
        <v>3</v>
      </c>
      <c r="D226" s="113">
        <v>9521</v>
      </c>
      <c r="E226" s="12" t="s">
        <v>52</v>
      </c>
      <c r="F226" s="12" t="s">
        <v>12</v>
      </c>
      <c r="G226" s="12" t="s">
        <v>15</v>
      </c>
      <c r="H226" s="12" t="s">
        <v>319</v>
      </c>
      <c r="I226" s="12"/>
      <c r="J226" s="9">
        <v>66</v>
      </c>
      <c r="K226" s="9">
        <v>87</v>
      </c>
    </row>
    <row r="227" spans="2:11" s="11" customFormat="1" x14ac:dyDescent="0.2">
      <c r="B227" s="218">
        <v>43771</v>
      </c>
      <c r="C227" s="12" t="s">
        <v>3</v>
      </c>
      <c r="D227" s="113">
        <v>1117</v>
      </c>
      <c r="E227" s="12" t="s">
        <v>92</v>
      </c>
      <c r="F227" s="12" t="s">
        <v>12</v>
      </c>
      <c r="G227" s="12" t="s">
        <v>15</v>
      </c>
      <c r="H227" s="12" t="s">
        <v>319</v>
      </c>
      <c r="I227" s="12"/>
      <c r="J227" s="9">
        <v>24</v>
      </c>
      <c r="K227" s="9">
        <v>26</v>
      </c>
    </row>
    <row r="228" spans="2:11" s="11" customFormat="1" x14ac:dyDescent="0.2">
      <c r="B228" s="218">
        <v>43772</v>
      </c>
      <c r="C228" s="12" t="s">
        <v>3</v>
      </c>
      <c r="D228" s="113">
        <v>3355</v>
      </c>
      <c r="E228" s="12" t="s">
        <v>54</v>
      </c>
      <c r="F228" s="12" t="s">
        <v>12</v>
      </c>
      <c r="G228" s="12" t="s">
        <v>6</v>
      </c>
      <c r="H228" s="12" t="s">
        <v>151</v>
      </c>
      <c r="I228" s="12"/>
      <c r="J228" s="9">
        <v>17</v>
      </c>
      <c r="K228" s="9">
        <v>16</v>
      </c>
    </row>
    <row r="229" spans="2:11" s="11" customFormat="1" x14ac:dyDescent="0.2">
      <c r="B229" s="218">
        <v>43770</v>
      </c>
      <c r="C229" s="12" t="s">
        <v>3</v>
      </c>
      <c r="D229" s="113">
        <v>1342</v>
      </c>
      <c r="E229" s="12" t="s">
        <v>92</v>
      </c>
      <c r="F229" s="12" t="s">
        <v>10</v>
      </c>
      <c r="G229" s="12" t="s">
        <v>6</v>
      </c>
      <c r="H229" s="12" t="s">
        <v>23</v>
      </c>
      <c r="I229" s="12"/>
      <c r="J229" s="9">
        <v>26</v>
      </c>
      <c r="K229" s="9">
        <v>26</v>
      </c>
    </row>
    <row r="230" spans="2:11" s="11" customFormat="1" x14ac:dyDescent="0.2">
      <c r="B230" s="218">
        <v>43770</v>
      </c>
      <c r="C230" s="12" t="s">
        <v>3</v>
      </c>
      <c r="D230" s="113">
        <v>1370</v>
      </c>
      <c r="E230" s="12" t="s">
        <v>92</v>
      </c>
      <c r="F230" s="12" t="s">
        <v>10</v>
      </c>
      <c r="G230" s="12" t="s">
        <v>22</v>
      </c>
      <c r="H230" s="12" t="s">
        <v>151</v>
      </c>
      <c r="I230" s="12"/>
      <c r="J230" s="9">
        <v>23</v>
      </c>
      <c r="K230" s="9">
        <v>26</v>
      </c>
    </row>
    <row r="231" spans="2:11" s="11" customFormat="1" x14ac:dyDescent="0.2">
      <c r="B231" s="218">
        <v>43770</v>
      </c>
      <c r="C231" s="12" t="s">
        <v>3</v>
      </c>
      <c r="D231" s="113">
        <v>7545</v>
      </c>
      <c r="E231" s="12" t="s">
        <v>2722</v>
      </c>
      <c r="F231" s="12" t="s">
        <v>10</v>
      </c>
      <c r="G231" s="12" t="s">
        <v>6</v>
      </c>
      <c r="H231" s="12" t="s">
        <v>23</v>
      </c>
      <c r="I231" s="217"/>
      <c r="J231" s="9">
        <v>38</v>
      </c>
      <c r="K231" s="9">
        <v>49</v>
      </c>
    </row>
    <row r="232" spans="2:11" s="11" customFormat="1" x14ac:dyDescent="0.2">
      <c r="B232" s="218">
        <v>43770</v>
      </c>
      <c r="C232" s="12" t="s">
        <v>3</v>
      </c>
      <c r="D232" s="113">
        <v>6793</v>
      </c>
      <c r="E232" s="12" t="s">
        <v>49</v>
      </c>
      <c r="F232" s="12" t="s">
        <v>10</v>
      </c>
      <c r="G232" s="12" t="s">
        <v>2723</v>
      </c>
      <c r="H232" s="12" t="s">
        <v>37</v>
      </c>
      <c r="I232" s="217"/>
      <c r="J232" s="9">
        <v>38</v>
      </c>
      <c r="K232" s="9">
        <v>54</v>
      </c>
    </row>
    <row r="233" spans="2:11" s="11" customFormat="1" x14ac:dyDescent="0.2">
      <c r="B233" s="218">
        <v>43770</v>
      </c>
      <c r="C233" s="12" t="s">
        <v>3</v>
      </c>
      <c r="D233" s="113">
        <v>1265</v>
      </c>
      <c r="E233" s="12" t="s">
        <v>92</v>
      </c>
      <c r="F233" s="12" t="s">
        <v>10</v>
      </c>
      <c r="G233" s="12" t="s">
        <v>22</v>
      </c>
      <c r="H233" s="12" t="s">
        <v>2593</v>
      </c>
      <c r="I233" s="12"/>
      <c r="J233" s="9">
        <v>19</v>
      </c>
      <c r="K233" s="9">
        <v>24</v>
      </c>
    </row>
    <row r="234" spans="2:11" s="11" customFormat="1" x14ac:dyDescent="0.2">
      <c r="B234" s="218">
        <v>43772</v>
      </c>
      <c r="C234" s="12" t="s">
        <v>5</v>
      </c>
      <c r="D234" s="113">
        <v>54457</v>
      </c>
      <c r="E234" s="12" t="s">
        <v>166</v>
      </c>
      <c r="F234" s="12" t="s">
        <v>10</v>
      </c>
      <c r="G234" s="12" t="s">
        <v>2579</v>
      </c>
      <c r="H234" s="12" t="s">
        <v>151</v>
      </c>
      <c r="I234" s="12"/>
      <c r="J234" s="9">
        <v>42</v>
      </c>
      <c r="K234" s="9">
        <v>52</v>
      </c>
    </row>
    <row r="235" spans="2:11" s="11" customFormat="1" x14ac:dyDescent="0.2">
      <c r="B235" s="218">
        <v>43772</v>
      </c>
      <c r="C235" s="12" t="s">
        <v>3</v>
      </c>
      <c r="D235" s="113">
        <v>1370</v>
      </c>
      <c r="E235" s="12" t="s">
        <v>92</v>
      </c>
      <c r="F235" s="12" t="s">
        <v>10</v>
      </c>
      <c r="G235" s="12" t="s">
        <v>2579</v>
      </c>
      <c r="H235" s="12" t="s">
        <v>151</v>
      </c>
      <c r="I235" s="12"/>
      <c r="J235" s="9">
        <v>22</v>
      </c>
      <c r="K235" s="9">
        <v>25</v>
      </c>
    </row>
    <row r="236" spans="2:11" s="11" customFormat="1" x14ac:dyDescent="0.2">
      <c r="B236" s="218">
        <v>43772</v>
      </c>
      <c r="C236" s="12" t="s">
        <v>3</v>
      </c>
      <c r="D236" s="113">
        <v>9376</v>
      </c>
      <c r="E236" s="12" t="s">
        <v>2767</v>
      </c>
      <c r="F236" s="12" t="s">
        <v>10</v>
      </c>
      <c r="G236" s="12" t="s">
        <v>2595</v>
      </c>
      <c r="H236" s="12" t="s">
        <v>23</v>
      </c>
      <c r="I236" s="12"/>
      <c r="J236" s="9">
        <v>55</v>
      </c>
      <c r="K236" s="9">
        <v>76</v>
      </c>
    </row>
    <row r="237" spans="2:11" s="11" customFormat="1" x14ac:dyDescent="0.2">
      <c r="B237" s="218">
        <v>43770</v>
      </c>
      <c r="C237" s="12" t="s">
        <v>3</v>
      </c>
      <c r="D237" s="113">
        <v>6910</v>
      </c>
      <c r="E237" s="12" t="s">
        <v>109</v>
      </c>
      <c r="F237" s="12" t="s">
        <v>169</v>
      </c>
      <c r="G237" s="12" t="s">
        <v>6</v>
      </c>
      <c r="H237" s="12" t="s">
        <v>151</v>
      </c>
      <c r="I237" s="12"/>
      <c r="J237" s="9">
        <v>34</v>
      </c>
      <c r="K237" s="9">
        <v>45</v>
      </c>
    </row>
    <row r="238" spans="2:11" s="11" customFormat="1" x14ac:dyDescent="0.2">
      <c r="B238" s="218">
        <v>43770</v>
      </c>
      <c r="C238" s="12" t="s">
        <v>2708</v>
      </c>
      <c r="D238" s="113">
        <v>1000</v>
      </c>
      <c r="E238" s="12" t="s">
        <v>2709</v>
      </c>
      <c r="F238" s="12" t="s">
        <v>2710</v>
      </c>
      <c r="G238" s="12" t="s">
        <v>15</v>
      </c>
      <c r="H238" s="12" t="s">
        <v>151</v>
      </c>
      <c r="I238" s="12"/>
      <c r="J238" s="9">
        <v>140</v>
      </c>
      <c r="K238" s="9">
        <v>223</v>
      </c>
    </row>
    <row r="239" spans="2:11" s="11" customFormat="1" x14ac:dyDescent="0.2">
      <c r="B239" s="218">
        <v>43770</v>
      </c>
      <c r="C239" s="12" t="s">
        <v>3</v>
      </c>
      <c r="D239" s="113">
        <v>1941</v>
      </c>
      <c r="E239" s="12" t="s">
        <v>92</v>
      </c>
      <c r="F239" s="12" t="s">
        <v>2710</v>
      </c>
      <c r="G239" s="12" t="s">
        <v>15</v>
      </c>
      <c r="H239" s="12" t="s">
        <v>2721</v>
      </c>
      <c r="I239" s="12"/>
      <c r="J239" s="9">
        <v>20</v>
      </c>
      <c r="K239" s="9">
        <v>24</v>
      </c>
    </row>
    <row r="240" spans="2:11" s="11" customFormat="1" x14ac:dyDescent="0.2">
      <c r="B240" s="218">
        <v>43770</v>
      </c>
      <c r="C240" s="12" t="s">
        <v>3</v>
      </c>
      <c r="D240" s="113">
        <v>8049</v>
      </c>
      <c r="E240" s="12" t="s">
        <v>42</v>
      </c>
      <c r="F240" s="12" t="s">
        <v>2710</v>
      </c>
      <c r="G240" s="12" t="s">
        <v>15</v>
      </c>
      <c r="H240" s="12" t="s">
        <v>151</v>
      </c>
      <c r="I240" s="217"/>
      <c r="J240" s="9">
        <v>24</v>
      </c>
      <c r="K240" s="9">
        <v>27</v>
      </c>
    </row>
    <row r="241" spans="2:11" s="11" customFormat="1" x14ac:dyDescent="0.2">
      <c r="B241" s="218">
        <v>43772</v>
      </c>
      <c r="C241" s="12" t="s">
        <v>3</v>
      </c>
      <c r="D241" s="113">
        <v>5942</v>
      </c>
      <c r="E241" s="12" t="s">
        <v>74</v>
      </c>
      <c r="F241" s="12" t="s">
        <v>2710</v>
      </c>
      <c r="G241" s="12" t="s">
        <v>2579</v>
      </c>
      <c r="H241" s="12" t="s">
        <v>23</v>
      </c>
      <c r="I241" s="12"/>
      <c r="J241" s="9">
        <v>30</v>
      </c>
      <c r="K241" s="9">
        <v>30</v>
      </c>
    </row>
    <row r="242" spans="2:11" s="11" customFormat="1" x14ac:dyDescent="0.2">
      <c r="B242" s="218">
        <v>43770</v>
      </c>
      <c r="C242" s="12" t="s">
        <v>3</v>
      </c>
      <c r="D242" s="113">
        <v>5340</v>
      </c>
      <c r="E242" s="12" t="s">
        <v>122</v>
      </c>
      <c r="F242" s="12" t="s">
        <v>19</v>
      </c>
      <c r="G242" s="12" t="s">
        <v>15</v>
      </c>
      <c r="H242" s="12" t="s">
        <v>37</v>
      </c>
      <c r="I242" s="12"/>
      <c r="J242" s="9">
        <v>31</v>
      </c>
      <c r="K242" s="9">
        <v>38</v>
      </c>
    </row>
    <row r="243" spans="2:11" s="11" customFormat="1" x14ac:dyDescent="0.2">
      <c r="B243" s="218">
        <v>43770</v>
      </c>
      <c r="C243" s="12" t="s">
        <v>3</v>
      </c>
      <c r="D243" s="113">
        <v>1354</v>
      </c>
      <c r="E243" s="12" t="s">
        <v>92</v>
      </c>
      <c r="F243" s="12" t="s">
        <v>2044</v>
      </c>
      <c r="G243" s="12" t="s">
        <v>15</v>
      </c>
      <c r="H243" s="12" t="s">
        <v>194</v>
      </c>
      <c r="I243" s="12"/>
      <c r="J243" s="9">
        <v>27</v>
      </c>
      <c r="K243" s="9">
        <v>32</v>
      </c>
    </row>
    <row r="244" spans="2:11" s="11" customFormat="1" x14ac:dyDescent="0.2">
      <c r="B244" s="218">
        <v>43770</v>
      </c>
      <c r="C244" s="12" t="s">
        <v>3</v>
      </c>
      <c r="D244" s="113">
        <v>2468</v>
      </c>
      <c r="E244" s="12" t="s">
        <v>92</v>
      </c>
      <c r="F244" s="12" t="s">
        <v>157</v>
      </c>
      <c r="G244" s="12" t="s">
        <v>15</v>
      </c>
      <c r="H244" s="12" t="s">
        <v>151</v>
      </c>
      <c r="I244" s="12"/>
      <c r="J244" s="9">
        <v>28</v>
      </c>
      <c r="K244" s="9">
        <v>29</v>
      </c>
    </row>
    <row r="245" spans="2:11" s="11" customFormat="1" x14ac:dyDescent="0.2">
      <c r="B245" s="218">
        <v>43770</v>
      </c>
      <c r="C245" s="12" t="s">
        <v>3</v>
      </c>
      <c r="D245" s="113">
        <v>1221</v>
      </c>
      <c r="E245" s="12" t="s">
        <v>92</v>
      </c>
      <c r="F245" s="12" t="s">
        <v>157</v>
      </c>
      <c r="G245" s="12" t="s">
        <v>15</v>
      </c>
      <c r="H245" s="12" t="s">
        <v>23</v>
      </c>
      <c r="I245" s="12"/>
      <c r="J245" s="9">
        <v>30</v>
      </c>
      <c r="K245" s="9">
        <v>35</v>
      </c>
    </row>
    <row r="246" spans="2:11" s="11" customFormat="1" x14ac:dyDescent="0.2">
      <c r="B246" s="218">
        <v>43773</v>
      </c>
      <c r="C246" s="12" t="s">
        <v>3</v>
      </c>
      <c r="D246" s="113">
        <v>8340</v>
      </c>
      <c r="E246" s="12" t="s">
        <v>89</v>
      </c>
      <c r="F246" s="12" t="s">
        <v>157</v>
      </c>
      <c r="G246" s="12" t="s">
        <v>2775</v>
      </c>
      <c r="H246" s="12" t="s">
        <v>319</v>
      </c>
      <c r="I246" s="12"/>
      <c r="J246" s="9">
        <v>26</v>
      </c>
      <c r="K246" s="9">
        <v>33</v>
      </c>
    </row>
    <row r="247" spans="2:11" s="11" customFormat="1" x14ac:dyDescent="0.2">
      <c r="B247" s="218">
        <v>43770</v>
      </c>
      <c r="C247" s="12" t="s">
        <v>6</v>
      </c>
      <c r="D247" s="113">
        <v>57390</v>
      </c>
      <c r="E247" s="12" t="s">
        <v>137</v>
      </c>
      <c r="F247" s="12" t="s">
        <v>275</v>
      </c>
      <c r="G247" s="12" t="s">
        <v>6</v>
      </c>
      <c r="H247" s="12" t="s">
        <v>23</v>
      </c>
      <c r="I247" s="217"/>
      <c r="J247" s="9">
        <v>14</v>
      </c>
      <c r="K247" s="9">
        <v>11</v>
      </c>
    </row>
    <row r="248" spans="2:11" s="11" customFormat="1" x14ac:dyDescent="0.2">
      <c r="B248" s="218">
        <v>43774</v>
      </c>
      <c r="C248" s="12" t="s">
        <v>6</v>
      </c>
      <c r="D248" s="113">
        <v>71000</v>
      </c>
      <c r="E248" s="12" t="s">
        <v>2778</v>
      </c>
      <c r="F248" s="12" t="s">
        <v>1668</v>
      </c>
      <c r="G248" s="12" t="s">
        <v>2779</v>
      </c>
      <c r="H248" s="12" t="s">
        <v>319</v>
      </c>
      <c r="I248" s="12"/>
      <c r="J248" s="31"/>
      <c r="K248" s="31"/>
    </row>
    <row r="249" spans="2:11" s="11" customFormat="1" x14ac:dyDescent="0.2">
      <c r="B249" s="218">
        <v>43774</v>
      </c>
      <c r="C249" s="12" t="s">
        <v>3</v>
      </c>
      <c r="D249" s="113">
        <v>1732</v>
      </c>
      <c r="E249" s="12" t="s">
        <v>92</v>
      </c>
      <c r="F249" s="12" t="s">
        <v>2579</v>
      </c>
      <c r="G249" s="12" t="s">
        <v>5</v>
      </c>
      <c r="H249" s="12" t="s">
        <v>151</v>
      </c>
      <c r="I249" s="12"/>
      <c r="J249" s="9">
        <v>37</v>
      </c>
      <c r="K249" s="9">
        <v>35</v>
      </c>
    </row>
    <row r="250" spans="2:11" s="11" customFormat="1" x14ac:dyDescent="0.2">
      <c r="B250" s="218">
        <v>43775</v>
      </c>
      <c r="C250" s="12" t="s">
        <v>3</v>
      </c>
      <c r="D250" s="113">
        <v>1452</v>
      </c>
      <c r="E250" s="12" t="s">
        <v>92</v>
      </c>
      <c r="F250" s="12" t="s">
        <v>2579</v>
      </c>
      <c r="G250" s="12" t="s">
        <v>2579</v>
      </c>
      <c r="H250" s="12" t="s">
        <v>151</v>
      </c>
      <c r="I250" s="12"/>
      <c r="J250" s="9">
        <v>30</v>
      </c>
      <c r="K250" s="9">
        <v>24</v>
      </c>
    </row>
    <row r="251" spans="2:11" s="11" customFormat="1" x14ac:dyDescent="0.2">
      <c r="B251" s="218">
        <v>43775</v>
      </c>
      <c r="C251" s="12" t="s">
        <v>3</v>
      </c>
      <c r="D251" s="113">
        <v>1938</v>
      </c>
      <c r="E251" s="12" t="s">
        <v>92</v>
      </c>
      <c r="F251" s="12" t="s">
        <v>19</v>
      </c>
      <c r="G251" s="12" t="s">
        <v>2780</v>
      </c>
      <c r="H251" s="12" t="s">
        <v>319</v>
      </c>
      <c r="I251" s="12"/>
      <c r="J251" s="9">
        <v>41</v>
      </c>
      <c r="K251" s="9">
        <v>31</v>
      </c>
    </row>
    <row r="252" spans="2:11" s="11" customFormat="1" x14ac:dyDescent="0.2">
      <c r="B252" s="218">
        <v>43776</v>
      </c>
      <c r="C252" s="12" t="s">
        <v>5</v>
      </c>
      <c r="D252" s="113">
        <v>47802</v>
      </c>
      <c r="E252" s="12" t="s">
        <v>2590</v>
      </c>
      <c r="F252" s="12" t="s">
        <v>5</v>
      </c>
      <c r="G252" s="12" t="s">
        <v>2579</v>
      </c>
      <c r="H252" s="12" t="s">
        <v>172</v>
      </c>
      <c r="I252" s="12"/>
      <c r="J252" s="9">
        <v>177</v>
      </c>
      <c r="K252" s="9">
        <v>283</v>
      </c>
    </row>
    <row r="253" spans="2:11" s="11" customFormat="1" x14ac:dyDescent="0.2">
      <c r="B253" s="218">
        <v>43776</v>
      </c>
      <c r="C253" s="12" t="s">
        <v>3</v>
      </c>
      <c r="D253" s="113">
        <v>4864</v>
      </c>
      <c r="E253" s="12" t="s">
        <v>506</v>
      </c>
      <c r="F253" s="12" t="s">
        <v>3</v>
      </c>
      <c r="G253" s="12" t="s">
        <v>5</v>
      </c>
      <c r="H253" s="12" t="s">
        <v>151</v>
      </c>
      <c r="I253" s="12"/>
      <c r="J253" s="9">
        <v>13</v>
      </c>
      <c r="K253" s="9">
        <v>7</v>
      </c>
    </row>
    <row r="254" spans="2:11" s="11" customFormat="1" x14ac:dyDescent="0.2">
      <c r="B254" s="218">
        <v>43776</v>
      </c>
      <c r="C254" s="12" t="s">
        <v>3</v>
      </c>
      <c r="D254" s="113">
        <v>8072</v>
      </c>
      <c r="E254" s="12" t="s">
        <v>41</v>
      </c>
      <c r="F254" s="12" t="s">
        <v>16</v>
      </c>
      <c r="G254" s="12" t="s">
        <v>3</v>
      </c>
      <c r="H254" s="12" t="s">
        <v>37</v>
      </c>
      <c r="I254" s="12"/>
      <c r="J254" s="9">
        <v>15</v>
      </c>
      <c r="K254" s="9">
        <v>16</v>
      </c>
    </row>
    <row r="255" spans="2:11" s="11" customFormat="1" x14ac:dyDescent="0.2">
      <c r="B255" s="218">
        <v>43778</v>
      </c>
      <c r="C255" s="12" t="s">
        <v>3</v>
      </c>
      <c r="D255" s="113">
        <v>4814</v>
      </c>
      <c r="E255" s="12" t="s">
        <v>113</v>
      </c>
      <c r="F255" s="12" t="s">
        <v>15</v>
      </c>
      <c r="G255" s="12" t="s">
        <v>11</v>
      </c>
      <c r="H255" s="12" t="s">
        <v>477</v>
      </c>
      <c r="I255" s="12"/>
      <c r="J255" s="9">
        <v>12</v>
      </c>
      <c r="K255" s="9">
        <v>8</v>
      </c>
    </row>
    <row r="256" spans="2:11" s="11" customFormat="1" x14ac:dyDescent="0.2">
      <c r="B256" s="218">
        <v>43778</v>
      </c>
      <c r="C256" s="12" t="s">
        <v>3</v>
      </c>
      <c r="D256" s="113">
        <v>4732</v>
      </c>
      <c r="E256" s="12" t="s">
        <v>75</v>
      </c>
      <c r="F256" s="12" t="s">
        <v>159</v>
      </c>
      <c r="G256" s="12" t="s">
        <v>6</v>
      </c>
      <c r="H256" s="12" t="s">
        <v>23</v>
      </c>
      <c r="I256" s="12"/>
      <c r="J256" s="9">
        <v>10</v>
      </c>
      <c r="K256" s="9">
        <v>5</v>
      </c>
    </row>
    <row r="257" spans="2:11" s="11" customFormat="1" x14ac:dyDescent="0.2">
      <c r="B257" s="218">
        <v>43778</v>
      </c>
      <c r="C257" s="12" t="s">
        <v>3</v>
      </c>
      <c r="D257" s="113">
        <v>2446</v>
      </c>
      <c r="E257" s="12" t="s">
        <v>92</v>
      </c>
      <c r="F257" s="12" t="s">
        <v>5</v>
      </c>
      <c r="G257" s="12" t="s">
        <v>6</v>
      </c>
      <c r="H257" s="12" t="s">
        <v>151</v>
      </c>
      <c r="I257" s="12"/>
      <c r="J257" s="9">
        <v>27</v>
      </c>
      <c r="K257" s="9">
        <v>27</v>
      </c>
    </row>
    <row r="258" spans="2:11" s="11" customFormat="1" x14ac:dyDescent="0.2">
      <c r="B258" s="218">
        <v>43778</v>
      </c>
      <c r="C258" s="12" t="s">
        <v>3</v>
      </c>
      <c r="D258" s="113">
        <v>6695</v>
      </c>
      <c r="E258" s="12" t="s">
        <v>2781</v>
      </c>
      <c r="F258" s="12" t="s">
        <v>6</v>
      </c>
      <c r="G258" s="12" t="s">
        <v>15</v>
      </c>
      <c r="H258" s="12" t="s">
        <v>151</v>
      </c>
      <c r="I258" s="12"/>
      <c r="J258" s="9">
        <v>51</v>
      </c>
      <c r="K258" s="9">
        <v>64</v>
      </c>
    </row>
    <row r="259" spans="2:11" s="11" customFormat="1" x14ac:dyDescent="0.2">
      <c r="B259" s="218">
        <v>43778</v>
      </c>
      <c r="C259" s="12" t="s">
        <v>6</v>
      </c>
      <c r="D259" s="113">
        <v>54350</v>
      </c>
      <c r="E259" s="12" t="s">
        <v>1749</v>
      </c>
      <c r="F259" s="12" t="s">
        <v>6</v>
      </c>
      <c r="G259" s="12" t="s">
        <v>8</v>
      </c>
      <c r="H259" s="12" t="s">
        <v>194</v>
      </c>
      <c r="I259" s="12"/>
      <c r="J259" s="9">
        <v>19</v>
      </c>
      <c r="K259" s="9">
        <v>14</v>
      </c>
    </row>
    <row r="260" spans="2:11" s="11" customFormat="1" x14ac:dyDescent="0.2">
      <c r="B260" s="218">
        <v>43778</v>
      </c>
      <c r="C260" s="12" t="s">
        <v>6</v>
      </c>
      <c r="D260" s="113">
        <v>57330</v>
      </c>
      <c r="E260" s="12" t="s">
        <v>182</v>
      </c>
      <c r="F260" s="12" t="s">
        <v>6</v>
      </c>
      <c r="G260" s="12" t="s">
        <v>15</v>
      </c>
      <c r="H260" s="12" t="s">
        <v>151</v>
      </c>
      <c r="I260" s="12"/>
      <c r="J260" s="9">
        <v>24</v>
      </c>
      <c r="K260" s="9">
        <v>29</v>
      </c>
    </row>
    <row r="261" spans="2:11" s="11" customFormat="1" x14ac:dyDescent="0.2">
      <c r="B261" s="218">
        <v>43778</v>
      </c>
      <c r="C261" s="12" t="s">
        <v>3</v>
      </c>
      <c r="D261" s="113">
        <v>6137</v>
      </c>
      <c r="E261" s="12" t="s">
        <v>48</v>
      </c>
      <c r="F261" s="12" t="s">
        <v>6</v>
      </c>
      <c r="G261" s="12" t="s">
        <v>5</v>
      </c>
      <c r="H261" s="12" t="s">
        <v>151</v>
      </c>
      <c r="I261" s="12"/>
      <c r="J261" s="9">
        <v>41</v>
      </c>
      <c r="K261" s="9">
        <v>44</v>
      </c>
    </row>
    <row r="262" spans="2:11" s="11" customFormat="1" x14ac:dyDescent="0.2">
      <c r="B262" s="218">
        <v>43778</v>
      </c>
      <c r="C262" s="12" t="s">
        <v>3</v>
      </c>
      <c r="D262" s="113">
        <v>4991</v>
      </c>
      <c r="E262" s="12" t="s">
        <v>61</v>
      </c>
      <c r="F262" s="12" t="s">
        <v>4</v>
      </c>
      <c r="G262" s="12" t="s">
        <v>6</v>
      </c>
      <c r="H262" s="12" t="s">
        <v>222</v>
      </c>
      <c r="I262" s="12"/>
      <c r="J262" s="9">
        <v>5</v>
      </c>
      <c r="K262" s="9">
        <v>3</v>
      </c>
    </row>
    <row r="263" spans="2:11" s="11" customFormat="1" x14ac:dyDescent="0.2">
      <c r="B263" s="218">
        <v>43778</v>
      </c>
      <c r="C263" s="12" t="s">
        <v>3</v>
      </c>
      <c r="D263" s="113">
        <v>4535</v>
      </c>
      <c r="E263" s="12" t="s">
        <v>40</v>
      </c>
      <c r="F263" s="12" t="s">
        <v>4</v>
      </c>
      <c r="G263" s="12" t="s">
        <v>140</v>
      </c>
      <c r="H263" s="12" t="s">
        <v>222</v>
      </c>
      <c r="I263" s="12"/>
      <c r="J263" s="9">
        <v>4</v>
      </c>
      <c r="K263" s="9">
        <v>2</v>
      </c>
    </row>
    <row r="264" spans="2:11" s="11" customFormat="1" x14ac:dyDescent="0.2">
      <c r="B264" s="218">
        <v>43778</v>
      </c>
      <c r="C264" s="12" t="s">
        <v>3</v>
      </c>
      <c r="D264" s="113">
        <v>8522</v>
      </c>
      <c r="E264" s="12" t="s">
        <v>1857</v>
      </c>
      <c r="F264" s="12" t="s">
        <v>4</v>
      </c>
      <c r="G264" s="12" t="s">
        <v>140</v>
      </c>
      <c r="H264" s="12" t="s">
        <v>23</v>
      </c>
      <c r="I264" s="12"/>
      <c r="J264" s="9">
        <v>40</v>
      </c>
      <c r="K264" s="9">
        <v>34</v>
      </c>
    </row>
    <row r="265" spans="2:11" s="11" customFormat="1" x14ac:dyDescent="0.2">
      <c r="B265" s="218">
        <v>43778</v>
      </c>
      <c r="C265" s="12" t="s">
        <v>3</v>
      </c>
      <c r="D265" s="113">
        <v>8152</v>
      </c>
      <c r="E265" s="12" t="s">
        <v>53</v>
      </c>
      <c r="F265" s="12" t="s">
        <v>4</v>
      </c>
      <c r="G265" s="12" t="s">
        <v>5</v>
      </c>
      <c r="H265" s="12" t="s">
        <v>23</v>
      </c>
      <c r="I265" s="12"/>
      <c r="J265" s="9">
        <v>26</v>
      </c>
      <c r="K265" s="9">
        <v>32</v>
      </c>
    </row>
    <row r="266" spans="2:11" s="11" customFormat="1" x14ac:dyDescent="0.2">
      <c r="B266" s="218">
        <v>43778</v>
      </c>
      <c r="C266" s="12" t="s">
        <v>3</v>
      </c>
      <c r="D266" s="113">
        <v>1221</v>
      </c>
      <c r="E266" s="12" t="s">
        <v>92</v>
      </c>
      <c r="F266" s="12" t="s">
        <v>31</v>
      </c>
      <c r="G266" s="12" t="s">
        <v>15</v>
      </c>
      <c r="H266" s="12" t="s">
        <v>391</v>
      </c>
      <c r="I266" s="12"/>
      <c r="J266" s="9">
        <v>29</v>
      </c>
      <c r="K266" s="9">
        <v>35</v>
      </c>
    </row>
    <row r="267" spans="2:11" s="11" customFormat="1" x14ac:dyDescent="0.2">
      <c r="B267" s="218">
        <v>43778</v>
      </c>
      <c r="C267" s="12" t="s">
        <v>3</v>
      </c>
      <c r="D267" s="113">
        <v>4361</v>
      </c>
      <c r="E267" s="12" t="s">
        <v>506</v>
      </c>
      <c r="F267" s="12" t="s">
        <v>10</v>
      </c>
      <c r="G267" s="12" t="s">
        <v>6</v>
      </c>
      <c r="H267" s="12" t="s">
        <v>262</v>
      </c>
      <c r="I267" s="12"/>
      <c r="J267" s="9">
        <v>13</v>
      </c>
      <c r="K267" s="9">
        <v>7</v>
      </c>
    </row>
    <row r="268" spans="2:11" s="11" customFormat="1" x14ac:dyDescent="0.2">
      <c r="B268" s="218">
        <v>43779</v>
      </c>
      <c r="C268" s="12" t="s">
        <v>3</v>
      </c>
      <c r="D268" s="113">
        <v>4779</v>
      </c>
      <c r="E268" s="12" t="s">
        <v>75</v>
      </c>
      <c r="F268" s="12" t="s">
        <v>34</v>
      </c>
      <c r="G268" s="12" t="s">
        <v>6</v>
      </c>
      <c r="H268" s="12" t="s">
        <v>23</v>
      </c>
      <c r="I268" s="12"/>
      <c r="J268" s="9">
        <v>10</v>
      </c>
      <c r="K268" s="9">
        <v>5</v>
      </c>
    </row>
    <row r="269" spans="2:11" s="11" customFormat="1" x14ac:dyDescent="0.2">
      <c r="B269" s="218">
        <v>43779</v>
      </c>
      <c r="C269" s="12" t="s">
        <v>3</v>
      </c>
      <c r="D269" s="113">
        <v>3223</v>
      </c>
      <c r="E269" s="12" t="s">
        <v>131</v>
      </c>
      <c r="F269" s="12" t="s">
        <v>15</v>
      </c>
      <c r="G269" s="12" t="s">
        <v>6</v>
      </c>
      <c r="H269" s="12" t="s">
        <v>151</v>
      </c>
      <c r="I269" s="12"/>
      <c r="J269" s="9">
        <v>21</v>
      </c>
      <c r="K269" s="9">
        <v>21</v>
      </c>
    </row>
    <row r="270" spans="2:11" s="11" customFormat="1" x14ac:dyDescent="0.2">
      <c r="B270" s="218">
        <v>43779</v>
      </c>
      <c r="C270" s="12" t="s">
        <v>5</v>
      </c>
      <c r="D270" s="113">
        <v>54636</v>
      </c>
      <c r="E270" s="12" t="s">
        <v>2782</v>
      </c>
      <c r="F270" s="12" t="s">
        <v>15</v>
      </c>
      <c r="G270" s="12" t="s">
        <v>6</v>
      </c>
      <c r="H270" s="12" t="s">
        <v>303</v>
      </c>
      <c r="I270" s="12"/>
      <c r="J270" s="9">
        <v>65</v>
      </c>
      <c r="K270" s="9">
        <v>98</v>
      </c>
    </row>
    <row r="271" spans="2:11" s="11" customFormat="1" x14ac:dyDescent="0.2">
      <c r="B271" s="218">
        <v>43779</v>
      </c>
      <c r="C271" s="12" t="s">
        <v>5</v>
      </c>
      <c r="D271" s="113">
        <v>9123</v>
      </c>
      <c r="E271" s="12" t="s">
        <v>1743</v>
      </c>
      <c r="F271" s="12" t="s">
        <v>15</v>
      </c>
      <c r="G271" s="12" t="s">
        <v>15</v>
      </c>
      <c r="H271" s="12" t="s">
        <v>319</v>
      </c>
      <c r="I271" s="12"/>
      <c r="J271" s="9"/>
      <c r="K271" s="9"/>
    </row>
    <row r="272" spans="2:11" s="11" customFormat="1" x14ac:dyDescent="0.2">
      <c r="B272" s="218">
        <v>43779</v>
      </c>
      <c r="C272" s="12" t="s">
        <v>3</v>
      </c>
      <c r="D272" s="113">
        <v>1268</v>
      </c>
      <c r="E272" s="12" t="s">
        <v>92</v>
      </c>
      <c r="F272" s="12" t="s">
        <v>15</v>
      </c>
      <c r="G272" s="12" t="s">
        <v>5</v>
      </c>
      <c r="H272" s="12" t="s">
        <v>194</v>
      </c>
      <c r="I272" s="12"/>
      <c r="J272" s="9">
        <v>24</v>
      </c>
      <c r="K272" s="9">
        <v>32</v>
      </c>
    </row>
    <row r="273" spans="2:11" s="11" customFormat="1" x14ac:dyDescent="0.2">
      <c r="B273" s="218">
        <v>43779</v>
      </c>
      <c r="C273" s="12" t="s">
        <v>3</v>
      </c>
      <c r="D273" s="113">
        <v>2380</v>
      </c>
      <c r="E273" s="12" t="s">
        <v>92</v>
      </c>
      <c r="F273" s="12" t="s">
        <v>9</v>
      </c>
      <c r="G273" s="12" t="s">
        <v>15</v>
      </c>
      <c r="H273" s="12" t="s">
        <v>23</v>
      </c>
      <c r="I273" s="12"/>
      <c r="J273" s="9">
        <v>19</v>
      </c>
      <c r="K273" s="9">
        <v>24</v>
      </c>
    </row>
    <row r="274" spans="2:11" s="11" customFormat="1" x14ac:dyDescent="0.2">
      <c r="B274" s="218">
        <v>43779</v>
      </c>
      <c r="C274" s="12" t="s">
        <v>5</v>
      </c>
      <c r="D274" s="113">
        <v>54456</v>
      </c>
      <c r="E274" s="12" t="s">
        <v>1064</v>
      </c>
      <c r="F274" s="12" t="s">
        <v>9</v>
      </c>
      <c r="G274" s="12" t="s">
        <v>5</v>
      </c>
      <c r="H274" s="12" t="s">
        <v>163</v>
      </c>
      <c r="I274" s="12"/>
      <c r="J274" s="9">
        <v>44</v>
      </c>
      <c r="K274" s="9">
        <v>62</v>
      </c>
    </row>
    <row r="275" spans="2:11" s="11" customFormat="1" x14ac:dyDescent="0.2">
      <c r="B275" s="218">
        <v>43779</v>
      </c>
      <c r="C275" s="12" t="s">
        <v>3</v>
      </c>
      <c r="D275" s="113">
        <v>4976</v>
      </c>
      <c r="E275" s="12" t="s">
        <v>87</v>
      </c>
      <c r="F275" s="12" t="s">
        <v>2786</v>
      </c>
      <c r="G275" s="12" t="s">
        <v>6</v>
      </c>
      <c r="H275" s="12" t="s">
        <v>23</v>
      </c>
      <c r="I275" s="12"/>
      <c r="J275" s="9">
        <v>16</v>
      </c>
      <c r="K275" s="9">
        <v>14</v>
      </c>
    </row>
    <row r="276" spans="2:11" s="11" customFormat="1" x14ac:dyDescent="0.2">
      <c r="B276" s="218">
        <v>43779</v>
      </c>
      <c r="C276" s="12" t="s">
        <v>6</v>
      </c>
      <c r="D276" s="113">
        <v>57000</v>
      </c>
      <c r="E276" s="12" t="s">
        <v>211</v>
      </c>
      <c r="F276" s="12" t="s">
        <v>6</v>
      </c>
      <c r="G276" s="12" t="s">
        <v>6</v>
      </c>
      <c r="H276" s="12" t="s">
        <v>151</v>
      </c>
      <c r="I276" s="12"/>
      <c r="J276" s="9">
        <v>50</v>
      </c>
      <c r="K276" s="9">
        <v>64</v>
      </c>
    </row>
    <row r="277" spans="2:11" s="11" customFormat="1" x14ac:dyDescent="0.2">
      <c r="B277" s="218">
        <v>43779</v>
      </c>
      <c r="C277" s="12" t="s">
        <v>6</v>
      </c>
      <c r="D277" s="113">
        <v>57855</v>
      </c>
      <c r="E277" s="12" t="s">
        <v>2747</v>
      </c>
      <c r="F277" s="12" t="s">
        <v>6</v>
      </c>
      <c r="G277" s="12" t="s">
        <v>31</v>
      </c>
      <c r="H277" s="12" t="s">
        <v>23</v>
      </c>
      <c r="I277" s="12"/>
      <c r="J277" s="9">
        <v>50</v>
      </c>
      <c r="K277" s="9">
        <v>59</v>
      </c>
    </row>
    <row r="278" spans="2:11" s="11" customFormat="1" x14ac:dyDescent="0.2">
      <c r="B278" s="218">
        <v>43779</v>
      </c>
      <c r="C278" s="12" t="s">
        <v>6</v>
      </c>
      <c r="D278" s="113">
        <v>54490</v>
      </c>
      <c r="E278" s="12" t="s">
        <v>643</v>
      </c>
      <c r="F278" s="12" t="s">
        <v>6</v>
      </c>
      <c r="G278" s="12" t="s">
        <v>15</v>
      </c>
      <c r="H278" s="12" t="s">
        <v>163</v>
      </c>
      <c r="I278" s="12"/>
      <c r="J278" s="9">
        <v>35</v>
      </c>
      <c r="K278" s="9">
        <v>31</v>
      </c>
    </row>
    <row r="279" spans="2:11" s="11" customFormat="1" x14ac:dyDescent="0.2">
      <c r="B279" s="218">
        <v>43779</v>
      </c>
      <c r="C279" s="12" t="s">
        <v>14</v>
      </c>
      <c r="D279" s="114">
        <v>6700</v>
      </c>
      <c r="E279" s="12" t="s">
        <v>127</v>
      </c>
      <c r="F279" s="12" t="s">
        <v>6</v>
      </c>
      <c r="G279" s="12" t="s">
        <v>15</v>
      </c>
      <c r="H279" s="12" t="s">
        <v>23</v>
      </c>
      <c r="I279" s="12"/>
      <c r="J279" s="9">
        <v>29</v>
      </c>
      <c r="K279" s="9">
        <v>26</v>
      </c>
    </row>
    <row r="280" spans="2:11" s="11" customFormat="1" x14ac:dyDescent="0.2">
      <c r="B280" s="218">
        <v>43779</v>
      </c>
      <c r="C280" s="12" t="s">
        <v>6</v>
      </c>
      <c r="D280" s="113">
        <v>55220</v>
      </c>
      <c r="E280" s="12" t="s">
        <v>2784</v>
      </c>
      <c r="F280" s="12" t="s">
        <v>6</v>
      </c>
      <c r="G280" s="12" t="s">
        <v>15</v>
      </c>
      <c r="H280" s="12" t="s">
        <v>23</v>
      </c>
      <c r="I280" s="12"/>
      <c r="J280" s="9">
        <v>79</v>
      </c>
      <c r="K280" s="9">
        <v>106</v>
      </c>
    </row>
    <row r="281" spans="2:11" s="11" customFormat="1" x14ac:dyDescent="0.2">
      <c r="B281" s="218">
        <v>43779</v>
      </c>
      <c r="C281" s="12" t="s">
        <v>3</v>
      </c>
      <c r="D281" s="113">
        <v>4985</v>
      </c>
      <c r="E281" s="12" t="s">
        <v>61</v>
      </c>
      <c r="F281" s="12" t="s">
        <v>6</v>
      </c>
      <c r="G281" s="12" t="s">
        <v>4</v>
      </c>
      <c r="H281" s="12" t="s">
        <v>151</v>
      </c>
      <c r="I281" s="12"/>
      <c r="J281" s="9">
        <v>7</v>
      </c>
      <c r="K281" s="9">
        <v>6</v>
      </c>
    </row>
    <row r="282" spans="2:11" s="11" customFormat="1" x14ac:dyDescent="0.2">
      <c r="B282" s="218">
        <v>43779</v>
      </c>
      <c r="C282" s="12" t="s">
        <v>3</v>
      </c>
      <c r="D282" s="113">
        <v>8053</v>
      </c>
      <c r="E282" s="12" t="s">
        <v>41</v>
      </c>
      <c r="F282" s="12" t="s">
        <v>6</v>
      </c>
      <c r="G282" s="12" t="s">
        <v>15</v>
      </c>
      <c r="H282" s="12" t="s">
        <v>2584</v>
      </c>
      <c r="I282" s="12"/>
      <c r="J282" s="9">
        <v>24</v>
      </c>
      <c r="K282" s="9">
        <v>20</v>
      </c>
    </row>
    <row r="283" spans="2:11" s="11" customFormat="1" x14ac:dyDescent="0.2">
      <c r="B283" s="218">
        <v>43779</v>
      </c>
      <c r="C283" s="12" t="s">
        <v>6</v>
      </c>
      <c r="D283" s="113">
        <v>57190</v>
      </c>
      <c r="E283" s="12" t="s">
        <v>174</v>
      </c>
      <c r="F283" s="12" t="s">
        <v>6</v>
      </c>
      <c r="G283" s="12" t="s">
        <v>5</v>
      </c>
      <c r="H283" s="12" t="s">
        <v>23</v>
      </c>
      <c r="I283" s="12"/>
      <c r="J283" s="9">
        <v>28</v>
      </c>
      <c r="K283" s="9">
        <v>39</v>
      </c>
    </row>
    <row r="284" spans="2:11" s="11" customFormat="1" x14ac:dyDescent="0.2">
      <c r="B284" s="218">
        <v>43779</v>
      </c>
      <c r="C284" s="12" t="s">
        <v>6</v>
      </c>
      <c r="D284" s="113">
        <v>57000</v>
      </c>
      <c r="E284" s="12" t="s">
        <v>211</v>
      </c>
      <c r="F284" s="12" t="s">
        <v>6</v>
      </c>
      <c r="G284" s="12" t="s">
        <v>15</v>
      </c>
      <c r="H284" s="12" t="s">
        <v>23</v>
      </c>
      <c r="I284" s="12"/>
      <c r="J284" s="9">
        <v>49</v>
      </c>
      <c r="K284" s="9">
        <v>64</v>
      </c>
    </row>
    <row r="285" spans="2:11" s="11" customFormat="1" x14ac:dyDescent="0.2">
      <c r="B285" s="218">
        <v>43779</v>
      </c>
      <c r="C285" s="12" t="s">
        <v>6</v>
      </c>
      <c r="D285" s="113">
        <v>57150</v>
      </c>
      <c r="E285" s="12" t="s">
        <v>984</v>
      </c>
      <c r="F285" s="12" t="s">
        <v>6</v>
      </c>
      <c r="G285" s="12" t="s">
        <v>6</v>
      </c>
      <c r="H285" s="12" t="s">
        <v>151</v>
      </c>
      <c r="I285" s="12"/>
      <c r="J285" s="9">
        <v>65</v>
      </c>
      <c r="K285" s="9">
        <v>99</v>
      </c>
    </row>
    <row r="286" spans="2:11" s="11" customFormat="1" x14ac:dyDescent="0.2">
      <c r="B286" s="218">
        <v>43779</v>
      </c>
      <c r="C286" s="12" t="s">
        <v>6</v>
      </c>
      <c r="D286" s="113">
        <v>57970</v>
      </c>
      <c r="E286" s="12" t="s">
        <v>316</v>
      </c>
      <c r="F286" s="12" t="s">
        <v>6</v>
      </c>
      <c r="G286" s="12" t="s">
        <v>15</v>
      </c>
      <c r="H286" s="12" t="s">
        <v>163</v>
      </c>
      <c r="I286" s="12"/>
      <c r="J286" s="9">
        <v>45</v>
      </c>
      <c r="K286" s="9">
        <v>58</v>
      </c>
    </row>
    <row r="287" spans="2:11" s="11" customFormat="1" x14ac:dyDescent="0.2">
      <c r="B287" s="218">
        <v>43779</v>
      </c>
      <c r="C287" s="12" t="s">
        <v>3</v>
      </c>
      <c r="D287" s="113">
        <v>4268</v>
      </c>
      <c r="E287" s="12" t="s">
        <v>506</v>
      </c>
      <c r="F287" s="12" t="s">
        <v>6</v>
      </c>
      <c r="G287" s="12" t="s">
        <v>4</v>
      </c>
      <c r="H287" s="12" t="s">
        <v>37</v>
      </c>
      <c r="I287" s="12"/>
      <c r="J287" s="9">
        <v>12</v>
      </c>
      <c r="K287" s="9">
        <v>10</v>
      </c>
    </row>
    <row r="288" spans="2:11" s="11" customFormat="1" x14ac:dyDescent="0.2">
      <c r="B288" s="218">
        <v>43779</v>
      </c>
      <c r="C288" s="12" t="s">
        <v>3</v>
      </c>
      <c r="D288" s="113">
        <v>4518</v>
      </c>
      <c r="E288" s="12" t="s">
        <v>40</v>
      </c>
      <c r="F288" s="12" t="s">
        <v>8</v>
      </c>
      <c r="G288" s="12" t="s">
        <v>15</v>
      </c>
      <c r="H288" s="12" t="s">
        <v>163</v>
      </c>
      <c r="I288" s="12"/>
      <c r="J288" s="9">
        <v>3</v>
      </c>
      <c r="K288" s="9">
        <v>1</v>
      </c>
    </row>
    <row r="289" spans="2:11" s="11" customFormat="1" x14ac:dyDescent="0.2">
      <c r="B289" s="218">
        <v>43779</v>
      </c>
      <c r="C289" s="12" t="s">
        <v>3</v>
      </c>
      <c r="D289" s="113">
        <v>1550</v>
      </c>
      <c r="E289" s="12" t="s">
        <v>92</v>
      </c>
      <c r="F289" s="12" t="s">
        <v>8</v>
      </c>
      <c r="G289" s="12" t="s">
        <v>6</v>
      </c>
      <c r="H289" s="12" t="s">
        <v>37</v>
      </c>
      <c r="I289" s="12"/>
      <c r="J289" s="9">
        <v>27</v>
      </c>
      <c r="K289" s="9">
        <v>28</v>
      </c>
    </row>
    <row r="290" spans="2:11" s="11" customFormat="1" x14ac:dyDescent="0.2">
      <c r="B290" s="218">
        <v>43779</v>
      </c>
      <c r="C290" s="12" t="s">
        <v>3</v>
      </c>
      <c r="D290" s="113">
        <v>1534</v>
      </c>
      <c r="E290" s="12" t="s">
        <v>92</v>
      </c>
      <c r="F290" s="12" t="s">
        <v>8</v>
      </c>
      <c r="G290" s="12" t="s">
        <v>6</v>
      </c>
      <c r="H290" s="12" t="s">
        <v>151</v>
      </c>
      <c r="I290" s="12"/>
      <c r="J290" s="9">
        <v>19</v>
      </c>
      <c r="K290" s="9">
        <v>23</v>
      </c>
    </row>
    <row r="291" spans="2:11" s="11" customFormat="1" x14ac:dyDescent="0.2">
      <c r="B291" s="218">
        <v>43779</v>
      </c>
      <c r="C291" s="12" t="s">
        <v>3</v>
      </c>
      <c r="D291" s="113">
        <v>2121</v>
      </c>
      <c r="E291" s="12" t="s">
        <v>92</v>
      </c>
      <c r="F291" s="12" t="s">
        <v>8</v>
      </c>
      <c r="G291" s="12" t="s">
        <v>15</v>
      </c>
      <c r="H291" s="12" t="s">
        <v>319</v>
      </c>
      <c r="I291" s="12"/>
      <c r="J291" s="9">
        <v>28</v>
      </c>
      <c r="K291" s="9">
        <v>36</v>
      </c>
    </row>
    <row r="292" spans="2:11" s="11" customFormat="1" x14ac:dyDescent="0.2">
      <c r="B292" s="218">
        <v>43779</v>
      </c>
      <c r="C292" s="12" t="s">
        <v>3</v>
      </c>
      <c r="D292" s="113">
        <v>3832</v>
      </c>
      <c r="E292" s="12" t="s">
        <v>116</v>
      </c>
      <c r="F292" s="12" t="s">
        <v>4</v>
      </c>
      <c r="G292" s="12" t="s">
        <v>5</v>
      </c>
      <c r="H292" s="12" t="s">
        <v>151</v>
      </c>
      <c r="I292" s="12"/>
      <c r="J292" s="9">
        <v>15</v>
      </c>
      <c r="K292" s="9">
        <v>13</v>
      </c>
    </row>
    <row r="293" spans="2:11" s="11" customFormat="1" x14ac:dyDescent="0.2">
      <c r="B293" s="218">
        <v>43779</v>
      </c>
      <c r="C293" s="12" t="s">
        <v>3</v>
      </c>
      <c r="D293" s="113">
        <v>4810</v>
      </c>
      <c r="E293" s="12" t="s">
        <v>113</v>
      </c>
      <c r="F293" s="12" t="s">
        <v>4</v>
      </c>
      <c r="G293" s="12" t="s">
        <v>6</v>
      </c>
      <c r="H293" s="12" t="s">
        <v>23</v>
      </c>
      <c r="I293" s="12"/>
      <c r="J293" s="9">
        <v>13</v>
      </c>
      <c r="K293" s="9">
        <v>9</v>
      </c>
    </row>
    <row r="294" spans="2:11" s="11" customFormat="1" x14ac:dyDescent="0.2">
      <c r="B294" s="218">
        <v>43779</v>
      </c>
      <c r="C294" s="12" t="s">
        <v>3</v>
      </c>
      <c r="D294" s="113">
        <v>8371</v>
      </c>
      <c r="E294" s="12" t="s">
        <v>57</v>
      </c>
      <c r="F294" s="12" t="s">
        <v>4</v>
      </c>
      <c r="G294" s="12" t="s">
        <v>5</v>
      </c>
      <c r="H294" s="12" t="s">
        <v>151</v>
      </c>
      <c r="I294" s="12"/>
      <c r="J294" s="9">
        <v>27</v>
      </c>
      <c r="K294" s="9">
        <v>22</v>
      </c>
    </row>
    <row r="295" spans="2:11" s="11" customFormat="1" x14ac:dyDescent="0.2">
      <c r="B295" s="218">
        <v>43779</v>
      </c>
      <c r="C295" s="12" t="s">
        <v>3</v>
      </c>
      <c r="D295" s="113">
        <v>3378</v>
      </c>
      <c r="E295" s="12" t="s">
        <v>2787</v>
      </c>
      <c r="F295" s="12" t="s">
        <v>4</v>
      </c>
      <c r="G295" s="12" t="s">
        <v>6</v>
      </c>
      <c r="H295" s="12" t="s">
        <v>37</v>
      </c>
      <c r="I295" s="12"/>
      <c r="J295" s="9">
        <v>19</v>
      </c>
      <c r="K295" s="9">
        <v>25</v>
      </c>
    </row>
    <row r="296" spans="2:11" s="11" customFormat="1" x14ac:dyDescent="0.2">
      <c r="B296" s="218">
        <v>43779</v>
      </c>
      <c r="C296" s="12" t="s">
        <v>3</v>
      </c>
      <c r="D296" s="113">
        <v>4034</v>
      </c>
      <c r="E296" s="12" t="s">
        <v>506</v>
      </c>
      <c r="F296" s="12" t="s">
        <v>4</v>
      </c>
      <c r="G296" s="12" t="s">
        <v>5</v>
      </c>
      <c r="H296" s="12" t="s">
        <v>23</v>
      </c>
      <c r="I296" s="12"/>
      <c r="J296" s="9">
        <v>12</v>
      </c>
      <c r="K296" s="9">
        <v>10</v>
      </c>
    </row>
    <row r="297" spans="2:11" s="11" customFormat="1" x14ac:dyDescent="0.2">
      <c r="B297" s="218">
        <v>43779</v>
      </c>
      <c r="C297" s="12" t="s">
        <v>3</v>
      </c>
      <c r="D297" s="113">
        <v>3378</v>
      </c>
      <c r="E297" s="12" t="s">
        <v>2787</v>
      </c>
      <c r="F297" s="12" t="s">
        <v>4</v>
      </c>
      <c r="G297" s="12" t="s">
        <v>6</v>
      </c>
      <c r="H297" s="12" t="s">
        <v>151</v>
      </c>
      <c r="I297" s="12"/>
      <c r="J297" s="9">
        <v>19</v>
      </c>
      <c r="K297" s="9">
        <v>25</v>
      </c>
    </row>
    <row r="298" spans="2:11" s="11" customFormat="1" x14ac:dyDescent="0.2">
      <c r="B298" s="218">
        <v>43779</v>
      </c>
      <c r="C298" s="12" t="s">
        <v>3</v>
      </c>
      <c r="D298" s="113">
        <v>4532</v>
      </c>
      <c r="E298" s="12" t="s">
        <v>40</v>
      </c>
      <c r="F298" s="12" t="s">
        <v>4</v>
      </c>
      <c r="G298" s="12" t="s">
        <v>6</v>
      </c>
      <c r="H298" s="12" t="s">
        <v>488</v>
      </c>
      <c r="I298" s="12"/>
      <c r="J298" s="9">
        <v>2</v>
      </c>
      <c r="K298" s="9">
        <v>1</v>
      </c>
    </row>
    <row r="299" spans="2:11" s="11" customFormat="1" x14ac:dyDescent="0.2">
      <c r="B299" s="218">
        <v>43779</v>
      </c>
      <c r="C299" s="12" t="s">
        <v>3</v>
      </c>
      <c r="D299" s="113">
        <v>4804</v>
      </c>
      <c r="E299" s="12" t="s">
        <v>113</v>
      </c>
      <c r="F299" s="12" t="s">
        <v>4</v>
      </c>
      <c r="G299" s="12" t="s">
        <v>6</v>
      </c>
      <c r="H299" s="12" t="s">
        <v>37</v>
      </c>
      <c r="I299" s="12"/>
      <c r="J299" s="9">
        <v>16</v>
      </c>
      <c r="K299" s="9">
        <v>9</v>
      </c>
    </row>
    <row r="300" spans="2:11" s="11" customFormat="1" x14ac:dyDescent="0.2">
      <c r="B300" s="218">
        <v>43779</v>
      </c>
      <c r="C300" s="12" t="s">
        <v>3</v>
      </c>
      <c r="D300" s="113">
        <v>4888</v>
      </c>
      <c r="E300" s="12" t="s">
        <v>124</v>
      </c>
      <c r="F300" s="12" t="s">
        <v>4</v>
      </c>
      <c r="G300" s="12" t="s">
        <v>6</v>
      </c>
      <c r="H300" s="12" t="s">
        <v>194</v>
      </c>
      <c r="I300" s="12"/>
      <c r="J300" s="9">
        <v>12</v>
      </c>
      <c r="K300" s="9">
        <v>7</v>
      </c>
    </row>
    <row r="301" spans="2:11" s="11" customFormat="1" x14ac:dyDescent="0.2">
      <c r="B301" s="218">
        <v>43779</v>
      </c>
      <c r="C301" s="12" t="s">
        <v>3</v>
      </c>
      <c r="D301" s="113">
        <v>3690</v>
      </c>
      <c r="E301" s="12" t="s">
        <v>62</v>
      </c>
      <c r="F301" s="12" t="s">
        <v>2788</v>
      </c>
      <c r="G301" s="12" t="s">
        <v>6</v>
      </c>
      <c r="H301" s="12" t="s">
        <v>151</v>
      </c>
      <c r="I301" s="12"/>
      <c r="J301" s="9">
        <v>13</v>
      </c>
      <c r="K301" s="9">
        <v>11</v>
      </c>
    </row>
    <row r="302" spans="2:11" s="11" customFormat="1" x14ac:dyDescent="0.2">
      <c r="B302" s="218">
        <v>43779</v>
      </c>
      <c r="C302" s="12" t="s">
        <v>3</v>
      </c>
      <c r="D302" s="113">
        <v>3922</v>
      </c>
      <c r="E302" s="12" t="s">
        <v>71</v>
      </c>
      <c r="F302" s="12" t="s">
        <v>234</v>
      </c>
      <c r="G302" s="12" t="s">
        <v>2783</v>
      </c>
      <c r="H302" s="12" t="s">
        <v>151</v>
      </c>
      <c r="I302" s="12"/>
      <c r="J302" s="9">
        <v>14</v>
      </c>
      <c r="K302" s="9">
        <v>11</v>
      </c>
    </row>
    <row r="303" spans="2:11" s="11" customFormat="1" x14ac:dyDescent="0.2">
      <c r="B303" s="218">
        <v>43779</v>
      </c>
      <c r="C303" s="12" t="s">
        <v>3</v>
      </c>
      <c r="D303" s="113">
        <v>7433</v>
      </c>
      <c r="E303" s="12" t="s">
        <v>2785</v>
      </c>
      <c r="F303" s="12" t="s">
        <v>16</v>
      </c>
      <c r="G303" s="12" t="s">
        <v>15</v>
      </c>
      <c r="H303" s="12" t="s">
        <v>151</v>
      </c>
      <c r="I303" s="12"/>
      <c r="J303" s="9">
        <v>39</v>
      </c>
      <c r="K303" s="9">
        <v>56</v>
      </c>
    </row>
    <row r="304" spans="2:11" s="11" customFormat="1" x14ac:dyDescent="0.2">
      <c r="B304" s="218">
        <v>43779</v>
      </c>
      <c r="C304" s="12" t="s">
        <v>3</v>
      </c>
      <c r="D304" s="113">
        <v>4770</v>
      </c>
      <c r="E304" s="12" t="s">
        <v>75</v>
      </c>
      <c r="F304" s="12" t="s">
        <v>16</v>
      </c>
      <c r="G304" s="12" t="s">
        <v>98</v>
      </c>
      <c r="H304" s="12" t="s">
        <v>163</v>
      </c>
      <c r="I304" s="12"/>
      <c r="J304" s="9">
        <v>9</v>
      </c>
      <c r="K304" s="9">
        <v>5</v>
      </c>
    </row>
    <row r="305" spans="2:11" s="11" customFormat="1" x14ac:dyDescent="0.2">
      <c r="B305" s="218">
        <v>43779</v>
      </c>
      <c r="C305" s="12" t="s">
        <v>3</v>
      </c>
      <c r="D305" s="113">
        <v>4573</v>
      </c>
      <c r="E305" s="12" t="s">
        <v>40</v>
      </c>
      <c r="F305" s="12" t="s">
        <v>16</v>
      </c>
      <c r="G305" s="12" t="s">
        <v>6</v>
      </c>
      <c r="H305" s="12" t="s">
        <v>23</v>
      </c>
      <c r="I305" s="33"/>
      <c r="J305" s="9">
        <v>2</v>
      </c>
      <c r="K305" s="9">
        <v>1</v>
      </c>
    </row>
    <row r="306" spans="2:11" s="11" customFormat="1" x14ac:dyDescent="0.2">
      <c r="B306" s="218">
        <v>43780</v>
      </c>
      <c r="C306" s="12" t="s">
        <v>3</v>
      </c>
      <c r="D306" s="113">
        <v>3840</v>
      </c>
      <c r="E306" s="12" t="s">
        <v>116</v>
      </c>
      <c r="F306" s="12" t="s">
        <v>6</v>
      </c>
      <c r="G306" s="12" t="s">
        <v>3</v>
      </c>
      <c r="H306" s="12" t="s">
        <v>2726</v>
      </c>
      <c r="I306" s="12"/>
      <c r="J306" s="9">
        <v>14</v>
      </c>
      <c r="K306" s="9">
        <v>12</v>
      </c>
    </row>
    <row r="307" spans="2:11" x14ac:dyDescent="0.2">
      <c r="B307" s="218">
        <v>43780</v>
      </c>
      <c r="C307" s="12" t="s">
        <v>6</v>
      </c>
      <c r="D307" s="113">
        <v>57310</v>
      </c>
      <c r="E307" s="12" t="s">
        <v>219</v>
      </c>
      <c r="F307" s="12" t="s">
        <v>6</v>
      </c>
      <c r="G307" s="12" t="s">
        <v>15</v>
      </c>
      <c r="H307" s="12" t="s">
        <v>194</v>
      </c>
      <c r="I307" s="12"/>
      <c r="J307" s="9">
        <v>43</v>
      </c>
      <c r="K307" s="9">
        <v>52</v>
      </c>
    </row>
    <row r="308" spans="2:11" x14ac:dyDescent="0.2">
      <c r="B308" s="218">
        <v>43780</v>
      </c>
      <c r="C308" s="12" t="s">
        <v>6</v>
      </c>
      <c r="D308" s="113">
        <v>57330</v>
      </c>
      <c r="E308" s="12" t="s">
        <v>182</v>
      </c>
      <c r="F308" s="12" t="s">
        <v>6</v>
      </c>
      <c r="G308" s="12" t="s">
        <v>15</v>
      </c>
      <c r="H308" s="12" t="s">
        <v>37</v>
      </c>
      <c r="I308" s="12"/>
      <c r="J308" s="9">
        <v>25</v>
      </c>
      <c r="K308" s="9">
        <v>30</v>
      </c>
    </row>
    <row r="309" spans="2:11" x14ac:dyDescent="0.2">
      <c r="B309" s="218">
        <v>43780</v>
      </c>
      <c r="C309" s="12" t="s">
        <v>6</v>
      </c>
      <c r="D309" s="113">
        <v>86250</v>
      </c>
      <c r="E309" s="12" t="s">
        <v>2789</v>
      </c>
      <c r="F309" s="12" t="s">
        <v>6</v>
      </c>
      <c r="G309" s="12" t="s">
        <v>6</v>
      </c>
      <c r="H309" s="12" t="s">
        <v>2790</v>
      </c>
      <c r="I309" s="12"/>
      <c r="J309" s="9">
        <v>84</v>
      </c>
      <c r="K309" s="9">
        <v>87</v>
      </c>
    </row>
    <row r="310" spans="2:11" x14ac:dyDescent="0.2">
      <c r="B310" s="218">
        <v>43780</v>
      </c>
      <c r="C310" s="12" t="s">
        <v>1190</v>
      </c>
      <c r="D310" s="48" t="s">
        <v>2791</v>
      </c>
      <c r="E310" s="12" t="s">
        <v>2792</v>
      </c>
      <c r="F310" s="12" t="s">
        <v>6</v>
      </c>
      <c r="G310" s="12" t="s">
        <v>15</v>
      </c>
      <c r="H310" s="12" t="s">
        <v>2790</v>
      </c>
      <c r="I310" s="12"/>
      <c r="J310" s="31"/>
      <c r="K310" s="31"/>
    </row>
    <row r="311" spans="2:11" x14ac:dyDescent="0.2">
      <c r="B311" s="218">
        <v>43780</v>
      </c>
      <c r="C311" s="12" t="s">
        <v>6</v>
      </c>
      <c r="D311" s="113">
        <v>51100</v>
      </c>
      <c r="E311" s="12" t="s">
        <v>2374</v>
      </c>
      <c r="F311" s="12" t="s">
        <v>6</v>
      </c>
      <c r="G311" s="12" t="s">
        <v>15</v>
      </c>
      <c r="H311" s="12" t="s">
        <v>2790</v>
      </c>
      <c r="I311" s="12"/>
      <c r="J311" s="9">
        <v>127</v>
      </c>
      <c r="K311" s="9">
        <v>202</v>
      </c>
    </row>
    <row r="312" spans="2:11" x14ac:dyDescent="0.2">
      <c r="B312" s="218">
        <v>43780</v>
      </c>
      <c r="C312" s="12" t="s">
        <v>6</v>
      </c>
      <c r="D312" s="113">
        <v>57140</v>
      </c>
      <c r="E312" s="12" t="s">
        <v>2793</v>
      </c>
      <c r="F312" s="12" t="s">
        <v>6</v>
      </c>
      <c r="G312" s="12" t="s">
        <v>6</v>
      </c>
      <c r="H312" s="12" t="s">
        <v>23</v>
      </c>
      <c r="I312" s="12"/>
      <c r="J312" s="9">
        <v>49</v>
      </c>
      <c r="K312" s="9">
        <v>61</v>
      </c>
    </row>
    <row r="313" spans="2:11" x14ac:dyDescent="0.2">
      <c r="B313" s="218">
        <v>43780</v>
      </c>
      <c r="C313" s="12" t="s">
        <v>5</v>
      </c>
      <c r="D313" s="113">
        <v>54657</v>
      </c>
      <c r="E313" s="12" t="s">
        <v>2794</v>
      </c>
      <c r="F313" s="12" t="s">
        <v>2579</v>
      </c>
      <c r="G313" s="12" t="s">
        <v>18</v>
      </c>
      <c r="H313" s="12" t="s">
        <v>23</v>
      </c>
      <c r="I313" s="12"/>
      <c r="J313" s="9">
        <v>87</v>
      </c>
      <c r="K313" s="9">
        <v>103</v>
      </c>
    </row>
    <row r="314" spans="2:11" x14ac:dyDescent="0.2">
      <c r="B314" s="218">
        <v>43780</v>
      </c>
      <c r="C314" s="12" t="s">
        <v>6</v>
      </c>
      <c r="D314" s="113">
        <v>57140</v>
      </c>
      <c r="E314" s="12" t="s">
        <v>2793</v>
      </c>
      <c r="F314" s="12" t="s">
        <v>6</v>
      </c>
      <c r="G314" s="12" t="s">
        <v>15</v>
      </c>
      <c r="H314" s="12" t="s">
        <v>151</v>
      </c>
      <c r="I314" s="12"/>
      <c r="J314" s="9">
        <v>49</v>
      </c>
      <c r="K314" s="9">
        <v>61</v>
      </c>
    </row>
    <row r="315" spans="2:11" x14ac:dyDescent="0.2">
      <c r="B315" s="218">
        <v>43780</v>
      </c>
      <c r="C315" s="12" t="s">
        <v>6</v>
      </c>
      <c r="D315" s="113">
        <v>54800</v>
      </c>
      <c r="E315" s="12" t="s">
        <v>671</v>
      </c>
      <c r="F315" s="12" t="s">
        <v>6</v>
      </c>
      <c r="G315" s="12" t="s">
        <v>6</v>
      </c>
      <c r="H315" s="12" t="s">
        <v>151</v>
      </c>
      <c r="I315" s="12"/>
      <c r="J315" s="9">
        <v>56</v>
      </c>
      <c r="K315" s="9">
        <v>54</v>
      </c>
    </row>
    <row r="316" spans="2:11" x14ac:dyDescent="0.2">
      <c r="B316" s="218">
        <v>43780</v>
      </c>
      <c r="C316" s="12" t="s">
        <v>6</v>
      </c>
      <c r="D316" s="113">
        <v>57940</v>
      </c>
      <c r="E316" s="12" t="s">
        <v>220</v>
      </c>
      <c r="F316" s="12" t="s">
        <v>6</v>
      </c>
      <c r="G316" s="12" t="s">
        <v>6</v>
      </c>
      <c r="H316" s="12" t="s">
        <v>319</v>
      </c>
      <c r="I316" s="12"/>
      <c r="J316" s="9">
        <v>40</v>
      </c>
      <c r="K316" s="9">
        <v>52</v>
      </c>
    </row>
    <row r="317" spans="2:11" x14ac:dyDescent="0.2">
      <c r="B317" s="218">
        <v>43780</v>
      </c>
      <c r="C317" s="12" t="s">
        <v>6</v>
      </c>
      <c r="D317" s="113">
        <v>57530</v>
      </c>
      <c r="E317" s="12" t="s">
        <v>2686</v>
      </c>
      <c r="F317" s="12" t="s">
        <v>6</v>
      </c>
      <c r="G317" s="12" t="s">
        <v>15</v>
      </c>
      <c r="H317" s="12" t="s">
        <v>23</v>
      </c>
      <c r="I317" s="12"/>
      <c r="J317" s="9">
        <v>63</v>
      </c>
      <c r="K317" s="9">
        <v>93</v>
      </c>
    </row>
    <row r="318" spans="2:11" x14ac:dyDescent="0.2">
      <c r="B318" s="218">
        <v>43780</v>
      </c>
      <c r="C318" s="12" t="s">
        <v>6</v>
      </c>
      <c r="D318" s="113">
        <v>57300</v>
      </c>
      <c r="E318" s="12" t="s">
        <v>2795</v>
      </c>
      <c r="F318" s="12" t="s">
        <v>6</v>
      </c>
      <c r="G318" s="12" t="s">
        <v>15</v>
      </c>
      <c r="H318" s="12" t="s">
        <v>23</v>
      </c>
      <c r="I318" s="12"/>
      <c r="J318" s="9">
        <v>38</v>
      </c>
      <c r="K318" s="9">
        <v>48</v>
      </c>
    </row>
    <row r="319" spans="2:11" x14ac:dyDescent="0.2">
      <c r="B319" s="218">
        <v>43780</v>
      </c>
      <c r="C319" s="12" t="s">
        <v>6</v>
      </c>
      <c r="D319" s="113">
        <v>54250</v>
      </c>
      <c r="E319" s="12" t="s">
        <v>2796</v>
      </c>
      <c r="F319" s="12" t="s">
        <v>6</v>
      </c>
      <c r="G319" s="12" t="s">
        <v>15</v>
      </c>
      <c r="H319" s="12" t="s">
        <v>23</v>
      </c>
      <c r="I319" s="12"/>
      <c r="J319" s="9">
        <v>86</v>
      </c>
      <c r="K319" s="9">
        <v>115</v>
      </c>
    </row>
    <row r="320" spans="2:11" x14ac:dyDescent="0.2">
      <c r="B320" s="218">
        <v>43780</v>
      </c>
      <c r="C320" s="12" t="s">
        <v>6</v>
      </c>
      <c r="D320" s="113">
        <v>57100</v>
      </c>
      <c r="E320" s="12" t="s">
        <v>141</v>
      </c>
      <c r="F320" s="12" t="s">
        <v>6</v>
      </c>
      <c r="G320" s="12" t="s">
        <v>15</v>
      </c>
      <c r="H320" s="12" t="s">
        <v>151</v>
      </c>
      <c r="I320" s="12"/>
      <c r="J320" s="9">
        <v>37</v>
      </c>
      <c r="K320" s="9">
        <v>42</v>
      </c>
    </row>
    <row r="321" spans="2:11" x14ac:dyDescent="0.2">
      <c r="B321" s="218">
        <v>43780</v>
      </c>
      <c r="C321" s="12" t="s">
        <v>14</v>
      </c>
      <c r="D321" s="113">
        <v>6700</v>
      </c>
      <c r="E321" s="12" t="s">
        <v>127</v>
      </c>
      <c r="F321" s="12" t="s">
        <v>6</v>
      </c>
      <c r="G321" s="12" t="s">
        <v>6</v>
      </c>
      <c r="H321" s="12" t="s">
        <v>23</v>
      </c>
      <c r="I321" s="12"/>
      <c r="J321" s="9">
        <v>33</v>
      </c>
      <c r="K321" s="9">
        <v>27</v>
      </c>
    </row>
    <row r="322" spans="2:11" x14ac:dyDescent="0.2">
      <c r="B322" s="218">
        <v>43780</v>
      </c>
      <c r="C322" s="12" t="s">
        <v>6</v>
      </c>
      <c r="D322" s="113">
        <v>57650</v>
      </c>
      <c r="E322" s="12" t="s">
        <v>711</v>
      </c>
      <c r="F322" s="12" t="s">
        <v>6</v>
      </c>
      <c r="G322" s="12" t="s">
        <v>15</v>
      </c>
      <c r="H322" s="12" t="s">
        <v>151</v>
      </c>
      <c r="I322" s="12"/>
      <c r="J322" s="9">
        <v>28</v>
      </c>
      <c r="K322" s="9">
        <v>29</v>
      </c>
    </row>
    <row r="323" spans="2:11" x14ac:dyDescent="0.2">
      <c r="B323" s="218">
        <v>43780</v>
      </c>
      <c r="C323" s="12" t="s">
        <v>6</v>
      </c>
      <c r="D323" s="113">
        <v>57050</v>
      </c>
      <c r="E323" s="12" t="s">
        <v>330</v>
      </c>
      <c r="F323" s="12" t="s">
        <v>6</v>
      </c>
      <c r="G323" s="12" t="s">
        <v>6</v>
      </c>
      <c r="H323" s="12" t="s">
        <v>23</v>
      </c>
      <c r="I323" s="12"/>
      <c r="J323" s="9">
        <v>51</v>
      </c>
      <c r="K323" s="9">
        <v>65</v>
      </c>
    </row>
    <row r="324" spans="2:11" x14ac:dyDescent="0.2">
      <c r="B324" s="218">
        <v>43780</v>
      </c>
      <c r="C324" s="12" t="s">
        <v>6</v>
      </c>
      <c r="D324" s="113">
        <v>55600</v>
      </c>
      <c r="E324" s="12" t="s">
        <v>855</v>
      </c>
      <c r="F324" s="12" t="s">
        <v>6</v>
      </c>
      <c r="G324" s="12" t="s">
        <v>15</v>
      </c>
      <c r="H324" s="12" t="s">
        <v>151</v>
      </c>
      <c r="I324" s="12"/>
      <c r="J324" s="9">
        <v>53</v>
      </c>
      <c r="K324" s="9">
        <v>51</v>
      </c>
    </row>
    <row r="325" spans="2:11" x14ac:dyDescent="0.2">
      <c r="B325" s="218">
        <v>43780</v>
      </c>
      <c r="C325" s="12" t="s">
        <v>6</v>
      </c>
      <c r="D325" s="113">
        <v>57950</v>
      </c>
      <c r="E325" s="12" t="s">
        <v>1132</v>
      </c>
      <c r="F325" s="12" t="s">
        <v>6</v>
      </c>
      <c r="G325" s="12" t="s">
        <v>15</v>
      </c>
      <c r="H325" s="12" t="s">
        <v>2716</v>
      </c>
      <c r="I325" s="12"/>
      <c r="J325" s="9">
        <v>52</v>
      </c>
      <c r="K325" s="9">
        <v>67</v>
      </c>
    </row>
    <row r="326" spans="2:11" x14ac:dyDescent="0.2">
      <c r="B326" s="218">
        <v>43780</v>
      </c>
      <c r="C326" s="12" t="s">
        <v>6</v>
      </c>
      <c r="D326" s="113">
        <v>57440</v>
      </c>
      <c r="E326" s="12" t="s">
        <v>1831</v>
      </c>
      <c r="F326" s="12" t="s">
        <v>6</v>
      </c>
      <c r="G326" s="12" t="s">
        <v>15</v>
      </c>
      <c r="H326" s="12" t="s">
        <v>151</v>
      </c>
      <c r="I326" s="12"/>
      <c r="J326" s="9">
        <v>29</v>
      </c>
      <c r="K326" s="9">
        <v>29</v>
      </c>
    </row>
    <row r="327" spans="2:11" x14ac:dyDescent="0.2">
      <c r="B327" s="218">
        <v>43780</v>
      </c>
      <c r="C327" s="12" t="s">
        <v>6</v>
      </c>
      <c r="D327" s="113">
        <v>57100</v>
      </c>
      <c r="E327" s="12" t="s">
        <v>141</v>
      </c>
      <c r="F327" s="12" t="s">
        <v>6</v>
      </c>
      <c r="G327" s="12" t="s">
        <v>6</v>
      </c>
      <c r="H327" s="12" t="s">
        <v>151</v>
      </c>
      <c r="I327" s="12"/>
      <c r="J327" s="9">
        <v>39</v>
      </c>
      <c r="K327" s="9">
        <v>42</v>
      </c>
    </row>
    <row r="328" spans="2:11" x14ac:dyDescent="0.2">
      <c r="B328" s="218">
        <v>43780</v>
      </c>
      <c r="C328" s="12" t="s">
        <v>6</v>
      </c>
      <c r="D328" s="113">
        <v>54810</v>
      </c>
      <c r="E328" s="12" t="s">
        <v>254</v>
      </c>
      <c r="F328" s="12" t="s">
        <v>6</v>
      </c>
      <c r="G328" s="12" t="s">
        <v>9</v>
      </c>
      <c r="H328" s="12" t="s">
        <v>151</v>
      </c>
      <c r="I328" s="12"/>
      <c r="J328" s="9">
        <v>20</v>
      </c>
      <c r="K328" s="9">
        <v>15</v>
      </c>
    </row>
    <row r="329" spans="2:11" x14ac:dyDescent="0.2">
      <c r="B329" s="218">
        <v>43780</v>
      </c>
      <c r="C329" s="12" t="s">
        <v>6</v>
      </c>
      <c r="D329" s="113">
        <v>54730</v>
      </c>
      <c r="E329" s="12" t="s">
        <v>2636</v>
      </c>
      <c r="F329" s="12" t="s">
        <v>6</v>
      </c>
      <c r="G329" s="12" t="s">
        <v>15</v>
      </c>
      <c r="H329" s="12" t="s">
        <v>151</v>
      </c>
      <c r="I329" s="12"/>
      <c r="J329" s="9">
        <v>34</v>
      </c>
      <c r="K329" s="9">
        <v>26</v>
      </c>
    </row>
    <row r="330" spans="2:11" x14ac:dyDescent="0.2">
      <c r="B330" s="218">
        <v>43780</v>
      </c>
      <c r="C330" s="12" t="s">
        <v>14</v>
      </c>
      <c r="D330" s="113">
        <v>6600</v>
      </c>
      <c r="E330" s="12" t="s">
        <v>2797</v>
      </c>
      <c r="F330" s="12" t="s">
        <v>6</v>
      </c>
      <c r="G330" s="12" t="s">
        <v>3</v>
      </c>
      <c r="H330" s="12" t="s">
        <v>2798</v>
      </c>
      <c r="I330" s="12"/>
      <c r="J330" s="9">
        <v>67</v>
      </c>
      <c r="K330" s="9">
        <v>72</v>
      </c>
    </row>
    <row r="331" spans="2:11" x14ac:dyDescent="0.2">
      <c r="B331" s="218">
        <v>43780</v>
      </c>
      <c r="C331" s="12" t="s">
        <v>6</v>
      </c>
      <c r="D331" s="113">
        <v>54870</v>
      </c>
      <c r="E331" s="12" t="s">
        <v>713</v>
      </c>
      <c r="F331" s="12" t="s">
        <v>6</v>
      </c>
      <c r="G331" s="12" t="s">
        <v>5</v>
      </c>
      <c r="H331" s="12" t="s">
        <v>319</v>
      </c>
      <c r="I331" s="12"/>
      <c r="J331" s="9">
        <v>30</v>
      </c>
      <c r="K331" s="9">
        <v>22</v>
      </c>
    </row>
    <row r="332" spans="2:11" x14ac:dyDescent="0.2">
      <c r="B332" s="218">
        <v>43780</v>
      </c>
      <c r="C332" s="12" t="s">
        <v>6</v>
      </c>
      <c r="D332" s="113">
        <v>57190</v>
      </c>
      <c r="E332" s="12" t="s">
        <v>174</v>
      </c>
      <c r="F332" s="12" t="s">
        <v>6</v>
      </c>
      <c r="G332" s="12" t="s">
        <v>15</v>
      </c>
      <c r="H332" s="12" t="s">
        <v>23</v>
      </c>
      <c r="I332" s="12"/>
      <c r="J332" s="9">
        <v>34</v>
      </c>
      <c r="K332" s="9">
        <v>41</v>
      </c>
    </row>
    <row r="333" spans="2:11" x14ac:dyDescent="0.2">
      <c r="B333" s="218">
        <v>43780</v>
      </c>
      <c r="C333" s="12" t="s">
        <v>6</v>
      </c>
      <c r="D333" s="113">
        <v>54400</v>
      </c>
      <c r="E333" s="12" t="s">
        <v>1640</v>
      </c>
      <c r="F333" s="12" t="s">
        <v>6</v>
      </c>
      <c r="G333" s="12" t="s">
        <v>6</v>
      </c>
      <c r="H333" s="12" t="s">
        <v>2790</v>
      </c>
      <c r="I333" s="12"/>
      <c r="J333" s="9">
        <v>26</v>
      </c>
      <c r="K333" s="9">
        <v>20</v>
      </c>
    </row>
    <row r="335" spans="2:11" s="11" customFormat="1" x14ac:dyDescent="0.2"/>
    <row r="336" spans="2:11" s="11" customFormat="1" x14ac:dyDescent="0.2"/>
    <row r="337" spans="1:25" s="11" customFormat="1" x14ac:dyDescent="0.2"/>
    <row r="338" spans="1:25" s="11" customFormat="1" x14ac:dyDescent="0.2"/>
    <row r="339" spans="1:25" s="11" customFormat="1" x14ac:dyDescent="0.2"/>
    <row r="340" spans="1:25" s="11" customFormat="1" x14ac:dyDescent="0.2"/>
    <row r="341" spans="1:25" s="11" customFormat="1" x14ac:dyDescent="0.2"/>
    <row r="342" spans="1:25" s="11" customFormat="1" x14ac:dyDescent="0.2"/>
    <row r="344" spans="1:25" ht="16" thickBot="1" x14ac:dyDescent="0.25">
      <c r="B344" t="s">
        <v>1049</v>
      </c>
      <c r="D344" t="s">
        <v>1629</v>
      </c>
      <c r="F344" t="s">
        <v>1630</v>
      </c>
      <c r="H344" t="s">
        <v>1631</v>
      </c>
      <c r="J344" t="s">
        <v>1678</v>
      </c>
      <c r="L344" t="s">
        <v>1874</v>
      </c>
      <c r="N344" t="s">
        <v>2058</v>
      </c>
      <c r="P344" t="s">
        <v>2202</v>
      </c>
      <c r="R344" t="s">
        <v>2432</v>
      </c>
      <c r="T344" t="s">
        <v>2495</v>
      </c>
      <c r="V344" t="s">
        <v>2734</v>
      </c>
    </row>
    <row r="345" spans="1:25" x14ac:dyDescent="0.2">
      <c r="A345" t="s">
        <v>3</v>
      </c>
      <c r="B345" s="53">
        <v>178</v>
      </c>
      <c r="C345" s="121">
        <v>0.51744186046511631</v>
      </c>
      <c r="D345" s="53">
        <v>90</v>
      </c>
      <c r="E345" s="121">
        <v>0.21479713603818615</v>
      </c>
      <c r="F345" s="53">
        <v>64</v>
      </c>
      <c r="G345" s="121">
        <v>0.20846905537459284</v>
      </c>
      <c r="H345" s="53">
        <v>114</v>
      </c>
      <c r="I345" s="121">
        <v>0.27078384798099764</v>
      </c>
      <c r="J345" s="53">
        <v>102</v>
      </c>
      <c r="K345" s="121">
        <v>0.25628140703517588</v>
      </c>
      <c r="L345" s="53">
        <v>22</v>
      </c>
      <c r="M345" s="171">
        <v>0.17322834645669291</v>
      </c>
      <c r="N345" s="53">
        <v>57</v>
      </c>
      <c r="O345" s="171">
        <v>0.21189591078066913</v>
      </c>
      <c r="P345" s="53">
        <f>445-253+3+9+5</f>
        <v>209</v>
      </c>
      <c r="Q345" s="237">
        <f>P345/$P$353</f>
        <v>0.38992537313432835</v>
      </c>
      <c r="R345" s="235">
        <f>13+2+2+5+17+1+9+1</f>
        <v>50</v>
      </c>
      <c r="S345" s="237">
        <f>R345/$R$353</f>
        <v>0.2824858757062147</v>
      </c>
      <c r="T345" s="150">
        <f>2+2+10+1+6+2+1+9+9+1+1+1+6+3+14+8+14+5</f>
        <v>95</v>
      </c>
      <c r="U345" s="237">
        <f t="shared" ref="U345:U353" si="0">T345/$T$353</f>
        <v>0.17958412098298676</v>
      </c>
      <c r="V345" s="150">
        <f>49+1+4+10</f>
        <v>64</v>
      </c>
      <c r="W345" s="237">
        <f t="shared" ref="W345:W346" si="1">V345/$V$353</f>
        <v>0.20983606557377049</v>
      </c>
      <c r="X345">
        <f>B345+D345+F345+H345+J345+L345+N345+P345+R345+T345+V345</f>
        <v>1045</v>
      </c>
      <c r="Y345" s="50">
        <f t="shared" ref="Y345:Y353" si="2">X345/$X$353</f>
        <v>0.27270354906054278</v>
      </c>
    </row>
    <row r="346" spans="1:25" x14ac:dyDescent="0.2">
      <c r="A346" t="s">
        <v>6</v>
      </c>
      <c r="B346" s="55">
        <v>98</v>
      </c>
      <c r="C346" s="56">
        <v>0.28488372093023256</v>
      </c>
      <c r="D346" s="55">
        <v>228</v>
      </c>
      <c r="E346" s="56">
        <v>0.54415274463007157</v>
      </c>
      <c r="F346" s="55">
        <v>129</v>
      </c>
      <c r="G346" s="56">
        <v>0.4201954397394137</v>
      </c>
      <c r="H346" s="55">
        <v>154</v>
      </c>
      <c r="I346" s="56">
        <v>0.36666666666666664</v>
      </c>
      <c r="J346" s="55">
        <v>116</v>
      </c>
      <c r="K346" s="56">
        <v>0.29145728643216079</v>
      </c>
      <c r="L346" s="55">
        <v>39</v>
      </c>
      <c r="M346" s="161">
        <v>0.30708661417322836</v>
      </c>
      <c r="N346" s="55">
        <v>104</v>
      </c>
      <c r="O346" s="161">
        <v>0.38661710037174724</v>
      </c>
      <c r="P346" s="55">
        <f>238-83+5+14+4</f>
        <v>178</v>
      </c>
      <c r="Q346" s="238">
        <f t="shared" ref="Q346:Q353" si="3">P346/$P$353</f>
        <v>0.33208955223880599</v>
      </c>
      <c r="R346" s="165">
        <f>51+10</f>
        <v>61</v>
      </c>
      <c r="S346" s="238">
        <f t="shared" ref="S346:S353" si="4">R346/$R$353</f>
        <v>0.34463276836158191</v>
      </c>
      <c r="T346" s="90">
        <f>236-98+14+23+33+7</f>
        <v>215</v>
      </c>
      <c r="U346" s="238">
        <f t="shared" si="0"/>
        <v>0.40642722117202268</v>
      </c>
      <c r="V346" s="90">
        <f>89+4+12</f>
        <v>105</v>
      </c>
      <c r="W346" s="238">
        <f t="shared" si="1"/>
        <v>0.34426229508196721</v>
      </c>
      <c r="X346">
        <f t="shared" ref="X346:X353" si="5">B346+D346+F346+H346+J346+L346+N346+P346+R346+T346+V346</f>
        <v>1427</v>
      </c>
      <c r="Y346" s="50">
        <f t="shared" si="2"/>
        <v>0.37239039665970775</v>
      </c>
    </row>
    <row r="347" spans="1:25" x14ac:dyDescent="0.2">
      <c r="A347" t="s">
        <v>5</v>
      </c>
      <c r="B347" s="55">
        <v>20</v>
      </c>
      <c r="C347" s="56">
        <v>5.8139534883720929E-2</v>
      </c>
      <c r="D347" s="55">
        <v>18</v>
      </c>
      <c r="E347" s="56">
        <v>4.2959427207637228E-2</v>
      </c>
      <c r="F347" s="55">
        <v>40</v>
      </c>
      <c r="G347" s="56">
        <v>0.13029315960912052</v>
      </c>
      <c r="H347" s="55">
        <v>23</v>
      </c>
      <c r="I347" s="56">
        <v>5.4761904761904762E-2</v>
      </c>
      <c r="J347" s="55">
        <v>33</v>
      </c>
      <c r="K347" s="56">
        <v>8.2914572864321606E-2</v>
      </c>
      <c r="L347" s="55">
        <v>17</v>
      </c>
      <c r="M347" s="161">
        <v>0.13385826771653545</v>
      </c>
      <c r="N347" s="55">
        <v>26</v>
      </c>
      <c r="O347" s="161">
        <v>9.6654275092936809E-2</v>
      </c>
      <c r="P347" s="55">
        <f>35+1</f>
        <v>36</v>
      </c>
      <c r="Q347" s="238">
        <f t="shared" si="3"/>
        <v>6.7164179104477612E-2</v>
      </c>
      <c r="R347" s="165">
        <v>11</v>
      </c>
      <c r="S347" s="238">
        <f t="shared" si="4"/>
        <v>6.2146892655367235E-2</v>
      </c>
      <c r="T347" s="90">
        <f>88-33+2+1+1</f>
        <v>59</v>
      </c>
      <c r="U347" s="238">
        <f t="shared" si="0"/>
        <v>0.11153119092627599</v>
      </c>
      <c r="V347" s="90">
        <f>19+1+1</f>
        <v>21</v>
      </c>
      <c r="W347" s="238">
        <f>V347/$V$353</f>
        <v>6.8852459016393447E-2</v>
      </c>
      <c r="X347">
        <f t="shared" si="5"/>
        <v>304</v>
      </c>
      <c r="Y347" s="50">
        <f t="shared" si="2"/>
        <v>7.9331941544885182E-2</v>
      </c>
    </row>
    <row r="348" spans="1:25" x14ac:dyDescent="0.2">
      <c r="A348" t="s">
        <v>1190</v>
      </c>
      <c r="B348" s="55">
        <v>15</v>
      </c>
      <c r="C348" s="56">
        <v>4.3604651162790699E-2</v>
      </c>
      <c r="D348" s="55">
        <v>19</v>
      </c>
      <c r="E348" s="56">
        <v>4.5346062052505964E-2</v>
      </c>
      <c r="F348" s="55">
        <v>18</v>
      </c>
      <c r="G348" s="56">
        <v>5.8631921824104233E-2</v>
      </c>
      <c r="H348" s="55">
        <v>29</v>
      </c>
      <c r="I348" s="56">
        <v>6.9047619047619052E-2</v>
      </c>
      <c r="J348" s="55">
        <v>26</v>
      </c>
      <c r="K348" s="56">
        <v>6.5326633165829151E-2</v>
      </c>
      <c r="L348" s="55">
        <v>18</v>
      </c>
      <c r="M348" s="161">
        <v>0.14173228346456693</v>
      </c>
      <c r="N348" s="55">
        <v>19</v>
      </c>
      <c r="O348" s="161">
        <v>7.0631970260223054E-2</v>
      </c>
      <c r="P348" s="55">
        <f>35+3+1</f>
        <v>39</v>
      </c>
      <c r="Q348" s="238">
        <f t="shared" si="3"/>
        <v>7.2761194029850748E-2</v>
      </c>
      <c r="R348" s="165">
        <f>3+11+1</f>
        <v>15</v>
      </c>
      <c r="S348" s="238">
        <f t="shared" si="4"/>
        <v>8.4745762711864403E-2</v>
      </c>
      <c r="T348" s="90">
        <v>24</v>
      </c>
      <c r="U348" s="238">
        <f t="shared" si="0"/>
        <v>4.5368620037807186E-2</v>
      </c>
      <c r="V348" s="90">
        <f>17+2+1+4</f>
        <v>24</v>
      </c>
      <c r="W348" s="238">
        <f t="shared" ref="W348:W353" si="6">V348/$V$353</f>
        <v>7.8688524590163941E-2</v>
      </c>
      <c r="X348">
        <f t="shared" si="5"/>
        <v>246</v>
      </c>
      <c r="Y348" s="50">
        <f t="shared" si="2"/>
        <v>6.4196242171189979E-2</v>
      </c>
    </row>
    <row r="349" spans="1:25" x14ac:dyDescent="0.2">
      <c r="A349" t="s">
        <v>16</v>
      </c>
      <c r="B349" s="55">
        <v>6</v>
      </c>
      <c r="C349" s="56">
        <v>1.7441860465116279E-2</v>
      </c>
      <c r="D349" s="55">
        <v>11</v>
      </c>
      <c r="E349" s="56">
        <v>2.6252983293556086E-2</v>
      </c>
      <c r="F349" s="55">
        <v>6</v>
      </c>
      <c r="G349" s="56">
        <v>1.9543973941368076E-2</v>
      </c>
      <c r="H349" s="55">
        <v>19</v>
      </c>
      <c r="I349" s="56">
        <v>4.5238095238095237E-2</v>
      </c>
      <c r="J349" s="55">
        <v>26</v>
      </c>
      <c r="K349" s="56">
        <v>6.5326633165829151E-2</v>
      </c>
      <c r="L349" s="55">
        <v>7</v>
      </c>
      <c r="M349" s="161">
        <v>5.5118110236220472E-2</v>
      </c>
      <c r="N349" s="55">
        <v>7</v>
      </c>
      <c r="O349" s="161">
        <v>2.6022304832713755E-2</v>
      </c>
      <c r="P349" s="55">
        <v>8</v>
      </c>
      <c r="Q349" s="238">
        <f t="shared" si="3"/>
        <v>1.4925373134328358E-2</v>
      </c>
      <c r="R349" s="90">
        <f>5+3+1</f>
        <v>9</v>
      </c>
      <c r="S349" s="238">
        <f t="shared" si="4"/>
        <v>5.0847457627118647E-2</v>
      </c>
      <c r="T349" s="90">
        <f>8+2+1+7+4</f>
        <v>22</v>
      </c>
      <c r="U349" s="238">
        <f t="shared" si="0"/>
        <v>4.1587901701323253E-2</v>
      </c>
      <c r="V349" s="165">
        <f>5+3+2+1+3</f>
        <v>14</v>
      </c>
      <c r="W349" s="238">
        <f t="shared" si="6"/>
        <v>4.5901639344262293E-2</v>
      </c>
      <c r="X349">
        <f t="shared" si="5"/>
        <v>135</v>
      </c>
      <c r="Y349" s="50">
        <f t="shared" si="2"/>
        <v>3.5229645093945723E-2</v>
      </c>
    </row>
    <row r="350" spans="1:25" x14ac:dyDescent="0.2">
      <c r="A350" t="s">
        <v>234</v>
      </c>
      <c r="B350" s="55">
        <v>8</v>
      </c>
      <c r="C350" s="56">
        <v>2.3255813953488372E-2</v>
      </c>
      <c r="D350" s="55">
        <v>2</v>
      </c>
      <c r="E350" s="56">
        <v>4.7732696897374704E-3</v>
      </c>
      <c r="F350" s="55">
        <v>6</v>
      </c>
      <c r="G350" s="56">
        <v>1.9543973941368076E-2</v>
      </c>
      <c r="H350" s="55">
        <v>10</v>
      </c>
      <c r="I350" s="56">
        <v>2.3809523809523808E-2</v>
      </c>
      <c r="J350" s="55">
        <v>8</v>
      </c>
      <c r="K350" s="56">
        <v>2.0100502512562814E-2</v>
      </c>
      <c r="L350" s="55">
        <v>2</v>
      </c>
      <c r="M350" s="161">
        <v>1.5748031496062992E-2</v>
      </c>
      <c r="N350" s="55">
        <v>20</v>
      </c>
      <c r="O350" s="161">
        <v>7.434944237918216E-2</v>
      </c>
      <c r="P350" s="55">
        <v>17</v>
      </c>
      <c r="Q350" s="238">
        <f t="shared" si="3"/>
        <v>3.1716417910447763E-2</v>
      </c>
      <c r="R350" s="165">
        <f>1+1+1</f>
        <v>3</v>
      </c>
      <c r="S350" s="238">
        <f t="shared" si="4"/>
        <v>1.6949152542372881E-2</v>
      </c>
      <c r="T350" s="90">
        <v>3</v>
      </c>
      <c r="U350" s="238">
        <f t="shared" si="0"/>
        <v>5.6710775047258983E-3</v>
      </c>
      <c r="V350" s="165">
        <f>2+2+1</f>
        <v>5</v>
      </c>
      <c r="W350" s="238">
        <f t="shared" si="6"/>
        <v>1.6393442622950821E-2</v>
      </c>
      <c r="X350">
        <f t="shared" si="5"/>
        <v>84</v>
      </c>
      <c r="Y350" s="50">
        <f t="shared" si="2"/>
        <v>2.1920668058455117E-2</v>
      </c>
    </row>
    <row r="351" spans="1:25" x14ac:dyDescent="0.2">
      <c r="A351" t="s">
        <v>1191</v>
      </c>
      <c r="B351" s="55">
        <v>6</v>
      </c>
      <c r="C351" s="56">
        <v>1.7441860465116279E-2</v>
      </c>
      <c r="D351" s="55">
        <v>6</v>
      </c>
      <c r="E351" s="56">
        <v>1.4319809069212411E-2</v>
      </c>
      <c r="F351" s="55">
        <v>4</v>
      </c>
      <c r="G351" s="56">
        <v>1.3029315960912053E-2</v>
      </c>
      <c r="H351" s="55">
        <v>10</v>
      </c>
      <c r="I351" s="56">
        <v>2.3809523809523808E-2</v>
      </c>
      <c r="J351" s="55">
        <v>5</v>
      </c>
      <c r="K351" s="56">
        <v>1.2562814070351759E-2</v>
      </c>
      <c r="L351" s="55">
        <v>3</v>
      </c>
      <c r="M351" s="161">
        <v>2.3622047244094488E-2</v>
      </c>
      <c r="N351" s="55">
        <v>2</v>
      </c>
      <c r="O351" s="161">
        <v>7.4349442379182153E-3</v>
      </c>
      <c r="P351" s="55">
        <v>10</v>
      </c>
      <c r="Q351" s="238">
        <f t="shared" si="3"/>
        <v>1.8656716417910446E-2</v>
      </c>
      <c r="R351" s="90">
        <f>2+2</f>
        <v>4</v>
      </c>
      <c r="S351" s="238">
        <f t="shared" si="4"/>
        <v>2.2598870056497175E-2</v>
      </c>
      <c r="T351" s="90">
        <f>4+1+2+1</f>
        <v>8</v>
      </c>
      <c r="U351" s="238">
        <f t="shared" si="0"/>
        <v>1.5122873345935728E-2</v>
      </c>
      <c r="V351" s="165">
        <f>8+1</f>
        <v>9</v>
      </c>
      <c r="W351" s="238">
        <f t="shared" si="6"/>
        <v>2.9508196721311476E-2</v>
      </c>
      <c r="X351">
        <f t="shared" si="5"/>
        <v>67</v>
      </c>
      <c r="Y351" s="50">
        <f t="shared" si="2"/>
        <v>1.7484342379958245E-2</v>
      </c>
    </row>
    <row r="352" spans="1:25" x14ac:dyDescent="0.2">
      <c r="A352" t="s">
        <v>915</v>
      </c>
      <c r="B352" s="55">
        <v>13</v>
      </c>
      <c r="C352" s="56">
        <v>3.7790697674418602E-2</v>
      </c>
      <c r="D352" s="55">
        <v>45</v>
      </c>
      <c r="E352" s="56">
        <v>0.10739856801909307</v>
      </c>
      <c r="F352" s="55">
        <v>68</v>
      </c>
      <c r="G352" s="56">
        <v>0.13029315960912052</v>
      </c>
      <c r="H352" s="55">
        <v>62</v>
      </c>
      <c r="I352" s="56">
        <v>0.14761904761904762</v>
      </c>
      <c r="J352" s="55">
        <v>82</v>
      </c>
      <c r="K352" s="56">
        <v>0.20603015075376885</v>
      </c>
      <c r="L352" s="55">
        <v>19</v>
      </c>
      <c r="M352" s="161">
        <v>0.14960629921259844</v>
      </c>
      <c r="N352" s="55">
        <v>34</v>
      </c>
      <c r="O352" s="161">
        <v>0.12639405204460966</v>
      </c>
      <c r="P352" s="55">
        <f>36+1+1+1</f>
        <v>39</v>
      </c>
      <c r="Q352" s="238">
        <f t="shared" si="3"/>
        <v>7.2761194029850748E-2</v>
      </c>
      <c r="R352" s="165">
        <f>10+13+1</f>
        <v>24</v>
      </c>
      <c r="S352" s="238">
        <f t="shared" si="4"/>
        <v>0.13559322033898305</v>
      </c>
      <c r="T352" s="90">
        <f>59+6+3+8+9</f>
        <v>85</v>
      </c>
      <c r="U352" s="238">
        <f t="shared" si="0"/>
        <v>0.16068052930056712</v>
      </c>
      <c r="V352" s="165">
        <f>51+2+2+8</f>
        <v>63</v>
      </c>
      <c r="W352" s="238">
        <f t="shared" si="6"/>
        <v>0.20655737704918034</v>
      </c>
      <c r="X352">
        <f t="shared" si="5"/>
        <v>534</v>
      </c>
      <c r="Y352" s="50">
        <f t="shared" si="2"/>
        <v>0.13935281837160751</v>
      </c>
    </row>
    <row r="353" spans="2:25" ht="16" thickBot="1" x14ac:dyDescent="0.25">
      <c r="B353" s="57">
        <v>344</v>
      </c>
      <c r="C353" s="154">
        <v>1.0000000000000002</v>
      </c>
      <c r="D353" s="57">
        <v>419</v>
      </c>
      <c r="E353" s="154">
        <v>0.99999999999999989</v>
      </c>
      <c r="F353" s="57">
        <v>307</v>
      </c>
      <c r="G353" s="154">
        <v>1.0000000000000002</v>
      </c>
      <c r="H353" s="57">
        <v>421</v>
      </c>
      <c r="I353" s="154">
        <v>1</v>
      </c>
      <c r="J353" s="57">
        <v>398</v>
      </c>
      <c r="K353" s="154">
        <v>1</v>
      </c>
      <c r="L353" s="57">
        <v>127</v>
      </c>
      <c r="M353" s="172">
        <v>1</v>
      </c>
      <c r="N353" s="57">
        <v>269</v>
      </c>
      <c r="O353" s="172">
        <v>1</v>
      </c>
      <c r="P353" s="57">
        <f>SUM(P345:P352)</f>
        <v>536</v>
      </c>
      <c r="Q353" s="239">
        <f t="shared" si="3"/>
        <v>1</v>
      </c>
      <c r="R353" s="236">
        <f>SUM(R345:R352)</f>
        <v>177</v>
      </c>
      <c r="S353" s="239">
        <f t="shared" si="4"/>
        <v>1</v>
      </c>
      <c r="T353" s="236">
        <f>SUM(T345:T352)+18</f>
        <v>529</v>
      </c>
      <c r="U353" s="239">
        <f t="shared" si="0"/>
        <v>1</v>
      </c>
      <c r="V353" s="236">
        <f>SUM(V345:V352)</f>
        <v>305</v>
      </c>
      <c r="W353" s="239">
        <f t="shared" si="6"/>
        <v>1</v>
      </c>
      <c r="X353">
        <f t="shared" si="5"/>
        <v>3832</v>
      </c>
      <c r="Y353" s="50">
        <f t="shared" si="2"/>
        <v>1</v>
      </c>
    </row>
  </sheetData>
  <sortState ref="B268:K305">
    <sortCondition ref="F30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Jan 2019</vt:lpstr>
      <vt:lpstr>Jan 2019 Résidence</vt:lpstr>
      <vt:lpstr>Jan 2019 Origination</vt:lpstr>
      <vt:lpstr>Jan 2019 Distance</vt:lpstr>
      <vt:lpstr>Jan 2019 Langue</vt:lpstr>
      <vt:lpstr>Feb 2019</vt:lpstr>
      <vt:lpstr>Feb 2019 Résidence</vt:lpstr>
      <vt:lpstr>Feb 2019 Origination</vt:lpstr>
      <vt:lpstr>Feb 2019 Distance</vt:lpstr>
      <vt:lpstr>Feb 2019 Langue</vt:lpstr>
      <vt:lpstr>Mar 2019 </vt:lpstr>
      <vt:lpstr>Mar 2019 Résidence</vt:lpstr>
      <vt:lpstr>Mar 2019  Origination</vt:lpstr>
      <vt:lpstr>Mar 2019 Distance</vt:lpstr>
      <vt:lpstr>Mar 2019 Langue</vt:lpstr>
      <vt:lpstr>Apr 2019</vt:lpstr>
      <vt:lpstr>Apr 2019 Résidence</vt:lpstr>
      <vt:lpstr>Apr 2019 Origination</vt:lpstr>
      <vt:lpstr>Apr 2019 Distance</vt:lpstr>
      <vt:lpstr>Apr 2019 langue</vt:lpstr>
      <vt:lpstr>May 2019</vt:lpstr>
      <vt:lpstr>May 2019 Résidence</vt:lpstr>
      <vt:lpstr>May 2019 Origination</vt:lpstr>
      <vt:lpstr>May 2019 Distance</vt:lpstr>
      <vt:lpstr>May 2019 Langue</vt:lpstr>
      <vt:lpstr>June 2019</vt:lpstr>
      <vt:lpstr>June 2019 Residence</vt:lpstr>
      <vt:lpstr>June 2019 Origination</vt:lpstr>
      <vt:lpstr>June 2019 Distance</vt:lpstr>
      <vt:lpstr>June 2019 Langue</vt:lpstr>
      <vt:lpstr>July 2019</vt:lpstr>
      <vt:lpstr>July 2019 Residence</vt:lpstr>
      <vt:lpstr>July 2919 Origination</vt:lpstr>
      <vt:lpstr>July 2019 Distance</vt:lpstr>
      <vt:lpstr>July 2019 Langue</vt:lpstr>
      <vt:lpstr>August 2019</vt:lpstr>
      <vt:lpstr>August 2019 Residence</vt:lpstr>
      <vt:lpstr>August 2019 Origination</vt:lpstr>
      <vt:lpstr>August 2019 Distance</vt:lpstr>
      <vt:lpstr>August 2019 Langue</vt:lpstr>
      <vt:lpstr>September 2019</vt:lpstr>
      <vt:lpstr>September Residence</vt:lpstr>
      <vt:lpstr>September Origination</vt:lpstr>
      <vt:lpstr>September Distance</vt:lpstr>
      <vt:lpstr>September Langue</vt:lpstr>
      <vt:lpstr>Octobre 2019</vt:lpstr>
      <vt:lpstr>Octobre Residence</vt:lpstr>
      <vt:lpstr>Octobre Origination</vt:lpstr>
      <vt:lpstr>Octobre Distance</vt:lpstr>
      <vt:lpstr>Octobre Langue</vt:lpstr>
      <vt:lpstr>November 2019</vt:lpstr>
      <vt:lpstr>November Residence</vt:lpstr>
      <vt:lpstr>November Origination</vt:lpstr>
      <vt:lpstr>November Distance</vt:lpstr>
      <vt:lpstr>November Langue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Microsoft Office User</cp:lastModifiedBy>
  <cp:lastPrinted>2019-03-01T11:22:55Z</cp:lastPrinted>
  <dcterms:created xsi:type="dcterms:W3CDTF">2017-10-10T09:22:28Z</dcterms:created>
  <dcterms:modified xsi:type="dcterms:W3CDTF">2019-11-18T08:52:59Z</dcterms:modified>
  <cp:category/>
</cp:coreProperties>
</file>